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３月議会後HPデータ\H31年度\"/>
    </mc:Choice>
  </mc:AlternateContent>
  <bookViews>
    <workbookView xWindow="0" yWindow="0" windowWidth="15090" windowHeight="6690"/>
  </bookViews>
  <sheets>
    <sheet name="一般会計（歳入）" sheetId="34" r:id="rId1"/>
    <sheet name="一般会計（歳出）" sheetId="30" r:id="rId2"/>
    <sheet name="国保(歳入)" sheetId="35" r:id="rId3"/>
    <sheet name="国保(歳出)" sheetId="36" r:id="rId4"/>
    <sheet name="後期(歳入)" sheetId="37" r:id="rId5"/>
    <sheet name="後期(歳出)" sheetId="38" r:id="rId6"/>
    <sheet name="介護(歳入)" sheetId="39" r:id="rId7"/>
    <sheet name="介護(歳出)" sheetId="40" r:id="rId8"/>
    <sheet name="温泉（歳入）" sheetId="41" r:id="rId9"/>
    <sheet name="温泉（歳出）" sheetId="42" r:id="rId10"/>
    <sheet name="下水（歳入）" sheetId="43" r:id="rId11"/>
    <sheet name="下水（歳出）" sheetId="44" r:id="rId12"/>
    <sheet name="病院3条 " sheetId="49" r:id="rId13"/>
    <sheet name="病院4条" sheetId="50" r:id="rId14"/>
    <sheet name="上水3条" sheetId="47" r:id="rId15"/>
    <sheet name="上水4条" sheetId="48" r:id="rId16"/>
  </sheets>
  <definedNames>
    <definedName name="_xlnm._FilterDatabase" localSheetId="1" hidden="1">'一般会計（歳出）'!$A$2:$S$5484</definedName>
    <definedName name="_xlnm._FilterDatabase" localSheetId="0" hidden="1">'一般会計（歳入）'!$A$2:$AF$814</definedName>
    <definedName name="_xlnm._FilterDatabase" localSheetId="9" hidden="1">'温泉（歳出）'!$A$2:$R$75</definedName>
    <definedName name="_xlnm._FilterDatabase" localSheetId="8" hidden="1">'温泉（歳入）'!$A$2:$AH$39</definedName>
    <definedName name="_xlnm._FilterDatabase" localSheetId="11" hidden="1">'下水（歳出）'!$A$2:$AP$187</definedName>
    <definedName name="_xlnm._FilterDatabase" localSheetId="10" hidden="1">'下水（歳入）'!$A$2:$AG$80</definedName>
    <definedName name="_xlnm._FilterDatabase" localSheetId="7" hidden="1">'介護(歳出)'!$A$2:$AO$483</definedName>
    <definedName name="_xlnm._FilterDatabase" localSheetId="6" hidden="1">'介護(歳入)'!$A$2:$AO$262</definedName>
    <definedName name="_xlnm._FilterDatabase" localSheetId="5" hidden="1">'後期(歳出)'!$A$2:$R$53</definedName>
    <definedName name="_xlnm._FilterDatabase" localSheetId="4" hidden="1">'後期(歳入)'!$A$2:$R$48</definedName>
    <definedName name="_xlnm._FilterDatabase" localSheetId="3" hidden="1">'国保(歳出)'!$A$2:$AO$298</definedName>
    <definedName name="_xlnm._FilterDatabase" localSheetId="2" hidden="1">'国保(歳入)'!$A$2:$R$175</definedName>
    <definedName name="_xlnm._FilterDatabase" localSheetId="14" hidden="1">上水3条!#REF!</definedName>
    <definedName name="_xlnm.Print_Area" localSheetId="1">'一般会計（歳出）'!$A$1:$R$5484</definedName>
    <definedName name="_xlnm.Print_Area" localSheetId="10">'下水（歳入）'!$A$1:$R$80</definedName>
    <definedName name="_xlnm.Print_Area" localSheetId="14">上水3条!$A$1:$R$178</definedName>
    <definedName name="_xlnm.Print_Area" localSheetId="15">上水4条!$A$1:$R$52</definedName>
    <definedName name="_xlnm.Print_Area" localSheetId="12">'病院3条 '!$A$1:$R$128</definedName>
    <definedName name="_xlnm.Print_Area" localSheetId="13">病院4条!$A$1:$R$33</definedName>
    <definedName name="_xlnm.Print_Titles" localSheetId="1">'一般会計（歳出）'!$1:$2</definedName>
    <definedName name="_xlnm.Print_Titles" localSheetId="0">'一般会計（歳入）'!$1:$2</definedName>
    <definedName name="_xlnm.Print_Titles" localSheetId="9">'温泉（歳出）'!$1:$2</definedName>
    <definedName name="_xlnm.Print_Titles" localSheetId="8">'温泉（歳入）'!$1:$2</definedName>
    <definedName name="_xlnm.Print_Titles" localSheetId="11">'下水（歳出）'!$1:$2</definedName>
    <definedName name="_xlnm.Print_Titles" localSheetId="10">'下水（歳入）'!$1:$2</definedName>
    <definedName name="_xlnm.Print_Titles" localSheetId="7">'介護(歳出)'!$1:$2</definedName>
    <definedName name="_xlnm.Print_Titles" localSheetId="6">'介護(歳入)'!$1:$2</definedName>
    <definedName name="_xlnm.Print_Titles" localSheetId="5">'後期(歳出)'!$1:$2</definedName>
    <definedName name="_xlnm.Print_Titles" localSheetId="4">'後期(歳入)'!$1:$2</definedName>
    <definedName name="_xlnm.Print_Titles" localSheetId="3">'国保(歳出)'!$1:$2</definedName>
    <definedName name="_xlnm.Print_Titles" localSheetId="2">'国保(歳入)'!$1:$2</definedName>
    <definedName name="_xlnm.Print_Titles" localSheetId="14">上水3条!$29:$30</definedName>
    <definedName name="_xlnm.Print_Titles" localSheetId="12">'病院3条 '!$41:$41</definedName>
  </definedNames>
  <calcPr calcId="152511"/>
</workbook>
</file>

<file path=xl/calcChain.xml><?xml version="1.0" encoding="utf-8"?>
<calcChain xmlns="http://schemas.openxmlformats.org/spreadsheetml/2006/main">
  <c r="J33" i="50" l="1"/>
  <c r="E33" i="50"/>
  <c r="G33" i="50" s="1"/>
  <c r="F32" i="50"/>
  <c r="J27" i="50"/>
  <c r="E27" i="50"/>
  <c r="G27" i="50" s="1"/>
  <c r="J25" i="50"/>
  <c r="G25" i="50"/>
  <c r="E25" i="50"/>
  <c r="F24" i="50"/>
  <c r="E24" i="50"/>
  <c r="F23" i="50"/>
  <c r="R22" i="50"/>
  <c r="J19" i="50"/>
  <c r="G19" i="50"/>
  <c r="E19" i="50"/>
  <c r="G18" i="50"/>
  <c r="G3" i="50" s="1"/>
  <c r="F18" i="50"/>
  <c r="E18" i="50"/>
  <c r="E3" i="50" s="1"/>
  <c r="J17" i="50"/>
  <c r="G17" i="50"/>
  <c r="E17" i="50"/>
  <c r="G16" i="50"/>
  <c r="F16" i="50"/>
  <c r="E16" i="50"/>
  <c r="J14" i="50"/>
  <c r="G14" i="50"/>
  <c r="E14" i="50"/>
  <c r="G13" i="50"/>
  <c r="F13" i="50"/>
  <c r="E13" i="50"/>
  <c r="J5" i="50"/>
  <c r="G5" i="50"/>
  <c r="E5" i="50"/>
  <c r="G4" i="50"/>
  <c r="F4" i="50"/>
  <c r="E4" i="50"/>
  <c r="F3" i="50"/>
  <c r="J128" i="49"/>
  <c r="E128" i="49"/>
  <c r="G128" i="49" s="1"/>
  <c r="F127" i="49"/>
  <c r="J126" i="49"/>
  <c r="E126" i="49" s="1"/>
  <c r="J125" i="49"/>
  <c r="E125" i="49"/>
  <c r="G125" i="49" s="1"/>
  <c r="F124" i="49"/>
  <c r="J123" i="49"/>
  <c r="J122" i="49"/>
  <c r="E122" i="49" s="1"/>
  <c r="G122" i="49" s="1"/>
  <c r="J121" i="49"/>
  <c r="E121" i="49"/>
  <c r="G121" i="49" s="1"/>
  <c r="J120" i="49"/>
  <c r="E120" i="49"/>
  <c r="G120" i="49" s="1"/>
  <c r="J119" i="49"/>
  <c r="J118" i="49"/>
  <c r="E118" i="49" s="1"/>
  <c r="G118" i="49" s="1"/>
  <c r="F117" i="49"/>
  <c r="J116" i="49"/>
  <c r="J115" i="49"/>
  <c r="J114" i="49"/>
  <c r="J113" i="49"/>
  <c r="J112" i="49"/>
  <c r="E112" i="49"/>
  <c r="G112" i="49" s="1"/>
  <c r="J111" i="49"/>
  <c r="J110" i="49"/>
  <c r="E110" i="49" s="1"/>
  <c r="G110" i="49" s="1"/>
  <c r="J109" i="49"/>
  <c r="J108" i="49"/>
  <c r="J107" i="49"/>
  <c r="J106" i="49"/>
  <c r="J105" i="49"/>
  <c r="J104" i="49"/>
  <c r="J103" i="49"/>
  <c r="J102" i="49"/>
  <c r="J101" i="49"/>
  <c r="J100" i="49"/>
  <c r="J93" i="49"/>
  <c r="J92" i="49"/>
  <c r="J88" i="49"/>
  <c r="J87" i="49"/>
  <c r="J86" i="49"/>
  <c r="J85" i="49"/>
  <c r="J84" i="49"/>
  <c r="J83" i="49"/>
  <c r="J82" i="49"/>
  <c r="J81" i="49"/>
  <c r="J80" i="49"/>
  <c r="J79" i="49"/>
  <c r="J78" i="49"/>
  <c r="J77" i="49"/>
  <c r="J76" i="49"/>
  <c r="J75" i="49"/>
  <c r="J74" i="49"/>
  <c r="J73" i="49"/>
  <c r="J72" i="49"/>
  <c r="J71" i="49"/>
  <c r="J70" i="49"/>
  <c r="J69" i="49"/>
  <c r="J61" i="49"/>
  <c r="J59" i="49"/>
  <c r="J57" i="49"/>
  <c r="J51" i="49"/>
  <c r="J44" i="49"/>
  <c r="F43" i="49"/>
  <c r="F42" i="49"/>
  <c r="R41" i="49"/>
  <c r="J38" i="49"/>
  <c r="E38" i="49"/>
  <c r="G38" i="49" s="1"/>
  <c r="J37" i="49"/>
  <c r="E37" i="49"/>
  <c r="G37" i="49" s="1"/>
  <c r="F36" i="49"/>
  <c r="J35" i="49"/>
  <c r="E35" i="49" s="1"/>
  <c r="G35" i="49" s="1"/>
  <c r="J34" i="49"/>
  <c r="E34" i="49"/>
  <c r="G34" i="49" s="1"/>
  <c r="J33" i="49"/>
  <c r="E33" i="49"/>
  <c r="G33" i="49" s="1"/>
  <c r="J32" i="49"/>
  <c r="G32" i="49"/>
  <c r="E32" i="49"/>
  <c r="J31" i="49"/>
  <c r="E30" i="49" s="1"/>
  <c r="G30" i="49" s="1"/>
  <c r="J30" i="49"/>
  <c r="J29" i="49"/>
  <c r="E29" i="49" s="1"/>
  <c r="G29" i="49" s="1"/>
  <c r="J16" i="49"/>
  <c r="E16" i="49"/>
  <c r="G16" i="49" s="1"/>
  <c r="J15" i="49"/>
  <c r="E15" i="49"/>
  <c r="G15" i="49" s="1"/>
  <c r="F14" i="49"/>
  <c r="J13" i="49"/>
  <c r="J10" i="49"/>
  <c r="J9" i="49"/>
  <c r="E8" i="49" s="1"/>
  <c r="J8" i="49"/>
  <c r="J7" i="49"/>
  <c r="E7" i="49" s="1"/>
  <c r="G7" i="49" s="1"/>
  <c r="J6" i="49"/>
  <c r="E6" i="49"/>
  <c r="G6" i="49" s="1"/>
  <c r="F5" i="49"/>
  <c r="F4" i="49"/>
  <c r="G126" i="49" l="1"/>
  <c r="E124" i="49"/>
  <c r="G124" i="49" s="1"/>
  <c r="E44" i="49"/>
  <c r="E43" i="49" s="1"/>
  <c r="E72" i="49"/>
  <c r="G72" i="49" s="1"/>
  <c r="E76" i="49"/>
  <c r="G76" i="49" s="1"/>
  <c r="E105" i="49"/>
  <c r="G105" i="49" s="1"/>
  <c r="G8" i="49"/>
  <c r="E5" i="49"/>
  <c r="G44" i="49"/>
  <c r="G24" i="50"/>
  <c r="E14" i="49"/>
  <c r="G14" i="49" s="1"/>
  <c r="E36" i="49"/>
  <c r="G36" i="49" s="1"/>
  <c r="E117" i="49"/>
  <c r="G117" i="49" s="1"/>
  <c r="E127" i="49"/>
  <c r="G127" i="49" s="1"/>
  <c r="E32" i="50"/>
  <c r="G32" i="50" s="1"/>
  <c r="L788" i="34"/>
  <c r="E42" i="49" l="1"/>
  <c r="G42" i="49" s="1"/>
  <c r="G43" i="49"/>
  <c r="E4" i="49"/>
  <c r="G4" i="49" s="1"/>
  <c r="G5" i="49"/>
  <c r="E23" i="50"/>
  <c r="G23" i="50" s="1"/>
  <c r="M140" i="34"/>
  <c r="Q138" i="34"/>
  <c r="L138" i="34"/>
  <c r="K138" i="34"/>
  <c r="L137" i="34"/>
  <c r="K137" i="34"/>
  <c r="L136" i="34"/>
  <c r="K136" i="34"/>
  <c r="M154" i="34"/>
  <c r="Q152" i="34"/>
  <c r="L152" i="34"/>
  <c r="L151" i="34" s="1"/>
  <c r="K152" i="34"/>
  <c r="K151" i="34" s="1"/>
  <c r="M58" i="34"/>
  <c r="Q56" i="34"/>
  <c r="L56" i="34"/>
  <c r="K56" i="34"/>
  <c r="M136" i="34" l="1"/>
  <c r="M137" i="34"/>
  <c r="M138" i="34"/>
  <c r="M151" i="34"/>
  <c r="M152" i="34"/>
  <c r="M56" i="34"/>
  <c r="M4457" i="30"/>
  <c r="M2439" i="30" l="1"/>
  <c r="F4" i="48" l="1"/>
  <c r="Q4" i="48"/>
  <c r="R4" i="48"/>
  <c r="J52" i="48"/>
  <c r="E52" i="48"/>
  <c r="G52" i="48" s="1"/>
  <c r="R51" i="48"/>
  <c r="Q51" i="48"/>
  <c r="F51" i="48"/>
  <c r="E51" i="48"/>
  <c r="G51" i="48" s="1"/>
  <c r="J50" i="48"/>
  <c r="E50" i="48"/>
  <c r="G50" i="48" s="1"/>
  <c r="R49" i="48"/>
  <c r="Q49" i="48"/>
  <c r="F49" i="48"/>
  <c r="E49" i="48"/>
  <c r="G49" i="48" s="1"/>
  <c r="J23" i="48"/>
  <c r="E23" i="48" s="1"/>
  <c r="F23" i="48"/>
  <c r="J20" i="48"/>
  <c r="G20" i="48"/>
  <c r="E20" i="48"/>
  <c r="R19" i="48"/>
  <c r="R18" i="48" s="1"/>
  <c r="Q19" i="48"/>
  <c r="F19" i="48"/>
  <c r="F18" i="48" s="1"/>
  <c r="J11" i="48"/>
  <c r="E11" i="48" s="1"/>
  <c r="J10" i="48"/>
  <c r="E10" i="48"/>
  <c r="G10" i="48" s="1"/>
  <c r="R9" i="48"/>
  <c r="R3" i="48" s="1"/>
  <c r="Q9" i="48"/>
  <c r="F9" i="48"/>
  <c r="J7" i="48"/>
  <c r="E7" i="48"/>
  <c r="G7" i="48" s="1"/>
  <c r="R6" i="48"/>
  <c r="Q6" i="48"/>
  <c r="F6" i="48"/>
  <c r="E6" i="48"/>
  <c r="G6" i="48" s="1"/>
  <c r="J5" i="48"/>
  <c r="G5" i="48"/>
  <c r="E5" i="48"/>
  <c r="E4" i="48" s="1"/>
  <c r="F3" i="48"/>
  <c r="J178" i="47"/>
  <c r="F178" i="47"/>
  <c r="E178" i="47"/>
  <c r="G178" i="47" s="1"/>
  <c r="R177" i="47"/>
  <c r="Q177" i="47"/>
  <c r="F177" i="47"/>
  <c r="E177" i="47"/>
  <c r="G177" i="47" s="1"/>
  <c r="J176" i="47"/>
  <c r="E176" i="47" s="1"/>
  <c r="F176" i="47"/>
  <c r="F175" i="47" s="1"/>
  <c r="R175" i="47"/>
  <c r="Q175" i="47"/>
  <c r="J174" i="47"/>
  <c r="E172" i="47" s="1"/>
  <c r="J172" i="47"/>
  <c r="F172" i="47"/>
  <c r="R171" i="47"/>
  <c r="Q171" i="47"/>
  <c r="F171" i="47"/>
  <c r="J170" i="47"/>
  <c r="E170" i="47" s="1"/>
  <c r="G170" i="47" s="1"/>
  <c r="F170" i="47"/>
  <c r="J165" i="47"/>
  <c r="E165" i="47" s="1"/>
  <c r="G165" i="47" s="1"/>
  <c r="F165" i="47"/>
  <c r="J164" i="47"/>
  <c r="J163" i="47"/>
  <c r="J162" i="47"/>
  <c r="J161" i="47"/>
  <c r="J155" i="47"/>
  <c r="J154" i="47"/>
  <c r="J151" i="47"/>
  <c r="J150" i="47"/>
  <c r="J149" i="47"/>
  <c r="J144" i="47"/>
  <c r="J136" i="47"/>
  <c r="J126" i="47"/>
  <c r="J116" i="47"/>
  <c r="J112" i="47"/>
  <c r="J110" i="47"/>
  <c r="J103" i="47"/>
  <c r="J102" i="47"/>
  <c r="J101" i="47"/>
  <c r="J99" i="47"/>
  <c r="J98" i="47"/>
  <c r="J97" i="47"/>
  <c r="J88" i="47"/>
  <c r="J87" i="47"/>
  <c r="E87" i="47" s="1"/>
  <c r="G87" i="47" s="1"/>
  <c r="F87" i="47"/>
  <c r="J86" i="47"/>
  <c r="J85" i="47"/>
  <c r="J84" i="47"/>
  <c r="E84" i="47" s="1"/>
  <c r="G84" i="47" s="1"/>
  <c r="F84" i="47"/>
  <c r="J83" i="47"/>
  <c r="J82" i="47"/>
  <c r="J81" i="47"/>
  <c r="J80" i="47"/>
  <c r="J75" i="47"/>
  <c r="J73" i="47"/>
  <c r="J64" i="47"/>
  <c r="J60" i="47"/>
  <c r="F60" i="47"/>
  <c r="J59" i="47"/>
  <c r="J58" i="47"/>
  <c r="J57" i="47"/>
  <c r="J56" i="47"/>
  <c r="J55" i="47"/>
  <c r="J51" i="47"/>
  <c r="J38" i="47"/>
  <c r="J37" i="47"/>
  <c r="J36" i="47"/>
  <c r="J34" i="47"/>
  <c r="J33" i="47"/>
  <c r="F33" i="47"/>
  <c r="F32" i="47" s="1"/>
  <c r="R32" i="47"/>
  <c r="Q32" i="47"/>
  <c r="Q31" i="47" s="1"/>
  <c r="J27" i="47"/>
  <c r="E27" i="47" s="1"/>
  <c r="G27" i="47" s="1"/>
  <c r="J26" i="47"/>
  <c r="F26" i="47"/>
  <c r="E26" i="47"/>
  <c r="G26" i="47" s="1"/>
  <c r="J16" i="47"/>
  <c r="E16" i="47" s="1"/>
  <c r="F16" i="47"/>
  <c r="J15" i="47"/>
  <c r="E15" i="47" s="1"/>
  <c r="F15" i="47"/>
  <c r="F14" i="47" s="1"/>
  <c r="R14" i="47"/>
  <c r="Q14" i="47"/>
  <c r="Q4" i="47" s="1"/>
  <c r="J9" i="47"/>
  <c r="E9" i="47" s="1"/>
  <c r="F9" i="47"/>
  <c r="J7" i="47"/>
  <c r="F7" i="47"/>
  <c r="E7" i="47"/>
  <c r="G7" i="47" s="1"/>
  <c r="J6" i="47"/>
  <c r="F6" i="47"/>
  <c r="E6" i="47"/>
  <c r="R5" i="47"/>
  <c r="Q5" i="47"/>
  <c r="R4" i="47"/>
  <c r="G172" i="47" l="1"/>
  <c r="E171" i="47"/>
  <c r="G171" i="47" s="1"/>
  <c r="F31" i="47"/>
  <c r="G6" i="47"/>
  <c r="F5" i="47"/>
  <c r="F4" i="47" s="1"/>
  <c r="G16" i="47"/>
  <c r="R31" i="47"/>
  <c r="E33" i="47"/>
  <c r="E60" i="47"/>
  <c r="G60" i="47" s="1"/>
  <c r="G11" i="48"/>
  <c r="E9" i="48"/>
  <c r="E3" i="48" s="1"/>
  <c r="G4" i="48"/>
  <c r="Q18" i="48"/>
  <c r="Q3" i="48"/>
  <c r="G23" i="48"/>
  <c r="E19" i="48"/>
  <c r="G3" i="48"/>
  <c r="G15" i="47"/>
  <c r="E14" i="47"/>
  <c r="G14" i="47" s="1"/>
  <c r="G9" i="47"/>
  <c r="E5" i="47"/>
  <c r="G33" i="47"/>
  <c r="E32" i="47"/>
  <c r="G176" i="47"/>
  <c r="E175" i="47"/>
  <c r="G175" i="47" s="1"/>
  <c r="G9" i="48" l="1"/>
  <c r="G19" i="48"/>
  <c r="E18" i="48"/>
  <c r="E31" i="47"/>
  <c r="G31" i="47" s="1"/>
  <c r="G32" i="47"/>
  <c r="G5" i="47"/>
  <c r="E4" i="47"/>
  <c r="G4" i="47" s="1"/>
  <c r="G18" i="48" l="1"/>
  <c r="M5482" i="30" l="1"/>
  <c r="M5477" i="30"/>
  <c r="M5470" i="30"/>
  <c r="M5462" i="30"/>
  <c r="M5453" i="30"/>
  <c r="M5448" i="30"/>
  <c r="M5444" i="30"/>
  <c r="M5441" i="30"/>
  <c r="M5432" i="30"/>
  <c r="M5430" i="30"/>
  <c r="M5428" i="30"/>
  <c r="M5426" i="30"/>
  <c r="M5424" i="30"/>
  <c r="M5423" i="30"/>
  <c r="M5422" i="30"/>
  <c r="M5419" i="30"/>
  <c r="M5416" i="30"/>
  <c r="M5407" i="30"/>
  <c r="M5405" i="30"/>
  <c r="M5404" i="30"/>
  <c r="M5403" i="30"/>
  <c r="M5401" i="30"/>
  <c r="M5397" i="30"/>
  <c r="M5395" i="30"/>
  <c r="M5393" i="30"/>
  <c r="M5383" i="30"/>
  <c r="M5381" i="30"/>
  <c r="M5379" i="30"/>
  <c r="M5377" i="30"/>
  <c r="M5373" i="30"/>
  <c r="M5341" i="30"/>
  <c r="M5339" i="30"/>
  <c r="M5338" i="30"/>
  <c r="M5337" i="30"/>
  <c r="M5335" i="30"/>
  <c r="M5333" i="30"/>
  <c r="M5331" i="30"/>
  <c r="M5330" i="30"/>
  <c r="M5329" i="30"/>
  <c r="M5328" i="30"/>
  <c r="M5327" i="30"/>
  <c r="M5326" i="30"/>
  <c r="M5325" i="30"/>
  <c r="M5323" i="30"/>
  <c r="M5321" i="30"/>
  <c r="M5317" i="30"/>
  <c r="M5315" i="30"/>
  <c r="M5313" i="30"/>
  <c r="M5311" i="30"/>
  <c r="M5305" i="30"/>
  <c r="M5298" i="30"/>
  <c r="M5297" i="30"/>
  <c r="M5296" i="30"/>
  <c r="M5294" i="30"/>
  <c r="M5292" i="30"/>
  <c r="M5290" i="30"/>
  <c r="M5287" i="30"/>
  <c r="M5283" i="30"/>
  <c r="M5278" i="30"/>
  <c r="M5270" i="30"/>
  <c r="M5264" i="30"/>
  <c r="M5261" i="30"/>
  <c r="M5255" i="30"/>
  <c r="M5252" i="30"/>
  <c r="M5249" i="30"/>
  <c r="M5245" i="30"/>
  <c r="M5244" i="30"/>
  <c r="M5242" i="30"/>
  <c r="M5237" i="30"/>
  <c r="M5236" i="30"/>
  <c r="M5235" i="30"/>
  <c r="M5231" i="30"/>
  <c r="M5226" i="30"/>
  <c r="M5212" i="30"/>
  <c r="M5210" i="30"/>
  <c r="M5204" i="30"/>
  <c r="M5201" i="30"/>
  <c r="M5197" i="30"/>
  <c r="M5191" i="30"/>
  <c r="M5189" i="30"/>
  <c r="M5187" i="30"/>
  <c r="M5185" i="30"/>
  <c r="M5183" i="30"/>
  <c r="M5182" i="30"/>
  <c r="M5181" i="30"/>
  <c r="M5175" i="30"/>
  <c r="M5174" i="30"/>
  <c r="M5173" i="30"/>
  <c r="M5171" i="30"/>
  <c r="M5167" i="30"/>
  <c r="M5163" i="30"/>
  <c r="M5161" i="30"/>
  <c r="M5159" i="30"/>
  <c r="M5156" i="30"/>
  <c r="M5154" i="30"/>
  <c r="M5150" i="30"/>
  <c r="M5149" i="30"/>
  <c r="M5147" i="30"/>
  <c r="M5146" i="30"/>
  <c r="M5145" i="30"/>
  <c r="M5142" i="30"/>
  <c r="M5140" i="30"/>
  <c r="M5137" i="30"/>
  <c r="M5135" i="30"/>
  <c r="M5133" i="30"/>
  <c r="M5132" i="30"/>
  <c r="M5130" i="30"/>
  <c r="M5127" i="30"/>
  <c r="M5126" i="30"/>
  <c r="M5123" i="30"/>
  <c r="M5121" i="30"/>
  <c r="M5119" i="30"/>
  <c r="M5117" i="30"/>
  <c r="M5115" i="30"/>
  <c r="M5114" i="30"/>
  <c r="M5113" i="30"/>
  <c r="M5111" i="30"/>
  <c r="M5105" i="30"/>
  <c r="M5103" i="30"/>
  <c r="M5100" i="30"/>
  <c r="M5099" i="30"/>
  <c r="M5098" i="30"/>
  <c r="M5094" i="30"/>
  <c r="M5092" i="30"/>
  <c r="M5091" i="30"/>
  <c r="M5090" i="30"/>
  <c r="M5088" i="30"/>
  <c r="M5086" i="30"/>
  <c r="M5081" i="30"/>
  <c r="M5078" i="30"/>
  <c r="M5070" i="30"/>
  <c r="M5066" i="30"/>
  <c r="M5064" i="30"/>
  <c r="M5060" i="30"/>
  <c r="M5058" i="30"/>
  <c r="M5052" i="30"/>
  <c r="M5050" i="30"/>
  <c r="M5048" i="30"/>
  <c r="M5046" i="30"/>
  <c r="M5045" i="30"/>
  <c r="M5044" i="30"/>
  <c r="M5043" i="30"/>
  <c r="M5041" i="30"/>
  <c r="M5038" i="30"/>
  <c r="M5036" i="30"/>
  <c r="M5034" i="30"/>
  <c r="M5032" i="30"/>
  <c r="M5030" i="30"/>
  <c r="M5029" i="30"/>
  <c r="M5027" i="30"/>
  <c r="M5025" i="30"/>
  <c r="M5024" i="30"/>
  <c r="M5022" i="30"/>
  <c r="M5019" i="30"/>
  <c r="M5018" i="30"/>
  <c r="M5016" i="30"/>
  <c r="M5014" i="30"/>
  <c r="M5013" i="30"/>
  <c r="M5012" i="30"/>
  <c r="M5010" i="30"/>
  <c r="M5008" i="30"/>
  <c r="M5006" i="30"/>
  <c r="M5002" i="30"/>
  <c r="M4999" i="30"/>
  <c r="M4998" i="30"/>
  <c r="M4993" i="30"/>
  <c r="M4988" i="30"/>
  <c r="M4987" i="30"/>
  <c r="M4986" i="30"/>
  <c r="M4984" i="30"/>
  <c r="M4981" i="30"/>
  <c r="M4980" i="30"/>
  <c r="M4979" i="30"/>
  <c r="M4973" i="30"/>
  <c r="M4970" i="30"/>
  <c r="M4968" i="30"/>
  <c r="M4966" i="30"/>
  <c r="M4963" i="30"/>
  <c r="M4960" i="30"/>
  <c r="M4957" i="30"/>
  <c r="M4952" i="30"/>
  <c r="M4949" i="30"/>
  <c r="M4947" i="30"/>
  <c r="M4944" i="30"/>
  <c r="M4942" i="30"/>
  <c r="M4940" i="30"/>
  <c r="M4936" i="30"/>
  <c r="M4934" i="30"/>
  <c r="M4932" i="30"/>
  <c r="M4929" i="30"/>
  <c r="M4926" i="30"/>
  <c r="M4922" i="30"/>
  <c r="M4918" i="30"/>
  <c r="M4914" i="30"/>
  <c r="M4911" i="30"/>
  <c r="M4907" i="30"/>
  <c r="M4904" i="30"/>
  <c r="M4898" i="30"/>
  <c r="M4894" i="30"/>
  <c r="M4892" i="30"/>
  <c r="M4891" i="30"/>
  <c r="M4889" i="30"/>
  <c r="M4888" i="30"/>
  <c r="M4885" i="30"/>
  <c r="M4883" i="30"/>
  <c r="M4882" i="30"/>
  <c r="M4880" i="30"/>
  <c r="M4879" i="30"/>
  <c r="M4878" i="30"/>
  <c r="M4877" i="30"/>
  <c r="M4868" i="30"/>
  <c r="M4867" i="30"/>
  <c r="M4866" i="30"/>
  <c r="M4865" i="30"/>
  <c r="M4863" i="30"/>
  <c r="M4858" i="30"/>
  <c r="M4857" i="30"/>
  <c r="M4853" i="30"/>
  <c r="M4840" i="30"/>
  <c r="M4838" i="30"/>
  <c r="M4836" i="30"/>
  <c r="M4833" i="30"/>
  <c r="M4831" i="30"/>
  <c r="M4829" i="30"/>
  <c r="M4825" i="30"/>
  <c r="M4819" i="30"/>
  <c r="M4816" i="30"/>
  <c r="M4815" i="30"/>
  <c r="M4813" i="30"/>
  <c r="M4811" i="30"/>
  <c r="M4809" i="30"/>
  <c r="M4807" i="30"/>
  <c r="M4806" i="30"/>
  <c r="M4804" i="30"/>
  <c r="M4801" i="30"/>
  <c r="M4800" i="30"/>
  <c r="M4798" i="30"/>
  <c r="M4791" i="30"/>
  <c r="M4789" i="30"/>
  <c r="M4786" i="30"/>
  <c r="M4785" i="30"/>
  <c r="M4781" i="30"/>
  <c r="M4779" i="30"/>
  <c r="M4775" i="30"/>
  <c r="M4771" i="30"/>
  <c r="M4770" i="30"/>
  <c r="M4768" i="30"/>
  <c r="M4767" i="30"/>
  <c r="M4766" i="30"/>
  <c r="M4765" i="30"/>
  <c r="M4764" i="30"/>
  <c r="M4763" i="30"/>
  <c r="M4762" i="30"/>
  <c r="M4760" i="30"/>
  <c r="M4757" i="30"/>
  <c r="M4753" i="30"/>
  <c r="M4751" i="30"/>
  <c r="M4749" i="30"/>
  <c r="M4746" i="30"/>
  <c r="M4744" i="30"/>
  <c r="M4742" i="30"/>
  <c r="M4737" i="30"/>
  <c r="M4732" i="30"/>
  <c r="M4729" i="30"/>
  <c r="M4728" i="30"/>
  <c r="M4722" i="30"/>
  <c r="M4720" i="30"/>
  <c r="M4718" i="30"/>
  <c r="M4716" i="30"/>
  <c r="M4713" i="30"/>
  <c r="M4711" i="30"/>
  <c r="M4705" i="30"/>
  <c r="M4702" i="30"/>
  <c r="M4700" i="30"/>
  <c r="M4698" i="30"/>
  <c r="M4696" i="30"/>
  <c r="M4693" i="30"/>
  <c r="M4691" i="30"/>
  <c r="M4689" i="30"/>
  <c r="M4688" i="30"/>
  <c r="M4686" i="30"/>
  <c r="M4683" i="30"/>
  <c r="M4682" i="30"/>
  <c r="M4678" i="30"/>
  <c r="M4675" i="30"/>
  <c r="M4674" i="30"/>
  <c r="M4670" i="30"/>
  <c r="M4667" i="30"/>
  <c r="M4663" i="30"/>
  <c r="M4662" i="30"/>
  <c r="M4660" i="30"/>
  <c r="M4659" i="30"/>
  <c r="M4658" i="30"/>
  <c r="M4657" i="30"/>
  <c r="M4656" i="30"/>
  <c r="M4655" i="30"/>
  <c r="M4654" i="30"/>
  <c r="M4652" i="30"/>
  <c r="M4649" i="30"/>
  <c r="M4647" i="30"/>
  <c r="M4646" i="30"/>
  <c r="M4624" i="30"/>
  <c r="M4619" i="30"/>
  <c r="M4617" i="30"/>
  <c r="M4615" i="30"/>
  <c r="M4614" i="30"/>
  <c r="M4611" i="30"/>
  <c r="M4607" i="30"/>
  <c r="M4605" i="30"/>
  <c r="M4604" i="30"/>
  <c r="M4591" i="30"/>
  <c r="M4586" i="30"/>
  <c r="M4585" i="30"/>
  <c r="M4584" i="30"/>
  <c r="M4580" i="30"/>
  <c r="M4574" i="30"/>
  <c r="M4571" i="30"/>
  <c r="M4568" i="30"/>
  <c r="M4551" i="30"/>
  <c r="M4547" i="30"/>
  <c r="M4545" i="30"/>
  <c r="M4542" i="30"/>
  <c r="M4541" i="30"/>
  <c r="M4539" i="30"/>
  <c r="M4527" i="30"/>
  <c r="M4524" i="30"/>
  <c r="M4523" i="30"/>
  <c r="M4520" i="30"/>
  <c r="M4514" i="30"/>
  <c r="M4511" i="30"/>
  <c r="M4507" i="30"/>
  <c r="M4500" i="30"/>
  <c r="M4495" i="30"/>
  <c r="M4494" i="30"/>
  <c r="M4492" i="30"/>
  <c r="M4491" i="30"/>
  <c r="M4490" i="30"/>
  <c r="M4489" i="30"/>
  <c r="M4484" i="30"/>
  <c r="M4483" i="30"/>
  <c r="M4482" i="30"/>
  <c r="M4481" i="30"/>
  <c r="M4479" i="30"/>
  <c r="M4475" i="30"/>
  <c r="M4471" i="30"/>
  <c r="M4469" i="30"/>
  <c r="M4467" i="30"/>
  <c r="M4465" i="30"/>
  <c r="M4464" i="30"/>
  <c r="M4463" i="30"/>
  <c r="M4462" i="30"/>
  <c r="M4459" i="30"/>
  <c r="M4453" i="30"/>
  <c r="M4450" i="30"/>
  <c r="M4448" i="30"/>
  <c r="M4446" i="30"/>
  <c r="M4443" i="30"/>
  <c r="M4441" i="30"/>
  <c r="M4438" i="30"/>
  <c r="M4436" i="30"/>
  <c r="M4434" i="30"/>
  <c r="M4432" i="30"/>
  <c r="M4429" i="30"/>
  <c r="M4427" i="30"/>
  <c r="M4424" i="30"/>
  <c r="M4420" i="30"/>
  <c r="M4419" i="30"/>
  <c r="M4418" i="30"/>
  <c r="M4415" i="30"/>
  <c r="M4413" i="30"/>
  <c r="M4410" i="30"/>
  <c r="M4406" i="30"/>
  <c r="M4403" i="30"/>
  <c r="M4402" i="30"/>
  <c r="M4399" i="30"/>
  <c r="M4396" i="30"/>
  <c r="M4394" i="30"/>
  <c r="M4392" i="30"/>
  <c r="M4388" i="30"/>
  <c r="M4386" i="30"/>
  <c r="M4383" i="30"/>
  <c r="M4382" i="30"/>
  <c r="M4380" i="30"/>
  <c r="M4379" i="30"/>
  <c r="M4376" i="30"/>
  <c r="M4371" i="30"/>
  <c r="M4369" i="30"/>
  <c r="M4366" i="30"/>
  <c r="M4364" i="30"/>
  <c r="M4362" i="30"/>
  <c r="M4360" i="30"/>
  <c r="M4354" i="30"/>
  <c r="M4352" i="30"/>
  <c r="M4349" i="30"/>
  <c r="M4348" i="30"/>
  <c r="M4347" i="30"/>
  <c r="M4346" i="30"/>
  <c r="M4343" i="30"/>
  <c r="M4338" i="30"/>
  <c r="M4336" i="30"/>
  <c r="M4325" i="30"/>
  <c r="M4323" i="30"/>
  <c r="M4321" i="30"/>
  <c r="M4318" i="30"/>
  <c r="M4317" i="30"/>
  <c r="M4309" i="30"/>
  <c r="M4308" i="30"/>
  <c r="M4297" i="30"/>
  <c r="M4295" i="30"/>
  <c r="M4294" i="30"/>
  <c r="M4293" i="30"/>
  <c r="M4289" i="30"/>
  <c r="M4285" i="30"/>
  <c r="M4277" i="30"/>
  <c r="M4275" i="30"/>
  <c r="M4273" i="30"/>
  <c r="M4270" i="30"/>
  <c r="M4267" i="30"/>
  <c r="M4266" i="30"/>
  <c r="M4264" i="30"/>
  <c r="M4263" i="30"/>
  <c r="M4262" i="30"/>
  <c r="M4261" i="30"/>
  <c r="M4260" i="30"/>
  <c r="M4258" i="30"/>
  <c r="M4254" i="30"/>
  <c r="M4252" i="30"/>
  <c r="M4250" i="30"/>
  <c r="M4249" i="30"/>
  <c r="M4248" i="30"/>
  <c r="M4246" i="30"/>
  <c r="M4245" i="30"/>
  <c r="M4242" i="30"/>
  <c r="M4241" i="30"/>
  <c r="M4239" i="30"/>
  <c r="M4236" i="30"/>
  <c r="M4234" i="30"/>
  <c r="M4232" i="30"/>
  <c r="M4228" i="30"/>
  <c r="M4225" i="30"/>
  <c r="M4223" i="30"/>
  <c r="M4219" i="30"/>
  <c r="M4216" i="30"/>
  <c r="M4213" i="30"/>
  <c r="M4212" i="30"/>
  <c r="M4209" i="30"/>
  <c r="M4192" i="30"/>
  <c r="M4190" i="30"/>
  <c r="M4188" i="30"/>
  <c r="M4184" i="30"/>
  <c r="M4183" i="30"/>
  <c r="M4182" i="30"/>
  <c r="M4179" i="30"/>
  <c r="M4176" i="30"/>
  <c r="M4170" i="30"/>
  <c r="M4168" i="30"/>
  <c r="M4164" i="30"/>
  <c r="M4159" i="30"/>
  <c r="M4158" i="30"/>
  <c r="M4155" i="30"/>
  <c r="M4153" i="30"/>
  <c r="M4148" i="30"/>
  <c r="M4145" i="30"/>
  <c r="M4143" i="30"/>
  <c r="M4139" i="30"/>
  <c r="M4137" i="30"/>
  <c r="M4134" i="30"/>
  <c r="M4132" i="30"/>
  <c r="M4130" i="30"/>
  <c r="M4129" i="30"/>
  <c r="M4126" i="30"/>
  <c r="M4121" i="30"/>
  <c r="M4118" i="30"/>
  <c r="M4115" i="30"/>
  <c r="M4113" i="30"/>
  <c r="M4111" i="30"/>
  <c r="M4108" i="30"/>
  <c r="M4106" i="30"/>
  <c r="M4102" i="30"/>
  <c r="M4100" i="30"/>
  <c r="M4099" i="30"/>
  <c r="M4098" i="30"/>
  <c r="M4095" i="30"/>
  <c r="M4090" i="30"/>
  <c r="M4088" i="30"/>
  <c r="M4085" i="30"/>
  <c r="M4083" i="30"/>
  <c r="M4080" i="30"/>
  <c r="M4076" i="30"/>
  <c r="M4074" i="30"/>
  <c r="M4071" i="30"/>
  <c r="M4070" i="30"/>
  <c r="M4069" i="30"/>
  <c r="M4068" i="30"/>
  <c r="M4065" i="30"/>
  <c r="M4060" i="30"/>
  <c r="M4058" i="30"/>
  <c r="M4055" i="30"/>
  <c r="M4053" i="30"/>
  <c r="M4051" i="30"/>
  <c r="M4049" i="30"/>
  <c r="M4041" i="30"/>
  <c r="M4039" i="30"/>
  <c r="M4032" i="30"/>
  <c r="M4031" i="30"/>
  <c r="M4028" i="30"/>
  <c r="M4027" i="30"/>
  <c r="M4023" i="30"/>
  <c r="M4018" i="30"/>
  <c r="M4016" i="30"/>
  <c r="M4007" i="30"/>
  <c r="M4005" i="30"/>
  <c r="M4003" i="30"/>
  <c r="M3997" i="30"/>
  <c r="M3994" i="30"/>
  <c r="M3993" i="30"/>
  <c r="M3986" i="30"/>
  <c r="M3985" i="30"/>
  <c r="M3974" i="30"/>
  <c r="M3972" i="30"/>
  <c r="M3971" i="30"/>
  <c r="M3966" i="30"/>
  <c r="M3965" i="30"/>
  <c r="M3959" i="30"/>
  <c r="M3953" i="30"/>
  <c r="M3945" i="30"/>
  <c r="M3943" i="30"/>
  <c r="M3942" i="30"/>
  <c r="M3930" i="30"/>
  <c r="M3925" i="30"/>
  <c r="M3923" i="30"/>
  <c r="M3922" i="30"/>
  <c r="M3919" i="30"/>
  <c r="M3915" i="30"/>
  <c r="M3914" i="30"/>
  <c r="M3906" i="30"/>
  <c r="M3904" i="30"/>
  <c r="M3902" i="30"/>
  <c r="M3900" i="30"/>
  <c r="M3899" i="30"/>
  <c r="M3898" i="30"/>
  <c r="M3896" i="30"/>
  <c r="M3892" i="30"/>
  <c r="M3891" i="30"/>
  <c r="M3886" i="30"/>
  <c r="M3882" i="30"/>
  <c r="M3880" i="30"/>
  <c r="M3879" i="30"/>
  <c r="M3878" i="30"/>
  <c r="M3873" i="30"/>
  <c r="M3871" i="30"/>
  <c r="M3868" i="30"/>
  <c r="M3862" i="30"/>
  <c r="M3851" i="30"/>
  <c r="M3847" i="30"/>
  <c r="M3839" i="30"/>
  <c r="M3838" i="30"/>
  <c r="M3836" i="30"/>
  <c r="M3835" i="30"/>
  <c r="M3834" i="30"/>
  <c r="M3832" i="30"/>
  <c r="M3831" i="30"/>
  <c r="M3830" i="30"/>
  <c r="M3829" i="30"/>
  <c r="M3827" i="30"/>
  <c r="M3826" i="30"/>
  <c r="M3825" i="30"/>
  <c r="M3824" i="30"/>
  <c r="M3823" i="30"/>
  <c r="M3822" i="30"/>
  <c r="M3820" i="30"/>
  <c r="M3819" i="30"/>
  <c r="M3810" i="30"/>
  <c r="M3809" i="30"/>
  <c r="M3805" i="30"/>
  <c r="M3803" i="30"/>
  <c r="M3801" i="30"/>
  <c r="M3799" i="30"/>
  <c r="M3798" i="30"/>
  <c r="M3792" i="30"/>
  <c r="M3790" i="30"/>
  <c r="M3788" i="30"/>
  <c r="M3782" i="30"/>
  <c r="M3779" i="30"/>
  <c r="M3777" i="30"/>
  <c r="M3775" i="30"/>
  <c r="M3773" i="30"/>
  <c r="M3772" i="30"/>
  <c r="M3771" i="30"/>
  <c r="M3764" i="30"/>
  <c r="M3761" i="30"/>
  <c r="M3759" i="30"/>
  <c r="M3751" i="30"/>
  <c r="M3749" i="30"/>
  <c r="M3748" i="30"/>
  <c r="M3747" i="30"/>
  <c r="M3745" i="30"/>
  <c r="M3740" i="30"/>
  <c r="M3736" i="30"/>
  <c r="M3731" i="30"/>
  <c r="M3720" i="30"/>
  <c r="M3719" i="30"/>
  <c r="M3718" i="30"/>
  <c r="M3717" i="30"/>
  <c r="M3713" i="30"/>
  <c r="M3712" i="30"/>
  <c r="M3706" i="30"/>
  <c r="M3703" i="30"/>
  <c r="M3691" i="30"/>
  <c r="M3689" i="30"/>
  <c r="M3686" i="30"/>
  <c r="M3680" i="30"/>
  <c r="M3675" i="30"/>
  <c r="M3674" i="30"/>
  <c r="M3671" i="30"/>
  <c r="M3661" i="30"/>
  <c r="M3658" i="30"/>
  <c r="M3654" i="30"/>
  <c r="M3651" i="30"/>
  <c r="M3650" i="30"/>
  <c r="M3648" i="30"/>
  <c r="M3645" i="30"/>
  <c r="M3625" i="30"/>
  <c r="M3623" i="30"/>
  <c r="M3619" i="30"/>
  <c r="M3617" i="30"/>
  <c r="M3610" i="30"/>
  <c r="M3605" i="30"/>
  <c r="M3604" i="30"/>
  <c r="M3599" i="30"/>
  <c r="M3597" i="30"/>
  <c r="M3592" i="30"/>
  <c r="M3589" i="30"/>
  <c r="M3584" i="30"/>
  <c r="M3582" i="30"/>
  <c r="M3580" i="30"/>
  <c r="M3578" i="30"/>
  <c r="M3577" i="30"/>
  <c r="M3575" i="30"/>
  <c r="M3572" i="30"/>
  <c r="M3571" i="30"/>
  <c r="M3569" i="30"/>
  <c r="M3567" i="30"/>
  <c r="M3565" i="30"/>
  <c r="M3563" i="30"/>
  <c r="M3561" i="30"/>
  <c r="M3560" i="30"/>
  <c r="M3559" i="30"/>
  <c r="M3558" i="30"/>
  <c r="M3556" i="30"/>
  <c r="M3554" i="30"/>
  <c r="M3553" i="30"/>
  <c r="M3552" i="30"/>
  <c r="M3550" i="30"/>
  <c r="M3549" i="30"/>
  <c r="M3548" i="30"/>
  <c r="M3546" i="30"/>
  <c r="M3539" i="30"/>
  <c r="M3535" i="30"/>
  <c r="M3532" i="30"/>
  <c r="M3524" i="30"/>
  <c r="M3522" i="30"/>
  <c r="M3512" i="30"/>
  <c r="M3511" i="30"/>
  <c r="M3508" i="30"/>
  <c r="M3506" i="30"/>
  <c r="M3504" i="30"/>
  <c r="M3499" i="30"/>
  <c r="M3496" i="30"/>
  <c r="M3493" i="30"/>
  <c r="M3483" i="30"/>
  <c r="M3475" i="30"/>
  <c r="M3472" i="30"/>
  <c r="M3469" i="30"/>
  <c r="M3465" i="30"/>
  <c r="M3453" i="30"/>
  <c r="M3450" i="30"/>
  <c r="M3443" i="30"/>
  <c r="M3440" i="30"/>
  <c r="M3435" i="30"/>
  <c r="M3433" i="30"/>
  <c r="M3408" i="30"/>
  <c r="M3405" i="30"/>
  <c r="M3403" i="30"/>
  <c r="M3401" i="30"/>
  <c r="M3396" i="30"/>
  <c r="M3394" i="30"/>
  <c r="M3391" i="30"/>
  <c r="M3387" i="30"/>
  <c r="M3385" i="30"/>
  <c r="M3379" i="30"/>
  <c r="M3377" i="30"/>
  <c r="M3375" i="30"/>
  <c r="M3372" i="30"/>
  <c r="M3366" i="30"/>
  <c r="M3363" i="30"/>
  <c r="M3361" i="30"/>
  <c r="M3359" i="30"/>
  <c r="M3357" i="30"/>
  <c r="M3356" i="30"/>
  <c r="M3355" i="30"/>
  <c r="M3353" i="30"/>
  <c r="M3352" i="30"/>
  <c r="M3351" i="30"/>
  <c r="M3349" i="30"/>
  <c r="M3345" i="30"/>
  <c r="M3333" i="30"/>
  <c r="M3327" i="30"/>
  <c r="M3325" i="30"/>
  <c r="M3321" i="30"/>
  <c r="M3319" i="30"/>
  <c r="M3317" i="30"/>
  <c r="M3315" i="30"/>
  <c r="M3313" i="30"/>
  <c r="M3312" i="30"/>
  <c r="M3311" i="30"/>
  <c r="M3310" i="30"/>
  <c r="M3309" i="30"/>
  <c r="M3308" i="30"/>
  <c r="M3306" i="30"/>
  <c r="M3301" i="30"/>
  <c r="M3298" i="30"/>
  <c r="M3293" i="30"/>
  <c r="M3282" i="30"/>
  <c r="M3276" i="30"/>
  <c r="M3254" i="30"/>
  <c r="M3250" i="30"/>
  <c r="M3246" i="30"/>
  <c r="M3242" i="30"/>
  <c r="M3234" i="30"/>
  <c r="M3224" i="30"/>
  <c r="M3223" i="30"/>
  <c r="M3213" i="30"/>
  <c r="M3202" i="30"/>
  <c r="M3200" i="30"/>
  <c r="M3197" i="30"/>
  <c r="M3187" i="30"/>
  <c r="M3185" i="30"/>
  <c r="M3180" i="30"/>
  <c r="M3174" i="30"/>
  <c r="M3172" i="30"/>
  <c r="M3169" i="30"/>
  <c r="M3161" i="30"/>
  <c r="M3159" i="30"/>
  <c r="M3156" i="30"/>
  <c r="M3150" i="30"/>
  <c r="M3136" i="30"/>
  <c r="M3129" i="30"/>
  <c r="M3124" i="30"/>
  <c r="M3118" i="30"/>
  <c r="M3103" i="30"/>
  <c r="M3084" i="30"/>
  <c r="M3082" i="30"/>
  <c r="M3078" i="30"/>
  <c r="M3075" i="30"/>
  <c r="M3073" i="30"/>
  <c r="M3071" i="30"/>
  <c r="M3070" i="30"/>
  <c r="M3069" i="30"/>
  <c r="M3061" i="30"/>
  <c r="M3060" i="30"/>
  <c r="M3059" i="30"/>
  <c r="M3058" i="30"/>
  <c r="M3056" i="30"/>
  <c r="M3048" i="30"/>
  <c r="M3045" i="30"/>
  <c r="M3042" i="30"/>
  <c r="M3041" i="30"/>
  <c r="M3040" i="30"/>
  <c r="M3037" i="30"/>
  <c r="M3035" i="30"/>
  <c r="M3032" i="30"/>
  <c r="M3030" i="30"/>
  <c r="M3027" i="30"/>
  <c r="M3026" i="30"/>
  <c r="M3024" i="30"/>
  <c r="M3023" i="30"/>
  <c r="M3022" i="30"/>
  <c r="M3020" i="30"/>
  <c r="M3012" i="30"/>
  <c r="M3011" i="30"/>
  <c r="M3004" i="30"/>
  <c r="M3003" i="30"/>
  <c r="M3001" i="30"/>
  <c r="M2999" i="30"/>
  <c r="M2997" i="30"/>
  <c r="M2995" i="30"/>
  <c r="M2993" i="30"/>
  <c r="M2991" i="30"/>
  <c r="M2988" i="30"/>
  <c r="M2981" i="30"/>
  <c r="M2979" i="30"/>
  <c r="M2976" i="30"/>
  <c r="M2974" i="30"/>
  <c r="M2971" i="30"/>
  <c r="M2970" i="30"/>
  <c r="M2968" i="30"/>
  <c r="M2966" i="30"/>
  <c r="M2965" i="30"/>
  <c r="M2964" i="30"/>
  <c r="M2963" i="30"/>
  <c r="M2962" i="30"/>
  <c r="M2960" i="30"/>
  <c r="M2956" i="30"/>
  <c r="M2954" i="30"/>
  <c r="M2952" i="30"/>
  <c r="M2948" i="30"/>
  <c r="M2946" i="30"/>
  <c r="M2929" i="30"/>
  <c r="M2926" i="30"/>
  <c r="M2925" i="30"/>
  <c r="M2920" i="30"/>
  <c r="M2917" i="30"/>
  <c r="M2915" i="30"/>
  <c r="M2908" i="30"/>
  <c r="M2902" i="30"/>
  <c r="M2899" i="30"/>
  <c r="M2896" i="30"/>
  <c r="M2893" i="30"/>
  <c r="M2887" i="30"/>
  <c r="M2886" i="30"/>
  <c r="M2884" i="30"/>
  <c r="M2881" i="30"/>
  <c r="M2879" i="30"/>
  <c r="M2878" i="30"/>
  <c r="M2876" i="30"/>
  <c r="M2875" i="30"/>
  <c r="M2874" i="30"/>
  <c r="M2872" i="30"/>
  <c r="M2869" i="30"/>
  <c r="M2866" i="30"/>
  <c r="M2864" i="30"/>
  <c r="M2861" i="30"/>
  <c r="M2858" i="30"/>
  <c r="M2855" i="30"/>
  <c r="M2852" i="30"/>
  <c r="M2850" i="30"/>
  <c r="M2843" i="30"/>
  <c r="M2835" i="30"/>
  <c r="M2829" i="30"/>
  <c r="M2824" i="30"/>
  <c r="M2818" i="30"/>
  <c r="M2815" i="30"/>
  <c r="M2814" i="30"/>
  <c r="M2811" i="30"/>
  <c r="M2807" i="30"/>
  <c r="M2805" i="30"/>
  <c r="M2804" i="30"/>
  <c r="M2802" i="30"/>
  <c r="M2799" i="30"/>
  <c r="M2797" i="30"/>
  <c r="M2796" i="30"/>
  <c r="M2793" i="30"/>
  <c r="M2791" i="30"/>
  <c r="M2789" i="30"/>
  <c r="M2788" i="30"/>
  <c r="M2786" i="30"/>
  <c r="M2780" i="30"/>
  <c r="M2778" i="30"/>
  <c r="M2776" i="30"/>
  <c r="M2774" i="30"/>
  <c r="M2772" i="30"/>
  <c r="M2768" i="30"/>
  <c r="M2767" i="30"/>
  <c r="M2766" i="30"/>
  <c r="M2764" i="30"/>
  <c r="M2762" i="30"/>
  <c r="M2759" i="30"/>
  <c r="M2757" i="30"/>
  <c r="M2730" i="30"/>
  <c r="M2714" i="30"/>
  <c r="M2712" i="30"/>
  <c r="M2710" i="30"/>
  <c r="M2709" i="30"/>
  <c r="M2707" i="30"/>
  <c r="M2704" i="30"/>
  <c r="M2703" i="30"/>
  <c r="M2700" i="30"/>
  <c r="M2698" i="30"/>
  <c r="M2697" i="30"/>
  <c r="M2693" i="30"/>
  <c r="M2691" i="30"/>
  <c r="M2690" i="30"/>
  <c r="M2686" i="30"/>
  <c r="M2684" i="30"/>
  <c r="M2680" i="30"/>
  <c r="M2679" i="30"/>
  <c r="M2677" i="30"/>
  <c r="M2672" i="30"/>
  <c r="M2669" i="30"/>
  <c r="M2666" i="30"/>
  <c r="M2664" i="30"/>
  <c r="M2660" i="30"/>
  <c r="M2658" i="30"/>
  <c r="M2652" i="30"/>
  <c r="M2646" i="30"/>
  <c r="M2644" i="30"/>
  <c r="M2642" i="30"/>
  <c r="M2641" i="30"/>
  <c r="M2639" i="30"/>
  <c r="M2637" i="30"/>
  <c r="M2635" i="30"/>
  <c r="M2634" i="30"/>
  <c r="M2632" i="30"/>
  <c r="M2631" i="30"/>
  <c r="M2627" i="30"/>
  <c r="M2626" i="30"/>
  <c r="M2624" i="30"/>
  <c r="M2623" i="30"/>
  <c r="M2622" i="30"/>
  <c r="M2621" i="30"/>
  <c r="M2619" i="30"/>
  <c r="M2618" i="30"/>
  <c r="M2617" i="30"/>
  <c r="M2615" i="30"/>
  <c r="M2613" i="30"/>
  <c r="M2608" i="30"/>
  <c r="M2606" i="30"/>
  <c r="M2603" i="30"/>
  <c r="M2601" i="30"/>
  <c r="M2596" i="30"/>
  <c r="M2592" i="30"/>
  <c r="M2590" i="30"/>
  <c r="M2589" i="30"/>
  <c r="M2576" i="30"/>
  <c r="M2574" i="30"/>
  <c r="M2571" i="30"/>
  <c r="M2566" i="30"/>
  <c r="M2553" i="30"/>
  <c r="M2550" i="30"/>
  <c r="M2547" i="30"/>
  <c r="M2538" i="30"/>
  <c r="M2537" i="30"/>
  <c r="M2535" i="30"/>
  <c r="M2534" i="30"/>
  <c r="M2533" i="30"/>
  <c r="M2532" i="30"/>
  <c r="M2531" i="30"/>
  <c r="M2530" i="30"/>
  <c r="M2529" i="30"/>
  <c r="M2527" i="30"/>
  <c r="M2523" i="30"/>
  <c r="M2517" i="30"/>
  <c r="M2512" i="30"/>
  <c r="M2510" i="30"/>
  <c r="M2505" i="30"/>
  <c r="M2500" i="30"/>
  <c r="M2495" i="30"/>
  <c r="M2488" i="30"/>
  <c r="M2485" i="30"/>
  <c r="M2482" i="30"/>
  <c r="M2479" i="30"/>
  <c r="M2476" i="30"/>
  <c r="M2474" i="30"/>
  <c r="M2472" i="30"/>
  <c r="M2470" i="30"/>
  <c r="M2468" i="30"/>
  <c r="M2466" i="30"/>
  <c r="M2464" i="30"/>
  <c r="M2460" i="30"/>
  <c r="M2456" i="30"/>
  <c r="M2453" i="30"/>
  <c r="M2451" i="30"/>
  <c r="M2448" i="30"/>
  <c r="M2443" i="30"/>
  <c r="M2441" i="30"/>
  <c r="M2437" i="30"/>
  <c r="M2435" i="30"/>
  <c r="M2430" i="30"/>
  <c r="M2428" i="30"/>
  <c r="M2424" i="30"/>
  <c r="M2423" i="30"/>
  <c r="M2417" i="30"/>
  <c r="M2414" i="30"/>
  <c r="M2412" i="30"/>
  <c r="M2410" i="30"/>
  <c r="M2408" i="30"/>
  <c r="M2404" i="30"/>
  <c r="M2398" i="30"/>
  <c r="M2396" i="30"/>
  <c r="M2393" i="30"/>
  <c r="M2392" i="30"/>
  <c r="M2390" i="30"/>
  <c r="M2388" i="30"/>
  <c r="M2387" i="30"/>
  <c r="M2384" i="30"/>
  <c r="M2379" i="30"/>
  <c r="M2377" i="30"/>
  <c r="M2371" i="30"/>
  <c r="M2369" i="30"/>
  <c r="M2367" i="30"/>
  <c r="M2366" i="30"/>
  <c r="M2365" i="30"/>
  <c r="M2364" i="30"/>
  <c r="M2354" i="30"/>
  <c r="M2351" i="30"/>
  <c r="M2348" i="30"/>
  <c r="M2346" i="30"/>
  <c r="M2344" i="30"/>
  <c r="M2341" i="30"/>
  <c r="M2333" i="30"/>
  <c r="M2330" i="30"/>
  <c r="M2327" i="30"/>
  <c r="M2325" i="30"/>
  <c r="M2322" i="30"/>
  <c r="M2279" i="30"/>
  <c r="M2275" i="30"/>
  <c r="M2269" i="30"/>
  <c r="M2267" i="30"/>
  <c r="M2261" i="30"/>
  <c r="M2235" i="30"/>
  <c r="M2227" i="30"/>
  <c r="M2223" i="30"/>
  <c r="M2222" i="30"/>
  <c r="M2199" i="30"/>
  <c r="M2197" i="30"/>
  <c r="M2169" i="30"/>
  <c r="M2162" i="30"/>
  <c r="M2159" i="30"/>
  <c r="M2156" i="30"/>
  <c r="M2150" i="30"/>
  <c r="M2142" i="30"/>
  <c r="M2139" i="30"/>
  <c r="M2131" i="30"/>
  <c r="M2128" i="30"/>
  <c r="M2116" i="30"/>
  <c r="M2111" i="30"/>
  <c r="M2107" i="30"/>
  <c r="M2098" i="30"/>
  <c r="M2095" i="30"/>
  <c r="M2092" i="30"/>
  <c r="M2088" i="30"/>
  <c r="M2087" i="30"/>
  <c r="M2084" i="30"/>
  <c r="M2082" i="30"/>
  <c r="M2080" i="30"/>
  <c r="M2077" i="30"/>
  <c r="M2072" i="30"/>
  <c r="M2068" i="30"/>
  <c r="M2061" i="30"/>
  <c r="M2059" i="30"/>
  <c r="M2057" i="30"/>
  <c r="M2056" i="30"/>
  <c r="M2055" i="30"/>
  <c r="M2048" i="30"/>
  <c r="M2047" i="30"/>
  <c r="M2046" i="30"/>
  <c r="M2044" i="30"/>
  <c r="M2041" i="30"/>
  <c r="M2039" i="30"/>
  <c r="M2037" i="30"/>
  <c r="M2036" i="30"/>
  <c r="M2035" i="30"/>
  <c r="M2034" i="30"/>
  <c r="M2033" i="30"/>
  <c r="M2032" i="30"/>
  <c r="M2031" i="30"/>
  <c r="M2029" i="30"/>
  <c r="M2026" i="30"/>
  <c r="M2024" i="30"/>
  <c r="M2019" i="30"/>
  <c r="M2016" i="30"/>
  <c r="M2007" i="30"/>
  <c r="M2004" i="30"/>
  <c r="M2001" i="30"/>
  <c r="M1999" i="30"/>
  <c r="M1997" i="30"/>
  <c r="M1996" i="30"/>
  <c r="M1995" i="30"/>
  <c r="M1994" i="30"/>
  <c r="M1993" i="30"/>
  <c r="M1992" i="30"/>
  <c r="M1991" i="30"/>
  <c r="M1989" i="30"/>
  <c r="M1983" i="30"/>
  <c r="M1981" i="30"/>
  <c r="M1980" i="30"/>
  <c r="M1978" i="30"/>
  <c r="M1975" i="30"/>
  <c r="M1973" i="30"/>
  <c r="M1967" i="30"/>
  <c r="M1965" i="30"/>
  <c r="M1962" i="30"/>
  <c r="M1959" i="30"/>
  <c r="M1953" i="30"/>
  <c r="M1951" i="30"/>
  <c r="M1948" i="30"/>
  <c r="M1947" i="30"/>
  <c r="M1943" i="30"/>
  <c r="M1932" i="30"/>
  <c r="M1924" i="30"/>
  <c r="M1923" i="30"/>
  <c r="M1914" i="30"/>
  <c r="M1912" i="30"/>
  <c r="M1910" i="30"/>
  <c r="M1905" i="30"/>
  <c r="M1900" i="30"/>
  <c r="M1898" i="30"/>
  <c r="M1896" i="30"/>
  <c r="M1895" i="30"/>
  <c r="M1894" i="30"/>
  <c r="M1893" i="30"/>
  <c r="M1892" i="30"/>
  <c r="M1890" i="30"/>
  <c r="M1886" i="30"/>
  <c r="M1882" i="30"/>
  <c r="M1880" i="30"/>
  <c r="M1878" i="30"/>
  <c r="M1872" i="30"/>
  <c r="M1867" i="30"/>
  <c r="M1866" i="30"/>
  <c r="M1863" i="30"/>
  <c r="M1855" i="30"/>
  <c r="M1852" i="30"/>
  <c r="M1850" i="30"/>
  <c r="M1845" i="30"/>
  <c r="M1839" i="30"/>
  <c r="M1835" i="30"/>
  <c r="M1833" i="30"/>
  <c r="M1832" i="30"/>
  <c r="M1825" i="30"/>
  <c r="M1816" i="30"/>
  <c r="M1811" i="30"/>
  <c r="M1808" i="30"/>
  <c r="M1805" i="30"/>
  <c r="M1804" i="30"/>
  <c r="M1803" i="30"/>
  <c r="M1802" i="30"/>
  <c r="M1801" i="30"/>
  <c r="M1800" i="30"/>
  <c r="M1799" i="30"/>
  <c r="M1798" i="30"/>
  <c r="M1796" i="30"/>
  <c r="M1792" i="30"/>
  <c r="M1786" i="30"/>
  <c r="M1784" i="30"/>
  <c r="M1781" i="30"/>
  <c r="M1780" i="30"/>
  <c r="M1779" i="30"/>
  <c r="M1778" i="30"/>
  <c r="M1775" i="30"/>
  <c r="M1774" i="30"/>
  <c r="M1762" i="30"/>
  <c r="M1760" i="30"/>
  <c r="M1759" i="30"/>
  <c r="M1746" i="30"/>
  <c r="M1742" i="30"/>
  <c r="M1741" i="30"/>
  <c r="M1735" i="30"/>
  <c r="M1733" i="30"/>
  <c r="M1725" i="30"/>
  <c r="M1721" i="30"/>
  <c r="M1719" i="30"/>
  <c r="M1717" i="30"/>
  <c r="M1716" i="30"/>
  <c r="M1715" i="30"/>
  <c r="M1714" i="30"/>
  <c r="M1712" i="30"/>
  <c r="M1708" i="30"/>
  <c r="M1704" i="30"/>
  <c r="M1703" i="30"/>
  <c r="M1702" i="30"/>
  <c r="M1700" i="30"/>
  <c r="M1698" i="30"/>
  <c r="M1696" i="30"/>
  <c r="M1695" i="30"/>
  <c r="M1693" i="30"/>
  <c r="M1691" i="30"/>
  <c r="M1682" i="30"/>
  <c r="M1679" i="30"/>
  <c r="M1677" i="30"/>
  <c r="M1674" i="30"/>
  <c r="M1673" i="30"/>
  <c r="M1659" i="30"/>
  <c r="M1657" i="30"/>
  <c r="M1652" i="30"/>
  <c r="M1650" i="30"/>
  <c r="M1647" i="30"/>
  <c r="M1643" i="30"/>
  <c r="M1641" i="30"/>
  <c r="M1636" i="30"/>
  <c r="M1633" i="30"/>
  <c r="M1631" i="30"/>
  <c r="M1629" i="30"/>
  <c r="M1628" i="30"/>
  <c r="M1626" i="30"/>
  <c r="M1625" i="30"/>
  <c r="M1624" i="30"/>
  <c r="M1622" i="30"/>
  <c r="M1621" i="30"/>
  <c r="M1620" i="30"/>
  <c r="M1619" i="30"/>
  <c r="M1617" i="30"/>
  <c r="M1614" i="30"/>
  <c r="M1612" i="30"/>
  <c r="M1609" i="30"/>
  <c r="M1605" i="30"/>
  <c r="M1603" i="30"/>
  <c r="M1601" i="30"/>
  <c r="M1599" i="30"/>
  <c r="M1598" i="30"/>
  <c r="M1597" i="30"/>
  <c r="M1596" i="30"/>
  <c r="M1595" i="30"/>
  <c r="M1593" i="30"/>
  <c r="M1590" i="30"/>
  <c r="M1587" i="30"/>
  <c r="M1582" i="30"/>
  <c r="M1580" i="30"/>
  <c r="M1577" i="30"/>
  <c r="M1569" i="30"/>
  <c r="M1567" i="30"/>
  <c r="M1551" i="30"/>
  <c r="M1549" i="30"/>
  <c r="M1547" i="30"/>
  <c r="M1545" i="30"/>
  <c r="M1544" i="30"/>
  <c r="M1542" i="30"/>
  <c r="M1541" i="30"/>
  <c r="M1539" i="30"/>
  <c r="M1537" i="30"/>
  <c r="M1535" i="30"/>
  <c r="M1533" i="30"/>
  <c r="M1532" i="30"/>
  <c r="M1531" i="30"/>
  <c r="M1530" i="30"/>
  <c r="M1529" i="30"/>
  <c r="M1528" i="30"/>
  <c r="M1526" i="30"/>
  <c r="M1520" i="30"/>
  <c r="M1518" i="30"/>
  <c r="M1516" i="30"/>
  <c r="M1514" i="30"/>
  <c r="M1513" i="30"/>
  <c r="M1512" i="30"/>
  <c r="M1510" i="30"/>
  <c r="M1506" i="30"/>
  <c r="M1497" i="30"/>
  <c r="M1480" i="30"/>
  <c r="M1476" i="30"/>
  <c r="M1474" i="30"/>
  <c r="M1472" i="30"/>
  <c r="M1468" i="30"/>
  <c r="M1459" i="30"/>
  <c r="M1455" i="30"/>
  <c r="M1449" i="30"/>
  <c r="M1445" i="30"/>
  <c r="M1444" i="30"/>
  <c r="M1442" i="30"/>
  <c r="M1440" i="30"/>
  <c r="M1439" i="30"/>
  <c r="M1428" i="30"/>
  <c r="M1425" i="30"/>
  <c r="M1421" i="30"/>
  <c r="M1419" i="30"/>
  <c r="M1417" i="30"/>
  <c r="M1416" i="30"/>
  <c r="M1415" i="30"/>
  <c r="M1413" i="30"/>
  <c r="M1412" i="30"/>
  <c r="M1411" i="30"/>
  <c r="M1410" i="30"/>
  <c r="M1408" i="30"/>
  <c r="M1403" i="30"/>
  <c r="M1400" i="30"/>
  <c r="M1399" i="30"/>
  <c r="M1398" i="30"/>
  <c r="M1395" i="30"/>
  <c r="M1393" i="30"/>
  <c r="M1389" i="30"/>
  <c r="M1386" i="30"/>
  <c r="M1385" i="30"/>
  <c r="M1383" i="30"/>
  <c r="M1381" i="30"/>
  <c r="M1380" i="30"/>
  <c r="M1377" i="30"/>
  <c r="M1375" i="30"/>
  <c r="M1373" i="30"/>
  <c r="M1372" i="30"/>
  <c r="M1371" i="30"/>
  <c r="M1370" i="30"/>
  <c r="M1368" i="30"/>
  <c r="M1364" i="30"/>
  <c r="M1363" i="30"/>
  <c r="M1362" i="30"/>
  <c r="M1360" i="30"/>
  <c r="M1358" i="30"/>
  <c r="M1353" i="30"/>
  <c r="M1347" i="30"/>
  <c r="M1343" i="30"/>
  <c r="M1337" i="30"/>
  <c r="M1335" i="30"/>
  <c r="M1333" i="30"/>
  <c r="M1328" i="30"/>
  <c r="M1326" i="30"/>
  <c r="M1324" i="30"/>
  <c r="M1321" i="30"/>
  <c r="M1313" i="30"/>
  <c r="M1310" i="30"/>
  <c r="M1309" i="30"/>
  <c r="M1308" i="30"/>
  <c r="M1306" i="30"/>
  <c r="M1303" i="30"/>
  <c r="M1298" i="30"/>
  <c r="M1291" i="30"/>
  <c r="M1287" i="30"/>
  <c r="M1281" i="30"/>
  <c r="M1279" i="30"/>
  <c r="M1277" i="30"/>
  <c r="M1272" i="30"/>
  <c r="M1270" i="30"/>
  <c r="M1268" i="30"/>
  <c r="M1265" i="30"/>
  <c r="M1257" i="30"/>
  <c r="M1254" i="30"/>
  <c r="M1252" i="30"/>
  <c r="M1251" i="30"/>
  <c r="M1250" i="30"/>
  <c r="M1248" i="30"/>
  <c r="M1246" i="30"/>
  <c r="M1241" i="30"/>
  <c r="M1235" i="30"/>
  <c r="M1232" i="30"/>
  <c r="M1228" i="30"/>
  <c r="M1226" i="30"/>
  <c r="M1225" i="30"/>
  <c r="M1221" i="30"/>
  <c r="M1219" i="30"/>
  <c r="M1217" i="30"/>
  <c r="M1214" i="30"/>
  <c r="M1206" i="30"/>
  <c r="M1203" i="30"/>
  <c r="M1201" i="30"/>
  <c r="M1200" i="30"/>
  <c r="M1199" i="30"/>
  <c r="M1197" i="30"/>
  <c r="M1195" i="30"/>
  <c r="M1190" i="30"/>
  <c r="M1184" i="30"/>
  <c r="M1180" i="30"/>
  <c r="M1176" i="30"/>
  <c r="M1174" i="30"/>
  <c r="M1173" i="30"/>
  <c r="M1169" i="30"/>
  <c r="M1167" i="30"/>
  <c r="M1165" i="30"/>
  <c r="M1162" i="30"/>
  <c r="M1154" i="30"/>
  <c r="M1151" i="30"/>
  <c r="M1150" i="30"/>
  <c r="M1148" i="30"/>
  <c r="M1144" i="30"/>
  <c r="M1142" i="30"/>
  <c r="M1139" i="30"/>
  <c r="M1137" i="30"/>
  <c r="M1134" i="30"/>
  <c r="M1132" i="30"/>
  <c r="M1129" i="30"/>
  <c r="M1125" i="30"/>
  <c r="M1123" i="30"/>
  <c r="M1110" i="30"/>
  <c r="M1101" i="30"/>
  <c r="M1099" i="30"/>
  <c r="M1097" i="30"/>
  <c r="M1091" i="30"/>
  <c r="M1084" i="30"/>
  <c r="M1081" i="30"/>
  <c r="M1079" i="30"/>
  <c r="M1077" i="30"/>
  <c r="M1076" i="30"/>
  <c r="M1075" i="30"/>
  <c r="M1071" i="30"/>
  <c r="M1070" i="30"/>
  <c r="M1068" i="30"/>
  <c r="M1064" i="30"/>
  <c r="M1062" i="30"/>
  <c r="M1056" i="30"/>
  <c r="M1055" i="30"/>
  <c r="M1053" i="30"/>
  <c r="M1046" i="30"/>
  <c r="M1045" i="30"/>
  <c r="M1042" i="30"/>
  <c r="M1039" i="30"/>
  <c r="M1029" i="30"/>
  <c r="M1023" i="30"/>
  <c r="M1020" i="30"/>
  <c r="M1019" i="30"/>
  <c r="M1018" i="30"/>
  <c r="M1006" i="30"/>
  <c r="M1004" i="30"/>
  <c r="M1002" i="30"/>
  <c r="M1000" i="30"/>
  <c r="M997" i="30"/>
  <c r="M996" i="30"/>
  <c r="M993" i="30"/>
  <c r="M982" i="30"/>
  <c r="M973" i="30"/>
  <c r="M972" i="30"/>
  <c r="M958" i="30"/>
  <c r="M955" i="30"/>
  <c r="M950" i="30"/>
  <c r="M944" i="30"/>
  <c r="M941" i="30"/>
  <c r="M933" i="30"/>
  <c r="M900" i="30"/>
  <c r="M898" i="30"/>
  <c r="M897" i="30"/>
  <c r="M896" i="30"/>
  <c r="M894" i="30"/>
  <c r="M890" i="30"/>
  <c r="M889" i="30"/>
  <c r="M887" i="30"/>
  <c r="M886" i="30"/>
  <c r="M885" i="30"/>
  <c r="M884" i="30"/>
  <c r="M880" i="30"/>
  <c r="M879" i="30"/>
  <c r="M878" i="30"/>
  <c r="M877" i="30"/>
  <c r="M875" i="30"/>
  <c r="M872" i="30"/>
  <c r="M867" i="30"/>
  <c r="M865" i="30"/>
  <c r="M858" i="30"/>
  <c r="M854" i="30"/>
  <c r="M848" i="30"/>
  <c r="M844" i="30"/>
  <c r="M832" i="30"/>
  <c r="M827" i="30"/>
  <c r="M816" i="30"/>
  <c r="M813" i="30"/>
  <c r="M809" i="30"/>
  <c r="M805" i="30"/>
  <c r="M803" i="30"/>
  <c r="M801" i="30"/>
  <c r="M797" i="30"/>
  <c r="M793" i="30"/>
  <c r="M787" i="30"/>
  <c r="M786" i="30"/>
  <c r="M785" i="30"/>
  <c r="M778" i="30"/>
  <c r="M777" i="30"/>
  <c r="M775" i="30"/>
  <c r="M774" i="30"/>
  <c r="M769" i="30"/>
  <c r="M767" i="30"/>
  <c r="M764" i="30"/>
  <c r="M751" i="30"/>
  <c r="M747" i="30"/>
  <c r="M746" i="30"/>
  <c r="M742" i="30"/>
  <c r="M741" i="30"/>
  <c r="M739" i="30"/>
  <c r="M736" i="30"/>
  <c r="M734" i="30"/>
  <c r="M733" i="30"/>
  <c r="M729" i="30"/>
  <c r="M726" i="30"/>
  <c r="M725" i="30"/>
  <c r="M719" i="30"/>
  <c r="M717" i="30"/>
  <c r="M713" i="30"/>
  <c r="M711" i="30"/>
  <c r="M709" i="30"/>
  <c r="M706" i="30"/>
  <c r="M704" i="30"/>
  <c r="M702" i="30"/>
  <c r="M699" i="30"/>
  <c r="M697" i="30"/>
  <c r="M694" i="30"/>
  <c r="M692" i="30"/>
  <c r="M690" i="30"/>
  <c r="M688" i="30"/>
  <c r="M685" i="30"/>
  <c r="M668" i="30"/>
  <c r="M664" i="30"/>
  <c r="M662" i="30"/>
  <c r="M660" i="30"/>
  <c r="M658" i="30"/>
  <c r="M655" i="30"/>
  <c r="M651" i="30"/>
  <c r="M649" i="30"/>
  <c r="M646" i="30"/>
  <c r="M645" i="30"/>
  <c r="M643" i="30"/>
  <c r="M642" i="30"/>
  <c r="M640" i="30"/>
  <c r="M639" i="30"/>
  <c r="M638" i="30"/>
  <c r="M635" i="30"/>
  <c r="M632" i="30"/>
  <c r="M630" i="30"/>
  <c r="M628" i="30"/>
  <c r="M625" i="30"/>
  <c r="M623" i="30"/>
  <c r="M622" i="30"/>
  <c r="M620" i="30"/>
  <c r="M618" i="30"/>
  <c r="M616" i="30"/>
  <c r="M614" i="30"/>
  <c r="M613" i="30"/>
  <c r="M612" i="30"/>
  <c r="M610" i="30"/>
  <c r="M609" i="30"/>
  <c r="M608" i="30"/>
  <c r="M607" i="30"/>
  <c r="M603" i="30"/>
  <c r="M601" i="30"/>
  <c r="M597" i="30"/>
  <c r="M595" i="30"/>
  <c r="M593" i="30"/>
  <c r="M590" i="30"/>
  <c r="M587" i="30"/>
  <c r="M586" i="30"/>
  <c r="M585" i="30"/>
  <c r="M583" i="30"/>
  <c r="M582" i="30"/>
  <c r="M581" i="30"/>
  <c r="M580" i="30"/>
  <c r="M579" i="30"/>
  <c r="M576" i="30"/>
  <c r="M574" i="30"/>
  <c r="M573" i="30"/>
  <c r="M570" i="30"/>
  <c r="M568" i="30"/>
  <c r="M565" i="30"/>
  <c r="M563" i="30"/>
  <c r="M561" i="30"/>
  <c r="M559" i="30"/>
  <c r="M555" i="30"/>
  <c r="M554" i="30"/>
  <c r="M552" i="30"/>
  <c r="M550" i="30"/>
  <c r="M547" i="30"/>
  <c r="M537" i="30"/>
  <c r="M523" i="30"/>
  <c r="M521" i="30"/>
  <c r="M519" i="30"/>
  <c r="M516" i="30"/>
  <c r="M510" i="30"/>
  <c r="M507" i="30"/>
  <c r="M492" i="30"/>
  <c r="M488" i="30"/>
  <c r="M486" i="30"/>
  <c r="M477" i="30"/>
  <c r="M474" i="30"/>
  <c r="M472" i="30"/>
  <c r="M470" i="30"/>
  <c r="M464" i="30"/>
  <c r="M462" i="30"/>
  <c r="M455" i="30"/>
  <c r="M444" i="30"/>
  <c r="M442" i="30"/>
  <c r="M432" i="30"/>
  <c r="M416" i="30"/>
  <c r="M412" i="30"/>
  <c r="M411" i="30"/>
  <c r="M409" i="30"/>
  <c r="M408" i="30"/>
  <c r="M407" i="30"/>
  <c r="M406" i="30"/>
  <c r="M404" i="30"/>
  <c r="M403" i="30"/>
  <c r="M402" i="30"/>
  <c r="M401" i="30"/>
  <c r="M399" i="30"/>
  <c r="M396" i="30"/>
  <c r="M395" i="30"/>
  <c r="M394" i="30"/>
  <c r="M393" i="30"/>
  <c r="M392" i="30"/>
  <c r="M389" i="30"/>
  <c r="M387" i="30"/>
  <c r="M385" i="30"/>
  <c r="M384" i="30"/>
  <c r="M383" i="30"/>
  <c r="M381" i="30"/>
  <c r="M379" i="30"/>
  <c r="M378" i="30"/>
  <c r="M376" i="30"/>
  <c r="M375" i="30"/>
  <c r="M374" i="30"/>
  <c r="M373" i="30"/>
  <c r="M372" i="30"/>
  <c r="M364" i="30"/>
  <c r="M353" i="30"/>
  <c r="M351" i="30"/>
  <c r="M347" i="30"/>
  <c r="M346" i="30"/>
  <c r="M342" i="30"/>
  <c r="M340" i="30"/>
  <c r="M337" i="30"/>
  <c r="M334" i="30"/>
  <c r="M332" i="30"/>
  <c r="M327" i="30"/>
  <c r="M319" i="30"/>
  <c r="M316" i="30"/>
  <c r="M313" i="30"/>
  <c r="M311" i="30"/>
  <c r="M309" i="30"/>
  <c r="M306" i="30"/>
  <c r="M304" i="30"/>
  <c r="M302" i="30"/>
  <c r="M300" i="30"/>
  <c r="M296" i="30"/>
  <c r="M295" i="30"/>
  <c r="M290" i="30"/>
  <c r="M286" i="30"/>
  <c r="M281" i="30"/>
  <c r="M278" i="30"/>
  <c r="M275" i="30"/>
  <c r="M269" i="30"/>
  <c r="M267" i="30"/>
  <c r="M266" i="30"/>
  <c r="M261" i="30"/>
  <c r="M256" i="30"/>
  <c r="M253" i="30"/>
  <c r="M251" i="30"/>
  <c r="M250" i="30"/>
  <c r="M247" i="30"/>
  <c r="M240" i="30"/>
  <c r="M238" i="30"/>
  <c r="M237" i="30"/>
  <c r="M235" i="30"/>
  <c r="M231" i="30"/>
  <c r="M229" i="30"/>
  <c r="M228" i="30"/>
  <c r="M227" i="30"/>
  <c r="M224" i="30"/>
  <c r="M219" i="30"/>
  <c r="M216" i="30"/>
  <c r="M213" i="30"/>
  <c r="M211" i="30"/>
  <c r="M209" i="30"/>
  <c r="M206" i="30"/>
  <c r="M204" i="30"/>
  <c r="M199" i="30"/>
  <c r="M197" i="30"/>
  <c r="M195" i="30"/>
  <c r="M192" i="30"/>
  <c r="M190" i="30"/>
  <c r="M183" i="30"/>
  <c r="M180" i="30"/>
  <c r="M177" i="30"/>
  <c r="M175" i="30"/>
  <c r="M164" i="30"/>
  <c r="M163" i="30"/>
  <c r="M162" i="30"/>
  <c r="M155" i="30"/>
  <c r="M154" i="30"/>
  <c r="M153" i="30"/>
  <c r="M152" i="30"/>
  <c r="M151" i="30"/>
  <c r="M150" i="30"/>
  <c r="M149" i="30"/>
  <c r="M148" i="30"/>
  <c r="M147" i="30"/>
  <c r="M146" i="30"/>
  <c r="M145" i="30"/>
  <c r="M143" i="30"/>
  <c r="M142" i="30"/>
  <c r="M139" i="30"/>
  <c r="M138" i="30"/>
  <c r="M131" i="30"/>
  <c r="M129" i="30"/>
  <c r="M125" i="30"/>
  <c r="M112" i="30"/>
  <c r="M108" i="30"/>
  <c r="M105" i="30"/>
  <c r="M102" i="30"/>
  <c r="M101" i="30"/>
  <c r="M98" i="30"/>
  <c r="M97" i="30"/>
  <c r="M85" i="30"/>
  <c r="M83" i="30"/>
  <c r="M73" i="30"/>
  <c r="M65" i="30"/>
  <c r="M35" i="30"/>
  <c r="M33" i="30"/>
  <c r="M31" i="30"/>
  <c r="M29" i="30"/>
  <c r="M27" i="30"/>
  <c r="M26" i="30"/>
  <c r="M25" i="30"/>
  <c r="M24" i="30"/>
  <c r="M23" i="30"/>
  <c r="M22" i="30"/>
  <c r="M21" i="30"/>
  <c r="M13" i="30"/>
  <c r="M11" i="30"/>
  <c r="M7" i="30"/>
  <c r="M185" i="44"/>
  <c r="Q183" i="44"/>
  <c r="L183" i="44"/>
  <c r="K183" i="44"/>
  <c r="M183" i="44" s="1"/>
  <c r="M181" i="44"/>
  <c r="Q179" i="44"/>
  <c r="L179" i="44"/>
  <c r="K179" i="44"/>
  <c r="M179" i="44" s="1"/>
  <c r="Q178" i="44"/>
  <c r="L178" i="44"/>
  <c r="K178" i="44"/>
  <c r="M178" i="44" s="1"/>
  <c r="Q177" i="44"/>
  <c r="Q187" i="44" s="1"/>
  <c r="L177" i="44"/>
  <c r="L187" i="44" s="1"/>
  <c r="K177" i="44"/>
  <c r="M174" i="44"/>
  <c r="M172" i="44"/>
  <c r="M171" i="44"/>
  <c r="M166" i="44"/>
  <c r="M164" i="44"/>
  <c r="M162" i="44"/>
  <c r="M161" i="44"/>
  <c r="M159" i="44"/>
  <c r="Q157" i="44"/>
  <c r="L157" i="44"/>
  <c r="K157" i="44"/>
  <c r="M157" i="44" s="1"/>
  <c r="Q156" i="44"/>
  <c r="L156" i="44"/>
  <c r="K156" i="44"/>
  <c r="M156" i="44" s="1"/>
  <c r="M155" i="44"/>
  <c r="M150" i="44"/>
  <c r="M149" i="44"/>
  <c r="M146" i="44"/>
  <c r="M141" i="44"/>
  <c r="M127" i="44"/>
  <c r="M118" i="44"/>
  <c r="M114" i="44"/>
  <c r="M111" i="44"/>
  <c r="M109" i="44"/>
  <c r="M106" i="44"/>
  <c r="M105" i="44"/>
  <c r="Q103" i="44"/>
  <c r="L103" i="44"/>
  <c r="K103" i="44"/>
  <c r="M103" i="44" s="1"/>
  <c r="M100" i="44"/>
  <c r="M96" i="44"/>
  <c r="M86" i="44"/>
  <c r="M83" i="44"/>
  <c r="M81" i="44"/>
  <c r="M78" i="44"/>
  <c r="M75" i="44"/>
  <c r="M74" i="44"/>
  <c r="Q72" i="44"/>
  <c r="L72" i="44"/>
  <c r="K72" i="44"/>
  <c r="M72" i="44" s="1"/>
  <c r="M69" i="44"/>
  <c r="M67" i="44"/>
  <c r="M64" i="44"/>
  <c r="M52" i="44"/>
  <c r="M51" i="44"/>
  <c r="M49" i="44"/>
  <c r="M46" i="44"/>
  <c r="M45" i="44"/>
  <c r="M44" i="44"/>
  <c r="Q42" i="44"/>
  <c r="L42" i="44"/>
  <c r="K42" i="44"/>
  <c r="K4" i="44" s="1"/>
  <c r="M41" i="44"/>
  <c r="M39" i="44"/>
  <c r="M37" i="44"/>
  <c r="M35" i="44"/>
  <c r="M32" i="44"/>
  <c r="M30" i="44"/>
  <c r="M28" i="44"/>
  <c r="M24" i="44"/>
  <c r="M23" i="44"/>
  <c r="M21" i="44"/>
  <c r="M20" i="44"/>
  <c r="M18" i="44"/>
  <c r="M16" i="44"/>
  <c r="M15" i="44"/>
  <c r="M14" i="44"/>
  <c r="M13" i="44"/>
  <c r="M12" i="44"/>
  <c r="M9" i="44"/>
  <c r="M7" i="44"/>
  <c r="Q5" i="44"/>
  <c r="L5" i="44"/>
  <c r="K5" i="44"/>
  <c r="M5" i="44" s="1"/>
  <c r="Q4" i="44"/>
  <c r="L4" i="44"/>
  <c r="Q3" i="44"/>
  <c r="L3" i="44"/>
  <c r="Q63" i="43"/>
  <c r="L63" i="43"/>
  <c r="K63" i="43"/>
  <c r="M63" i="43" s="1"/>
  <c r="Q62" i="43"/>
  <c r="L62" i="43"/>
  <c r="K62" i="43"/>
  <c r="M62" i="43" s="1"/>
  <c r="Q61" i="43"/>
  <c r="Q80" i="43" s="1"/>
  <c r="L61" i="43"/>
  <c r="L80" i="43" s="1"/>
  <c r="K61" i="43"/>
  <c r="K80" i="43" s="1"/>
  <c r="Q58" i="43"/>
  <c r="L58" i="43"/>
  <c r="K58" i="43"/>
  <c r="M58" i="43" s="1"/>
  <c r="Q57" i="43"/>
  <c r="L57" i="43"/>
  <c r="K57" i="43"/>
  <c r="M57" i="43" s="1"/>
  <c r="Q54" i="43"/>
  <c r="L54" i="43"/>
  <c r="K54" i="43"/>
  <c r="M54" i="43" s="1"/>
  <c r="Q53" i="43"/>
  <c r="L53" i="43"/>
  <c r="K53" i="43"/>
  <c r="M53" i="43" s="1"/>
  <c r="Q52" i="43"/>
  <c r="L52" i="43"/>
  <c r="K52" i="43"/>
  <c r="M52" i="43" s="1"/>
  <c r="Q49" i="43"/>
  <c r="L49" i="43"/>
  <c r="K49" i="43"/>
  <c r="M49" i="43" s="1"/>
  <c r="Q48" i="43"/>
  <c r="L48" i="43"/>
  <c r="K48" i="43"/>
  <c r="M48" i="43" s="1"/>
  <c r="Q47" i="43"/>
  <c r="L47" i="43"/>
  <c r="K47" i="43"/>
  <c r="M47" i="43" s="1"/>
  <c r="Q41" i="43"/>
  <c r="L41" i="43"/>
  <c r="K41" i="43"/>
  <c r="M41" i="43" s="1"/>
  <c r="Q40" i="43"/>
  <c r="L40" i="43"/>
  <c r="K40" i="43"/>
  <c r="M40" i="43" s="1"/>
  <c r="Q39" i="43"/>
  <c r="L39" i="43"/>
  <c r="K39" i="43"/>
  <c r="M39" i="43" s="1"/>
  <c r="Q36" i="43"/>
  <c r="L36" i="43"/>
  <c r="K36" i="43"/>
  <c r="M36" i="43" s="1"/>
  <c r="Q35" i="43"/>
  <c r="L35" i="43"/>
  <c r="K35" i="43"/>
  <c r="M35" i="43" s="1"/>
  <c r="Q34" i="43"/>
  <c r="L34" i="43"/>
  <c r="K34" i="43"/>
  <c r="M34" i="43" s="1"/>
  <c r="Q26" i="43"/>
  <c r="L26" i="43"/>
  <c r="K26" i="43"/>
  <c r="M26" i="43" s="1"/>
  <c r="Q25" i="43"/>
  <c r="L25" i="43"/>
  <c r="K25" i="43"/>
  <c r="M25" i="43" s="1"/>
  <c r="Q24" i="43"/>
  <c r="L24" i="43"/>
  <c r="K24" i="43"/>
  <c r="M24" i="43" s="1"/>
  <c r="Q20" i="43"/>
  <c r="L20" i="43"/>
  <c r="K20" i="43"/>
  <c r="M20" i="43" s="1"/>
  <c r="Q19" i="43"/>
  <c r="L19" i="43"/>
  <c r="K19" i="43"/>
  <c r="M19" i="43" s="1"/>
  <c r="Q11" i="43"/>
  <c r="L11" i="43"/>
  <c r="K11" i="43"/>
  <c r="M11" i="43" s="1"/>
  <c r="Q10" i="43"/>
  <c r="L10" i="43"/>
  <c r="K10" i="43"/>
  <c r="M10" i="43" s="1"/>
  <c r="Q9" i="43"/>
  <c r="L9" i="43"/>
  <c r="K9" i="43"/>
  <c r="M9" i="43" s="1"/>
  <c r="Q5" i="43"/>
  <c r="L5" i="43"/>
  <c r="K5" i="43"/>
  <c r="M5" i="43" s="1"/>
  <c r="Q4" i="43"/>
  <c r="L4" i="43"/>
  <c r="K4" i="43"/>
  <c r="M4" i="43" s="1"/>
  <c r="Q3" i="43"/>
  <c r="L3" i="43"/>
  <c r="K3" i="43"/>
  <c r="M3" i="43" s="1"/>
  <c r="M4" i="44" l="1"/>
  <c r="K3" i="44"/>
  <c r="M3" i="44" s="1"/>
  <c r="M42" i="44"/>
  <c r="M177" i="44"/>
  <c r="M80" i="43"/>
  <c r="M61" i="43"/>
  <c r="K187" i="44" l="1"/>
  <c r="M187" i="44" s="1"/>
  <c r="M74" i="42" l="1"/>
  <c r="Q72" i="42"/>
  <c r="L72" i="42"/>
  <c r="L71" i="42" s="1"/>
  <c r="L70" i="42" s="1"/>
  <c r="K72" i="42"/>
  <c r="M72" i="42" s="1"/>
  <c r="K71" i="42"/>
  <c r="K70" i="42" s="1"/>
  <c r="M70" i="42" s="1"/>
  <c r="M69" i="42"/>
  <c r="Q67" i="42"/>
  <c r="L67" i="42"/>
  <c r="K67" i="42"/>
  <c r="M67" i="42" s="1"/>
  <c r="L66" i="42"/>
  <c r="K66" i="42"/>
  <c r="M66" i="42" s="1"/>
  <c r="L65" i="42"/>
  <c r="K65" i="42"/>
  <c r="M65" i="42" s="1"/>
  <c r="M64" i="42"/>
  <c r="M61" i="42"/>
  <c r="M58" i="42"/>
  <c r="M57" i="42"/>
  <c r="M55" i="42"/>
  <c r="M54" i="42"/>
  <c r="M52" i="42"/>
  <c r="M50" i="42"/>
  <c r="M49" i="42"/>
  <c r="M47" i="42"/>
  <c r="Q45" i="42"/>
  <c r="L45" i="42"/>
  <c r="K45" i="42"/>
  <c r="M45" i="42" s="1"/>
  <c r="M44" i="42"/>
  <c r="M43" i="42"/>
  <c r="M41" i="42"/>
  <c r="M39" i="42"/>
  <c r="M37" i="42"/>
  <c r="M35" i="42"/>
  <c r="M32" i="42"/>
  <c r="M31" i="42"/>
  <c r="M29" i="42"/>
  <c r="M27" i="42"/>
  <c r="M26" i="42"/>
  <c r="M25" i="42"/>
  <c r="M22" i="42"/>
  <c r="M20" i="42"/>
  <c r="M19" i="42"/>
  <c r="M17" i="42"/>
  <c r="M15" i="42"/>
  <c r="M14" i="42"/>
  <c r="M13" i="42"/>
  <c r="M12" i="42"/>
  <c r="M11" i="42"/>
  <c r="M9" i="42"/>
  <c r="M7" i="42"/>
  <c r="Q5" i="42"/>
  <c r="L5" i="42"/>
  <c r="K5" i="42"/>
  <c r="M5" i="42" s="1"/>
  <c r="Q4" i="42"/>
  <c r="L4" i="42"/>
  <c r="K4" i="42"/>
  <c r="M4" i="42" s="1"/>
  <c r="Q3" i="42"/>
  <c r="Q75" i="42" s="1"/>
  <c r="L3" i="42"/>
  <c r="L75" i="42" s="1"/>
  <c r="K3" i="42"/>
  <c r="M3" i="42" s="1"/>
  <c r="M38" i="41"/>
  <c r="Q36" i="41"/>
  <c r="L36" i="41"/>
  <c r="K36" i="41"/>
  <c r="M36" i="41" s="1"/>
  <c r="Q35" i="41"/>
  <c r="L35" i="41"/>
  <c r="K35" i="41"/>
  <c r="M35" i="41" s="1"/>
  <c r="Q34" i="41"/>
  <c r="L34" i="41"/>
  <c r="K34" i="41"/>
  <c r="M34" i="41" s="1"/>
  <c r="M33" i="41"/>
  <c r="Q31" i="41"/>
  <c r="L31" i="41"/>
  <c r="K31" i="41"/>
  <c r="M31" i="41" s="1"/>
  <c r="Q30" i="41"/>
  <c r="L30" i="41"/>
  <c r="K30" i="41"/>
  <c r="M30" i="41" s="1"/>
  <c r="Q29" i="41"/>
  <c r="L29" i="41"/>
  <c r="K29" i="41"/>
  <c r="M29" i="41" s="1"/>
  <c r="M28" i="41"/>
  <c r="Q26" i="41"/>
  <c r="L26" i="41"/>
  <c r="K26" i="41"/>
  <c r="M26" i="41" s="1"/>
  <c r="Q25" i="41"/>
  <c r="L25" i="41"/>
  <c r="K25" i="41"/>
  <c r="M25" i="41" s="1"/>
  <c r="Q24" i="41"/>
  <c r="L24" i="41"/>
  <c r="K24" i="41"/>
  <c r="M24" i="41" s="1"/>
  <c r="M23" i="41"/>
  <c r="Q21" i="41"/>
  <c r="L21" i="41"/>
  <c r="K21" i="41"/>
  <c r="K17" i="41" s="1"/>
  <c r="M20" i="41"/>
  <c r="Q18" i="41"/>
  <c r="L18" i="41"/>
  <c r="K18" i="41"/>
  <c r="M18" i="41" s="1"/>
  <c r="Q17" i="41"/>
  <c r="L17" i="41"/>
  <c r="Q16" i="41"/>
  <c r="L16" i="41"/>
  <c r="M15" i="41"/>
  <c r="Q13" i="41"/>
  <c r="L13" i="41"/>
  <c r="K13" i="41"/>
  <c r="M13" i="41" s="1"/>
  <c r="Q12" i="41"/>
  <c r="L12" i="41"/>
  <c r="K12" i="41"/>
  <c r="M12" i="41" s="1"/>
  <c r="Q11" i="41"/>
  <c r="L11" i="41"/>
  <c r="K11" i="41"/>
  <c r="M11" i="41" s="1"/>
  <c r="M10" i="41"/>
  <c r="M7" i="41"/>
  <c r="Q5" i="41"/>
  <c r="L5" i="41"/>
  <c r="K5" i="41"/>
  <c r="M5" i="41" s="1"/>
  <c r="Q4" i="41"/>
  <c r="L4" i="41"/>
  <c r="K4" i="41"/>
  <c r="M4" i="41" s="1"/>
  <c r="Q3" i="41"/>
  <c r="Q39" i="41" s="1"/>
  <c r="L3" i="41"/>
  <c r="L39" i="41" s="1"/>
  <c r="K3" i="41"/>
  <c r="M75" i="42" l="1"/>
  <c r="M71" i="42"/>
  <c r="K75" i="42"/>
  <c r="M17" i="41"/>
  <c r="K16" i="41"/>
  <c r="M16" i="41" s="1"/>
  <c r="M3" i="41"/>
  <c r="M39" i="41" s="1"/>
  <c r="M21" i="41"/>
  <c r="K39" i="41" l="1"/>
  <c r="M482" i="40" l="1"/>
  <c r="Q480" i="40"/>
  <c r="L480" i="40"/>
  <c r="K480" i="40"/>
  <c r="M480" i="40" s="1"/>
  <c r="Q479" i="40"/>
  <c r="L479" i="40"/>
  <c r="K479" i="40"/>
  <c r="M479" i="40" s="1"/>
  <c r="Q478" i="40"/>
  <c r="L478" i="40"/>
  <c r="K478" i="40"/>
  <c r="M478" i="40" s="1"/>
  <c r="M477" i="40"/>
  <c r="Q475" i="40"/>
  <c r="L475" i="40"/>
  <c r="K475" i="40"/>
  <c r="M475" i="40" s="1"/>
  <c r="M474" i="40"/>
  <c r="M473" i="40"/>
  <c r="M472" i="40"/>
  <c r="Q470" i="40"/>
  <c r="Q466" i="40" s="1"/>
  <c r="Q465" i="40" s="1"/>
  <c r="L470" i="40"/>
  <c r="L466" i="40" s="1"/>
  <c r="L465" i="40" s="1"/>
  <c r="K470" i="40"/>
  <c r="M470" i="40" s="1"/>
  <c r="M469" i="40"/>
  <c r="Q467" i="40"/>
  <c r="L467" i="40"/>
  <c r="K467" i="40"/>
  <c r="M467" i="40" s="1"/>
  <c r="K466" i="40"/>
  <c r="M466" i="40" s="1"/>
  <c r="K465" i="40"/>
  <c r="M465" i="40" s="1"/>
  <c r="M464" i="40"/>
  <c r="Q462" i="40"/>
  <c r="L462" i="40"/>
  <c r="K462" i="40"/>
  <c r="M462" i="40" s="1"/>
  <c r="Q461" i="40"/>
  <c r="L461" i="40"/>
  <c r="K461" i="40"/>
  <c r="M461" i="40" s="1"/>
  <c r="Q460" i="40"/>
  <c r="L460" i="40"/>
  <c r="K460" i="40"/>
  <c r="M460" i="40" s="1"/>
  <c r="M459" i="40"/>
  <c r="Q457" i="40"/>
  <c r="L457" i="40"/>
  <c r="K457" i="40"/>
  <c r="M457" i="40" s="1"/>
  <c r="Q456" i="40"/>
  <c r="L456" i="40"/>
  <c r="K456" i="40"/>
  <c r="M456" i="40" s="1"/>
  <c r="Q455" i="40"/>
  <c r="L455" i="40"/>
  <c r="K455" i="40"/>
  <c r="M455" i="40" s="1"/>
  <c r="M449" i="40"/>
  <c r="Q447" i="40"/>
  <c r="L447" i="40"/>
  <c r="K447" i="40"/>
  <c r="M447" i="40" s="1"/>
  <c r="Q446" i="40"/>
  <c r="L446" i="40"/>
  <c r="K446" i="40"/>
  <c r="M446" i="40" s="1"/>
  <c r="M444" i="40"/>
  <c r="M440" i="40"/>
  <c r="Q438" i="40"/>
  <c r="L438" i="40"/>
  <c r="K438" i="40"/>
  <c r="M438" i="40" s="1"/>
  <c r="M437" i="40"/>
  <c r="M435" i="40"/>
  <c r="M433" i="40"/>
  <c r="M431" i="40"/>
  <c r="M429" i="40"/>
  <c r="M423" i="40"/>
  <c r="Q421" i="40"/>
  <c r="L421" i="40"/>
  <c r="K421" i="40"/>
  <c r="M421" i="40" s="1"/>
  <c r="M420" i="40"/>
  <c r="M419" i="40"/>
  <c r="M415" i="40"/>
  <c r="M414" i="40"/>
  <c r="Q412" i="40"/>
  <c r="L412" i="40"/>
  <c r="K412" i="40"/>
  <c r="M412" i="40" s="1"/>
  <c r="M411" i="40"/>
  <c r="M409" i="40"/>
  <c r="M408" i="40"/>
  <c r="M407" i="40"/>
  <c r="M405" i="40"/>
  <c r="M404" i="40"/>
  <c r="Q402" i="40"/>
  <c r="Q313" i="40" s="1"/>
  <c r="Q238" i="40" s="1"/>
  <c r="L402" i="40"/>
  <c r="L313" i="40" s="1"/>
  <c r="L238" i="40" s="1"/>
  <c r="K402" i="40"/>
  <c r="M402" i="40" s="1"/>
  <c r="M401" i="40"/>
  <c r="M392" i="40"/>
  <c r="M389" i="40"/>
  <c r="M386" i="40"/>
  <c r="M385" i="40"/>
  <c r="M384" i="40"/>
  <c r="M380" i="40"/>
  <c r="M378" i="40"/>
  <c r="M376" i="40"/>
  <c r="Q374" i="40"/>
  <c r="L374" i="40"/>
  <c r="K374" i="40"/>
  <c r="M374" i="40" s="1"/>
  <c r="M373" i="40"/>
  <c r="M368" i="40"/>
  <c r="M366" i="40"/>
  <c r="M364" i="40"/>
  <c r="M362" i="40"/>
  <c r="M360" i="40"/>
  <c r="M358" i="40"/>
  <c r="M354" i="40"/>
  <c r="M352" i="40"/>
  <c r="M349" i="40"/>
  <c r="M345" i="40"/>
  <c r="M344" i="40"/>
  <c r="M337" i="40"/>
  <c r="M334" i="40"/>
  <c r="M329" i="40"/>
  <c r="M328" i="40"/>
  <c r="M326" i="40"/>
  <c r="M325" i="40"/>
  <c r="M324" i="40"/>
  <c r="M321" i="40"/>
  <c r="M320" i="40"/>
  <c r="M319" i="40"/>
  <c r="M318" i="40"/>
  <c r="M316" i="40"/>
  <c r="Q314" i="40"/>
  <c r="L314" i="40"/>
  <c r="K314" i="40"/>
  <c r="M314" i="40" s="1"/>
  <c r="K313" i="40"/>
  <c r="K238" i="40" s="1"/>
  <c r="M312" i="40"/>
  <c r="M309" i="40"/>
  <c r="M303" i="40"/>
  <c r="M300" i="40"/>
  <c r="M296" i="40"/>
  <c r="M294" i="40"/>
  <c r="M291" i="40"/>
  <c r="M290" i="40"/>
  <c r="M289" i="40"/>
  <c r="M287" i="40"/>
  <c r="M283" i="40"/>
  <c r="M281" i="40"/>
  <c r="M280" i="40"/>
  <c r="M278" i="40"/>
  <c r="M266" i="40"/>
  <c r="Q264" i="40"/>
  <c r="L264" i="40"/>
  <c r="K264" i="40"/>
  <c r="M264" i="40" s="1"/>
  <c r="Q263" i="40"/>
  <c r="L263" i="40"/>
  <c r="K263" i="40"/>
  <c r="M263" i="40" s="1"/>
  <c r="M261" i="40"/>
  <c r="M260" i="40"/>
  <c r="M258" i="40"/>
  <c r="M256" i="40"/>
  <c r="M255" i="40"/>
  <c r="M254" i="40"/>
  <c r="M252" i="40"/>
  <c r="M250" i="40"/>
  <c r="M247" i="40"/>
  <c r="M246" i="40"/>
  <c r="M244" i="40"/>
  <c r="M242" i="40"/>
  <c r="Q240" i="40"/>
  <c r="L240" i="40"/>
  <c r="K240" i="40"/>
  <c r="M240" i="40" s="1"/>
  <c r="Q239" i="40"/>
  <c r="L239" i="40"/>
  <c r="K239" i="40"/>
  <c r="M239" i="40" s="1"/>
  <c r="M237" i="40"/>
  <c r="Q235" i="40"/>
  <c r="L235" i="40"/>
  <c r="K235" i="40"/>
  <c r="M235" i="40" s="1"/>
  <c r="Q234" i="40"/>
  <c r="L234" i="40"/>
  <c r="Q233" i="40"/>
  <c r="L233" i="40"/>
  <c r="M226" i="40"/>
  <c r="Q224" i="40"/>
  <c r="L224" i="40"/>
  <c r="K224" i="40"/>
  <c r="M224" i="40" s="1"/>
  <c r="Q223" i="40"/>
  <c r="L223" i="40"/>
  <c r="K223" i="40"/>
  <c r="M223" i="40" s="1"/>
  <c r="M216" i="40"/>
  <c r="Q214" i="40"/>
  <c r="L214" i="40"/>
  <c r="K214" i="40"/>
  <c r="M214" i="40" s="1"/>
  <c r="Q213" i="40"/>
  <c r="L213" i="40"/>
  <c r="M208" i="40"/>
  <c r="Q206" i="40"/>
  <c r="Q196" i="40" s="1"/>
  <c r="Q97" i="40" s="1"/>
  <c r="L206" i="40"/>
  <c r="L196" i="40" s="1"/>
  <c r="K206" i="40"/>
  <c r="M206" i="40" s="1"/>
  <c r="M199" i="40"/>
  <c r="Q197" i="40"/>
  <c r="L197" i="40"/>
  <c r="K197" i="40"/>
  <c r="K196" i="40" s="1"/>
  <c r="M189" i="40"/>
  <c r="Q187" i="40"/>
  <c r="L187" i="40"/>
  <c r="K187" i="40"/>
  <c r="M187" i="40" s="1"/>
  <c r="Q186" i="40"/>
  <c r="L186" i="40"/>
  <c r="K186" i="40"/>
  <c r="M186" i="40" s="1"/>
  <c r="M179" i="40"/>
  <c r="Q177" i="40"/>
  <c r="L177" i="40"/>
  <c r="K177" i="40"/>
  <c r="M177" i="40" s="1"/>
  <c r="M172" i="40"/>
  <c r="Q170" i="40"/>
  <c r="L170" i="40"/>
  <c r="K170" i="40"/>
  <c r="M170" i="40" s="1"/>
  <c r="M165" i="40"/>
  <c r="Q163" i="40"/>
  <c r="L163" i="40"/>
  <c r="K163" i="40"/>
  <c r="K153" i="40" s="1"/>
  <c r="M153" i="40" s="1"/>
  <c r="M156" i="40"/>
  <c r="Q154" i="40"/>
  <c r="L154" i="40"/>
  <c r="K154" i="40"/>
  <c r="M154" i="40" s="1"/>
  <c r="Q153" i="40"/>
  <c r="L153" i="40"/>
  <c r="M146" i="40"/>
  <c r="Q144" i="40"/>
  <c r="L144" i="40"/>
  <c r="K144" i="40"/>
  <c r="M144" i="40" s="1"/>
  <c r="M137" i="40"/>
  <c r="Q135" i="40"/>
  <c r="L135" i="40"/>
  <c r="K135" i="40"/>
  <c r="M135" i="40" s="1"/>
  <c r="M128" i="40"/>
  <c r="Q126" i="40"/>
  <c r="L126" i="40"/>
  <c r="K126" i="40"/>
  <c r="M126" i="40" s="1"/>
  <c r="M119" i="40"/>
  <c r="Q117" i="40"/>
  <c r="L117" i="40"/>
  <c r="K117" i="40"/>
  <c r="M117" i="40" s="1"/>
  <c r="M110" i="40"/>
  <c r="Q108" i="40"/>
  <c r="L108" i="40"/>
  <c r="K108" i="40"/>
  <c r="K98" i="40" s="1"/>
  <c r="M101" i="40"/>
  <c r="Q99" i="40"/>
  <c r="L99" i="40"/>
  <c r="K99" i="40"/>
  <c r="M99" i="40" s="1"/>
  <c r="Q98" i="40"/>
  <c r="L98" i="40"/>
  <c r="L97" i="40" s="1"/>
  <c r="M96" i="40"/>
  <c r="Q94" i="40"/>
  <c r="L94" i="40"/>
  <c r="K94" i="40"/>
  <c r="K93" i="40" s="1"/>
  <c r="M93" i="40" s="1"/>
  <c r="Q93" i="40"/>
  <c r="L93" i="40"/>
  <c r="M92" i="40"/>
  <c r="M85" i="40"/>
  <c r="M80" i="40"/>
  <c r="M78" i="40"/>
  <c r="M77" i="40"/>
  <c r="M75" i="40"/>
  <c r="M71" i="40"/>
  <c r="M67" i="40"/>
  <c r="Q65" i="40"/>
  <c r="L65" i="40"/>
  <c r="K65" i="40"/>
  <c r="K61" i="40" s="1"/>
  <c r="M61" i="40" s="1"/>
  <c r="M64" i="40"/>
  <c r="Q62" i="40"/>
  <c r="L62" i="40"/>
  <c r="K62" i="40"/>
  <c r="M62" i="40" s="1"/>
  <c r="Q61" i="40"/>
  <c r="Q3" i="40" s="1"/>
  <c r="Q483" i="40" s="1"/>
  <c r="L61" i="40"/>
  <c r="L3" i="40" s="1"/>
  <c r="M60" i="40"/>
  <c r="M57" i="40"/>
  <c r="M55" i="40"/>
  <c r="M53" i="40"/>
  <c r="M43" i="40"/>
  <c r="M33" i="40"/>
  <c r="M32" i="40"/>
  <c r="Q30" i="40"/>
  <c r="L30" i="40"/>
  <c r="K30" i="40"/>
  <c r="M30" i="40" s="1"/>
  <c r="Q29" i="40"/>
  <c r="L29" i="40"/>
  <c r="M27" i="40"/>
  <c r="M26" i="40"/>
  <c r="M20" i="40"/>
  <c r="M17" i="40"/>
  <c r="M10" i="40"/>
  <c r="M7" i="40"/>
  <c r="Q5" i="40"/>
  <c r="L5" i="40"/>
  <c r="K5" i="40"/>
  <c r="K4" i="40" s="1"/>
  <c r="Q4" i="40"/>
  <c r="L4" i="40"/>
  <c r="M261" i="39"/>
  <c r="Q259" i="39"/>
  <c r="L259" i="39"/>
  <c r="K259" i="39"/>
  <c r="M259" i="39" s="1"/>
  <c r="M258" i="39"/>
  <c r="Q256" i="39"/>
  <c r="L256" i="39"/>
  <c r="K256" i="39"/>
  <c r="K252" i="39" s="1"/>
  <c r="M255" i="39"/>
  <c r="Q253" i="39"/>
  <c r="L253" i="39"/>
  <c r="K253" i="39"/>
  <c r="M253" i="39" s="1"/>
  <c r="Q252" i="39"/>
  <c r="L252" i="39"/>
  <c r="M251" i="39"/>
  <c r="Q249" i="39"/>
  <c r="L249" i="39"/>
  <c r="K249" i="39"/>
  <c r="M249" i="39" s="1"/>
  <c r="Q248" i="39"/>
  <c r="L248" i="39"/>
  <c r="K248" i="39"/>
  <c r="M248" i="39" s="1"/>
  <c r="M247" i="39"/>
  <c r="Q245" i="39"/>
  <c r="Q241" i="39" s="1"/>
  <c r="Q240" i="39" s="1"/>
  <c r="L245" i="39"/>
  <c r="L241" i="39" s="1"/>
  <c r="L240" i="39" s="1"/>
  <c r="K245" i="39"/>
  <c r="M245" i="39" s="1"/>
  <c r="M244" i="39"/>
  <c r="Q242" i="39"/>
  <c r="L242" i="39"/>
  <c r="K242" i="39"/>
  <c r="M242" i="39" s="1"/>
  <c r="K241" i="39"/>
  <c r="M241" i="39" s="1"/>
  <c r="M239" i="39"/>
  <c r="Q237" i="39"/>
  <c r="L237" i="39"/>
  <c r="K237" i="39"/>
  <c r="M237" i="39" s="1"/>
  <c r="Q236" i="39"/>
  <c r="L236" i="39"/>
  <c r="K236" i="39"/>
  <c r="M236" i="39" s="1"/>
  <c r="Q235" i="39"/>
  <c r="L235" i="39"/>
  <c r="K235" i="39"/>
  <c r="M235" i="39" s="1"/>
  <c r="M218" i="39"/>
  <c r="M208" i="39"/>
  <c r="M203" i="39"/>
  <c r="Q201" i="39"/>
  <c r="L201" i="39"/>
  <c r="K201" i="39"/>
  <c r="M201" i="39" s="1"/>
  <c r="M193" i="39"/>
  <c r="Q191" i="39"/>
  <c r="L191" i="39"/>
  <c r="K191" i="39"/>
  <c r="M191" i="39" s="1"/>
  <c r="M187" i="39"/>
  <c r="Q185" i="39"/>
  <c r="L185" i="39"/>
  <c r="K185" i="39"/>
  <c r="K162" i="39" s="1"/>
  <c r="M165" i="39"/>
  <c r="Q163" i="39"/>
  <c r="L163" i="39"/>
  <c r="K163" i="39"/>
  <c r="M163" i="39" s="1"/>
  <c r="Q162" i="39"/>
  <c r="L162" i="39"/>
  <c r="Q161" i="39"/>
  <c r="L161" i="39"/>
  <c r="M153" i="39"/>
  <c r="Q151" i="39"/>
  <c r="L151" i="39"/>
  <c r="K151" i="39"/>
  <c r="K145" i="39" s="1"/>
  <c r="M148" i="39"/>
  <c r="Q146" i="39"/>
  <c r="L146" i="39"/>
  <c r="K146" i="39"/>
  <c r="M146" i="39" s="1"/>
  <c r="Q145" i="39"/>
  <c r="Q121" i="39" s="1"/>
  <c r="L145" i="39"/>
  <c r="L121" i="39" s="1"/>
  <c r="M125" i="39"/>
  <c r="Q123" i="39"/>
  <c r="L123" i="39"/>
  <c r="K123" i="39"/>
  <c r="M123" i="39" s="1"/>
  <c r="Q122" i="39"/>
  <c r="L122" i="39"/>
  <c r="K122" i="39"/>
  <c r="M122" i="39" s="1"/>
  <c r="M117" i="39"/>
  <c r="Q115" i="39"/>
  <c r="Q92" i="39" s="1"/>
  <c r="Q91" i="39" s="1"/>
  <c r="L115" i="39"/>
  <c r="L92" i="39" s="1"/>
  <c r="L91" i="39" s="1"/>
  <c r="K115" i="39"/>
  <c r="M115" i="39" s="1"/>
  <c r="M95" i="39"/>
  <c r="Q93" i="39"/>
  <c r="L93" i="39"/>
  <c r="K93" i="39"/>
  <c r="M93" i="39" s="1"/>
  <c r="K92" i="39"/>
  <c r="M92" i="39" s="1"/>
  <c r="K91" i="39"/>
  <c r="M83" i="39"/>
  <c r="Q81" i="39"/>
  <c r="L81" i="39"/>
  <c r="K81" i="39"/>
  <c r="M81" i="39" s="1"/>
  <c r="M77" i="39"/>
  <c r="Q75" i="39"/>
  <c r="L75" i="39"/>
  <c r="K75" i="39"/>
  <c r="K48" i="39" s="1"/>
  <c r="M51" i="39"/>
  <c r="Q49" i="39"/>
  <c r="L49" i="39"/>
  <c r="K49" i="39"/>
  <c r="M49" i="39" s="1"/>
  <c r="Q48" i="39"/>
  <c r="Q24" i="39" s="1"/>
  <c r="L48" i="39"/>
  <c r="L24" i="39" s="1"/>
  <c r="M28" i="39"/>
  <c r="Q26" i="39"/>
  <c r="L26" i="39"/>
  <c r="K26" i="39"/>
  <c r="M26" i="39" s="1"/>
  <c r="Q25" i="39"/>
  <c r="L25" i="39"/>
  <c r="K25" i="39"/>
  <c r="M25" i="39" s="1"/>
  <c r="M23" i="39"/>
  <c r="Q21" i="39"/>
  <c r="L21" i="39"/>
  <c r="K21" i="39"/>
  <c r="M21" i="39" s="1"/>
  <c r="Q20" i="39"/>
  <c r="L20" i="39"/>
  <c r="K20" i="39"/>
  <c r="M20" i="39" s="1"/>
  <c r="Q19" i="39"/>
  <c r="L19" i="39"/>
  <c r="K19" i="39"/>
  <c r="M19" i="39" s="1"/>
  <c r="M16" i="39"/>
  <c r="M15" i="39"/>
  <c r="Q13" i="39"/>
  <c r="L13" i="39"/>
  <c r="K13" i="39"/>
  <c r="M13" i="39" s="1"/>
  <c r="Q12" i="39"/>
  <c r="L12" i="39"/>
  <c r="K12" i="39"/>
  <c r="M12" i="39" s="1"/>
  <c r="Q11" i="39"/>
  <c r="L11" i="39"/>
  <c r="K11" i="39"/>
  <c r="M11" i="39" s="1"/>
  <c r="M9" i="39"/>
  <c r="M7" i="39"/>
  <c r="Q5" i="39"/>
  <c r="L5" i="39"/>
  <c r="K5" i="39"/>
  <c r="M5" i="39" s="1"/>
  <c r="Q4" i="39"/>
  <c r="L4" i="39"/>
  <c r="K4" i="39"/>
  <c r="M4" i="39" s="1"/>
  <c r="Q3" i="39"/>
  <c r="Q262" i="39" s="1"/>
  <c r="L3" i="39"/>
  <c r="K3" i="39"/>
  <c r="M3" i="39" s="1"/>
  <c r="M4" i="40" l="1"/>
  <c r="K3" i="40"/>
  <c r="M98" i="40"/>
  <c r="L483" i="40"/>
  <c r="M196" i="40"/>
  <c r="M238" i="40"/>
  <c r="M5" i="40"/>
  <c r="K29" i="40"/>
  <c r="M29" i="40" s="1"/>
  <c r="M94" i="40"/>
  <c r="M197" i="40"/>
  <c r="K213" i="40"/>
  <c r="M213" i="40" s="1"/>
  <c r="K234" i="40"/>
  <c r="M313" i="40"/>
  <c r="M65" i="40"/>
  <c r="M108" i="40"/>
  <c r="M163" i="40"/>
  <c r="M145" i="39"/>
  <c r="K121" i="39"/>
  <c r="M121" i="39" s="1"/>
  <c r="M162" i="39"/>
  <c r="K161" i="39"/>
  <c r="M161" i="39" s="1"/>
  <c r="M252" i="39"/>
  <c r="K240" i="39"/>
  <c r="M240" i="39" s="1"/>
  <c r="L262" i="39"/>
  <c r="M48" i="39"/>
  <c r="K24" i="39"/>
  <c r="M91" i="39"/>
  <c r="M75" i="39"/>
  <c r="M151" i="39"/>
  <c r="M185" i="39"/>
  <c r="M256" i="39"/>
  <c r="K97" i="40" l="1"/>
  <c r="M97" i="40" s="1"/>
  <c r="M3" i="40"/>
  <c r="M483" i="40" s="1"/>
  <c r="M234" i="40"/>
  <c r="K233" i="40"/>
  <c r="M233" i="40" s="1"/>
  <c r="K262" i="39"/>
  <c r="M24" i="39"/>
  <c r="M262" i="39" s="1"/>
  <c r="K483" i="40" l="1"/>
  <c r="M52" i="38" l="1"/>
  <c r="Q50" i="38"/>
  <c r="L50" i="38"/>
  <c r="K50" i="38"/>
  <c r="M50" i="38" s="1"/>
  <c r="Q49" i="38"/>
  <c r="L49" i="38"/>
  <c r="K49" i="38"/>
  <c r="M49" i="38" s="1"/>
  <c r="Q48" i="38"/>
  <c r="L48" i="38"/>
  <c r="K48" i="38"/>
  <c r="M48" i="38" s="1"/>
  <c r="M42" i="38"/>
  <c r="Q40" i="38"/>
  <c r="L40" i="38"/>
  <c r="K40" i="38"/>
  <c r="M40" i="38" s="1"/>
  <c r="Q39" i="38"/>
  <c r="L39" i="38"/>
  <c r="K39" i="38"/>
  <c r="M39" i="38" s="1"/>
  <c r="Q38" i="38"/>
  <c r="L38" i="38"/>
  <c r="K38" i="38"/>
  <c r="K53" i="38" s="1"/>
  <c r="M37" i="38"/>
  <c r="M35" i="38"/>
  <c r="M33" i="38"/>
  <c r="M31" i="38"/>
  <c r="M28" i="38"/>
  <c r="Q26" i="38"/>
  <c r="L26" i="38"/>
  <c r="K26" i="38"/>
  <c r="M26" i="38" s="1"/>
  <c r="Q25" i="38"/>
  <c r="L25" i="38"/>
  <c r="K25" i="38"/>
  <c r="M25" i="38" s="1"/>
  <c r="M24" i="38"/>
  <c r="M22" i="38"/>
  <c r="M16" i="38"/>
  <c r="M10" i="38"/>
  <c r="M9" i="38"/>
  <c r="M7" i="38"/>
  <c r="Q5" i="38"/>
  <c r="L5" i="38"/>
  <c r="K5" i="38"/>
  <c r="M5" i="38" s="1"/>
  <c r="Q4" i="38"/>
  <c r="L4" i="38"/>
  <c r="K4" i="38"/>
  <c r="M4" i="38" s="1"/>
  <c r="Q3" i="38"/>
  <c r="Q53" i="38" s="1"/>
  <c r="L3" i="38"/>
  <c r="L53" i="38" s="1"/>
  <c r="K3" i="38"/>
  <c r="M3" i="38" s="1"/>
  <c r="Q45" i="37"/>
  <c r="L45" i="37"/>
  <c r="K45" i="37"/>
  <c r="M45" i="37" s="1"/>
  <c r="Q44" i="37"/>
  <c r="L44" i="37"/>
  <c r="K44" i="37"/>
  <c r="M44" i="37" s="1"/>
  <c r="Q41" i="37"/>
  <c r="L41" i="37"/>
  <c r="K41" i="37"/>
  <c r="M41" i="37" s="1"/>
  <c r="Q40" i="37"/>
  <c r="L40" i="37"/>
  <c r="K40" i="37"/>
  <c r="M40" i="37" s="1"/>
  <c r="Q37" i="37"/>
  <c r="L37" i="37"/>
  <c r="K37" i="37"/>
  <c r="M37" i="37" s="1"/>
  <c r="Q36" i="37"/>
  <c r="L36" i="37"/>
  <c r="K36" i="37"/>
  <c r="M36" i="37" s="1"/>
  <c r="Q35" i="37"/>
  <c r="L35" i="37"/>
  <c r="K35" i="37"/>
  <c r="M35" i="37" s="1"/>
  <c r="Q32" i="37"/>
  <c r="L32" i="37"/>
  <c r="K32" i="37"/>
  <c r="M32" i="37" s="1"/>
  <c r="Q31" i="37"/>
  <c r="L31" i="37"/>
  <c r="K31" i="37"/>
  <c r="M31" i="37" s="1"/>
  <c r="Q30" i="37"/>
  <c r="L30" i="37"/>
  <c r="K30" i="37"/>
  <c r="M30" i="37" s="1"/>
  <c r="Q21" i="37"/>
  <c r="L21" i="37"/>
  <c r="K21" i="37"/>
  <c r="M21" i="37" s="1"/>
  <c r="Q20" i="37"/>
  <c r="L20" i="37"/>
  <c r="K20" i="37"/>
  <c r="M20" i="37" s="1"/>
  <c r="Q19" i="37"/>
  <c r="L19" i="37"/>
  <c r="K19" i="37"/>
  <c r="M19" i="37" s="1"/>
  <c r="Q16" i="37"/>
  <c r="L16" i="37"/>
  <c r="K16" i="37"/>
  <c r="M16" i="37" s="1"/>
  <c r="Q15" i="37"/>
  <c r="L15" i="37"/>
  <c r="K15" i="37"/>
  <c r="M15" i="37" s="1"/>
  <c r="Q14" i="37"/>
  <c r="L14" i="37"/>
  <c r="K14" i="37"/>
  <c r="M14" i="37" s="1"/>
  <c r="Q8" i="37"/>
  <c r="L8" i="37"/>
  <c r="K8" i="37"/>
  <c r="M8" i="37" s="1"/>
  <c r="Q5" i="37"/>
  <c r="L5" i="37"/>
  <c r="K5" i="37"/>
  <c r="M5" i="37" s="1"/>
  <c r="Q4" i="37"/>
  <c r="L4" i="37"/>
  <c r="K4" i="37"/>
  <c r="M4" i="37" s="1"/>
  <c r="Q3" i="37"/>
  <c r="Q48" i="37" s="1"/>
  <c r="L3" i="37"/>
  <c r="L48" i="37" s="1"/>
  <c r="K3" i="37"/>
  <c r="K48" i="37" s="1"/>
  <c r="M38" i="38" l="1"/>
  <c r="M53" i="38" s="1"/>
  <c r="M3" i="37"/>
  <c r="M48" i="37" s="1"/>
  <c r="M297" i="36" l="1"/>
  <c r="Q295" i="36"/>
  <c r="L295" i="36"/>
  <c r="K295" i="36"/>
  <c r="M295" i="36" s="1"/>
  <c r="Q294" i="36"/>
  <c r="L294" i="36"/>
  <c r="K294" i="36"/>
  <c r="M294" i="36" s="1"/>
  <c r="Q293" i="36"/>
  <c r="L293" i="36"/>
  <c r="K293" i="36"/>
  <c r="M293" i="36" s="1"/>
  <c r="M292" i="36"/>
  <c r="Q290" i="36"/>
  <c r="L290" i="36"/>
  <c r="K290" i="36"/>
  <c r="M290" i="36" s="1"/>
  <c r="Q289" i="36"/>
  <c r="L289" i="36"/>
  <c r="K289" i="36"/>
  <c r="M289" i="36" s="1"/>
  <c r="M288" i="36"/>
  <c r="Q286" i="36"/>
  <c r="L286" i="36"/>
  <c r="K286" i="36"/>
  <c r="M286" i="36" s="1"/>
  <c r="M285" i="36"/>
  <c r="Q283" i="36"/>
  <c r="L283" i="36"/>
  <c r="K283" i="36"/>
  <c r="M283" i="36" s="1"/>
  <c r="M282" i="36"/>
  <c r="Q280" i="36"/>
  <c r="L280" i="36"/>
  <c r="K280" i="36"/>
  <c r="M280" i="36" s="1"/>
  <c r="M279" i="36"/>
  <c r="Q277" i="36"/>
  <c r="L277" i="36"/>
  <c r="K277" i="36"/>
  <c r="M277" i="36" s="1"/>
  <c r="M276" i="36"/>
  <c r="Q274" i="36"/>
  <c r="L274" i="36"/>
  <c r="K274" i="36"/>
  <c r="M274" i="36" s="1"/>
  <c r="M273" i="36"/>
  <c r="Q271" i="36"/>
  <c r="L271" i="36"/>
  <c r="K271" i="36"/>
  <c r="M271" i="36" s="1"/>
  <c r="M270" i="36"/>
  <c r="M269" i="36"/>
  <c r="Q267" i="36"/>
  <c r="L267" i="36"/>
  <c r="K267" i="36"/>
  <c r="M267" i="36" s="1"/>
  <c r="M266" i="36"/>
  <c r="Q264" i="36"/>
  <c r="Q260" i="36" s="1"/>
  <c r="Q259" i="36" s="1"/>
  <c r="L264" i="36"/>
  <c r="L260" i="36" s="1"/>
  <c r="L259" i="36" s="1"/>
  <c r="K264" i="36"/>
  <c r="M264" i="36" s="1"/>
  <c r="M263" i="36"/>
  <c r="Q261" i="36"/>
  <c r="L261" i="36"/>
  <c r="K261" i="36"/>
  <c r="M261" i="36" s="1"/>
  <c r="K260" i="36"/>
  <c r="M260" i="36" s="1"/>
  <c r="K259" i="36"/>
  <c r="M259" i="36" s="1"/>
  <c r="M258" i="36"/>
  <c r="Q256" i="36"/>
  <c r="L256" i="36"/>
  <c r="K256" i="36"/>
  <c r="M256" i="36" s="1"/>
  <c r="Q255" i="36"/>
  <c r="L255" i="36"/>
  <c r="K255" i="36"/>
  <c r="M255" i="36" s="1"/>
  <c r="Q254" i="36"/>
  <c r="L254" i="36"/>
  <c r="K254" i="36"/>
  <c r="M254" i="36" s="1"/>
  <c r="M253" i="36"/>
  <c r="Q251" i="36"/>
  <c r="L251" i="36"/>
  <c r="K251" i="36"/>
  <c r="M251" i="36" s="1"/>
  <c r="Q250" i="36"/>
  <c r="L250" i="36"/>
  <c r="Q249" i="36"/>
  <c r="L249" i="36"/>
  <c r="M246" i="36"/>
  <c r="M244" i="36"/>
  <c r="M240" i="36"/>
  <c r="M238" i="36"/>
  <c r="M236" i="36"/>
  <c r="M234" i="36"/>
  <c r="M232" i="36"/>
  <c r="M226" i="36"/>
  <c r="M222" i="36"/>
  <c r="M221" i="36"/>
  <c r="Q219" i="36"/>
  <c r="L219" i="36"/>
  <c r="K219" i="36"/>
  <c r="K218" i="36" s="1"/>
  <c r="Q218" i="36"/>
  <c r="L218" i="36"/>
  <c r="Q217" i="36"/>
  <c r="L217" i="36"/>
  <c r="M216" i="36"/>
  <c r="Q214" i="36"/>
  <c r="L214" i="36"/>
  <c r="K214" i="36"/>
  <c r="M214" i="36" s="1"/>
  <c r="Q213" i="36"/>
  <c r="L213" i="36"/>
  <c r="K213" i="36"/>
  <c r="M213" i="36" s="1"/>
  <c r="Q212" i="36"/>
  <c r="L212" i="36"/>
  <c r="K212" i="36"/>
  <c r="M212" i="36" s="1"/>
  <c r="M211" i="36"/>
  <c r="Q209" i="36"/>
  <c r="L209" i="36"/>
  <c r="K209" i="36"/>
  <c r="K208" i="36" s="1"/>
  <c r="Q208" i="36"/>
  <c r="L208" i="36"/>
  <c r="Q207" i="36"/>
  <c r="L207" i="36"/>
  <c r="M201" i="36"/>
  <c r="Q199" i="36"/>
  <c r="L199" i="36"/>
  <c r="K199" i="36"/>
  <c r="M199" i="36" s="1"/>
  <c r="Q198" i="36"/>
  <c r="L198" i="36"/>
  <c r="K198" i="36"/>
  <c r="M198" i="36" s="1"/>
  <c r="M197" i="36"/>
  <c r="Q195" i="36"/>
  <c r="L195" i="36"/>
  <c r="K195" i="36"/>
  <c r="K186" i="36" s="1"/>
  <c r="M186" i="36" s="1"/>
  <c r="M189" i="36"/>
  <c r="Q187" i="36"/>
  <c r="L187" i="36"/>
  <c r="K187" i="36"/>
  <c r="M187" i="36" s="1"/>
  <c r="Q186" i="36"/>
  <c r="L186" i="36"/>
  <c r="M184" i="36"/>
  <c r="Q182" i="36"/>
  <c r="L182" i="36"/>
  <c r="K182" i="36"/>
  <c r="K166" i="36" s="1"/>
  <c r="M169" i="36"/>
  <c r="Q167" i="36"/>
  <c r="L167" i="36"/>
  <c r="K167" i="36"/>
  <c r="M167" i="36" s="1"/>
  <c r="Q166" i="36"/>
  <c r="L166" i="36"/>
  <c r="Q165" i="36"/>
  <c r="L165" i="36"/>
  <c r="M164" i="36"/>
  <c r="Q162" i="36"/>
  <c r="L162" i="36"/>
  <c r="K162" i="36"/>
  <c r="K161" i="36" s="1"/>
  <c r="M161" i="36" s="1"/>
  <c r="Q161" i="36"/>
  <c r="L161" i="36"/>
  <c r="M160" i="36"/>
  <c r="Q158" i="36"/>
  <c r="L158" i="36"/>
  <c r="K158" i="36"/>
  <c r="M158" i="36" s="1"/>
  <c r="Q157" i="36"/>
  <c r="L157" i="36"/>
  <c r="K157" i="36"/>
  <c r="M157" i="36" s="1"/>
  <c r="M156" i="36"/>
  <c r="Q154" i="36"/>
  <c r="L154" i="36"/>
  <c r="K154" i="36"/>
  <c r="K150" i="36" s="1"/>
  <c r="M150" i="36" s="1"/>
  <c r="M153" i="36"/>
  <c r="Q151" i="36"/>
  <c r="L151" i="36"/>
  <c r="K151" i="36"/>
  <c r="M151" i="36" s="1"/>
  <c r="Q150" i="36"/>
  <c r="L150" i="36"/>
  <c r="M149" i="36"/>
  <c r="Q147" i="36"/>
  <c r="L147" i="36"/>
  <c r="K147" i="36"/>
  <c r="M147" i="36" s="1"/>
  <c r="M146" i="36"/>
  <c r="Q144" i="36"/>
  <c r="L144" i="36"/>
  <c r="K144" i="36"/>
  <c r="M144" i="36" s="1"/>
  <c r="M143" i="36"/>
  <c r="Q141" i="36"/>
  <c r="L141" i="36"/>
  <c r="K141" i="36"/>
  <c r="K137" i="36" s="1"/>
  <c r="M137" i="36" s="1"/>
  <c r="M140" i="36"/>
  <c r="Q138" i="36"/>
  <c r="L138" i="36"/>
  <c r="K138" i="36"/>
  <c r="M138" i="36" s="1"/>
  <c r="Q137" i="36"/>
  <c r="L137" i="36"/>
  <c r="M136" i="36"/>
  <c r="Q134" i="36"/>
  <c r="L134" i="36"/>
  <c r="K134" i="36"/>
  <c r="M134" i="36" s="1"/>
  <c r="M132" i="36"/>
  <c r="Q130" i="36"/>
  <c r="L130" i="36"/>
  <c r="K130" i="36"/>
  <c r="M130" i="36" s="1"/>
  <c r="M129" i="36"/>
  <c r="Q127" i="36"/>
  <c r="L127" i="36"/>
  <c r="K127" i="36"/>
  <c r="M127" i="36" s="1"/>
  <c r="M126" i="36"/>
  <c r="Q124" i="36"/>
  <c r="Q119" i="36" s="1"/>
  <c r="Q118" i="36" s="1"/>
  <c r="L124" i="36"/>
  <c r="L119" i="36" s="1"/>
  <c r="L118" i="36" s="1"/>
  <c r="K124" i="36"/>
  <c r="M124" i="36" s="1"/>
  <c r="M122" i="36"/>
  <c r="Q120" i="36"/>
  <c r="L120" i="36"/>
  <c r="K120" i="36"/>
  <c r="K119" i="36" s="1"/>
  <c r="M117" i="36"/>
  <c r="M114" i="36"/>
  <c r="M111" i="36"/>
  <c r="Q109" i="36"/>
  <c r="L109" i="36"/>
  <c r="K109" i="36"/>
  <c r="M109" i="36" s="1"/>
  <c r="Q108" i="36"/>
  <c r="Q3" i="36" s="1"/>
  <c r="Q298" i="36" s="1"/>
  <c r="L108" i="36"/>
  <c r="L3" i="36" s="1"/>
  <c r="L298" i="36" s="1"/>
  <c r="K108" i="36"/>
  <c r="M108" i="36" s="1"/>
  <c r="M107" i="36"/>
  <c r="M105" i="36"/>
  <c r="M102" i="36"/>
  <c r="M99" i="36"/>
  <c r="M91" i="36"/>
  <c r="M63" i="36"/>
  <c r="M60" i="36"/>
  <c r="M55" i="36"/>
  <c r="M53" i="36"/>
  <c r="Q51" i="36"/>
  <c r="L51" i="36"/>
  <c r="K51" i="36"/>
  <c r="K50" i="36" s="1"/>
  <c r="M50" i="36" s="1"/>
  <c r="Q50" i="36"/>
  <c r="L50" i="36"/>
  <c r="M48" i="36"/>
  <c r="M45" i="36"/>
  <c r="M39" i="36"/>
  <c r="M33" i="36"/>
  <c r="M26" i="36"/>
  <c r="M24" i="36"/>
  <c r="M15" i="36"/>
  <c r="M11" i="36"/>
  <c r="M9" i="36"/>
  <c r="M7" i="36"/>
  <c r="Q5" i="36"/>
  <c r="L5" i="36"/>
  <c r="K5" i="36"/>
  <c r="M5" i="36" s="1"/>
  <c r="Q4" i="36"/>
  <c r="L4" i="36"/>
  <c r="M174" i="35"/>
  <c r="Q172" i="35"/>
  <c r="L172" i="35"/>
  <c r="K172" i="35"/>
  <c r="M172" i="35" s="1"/>
  <c r="M170" i="35"/>
  <c r="Q168" i="35"/>
  <c r="L168" i="35"/>
  <c r="K168" i="35"/>
  <c r="M168" i="35" s="1"/>
  <c r="M166" i="35"/>
  <c r="Q164" i="35"/>
  <c r="L164" i="35"/>
  <c r="K164" i="35"/>
  <c r="M164" i="35" s="1"/>
  <c r="M162" i="35"/>
  <c r="Q160" i="35"/>
  <c r="Q155" i="35" s="1"/>
  <c r="Q143" i="35" s="1"/>
  <c r="L160" i="35"/>
  <c r="L155" i="35" s="1"/>
  <c r="L143" i="35" s="1"/>
  <c r="K160" i="35"/>
  <c r="M160" i="35" s="1"/>
  <c r="M158" i="35"/>
  <c r="Q156" i="35"/>
  <c r="L156" i="35"/>
  <c r="K156" i="35"/>
  <c r="M156" i="35" s="1"/>
  <c r="K155" i="35"/>
  <c r="M155" i="35" s="1"/>
  <c r="M154" i="35"/>
  <c r="Q152" i="35"/>
  <c r="L152" i="35"/>
  <c r="K152" i="35"/>
  <c r="M152" i="35" s="1"/>
  <c r="Q151" i="35"/>
  <c r="L151" i="35"/>
  <c r="K151" i="35"/>
  <c r="M151" i="35" s="1"/>
  <c r="M150" i="35"/>
  <c r="Q148" i="35"/>
  <c r="L148" i="35"/>
  <c r="K148" i="35"/>
  <c r="K144" i="35" s="1"/>
  <c r="M147" i="35"/>
  <c r="Q145" i="35"/>
  <c r="L145" i="35"/>
  <c r="K145" i="35"/>
  <c r="M145" i="35" s="1"/>
  <c r="Q144" i="35"/>
  <c r="L144" i="35"/>
  <c r="M142" i="35"/>
  <c r="M141" i="35"/>
  <c r="Q139" i="35"/>
  <c r="L139" i="35"/>
  <c r="K139" i="35"/>
  <c r="M139" i="35" s="1"/>
  <c r="Q138" i="35"/>
  <c r="L138" i="35"/>
  <c r="K138" i="35"/>
  <c r="M138" i="35" s="1"/>
  <c r="Q137" i="35"/>
  <c r="L137" i="35"/>
  <c r="K137" i="35"/>
  <c r="M137" i="35" s="1"/>
  <c r="M136" i="35"/>
  <c r="M131" i="35"/>
  <c r="M128" i="35"/>
  <c r="M127" i="35"/>
  <c r="M125" i="35"/>
  <c r="M122" i="35"/>
  <c r="M117" i="35"/>
  <c r="M112" i="35"/>
  <c r="Q110" i="35"/>
  <c r="L110" i="35"/>
  <c r="K110" i="35"/>
  <c r="M110" i="35" s="1"/>
  <c r="Q109" i="35"/>
  <c r="Q104" i="35" s="1"/>
  <c r="L109" i="35"/>
  <c r="L104" i="35" s="1"/>
  <c r="K109" i="35"/>
  <c r="M109" i="35" s="1"/>
  <c r="M108" i="35"/>
  <c r="Q106" i="35"/>
  <c r="L106" i="35"/>
  <c r="K106" i="35"/>
  <c r="M106" i="35" s="1"/>
  <c r="Q105" i="35"/>
  <c r="L105" i="35"/>
  <c r="K105" i="35"/>
  <c r="M105" i="35" s="1"/>
  <c r="K104" i="35"/>
  <c r="M104" i="35" s="1"/>
  <c r="M103" i="35"/>
  <c r="Q101" i="35"/>
  <c r="L101" i="35"/>
  <c r="K101" i="35"/>
  <c r="M101" i="35" s="1"/>
  <c r="Q100" i="35"/>
  <c r="L100" i="35"/>
  <c r="K100" i="35"/>
  <c r="M100" i="35" s="1"/>
  <c r="Q99" i="35"/>
  <c r="L99" i="35"/>
  <c r="K99" i="35"/>
  <c r="M99" i="35" s="1"/>
  <c r="M97" i="35"/>
  <c r="Q95" i="35"/>
  <c r="L95" i="35"/>
  <c r="K95" i="35"/>
  <c r="M95" i="35" s="1"/>
  <c r="Q94" i="35"/>
  <c r="L94" i="35"/>
  <c r="K94" i="35"/>
  <c r="K69" i="35" s="1"/>
  <c r="M69" i="35" s="1"/>
  <c r="M93" i="35"/>
  <c r="M91" i="35"/>
  <c r="M87" i="35"/>
  <c r="M85" i="35"/>
  <c r="M73" i="35"/>
  <c r="Q71" i="35"/>
  <c r="L71" i="35"/>
  <c r="K71" i="35"/>
  <c r="M71" i="35" s="1"/>
  <c r="Q70" i="35"/>
  <c r="L70" i="35"/>
  <c r="K70" i="35"/>
  <c r="M70" i="35" s="1"/>
  <c r="Q69" i="35"/>
  <c r="L69" i="35"/>
  <c r="M68" i="35"/>
  <c r="M67" i="35"/>
  <c r="Q65" i="35"/>
  <c r="L65" i="35"/>
  <c r="K65" i="35"/>
  <c r="M65" i="35" s="1"/>
  <c r="Q64" i="35"/>
  <c r="L64" i="35"/>
  <c r="K64" i="35"/>
  <c r="M64" i="35" s="1"/>
  <c r="Q63" i="35"/>
  <c r="L63" i="35"/>
  <c r="K63" i="35"/>
  <c r="M63" i="35" s="1"/>
  <c r="M62" i="35"/>
  <c r="M61" i="35"/>
  <c r="M60" i="35"/>
  <c r="M59" i="35"/>
  <c r="Q57" i="35"/>
  <c r="L57" i="35"/>
  <c r="K57" i="35"/>
  <c r="M57" i="35" s="1"/>
  <c r="Q56" i="35"/>
  <c r="L56" i="35"/>
  <c r="K56" i="35"/>
  <c r="M56" i="35" s="1"/>
  <c r="Q55" i="35"/>
  <c r="L55" i="35"/>
  <c r="K55" i="35"/>
  <c r="M55" i="35" s="1"/>
  <c r="M54" i="35"/>
  <c r="Q52" i="35"/>
  <c r="L52" i="35"/>
  <c r="K52" i="35"/>
  <c r="M52" i="35" s="1"/>
  <c r="Q51" i="35"/>
  <c r="L51" i="35"/>
  <c r="K51" i="35"/>
  <c r="M51" i="35" s="1"/>
  <c r="Q50" i="35"/>
  <c r="L50" i="35"/>
  <c r="K50" i="35"/>
  <c r="M50" i="35" s="1"/>
  <c r="M47" i="35"/>
  <c r="Q45" i="35"/>
  <c r="L45" i="35"/>
  <c r="K45" i="35"/>
  <c r="M45" i="35" s="1"/>
  <c r="Q44" i="35"/>
  <c r="L44" i="35"/>
  <c r="K44" i="35"/>
  <c r="M44" i="35" s="1"/>
  <c r="Q43" i="35"/>
  <c r="Q175" i="35" s="1"/>
  <c r="L43" i="35"/>
  <c r="K43" i="35"/>
  <c r="M43" i="35" s="1"/>
  <c r="M41" i="35"/>
  <c r="Q39" i="35"/>
  <c r="L39" i="35"/>
  <c r="K39" i="35"/>
  <c r="M39" i="35" s="1"/>
  <c r="M37" i="35"/>
  <c r="M35" i="35"/>
  <c r="Q33" i="35"/>
  <c r="L33" i="35"/>
  <c r="K33" i="35"/>
  <c r="M33" i="35" s="1"/>
  <c r="Q32" i="35"/>
  <c r="L32" i="35"/>
  <c r="K32" i="35"/>
  <c r="M32" i="35" s="1"/>
  <c r="Q31" i="35"/>
  <c r="L31" i="35"/>
  <c r="K31" i="35"/>
  <c r="M31" i="35" s="1"/>
  <c r="M30" i="35"/>
  <c r="M28" i="35"/>
  <c r="M26" i="35"/>
  <c r="M24" i="35"/>
  <c r="M22" i="35"/>
  <c r="M20" i="35"/>
  <c r="Q18" i="35"/>
  <c r="L18" i="35"/>
  <c r="K18" i="35"/>
  <c r="M18" i="35" s="1"/>
  <c r="M17" i="35"/>
  <c r="M15" i="35"/>
  <c r="M13" i="35"/>
  <c r="M11" i="35"/>
  <c r="M9" i="35"/>
  <c r="M7" i="35"/>
  <c r="Q5" i="35"/>
  <c r="L5" i="35"/>
  <c r="K5" i="35"/>
  <c r="M5" i="35" s="1"/>
  <c r="Q4" i="35"/>
  <c r="L4" i="35"/>
  <c r="K4" i="35"/>
  <c r="M4" i="35" s="1"/>
  <c r="Q3" i="35"/>
  <c r="L3" i="35"/>
  <c r="K3" i="35"/>
  <c r="M166" i="36" l="1"/>
  <c r="K165" i="36"/>
  <c r="M165" i="36" s="1"/>
  <c r="M119" i="36"/>
  <c r="K118" i="36"/>
  <c r="M118" i="36" s="1"/>
  <c r="M208" i="36"/>
  <c r="K207" i="36"/>
  <c r="M207" i="36" s="1"/>
  <c r="M218" i="36"/>
  <c r="K217" i="36"/>
  <c r="M217" i="36" s="1"/>
  <c r="K4" i="36"/>
  <c r="M51" i="36"/>
  <c r="M120" i="36"/>
  <c r="M141" i="36"/>
  <c r="M162" i="36"/>
  <c r="M182" i="36"/>
  <c r="M209" i="36"/>
  <c r="M219" i="36"/>
  <c r="K250" i="36"/>
  <c r="M154" i="36"/>
  <c r="M195" i="36"/>
  <c r="K175" i="35"/>
  <c r="L175" i="35"/>
  <c r="M144" i="35"/>
  <c r="K143" i="35"/>
  <c r="M143" i="35" s="1"/>
  <c r="M3" i="35"/>
  <c r="M175" i="35" s="1"/>
  <c r="M94" i="35"/>
  <c r="M148" i="35"/>
  <c r="M250" i="36" l="1"/>
  <c r="K249" i="36"/>
  <c r="M249" i="36" s="1"/>
  <c r="M4" i="36"/>
  <c r="K3" i="36"/>
  <c r="K298" i="36" l="1"/>
  <c r="M3" i="36"/>
  <c r="M298" i="36" s="1"/>
  <c r="M810" i="34" l="1"/>
  <c r="Q808" i="34"/>
  <c r="L808" i="34"/>
  <c r="K808" i="34"/>
  <c r="M806" i="34"/>
  <c r="M804" i="34"/>
  <c r="Q802" i="34"/>
  <c r="L802" i="34"/>
  <c r="K802" i="34"/>
  <c r="M794" i="34"/>
  <c r="M792" i="34"/>
  <c r="M791" i="34"/>
  <c r="M790" i="34"/>
  <c r="Q788" i="34"/>
  <c r="K788" i="34"/>
  <c r="M786" i="34"/>
  <c r="M784" i="34"/>
  <c r="Q782" i="34"/>
  <c r="L782" i="34"/>
  <c r="K782" i="34"/>
  <c r="M774" i="34"/>
  <c r="Q772" i="34"/>
  <c r="L772" i="34"/>
  <c r="K772" i="34"/>
  <c r="M769" i="34"/>
  <c r="Q767" i="34"/>
  <c r="L767" i="34"/>
  <c r="K767" i="34"/>
  <c r="M763" i="34"/>
  <c r="M762" i="34"/>
  <c r="M761" i="34"/>
  <c r="M757" i="34"/>
  <c r="M756" i="34"/>
  <c r="M753" i="34"/>
  <c r="M752" i="34"/>
  <c r="M748" i="34"/>
  <c r="M745" i="34"/>
  <c r="M743" i="34"/>
  <c r="M742" i="34"/>
  <c r="M740" i="34"/>
  <c r="M735" i="34"/>
  <c r="M733" i="34"/>
  <c r="M732" i="34"/>
  <c r="M731" i="34"/>
  <c r="M729" i="34"/>
  <c r="M726" i="34"/>
  <c r="M723" i="34"/>
  <c r="M716" i="34"/>
  <c r="M714" i="34"/>
  <c r="M713" i="34"/>
  <c r="M708" i="34"/>
  <c r="M707" i="34"/>
  <c r="M705" i="34"/>
  <c r="M703" i="34"/>
  <c r="M702" i="34"/>
  <c r="M700" i="34"/>
  <c r="M699" i="34"/>
  <c r="M696" i="34"/>
  <c r="Q694" i="34"/>
  <c r="L694" i="34"/>
  <c r="K694" i="34"/>
  <c r="M689" i="34"/>
  <c r="M688" i="34"/>
  <c r="M687" i="34"/>
  <c r="M677" i="34"/>
  <c r="Q675" i="34"/>
  <c r="L675" i="34"/>
  <c r="K675" i="34"/>
  <c r="M673" i="34"/>
  <c r="Q671" i="34"/>
  <c r="L671" i="34"/>
  <c r="K671" i="34"/>
  <c r="M667" i="34"/>
  <c r="Q665" i="34"/>
  <c r="Q664" i="34" s="1"/>
  <c r="L665" i="34"/>
  <c r="K665" i="34"/>
  <c r="L664" i="34"/>
  <c r="M663" i="34"/>
  <c r="M661" i="34"/>
  <c r="Q659" i="34"/>
  <c r="Q658" i="34" s="1"/>
  <c r="L659" i="34"/>
  <c r="K659" i="34"/>
  <c r="L658" i="34"/>
  <c r="M657" i="34"/>
  <c r="Q655" i="34"/>
  <c r="Q654" i="34" s="1"/>
  <c r="L655" i="34"/>
  <c r="L654" i="34" s="1"/>
  <c r="K655" i="34"/>
  <c r="K654" i="34" s="1"/>
  <c r="M653" i="34"/>
  <c r="Q651" i="34"/>
  <c r="Q650" i="34" s="1"/>
  <c r="L651" i="34"/>
  <c r="K651" i="34"/>
  <c r="L650" i="34"/>
  <c r="M644" i="34"/>
  <c r="Q642" i="34"/>
  <c r="Q641" i="34" s="1"/>
  <c r="Q640" i="34" s="1"/>
  <c r="L642" i="34"/>
  <c r="L641" i="34" s="1"/>
  <c r="L640" i="34" s="1"/>
  <c r="K642" i="34"/>
  <c r="K641" i="34" s="1"/>
  <c r="K640" i="34" s="1"/>
  <c r="M637" i="34"/>
  <c r="M625" i="34"/>
  <c r="M624" i="34"/>
  <c r="M622" i="34"/>
  <c r="M620" i="34"/>
  <c r="Q618" i="34"/>
  <c r="Q617" i="34" s="1"/>
  <c r="Q616" i="34" s="1"/>
  <c r="L618" i="34"/>
  <c r="L617" i="34" s="1"/>
  <c r="L616" i="34" s="1"/>
  <c r="K618" i="34"/>
  <c r="K617" i="34" s="1"/>
  <c r="K616" i="34" s="1"/>
  <c r="M613" i="34"/>
  <c r="Q611" i="34"/>
  <c r="Q610" i="34" s="1"/>
  <c r="Q609" i="34" s="1"/>
  <c r="L611" i="34"/>
  <c r="L610" i="34" s="1"/>
  <c r="L609" i="34" s="1"/>
  <c r="K611" i="34"/>
  <c r="K610" i="34" s="1"/>
  <c r="K609" i="34" s="1"/>
  <c r="M608" i="34"/>
  <c r="Q606" i="34"/>
  <c r="Q605" i="34" s="1"/>
  <c r="L606" i="34"/>
  <c r="L605" i="34" s="1"/>
  <c r="K606" i="34"/>
  <c r="K605" i="34" s="1"/>
  <c r="M603" i="34"/>
  <c r="M601" i="34"/>
  <c r="M600" i="34"/>
  <c r="M599" i="34"/>
  <c r="M598" i="34"/>
  <c r="M597" i="34"/>
  <c r="M596" i="34"/>
  <c r="M595" i="34"/>
  <c r="M594" i="34"/>
  <c r="M593" i="34"/>
  <c r="M592" i="34"/>
  <c r="M591" i="34"/>
  <c r="M590" i="34"/>
  <c r="Q588" i="34"/>
  <c r="L588" i="34"/>
  <c r="K588" i="34"/>
  <c r="M587" i="34"/>
  <c r="M586" i="34"/>
  <c r="Q584" i="34"/>
  <c r="L584" i="34"/>
  <c r="K584" i="34"/>
  <c r="M580" i="34"/>
  <c r="Q578" i="34"/>
  <c r="L578" i="34"/>
  <c r="K578" i="34"/>
  <c r="M577" i="34"/>
  <c r="M576" i="34"/>
  <c r="M575" i="34"/>
  <c r="M574" i="34"/>
  <c r="Q572" i="34"/>
  <c r="L572" i="34"/>
  <c r="K572" i="34"/>
  <c r="M570" i="34"/>
  <c r="M568" i="34"/>
  <c r="M566" i="34"/>
  <c r="M564" i="34"/>
  <c r="M563" i="34"/>
  <c r="M562" i="34"/>
  <c r="M561" i="34"/>
  <c r="M559" i="34"/>
  <c r="M557" i="34"/>
  <c r="M554" i="34"/>
  <c r="M553" i="34"/>
  <c r="M552" i="34"/>
  <c r="M551" i="34"/>
  <c r="Q549" i="34"/>
  <c r="L549" i="34"/>
  <c r="K549" i="34"/>
  <c r="M545" i="34"/>
  <c r="M544" i="34"/>
  <c r="M536" i="34"/>
  <c r="Q534" i="34"/>
  <c r="L534" i="34"/>
  <c r="K534" i="34"/>
  <c r="M532" i="34"/>
  <c r="Q530" i="34"/>
  <c r="L530" i="34"/>
  <c r="K530" i="34"/>
  <c r="M529" i="34"/>
  <c r="M528" i="34"/>
  <c r="Q526" i="34"/>
  <c r="L526" i="34"/>
  <c r="K526" i="34"/>
  <c r="M524" i="34"/>
  <c r="Q521" i="34"/>
  <c r="L521" i="34"/>
  <c r="K521" i="34"/>
  <c r="M515" i="34"/>
  <c r="M512" i="34"/>
  <c r="M511" i="34"/>
  <c r="M510" i="34"/>
  <c r="M508" i="34"/>
  <c r="M506" i="34"/>
  <c r="M504" i="34"/>
  <c r="M503" i="34"/>
  <c r="M502" i="34"/>
  <c r="M501" i="34"/>
  <c r="M500" i="34"/>
  <c r="M498" i="34"/>
  <c r="M497" i="34"/>
  <c r="M494" i="34"/>
  <c r="M492" i="34"/>
  <c r="Q490" i="34"/>
  <c r="L490" i="34"/>
  <c r="K490" i="34"/>
  <c r="M488" i="34"/>
  <c r="M484" i="34"/>
  <c r="M483" i="34"/>
  <c r="Q481" i="34"/>
  <c r="L481" i="34"/>
  <c r="K481" i="34"/>
  <c r="M480" i="34"/>
  <c r="M478" i="34"/>
  <c r="M476" i="34"/>
  <c r="M474" i="34"/>
  <c r="M472" i="34"/>
  <c r="M470" i="34"/>
  <c r="M469" i="34"/>
  <c r="M468" i="34"/>
  <c r="Q466" i="34"/>
  <c r="L466" i="34"/>
  <c r="K466" i="34"/>
  <c r="M455" i="34"/>
  <c r="M452" i="34"/>
  <c r="M449" i="34"/>
  <c r="M447" i="34"/>
  <c r="Q445" i="34"/>
  <c r="L445" i="34"/>
  <c r="K445" i="34"/>
  <c r="M443" i="34"/>
  <c r="M437" i="34"/>
  <c r="M435" i="34"/>
  <c r="M433" i="34"/>
  <c r="M432" i="34"/>
  <c r="M431" i="34"/>
  <c r="M430" i="34"/>
  <c r="M429" i="34"/>
  <c r="M428" i="34"/>
  <c r="M427" i="34"/>
  <c r="M425" i="34"/>
  <c r="M421" i="34"/>
  <c r="Q419" i="34"/>
  <c r="L419" i="34"/>
  <c r="K419" i="34"/>
  <c r="M418" i="34"/>
  <c r="Q416" i="34"/>
  <c r="L416" i="34"/>
  <c r="K416" i="34"/>
  <c r="K415" i="34" s="1"/>
  <c r="M413" i="34"/>
  <c r="M409" i="34"/>
  <c r="Q407" i="34"/>
  <c r="L407" i="34"/>
  <c r="K407" i="34"/>
  <c r="M406" i="34"/>
  <c r="M404" i="34"/>
  <c r="Q402" i="34"/>
  <c r="L402" i="34"/>
  <c r="K402" i="34"/>
  <c r="M399" i="34"/>
  <c r="M390" i="34"/>
  <c r="M388" i="34"/>
  <c r="M387" i="34"/>
  <c r="M385" i="34"/>
  <c r="M384" i="34"/>
  <c r="Q382" i="34"/>
  <c r="L382" i="34"/>
  <c r="K382" i="34"/>
  <c r="M380" i="34"/>
  <c r="M376" i="34"/>
  <c r="M371" i="34"/>
  <c r="M370" i="34"/>
  <c r="M369" i="34"/>
  <c r="Q367" i="34"/>
  <c r="L367" i="34"/>
  <c r="K367" i="34"/>
  <c r="M366" i="34"/>
  <c r="Q364" i="34"/>
  <c r="L364" i="34"/>
  <c r="K364" i="34"/>
  <c r="M361" i="34"/>
  <c r="Q359" i="34"/>
  <c r="L359" i="34"/>
  <c r="K359" i="34"/>
  <c r="M358" i="34"/>
  <c r="Q356" i="34"/>
  <c r="L356" i="34"/>
  <c r="K356" i="34"/>
  <c r="M354" i="34"/>
  <c r="M352" i="34"/>
  <c r="Q350" i="34"/>
  <c r="L350" i="34"/>
  <c r="K350" i="34"/>
  <c r="M348" i="34"/>
  <c r="M342" i="34"/>
  <c r="M340" i="34"/>
  <c r="M338" i="34"/>
  <c r="M337" i="34"/>
  <c r="M336" i="34"/>
  <c r="M335" i="34"/>
  <c r="M334" i="34"/>
  <c r="M333" i="34"/>
  <c r="M332" i="34"/>
  <c r="M330" i="34"/>
  <c r="Q328" i="34"/>
  <c r="Q327" i="34" s="1"/>
  <c r="L328" i="34"/>
  <c r="L327" i="34" s="1"/>
  <c r="K328" i="34"/>
  <c r="K327" i="34" s="1"/>
  <c r="M325" i="34"/>
  <c r="M323" i="34"/>
  <c r="M321" i="34"/>
  <c r="M320" i="34"/>
  <c r="M319" i="34"/>
  <c r="Q317" i="34"/>
  <c r="L317" i="34"/>
  <c r="K317" i="34"/>
  <c r="M316" i="34"/>
  <c r="Q314" i="34"/>
  <c r="L314" i="34"/>
  <c r="K314" i="34"/>
  <c r="M312" i="34"/>
  <c r="M310" i="34"/>
  <c r="M307" i="34"/>
  <c r="M303" i="34"/>
  <c r="M299" i="34"/>
  <c r="M297" i="34"/>
  <c r="M296" i="34"/>
  <c r="M295" i="34"/>
  <c r="M293" i="34"/>
  <c r="Q291" i="34"/>
  <c r="L291" i="34"/>
  <c r="K291" i="34"/>
  <c r="M289" i="34"/>
  <c r="M286" i="34"/>
  <c r="M284" i="34"/>
  <c r="M282" i="34"/>
  <c r="M280" i="34"/>
  <c r="M278" i="34"/>
  <c r="M276" i="34"/>
  <c r="M274" i="34"/>
  <c r="M272" i="34"/>
  <c r="M271" i="34"/>
  <c r="M269" i="34"/>
  <c r="M268" i="34"/>
  <c r="M267" i="34"/>
  <c r="M265" i="34"/>
  <c r="M263" i="34"/>
  <c r="M262" i="34"/>
  <c r="Q260" i="34"/>
  <c r="L260" i="34"/>
  <c r="K260" i="34"/>
  <c r="M258" i="34"/>
  <c r="M253" i="34"/>
  <c r="M251" i="34"/>
  <c r="Q249" i="34"/>
  <c r="L249" i="34"/>
  <c r="K249" i="34"/>
  <c r="M246" i="34"/>
  <c r="M245" i="34"/>
  <c r="Q243" i="34"/>
  <c r="L243" i="34"/>
  <c r="K243" i="34"/>
  <c r="M241" i="34"/>
  <c r="M232" i="34"/>
  <c r="Q230" i="34"/>
  <c r="L230" i="34"/>
  <c r="K230" i="34"/>
  <c r="M228" i="34"/>
  <c r="M224" i="34"/>
  <c r="M221" i="34"/>
  <c r="M220" i="34"/>
  <c r="Q218" i="34"/>
  <c r="L218" i="34"/>
  <c r="K218" i="34"/>
  <c r="M215" i="34"/>
  <c r="Q213" i="34"/>
  <c r="L213" i="34"/>
  <c r="K213" i="34"/>
  <c r="M212" i="34"/>
  <c r="Q210" i="34"/>
  <c r="L210" i="34"/>
  <c r="K210" i="34"/>
  <c r="M205" i="34"/>
  <c r="Q203" i="34"/>
  <c r="L203" i="34"/>
  <c r="K203" i="34"/>
  <c r="M202" i="34"/>
  <c r="M201" i="34"/>
  <c r="M200" i="34"/>
  <c r="M199" i="34"/>
  <c r="M198" i="34"/>
  <c r="M195" i="34"/>
  <c r="M192" i="34"/>
  <c r="M190" i="34"/>
  <c r="M188" i="34"/>
  <c r="Q186" i="34"/>
  <c r="L186" i="34"/>
  <c r="K186" i="34"/>
  <c r="M185" i="34"/>
  <c r="M183" i="34"/>
  <c r="M182" i="34"/>
  <c r="M181" i="34"/>
  <c r="M180" i="34"/>
  <c r="Q178" i="34"/>
  <c r="L178" i="34"/>
  <c r="K178" i="34"/>
  <c r="M173" i="34"/>
  <c r="Q171" i="34"/>
  <c r="Q170" i="34" s="1"/>
  <c r="Q169" i="34" s="1"/>
  <c r="L171" i="34"/>
  <c r="L170" i="34" s="1"/>
  <c r="L169" i="34" s="1"/>
  <c r="K171" i="34"/>
  <c r="K170" i="34" s="1"/>
  <c r="K169" i="34" s="1"/>
  <c r="M162" i="34"/>
  <c r="M159" i="34"/>
  <c r="Q157" i="34"/>
  <c r="Q156" i="34" s="1"/>
  <c r="Q155" i="34" s="1"/>
  <c r="L157" i="34"/>
  <c r="L156" i="34" s="1"/>
  <c r="L155" i="34" s="1"/>
  <c r="K157" i="34"/>
  <c r="K156" i="34" s="1"/>
  <c r="K155" i="34" s="1"/>
  <c r="M146" i="34"/>
  <c r="Q144" i="34"/>
  <c r="L144" i="34"/>
  <c r="L143" i="34" s="1"/>
  <c r="L142" i="34" s="1"/>
  <c r="K144" i="34"/>
  <c r="K143" i="34" s="1"/>
  <c r="M131" i="34"/>
  <c r="Q129" i="34"/>
  <c r="L129" i="34"/>
  <c r="L128" i="34" s="1"/>
  <c r="L127" i="34" s="1"/>
  <c r="K129" i="34"/>
  <c r="M123" i="34"/>
  <c r="Q121" i="34"/>
  <c r="Q120" i="34" s="1"/>
  <c r="Q119" i="34" s="1"/>
  <c r="L121" i="34"/>
  <c r="K121" i="34"/>
  <c r="K120" i="34" s="1"/>
  <c r="K119" i="34" s="1"/>
  <c r="L120" i="34"/>
  <c r="L119" i="34" s="1"/>
  <c r="M115" i="34"/>
  <c r="Q113" i="34"/>
  <c r="Q112" i="34" s="1"/>
  <c r="Q111" i="34" s="1"/>
  <c r="L113" i="34"/>
  <c r="L112" i="34" s="1"/>
  <c r="L111" i="34" s="1"/>
  <c r="K113" i="34"/>
  <c r="M109" i="34"/>
  <c r="Q107" i="34"/>
  <c r="Q106" i="34" s="1"/>
  <c r="Q105" i="34" s="1"/>
  <c r="L107" i="34"/>
  <c r="L106" i="34" s="1"/>
  <c r="L105" i="34" s="1"/>
  <c r="K107" i="34"/>
  <c r="K106" i="34" s="1"/>
  <c r="K105" i="34" s="1"/>
  <c r="M103" i="34"/>
  <c r="Q101" i="34"/>
  <c r="Q100" i="34" s="1"/>
  <c r="Q99" i="34" s="1"/>
  <c r="L101" i="34"/>
  <c r="L100" i="34" s="1"/>
  <c r="L99" i="34" s="1"/>
  <c r="K101" i="34"/>
  <c r="K100" i="34" s="1"/>
  <c r="M96" i="34"/>
  <c r="Q94" i="34"/>
  <c r="Q93" i="34" s="1"/>
  <c r="Q92" i="34" s="1"/>
  <c r="L94" i="34"/>
  <c r="L93" i="34" s="1"/>
  <c r="L92" i="34" s="1"/>
  <c r="K94" i="34"/>
  <c r="K93" i="34" s="1"/>
  <c r="K92" i="34" s="1"/>
  <c r="M89" i="34"/>
  <c r="Q87" i="34"/>
  <c r="Q86" i="34" s="1"/>
  <c r="L87" i="34"/>
  <c r="L86" i="34" s="1"/>
  <c r="K87" i="34"/>
  <c r="M83" i="34"/>
  <c r="Q81" i="34"/>
  <c r="Q80" i="34" s="1"/>
  <c r="L81" i="34"/>
  <c r="L80" i="34" s="1"/>
  <c r="K81" i="34"/>
  <c r="K80" i="34" s="1"/>
  <c r="M75" i="34"/>
  <c r="Q73" i="34"/>
  <c r="Q72" i="34" s="1"/>
  <c r="L73" i="34"/>
  <c r="L72" i="34" s="1"/>
  <c r="K73" i="34"/>
  <c r="K72" i="34" s="1"/>
  <c r="M70" i="34"/>
  <c r="M67" i="34"/>
  <c r="Q65" i="34"/>
  <c r="Q64" i="34" s="1"/>
  <c r="L65" i="34"/>
  <c r="L64" i="34" s="1"/>
  <c r="K65" i="34"/>
  <c r="K64" i="34" s="1"/>
  <c r="M62" i="34"/>
  <c r="Q60" i="34"/>
  <c r="Q59" i="34" s="1"/>
  <c r="L60" i="34"/>
  <c r="L59" i="34" s="1"/>
  <c r="K60" i="34"/>
  <c r="K59" i="34" s="1"/>
  <c r="M55" i="34"/>
  <c r="M33" i="34"/>
  <c r="Q31" i="34"/>
  <c r="Q30" i="34" s="1"/>
  <c r="L31" i="34"/>
  <c r="L30" i="34" s="1"/>
  <c r="K31" i="34"/>
  <c r="K30" i="34" s="1"/>
  <c r="M27" i="34"/>
  <c r="Q25" i="34"/>
  <c r="L25" i="34"/>
  <c r="K25" i="34"/>
  <c r="M24" i="34"/>
  <c r="M20" i="34"/>
  <c r="Q18" i="34"/>
  <c r="L18" i="34"/>
  <c r="K18" i="34"/>
  <c r="M16" i="34"/>
  <c r="M13" i="34"/>
  <c r="Q11" i="34"/>
  <c r="L11" i="34"/>
  <c r="K11" i="34"/>
  <c r="M10" i="34"/>
  <c r="M7" i="34"/>
  <c r="Q5" i="34"/>
  <c r="L5" i="34"/>
  <c r="K5" i="34"/>
  <c r="K177" i="34" l="1"/>
  <c r="Q128" i="34"/>
  <c r="Q137" i="34"/>
  <c r="Q143" i="34"/>
  <c r="Q151" i="34"/>
  <c r="K401" i="34"/>
  <c r="K548" i="34"/>
  <c r="Q217" i="34"/>
  <c r="M350" i="34"/>
  <c r="Q444" i="34"/>
  <c r="Q583" i="34"/>
  <c r="L670" i="34"/>
  <c r="L217" i="34"/>
  <c r="M230" i="34"/>
  <c r="M249" i="34"/>
  <c r="Q401" i="34"/>
  <c r="L444" i="34"/>
  <c r="M466" i="34"/>
  <c r="M530" i="34"/>
  <c r="L583" i="34"/>
  <c r="M588" i="34"/>
  <c r="L649" i="34"/>
  <c r="M659" i="34"/>
  <c r="M665" i="34"/>
  <c r="M18" i="34"/>
  <c r="Q17" i="34"/>
  <c r="L17" i="34"/>
  <c r="M60" i="34"/>
  <c r="M5" i="34"/>
  <c r="Q4" i="34"/>
  <c r="L4" i="34"/>
  <c r="L3" i="34" s="1"/>
  <c r="M64" i="34"/>
  <c r="M291" i="34"/>
  <c r="M317" i="34"/>
  <c r="L401" i="34"/>
  <c r="M407" i="34"/>
  <c r="K583" i="34"/>
  <c r="K582" i="34" s="1"/>
  <c r="L582" i="34"/>
  <c r="M651" i="34"/>
  <c r="M671" i="34"/>
  <c r="Q670" i="34"/>
  <c r="Q649" i="34" s="1"/>
  <c r="M675" i="34"/>
  <c r="M767" i="34"/>
  <c r="M772" i="34"/>
  <c r="M782" i="34"/>
  <c r="M802" i="34"/>
  <c r="Q71" i="34"/>
  <c r="M92" i="34"/>
  <c r="M100" i="34"/>
  <c r="K99" i="34"/>
  <c r="M99" i="34" s="1"/>
  <c r="M609" i="34"/>
  <c r="M616" i="34"/>
  <c r="M640" i="34"/>
  <c r="L71" i="34"/>
  <c r="M87" i="34"/>
  <c r="K86" i="34"/>
  <c r="M86" i="34" s="1"/>
  <c r="M113" i="34"/>
  <c r="K112" i="34"/>
  <c r="M72" i="34"/>
  <c r="K176" i="34"/>
  <c r="L177" i="34"/>
  <c r="L176" i="34" s="1"/>
  <c r="M11" i="34"/>
  <c r="M25" i="34"/>
  <c r="M31" i="34"/>
  <c r="Q3" i="34"/>
  <c r="M73" i="34"/>
  <c r="M94" i="34"/>
  <c r="M101" i="34"/>
  <c r="M121" i="34"/>
  <c r="M129" i="34"/>
  <c r="M171" i="34"/>
  <c r="M178" i="34"/>
  <c r="M203" i="34"/>
  <c r="M210" i="34"/>
  <c r="M213" i="34"/>
  <c r="K290" i="34"/>
  <c r="L290" i="34"/>
  <c r="M356" i="34"/>
  <c r="M359" i="34"/>
  <c r="Q349" i="34"/>
  <c r="M364" i="34"/>
  <c r="M382" i="34"/>
  <c r="M402" i="34"/>
  <c r="M416" i="34"/>
  <c r="M419" i="34"/>
  <c r="Q415" i="34"/>
  <c r="M521" i="34"/>
  <c r="M526" i="34"/>
  <c r="M549" i="34"/>
  <c r="M572" i="34"/>
  <c r="Q548" i="34"/>
  <c r="M584" i="34"/>
  <c r="M606" i="34"/>
  <c r="M611" i="34"/>
  <c r="M618" i="34"/>
  <c r="M642" i="34"/>
  <c r="K650" i="34"/>
  <c r="M650" i="34" s="1"/>
  <c r="M655" i="34"/>
  <c r="K658" i="34"/>
  <c r="M658" i="34" s="1"/>
  <c r="K664" i="34"/>
  <c r="M664" i="34" s="1"/>
  <c r="M694" i="34"/>
  <c r="K766" i="34"/>
  <c r="L766" i="34"/>
  <c r="L765" i="34" s="1"/>
  <c r="M788" i="34"/>
  <c r="M808" i="34"/>
  <c r="K217" i="34"/>
  <c r="K216" i="34" s="1"/>
  <c r="Q290" i="34"/>
  <c r="Q216" i="34" s="1"/>
  <c r="L415" i="34"/>
  <c r="M415" i="34" s="1"/>
  <c r="M605" i="34"/>
  <c r="Q582" i="34"/>
  <c r="M610" i="34"/>
  <c r="M617" i="34"/>
  <c r="M641" i="34"/>
  <c r="M654" i="34"/>
  <c r="Q766" i="34"/>
  <c r="Q765" i="34" s="1"/>
  <c r="K4" i="34"/>
  <c r="K17" i="34"/>
  <c r="M65" i="34"/>
  <c r="M30" i="34"/>
  <c r="M59" i="34"/>
  <c r="M80" i="34"/>
  <c r="M143" i="34"/>
  <c r="K142" i="34"/>
  <c r="M142" i="34" s="1"/>
  <c r="M106" i="34"/>
  <c r="M119" i="34"/>
  <c r="K128" i="34"/>
  <c r="M144" i="34"/>
  <c r="M156" i="34"/>
  <c r="M169" i="34"/>
  <c r="M81" i="34"/>
  <c r="M93" i="34"/>
  <c r="M105" i="34"/>
  <c r="M107" i="34"/>
  <c r="M120" i="34"/>
  <c r="M155" i="34"/>
  <c r="M157" i="34"/>
  <c r="M170" i="34"/>
  <c r="M186" i="34"/>
  <c r="Q177" i="34"/>
  <c r="Q176" i="34" s="1"/>
  <c r="M218" i="34"/>
  <c r="M243" i="34"/>
  <c r="M314" i="34"/>
  <c r="M328" i="34"/>
  <c r="K349" i="34"/>
  <c r="L349" i="34"/>
  <c r="M367" i="34"/>
  <c r="M445" i="34"/>
  <c r="M481" i="34"/>
  <c r="K444" i="34"/>
  <c r="M490" i="34"/>
  <c r="M534" i="34"/>
  <c r="L548" i="34"/>
  <c r="M548" i="34" s="1"/>
  <c r="M578" i="34"/>
  <c r="M260" i="34"/>
  <c r="M327" i="34"/>
  <c r="K670" i="34"/>
  <c r="M217" i="34" l="1"/>
  <c r="M583" i="34"/>
  <c r="M401" i="34"/>
  <c r="Q326" i="34"/>
  <c r="Q127" i="34"/>
  <c r="Q136" i="34"/>
  <c r="Q142" i="34"/>
  <c r="M17" i="34"/>
  <c r="L216" i="34"/>
  <c r="M216" i="34" s="1"/>
  <c r="K71" i="34"/>
  <c r="M71" i="34" s="1"/>
  <c r="M582" i="34"/>
  <c r="L326" i="34"/>
  <c r="M766" i="34"/>
  <c r="K765" i="34"/>
  <c r="M765" i="34" s="1"/>
  <c r="Q414" i="34"/>
  <c r="M290" i="34"/>
  <c r="M176" i="34"/>
  <c r="M177" i="34"/>
  <c r="M112" i="34"/>
  <c r="K111" i="34"/>
  <c r="M111" i="34" s="1"/>
  <c r="L414" i="34"/>
  <c r="M444" i="34"/>
  <c r="K414" i="34"/>
  <c r="K326" i="34"/>
  <c r="M326" i="34" s="1"/>
  <c r="M349" i="34"/>
  <c r="M128" i="34"/>
  <c r="K127" i="34"/>
  <c r="M127" i="34" s="1"/>
  <c r="M4" i="34"/>
  <c r="K3" i="34"/>
  <c r="K649" i="34"/>
  <c r="M649" i="34" s="1"/>
  <c r="M670" i="34"/>
  <c r="M414" i="34" l="1"/>
  <c r="Q814" i="34"/>
  <c r="L814" i="34"/>
  <c r="K814" i="34"/>
  <c r="M3" i="34"/>
  <c r="M814" i="34" s="1"/>
  <c r="Q5480" i="30" l="1"/>
  <c r="Q5479" i="30" s="1"/>
  <c r="Q5478" i="30" s="1"/>
  <c r="L5480" i="30"/>
  <c r="K5480" i="30"/>
  <c r="K5479" i="30" s="1"/>
  <c r="Q5475" i="30"/>
  <c r="Q5474" i="30" s="1"/>
  <c r="Q5473" i="30" s="1"/>
  <c r="L5475" i="30"/>
  <c r="L5474" i="30" s="1"/>
  <c r="L5473" i="30" s="1"/>
  <c r="K5475" i="30"/>
  <c r="K5474" i="30" s="1"/>
  <c r="K5473" i="30" s="1"/>
  <c r="Q5460" i="30"/>
  <c r="L5460" i="30"/>
  <c r="K5460" i="30"/>
  <c r="Q5451" i="30"/>
  <c r="L5451" i="30"/>
  <c r="K5451" i="30"/>
  <c r="Q5446" i="30"/>
  <c r="Q5445" i="30" s="1"/>
  <c r="L5446" i="30"/>
  <c r="L5445" i="30" s="1"/>
  <c r="K5446" i="30"/>
  <c r="Q5442" i="30"/>
  <c r="L5442" i="30"/>
  <c r="K5442" i="30"/>
  <c r="Q5439" i="30"/>
  <c r="L5439" i="30"/>
  <c r="K5439" i="30"/>
  <c r="Q5319" i="30"/>
  <c r="L5319" i="30"/>
  <c r="K5319" i="30"/>
  <c r="Q5268" i="30"/>
  <c r="L5268" i="30"/>
  <c r="K5268" i="30"/>
  <c r="Q5165" i="30"/>
  <c r="L5165" i="30"/>
  <c r="K5165" i="30"/>
  <c r="Q5128" i="30"/>
  <c r="L5128" i="30"/>
  <c r="K5128" i="30"/>
  <c r="Q5039" i="30"/>
  <c r="L5039" i="30"/>
  <c r="K5039" i="30"/>
  <c r="Q5000" i="30"/>
  <c r="L5000" i="30"/>
  <c r="K5000" i="30"/>
  <c r="Q4964" i="30"/>
  <c r="L4964" i="30"/>
  <c r="K4964" i="30"/>
  <c r="Q4945" i="30"/>
  <c r="L4945" i="30"/>
  <c r="K4945" i="30"/>
  <c r="Q4855" i="30"/>
  <c r="L4855" i="30"/>
  <c r="K4855" i="30"/>
  <c r="Q4755" i="30"/>
  <c r="Q4754" i="30" s="1"/>
  <c r="L4755" i="30"/>
  <c r="K4755" i="30"/>
  <c r="K4754" i="30" s="1"/>
  <c r="Q4694" i="30"/>
  <c r="L4694" i="30"/>
  <c r="K4694" i="30"/>
  <c r="Q4650" i="30"/>
  <c r="L4650" i="30"/>
  <c r="K4650" i="30"/>
  <c r="Q4473" i="30"/>
  <c r="L4473" i="30"/>
  <c r="K4473" i="30"/>
  <c r="Q4460" i="30"/>
  <c r="L4460" i="30"/>
  <c r="K4460" i="30"/>
  <c r="Q4455" i="30"/>
  <c r="L4455" i="30"/>
  <c r="K4455" i="30"/>
  <c r="Q4439" i="30"/>
  <c r="L4439" i="30"/>
  <c r="K4439" i="30"/>
  <c r="Q4422" i="30"/>
  <c r="L4422" i="30"/>
  <c r="K4422" i="30"/>
  <c r="Q4397" i="30"/>
  <c r="L4397" i="30"/>
  <c r="K4397" i="30"/>
  <c r="Q4367" i="30"/>
  <c r="L4367" i="30"/>
  <c r="K4367" i="30"/>
  <c r="Q4334" i="30"/>
  <c r="L4334" i="30"/>
  <c r="K4334" i="30"/>
  <c r="Q4256" i="30"/>
  <c r="L4256" i="30"/>
  <c r="K4256" i="30"/>
  <c r="Q4243" i="30"/>
  <c r="L4243" i="30"/>
  <c r="K4243" i="30"/>
  <c r="Q4230" i="30"/>
  <c r="L4230" i="30"/>
  <c r="K4230" i="30"/>
  <c r="Q4214" i="30"/>
  <c r="L4214" i="30"/>
  <c r="K4214" i="30"/>
  <c r="Q4186" i="30"/>
  <c r="L4186" i="30"/>
  <c r="K4186" i="30"/>
  <c r="Q4146" i="30"/>
  <c r="L4146" i="30"/>
  <c r="K4146" i="30"/>
  <c r="Q4116" i="30"/>
  <c r="L4116" i="30"/>
  <c r="K4116" i="30"/>
  <c r="Q4086" i="30"/>
  <c r="L4086" i="30"/>
  <c r="K4086" i="30"/>
  <c r="Q4056" i="30"/>
  <c r="L4056" i="30"/>
  <c r="K4056" i="30"/>
  <c r="Q4014" i="30"/>
  <c r="L4014" i="30"/>
  <c r="K4014" i="30"/>
  <c r="Q3917" i="30"/>
  <c r="L3917" i="30"/>
  <c r="K3917" i="30"/>
  <c r="Q3807" i="30"/>
  <c r="L3807" i="30"/>
  <c r="K3807" i="30"/>
  <c r="Q3786" i="30"/>
  <c r="L3786" i="30"/>
  <c r="K3786" i="30"/>
  <c r="Q3757" i="30"/>
  <c r="L3757" i="30"/>
  <c r="K3757" i="30"/>
  <c r="Q3701" i="30"/>
  <c r="L3701" i="30"/>
  <c r="K3701" i="30"/>
  <c r="Q3590" i="30"/>
  <c r="L3590" i="30"/>
  <c r="K3590" i="30"/>
  <c r="Q3587" i="30"/>
  <c r="L3587" i="30"/>
  <c r="K3587" i="30"/>
  <c r="Q3573" i="30"/>
  <c r="L3573" i="30"/>
  <c r="K3573" i="30"/>
  <c r="Q3544" i="30"/>
  <c r="L3544" i="30"/>
  <c r="K3544" i="30"/>
  <c r="Q3537" i="30"/>
  <c r="Q3536" i="30" s="1"/>
  <c r="L3537" i="30"/>
  <c r="L3536" i="30" s="1"/>
  <c r="K3537" i="30"/>
  <c r="K3536" i="30" s="1"/>
  <c r="Q3509" i="30"/>
  <c r="L3509" i="30"/>
  <c r="K3509" i="30"/>
  <c r="Q3502" i="30"/>
  <c r="L3502" i="30"/>
  <c r="K3502" i="30"/>
  <c r="Q3491" i="30"/>
  <c r="Q3490" i="30" s="1"/>
  <c r="L3491" i="30"/>
  <c r="L3490" i="30" s="1"/>
  <c r="K3491" i="30"/>
  <c r="K3490" i="30" s="1"/>
  <c r="Q3473" i="30"/>
  <c r="L3473" i="30"/>
  <c r="K3473" i="30"/>
  <c r="Q3463" i="30"/>
  <c r="L3463" i="30"/>
  <c r="K3463" i="30"/>
  <c r="Q3392" i="30"/>
  <c r="L3392" i="30"/>
  <c r="K3392" i="30"/>
  <c r="Q3347" i="30"/>
  <c r="L3347" i="30"/>
  <c r="K3347" i="30"/>
  <c r="Q3304" i="30"/>
  <c r="Q3303" i="30" s="1"/>
  <c r="L3304" i="30"/>
  <c r="K3304" i="30"/>
  <c r="K3303" i="30" s="1"/>
  <c r="Q3299" i="30"/>
  <c r="L3299" i="30"/>
  <c r="K3299" i="30"/>
  <c r="Q3221" i="30"/>
  <c r="L3221" i="30"/>
  <c r="K3221" i="30"/>
  <c r="Q3122" i="30"/>
  <c r="L3122" i="30"/>
  <c r="K3122" i="30"/>
  <c r="Q3054" i="30"/>
  <c r="L3054" i="30"/>
  <c r="K3054" i="30"/>
  <c r="Q3046" i="30"/>
  <c r="L3046" i="30"/>
  <c r="K3046" i="30"/>
  <c r="Q2986" i="30"/>
  <c r="L2986" i="30"/>
  <c r="K2986" i="30"/>
  <c r="Q2958" i="30"/>
  <c r="L2958" i="30"/>
  <c r="K2958" i="30"/>
  <c r="Q2897" i="30"/>
  <c r="L2897" i="30"/>
  <c r="K2897" i="30"/>
  <c r="Q2870" i="30"/>
  <c r="L2870" i="30"/>
  <c r="K2870" i="30"/>
  <c r="Q2853" i="30"/>
  <c r="L2853" i="30"/>
  <c r="K2853" i="30"/>
  <c r="Q2784" i="30"/>
  <c r="L2784" i="30"/>
  <c r="K2784" i="30"/>
  <c r="Q2760" i="30"/>
  <c r="L2760" i="30"/>
  <c r="K2760" i="30"/>
  <c r="Q2650" i="30"/>
  <c r="L2650" i="30"/>
  <c r="K2650" i="30"/>
  <c r="Q2611" i="30"/>
  <c r="L2611" i="30"/>
  <c r="K2611" i="30"/>
  <c r="Q2521" i="30"/>
  <c r="L2521" i="30"/>
  <c r="K2521" i="30"/>
  <c r="Q2515" i="30"/>
  <c r="Q2514" i="30" s="1"/>
  <c r="Q2513" i="30" s="1"/>
  <c r="L2515" i="30"/>
  <c r="L2514" i="30" s="1"/>
  <c r="L2513" i="30" s="1"/>
  <c r="K2515" i="30"/>
  <c r="K2514" i="30" s="1"/>
  <c r="K2513" i="30" s="1"/>
  <c r="Q2508" i="30"/>
  <c r="Q2507" i="30" s="1"/>
  <c r="L2508" i="30"/>
  <c r="L2507" i="30" s="1"/>
  <c r="K2508" i="30"/>
  <c r="K2507" i="30" s="1"/>
  <c r="Q2493" i="30"/>
  <c r="Q2492" i="30" s="1"/>
  <c r="L2493" i="30"/>
  <c r="L2492" i="30" s="1"/>
  <c r="K2493" i="30"/>
  <c r="K2492" i="30" s="1"/>
  <c r="Q2462" i="30"/>
  <c r="Q2461" i="30" s="1"/>
  <c r="L2462" i="30"/>
  <c r="L2461" i="30" s="1"/>
  <c r="K2462" i="30"/>
  <c r="K2461" i="30" s="1"/>
  <c r="Q2449" i="30"/>
  <c r="L2449" i="30"/>
  <c r="K2449" i="30"/>
  <c r="Q2406" i="30"/>
  <c r="L2406" i="30"/>
  <c r="K2406" i="30"/>
  <c r="Q2342" i="30"/>
  <c r="L2342" i="30"/>
  <c r="K2342" i="30"/>
  <c r="Q2109" i="30"/>
  <c r="L2109" i="30"/>
  <c r="K2109" i="30"/>
  <c r="Q2042" i="30"/>
  <c r="L2042" i="30"/>
  <c r="K2042" i="30"/>
  <c r="Q2027" i="30"/>
  <c r="L2027" i="30"/>
  <c r="K2027" i="30"/>
  <c r="Q1987" i="30"/>
  <c r="L1987" i="30"/>
  <c r="K1987" i="30"/>
  <c r="Q1888" i="30"/>
  <c r="Q1887" i="30" s="1"/>
  <c r="L1888" i="30"/>
  <c r="L1887" i="30" s="1"/>
  <c r="K1888" i="30"/>
  <c r="K1887" i="30" s="1"/>
  <c r="Q1884" i="30"/>
  <c r="L1884" i="30"/>
  <c r="K1884" i="30"/>
  <c r="Q1806" i="30"/>
  <c r="L1806" i="30"/>
  <c r="K1806" i="30"/>
  <c r="Q1710" i="30"/>
  <c r="L1710" i="30"/>
  <c r="K1710" i="30"/>
  <c r="Q1615" i="30"/>
  <c r="L1615" i="30"/>
  <c r="K1615" i="30"/>
  <c r="Q1591" i="30"/>
  <c r="L1591" i="30"/>
  <c r="K1591" i="30"/>
  <c r="Q1524" i="30"/>
  <c r="L1524" i="30"/>
  <c r="K1524" i="30"/>
  <c r="Q1478" i="30"/>
  <c r="Q1477" i="30" s="1"/>
  <c r="L1478" i="30"/>
  <c r="L1477" i="30" s="1"/>
  <c r="K1478" i="30"/>
  <c r="K1477" i="30" s="1"/>
  <c r="Q1406" i="30"/>
  <c r="L1406" i="30"/>
  <c r="K1406" i="30"/>
  <c r="Q1387" i="30"/>
  <c r="L1387" i="30"/>
  <c r="K1387" i="30"/>
  <c r="Q1366" i="30"/>
  <c r="L1366" i="30"/>
  <c r="K1366" i="30"/>
  <c r="Q1311" i="30"/>
  <c r="L1311" i="30"/>
  <c r="K1311" i="30"/>
  <c r="Q1255" i="30"/>
  <c r="L1255" i="30"/>
  <c r="K1255" i="30"/>
  <c r="Q1204" i="30"/>
  <c r="L1204" i="30"/>
  <c r="K1204" i="30"/>
  <c r="Q1152" i="30"/>
  <c r="L1152" i="30"/>
  <c r="K1152" i="30"/>
  <c r="Q1127" i="30"/>
  <c r="L1127" i="30"/>
  <c r="K1127" i="30"/>
  <c r="Q1066" i="30"/>
  <c r="Q1065" i="30" s="1"/>
  <c r="L1066" i="30"/>
  <c r="L1065" i="30" s="1"/>
  <c r="K1066" i="30"/>
  <c r="K1065" i="30" s="1"/>
  <c r="Q998" i="30"/>
  <c r="L998" i="30"/>
  <c r="K998" i="30"/>
  <c r="Q870" i="30"/>
  <c r="L870" i="30"/>
  <c r="K870" i="30"/>
  <c r="Q863" i="30"/>
  <c r="L863" i="30"/>
  <c r="K863" i="30"/>
  <c r="Q807" i="30"/>
  <c r="L807" i="30"/>
  <c r="K807" i="30"/>
  <c r="Q765" i="30"/>
  <c r="L765" i="30"/>
  <c r="K765" i="30"/>
  <c r="Q749" i="30"/>
  <c r="L749" i="30"/>
  <c r="K749" i="30"/>
  <c r="Q707" i="30"/>
  <c r="L707" i="30"/>
  <c r="K707" i="30"/>
  <c r="Q686" i="30"/>
  <c r="L686" i="30"/>
  <c r="K686" i="30"/>
  <c r="Q656" i="30"/>
  <c r="L656" i="30"/>
  <c r="K656" i="30"/>
  <c r="Q626" i="30"/>
  <c r="L626" i="30"/>
  <c r="K626" i="30"/>
  <c r="Q588" i="30"/>
  <c r="L588" i="30"/>
  <c r="K588" i="30"/>
  <c r="Q566" i="30"/>
  <c r="L566" i="30"/>
  <c r="K566" i="30"/>
  <c r="Q548" i="30"/>
  <c r="L548" i="30"/>
  <c r="K548" i="30"/>
  <c r="Q397" i="30"/>
  <c r="L397" i="30"/>
  <c r="K397" i="30"/>
  <c r="Q390" i="30"/>
  <c r="L390" i="30"/>
  <c r="K390" i="30"/>
  <c r="Q307" i="30"/>
  <c r="L307" i="30"/>
  <c r="K307" i="30"/>
  <c r="Q276" i="30"/>
  <c r="L276" i="30"/>
  <c r="K276" i="30"/>
  <c r="Q254" i="30"/>
  <c r="L254" i="30"/>
  <c r="K254" i="30"/>
  <c r="Q136" i="30"/>
  <c r="L136" i="30"/>
  <c r="K136" i="30"/>
  <c r="L5479" i="30"/>
  <c r="L5478" i="30" s="1"/>
  <c r="K5445" i="30"/>
  <c r="L4754" i="30"/>
  <c r="L3303" i="30"/>
  <c r="Q5" i="30"/>
  <c r="Q4" i="30" s="1"/>
  <c r="Q3" i="30" s="1"/>
  <c r="L5" i="30"/>
  <c r="L4" i="30" s="1"/>
  <c r="L3" i="30" s="1"/>
  <c r="K5" i="30"/>
  <c r="K3586" i="30" l="1"/>
  <c r="K3585" i="30" s="1"/>
  <c r="L4472" i="30"/>
  <c r="L4854" i="30"/>
  <c r="L3346" i="30"/>
  <c r="L3785" i="30"/>
  <c r="Q3916" i="30"/>
  <c r="K4454" i="30"/>
  <c r="Q5164" i="30"/>
  <c r="L3053" i="30"/>
  <c r="L3052" i="30" s="1"/>
  <c r="Q135" i="30"/>
  <c r="Q869" i="30"/>
  <c r="Q1126" i="30"/>
  <c r="K2405" i="30"/>
  <c r="Q2957" i="30"/>
  <c r="L3501" i="30"/>
  <c r="L3543" i="30"/>
  <c r="Q3586" i="30"/>
  <c r="Q3585" i="30" s="1"/>
  <c r="K3916" i="30"/>
  <c r="L4255" i="30"/>
  <c r="Q4454" i="30"/>
  <c r="K5164" i="30"/>
  <c r="L5438" i="30"/>
  <c r="L5437" i="30" s="1"/>
  <c r="L5450" i="30"/>
  <c r="L5449" i="30" s="1"/>
  <c r="L869" i="30"/>
  <c r="K869" i="30"/>
  <c r="K1126" i="30"/>
  <c r="L1126" i="30"/>
  <c r="L1365" i="30"/>
  <c r="K1365" i="30"/>
  <c r="L1523" i="30"/>
  <c r="L1522" i="30" s="1"/>
  <c r="K1523" i="30"/>
  <c r="K1522" i="30" s="1"/>
  <c r="K1986" i="30"/>
  <c r="Q1986" i="30"/>
  <c r="L1986" i="30"/>
  <c r="L2405" i="30"/>
  <c r="Q2405" i="30"/>
  <c r="L2520" i="30"/>
  <c r="K2520" i="30"/>
  <c r="L2957" i="30"/>
  <c r="K2957" i="30"/>
  <c r="K3053" i="30"/>
  <c r="M3053" i="30" s="1"/>
  <c r="Q3053" i="30"/>
  <c r="Q3052" i="30" s="1"/>
  <c r="K3346" i="30"/>
  <c r="Q3346" i="30"/>
  <c r="K3501" i="30"/>
  <c r="M3501" i="30" s="1"/>
  <c r="Q3501" i="30"/>
  <c r="K3543" i="30"/>
  <c r="Q3543" i="30"/>
  <c r="L3586" i="30"/>
  <c r="L3585" i="30" s="1"/>
  <c r="M3585" i="30" s="1"/>
  <c r="K3785" i="30"/>
  <c r="Q3785" i="30"/>
  <c r="L3916" i="30"/>
  <c r="M3916" i="30" s="1"/>
  <c r="K4255" i="30"/>
  <c r="M4255" i="30" s="1"/>
  <c r="Q4255" i="30"/>
  <c r="L4454" i="30"/>
  <c r="K4472" i="30"/>
  <c r="M4472" i="30" s="1"/>
  <c r="Q4472" i="30"/>
  <c r="K4854" i="30"/>
  <c r="Q4854" i="30"/>
  <c r="L5164" i="30"/>
  <c r="K5438" i="30"/>
  <c r="K5437" i="30" s="1"/>
  <c r="Q5438" i="30"/>
  <c r="Q5437" i="30" s="1"/>
  <c r="K5450" i="30"/>
  <c r="K5449" i="30" s="1"/>
  <c r="M5449" i="30" s="1"/>
  <c r="Q5450" i="30"/>
  <c r="Q5449" i="30" s="1"/>
  <c r="M2507" i="30"/>
  <c r="Q1365" i="30"/>
  <c r="Q1523" i="30"/>
  <c r="Q1522" i="30" s="1"/>
  <c r="Q2520" i="30"/>
  <c r="Q2519" i="30" s="1"/>
  <c r="M2461" i="30"/>
  <c r="M1065" i="30"/>
  <c r="M5479" i="30"/>
  <c r="L135" i="30"/>
  <c r="M254" i="30"/>
  <c r="M307" i="30"/>
  <c r="M397" i="30"/>
  <c r="M566" i="30"/>
  <c r="M626" i="30"/>
  <c r="M686" i="30"/>
  <c r="M749" i="30"/>
  <c r="M807" i="30"/>
  <c r="M870" i="30"/>
  <c r="M1066" i="30"/>
  <c r="M1152" i="30"/>
  <c r="M1255" i="30"/>
  <c r="M1366" i="30"/>
  <c r="M1406" i="30"/>
  <c r="M1524" i="30"/>
  <c r="M1615" i="30"/>
  <c r="M1806" i="30"/>
  <c r="M1888" i="30"/>
  <c r="M2027" i="30"/>
  <c r="M2109" i="30"/>
  <c r="M2406" i="30"/>
  <c r="M2462" i="30"/>
  <c r="M2508" i="30"/>
  <c r="M2521" i="30"/>
  <c r="M2650" i="30"/>
  <c r="M2784" i="30"/>
  <c r="M2870" i="30"/>
  <c r="M2958" i="30"/>
  <c r="M3046" i="30"/>
  <c r="M3122" i="30"/>
  <c r="M3299" i="30"/>
  <c r="M3347" i="30"/>
  <c r="M3463" i="30"/>
  <c r="M3491" i="30"/>
  <c r="M3509" i="30"/>
  <c r="M3544" i="30"/>
  <c r="M3587" i="30"/>
  <c r="M3701" i="30"/>
  <c r="M3786" i="30"/>
  <c r="M3917" i="30"/>
  <c r="M4056" i="30"/>
  <c r="M4116" i="30"/>
  <c r="M4186" i="30"/>
  <c r="M4230" i="30"/>
  <c r="M4256" i="30"/>
  <c r="M4367" i="30"/>
  <c r="M4422" i="30"/>
  <c r="M4455" i="30"/>
  <c r="M4473" i="30"/>
  <c r="M4694" i="30"/>
  <c r="M4855" i="30"/>
  <c r="M4964" i="30"/>
  <c r="M5039" i="30"/>
  <c r="M5165" i="30"/>
  <c r="M5319" i="30"/>
  <c r="M5442" i="30"/>
  <c r="M5451" i="30"/>
  <c r="M5475" i="30"/>
  <c r="K135" i="30"/>
  <c r="M5473" i="30"/>
  <c r="K3052" i="30"/>
  <c r="M3052" i="30" s="1"/>
  <c r="K5478" i="30"/>
  <c r="M4755" i="30"/>
  <c r="M5439" i="30"/>
  <c r="M5446" i="30"/>
  <c r="M5460" i="30"/>
  <c r="M5480" i="30"/>
  <c r="M136" i="30"/>
  <c r="M276" i="30"/>
  <c r="M390" i="30"/>
  <c r="M548" i="30"/>
  <c r="M588" i="30"/>
  <c r="M656" i="30"/>
  <c r="M707" i="30"/>
  <c r="M765" i="30"/>
  <c r="M863" i="30"/>
  <c r="M998" i="30"/>
  <c r="M1127" i="30"/>
  <c r="M1204" i="30"/>
  <c r="M1311" i="30"/>
  <c r="M1387" i="30"/>
  <c r="M1478" i="30"/>
  <c r="M1591" i="30"/>
  <c r="M1710" i="30"/>
  <c r="M1884" i="30"/>
  <c r="M1987" i="30"/>
  <c r="M2042" i="30"/>
  <c r="M2342" i="30"/>
  <c r="M2449" i="30"/>
  <c r="M2493" i="30"/>
  <c r="M2515" i="30"/>
  <c r="M2611" i="30"/>
  <c r="M2760" i="30"/>
  <c r="M2853" i="30"/>
  <c r="M2897" i="30"/>
  <c r="M2986" i="30"/>
  <c r="M3054" i="30"/>
  <c r="M3221" i="30"/>
  <c r="M3304" i="30"/>
  <c r="M3392" i="30"/>
  <c r="M3473" i="30"/>
  <c r="M3502" i="30"/>
  <c r="M3537" i="30"/>
  <c r="M3573" i="30"/>
  <c r="M3590" i="30"/>
  <c r="M3757" i="30"/>
  <c r="M3807" i="30"/>
  <c r="M4014" i="30"/>
  <c r="M4086" i="30"/>
  <c r="M4146" i="30"/>
  <c r="M4214" i="30"/>
  <c r="M4243" i="30"/>
  <c r="M4334" i="30"/>
  <c r="M4397" i="30"/>
  <c r="M4439" i="30"/>
  <c r="M4460" i="30"/>
  <c r="M4650" i="30"/>
  <c r="M4945" i="30"/>
  <c r="M5000" i="30"/>
  <c r="M5128" i="30"/>
  <c r="M5268" i="30"/>
  <c r="M2513" i="30"/>
  <c r="M1477" i="30"/>
  <c r="M1887" i="30"/>
  <c r="M2405" i="30"/>
  <c r="M2492" i="30"/>
  <c r="M2514" i="30"/>
  <c r="M3490" i="30"/>
  <c r="M3536" i="30"/>
  <c r="M4754" i="30"/>
  <c r="M5445" i="30"/>
  <c r="M5474" i="30"/>
  <c r="M3303" i="30"/>
  <c r="M5" i="30"/>
  <c r="K4" i="30"/>
  <c r="Q134" i="30" l="1"/>
  <c r="M4854" i="30"/>
  <c r="M3785" i="30"/>
  <c r="M3346" i="30"/>
  <c r="M2520" i="30"/>
  <c r="K1985" i="30"/>
  <c r="M869" i="30"/>
  <c r="L134" i="30"/>
  <c r="M3543" i="30"/>
  <c r="K2519" i="30"/>
  <c r="M1986" i="30"/>
  <c r="M1523" i="30"/>
  <c r="L3302" i="30"/>
  <c r="K134" i="30"/>
  <c r="M5164" i="30"/>
  <c r="Q1985" i="30"/>
  <c r="K3302" i="30"/>
  <c r="K3784" i="30"/>
  <c r="L1985" i="30"/>
  <c r="M1365" i="30"/>
  <c r="M3302" i="30"/>
  <c r="L3784" i="30"/>
  <c r="Q3784" i="30"/>
  <c r="M5437" i="30"/>
  <c r="M2957" i="30"/>
  <c r="M1522" i="30"/>
  <c r="M1126" i="30"/>
  <c r="M5450" i="30"/>
  <c r="M5438" i="30"/>
  <c r="L2519" i="30"/>
  <c r="M135" i="30"/>
  <c r="M4454" i="30"/>
  <c r="M3586" i="30"/>
  <c r="Q3302" i="30"/>
  <c r="M5478" i="30"/>
  <c r="M4" i="30"/>
  <c r="K3" i="30"/>
  <c r="M2519" i="30" l="1"/>
  <c r="Q5484" i="30"/>
  <c r="M3784" i="30"/>
  <c r="M134" i="30"/>
  <c r="K5484" i="30"/>
  <c r="L5484" i="30"/>
  <c r="M1985" i="30"/>
  <c r="M3" i="30"/>
  <c r="M5484" i="30" l="1"/>
</calcChain>
</file>

<file path=xl/comments1.xml><?xml version="1.0" encoding="utf-8"?>
<comments xmlns="http://schemas.openxmlformats.org/spreadsheetml/2006/main">
  <authors>
    <author xml:space="preserve"> </author>
    <author>NTW10101</author>
  </authors>
  <commentList>
    <comment ref="Q6" authorId="0" shapeId="0">
      <text>
        <r>
          <rPr>
            <b/>
            <sz val="8"/>
            <color indexed="81"/>
            <rFont val="ＭＳ Ｐゴシック"/>
            <family val="3"/>
            <charset val="128"/>
          </rPr>
          <t>H25.4～10実績入院単価19,986円×1.03=20,575円≒20,600円×17,520円＝360,912,000円</t>
        </r>
      </text>
    </comment>
    <comment ref="R6" authorId="0" shapeId="0">
      <text>
        <r>
          <rPr>
            <b/>
            <sz val="8"/>
            <color indexed="81"/>
            <rFont val="ＭＳ Ｐゴシック"/>
            <family val="3"/>
            <charset val="128"/>
          </rPr>
          <t>H25.4～10実績入院単価19,986円×1.03=20,575円≒20,600円×17,520円＝360,912,000円</t>
        </r>
      </text>
    </comment>
    <comment ref="Q7" authorId="0" shapeId="0">
      <text>
        <r>
          <rPr>
            <b/>
            <sz val="8"/>
            <color indexed="81"/>
            <rFont val="ＭＳ Ｐゴシック"/>
            <family val="3"/>
            <charset val="128"/>
          </rPr>
          <t>H25.4～10実績入院単価5,489円×1.03=5,653円≒5,700円×36,112円＝205,838,400円</t>
        </r>
      </text>
    </comment>
    <comment ref="R7" authorId="0" shapeId="0">
      <text>
        <r>
          <rPr>
            <b/>
            <sz val="8"/>
            <color indexed="81"/>
            <rFont val="ＭＳ Ｐゴシック"/>
            <family val="3"/>
            <charset val="128"/>
          </rPr>
          <t>H25.4～10実績入院単価5,489円×1.03=5,653円≒5,700円×36,112円＝205,838,400円</t>
        </r>
      </text>
    </comment>
    <comment ref="Q8" authorId="0" shapeId="0">
      <text>
        <r>
          <rPr>
            <b/>
            <sz val="8"/>
            <color indexed="81"/>
            <rFont val="ＭＳ Ｐゴシック"/>
            <family val="3"/>
            <charset val="128"/>
          </rPr>
          <t>前年度予算額3,867千円×消費税上昇分3%</t>
        </r>
      </text>
    </comment>
    <comment ref="R8" authorId="0" shapeId="0">
      <text>
        <r>
          <rPr>
            <b/>
            <sz val="8"/>
            <color indexed="81"/>
            <rFont val="ＭＳ Ｐゴシック"/>
            <family val="3"/>
            <charset val="128"/>
          </rPr>
          <t>前年度予算額3,867千円×消費税上昇分3%</t>
        </r>
      </text>
    </comment>
    <comment ref="Q9" authorId="0" shapeId="0">
      <text>
        <r>
          <rPr>
            <b/>
            <sz val="8"/>
            <color indexed="81"/>
            <rFont val="ＭＳ Ｐゴシック"/>
            <family val="3"/>
            <charset val="128"/>
          </rPr>
          <t>前年度予算額3,867千円×消費税上昇分3%</t>
        </r>
      </text>
    </comment>
    <comment ref="R9" authorId="0" shapeId="0">
      <text>
        <r>
          <rPr>
            <b/>
            <sz val="8"/>
            <color indexed="81"/>
            <rFont val="ＭＳ Ｐゴシック"/>
            <family val="3"/>
            <charset val="128"/>
          </rPr>
          <t>前年度予算額3,867千円×消費税上昇分3%</t>
        </r>
      </text>
    </comment>
    <comment ref="Q10" authorId="0" shapeId="0">
      <text>
        <r>
          <rPr>
            <b/>
            <sz val="8"/>
            <color indexed="81"/>
            <rFont val="ＭＳ Ｐゴシック"/>
            <family val="3"/>
            <charset val="128"/>
          </rPr>
          <t>一般会計繰入金積算書より</t>
        </r>
      </text>
    </comment>
    <comment ref="R10" authorId="0" shapeId="0">
      <text>
        <r>
          <rPr>
            <b/>
            <sz val="8"/>
            <color indexed="81"/>
            <rFont val="ＭＳ Ｐゴシック"/>
            <family val="3"/>
            <charset val="128"/>
          </rPr>
          <t>一般会計繰入金積算書より</t>
        </r>
      </text>
    </comment>
    <comment ref="Q12" authorId="0" shapeId="0">
      <text>
        <r>
          <rPr>
            <b/>
            <sz val="8"/>
            <color indexed="81"/>
            <rFont val="ＭＳ Ｐゴシック"/>
            <family val="3"/>
            <charset val="128"/>
          </rPr>
          <t>前年度予算額3,867千円×消費税上昇分3%</t>
        </r>
      </text>
    </comment>
    <comment ref="R12" authorId="0" shapeId="0">
      <text>
        <r>
          <rPr>
            <b/>
            <sz val="8"/>
            <color indexed="81"/>
            <rFont val="ＭＳ Ｐゴシック"/>
            <family val="3"/>
            <charset val="128"/>
          </rPr>
          <t>前年度予算額3,867千円×消費税上昇分3%</t>
        </r>
      </text>
    </comment>
    <comment ref="Q13" authorId="0" shapeId="0">
      <text>
        <r>
          <rPr>
            <b/>
            <sz val="8"/>
            <color indexed="81"/>
            <rFont val="ＭＳ Ｐゴシック"/>
            <family val="3"/>
            <charset val="128"/>
          </rPr>
          <t>前年度予算額3,867千円×消費税上昇分3%</t>
        </r>
      </text>
    </comment>
    <comment ref="R13" authorId="0" shapeId="0">
      <text>
        <r>
          <rPr>
            <b/>
            <sz val="8"/>
            <color indexed="81"/>
            <rFont val="ＭＳ Ｐゴシック"/>
            <family val="3"/>
            <charset val="128"/>
          </rPr>
          <t>前年度予算額3,867千円×消費税上昇分3%</t>
        </r>
      </text>
    </comment>
    <comment ref="Q16" authorId="0" shapeId="0">
      <text>
        <r>
          <rPr>
            <b/>
            <sz val="8"/>
            <color indexed="81"/>
            <rFont val="ＭＳ Ｐゴシック"/>
            <family val="3"/>
            <charset val="128"/>
          </rPr>
          <t>一般計計繰入金積算書より</t>
        </r>
      </text>
    </comment>
    <comment ref="R16" authorId="0" shapeId="0">
      <text>
        <r>
          <rPr>
            <b/>
            <sz val="8"/>
            <color indexed="81"/>
            <rFont val="ＭＳ Ｐゴシック"/>
            <family val="3"/>
            <charset val="128"/>
          </rPr>
          <t>一般計計繰入金積算書より</t>
        </r>
      </text>
    </comment>
    <comment ref="Q19" authorId="0" shapeId="0">
      <text>
        <r>
          <rPr>
            <b/>
            <sz val="8"/>
            <color indexed="81"/>
            <rFont val="ＭＳ Ｐゴシック"/>
            <family val="3"/>
            <charset val="128"/>
          </rPr>
          <t>退職手当組合負担金
36,682,383円</t>
        </r>
      </text>
    </comment>
    <comment ref="R19" authorId="0" shapeId="0">
      <text>
        <r>
          <rPr>
            <b/>
            <sz val="8"/>
            <color indexed="81"/>
            <rFont val="ＭＳ Ｐゴシック"/>
            <family val="3"/>
            <charset val="128"/>
          </rPr>
          <t>退職手当組合負担金
36,682,383円</t>
        </r>
      </text>
    </comment>
    <comment ref="Q20" authorId="0" shapeId="0">
      <text>
        <r>
          <rPr>
            <b/>
            <sz val="8"/>
            <color indexed="81"/>
            <rFont val="ＭＳ Ｐゴシック"/>
            <family val="3"/>
            <charset val="128"/>
          </rPr>
          <t>一般計計繰入金積算書より</t>
        </r>
      </text>
    </comment>
    <comment ref="R20" authorId="0" shapeId="0">
      <text>
        <r>
          <rPr>
            <b/>
            <sz val="8"/>
            <color indexed="81"/>
            <rFont val="ＭＳ Ｐゴシック"/>
            <family val="3"/>
            <charset val="128"/>
          </rPr>
          <t>一般計計繰入金積算書より</t>
        </r>
      </text>
    </comment>
    <comment ref="Q21" authorId="0" shapeId="0">
      <text>
        <r>
          <rPr>
            <b/>
            <sz val="8"/>
            <color indexed="81"/>
            <rFont val="ＭＳ Ｐゴシック"/>
            <family val="3"/>
            <charset val="128"/>
          </rPr>
          <t>一般計計繰入金積算書より</t>
        </r>
      </text>
    </comment>
    <comment ref="R21" authorId="0" shapeId="0">
      <text>
        <r>
          <rPr>
            <b/>
            <sz val="8"/>
            <color indexed="81"/>
            <rFont val="ＭＳ Ｐゴシック"/>
            <family val="3"/>
            <charset val="128"/>
          </rPr>
          <t>一般計計繰入金積算書より</t>
        </r>
      </text>
    </comment>
    <comment ref="Q24" authorId="0" shapeId="0">
      <text>
        <r>
          <rPr>
            <b/>
            <sz val="8"/>
            <color indexed="81"/>
            <rFont val="ＭＳ Ｐゴシック"/>
            <family val="3"/>
            <charset val="128"/>
          </rPr>
          <t>一般計計繰入金積算書より</t>
        </r>
      </text>
    </comment>
    <comment ref="R24" authorId="0" shapeId="0">
      <text>
        <r>
          <rPr>
            <b/>
            <sz val="8"/>
            <color indexed="81"/>
            <rFont val="ＭＳ Ｐゴシック"/>
            <family val="3"/>
            <charset val="128"/>
          </rPr>
          <t>一般計計繰入金積算書より</t>
        </r>
      </text>
    </comment>
    <comment ref="Q26" authorId="0" shapeId="0">
      <text>
        <r>
          <rPr>
            <b/>
            <sz val="8"/>
            <color indexed="81"/>
            <rFont val="ＭＳ Ｐゴシック"/>
            <family val="3"/>
            <charset val="128"/>
          </rPr>
          <t>一般計計繰入金積算書より</t>
        </r>
      </text>
    </comment>
    <comment ref="R26" authorId="0" shapeId="0">
      <text>
        <r>
          <rPr>
            <b/>
            <sz val="8"/>
            <color indexed="81"/>
            <rFont val="ＭＳ Ｐゴシック"/>
            <family val="3"/>
            <charset val="128"/>
          </rPr>
          <t>一般計計繰入金積算書より</t>
        </r>
      </text>
    </comment>
    <comment ref="Q27" authorId="0" shapeId="0">
      <text>
        <r>
          <rPr>
            <b/>
            <sz val="8"/>
            <color indexed="81"/>
            <rFont val="ＭＳ Ｐゴシック"/>
            <family val="3"/>
            <charset val="128"/>
          </rPr>
          <t>一般計計繰入金積算書より</t>
        </r>
      </text>
    </comment>
    <comment ref="R27" authorId="0" shapeId="0">
      <text>
        <r>
          <rPr>
            <b/>
            <sz val="8"/>
            <color indexed="81"/>
            <rFont val="ＭＳ Ｐゴシック"/>
            <family val="3"/>
            <charset val="128"/>
          </rPr>
          <t>一般計計繰入金積算書より</t>
        </r>
      </text>
    </comment>
    <comment ref="Q28" authorId="0" shapeId="0">
      <text>
        <r>
          <rPr>
            <b/>
            <sz val="8"/>
            <color indexed="81"/>
            <rFont val="ＭＳ Ｐゴシック"/>
            <family val="3"/>
            <charset val="128"/>
          </rPr>
          <t>一般計計繰入金積算書より</t>
        </r>
      </text>
    </comment>
    <comment ref="R28" authorId="0" shapeId="0">
      <text>
        <r>
          <rPr>
            <b/>
            <sz val="8"/>
            <color indexed="81"/>
            <rFont val="ＭＳ Ｐゴシック"/>
            <family val="3"/>
            <charset val="128"/>
          </rPr>
          <t>一般計計繰入金積算書より</t>
        </r>
      </text>
    </comment>
    <comment ref="Q51" authorId="0" shapeId="0">
      <text>
        <r>
          <rPr>
            <b/>
            <sz val="8"/>
            <color indexed="81"/>
            <rFont val="ＭＳ Ｐゴシック"/>
            <family val="3"/>
            <charset val="128"/>
          </rPr>
          <t>職員人件費算定書より
47,127+当直手当1,200-特別損失
8,305=40,022千円</t>
        </r>
      </text>
    </comment>
    <comment ref="R51" authorId="0" shapeId="0">
      <text>
        <r>
          <rPr>
            <b/>
            <sz val="8"/>
            <color indexed="81"/>
            <rFont val="ＭＳ Ｐゴシック"/>
            <family val="3"/>
            <charset val="128"/>
          </rPr>
          <t>職員人件費算定書より
47,127+当直手当1,200-特別損失
8,305=40,022千円</t>
        </r>
      </text>
    </comment>
    <comment ref="Q52" authorId="0" shapeId="0">
      <text>
        <r>
          <rPr>
            <b/>
            <sz val="8"/>
            <color indexed="81"/>
            <rFont val="ＭＳ Ｐゴシック"/>
            <family val="3"/>
            <charset val="128"/>
          </rPr>
          <t>・職員人件費算定書より31,647+時間外1,532
+当直手当5,755=38,934-特別損失
5,851=33,083千円</t>
        </r>
      </text>
    </comment>
    <comment ref="R52" authorId="0" shapeId="0">
      <text>
        <r>
          <rPr>
            <b/>
            <sz val="8"/>
            <color indexed="81"/>
            <rFont val="ＭＳ Ｐゴシック"/>
            <family val="3"/>
            <charset val="128"/>
          </rPr>
          <t>・職員人件費算定書より31,647+時間外1,532
+当直手当5,755=38,934-特別損失
5,851=33,083千円</t>
        </r>
      </text>
    </comment>
    <comment ref="Q53" authorId="0" shapeId="0">
      <text>
        <r>
          <rPr>
            <b/>
            <sz val="8"/>
            <color indexed="81"/>
            <rFont val="ＭＳ Ｐゴシック"/>
            <family val="3"/>
            <charset val="128"/>
          </rPr>
          <t>・職員人件費算定書より
7,795＋時間外348
+当直手当1,870=10,013-1,321=8,692千円</t>
        </r>
      </text>
    </comment>
    <comment ref="R53" authorId="0" shapeId="0">
      <text>
        <r>
          <rPr>
            <b/>
            <sz val="8"/>
            <color indexed="81"/>
            <rFont val="ＭＳ Ｐゴシック"/>
            <family val="3"/>
            <charset val="128"/>
          </rPr>
          <t>・職員人件費算定書より
7,795＋時間外348
+当直手当1,870=10,013-1,321=8,692千円</t>
        </r>
      </text>
    </comment>
    <comment ref="Q54" authorId="0" shapeId="0">
      <text>
        <r>
          <rPr>
            <b/>
            <sz val="8"/>
            <color indexed="81"/>
            <rFont val="ＭＳ Ｐゴシック"/>
            <family val="3"/>
            <charset val="128"/>
          </rPr>
          <t>・職員人件費算定書より
11,403-特別損失1,887=9,516千円</t>
        </r>
      </text>
    </comment>
    <comment ref="R54" authorId="0" shapeId="0">
      <text>
        <r>
          <rPr>
            <b/>
            <sz val="8"/>
            <color indexed="81"/>
            <rFont val="ＭＳ Ｐゴシック"/>
            <family val="3"/>
            <charset val="128"/>
          </rPr>
          <t>・職員人件費算定書より
11,403-特別損失1,887=9,516千円</t>
        </r>
      </text>
    </comment>
    <comment ref="Q56" authorId="0" shapeId="0">
      <text>
        <r>
          <rPr>
            <b/>
            <sz val="8"/>
            <color indexed="81"/>
            <rFont val="ＭＳ Ｐゴシック"/>
            <family val="3"/>
            <charset val="128"/>
          </rPr>
          <t xml:space="preserve">・職員人件費算定書より8,280+時間外280
=8,560-特別損失1,512=7,048千円
</t>
        </r>
      </text>
    </comment>
    <comment ref="R56" authorId="0" shapeId="0">
      <text>
        <r>
          <rPr>
            <b/>
            <sz val="8"/>
            <color indexed="81"/>
            <rFont val="ＭＳ Ｐゴシック"/>
            <family val="3"/>
            <charset val="128"/>
          </rPr>
          <t xml:space="preserve">・職員人件費算定書より8,280+時間外280
=8,560-特別損失1,512=7,048千円
</t>
        </r>
      </text>
    </comment>
    <comment ref="Q57" authorId="0" shapeId="0">
      <text>
        <r>
          <rPr>
            <b/>
            <sz val="8"/>
            <color indexed="81"/>
            <rFont val="ＭＳ Ｐゴシック"/>
            <family val="3"/>
            <charset val="128"/>
          </rPr>
          <t xml:space="preserve">臨時職員賃金計算調書より
37,184－特別損失1,440
=35,744千円
</t>
        </r>
      </text>
    </comment>
    <comment ref="R57" authorId="0" shapeId="0">
      <text>
        <r>
          <rPr>
            <b/>
            <sz val="8"/>
            <color indexed="81"/>
            <rFont val="ＭＳ Ｐゴシック"/>
            <family val="3"/>
            <charset val="128"/>
          </rPr>
          <t xml:space="preserve">臨時職員賃金計算調書より
37,184－特別損失1,440
=35,744千円
</t>
        </r>
      </text>
    </comment>
    <comment ref="Q65" authorId="0" shapeId="0">
      <text>
        <r>
          <rPr>
            <b/>
            <sz val="8"/>
            <color indexed="81"/>
            <rFont val="ＭＳ Ｐゴシック"/>
            <family val="3"/>
            <charset val="128"/>
          </rPr>
          <t>臨時職員賃金計算調書より</t>
        </r>
      </text>
    </comment>
    <comment ref="R65" authorId="0" shapeId="0">
      <text>
        <r>
          <rPr>
            <b/>
            <sz val="8"/>
            <color indexed="81"/>
            <rFont val="ＭＳ Ｐゴシック"/>
            <family val="3"/>
            <charset val="128"/>
          </rPr>
          <t>臨時職員賃金計算調書より</t>
        </r>
      </text>
    </comment>
    <comment ref="Q66" authorId="0" shapeId="0">
      <text>
        <r>
          <rPr>
            <b/>
            <sz val="8"/>
            <color indexed="81"/>
            <rFont val="ＭＳ Ｐゴシック"/>
            <family val="3"/>
            <charset val="128"/>
          </rPr>
          <t>臨時職員賃金計算調書より
2,930－特別損失171
=2,759千円</t>
        </r>
      </text>
    </comment>
    <comment ref="R66" authorId="0" shapeId="0">
      <text>
        <r>
          <rPr>
            <b/>
            <sz val="8"/>
            <color indexed="81"/>
            <rFont val="ＭＳ Ｐゴシック"/>
            <family val="3"/>
            <charset val="128"/>
          </rPr>
          <t>臨時職員賃金計算調書より
2,930－特別損失171
=2,759千円</t>
        </r>
      </text>
    </comment>
    <comment ref="Q67" authorId="0" shapeId="0">
      <text>
        <r>
          <rPr>
            <b/>
            <sz val="8"/>
            <color indexed="81"/>
            <rFont val="ＭＳ Ｐゴシック"/>
            <family val="3"/>
            <charset val="128"/>
          </rPr>
          <t>臨時職員賃金計算調書より</t>
        </r>
      </text>
    </comment>
    <comment ref="R67" authorId="0" shapeId="0">
      <text>
        <r>
          <rPr>
            <b/>
            <sz val="8"/>
            <color indexed="81"/>
            <rFont val="ＭＳ Ｐゴシック"/>
            <family val="3"/>
            <charset val="128"/>
          </rPr>
          <t>臨時職員賃金計算調書より</t>
        </r>
      </text>
    </comment>
    <comment ref="Q68" authorId="0" shapeId="0">
      <text>
        <r>
          <rPr>
            <b/>
            <sz val="8"/>
            <color indexed="81"/>
            <rFont val="ＭＳ Ｐゴシック"/>
            <family val="3"/>
            <charset val="128"/>
          </rPr>
          <t>臨時職員賃金計算調書より</t>
        </r>
      </text>
    </comment>
    <comment ref="R68" authorId="0" shapeId="0">
      <text>
        <r>
          <rPr>
            <b/>
            <sz val="8"/>
            <color indexed="81"/>
            <rFont val="ＭＳ Ｐゴシック"/>
            <family val="3"/>
            <charset val="128"/>
          </rPr>
          <t>臨時職員賃金計算調書より</t>
        </r>
      </text>
    </comment>
    <comment ref="Q70" authorId="0" shapeId="0">
      <text>
        <r>
          <rPr>
            <b/>
            <sz val="8"/>
            <color indexed="81"/>
            <rFont val="ＭＳ Ｐゴシック"/>
            <family val="3"/>
            <charset val="128"/>
          </rPr>
          <t>職員分：14,160千円
臨時分：1,073千円</t>
        </r>
      </text>
    </comment>
    <comment ref="R70" authorId="0" shapeId="0">
      <text>
        <r>
          <rPr>
            <b/>
            <sz val="8"/>
            <color indexed="81"/>
            <rFont val="ＭＳ Ｐゴシック"/>
            <family val="3"/>
            <charset val="128"/>
          </rPr>
          <t>職員分：14,160千円
臨時分：1,073千円</t>
        </r>
      </text>
    </comment>
    <comment ref="Q71" authorId="0" shapeId="0">
      <text>
        <r>
          <rPr>
            <b/>
            <sz val="8"/>
            <color indexed="81"/>
            <rFont val="ＭＳ Ｐゴシック"/>
            <family val="3"/>
            <charset val="128"/>
          </rPr>
          <t>職員分：2,350千円
臨時分：130千円</t>
        </r>
      </text>
    </comment>
    <comment ref="R71" authorId="0" shapeId="0">
      <text>
        <r>
          <rPr>
            <b/>
            <sz val="8"/>
            <color indexed="81"/>
            <rFont val="ＭＳ Ｐゴシック"/>
            <family val="3"/>
            <charset val="128"/>
          </rPr>
          <t>職員分：2,350千円
臨時分：130千円</t>
        </r>
      </text>
    </comment>
    <comment ref="Q87" authorId="0" shapeId="0">
      <text>
        <r>
          <rPr>
            <b/>
            <sz val="8"/>
            <color indexed="81"/>
            <rFont val="ＭＳ Ｐゴシック"/>
            <family val="3"/>
            <charset val="128"/>
          </rPr>
          <t>自動車（共済）：50,410+建物（共済）：310,898+損害保険（全自病協）992,370</t>
        </r>
      </text>
    </comment>
    <comment ref="R87" authorId="0" shapeId="0">
      <text>
        <r>
          <rPr>
            <b/>
            <sz val="8"/>
            <color indexed="81"/>
            <rFont val="ＭＳ Ｐゴシック"/>
            <family val="3"/>
            <charset val="128"/>
          </rPr>
          <t>自動車（共済）：50,410+建物（共済）：310,898+損害保険（全自病協）992,370</t>
        </r>
      </text>
    </comment>
    <comment ref="Q96" authorId="0" shapeId="0">
      <text>
        <r>
          <rPr>
            <b/>
            <sz val="8"/>
            <color indexed="81"/>
            <rFont val="ＭＳ Ｐゴシック"/>
            <family val="3"/>
            <charset val="128"/>
          </rPr>
          <t xml:space="preserve">月額1,296,000円×12=15,552,000円
従事者人員の単価等見直しによる。
3カ年の長期継続契約
</t>
        </r>
      </text>
    </comment>
    <comment ref="R96" authorId="0" shapeId="0">
      <text>
        <r>
          <rPr>
            <b/>
            <sz val="8"/>
            <color indexed="81"/>
            <rFont val="ＭＳ Ｐゴシック"/>
            <family val="3"/>
            <charset val="128"/>
          </rPr>
          <t xml:space="preserve">月額1,296,000円×12=15,552,000円
従事者人員の単価等見直しによる。
3カ年の長期継続契約
</t>
        </r>
      </text>
    </comment>
    <comment ref="Q103" authorId="1" shapeId="0">
      <text>
        <r>
          <rPr>
            <b/>
            <sz val="9"/>
            <color indexed="81"/>
            <rFont val="ＭＳ Ｐゴシック"/>
            <family val="3"/>
            <charset val="128"/>
          </rPr>
          <t>H28不能欠損予定額
滞納整理計画より
滞納整理本部への報告済み</t>
        </r>
      </text>
    </comment>
    <comment ref="R103" authorId="1" shapeId="0">
      <text>
        <r>
          <rPr>
            <b/>
            <sz val="9"/>
            <color indexed="81"/>
            <rFont val="ＭＳ Ｐゴシック"/>
            <family val="3"/>
            <charset val="128"/>
          </rPr>
          <t>H28不能欠損予定額
滞納整理計画より
滞納整理本部への報告済み</t>
        </r>
      </text>
    </comment>
    <comment ref="Q104" authorId="1" shapeId="0">
      <text>
        <r>
          <rPr>
            <b/>
            <sz val="9"/>
            <color indexed="81"/>
            <rFont val="ＭＳ Ｐゴシック"/>
            <family val="3"/>
            <charset val="128"/>
          </rPr>
          <t>H28不能欠損予定額
滞納整理計画より
滞納整理本部への報告済み</t>
        </r>
      </text>
    </comment>
    <comment ref="R104" authorId="1" shapeId="0">
      <text>
        <r>
          <rPr>
            <b/>
            <sz val="9"/>
            <color indexed="81"/>
            <rFont val="ＭＳ Ｐゴシック"/>
            <family val="3"/>
            <charset val="128"/>
          </rPr>
          <t>H28不能欠損予定額
滞納整理計画より
滞納整理本部への報告済み</t>
        </r>
      </text>
    </comment>
    <comment ref="Q111"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R111" authorId="1" shapeId="0">
      <text>
        <r>
          <rPr>
            <b/>
            <sz val="9"/>
            <color indexed="81"/>
            <rFont val="ＭＳ Ｐゴシック"/>
            <family val="3"/>
            <charset val="128"/>
          </rPr>
          <t>H27更新予定機器分
除細動　　48千円
血液分析340千円
食器洗浄　67千円
薬品在庫　21千円
分包機　180千円
製氷機　　23千円
その他は台帳登録なし</t>
        </r>
      </text>
    </comment>
    <comment ref="Q128" authorId="0" shapeId="0">
      <text>
        <r>
          <rPr>
            <b/>
            <sz val="8"/>
            <color indexed="81"/>
            <rFont val="ＭＳ Ｐゴシック"/>
            <family val="3"/>
            <charset val="128"/>
          </rPr>
          <t>収支差額の補てんのため、予備費を従前の10,000千円から5,000千円に削減</t>
        </r>
      </text>
    </comment>
  </commentList>
</comments>
</file>

<file path=xl/comments2.xml><?xml version="1.0" encoding="utf-8"?>
<comments xmlns="http://schemas.openxmlformats.org/spreadsheetml/2006/main">
  <authors>
    <author xml:space="preserve"> </author>
  </authors>
  <commentList>
    <comment ref="Q19" authorId="0" shapeId="0">
      <text>
        <r>
          <rPr>
            <b/>
            <sz val="8"/>
            <color indexed="81"/>
            <rFont val="ＭＳ Ｐゴシック"/>
            <family val="3"/>
            <charset val="128"/>
          </rPr>
          <t>地方公共団体金融機構より借入
固定金利　10年償還</t>
        </r>
      </text>
    </comment>
    <comment ref="R19" authorId="0" shapeId="0">
      <text>
        <r>
          <rPr>
            <b/>
            <sz val="8"/>
            <color indexed="81"/>
            <rFont val="ＭＳ Ｐゴシック"/>
            <family val="3"/>
            <charset val="128"/>
          </rPr>
          <t>地方公共団体金融機構より借入
固定金利　10年償還</t>
        </r>
      </text>
    </comment>
  </commentList>
</comments>
</file>

<file path=xl/sharedStrings.xml><?xml version="1.0" encoding="utf-8"?>
<sst xmlns="http://schemas.openxmlformats.org/spreadsheetml/2006/main" count="52317" uniqueCount="7517">
  <si>
    <t>款</t>
  </si>
  <si>
    <t>項</t>
  </si>
  <si>
    <t>目</t>
  </si>
  <si>
    <t>節</t>
  </si>
  <si>
    <t>金額(円)</t>
  </si>
  <si>
    <t>建設水道課</t>
  </si>
  <si>
    <t>手数料</t>
  </si>
  <si>
    <t>土地貸付収入</t>
  </si>
  <si>
    <t>雑入</t>
  </si>
  <si>
    <t>一般管理費</t>
  </si>
  <si>
    <t>積立金</t>
  </si>
  <si>
    <t>公債費</t>
  </si>
  <si>
    <t>利子</t>
  </si>
  <si>
    <t>予備費</t>
  </si>
  <si>
    <t>細</t>
  </si>
  <si>
    <t>科目名</t>
  </si>
  <si>
    <t>積算基礎</t>
  </si>
  <si>
    <t>（単位：千円）</t>
    <rPh sb="1" eb="3">
      <t>タンイ</t>
    </rPh>
    <rPh sb="4" eb="6">
      <t>センエン</t>
    </rPh>
    <phoneticPr fontId="19"/>
  </si>
  <si>
    <t>特定財源内訳</t>
    <rPh sb="0" eb="2">
      <t>トクテイ</t>
    </rPh>
    <rPh sb="2" eb="4">
      <t>ザイゲン</t>
    </rPh>
    <rPh sb="4" eb="6">
      <t>ウチワケ</t>
    </rPh>
    <phoneticPr fontId="19"/>
  </si>
  <si>
    <t>報酬</t>
  </si>
  <si>
    <t>給料</t>
  </si>
  <si>
    <t>職員給料</t>
  </si>
  <si>
    <t>職員手当等</t>
  </si>
  <si>
    <t>職員扶養手当</t>
  </si>
  <si>
    <t>職員通勤手当</t>
  </si>
  <si>
    <t>職員時間外勤務手当</t>
  </si>
  <si>
    <t>職員期末手当</t>
  </si>
  <si>
    <t>職員勤勉手当</t>
  </si>
  <si>
    <t>共済費</t>
  </si>
  <si>
    <t>職員共済費</t>
  </si>
  <si>
    <t>旅費</t>
  </si>
  <si>
    <t>普通旅費</t>
  </si>
  <si>
    <t>研修旅費</t>
  </si>
  <si>
    <t>需用費</t>
  </si>
  <si>
    <t>消耗品費</t>
  </si>
  <si>
    <t>食糧費</t>
  </si>
  <si>
    <t>役務費</t>
  </si>
  <si>
    <t>通信運搬費</t>
  </si>
  <si>
    <t>保険料</t>
  </si>
  <si>
    <t>委託料</t>
  </si>
  <si>
    <t>使用料及び賃借料</t>
  </si>
  <si>
    <t>自動車等借上料</t>
  </si>
  <si>
    <t>負担金、補助及び交付金</t>
  </si>
  <si>
    <t>各種法令外負担金等</t>
  </si>
  <si>
    <t>賃金</t>
  </si>
  <si>
    <t>職員退職手当組合負担金</t>
  </si>
  <si>
    <t>燃料費</t>
  </si>
  <si>
    <t>光熱水費</t>
  </si>
  <si>
    <t>修繕料</t>
  </si>
  <si>
    <t>施設機器保守料</t>
  </si>
  <si>
    <t>工事請負費</t>
  </si>
  <si>
    <t>維持補修工事費</t>
  </si>
  <si>
    <t>原材料費</t>
  </si>
  <si>
    <t>施設用原材料費</t>
  </si>
  <si>
    <t>公課費</t>
  </si>
  <si>
    <t>自動車重量税</t>
  </si>
  <si>
    <t>土地・建物等借上料</t>
  </si>
  <si>
    <t>償還金、利子及び割引料</t>
  </si>
  <si>
    <t>各種検査等委託料</t>
  </si>
  <si>
    <t>科目設定</t>
  </si>
  <si>
    <t>短期債利子償還金</t>
  </si>
  <si>
    <t>建設水道課</t>
    <phoneticPr fontId="18"/>
  </si>
  <si>
    <t>公債費</t>
    <phoneticPr fontId="19"/>
  </si>
  <si>
    <t>利子</t>
    <phoneticPr fontId="19"/>
  </si>
  <si>
    <t>予備費</t>
    <phoneticPr fontId="19"/>
  </si>
  <si>
    <t>主管課</t>
  </si>
  <si>
    <t>切手代</t>
  </si>
  <si>
    <t>議会費</t>
  </si>
  <si>
    <t>議員報酬</t>
  </si>
  <si>
    <t>議会</t>
  </si>
  <si>
    <t>該当職員分</t>
  </si>
  <si>
    <t>議員期末手当</t>
  </si>
  <si>
    <t>6月期・期末手当</t>
  </si>
  <si>
    <t>12月期・期末手当</t>
  </si>
  <si>
    <t>職員管理職手当</t>
  </si>
  <si>
    <t>職員寒冷地手当</t>
  </si>
  <si>
    <t>議員共済費</t>
  </si>
  <si>
    <t>報償費</t>
  </si>
  <si>
    <t>各種報償金・謝金等</t>
  </si>
  <si>
    <t>請願内容聞取りの参考人費用弁償　4,200円×5人、講師代50,000円</t>
  </si>
  <si>
    <t>費用弁償</t>
  </si>
  <si>
    <t>議長費用弁償　</t>
  </si>
  <si>
    <t>議員費用弁償</t>
  </si>
  <si>
    <t>全国議長会主催　広報研修会（東京）年2回</t>
  </si>
  <si>
    <t>在京川崎会〔中野サンプラザ〕</t>
  </si>
  <si>
    <t>全国議長会主催　議長大会（11月 NHKホール）</t>
  </si>
  <si>
    <t>全国議長会主催　正・副議長研修（中野サンプラザ）</t>
  </si>
  <si>
    <t>　(15,000円＋（2,900円×2日)+(3,000円×2日)+(10,350円×2回)×2人</t>
  </si>
  <si>
    <t>県議長会主催　正・副議長陳情活動</t>
  </si>
  <si>
    <t>南部議長会主催　議長行政視察研修〔2泊3日〕</t>
  </si>
  <si>
    <t>南部議長会主催　常任委員長研修（県内）</t>
  </si>
  <si>
    <t>蒲郡水産まつり〔正副議長〕</t>
  </si>
  <si>
    <t>中央省庁陳情　</t>
  </si>
  <si>
    <t>中央省庁陳情（1泊2日）</t>
  </si>
  <si>
    <t>南部議長会主催　局長会議（泊のみ）</t>
  </si>
  <si>
    <t>在京川崎会</t>
  </si>
  <si>
    <t>全国広報研修会（東京）年2回</t>
  </si>
  <si>
    <t>全国議長会主催職員研修会</t>
  </si>
  <si>
    <t>南部議長会主催　常任委員長研修（泊のみ：仙南地区）</t>
  </si>
  <si>
    <t>交際費</t>
  </si>
  <si>
    <t>議長交際費</t>
  </si>
  <si>
    <t>ディーファイル　年払い</t>
  </si>
  <si>
    <t>単行図書</t>
  </si>
  <si>
    <t>法令加除</t>
  </si>
  <si>
    <t>ぎょうせい</t>
  </si>
  <si>
    <t>新日本法規出版</t>
  </si>
  <si>
    <t>第一法規株式会社　</t>
  </si>
  <si>
    <t>月刊「地方自治」</t>
  </si>
  <si>
    <t>月刊「ガバナンス」</t>
  </si>
  <si>
    <t>ＣＤ・フォト</t>
  </si>
  <si>
    <t>茶菓子代等（意見交換会・視察研修来町の際）</t>
  </si>
  <si>
    <t>印刷製本費</t>
  </si>
  <si>
    <t>議会の情報（P28・3,650部）(140.4円×3,650部)×4回</t>
  </si>
  <si>
    <t>用紙印刷代</t>
  </si>
  <si>
    <t>通信費・宅配代</t>
  </si>
  <si>
    <t>広告料</t>
  </si>
  <si>
    <t>クリーニング代</t>
  </si>
  <si>
    <t>事務事業等業務委託料</t>
  </si>
  <si>
    <t>音響システム保守点検業務委託料</t>
  </si>
  <si>
    <t>インターネット映像配信サービス委託料</t>
  </si>
  <si>
    <t>　④マルチデバイス対応システム（2020年1月～3月）</t>
  </si>
  <si>
    <t>　⑥マルチデバイス対応初期導入費</t>
  </si>
  <si>
    <t>行政視察研修の際　通行料・駐車料　</t>
  </si>
  <si>
    <t>　議会運営委員会</t>
  </si>
  <si>
    <t>　議長送迎の際　通行料・駐車料</t>
  </si>
  <si>
    <t>備品購入費</t>
  </si>
  <si>
    <t>庁用器具購入費</t>
  </si>
  <si>
    <t>県議長会負担金</t>
  </si>
  <si>
    <t>仙南議長会負担金</t>
  </si>
  <si>
    <t>全国豪雪地帯町村議会議長会費　</t>
  </si>
  <si>
    <t>総務費</t>
  </si>
  <si>
    <t>総務管理費</t>
  </si>
  <si>
    <t>行政区長・月額報酬</t>
  </si>
  <si>
    <t>総務課</t>
  </si>
  <si>
    <t>非常勤特別職日額報酬</t>
  </si>
  <si>
    <t>町長・副町長給料</t>
  </si>
  <si>
    <t>町長・副町長</t>
  </si>
  <si>
    <t>町長・副町長期末手当</t>
  </si>
  <si>
    <t>町長・副町長寒冷地手当</t>
  </si>
  <si>
    <t>職員住居手当</t>
  </si>
  <si>
    <t>法制執務・人事・給与・財政・管財事務等　12人分（派遣職員含む）</t>
  </si>
  <si>
    <t>児童手当</t>
  </si>
  <si>
    <t>職員児童手当（平成31年2月から平成32年1月まで）</t>
  </si>
  <si>
    <t>　　&lt;支給対象職員数：30人&gt;</t>
  </si>
  <si>
    <t>　　　・3歳未満：月額15,000円</t>
  </si>
  <si>
    <t>　　　・3歳以上小学校終了前（第1.2子）：月額10,000円</t>
  </si>
  <si>
    <t>　　　・3歳以上小学校終了前（第3子）：月額15,000円</t>
  </si>
  <si>
    <t>　　　・中学生：月額10,000円</t>
  </si>
  <si>
    <t>町長・副町長共済費</t>
  </si>
  <si>
    <t>社会保険料等</t>
  </si>
  <si>
    <t>労災保険一般拠出金</t>
  </si>
  <si>
    <t>臨時職員：障害者雇用　保険料増見込</t>
  </si>
  <si>
    <t>恩給及び退職年金</t>
  </si>
  <si>
    <t>長老年金</t>
  </si>
  <si>
    <t>長老年金（寛野秀雄氏）</t>
  </si>
  <si>
    <t>臨時職員賃金（事務職）</t>
  </si>
  <si>
    <t>新年あいさつ会に係る出演謝礼</t>
  </si>
  <si>
    <t>新年あいさつ会の際そば出店謝礼</t>
  </si>
  <si>
    <t>表彰式等各種記念品</t>
  </si>
  <si>
    <t>在京川崎会記念品</t>
  </si>
  <si>
    <t>特に認めた職員研修旅費等（職員宿泊研修）　</t>
  </si>
  <si>
    <t>町交際費</t>
  </si>
  <si>
    <t>昨年の実績をもとに積算　</t>
  </si>
  <si>
    <t>官報</t>
  </si>
  <si>
    <t>その他消耗品</t>
  </si>
  <si>
    <t>会議及び各課配布用お茶</t>
  </si>
  <si>
    <t>新年あいさつ会に係る食糧費</t>
  </si>
  <si>
    <t>封筒、支出調書、発議用紙、辞令用紙、出勤簿等</t>
  </si>
  <si>
    <t>高校野球広告</t>
  </si>
  <si>
    <t>自治体年賀連合広告</t>
  </si>
  <si>
    <t>クリーニング</t>
  </si>
  <si>
    <t>各種手数料</t>
  </si>
  <si>
    <t>例規システム更新データ作成業務委託</t>
  </si>
  <si>
    <t>例規集台本追録作成委託</t>
  </si>
  <si>
    <t>法制ソフト支援委託</t>
  </si>
  <si>
    <t>電算委託料</t>
  </si>
  <si>
    <t>電算　機器保守　人事給与</t>
  </si>
  <si>
    <t>人事給与システム・会計年度任用職員制度システム改修</t>
  </si>
  <si>
    <t>高速料・駐車料</t>
  </si>
  <si>
    <t>放送受信料</t>
  </si>
  <si>
    <t>NHK放送受信料（7台分）</t>
  </si>
  <si>
    <t>事務機器等借上料</t>
  </si>
  <si>
    <t>電算機器等借上料</t>
  </si>
  <si>
    <t>電算　使用許諾　人事システム</t>
  </si>
  <si>
    <t>電算　使用許諾　給与システム</t>
  </si>
  <si>
    <t>電算　人事給与システム導入　リース料</t>
  </si>
  <si>
    <t>仙南町村会</t>
  </si>
  <si>
    <t>仙南地方町村会</t>
  </si>
  <si>
    <t>宮城県町村会</t>
  </si>
  <si>
    <t>仙南広域行政事務組合（総務費）</t>
  </si>
  <si>
    <t>仙南広域行政事務組合負担金</t>
  </si>
  <si>
    <t>宮城県市町村自治振興センター</t>
  </si>
  <si>
    <t>県市町村自治振興センター経費負担金</t>
  </si>
  <si>
    <t>宮城県山岳遭難防止対策協議会大河原支部負担金</t>
  </si>
  <si>
    <t>北方領土返還要求宮城県民会議</t>
  </si>
  <si>
    <t>仙南地方危険物安全協会</t>
  </si>
  <si>
    <t>柴田地区安全運転管理者事業主会</t>
  </si>
  <si>
    <t>柴田地区安全運転管理者会会費</t>
  </si>
  <si>
    <t>公平委員会事務委託経常費負担金</t>
  </si>
  <si>
    <t>平和首長会議メンバーシップ納付金</t>
  </si>
  <si>
    <t>受講料・会費等</t>
  </si>
  <si>
    <t>仙南地区電信電話ユーザー協会</t>
  </si>
  <si>
    <t>社会保険協会会費</t>
  </si>
  <si>
    <t>諸会議等負担金</t>
  </si>
  <si>
    <t>町長・副町長退職手当組合負担金</t>
  </si>
  <si>
    <t>職員一括管理</t>
  </si>
  <si>
    <t>償還金利子及び割引料</t>
  </si>
  <si>
    <t>補助金等返還金（県費）</t>
  </si>
  <si>
    <t>経由処理交付金返還金</t>
  </si>
  <si>
    <t>財政管理費</t>
  </si>
  <si>
    <t>地方交付税のあらまし・地方債の手引き</t>
  </si>
  <si>
    <t>決算統計ハンドブック・地方財務実務提要・普通交付税算定手引き</t>
  </si>
  <si>
    <t>・地方財務質疑応答集・地方自治法関係実務事典等</t>
  </si>
  <si>
    <t>当初予算書印刷製本（A4版・3色・上質紙・ダイレクト印刷）</t>
  </si>
  <si>
    <t>当初予算説明資料印刷製本（A4版・1色・上質紙・データ渡し）</t>
  </si>
  <si>
    <t>固定資産台帳の整備及び財務書類作成業務委託</t>
  </si>
  <si>
    <t>電算　機器保守　財務会計等　</t>
  </si>
  <si>
    <t>起債管理システム　14,364円×6月＋14,630×6月</t>
  </si>
  <si>
    <t>電算　使用許諾　財務会計業務（予算・執行・統計）</t>
  </si>
  <si>
    <t>財務会計業務（オラクル更新）</t>
  </si>
  <si>
    <t>行財政情報サービス使用料</t>
  </si>
  <si>
    <t>財務会計システム機器リース（H28～H32）</t>
  </si>
  <si>
    <t>地方財務協会会費</t>
  </si>
  <si>
    <t>会計管理費</t>
  </si>
  <si>
    <t>会計課</t>
  </si>
  <si>
    <t>年末年始（年末調整等）、年度末（出納整理期間）、決算書調整時期　</t>
  </si>
  <si>
    <t>追録、参考図書代（地方公共団体　財務会計実務の要点）　</t>
  </si>
  <si>
    <t>電算機器関連消耗品</t>
  </si>
  <si>
    <t>事務用品等消耗品（出納印・各種ゴム印・トナー代）</t>
  </si>
  <si>
    <t>各種帳票類印刷代（各種納入通知書等）　</t>
  </si>
  <si>
    <t>指定金融機関業務委託料</t>
  </si>
  <si>
    <t>電算　機器保守　収納・消込等</t>
  </si>
  <si>
    <t>臨時職員等給与システム　機器保守料等</t>
  </si>
  <si>
    <t>システムサポート料</t>
  </si>
  <si>
    <t>通信機器使用料</t>
  </si>
  <si>
    <t>事務機器購入費</t>
  </si>
  <si>
    <t>負担金補助及び交付金</t>
  </si>
  <si>
    <t>嘱託・臨時職員等給与システム年末調整講習会</t>
  </si>
  <si>
    <t>財産管理費</t>
  </si>
  <si>
    <t>嘱託員賃金</t>
  </si>
  <si>
    <t>町道・農道等未登記用地の登記関係書類取りまとめに対する報償金</t>
  </si>
  <si>
    <t>指定町以外旅費等</t>
  </si>
  <si>
    <t>不動産登記総覧・用地取得補償法律実務等追録代</t>
  </si>
  <si>
    <t>A0判プリンタインクカートリッジ</t>
  </si>
  <si>
    <t>公用車修理代（車検整備9台分含む）過去実績平均</t>
  </si>
  <si>
    <t>庁舎管理に係る通例修繕料</t>
  </si>
  <si>
    <t>切手代（登記事項証明請求切手含む）</t>
  </si>
  <si>
    <t>庁舎内電話料金一括支払（一般回線分）。ただし、出先機関は除く。</t>
  </si>
  <si>
    <t>車検代行手数料9台分</t>
  </si>
  <si>
    <t>バスタイヤ交換（2台）×年2回</t>
  </si>
  <si>
    <t>公用車任意共済保険　14台</t>
  </si>
  <si>
    <t>公用車自賠責保険（車検7台分）</t>
  </si>
  <si>
    <t>町有建物共済保険</t>
  </si>
  <si>
    <t>測量調査委託料</t>
  </si>
  <si>
    <t>事務事業等委託料</t>
  </si>
  <si>
    <t>財産台帳データ移動・保守管理業務委託</t>
  </si>
  <si>
    <t>不動産鑑定評価業務</t>
  </si>
  <si>
    <t>公共嘱託業務委託</t>
  </si>
  <si>
    <t>警備委託料</t>
  </si>
  <si>
    <t>施設管理委託料</t>
  </si>
  <si>
    <t>本庁舎・西庁舎床面清掃並びにワックス清掃</t>
  </si>
  <si>
    <t>　じゅうたん清掃　1回</t>
  </si>
  <si>
    <t>　西庁舎窓ガラス清掃　1回</t>
  </si>
  <si>
    <t>役場庁舎植栽管理委託料</t>
  </si>
  <si>
    <t>庁舎高架水槽清掃業務委託</t>
  </si>
  <si>
    <t>舘山地区急傾斜地維持管理業務委託</t>
  </si>
  <si>
    <t>町有地除草・樹木伐採業務委託</t>
  </si>
  <si>
    <t>自家用電気工作物保安管理業務</t>
  </si>
  <si>
    <t>庁舎・西庁舎消防用設備保守点検　年2回</t>
  </si>
  <si>
    <t>本庁舎・西庁舎石油暖房機保守</t>
  </si>
  <si>
    <t>玄関自動ドア保守　年4回</t>
  </si>
  <si>
    <t>庁舎暖房機熱風炉・重油タンク及び西庁舎地下タンク整備点検委託</t>
  </si>
  <si>
    <t>プリンタ保守(LBP9900Ci)</t>
  </si>
  <si>
    <t>土地使用料</t>
  </si>
  <si>
    <t>役場裏駐車場土地使用料</t>
  </si>
  <si>
    <t>電算　使用許諾　財務会計業務（物品財産システム）</t>
  </si>
  <si>
    <t>清掃器具借上料</t>
  </si>
  <si>
    <t>ダスキン借上料　38,720円×12回</t>
  </si>
  <si>
    <t>テレビ共同受信施設使用料</t>
  </si>
  <si>
    <t>役場庁舎文字看板製作、玄関ポーチ柱改修工事</t>
  </si>
  <si>
    <t>新設改良工事費</t>
  </si>
  <si>
    <t>町有地敷砂利外地</t>
  </si>
  <si>
    <t>緊急庁舎器具購入経費（実績平均ベース計上）</t>
  </si>
  <si>
    <t>事務機器購入費　過去実績平均</t>
  </si>
  <si>
    <t>機械器具購入費</t>
  </si>
  <si>
    <t>機械器具購入費　通年ベース計上</t>
  </si>
  <si>
    <t>分収交付金</t>
  </si>
  <si>
    <t>分収造林保護報酬交付金（見込み）</t>
  </si>
  <si>
    <t>公用車車検に伴う重量税9台分　</t>
  </si>
  <si>
    <t>基金管理費</t>
  </si>
  <si>
    <t>財政調整基金積立金</t>
  </si>
  <si>
    <t>減債基金積立金</t>
  </si>
  <si>
    <t>公共施設等整備基金積立金</t>
  </si>
  <si>
    <t>地域振興基金積立金</t>
  </si>
  <si>
    <t>H31ボートピア交付金交付見込み額と同額積立</t>
  </si>
  <si>
    <t>東日本大震災復興基金積立金</t>
  </si>
  <si>
    <t>企画総務費</t>
  </si>
  <si>
    <t>地域振興課</t>
  </si>
  <si>
    <t>地域おこし協力隊：6人【特別交付税対象】</t>
  </si>
  <si>
    <t>　H29・30採用分〕4人（報酬額280千円/月）</t>
  </si>
  <si>
    <t>　H31新規採用分〕2人（報酬額246千円/月）</t>
  </si>
  <si>
    <t>ボートピア協賛記念品（地場産品を活用）　一式　継続事業</t>
  </si>
  <si>
    <t>地域活性化（ＣＭ大賞等含む）推進事業協力者謝礼金</t>
  </si>
  <si>
    <t>まち・ひと・しごと創生総合戦略策定委員会出席者謝礼金</t>
  </si>
  <si>
    <t>移住定住促進事業</t>
  </si>
  <si>
    <t>　空き家等情報提供者謝礼　商品券1,000円×5件</t>
  </si>
  <si>
    <t>地域おこし協力隊報償費【特別交付税対象】</t>
  </si>
  <si>
    <t>　業務〕起業支援・移住支援・旧小学校活用事業者支援・地域づくり等</t>
  </si>
  <si>
    <t>　H29・30採用〕（給与2,400千円＋手当960千円）×4人（年額）</t>
  </si>
  <si>
    <t>　H31新規採用〕（給与1,992千円＋手当960千円）×2人（年額）</t>
  </si>
  <si>
    <t>各種記念品等</t>
  </si>
  <si>
    <t>陳情及び企業誘致推進活動等のＰＲ用地場産品代　</t>
  </si>
  <si>
    <t>　参考〕企業立地セミナー２回分その他飛び込み分</t>
  </si>
  <si>
    <t>地域活性化（広報・観光ＰＲ促進等）推進事業</t>
  </si>
  <si>
    <t>　参考〕ＣＭ大賞等参加者記念品類　まちづくり支援者など</t>
  </si>
  <si>
    <t>　移住者新米提供　9千円×28世帯</t>
  </si>
  <si>
    <t>　内訳(初回年度)〕4世帯(H29)＋12世帯(H30)＋12世帯(H31見込)</t>
  </si>
  <si>
    <t>ふるさと納税返礼品</t>
  </si>
  <si>
    <t>　内訳〕30,000千円（寄附額）×0.8（町対応分）×0.3（返礼率）</t>
  </si>
  <si>
    <t>各種会議に係る交通費等</t>
  </si>
  <si>
    <t>地域おこし協力隊活動費【特別交付税対象】内訳〕100千円×6人</t>
  </si>
  <si>
    <t>課長（県内）2,000円×4回（県外）2,400円×4回</t>
  </si>
  <si>
    <t>職員（県内）1,800円×2人×5回（県外）2,100円×2人×5回</t>
  </si>
  <si>
    <t>企業誘致推進活動</t>
  </si>
  <si>
    <t>・東京（新幹線20,000円＋2,100円＋2,600円）×2人×3回</t>
  </si>
  <si>
    <t>みやぎ蔵王三源郷推進協議会　国際交流事業</t>
  </si>
  <si>
    <t>・成田空港（新幹線20,000円＋4,200円＋5,200円＋14,000円）×1人</t>
  </si>
  <si>
    <t>移住定住促進事業　移住交流フェア（JOIN等）</t>
  </si>
  <si>
    <t>・東京（新幹線20,000円＋2,100円+2,600円）×2人×3回</t>
  </si>
  <si>
    <t>土地利用規制等対策交付金事業事務用品類　一式</t>
  </si>
  <si>
    <t>企業立地推進及びまちづくり推進事業関連消耗品</t>
  </si>
  <si>
    <t>各種調整業務</t>
  </si>
  <si>
    <t>移住定住促進事業に係る消耗品</t>
  </si>
  <si>
    <t>起業兼移住定住サポートセンターに係る消耗品</t>
  </si>
  <si>
    <t>ふるさと納税返礼品に係る消耗品</t>
  </si>
  <si>
    <t>各種ふるさとづくり（広報・観光ＰＲ促進）推進事業等のお茶代</t>
  </si>
  <si>
    <t>各種打合せ</t>
  </si>
  <si>
    <t>ふるさと納税返礼品貼付用シール印刷代</t>
  </si>
  <si>
    <t>起業兼移住定住サポートセンター修繕料</t>
  </si>
  <si>
    <t>お試し移住施設修繕費</t>
  </si>
  <si>
    <t>企業立地セミナー等</t>
  </si>
  <si>
    <t>移住定住促進事業切手代</t>
  </si>
  <si>
    <t>起業兼移住定住サポートセンター切手代</t>
  </si>
  <si>
    <t>起業兼移住定住サポートセンターインターネット通信費</t>
  </si>
  <si>
    <t>　内訳〕9千円×12ヵ月＋9千円</t>
  </si>
  <si>
    <t>起業兼移住定住サポートセンター専用通信サービス料</t>
  </si>
  <si>
    <t>　内訳〕2,950円×12ヵ月</t>
  </si>
  <si>
    <t>移住定住促進事業　移住交流フェア（ＪＯＩＮ等）に係るブース出展料</t>
  </si>
  <si>
    <t>ふるさと納税　クレジットカード決済手数料　5,000円×12ヶ月</t>
  </si>
  <si>
    <t>起業兼移住定住サポートセンター火災保険料</t>
  </si>
  <si>
    <t>お試し移住施設火災保険料</t>
  </si>
  <si>
    <t>移住定住促進事業　移住ツアー参加者保険料　5千円×4回分</t>
  </si>
  <si>
    <t>ふるさと納税業務一括代行委託料（４社分）</t>
  </si>
  <si>
    <t>　①（寄附金額の12％＋5.1％） 30,000千円×17.1％</t>
  </si>
  <si>
    <t>　②使用年額69,300円（月額5,775円）</t>
  </si>
  <si>
    <t>　記念品　30,000千円（寄附金額）×0.2（町以外）×0.3（返礼率）</t>
  </si>
  <si>
    <t>　発送料　宅配便1,200円×500件</t>
  </si>
  <si>
    <t>　情報発信業務委託料（かわさきあそび内における移住定住ページ）</t>
  </si>
  <si>
    <t>　空き家バンク等ポータルサイト作成業務委託</t>
  </si>
  <si>
    <t>起業兼移住定住サポートセンター警備委託料</t>
  </si>
  <si>
    <t>起業支援業務委託</t>
  </si>
  <si>
    <t>第６次川崎町長期総合計画策定業務委託</t>
  </si>
  <si>
    <t>まち・ひと・しごと創生総合戦略策定事業業務委託</t>
  </si>
  <si>
    <t>まちづくり関連・企業誘致関連に係る高速道路・駐車場等使用料</t>
  </si>
  <si>
    <t>現地視察自動車借上げ料</t>
  </si>
  <si>
    <t>移住定住促進事業　移住体験型ツアーバス借上料　50千円×4回</t>
  </si>
  <si>
    <t>起業兼移住定住サポートセンター賃借料</t>
  </si>
  <si>
    <t>お試し移住施設賃借料</t>
  </si>
  <si>
    <t>起業兼移住定住サポートセンター複合機リース料</t>
  </si>
  <si>
    <t>起業兼移住定住サポートセンター備品購入</t>
  </si>
  <si>
    <t>お試し移住施設備品購入</t>
  </si>
  <si>
    <t>起業兼移住定住サポートセンター機器購入</t>
  </si>
  <si>
    <t>全国山村振興連盟会費負担金</t>
  </si>
  <si>
    <t>地域活性化センター負担金</t>
  </si>
  <si>
    <t>公益財団法人宮城県国際化協会負担金</t>
  </si>
  <si>
    <t>ダム・発電関係市町村全国協議会負担金</t>
  </si>
  <si>
    <t>相馬港建設促進期成同盟会</t>
  </si>
  <si>
    <t>仙台市・川崎町広域行政連絡協議会負担金</t>
  </si>
  <si>
    <t>宮城・山形横断自動車国道建設促進同盟会負担金</t>
  </si>
  <si>
    <t>みやぎ蔵王三源郷推進協議会負担金（H22国際交流事業追加）</t>
  </si>
  <si>
    <t>　通常運営分20千円＋国際交流分560千円</t>
  </si>
  <si>
    <t>全国森林環境源税創設促進同盟会負担金</t>
  </si>
  <si>
    <t>企業立地セミナー実行委員会負担金（東京50,000円＋名古屋50,000円）</t>
  </si>
  <si>
    <t>釜房ダム整備促進連絡協議会負担金</t>
  </si>
  <si>
    <t>宮城県南サミット負担金</t>
  </si>
  <si>
    <t>水森人in釜房実行委員会助成金</t>
  </si>
  <si>
    <t>助成金・交付金等</t>
  </si>
  <si>
    <t>　引っ越し費用助成　　　上限100千円×5世帯</t>
  </si>
  <si>
    <t>　住宅修繕改修費用助成　上限150千円×5世帯</t>
  </si>
  <si>
    <t>　住宅取得費助成　　　　上限500千円×1世帯</t>
  </si>
  <si>
    <t>　住宅家賃料助成　　　　上限120千円×2世帯</t>
  </si>
  <si>
    <t>　クリーニング費用助成　上限100千円×5世帯</t>
  </si>
  <si>
    <t>移住・起業支援事業</t>
  </si>
  <si>
    <t>川崎町しごと連絡協議会補助金</t>
  </si>
  <si>
    <t>地域おこし協力隊活動費助成金　500千円×6人</t>
  </si>
  <si>
    <t>広報費</t>
  </si>
  <si>
    <t>寄稿謝礼　</t>
  </si>
  <si>
    <t>広報作成に係る消耗品</t>
  </si>
  <si>
    <t>広報編集用ソフトライセンス料(InDesign・Illustrator・Photoshop等)</t>
  </si>
  <si>
    <t>施設備品購入費</t>
  </si>
  <si>
    <t>日本広報協会費</t>
  </si>
  <si>
    <t>支所及び出張所費</t>
  </si>
  <si>
    <t>清掃人夫賃金</t>
  </si>
  <si>
    <t>戸籍図書代（加除代含む）</t>
  </si>
  <si>
    <t>除草、除雪、トイレ用品等消耗品</t>
  </si>
  <si>
    <t>樹木管理委託料（剪定、施肥、消毒）</t>
  </si>
  <si>
    <t>事務機器保守料</t>
  </si>
  <si>
    <t>電算　機器保守　住基・印鑑</t>
  </si>
  <si>
    <t>NHK放送受信料</t>
  </si>
  <si>
    <t>電算　使用許諾　住民記録（印鑑・宛名）</t>
  </si>
  <si>
    <t>交通安全対策費</t>
  </si>
  <si>
    <t>交通安全指導員・年額報酬</t>
  </si>
  <si>
    <t>交通安全指導員・出場報酬</t>
  </si>
  <si>
    <t>交通安全研修等講師謝礼</t>
  </si>
  <si>
    <t>交通安全各県民大会参加者日当</t>
  </si>
  <si>
    <t>①交通安全県民大会②飲酒運転根絶県民大会③暴走族根絶県民大会</t>
  </si>
  <si>
    <t>推進対策(飲酒運転・高齢者等・シートベルト)用啓発品</t>
  </si>
  <si>
    <t>指導隊員装備品（合羽、防寒着、警防、反射ベスト等）</t>
  </si>
  <si>
    <t>春・夏・秋交通安全運動実施時のお茶代等</t>
  </si>
  <si>
    <t>ｶｰﾌﾞﾐﾗｰ等撤去・修繕費（１基）</t>
  </si>
  <si>
    <t>町村有自動車損害共済分担金　普通車（広報用）１台分</t>
  </si>
  <si>
    <t>高速道路通行料及び駐車場代</t>
  </si>
  <si>
    <t>交通安全施設工事（ｶｰﾌﾞﾐﾗｰ・区画線・ｶﾞｰﾄﾞﾚｰﾙ設置等）</t>
  </si>
  <si>
    <t>柴田地区交通指導隊連絡協議会</t>
  </si>
  <si>
    <t>防犯費</t>
  </si>
  <si>
    <t>防犯指導隊員・年額報酬</t>
  </si>
  <si>
    <t>隊長48,900円+副隊長43,500円+(班長33,800円×2人)</t>
  </si>
  <si>
    <t>＋(隊員32,400円×9人)内１人分は新入隊員分</t>
  </si>
  <si>
    <t>防犯指導隊員・出場報酬</t>
  </si>
  <si>
    <t>　全国地域安全運動宮城県大会</t>
  </si>
  <si>
    <t>防犯運動啓発用品及び防犯指導隊活動用消耗品</t>
  </si>
  <si>
    <t>防犯パトロール車整備代（普通車１台）</t>
  </si>
  <si>
    <t>防犯パトロール車自動車損害共済金</t>
  </si>
  <si>
    <t>柴田地区暴力団追放対策協議会負担金</t>
  </si>
  <si>
    <t>宮城県防犯協会連合会負担金</t>
  </si>
  <si>
    <t>大河原地区防犯協会連合会負担金</t>
  </si>
  <si>
    <t>職員厚生費</t>
  </si>
  <si>
    <t>講師謝礼</t>
  </si>
  <si>
    <t>職員メンタルヘルス研修講師謝礼</t>
  </si>
  <si>
    <t>職員研修計画に基づく旅費</t>
  </si>
  <si>
    <t>新採用職員制服代</t>
  </si>
  <si>
    <t>新採用職員作業着代</t>
  </si>
  <si>
    <t>職員作業着代</t>
  </si>
  <si>
    <t>健康診査委託料</t>
  </si>
  <si>
    <t>　参考）　共済助成基準　30歳以上3人に1人</t>
  </si>
  <si>
    <t>職員各種研修受講料</t>
  </si>
  <si>
    <t>コミュニティセンター管理費</t>
  </si>
  <si>
    <t>裏丁・本荒町・中央・川内北川コミュニティセンター分</t>
  </si>
  <si>
    <t>公有建物災害共済保険料　4センター分</t>
  </si>
  <si>
    <t>ＮＨＫ放送受信料（14,545円×4施設）</t>
  </si>
  <si>
    <t>指定避難所施設エアコン整備事業　4ヵ所</t>
  </si>
  <si>
    <t>諸費</t>
  </si>
  <si>
    <t>消費生活相談員・日額報酬</t>
  </si>
  <si>
    <t>町民生活課</t>
  </si>
  <si>
    <t>自衛隊入隊記念品</t>
  </si>
  <si>
    <t>消費生活相談員連絡協議会役員会　4回</t>
  </si>
  <si>
    <t>　　　　〃　　県主催研修会（富谷市）2回</t>
  </si>
  <si>
    <t>　　　　〃　　レベルアップ研修会（仙台市）5回</t>
  </si>
  <si>
    <t>　　　　〃　　アドバイザー弁護士相談会　5回</t>
  </si>
  <si>
    <t>行政相談委員一泊研修会</t>
  </si>
  <si>
    <t>行政相談委員研修会　3回</t>
  </si>
  <si>
    <t>自衛隊家族会研修会</t>
  </si>
  <si>
    <t>消費生活相談単行書籍</t>
  </si>
  <si>
    <t>消費生活相談啓発用冊子</t>
  </si>
  <si>
    <t>社会を明るくする運動啓蒙品</t>
  </si>
  <si>
    <t>消費生活相談他チラシ等印刷</t>
  </si>
  <si>
    <t>高速道路料金</t>
  </si>
  <si>
    <t>犯罪被害者支援ネットワーク賛助金</t>
  </si>
  <si>
    <t>宮城県市町村消費生活相談員連絡協議会</t>
  </si>
  <si>
    <t>船岡自衛隊協力会</t>
  </si>
  <si>
    <t>大河原人権擁護委員協議会負担金</t>
  </si>
  <si>
    <t>みやぎ青年交流推進センター負担金</t>
  </si>
  <si>
    <t>自衛隊家族会助成金</t>
  </si>
  <si>
    <t>自衛隊父兄会助成金</t>
  </si>
  <si>
    <t>婚姻支援事業助成金</t>
  </si>
  <si>
    <t>婚活会事業助成金</t>
  </si>
  <si>
    <t>ふるさと基金事業費</t>
  </si>
  <si>
    <t>事務事業等補助金</t>
  </si>
  <si>
    <t>観光振興イベント事業実行委員会等補助金</t>
  </si>
  <si>
    <t>　■支倉常長まつり事業</t>
  </si>
  <si>
    <t>　※観光資源の活用、町内気運の醸成、ＰＲによる認知度向上、</t>
  </si>
  <si>
    <t>　商店街（地域）活性化の伸展　</t>
  </si>
  <si>
    <t>　■古賀政男顕彰イベント事業と青根温泉活性化事業</t>
  </si>
  <si>
    <t>　※青根温泉資源の活用と活性化事業の一環として継続</t>
  </si>
  <si>
    <t>　■かわさき夏まつり花火大会実行委員会補助金</t>
  </si>
  <si>
    <t>　※町内帰省者及び町内気運醸成事業として継続</t>
  </si>
  <si>
    <t>　■みちのく川崎花火フェスタ実行委員会補助金</t>
  </si>
  <si>
    <t>　※町知名度向上と地域観光産業活性化をコンセプトに実施継続</t>
  </si>
  <si>
    <t>　■みやぎ川崎雪まつり実行委員会補助金</t>
  </si>
  <si>
    <t>　※冬期誘客促進と町内観光施設連携事業の一環</t>
  </si>
  <si>
    <t>ふるさと基金積立金</t>
  </si>
  <si>
    <t>町民バス運行費</t>
  </si>
  <si>
    <t>バス運行に係る消耗品　一式</t>
  </si>
  <si>
    <t>・町民バス車両消耗品</t>
  </si>
  <si>
    <t>町民バス運営審議会及び地域公共交通会議等のお茶代</t>
  </si>
  <si>
    <t>通常整備</t>
  </si>
  <si>
    <t>バス停留所標識修理</t>
  </si>
  <si>
    <t>町民バス運行委託（4台体制）一式　長期継続契約H31～33</t>
  </si>
  <si>
    <t>単年度分積算額　</t>
  </si>
  <si>
    <t>　燃料費高騰対応分</t>
  </si>
  <si>
    <t>町民バス借上料（45人乗りバスの老朽化にともないリースへ切替）</t>
  </si>
  <si>
    <t>　リース月額423,610円×6ヵ月　（年度途中よりリース開始）</t>
  </si>
  <si>
    <t>税等還付金・還付加算金</t>
  </si>
  <si>
    <t>過年度分　バス乗車券の払戻金見込額</t>
  </si>
  <si>
    <t>情報推進費</t>
  </si>
  <si>
    <t>パソコン関連消耗品</t>
  </si>
  <si>
    <t>カラープリンタ交換部品（定着器ユニット×2・IBTユニット×2）</t>
  </si>
  <si>
    <t>OA機器等修繕費</t>
  </si>
  <si>
    <t>電算室空調機点検費</t>
  </si>
  <si>
    <t>光ファイバーケーブル保守料（一年間）</t>
  </si>
  <si>
    <t>　予備（道路改良等に伴うケーブル延長の増など）保守経費の1％程度</t>
  </si>
  <si>
    <t>電算　機器保守　グループウェア機器</t>
  </si>
  <si>
    <t>　　　　　　　　二要素認証</t>
  </si>
  <si>
    <t>　　　　　　　　端末媒体・ログ管理</t>
  </si>
  <si>
    <t>　　　　　　　　地図サーバ機器</t>
  </si>
  <si>
    <t>　　　　　　　　ADサーバ機器</t>
  </si>
  <si>
    <t>インターネット用ネットワーク管理保守</t>
  </si>
  <si>
    <t>基幹系用PCシステムセットアップ</t>
  </si>
  <si>
    <t>LGWAN機器更新費</t>
  </si>
  <si>
    <t>LGWAN機器保守</t>
  </si>
  <si>
    <t>敷地使用料</t>
  </si>
  <si>
    <t>管路使用料</t>
  </si>
  <si>
    <t>設備使用料(マンホール等)</t>
  </si>
  <si>
    <t>電算　使用許諾　グループウェア</t>
  </si>
  <si>
    <t>電算　使用許諾　.Net地図（要支援版）</t>
  </si>
  <si>
    <t>基幹系サーバ等更新リース料（H27～32まで）</t>
  </si>
  <si>
    <t>会計課OCR更新リース料（H27～32まで）</t>
  </si>
  <si>
    <t>宮城県高度情報化推進協議会負担金</t>
  </si>
  <si>
    <t>中間サーバー・プラットフォームに係る負担金</t>
  </si>
  <si>
    <t>宮城県自治体情報セキュリティクラウド運用負担金</t>
  </si>
  <si>
    <t>地方公共団体情報システム機構一般事業負担金</t>
  </si>
  <si>
    <t>地域活性化施設管理費</t>
  </si>
  <si>
    <t>旧小学校修繕工事費</t>
  </si>
  <si>
    <t>※事業者が使用しない不要物の撤去は町が負担することとしているため</t>
  </si>
  <si>
    <t>徴税費</t>
  </si>
  <si>
    <t>税務総務費</t>
  </si>
  <si>
    <t>税務課</t>
  </si>
  <si>
    <t>住民税申告相談臨時職員分（6,200円×20日）＝124,000円</t>
  </si>
  <si>
    <t>臨時職員賃金</t>
  </si>
  <si>
    <t>税務会議等（県外・内）</t>
  </si>
  <si>
    <t>デジカメインク・写真用紙代</t>
  </si>
  <si>
    <t>固定資産評価審査委員研修資料代</t>
  </si>
  <si>
    <t>追録代（総則・市町村税・固定資産税実務提要　ほか）</t>
  </si>
  <si>
    <t>給与支払報告書総括表仕切用紙代</t>
  </si>
  <si>
    <t>その他事務用消耗品代（各種ファイル、レジスターロール紙代　等）　</t>
  </si>
  <si>
    <t>住民税業務用紙代</t>
  </si>
  <si>
    <t>　　〃（特徴センター処理分3,800枚）</t>
  </si>
  <si>
    <t>　　〃（納入書13,500枚）</t>
  </si>
  <si>
    <t>　　〃（再発行分）</t>
  </si>
  <si>
    <t>　　〃コンビニ（普徴センター処理分1,400枚）</t>
  </si>
  <si>
    <t>　　〃　　　　（再発行分）</t>
  </si>
  <si>
    <t>　　〃　　　　（年金特徴分500枚）</t>
  </si>
  <si>
    <t>　　〃（その他帳票）</t>
  </si>
  <si>
    <t>法人町民税用（窓あき封筒）1,000枚×65円</t>
  </si>
  <si>
    <t>軽自動車税用紙代</t>
  </si>
  <si>
    <t>　　〃コンビニ（納税通知書4,600枚）</t>
  </si>
  <si>
    <t>　　〃　　　　（再発行用）</t>
  </si>
  <si>
    <t>固定資産税　コンビニ（納税通知書5,000通）</t>
  </si>
  <si>
    <t>　　　〃　　　　（納税通知書・口座分明細書1,300通）</t>
  </si>
  <si>
    <t>　　〃　　　　　　　（課税明細書1,400通）</t>
  </si>
  <si>
    <t>　　　〃　　　　（再発行用納税通知書3枚1セット×200通）</t>
  </si>
  <si>
    <t>　　　〃　　　（再発行用課税明細書）1式</t>
  </si>
  <si>
    <t>各税納税通知用窓あき封筒代</t>
  </si>
  <si>
    <t>　　特徴用　1,300枚×64.8円</t>
  </si>
  <si>
    <t>　　給報総括表用　2,200枚×50.6円</t>
  </si>
  <si>
    <t>　　コンビニタイプ　12,100枚</t>
  </si>
  <si>
    <t>eLTAX用審査クライアントウィルスソフト3台分</t>
  </si>
  <si>
    <t>償却資産申告書用紙代</t>
  </si>
  <si>
    <t>軽自動車標式交付申請書・返納書</t>
  </si>
  <si>
    <t>給与所得の源泉徴収票共同印刷代</t>
  </si>
  <si>
    <t>事務機器修理代</t>
  </si>
  <si>
    <t>eLTAX用審査クライアント修繕料</t>
  </si>
  <si>
    <t>140円×50通、290円×300通，340円×1,000通</t>
  </si>
  <si>
    <t>納税通知書（軽自動車税）82円×4,000台分</t>
  </si>
  <si>
    <t>年末調整関係書類の外部委託手数料</t>
  </si>
  <si>
    <t>確定申告書等関係書類の発送に係る手数料</t>
  </si>
  <si>
    <t>軽自動車車両情報提供手数料</t>
  </si>
  <si>
    <t>軽自動車検査情報システム情報提供料（対象予定車両3,300台）</t>
  </si>
  <si>
    <t>公図修正業務委託料（町内一円）</t>
  </si>
  <si>
    <t>固定資産税評価替えに伴う不動産鑑定評価業務委託</t>
  </si>
  <si>
    <t>電算　機器保守　各種税業務</t>
  </si>
  <si>
    <t>　　　一括処理　固定資産税</t>
  </si>
  <si>
    <t>帳票作成　納税通知書</t>
  </si>
  <si>
    <t>　　　　　　　　住民税業務</t>
  </si>
  <si>
    <t>　　　　　　　　軽自動車税</t>
  </si>
  <si>
    <t>eLTAX 電子申告サービス対応</t>
  </si>
  <si>
    <t>eLTAX 申告受付データ連携</t>
  </si>
  <si>
    <t>地方税共通納税システム初期導入費（ｅLTAX分）</t>
  </si>
  <si>
    <t>地方税共通納税システムに係るサービス利用料（ｅLTAX分）</t>
  </si>
  <si>
    <t>月額サービス利用料　35,750円×6ヵ月分</t>
  </si>
  <si>
    <t>地方税共通納税システム連携対応（ﾘｰﾑｽ分）</t>
  </si>
  <si>
    <t>H31年度申告受付データｅLTAX連携オプション</t>
  </si>
  <si>
    <t>駐車料・高速代</t>
  </si>
  <si>
    <t>電算　使用許諾　個人住民税</t>
  </si>
  <si>
    <t>　　　　　　　　申告受付</t>
  </si>
  <si>
    <t>　　　　　　　　固定資産税</t>
  </si>
  <si>
    <t>　　　　　　　　固定資産税　共有者告知オプション</t>
  </si>
  <si>
    <t>　　　　　　　　家屋評価計算システム</t>
  </si>
  <si>
    <t>　　　　　　　　法人住民税</t>
  </si>
  <si>
    <t>　　　　　　　　電子申告・国税連携</t>
  </si>
  <si>
    <t>大河原地区税務協議会負担金</t>
  </si>
  <si>
    <t>資産評価システム研究センター負担金</t>
  </si>
  <si>
    <t>宮城県軽自動車運営協議会負担金</t>
  </si>
  <si>
    <t>(社)地方電子化協議会への費用負担</t>
  </si>
  <si>
    <t>　①eLTAX会費（事務運営費）</t>
  </si>
  <si>
    <t>　　■協議会事務局の事務経費　　■人口1人当たり1円</t>
  </si>
  <si>
    <t>　②eLTAX運用関係費負担金（緊急時対応費含む（均等割・税収割））</t>
  </si>
  <si>
    <t>　③eLTAX次期更改準備資金（事業充実準備金（均等割・税収割））</t>
  </si>
  <si>
    <t>　④国税連携関係費負担金（税収割・納税義務者割）</t>
  </si>
  <si>
    <t>　⑤経由機関システム運用関係費分担金</t>
  </si>
  <si>
    <t>　⑥統合様式作成負担金</t>
  </si>
  <si>
    <t>助成金交付金等</t>
  </si>
  <si>
    <t>仙南法人会川崎支部助成金</t>
  </si>
  <si>
    <t>川崎町青色申告会助成金</t>
  </si>
  <si>
    <t>税等還付金</t>
  </si>
  <si>
    <t>課税更正・法人町民税の予定申告等による過誤納還付金及び返還金</t>
  </si>
  <si>
    <t>還付加算金</t>
  </si>
  <si>
    <t>過誤納還付金及び返還金に係る加算金（利息相当額）</t>
  </si>
  <si>
    <t>賦課徴収費</t>
  </si>
  <si>
    <t>図書等</t>
  </si>
  <si>
    <t>徴収事務追録代（徴収実務の要点　ほか）</t>
  </si>
  <si>
    <t>管内住宅地図（ゼンリン）村田町・蔵王町・大河原町・柴田町</t>
  </si>
  <si>
    <t>証明書発行用偽造防止用紙12,500枚×5.4円</t>
  </si>
  <si>
    <t>口座振替済通知書（15,000枚×1.836円）</t>
  </si>
  <si>
    <t>督促状・催告書</t>
  </si>
  <si>
    <t>再発行用（コンビニ用）</t>
  </si>
  <si>
    <t>その他用紙代</t>
  </si>
  <si>
    <t>コピー代3,100枚×5.72円×12ヵ月</t>
  </si>
  <si>
    <t>プリンタ等事務機器修理代</t>
  </si>
  <si>
    <t>公用車車検代</t>
  </si>
  <si>
    <t>郵便振替手数料</t>
  </si>
  <si>
    <t>口座振替手数料</t>
  </si>
  <si>
    <t>調査手数料</t>
  </si>
  <si>
    <t>コンビニ収納事務手数料</t>
  </si>
  <si>
    <t>公用車車検手数料</t>
  </si>
  <si>
    <t>公用車（エブリィワゴン）任意保険料</t>
  </si>
  <si>
    <t>公用車自賠責保険料</t>
  </si>
  <si>
    <t>電算　一括処理　収納業務</t>
  </si>
  <si>
    <t>　　　機器保守　滞納管理機器保守</t>
  </si>
  <si>
    <t>駐車・高速代</t>
  </si>
  <si>
    <t>電算　使用許諾　収納・簡易納付書</t>
  </si>
  <si>
    <t>　　　　　　　　口座・会計</t>
  </si>
  <si>
    <t>　　コンビニ収納システム使用料</t>
  </si>
  <si>
    <t>滞納整理管理システム新元号対応改修</t>
  </si>
  <si>
    <t>電算　使用許諾　滞納管理ｼｽﾃﾑ保守料</t>
  </si>
  <si>
    <t>ｲﾝﾀｰﾈｯﾄ公売ｼｽﾃﾑ利用料（1件分）</t>
  </si>
  <si>
    <t>ＰＣ他付属品等</t>
  </si>
  <si>
    <t>仙南地域広域行政事務組合負担金（総務費）</t>
  </si>
  <si>
    <t>徴税費負担金</t>
  </si>
  <si>
    <t>町納税貯蓄組合連合会補助金</t>
  </si>
  <si>
    <t>納税貯蓄組合奨励金納付件数割</t>
  </si>
  <si>
    <t>川崎町たばこ小売組合助成金</t>
  </si>
  <si>
    <t>公用車重量税</t>
  </si>
  <si>
    <t>戸籍住民基本台帳費</t>
  </si>
  <si>
    <t>各種台帳等管理事務及びマイナンバー業務</t>
  </si>
  <si>
    <t>図書追録代</t>
  </si>
  <si>
    <t>単行書籍等</t>
  </si>
  <si>
    <t>印鑑登録用上質紙</t>
  </si>
  <si>
    <t>シュレッター、レジスター</t>
  </si>
  <si>
    <t>ＬＡＳＤＥＣ（地方自治情報センター契約分）全国町・字ファイル</t>
  </si>
  <si>
    <t>　ファイルメンテナンス　</t>
  </si>
  <si>
    <t>　　　　　　　　戸籍機器</t>
  </si>
  <si>
    <t>　　　　　　　　住基ネット機器</t>
  </si>
  <si>
    <t>　　　　　　　　中間ブリッジシステム</t>
  </si>
  <si>
    <t>　　　　　　　　印字システム保守</t>
  </si>
  <si>
    <t>　　　　　　　　住基ネット</t>
  </si>
  <si>
    <t>　　　　　　　　戸籍管理</t>
  </si>
  <si>
    <t>　　　　　　　　戸籍管理　副本管理システム</t>
  </si>
  <si>
    <t>　　　　　　　　団体内統合宛名システム</t>
  </si>
  <si>
    <t>　　　　　　　　ＤⅤオプション</t>
  </si>
  <si>
    <t>住民基本台帳ネットワークシステム機器賃貸借</t>
  </si>
  <si>
    <t>平成30年9月末で5年間のリース期間が終了し機器等の老朽化、部品等の</t>
  </si>
  <si>
    <t>製造終了に伴いシステム及び機器を更新するもの。5年リース。</t>
  </si>
  <si>
    <t>システム及び機器概算8,089,200円×2％＝161,784円（月額リース料）</t>
  </si>
  <si>
    <t>161,784円×12回＝1,941,408円</t>
  </si>
  <si>
    <t>仙台法務局大河原支局管内戸籍事務協議会負担金</t>
  </si>
  <si>
    <t>宮城県戸籍・住基・外国人事務協議会負担金</t>
  </si>
  <si>
    <t>個人番号カード交付事務交付金</t>
  </si>
  <si>
    <t>選挙費</t>
  </si>
  <si>
    <t>選挙管理委員会費</t>
  </si>
  <si>
    <t>選挙管理委員会委員・月額報酬</t>
  </si>
  <si>
    <t>選挙管理委員会</t>
  </si>
  <si>
    <t>定時登録作成業務　年４回　</t>
  </si>
  <si>
    <t>新有権者中央講座参加謝礼（2人）</t>
  </si>
  <si>
    <t>選挙管理委員会書記研修（市町村職員研修所）</t>
  </si>
  <si>
    <t>選挙管理委員会委員長交際費</t>
  </si>
  <si>
    <t>選管委員長交際費</t>
  </si>
  <si>
    <t>委員会運営に係る消耗品</t>
  </si>
  <si>
    <t>一般切手代</t>
  </si>
  <si>
    <t>明るい選挙推進協議会大会の駐車場借上料</t>
  </si>
  <si>
    <t>電算　使用許諾　選挙</t>
  </si>
  <si>
    <t>参議院議員選挙執行費</t>
  </si>
  <si>
    <t>期日前投票管理者報酬　11,100円×1人×16日</t>
  </si>
  <si>
    <t>期日前投票立会人報酬　9,500円×2人×16日</t>
  </si>
  <si>
    <t>投票管理者報酬　12,600円×15投票所</t>
  </si>
  <si>
    <t>投票立会人　10,700円×3人×15投票所</t>
  </si>
  <si>
    <t>投票箱送致立会人報酬　2,000円×15投票所</t>
  </si>
  <si>
    <t>開票管理者報酬　10,600円×1人</t>
  </si>
  <si>
    <t>開票立会人報酬　8,800円×10人×2選挙</t>
  </si>
  <si>
    <t>投票事務従事者手当　30,000円×85人</t>
  </si>
  <si>
    <t>開票事務従事者手当　10,000円×50人</t>
  </si>
  <si>
    <t>選挙事務時間外手当</t>
  </si>
  <si>
    <t>管理職員特別勤務手当</t>
  </si>
  <si>
    <t>書記長休日等出勤分　4,000円×150/100×4日</t>
  </si>
  <si>
    <t>臨時職員賃金　6,200円×35日</t>
  </si>
  <si>
    <t>投票管理者打合せ出席謝礼　4,200円×15人</t>
  </si>
  <si>
    <t>選挙公報配布謝礼　4,200円×22人</t>
  </si>
  <si>
    <t>ポスター掲示板設置協力謝礼　3,000円×33ヵ所</t>
  </si>
  <si>
    <t>委員会委員費用弁償　5,000円×7回</t>
  </si>
  <si>
    <t>投票事務従事者旅費　14投票所</t>
  </si>
  <si>
    <t>啓発用横断幕（0.9m×10m）　45,000円×3本</t>
  </si>
  <si>
    <t>一般事務用品</t>
  </si>
  <si>
    <t>投開票用事務用品</t>
  </si>
  <si>
    <t>臨時啓発用品</t>
  </si>
  <si>
    <t>投票所賄い料　3,000円×1投票所</t>
  </si>
  <si>
    <t>投票所賄い料2,000円×14投票所</t>
  </si>
  <si>
    <t>開票の際お茶代　150円×100本</t>
  </si>
  <si>
    <t>投開票事務打合わせの際お茶代　150円×50本</t>
  </si>
  <si>
    <t>長3封筒印刷　1,000枚×24円</t>
  </si>
  <si>
    <t>角2封筒印刷　1,000円×27円</t>
  </si>
  <si>
    <t>入場券印刷（はがきタイプ　2,300枚＋転出者用100枚）</t>
  </si>
  <si>
    <t>啓発用チラシ印刷（3,500枚）</t>
  </si>
  <si>
    <t>氏名掲示物印刷（共同印刷）一式</t>
  </si>
  <si>
    <t>選挙公報郵送料（青根別荘地）</t>
  </si>
  <si>
    <t>臨時電話仮設料</t>
  </si>
  <si>
    <t>不在者投票郵送代　35通×672円</t>
  </si>
  <si>
    <t>入場券郵送代　82円×3,200通</t>
  </si>
  <si>
    <t>郵便切手代</t>
  </si>
  <si>
    <t>投票用紙計算機点検手数料　8,400円×6台</t>
  </si>
  <si>
    <t>各種業務委託料</t>
  </si>
  <si>
    <t>ポスター掲示板設置・撤去業務　61ヵ所</t>
  </si>
  <si>
    <t>個人演説会公営施設使用料</t>
  </si>
  <si>
    <t>ポスター掲示板借上料　5,400円×63枚</t>
  </si>
  <si>
    <t>当日投票受付システム使用料</t>
  </si>
  <si>
    <t>選挙用備品購入費</t>
  </si>
  <si>
    <t>県議会議員選挙執行費</t>
  </si>
  <si>
    <t>期日前投票管理者報酬　11,100円×1人×8日</t>
  </si>
  <si>
    <t>期日前投票立会人報酬　9,500円×2人×8日</t>
  </si>
  <si>
    <t>投票立会人報酬　10,700円×3人×15投票所</t>
  </si>
  <si>
    <t>開票立会人報酬　8,800円×10人</t>
  </si>
  <si>
    <t>投票事務従事者手当　30,000円×74人</t>
  </si>
  <si>
    <t>開票事務従事者手当　10,000円×48人</t>
  </si>
  <si>
    <t>書記長休日等出勤分　4,000円/日×150/100×4日</t>
  </si>
  <si>
    <t>臨時職員賃金　6,200円×30日</t>
  </si>
  <si>
    <t>ポスター掲示場設置協力謝礼　3,000円×33ヵ所</t>
  </si>
  <si>
    <t>委員会委員費用弁償　5,000円×4回</t>
  </si>
  <si>
    <t>啓発用横断幕（0.9m×10m）　45,000×3本</t>
  </si>
  <si>
    <t>投票所賄い料　2,000円×14投票所</t>
  </si>
  <si>
    <t>開票の際お茶代　150円×50本</t>
  </si>
  <si>
    <t>角2封筒印刷　1,000枚×27円</t>
  </si>
  <si>
    <t>入場券印刷（はがきタイプ＋転出者用100枚）</t>
  </si>
  <si>
    <t>指名掲示物印刷（共同印刷）一式</t>
  </si>
  <si>
    <t>選挙公報郵送料</t>
  </si>
  <si>
    <t>入場券郵送代　52円×8,000通</t>
  </si>
  <si>
    <t>投票用紙計算機点検手数料　6,600円×7台</t>
  </si>
  <si>
    <t>ポスター掲示板設置・撤去業務61ヵ所</t>
  </si>
  <si>
    <t>ポスター掲示板借上料　5,500円×63枚</t>
  </si>
  <si>
    <t>当日投票システム使用料</t>
  </si>
  <si>
    <t>町長選挙執行費</t>
  </si>
  <si>
    <t>期日前投票管理者報酬　11,100円×1人×4日</t>
  </si>
  <si>
    <t>期日前投票立会人報酬　9,500円×2人×4日</t>
  </si>
  <si>
    <t>開票立会人報酬　8,800円×4人</t>
  </si>
  <si>
    <t>投票事務従事者手当　30,000×74人</t>
  </si>
  <si>
    <t>臨時職員賃金　6,200円×20日</t>
  </si>
  <si>
    <t>当選証書筆耕謝礼　</t>
  </si>
  <si>
    <t>委員長会議　1,000円×2回</t>
  </si>
  <si>
    <t>一般啓発用品</t>
  </si>
  <si>
    <t>立候補者交付物　16,200円×4組</t>
  </si>
  <si>
    <t>当選証書用紙並びにファイル代</t>
  </si>
  <si>
    <t>投開票事務用品</t>
  </si>
  <si>
    <t>投開票事務打合せの際お茶代　150円×50本</t>
  </si>
  <si>
    <t>入場券印刷（はがきタイプ　2,300円＋転出者用100枚）</t>
  </si>
  <si>
    <t>マニフェストビラ証紙代　21,600円×4組（1組5,000枚、2色刷り）</t>
  </si>
  <si>
    <t>投票用紙、不在者投票用封筒等印刷</t>
  </si>
  <si>
    <t>啓発用チラシ印刷（3,300枚）</t>
  </si>
  <si>
    <t>選挙の手引き印刷</t>
  </si>
  <si>
    <t>選挙公報印刷</t>
  </si>
  <si>
    <t>公費負担はがき郵便代　2,500枚×52円×3候補</t>
  </si>
  <si>
    <t>投票用紙計算機点検手数料　8,640円×4台</t>
  </si>
  <si>
    <t>不在者投票経費（不在者投票所管理者あて支払い）727円×100人</t>
  </si>
  <si>
    <t>ポスター掲示場設置・撤去業務　61ヵ所</t>
  </si>
  <si>
    <t>個人演説会公営施設使用料　一式</t>
  </si>
  <si>
    <t>町議会議員選挙執行費</t>
  </si>
  <si>
    <t>期日前投票管理者報酬　11,100円×1人×4人</t>
  </si>
  <si>
    <t>職員手当</t>
  </si>
  <si>
    <t>開票事務従事者手当　10,000円×49人</t>
  </si>
  <si>
    <t>当選証書筆耕謝礼</t>
  </si>
  <si>
    <t>立候補者交付物　16,500円×20組</t>
  </si>
  <si>
    <t>当選証書用紙並びにファイル代　2,200円×20組</t>
  </si>
  <si>
    <t>入場券印刷（はがきタイプ　2,300枚）</t>
  </si>
  <si>
    <t>選挙公報印刷　3,400部×55円</t>
  </si>
  <si>
    <t>公費負担はがき郵便代　800枚×52円×20候補</t>
  </si>
  <si>
    <t>統計調査費</t>
  </si>
  <si>
    <t>統計調査総務費</t>
  </si>
  <si>
    <t>宮城県統計大会（仙台以北分）</t>
  </si>
  <si>
    <t>統計調査普及パンフレット代</t>
  </si>
  <si>
    <t>統計関連事業に係る高速代及び駐車料金</t>
  </si>
  <si>
    <t>宮城県統計協会市町村負担金</t>
  </si>
  <si>
    <t>統計調査員確保対策補助金</t>
  </si>
  <si>
    <t>統計調査員確保対策事業補助金</t>
  </si>
  <si>
    <t>指定統計調査費</t>
  </si>
  <si>
    <t>統計調査員・日額報酬</t>
  </si>
  <si>
    <t>調査員指導員研修等に係る費用弁償</t>
  </si>
  <si>
    <t>各統計調査等事務用品</t>
  </si>
  <si>
    <t>各統計調査事務周知チラシ又はパンフレット印刷経費</t>
  </si>
  <si>
    <t>地籍調査費</t>
  </si>
  <si>
    <t>国土調査室</t>
  </si>
  <si>
    <t>時間外勤務手当（職員2人分）</t>
  </si>
  <si>
    <t>（調査区域：川内字下田山等7単位区域）</t>
  </si>
  <si>
    <t>現場用品一式（鋲・軍手・ハチよけスプレー等）</t>
  </si>
  <si>
    <t>事務用品一式（地籍図シート・ファイル等）</t>
  </si>
  <si>
    <t>公用車自動車登録手数料印紙代（車検時）</t>
  </si>
  <si>
    <t>コピー代（閲覧時使用）</t>
  </si>
  <si>
    <t>公用車車検整備料　一式　（宮城300の4205）</t>
  </si>
  <si>
    <t>その他備品等修繕</t>
  </si>
  <si>
    <t>医薬材料費</t>
  </si>
  <si>
    <t>医療品代（虫さされ軟膏等）</t>
  </si>
  <si>
    <t>+公図7枚15,120円</t>
  </si>
  <si>
    <t>公図、都市計画図スキャニング代</t>
  </si>
  <si>
    <t>公用車自賠責保険料　1台</t>
  </si>
  <si>
    <t>地籍調査実施委員傷害保険料　（6ヵ月）</t>
  </si>
  <si>
    <t>一筆地調査立会者傷害保険料　（6ヵ月）</t>
  </si>
  <si>
    <t>測量委託料</t>
  </si>
  <si>
    <t>地籍図根三角点等測量業務委託一式</t>
  </si>
  <si>
    <t>川内字下田山等7単位区域</t>
  </si>
  <si>
    <t>C、F1、F2-1工程業務委託（地籍図根三角点、細部測量、</t>
  </si>
  <si>
    <t>一筆地測量）</t>
  </si>
  <si>
    <t>地籍調査業務委託料</t>
  </si>
  <si>
    <t>地籍調査事業一筆地調査業務委託一式</t>
  </si>
  <si>
    <t>川内字下田山等7単位</t>
  </si>
  <si>
    <t>F2-2、G、H工程業務委託（原図作成、複図作成、地積測定）</t>
  </si>
  <si>
    <t>川内字草倉山等3単位区域</t>
  </si>
  <si>
    <t>過年度数値情報化</t>
  </si>
  <si>
    <t>川内字熊野山等一部4単位区域、川内字向原等10単位区域</t>
  </si>
  <si>
    <t>地籍集成図作成業務委託</t>
  </si>
  <si>
    <t>川内字熊野山等一部4単位区域</t>
  </si>
  <si>
    <t>電算機器保守料</t>
  </si>
  <si>
    <t>D-GPS保守料</t>
  </si>
  <si>
    <t>地籍調査支援システム保守料</t>
  </si>
  <si>
    <t>測量成果活用システム保守料</t>
  </si>
  <si>
    <t>高速代</t>
  </si>
  <si>
    <t>国土調査推進協議会（国・県）負担金</t>
  </si>
  <si>
    <t>公用車自動車重量税</t>
  </si>
  <si>
    <t>監査委員費</t>
  </si>
  <si>
    <t>監査委員・日額報酬</t>
  </si>
  <si>
    <t>県監査協議会関係</t>
  </si>
  <si>
    <t>仙南監査協議会関係</t>
  </si>
  <si>
    <t>全国監査委員会研修会</t>
  </si>
  <si>
    <t>仙南地方監査委員協議会研修会（1泊2日）</t>
  </si>
  <si>
    <t>全国監査委員全国大会（東京1泊2日）</t>
  </si>
  <si>
    <t>監査委員交際費</t>
  </si>
  <si>
    <t>香典代・花輪代・研修お土産代など</t>
  </si>
  <si>
    <t>法令加除（ぎょうせい）</t>
  </si>
  <si>
    <t>視察研修来庁の際 お茶代</t>
  </si>
  <si>
    <t>決算意見書印刷　110部×993.6円</t>
  </si>
  <si>
    <t>通信費</t>
  </si>
  <si>
    <t>通行料</t>
  </si>
  <si>
    <t>宮城県町村監査委員協議会負担金</t>
  </si>
  <si>
    <t>仙南地方町村監査委員協議会負担金</t>
  </si>
  <si>
    <t>民生費</t>
  </si>
  <si>
    <t>社会福祉費</t>
  </si>
  <si>
    <t>社会福祉総務費</t>
  </si>
  <si>
    <t>保健福祉課</t>
  </si>
  <si>
    <t>民生委員推薦会委員謝金</t>
  </si>
  <si>
    <t>社会福祉事業関連消耗品</t>
  </si>
  <si>
    <t>諸用紙印刷費</t>
  </si>
  <si>
    <t>視察研修等に係る高速道路使用料等</t>
  </si>
  <si>
    <t>川崎町社会福祉協議会補助金</t>
  </si>
  <si>
    <t>社会福祉協議会運営費補助金</t>
  </si>
  <si>
    <t>社協職員人件費等の一部</t>
  </si>
  <si>
    <t>補助金積算</t>
  </si>
  <si>
    <t>人件費：(給料＋手当＋社会保険・退職手当)×公的業務従事割合</t>
  </si>
  <si>
    <t>生活相談所運営経費</t>
  </si>
  <si>
    <t>生活安定資金事務費</t>
  </si>
  <si>
    <t>民生委員協議会事務費：284千円　町　123千円　社協　161千円</t>
  </si>
  <si>
    <t>福祉団体補助　母子福祉会　46千円　町　23千円　社協　23千円</t>
  </si>
  <si>
    <t>福祉団体補助　　　遺族会　47千円　町　19千円　社協　28千円</t>
  </si>
  <si>
    <t>福祉団体補助　保護司会　　54千円　町　54千円　社協　00千円</t>
  </si>
  <si>
    <t>　福祉団体補助　計　96千円</t>
  </si>
  <si>
    <t>扶助費</t>
  </si>
  <si>
    <t>行旅病人等扶助費</t>
  </si>
  <si>
    <t>旅費欠乏者移送費給付金</t>
  </si>
  <si>
    <t>繰出金</t>
  </si>
  <si>
    <t>保険基盤安定国民健康保険特別会計繰出金</t>
  </si>
  <si>
    <t>国民健康保険会計　保険基盤安定繰出金（保険税軽減分）</t>
  </si>
  <si>
    <t>　平成30年度実績ベース　39,442,316円（県3／4＋町1／4）</t>
  </si>
  <si>
    <t>　保険税軽減分に係る県負担金の増</t>
  </si>
  <si>
    <t>　保険税軽減相当分（7･5･3割）の増加</t>
  </si>
  <si>
    <t>国民健康保険会計　保険基盤安定繰出金（保険者支援分）</t>
  </si>
  <si>
    <t>　平成30年度実績ベース　21,335,709円（国1／2＋県・町1／4）</t>
  </si>
  <si>
    <t>　保険者支援分に係る県負担金の増加</t>
  </si>
  <si>
    <t>　保険税軽減対象の一般被保険者数の増加</t>
  </si>
  <si>
    <t>職員給与費等国民健康保険特別会計繰出金</t>
  </si>
  <si>
    <t>国民健康保険運営協議会　人件費等の繰出</t>
  </si>
  <si>
    <t>　委員日額報酬分</t>
  </si>
  <si>
    <t>　委員費用弁償分</t>
  </si>
  <si>
    <t>助産費国民健康保険特別会計繰出金</t>
  </si>
  <si>
    <t>参考）H29該当＝9人</t>
  </si>
  <si>
    <t>財政安定化支援事業国民健康保険会計繰出金</t>
  </si>
  <si>
    <t>財政安定化支援事業　国民健康保険特別会計繰出金（法定分）</t>
  </si>
  <si>
    <t>　①被保険者の応能割保険税負担能力が特に不足していること</t>
  </si>
  <si>
    <t>　　軽減世帯数の増加に伴う補てん見込み額</t>
  </si>
  <si>
    <t>　②病床数が多いことによる給付費増加　なし</t>
  </si>
  <si>
    <t>　③年齢構成差による給付費の増嵩の一定割合（H29実績ベース）</t>
  </si>
  <si>
    <t>被保険者事務費国民健康保険会計繰出金</t>
  </si>
  <si>
    <t>国民健康保険特別会計　総務費相当額＋特定健診分</t>
  </si>
  <si>
    <t>　　　　　　　　　－受診負担金－国・県補助金</t>
  </si>
  <si>
    <t>H30実績ベース</t>
  </si>
  <si>
    <t>財政調整基金積立金国民健康保険会計繰出金</t>
  </si>
  <si>
    <t>国民年金事務費</t>
  </si>
  <si>
    <t>職員：2人</t>
  </si>
  <si>
    <t>年金時代購読料</t>
  </si>
  <si>
    <t>電算　機器保守　拠出年金等</t>
  </si>
  <si>
    <t>電算　使用許諾　国民年金</t>
  </si>
  <si>
    <t>老人福祉費</t>
  </si>
  <si>
    <t>①養護老人ホーム入所判定委員会</t>
  </si>
  <si>
    <t>①敬老会事業用（用紙等）</t>
  </si>
  <si>
    <t>②一般事務費</t>
  </si>
  <si>
    <t>③各種法令追録代</t>
  </si>
  <si>
    <t>老人福祉事業各種会議</t>
  </si>
  <si>
    <t>②その他の老人福祉事業</t>
  </si>
  <si>
    <t>③有線電話　NTT84-6008　KDDI84-6008</t>
  </si>
  <si>
    <t>①緊急通報システム業務委託料</t>
  </si>
  <si>
    <t>③移送サービス事業</t>
  </si>
  <si>
    <t>【社会福祉協議会分】</t>
  </si>
  <si>
    <t>【民間分】</t>
  </si>
  <si>
    <t>駐車場・高速道路使用料</t>
  </si>
  <si>
    <t>①電算　使用許諾　災害時要支援者台帳</t>
  </si>
  <si>
    <t>②要支援者地図利用システム導入</t>
  </si>
  <si>
    <t>県後期高齢者医療広域連合負担金（共通経費）</t>
  </si>
  <si>
    <t>平成30年10月算出宮城県後期高齢者医療広域連合町負担金</t>
  </si>
  <si>
    <t>（均等割＋後期高齢者人口割＋人口割）</t>
  </si>
  <si>
    <t>医療給付費町負担金</t>
  </si>
  <si>
    <t>　参考）H30見込み　102,577,780円　H30年度比△5.6％</t>
  </si>
  <si>
    <t>①老人クラブ助成事業</t>
  </si>
  <si>
    <t>②敬老会開催事業</t>
  </si>
  <si>
    <t>③高齢者等移送用タクシー利用助成事業</t>
  </si>
  <si>
    <t>⑤川崎町シルバー人材センター運営事業補助金</t>
  </si>
  <si>
    <t>老人福祉各種研修会受講料</t>
  </si>
  <si>
    <t>老人保護措置費</t>
  </si>
  <si>
    <t>介護保険特別会計繰出金（介護給付費）</t>
  </si>
  <si>
    <t>介護保険特別会計繰出金（地域支援（介護予防）事業）</t>
  </si>
  <si>
    <t>地域支援事業（介護予防・日常生活支援総合事業）　補助事業分＋単独</t>
  </si>
  <si>
    <t>介護保険特別会計繰出金（地域支援（包括的支援等）事業）</t>
  </si>
  <si>
    <t>地域支援事業（包括的支援・任意事業）　補助事業分＋単独事業分</t>
  </si>
  <si>
    <t>介護保険特別会計繰出金（職員給与費等）</t>
  </si>
  <si>
    <t>　地域包括支援センター職員　人件費の一部</t>
  </si>
  <si>
    <t>介護保険特別会計繰出金（事務費）</t>
  </si>
  <si>
    <t>介護保険特別会計事務費繰出金：事務費総額－事務費特定財源</t>
  </si>
  <si>
    <t>介護保険特別会計繰出金（介護保険料軽減強化）</t>
  </si>
  <si>
    <t>介護保険特別会計保険料軽減負担繰出金</t>
  </si>
  <si>
    <t>後期高齢者医療保険特別会計繰出金（事務費）</t>
  </si>
  <si>
    <t>後期高齢者事務費繰出金　</t>
  </si>
  <si>
    <t>後期高齢者医療保険特別会計（保険基盤安定）</t>
  </si>
  <si>
    <t>後期高齢者医療保険基盤安定繰出金</t>
  </si>
  <si>
    <t>　H31見込み（県広域連合算定額採用）県3/4　町1/4</t>
  </si>
  <si>
    <t>障害福祉費</t>
  </si>
  <si>
    <t>身体障害者事務</t>
  </si>
  <si>
    <t>知的障害者事務</t>
  </si>
  <si>
    <t>精神障害者事務</t>
  </si>
  <si>
    <t>心身障害者医療医助成費</t>
  </si>
  <si>
    <t>知的障害者業務</t>
  </si>
  <si>
    <t>追録代・図書代</t>
  </si>
  <si>
    <t>心身障害者医療費助成用</t>
  </si>
  <si>
    <t>心身障害者医療助成費</t>
  </si>
  <si>
    <t>主治医意見書等作成手数料</t>
  </si>
  <si>
    <t>地域活動支援センター「仲間の家」管理運営業務委託料</t>
  </si>
  <si>
    <t>日中一時支援事業</t>
  </si>
  <si>
    <t>基幹相談支援センター事業　白石陽光園委託料2市7町人口割</t>
  </si>
  <si>
    <t>手話奉仕員養成事業委託料</t>
  </si>
  <si>
    <t>駐車料金</t>
  </si>
  <si>
    <t>電算　使用許諾　医療給付</t>
  </si>
  <si>
    <t>　　　　　　　　福祉事務支援</t>
  </si>
  <si>
    <t>仙南地域広域行政事務組合（民生費　障害福祉費）</t>
  </si>
  <si>
    <t>障害者自立支援法市町村審査会共同設置負担金</t>
  </si>
  <si>
    <t>宮城県身体障害者福祉協会仙南地方連絡協議会負担金</t>
  </si>
  <si>
    <t>しょうがい者連絡協議会運営補助金</t>
  </si>
  <si>
    <t>身体障害者自動車改造費</t>
  </si>
  <si>
    <t>障害者自動車運転免許取得費</t>
  </si>
  <si>
    <t>第67回全国ろうあ者大会inみやぎの協賛（寄付・広告）代</t>
  </si>
  <si>
    <t>身体障害者日常生活用具給付費</t>
  </si>
  <si>
    <t>身体障害者補装具給付費</t>
  </si>
  <si>
    <t>身体障害者更生医療費</t>
  </si>
  <si>
    <t>身体障害者在宅酸素療法者酸素利用助成</t>
  </si>
  <si>
    <t>身体障害児補装具給付費</t>
  </si>
  <si>
    <t>心身障害者医療費助成</t>
  </si>
  <si>
    <t>育成医療費</t>
  </si>
  <si>
    <t>障害児通所給付費</t>
  </si>
  <si>
    <t>人工透析患者交通費助成費</t>
  </si>
  <si>
    <t>障害者自立支援給付費</t>
  </si>
  <si>
    <t>療養介護医療費</t>
  </si>
  <si>
    <t>健康福祉センター費</t>
  </si>
  <si>
    <t>参考）条例上運営委員12人以内　保健福祉部会・病院事業部会あり</t>
  </si>
  <si>
    <t>人夫賃金</t>
  </si>
  <si>
    <t>センター緑地等維持管理業務協定に基づく作業賃金</t>
  </si>
  <si>
    <t>芝刈り、除草、追肥、落葉収集、水路清掃、花壇手入れ、剪定ほか</t>
  </si>
  <si>
    <t>コピー料金、トナー費用　実績ベース試算　</t>
  </si>
  <si>
    <t>施設設備（公用車含む。）修理代（過去実績ベース）突発的な修繕</t>
  </si>
  <si>
    <t>公用車車検修繕代</t>
  </si>
  <si>
    <t>ボンゴ</t>
  </si>
  <si>
    <t>芝・雑草処分費一式</t>
  </si>
  <si>
    <t>座布団、カーテンクリーニング代　一式</t>
  </si>
  <si>
    <t>公用車車検代行手数料</t>
  </si>
  <si>
    <t>公有建物災害共済分担金</t>
  </si>
  <si>
    <t>町有自動車任意保険共済分担金</t>
  </si>
  <si>
    <t>臨時職員に係る課業務損害保険料</t>
  </si>
  <si>
    <t>公用車自賠責保険料（ボンゴ）</t>
  </si>
  <si>
    <t>施設警備委託料</t>
  </si>
  <si>
    <t>休日・時間外案内受付業務委託料</t>
  </si>
  <si>
    <t>受水槽、源泉槽、グリストラップ清掃委託料</t>
  </si>
  <si>
    <t>自家用電気工作物保安管理業務委託料　　</t>
  </si>
  <si>
    <t>空調設備フロン漏洩点検業務委託料</t>
  </si>
  <si>
    <t>医療福祉センター周辺環境整備（緑地管理）業務</t>
  </si>
  <si>
    <t>北川河川公園公衆トイレ汚水排水ポンプ槽清掃</t>
  </si>
  <si>
    <t>医療福祉センターNHK受信料　</t>
  </si>
  <si>
    <t>高圧受電設備改修工事</t>
  </si>
  <si>
    <t>（受電用ｷｭｰﾋﾞｸﾙ内眼流ﾋｭｰｽﾞ～高圧交流負荷開閉器修繕工事）</t>
  </si>
  <si>
    <t>やすらぎの湯ポンプ、ケーブル修繕工事(隔年実施）</t>
  </si>
  <si>
    <t>やすらぎの湯揚湯管点検工事（隔年実施）</t>
  </si>
  <si>
    <t>健康福祉センター正面玄関外側内側自動ドア電装品修繕工事</t>
  </si>
  <si>
    <t>施設肥料購入代</t>
  </si>
  <si>
    <t>長寿社会基金費</t>
  </si>
  <si>
    <t>長寿社会対策基金積立金</t>
  </si>
  <si>
    <t>長寿社会対策基金利子見込額</t>
  </si>
  <si>
    <t>児童福祉費</t>
  </si>
  <si>
    <t>児童福祉総務費</t>
  </si>
  <si>
    <t>主に要保護児童対策地域協議会に係るケース対応・訪問・支援</t>
  </si>
  <si>
    <t>業務に従事　虐待（老人・児童）関係のアドバイザーとして</t>
  </si>
  <si>
    <t>精神保健福祉士、社会福祉士の有資格者を臨時職員として採用</t>
  </si>
  <si>
    <t>各種報奨金・謝金等</t>
  </si>
  <si>
    <t>要保護児童対策地域協議会講演会講師謝礼</t>
  </si>
  <si>
    <t>県内（仙台市以北）及び交通費</t>
  </si>
  <si>
    <t>子ども医療</t>
  </si>
  <si>
    <t>児童福祉事業各種会議</t>
  </si>
  <si>
    <t>母子福祉（受給者証）100枚×54円</t>
  </si>
  <si>
    <t>乳幼児（受給者証）500枚×54円</t>
  </si>
  <si>
    <t>目隠しシール（医療費助成）</t>
  </si>
  <si>
    <t>　80枚×12ヵ月×32.4円</t>
  </si>
  <si>
    <t>封筒代</t>
  </si>
  <si>
    <t>　角2号（ソフトピンク）1,000部×32.4円</t>
  </si>
  <si>
    <t>　長形3号（ソフトピンクテープ付）5,000部×10.8円</t>
  </si>
  <si>
    <t>こども・子育て支援事業計画基礎調査業務委託</t>
  </si>
  <si>
    <t>研修会等駐車料金</t>
  </si>
  <si>
    <t>電算　使用許諾　児童手当</t>
  </si>
  <si>
    <t>　　　　　　　　医療給付</t>
  </si>
  <si>
    <t>仙南地方母子寡婦福祉連合会負担金</t>
  </si>
  <si>
    <t>母子・父子家庭医療費</t>
  </si>
  <si>
    <t>過去3年間の実績を基に算定</t>
  </si>
  <si>
    <t>県事業分　外来</t>
  </si>
  <si>
    <t>県事業分　入院</t>
  </si>
  <si>
    <t>町単独事業分（食事療養費）</t>
  </si>
  <si>
    <t>誕生祝金支給費</t>
  </si>
  <si>
    <t>誕生祝金（第1子、第2子）　現金50,000円＋川崎町商品券50,000円</t>
  </si>
  <si>
    <t>乳幼児応援助成券支給費</t>
  </si>
  <si>
    <t>出生から満１歳までの乳幼児に対して1ヵ月5,000円×2枚のおむつ等購</t>
  </si>
  <si>
    <t>入助成券を交付する事業（粉ミルク、ベビーフード等の購入可能）</t>
  </si>
  <si>
    <t>小学校入学祝金支給費</t>
  </si>
  <si>
    <t>第３子目以降の小学校入学祝金（県単補助）</t>
  </si>
  <si>
    <t>子ども医療費</t>
  </si>
  <si>
    <t>県対象　外来・入院　小学校就学前まで</t>
  </si>
  <si>
    <t>町単独　外来・入院・食事半額　中学校修了から高校卒業まで</t>
  </si>
  <si>
    <t>養育医療費</t>
  </si>
  <si>
    <t>貸付金</t>
  </si>
  <si>
    <t>母子・父子家庭福祉貸付金</t>
  </si>
  <si>
    <t>補助金等返還金（国費）</t>
  </si>
  <si>
    <t>国庫返還金</t>
  </si>
  <si>
    <t>県費返還金</t>
  </si>
  <si>
    <t>乳幼児医療費国民健康保険特別会計繰出金</t>
  </si>
  <si>
    <t>乳幼児医療助成国保繰出金</t>
  </si>
  <si>
    <t>H30補助金決定額 500,000円</t>
  </si>
  <si>
    <t>衛生費</t>
  </si>
  <si>
    <t>保健衛生費</t>
  </si>
  <si>
    <t>保健衛生総務費</t>
  </si>
  <si>
    <t>参考図書代（環境・衛生関係）</t>
  </si>
  <si>
    <t>狂犬病予防（手袋・鎖・捕獲用餌代）</t>
  </si>
  <si>
    <t>　　〃　　（事務用品代）</t>
  </si>
  <si>
    <t>畜犬登録管理システムソフト購入代</t>
  </si>
  <si>
    <t>川崎町公衆衛生組合助成金</t>
  </si>
  <si>
    <t>看護師等奨学資金貸付金</t>
  </si>
  <si>
    <t>保健指導費</t>
  </si>
  <si>
    <t>保健協力員等謝金</t>
  </si>
  <si>
    <t>健康推進員活動分</t>
  </si>
  <si>
    <t>（県内）課長、職員</t>
  </si>
  <si>
    <t>（県外）健康推進員視察研修随行職員+バス運転手旅費</t>
  </si>
  <si>
    <t>法規追録代</t>
  </si>
  <si>
    <t>健康推進員活動事務用品</t>
  </si>
  <si>
    <t>診察室カーテン等修繕費</t>
  </si>
  <si>
    <t>自治体委嘱医師総合保険料</t>
  </si>
  <si>
    <t>歯科休日当番医制事業に係る勤務医等賠償責任保険料</t>
  </si>
  <si>
    <t>休日急患診療事業委託料</t>
  </si>
  <si>
    <t>歯科休日当番医制事業委託料</t>
  </si>
  <si>
    <t>駐車料金等</t>
  </si>
  <si>
    <t>仙南地方保健師協議会負担金</t>
  </si>
  <si>
    <t>宮城県栄養士設置市町村連絡協議会負担金</t>
  </si>
  <si>
    <t>病院群輪番制事業負担金（仙南地域医療対策委員会）</t>
  </si>
  <si>
    <t>仙南地域医療対策委員会市町負担金</t>
  </si>
  <si>
    <t>宮城ハンセン協会負担金</t>
  </si>
  <si>
    <t>宮城県精神保健福祉協会会費</t>
  </si>
  <si>
    <t>柴田郡歯科医師会普及啓発事業負担金　※H31から開催町のみ負担</t>
  </si>
  <si>
    <t>仙南地域初期救急医療協議会会費</t>
  </si>
  <si>
    <t>仙南夜間初期急患センター運営経費負担金（前年分の収支差額）</t>
  </si>
  <si>
    <t>食生活改善推進事業運営補助金</t>
  </si>
  <si>
    <t>健康づくり推進事業補助金</t>
  </si>
  <si>
    <t>予防費</t>
  </si>
  <si>
    <t>各種検診嘱託医・日額報酬</t>
  </si>
  <si>
    <t>健康保険料＋厚生年金保険料</t>
  </si>
  <si>
    <t>雇用保険料（年間）</t>
  </si>
  <si>
    <t>労災保険料（年間）</t>
  </si>
  <si>
    <t>市町村振興総合補助金（がん検診受診率向上対策）</t>
  </si>
  <si>
    <t>栄養士・看護師等賃金</t>
  </si>
  <si>
    <t>歯科衛生士（嘱託）【月額賃金＋賞与相当分＋通勤手当分合算】</t>
  </si>
  <si>
    <t>保健師補充分として臨時雇用賃金</t>
  </si>
  <si>
    <t>超過勤務分（時間外）</t>
  </si>
  <si>
    <t>臨時職員通勤手当分賃金</t>
  </si>
  <si>
    <t>通勤手当分賃金</t>
  </si>
  <si>
    <t>各種教室・相談等講師謝礼</t>
  </si>
  <si>
    <t>（市町村総合補助金）</t>
  </si>
  <si>
    <t>食育推進協働事業　調理員（食改）</t>
  </si>
  <si>
    <t>地域母子保健事業研修（県外）</t>
  </si>
  <si>
    <t>市町村保健活動・政策形成中央研修会（県外）</t>
  </si>
  <si>
    <t>生活習慣病予防事業推進研修　県外</t>
  </si>
  <si>
    <t>広報用品等　実績ベース採用（献血事業）</t>
  </si>
  <si>
    <t>乳幼児健診用消耗品</t>
  </si>
  <si>
    <t>各種予防接種事業予診票用紙代</t>
  </si>
  <si>
    <t>調理実習用消耗品（洗剤、廃油処理剤等）</t>
  </si>
  <si>
    <t>疾病対策普及啓発消耗品</t>
  </si>
  <si>
    <t>住民健診受診率向上対策消耗品</t>
  </si>
  <si>
    <t>訪問指導用事務用品、ユニフォーム等</t>
  </si>
  <si>
    <t>がん検診推進事業</t>
  </si>
  <si>
    <t>（健康増進事業）</t>
  </si>
  <si>
    <t>・補助事業に係る消耗品（健康教育資料作成用、栄養・訪問指導用）</t>
  </si>
  <si>
    <t>①がん検診受診率向上対策</t>
  </si>
  <si>
    <t>②食育実践地域活動支援（学童期の食育推進含む）</t>
  </si>
  <si>
    <t>（指導用冊子）</t>
  </si>
  <si>
    <t>①母子保健事業（母子健康手帳、子どもノート、発達障害パンフレット</t>
  </si>
  <si>
    <t>、祖父母手帳　他）</t>
  </si>
  <si>
    <t>②食育推進事業</t>
  </si>
  <si>
    <t>③各種健（検）診事業</t>
  </si>
  <si>
    <t>④予防接種事業（必携、ガイドライン、予防接種と子どもの健康　他）</t>
  </si>
  <si>
    <t>⑤生活習慣病予防事業（糖尿病ノート　他）</t>
  </si>
  <si>
    <t>（仮称）子育て世代包括支援センター用一般事務用品</t>
  </si>
  <si>
    <t>（母子保健事業分）</t>
  </si>
  <si>
    <t>3歳6ヵ月児健診視力検査用教材（アイマスク、ランドルト環）　</t>
  </si>
  <si>
    <t>（健診事業分）</t>
  </si>
  <si>
    <t>（補助事業）</t>
  </si>
  <si>
    <t>がん検診勧奨メッセージカード　</t>
  </si>
  <si>
    <t>（仮称）子育て世代包括支援センター周知用パンフレット</t>
  </si>
  <si>
    <t>保健備品等修理代</t>
  </si>
  <si>
    <t>賄材料費</t>
  </si>
  <si>
    <t>（健康増進補助事業）重点：生活習慣病予防</t>
  </si>
  <si>
    <t>乳幼児健診用医薬材料代（1歳6ヵ月、2歳6ヵ月歯科、3歳6ヵ月）</t>
  </si>
  <si>
    <t>　歯ブラシ、歯磨き粉、プラークテスター、ミルトン　他</t>
  </si>
  <si>
    <t>フッ化物洗口事業用医薬材料代（こども園、富岡幼稚園）　</t>
  </si>
  <si>
    <t>学校歯科保健事業指導用衛生材料代（歯ブラシ、咀嚼力判定ガム　他）</t>
  </si>
  <si>
    <t>インフルエンザ感染予防対策用消毒薬　他</t>
  </si>
  <si>
    <t>災害時等救急物品（ガーゼ、消毒薬、医薬品　等）</t>
  </si>
  <si>
    <t>１．総合健（検）診事業（人間ドック事業）</t>
  </si>
  <si>
    <t>２．市町村振興総合事業（がん検診受診率向上対策）</t>
  </si>
  <si>
    <t>３．健康増進事業：重点生活習慣病予防</t>
  </si>
  <si>
    <t>各種健（検）診受診票通知郵送代</t>
  </si>
  <si>
    <t>（仮称）子育て世代包括支援センター電話料（専用回線設置）</t>
  </si>
  <si>
    <t>保健機器（体重計等）検査代</t>
  </si>
  <si>
    <t>保健事業保険料</t>
  </si>
  <si>
    <t>児童精神発達検査及び療育支援事業委託（巡回コンサルテーション）</t>
  </si>
  <si>
    <t>「第3期健康かわさき21計画（実施期間：H33～42年度までの10年間）」</t>
  </si>
  <si>
    <t>の策定（第2期からの更新）に伴うアンケート調査業務等委託料</t>
  </si>
  <si>
    <t>電算　機器保守　健康管理機器</t>
  </si>
  <si>
    <t>　　　一括処理　健康管理</t>
  </si>
  <si>
    <t>　　　健康管理システム更新（健康かるて母子保健副本登録対応）</t>
  </si>
  <si>
    <t>　　　健康管理システム改修（健康かるて新元号対応）</t>
  </si>
  <si>
    <t>住民健康診査委託料（39歳以下）</t>
  </si>
  <si>
    <t>（がん検診推進事業分を含むがん検診として）</t>
  </si>
  <si>
    <t>（健康増進事業として）</t>
  </si>
  <si>
    <t>成人歯科健診（18歳～74歳）</t>
  </si>
  <si>
    <t>②住民健診会場での実施分委託（300人）</t>
  </si>
  <si>
    <t>町国保（40歳～64歳）対象人間ドック事業（がん・生活習慣病健診）</t>
  </si>
  <si>
    <t>頸部超音波・血管内皮機能検査（ＦＭＤ）二次検診</t>
  </si>
  <si>
    <t>駐車料等　</t>
  </si>
  <si>
    <t>高速道路等通行料　</t>
  </si>
  <si>
    <t>電算　使用許諾　健康管理業務</t>
  </si>
  <si>
    <t>保健指導用備品</t>
  </si>
  <si>
    <t>乳幼児健診設置玩具及び収納庫</t>
  </si>
  <si>
    <t>食育指導調理器具等備品</t>
  </si>
  <si>
    <t>（仮称）子育て世代包括支援センター用備品</t>
  </si>
  <si>
    <t>図書購入費</t>
  </si>
  <si>
    <t>衛生行政六法</t>
  </si>
  <si>
    <t>医学辞書</t>
  </si>
  <si>
    <t>妊婦健康診査費助成金（償還払い）</t>
  </si>
  <si>
    <t>小児インフルエンザ予防接種助成金</t>
  </si>
  <si>
    <t>医療用ウィッグ・補正具購入助成金（がん患者）</t>
  </si>
  <si>
    <t>医療用ウィッグ限度額3万円、乳房補正具限度額右・左側それぞれ2万円</t>
  </si>
  <si>
    <t>環境衛生費</t>
  </si>
  <si>
    <t>環境美化指導員賃金</t>
  </si>
  <si>
    <t>参考図書代（防疫関係）</t>
  </si>
  <si>
    <t>環境美化指導員作業着代</t>
  </si>
  <si>
    <t>不法投棄現場用品代</t>
  </si>
  <si>
    <t>環境美化指導車スタットレス代</t>
  </si>
  <si>
    <t>追録代（墓地埋葬実務便覧）</t>
  </si>
  <si>
    <t>　地区一斉清掃及びごみ集塵箱清掃、不法投棄物回収</t>
  </si>
  <si>
    <t>放射能測定室関連消耗品代</t>
  </si>
  <si>
    <t>　プリンタートナー、蒸留水、プラ袋、作業着、マスク等</t>
  </si>
  <si>
    <t>環境美化指導車修繕料</t>
  </si>
  <si>
    <t>環境美化指導車任意保険料</t>
  </si>
  <si>
    <t>春の一斉清掃ごみ分別</t>
  </si>
  <si>
    <t>へい獣処理場刈払い</t>
  </si>
  <si>
    <t>食品放射能測定システム保守</t>
  </si>
  <si>
    <t>食品放射能測定システム保守(消費者庁貸与品）</t>
  </si>
  <si>
    <t>事業用原材料費</t>
  </si>
  <si>
    <t>町有地不法投棄防止棚設置等原材料費</t>
  </si>
  <si>
    <t>仙南地域広域行政事務組合負担金</t>
  </si>
  <si>
    <t>川崎斎苑負担金</t>
  </si>
  <si>
    <t>釜房ダム貯水池湖沼水質保全対策協議会負金</t>
  </si>
  <si>
    <t>宮城県合併処理浄化槽普及促進協議会負担金</t>
  </si>
  <si>
    <t>騒音・振動・悪臭担当者研修会負担金</t>
  </si>
  <si>
    <t>合併処理浄化槽設置整備事業補助金</t>
  </si>
  <si>
    <t>飲料水安定確保対策事業補助金（補助率2/3　限度額100万円）</t>
  </si>
  <si>
    <t>　補助対象工事　井戸ボーリング及び設備工事、水質検査</t>
  </si>
  <si>
    <t>清掃費</t>
  </si>
  <si>
    <t>じん芥処理費</t>
  </si>
  <si>
    <t>ごみ分別指導員賃金</t>
  </si>
  <si>
    <t>ごみ集積所謝礼金</t>
  </si>
  <si>
    <t>参考図書代</t>
  </si>
  <si>
    <t>その他（ゴム手袋ほか）</t>
  </si>
  <si>
    <t>公用車車輌消耗品代　エンジンオイル代等</t>
  </si>
  <si>
    <t>ごみ分別指導員作業着代</t>
  </si>
  <si>
    <t>ごみ収集カレンダー代</t>
  </si>
  <si>
    <t>　４色カラー420mm×594mm　3,700枚</t>
  </si>
  <si>
    <t>ごみ分別指導車修繕料</t>
  </si>
  <si>
    <t>粗大ゴミ処理手数料（610円/50㎏）</t>
  </si>
  <si>
    <t>ごみ分別指導車任意保険料</t>
  </si>
  <si>
    <t>ごみ収集委託料</t>
  </si>
  <si>
    <t>家庭ごみ収集運搬業務委託①・②　長期継続契約H29～H31</t>
  </si>
  <si>
    <t>3年契約額　91,411,200円　単年度分31,036,000円</t>
  </si>
  <si>
    <t>仙南クリーンセンター負担金</t>
  </si>
  <si>
    <t>仙南リサイクルセンター負担金</t>
  </si>
  <si>
    <t>仙南最終処分場負担金</t>
  </si>
  <si>
    <t>動物焼却施設負担金</t>
  </si>
  <si>
    <t>し尿処理費</t>
  </si>
  <si>
    <t>し尿汲取券売捌謝礼金</t>
  </si>
  <si>
    <t>汲取料</t>
  </si>
  <si>
    <t>し尿収集運搬手数料</t>
  </si>
  <si>
    <t>　年間汲取見込料（生し尿）1,800kL</t>
  </si>
  <si>
    <t>角田衛生センターし尿処理施設・柴田衛生センター処理負担分</t>
  </si>
  <si>
    <t>病院費</t>
  </si>
  <si>
    <t>病院事業企業債利子負担金</t>
  </si>
  <si>
    <t>不採算地区病院運営負担金</t>
  </si>
  <si>
    <t>交付税措置対象外分）当年度病院事業運営収支不足額分</t>
  </si>
  <si>
    <t>病院事業会計救急医療負担金</t>
  </si>
  <si>
    <t>救急医療にかかる医師等の待機人件費＋救急病床数×入院単価</t>
  </si>
  <si>
    <t>病院事業会計基礎年金公的負担金</t>
  </si>
  <si>
    <t>基礎年金拠出金に係る公的負担に要する経費</t>
  </si>
  <si>
    <t>　給料賞与総額×基礎年金拠出割合0.0377</t>
  </si>
  <si>
    <t>病院会計研究研修費負担金</t>
  </si>
  <si>
    <t>医師及び看護師等の研究研修費の1/2</t>
  </si>
  <si>
    <t>保健衛生行政事務負担金</t>
  </si>
  <si>
    <t>医師等派遣に係る理論費用－医師等派遣に係る収益</t>
  </si>
  <si>
    <t>追加費用負担金</t>
  </si>
  <si>
    <t>共済組合負担金追加費用の一部</t>
  </si>
  <si>
    <t>　（前年度決算調査時職員数－法施行日職員数27人×1.1）</t>
  </si>
  <si>
    <t>児童手当負担金</t>
  </si>
  <si>
    <t>公営企業職員に係る児童手当に要する経費の一部</t>
  </si>
  <si>
    <t>　0歳以上3歳未満　児童一人当たり月額7千円を除いた額</t>
  </si>
  <si>
    <t>リハビリテーション医療費負担金</t>
  </si>
  <si>
    <t>リハビリテーション医療に要する経費の一部</t>
  </si>
  <si>
    <t>　リハビリテーション経費－リハビリテーション収益</t>
  </si>
  <si>
    <t>医師確保対策経費負担金</t>
  </si>
  <si>
    <t>医師の派遣を受けるための経費</t>
  </si>
  <si>
    <t>投資及び出資金</t>
  </si>
  <si>
    <t>病院事業建設改良出資金</t>
  </si>
  <si>
    <t>みやぎ環境税）建設改良費　照明器具ＬＥＤ化事業(県費補助分)</t>
  </si>
  <si>
    <t>交付税措置分）建設改良費　照明器具ＬＥＤ化事業(補助残の1/2)</t>
  </si>
  <si>
    <t>上水道費</t>
  </si>
  <si>
    <t>上水道事業企業債元金負担金</t>
  </si>
  <si>
    <t>統合水道(旧簡易水道)元金償還金の1/2　</t>
  </si>
  <si>
    <t>　①4,044,827円×9.8/100（臨時措置）</t>
  </si>
  <si>
    <t>上水道事業企業債利子負担金</t>
  </si>
  <si>
    <t>総合水道(旧簡易水道)利子償還金</t>
  </si>
  <si>
    <t>　①1,424,235円×9.8/100(臨時措置)</t>
  </si>
  <si>
    <t>上水道事業会計高料金対策負担金</t>
  </si>
  <si>
    <t>高料金対策負担金(1m3あたり資本費148円以上、給水原価245円以上)</t>
  </si>
  <si>
    <t>釜房ダム水質保全対策事業費</t>
  </si>
  <si>
    <t>釜房ダム水質保全対策基金積立金</t>
  </si>
  <si>
    <t>労働費</t>
  </si>
  <si>
    <t>労働諸費</t>
  </si>
  <si>
    <t>負担金，補助及び交付金</t>
  </si>
  <si>
    <t>各種法令外負担金</t>
  </si>
  <si>
    <t>一般社団法人　全国労働保険事務組合連合会宮城支部負担金</t>
  </si>
  <si>
    <t>仙南地域職業訓練協会負担金　</t>
  </si>
  <si>
    <t>農林水産業費</t>
  </si>
  <si>
    <t>農業費</t>
  </si>
  <si>
    <t>農業委員会費</t>
  </si>
  <si>
    <t>農業委員・月額報酬</t>
  </si>
  <si>
    <t>農林課</t>
  </si>
  <si>
    <t>平均2,500円×委員会準備等6h×12ヵ月</t>
  </si>
  <si>
    <t>農業委員研修会　講師謝礼等</t>
  </si>
  <si>
    <t>通常（日当あり）会長　車馬賃</t>
  </si>
  <si>
    <t>各種研修会（宮城県研修会・仙南研修会・宮城県農業委員会大会・他）</t>
  </si>
  <si>
    <t>ｱｸﾞﾘﾚﾃﾞｨｽ研修会等</t>
  </si>
  <si>
    <t>内訳（汽車賃20,300円＋車賃3,600円＋日当2,900円＋滞在費3,000円）</t>
  </si>
  <si>
    <t>現地調査費用弁償（非農地証明等）</t>
  </si>
  <si>
    <t>　内訳　(職員2人＋運転手1人)</t>
  </si>
  <si>
    <t>宮城県農業委員会事務研究会，農業委員会事務局長会議</t>
  </si>
  <si>
    <t>農業委員会会長交際費</t>
  </si>
  <si>
    <t>会長交際費</t>
  </si>
  <si>
    <t>改正農地法等書籍購入代</t>
  </si>
  <si>
    <t>遊休農地調査用消耗品代　トナー・インク・ロール紙</t>
  </si>
  <si>
    <t>委員用参考書籍代</t>
  </si>
  <si>
    <t>研修会等参加資料代</t>
  </si>
  <si>
    <t>各種研修の際のバス燃料代</t>
  </si>
  <si>
    <t>法令事務（農地法第3条・4条・5条，基盤法等関係：各申請農家）</t>
  </si>
  <si>
    <t>電算　機器保守　農業行政</t>
  </si>
  <si>
    <t>借上げ料・駐車料・高速料</t>
  </si>
  <si>
    <t>宮城県農業会議負担金（賛助拠出金）</t>
  </si>
  <si>
    <t>仙南地方農業委員会連合会会費</t>
  </si>
  <si>
    <t>農業総務費</t>
  </si>
  <si>
    <t>農政審議会委員・日額報酬</t>
  </si>
  <si>
    <t>農業振興業務、土地改良推進業務等</t>
  </si>
  <si>
    <t>　1,972円/h(平均)×8h/月×6人×12ヵ月≒1,130千円</t>
  </si>
  <si>
    <t>農業技術指導員社会保険料等</t>
  </si>
  <si>
    <t>（健康保険・厚生年金・労災保険・雇用保険）15.0％</t>
  </si>
  <si>
    <t>農業技術指導員通勤手当　月額10,000円×12ヵ月</t>
  </si>
  <si>
    <t>図書購入代（農地六法他）</t>
  </si>
  <si>
    <t>会議等お茶代</t>
  </si>
  <si>
    <t>農業技術指導員傷害共済保険</t>
  </si>
  <si>
    <t>公益社団法人みやぎ農業振興公社原種苗事業負担金</t>
  </si>
  <si>
    <t>宮城県青果物価格安定基金協会負担金</t>
  </si>
  <si>
    <t>仙南地区農業用廃プラスチック適正処理推進協議会負担金</t>
  </si>
  <si>
    <t>　　推進事業負担金：平均割10,000円＋農家戸数割12,800円</t>
  </si>
  <si>
    <t>農業振興費</t>
  </si>
  <si>
    <t>鳥獣被害対策実施隊報酬</t>
  </si>
  <si>
    <t>鳥獣被害対策実施隊　年額報酬</t>
  </si>
  <si>
    <t>　　隊長　　　　　年額70,000円</t>
  </si>
  <si>
    <t>　　副隊長・班長　年額50,000円×7名　＝350,000円</t>
  </si>
  <si>
    <t>　　隊員　　　　　年額30,000円×28名　＝840,000円</t>
  </si>
  <si>
    <t>担い手農業者研修会講師謝礼</t>
  </si>
  <si>
    <t>放射能測定農作物拠出者謝礼（米・大豆・そば）</t>
  </si>
  <si>
    <t>農地中間管理事業業務委託受託に伴う事務用品（コピー用紙等）</t>
  </si>
  <si>
    <t>有害鳥獣処理施設等消耗品</t>
  </si>
  <si>
    <t>「技の匠」まるごとフェスティバルガス代</t>
  </si>
  <si>
    <t>各種会議等お茶代</t>
  </si>
  <si>
    <t>振興作物開発事業に係る出荷用ラベル等作成</t>
  </si>
  <si>
    <t>「技の匠」まるごとフェスティバルPRポスター印刷代（50枚）</t>
  </si>
  <si>
    <t>「技の匠」まるごとフェスティバル新聞折込チラシ印刷代（2,500枚）</t>
  </si>
  <si>
    <t>「技の匠」まるごとフェスティバル試食用材料代</t>
  </si>
  <si>
    <t>そばイベントに係る試食用材料代</t>
  </si>
  <si>
    <t>「技の匠」まるごとフェスティバル広告料</t>
  </si>
  <si>
    <t>そばイベントに係る広告料</t>
  </si>
  <si>
    <t>「技の匠」まるごとフェスティバル食品営業許可（仮設）申請手数料</t>
  </si>
  <si>
    <t>「技の匠」まるごとフェスティバル腸内細菌検査手数料</t>
  </si>
  <si>
    <t>有害鳥獣処理施設機器保守料</t>
  </si>
  <si>
    <t>「技の匠」ぐるりもっけの会視察研修高速代</t>
  </si>
  <si>
    <t>そばイベントに係るくくり台設置等重機借上料</t>
  </si>
  <si>
    <t>すずらん農園敷地借上料</t>
  </si>
  <si>
    <t>「技の匠」まるごとフェスティバル音響設備借上げ代</t>
  </si>
  <si>
    <t>水土里情報システム利用料</t>
  </si>
  <si>
    <t>すずらん農園施設用資材</t>
  </si>
  <si>
    <t>農作物病害虫防除協議会負担金</t>
  </si>
  <si>
    <t>農作物有害鳥獣駆除負担金</t>
  </si>
  <si>
    <t>農業経営基盤強化資金利子補給事業補助金</t>
  </si>
  <si>
    <t>　利子補給(農業者1名、融資2件）</t>
  </si>
  <si>
    <t>H29年農業災害対策緊急資金利子補給事業補助金</t>
  </si>
  <si>
    <t>　利子補給(農業者4名、融資4件)</t>
  </si>
  <si>
    <t>かわさき「技の匠」ぐるりもっけの会運営費補助金</t>
  </si>
  <si>
    <t>農業次世代人材投資事業補助金</t>
  </si>
  <si>
    <t>　2,250,000円×1組（夫婦就農継続）＋1,500,000円×4人（継続）</t>
  </si>
  <si>
    <t>　＋1,500,000円×2人（予定）</t>
  </si>
  <si>
    <t>機構集積協力金交付事業補助金</t>
  </si>
  <si>
    <t>狩猟免許取得等支援事業補助金</t>
  </si>
  <si>
    <t>　新規狩猟免許取得手数料　17,900円×10人＝179,000円</t>
  </si>
  <si>
    <t>　狩猟免許更新手数料　5,800円×10人＝58,000円</t>
  </si>
  <si>
    <t>　狩猟税及び手数料　第一種(銃器)18,300円×10人＝183,000円</t>
  </si>
  <si>
    <t>　　　　　　　　　　わな10,000円×20人＝200,000円</t>
  </si>
  <si>
    <t>中山間地域等直接支払交付金事業交付金</t>
  </si>
  <si>
    <t>　緩傾斜、2集落協定 2,632,304円（329,038㎡×8,000円/10a）</t>
  </si>
  <si>
    <t>有害鳥獣防止施設助成事業補助金（H29実績ベース）</t>
  </si>
  <si>
    <t>　【個人60％】4,250千円（延べ38件）</t>
  </si>
  <si>
    <t>　【団体80％】6,040千円（延べ11件）</t>
  </si>
  <si>
    <t>鳥獣害広域対策事業負担金</t>
  </si>
  <si>
    <t>　【生息域調査費】1,900,000円×1群=1,900,000円</t>
  </si>
  <si>
    <t>　【追払い用花火】240円×1,500本＝360,000円</t>
  </si>
  <si>
    <t>　【追払い動員費】10,000円×130人＝1,300,000円</t>
  </si>
  <si>
    <t>　【有害鳥獣防止対策協議会諸経費】事務費・研修費＝20,000円</t>
  </si>
  <si>
    <t>かわさき産業フェスティバル助成金</t>
  </si>
  <si>
    <t>川崎町認定農業者連絡協議会助成金</t>
  </si>
  <si>
    <t>町内産そば粉消費拡大事業助成金</t>
  </si>
  <si>
    <t>　【そば粉利用助成】300円×1,870㎏＝549,000円</t>
  </si>
  <si>
    <t>　【付加価値対策(寒晒し)取組助成】250㎏×800円＝200,000円</t>
  </si>
  <si>
    <t>新規就農定着促進事業助成金</t>
  </si>
  <si>
    <t>園芸特産振興事業補助金　　※対象品目：ブロッコリー、たまねぎ</t>
  </si>
  <si>
    <t>　種苗・資材費助成　10人×50,000円＝500,000円</t>
  </si>
  <si>
    <t>　機械購入助成　2人×500,000円＝1,000,000円</t>
  </si>
  <si>
    <t>　町振興作物等生産促進助成　100,000円×5品種＝500,000円</t>
  </si>
  <si>
    <t>すずらん農園管理運営補助金</t>
  </si>
  <si>
    <t>農業用機械導入助成金（みやぎ仙南農協）</t>
  </si>
  <si>
    <t>農業振興対策基金積立金</t>
  </si>
  <si>
    <t>畜産業費</t>
  </si>
  <si>
    <t>口蹄疫・高病原性鳥インフルエンザ緊急防除対策用消石灰</t>
  </si>
  <si>
    <t>家畜防除に係る薬品代</t>
  </si>
  <si>
    <t>放射性廃棄物処理委託料</t>
  </si>
  <si>
    <t>汚染堆肥処理委託料</t>
  </si>
  <si>
    <t>一時保管汚染牧草等集積用地使用料　4,000㎡ × 9,200円/1,000㎡（畑</t>
  </si>
  <si>
    <t>仙南地域畜産振興協議会負担金</t>
  </si>
  <si>
    <t>宮城県畜産協会負担金</t>
  </si>
  <si>
    <t>川崎町家畜自衛防疫推進事業助成金</t>
  </si>
  <si>
    <t>　牛アカバネ病予防接種助成　2,100円×550頭×1/2＝577,500円</t>
  </si>
  <si>
    <t>　牛炭疽病予防接種助成　640円×375頭×1/2＝120,000円</t>
  </si>
  <si>
    <t>川崎町優良繁殖牛生産推進事業助成金</t>
  </si>
  <si>
    <t>農地費</t>
  </si>
  <si>
    <t>長靴、建築物価土木コスト情報図書代、事務用品類　実績ベース</t>
  </si>
  <si>
    <t>燃料代</t>
  </si>
  <si>
    <t>（農道照明灯及び上楯城等電気代）</t>
  </si>
  <si>
    <t>施設及び機械等修繕　例年規模で試算</t>
  </si>
  <si>
    <t>公用車修理代　例年規模</t>
  </si>
  <si>
    <t>公用車任意保険料(軽)宮城581す619ハスラー</t>
  </si>
  <si>
    <t>測量・設計・監理委託料</t>
  </si>
  <si>
    <t>古関地区（競争力強化）換地等調整業務　A=32ha</t>
  </si>
  <si>
    <t>小沢地区（競争力強化）換地等調整業務　A=18ha</t>
  </si>
  <si>
    <t>川崎東部２期（町単）ほ場整備意向調査業務</t>
  </si>
  <si>
    <t>町単独調査設計業務</t>
  </si>
  <si>
    <t>積算システム保守料</t>
  </si>
  <si>
    <t>高速代等</t>
  </si>
  <si>
    <t>建設機械借上料</t>
  </si>
  <si>
    <t>農業用施設補修の重機借上げ等　</t>
  </si>
  <si>
    <t>太郎川地区（県単）擁壁補強工事</t>
  </si>
  <si>
    <t>本砂金地区（県単）水路改修工事</t>
  </si>
  <si>
    <t>湯坪地区（町単）護岸補強工事　N=1ヵ所</t>
  </si>
  <si>
    <t>町単独農道補修工事</t>
  </si>
  <si>
    <t>町単独水路補修工事</t>
  </si>
  <si>
    <t>農業用施設改修の資材代（農道敷砂利・側溝修繕）</t>
  </si>
  <si>
    <t>阿武隈川水系利水委員会費</t>
  </si>
  <si>
    <t>全国中山間地域振興対策協議会会費</t>
  </si>
  <si>
    <t>中山間地域活性化推進協議会負担金</t>
  </si>
  <si>
    <t>土地連一般賦課金</t>
  </si>
  <si>
    <t>土地連特別賦課金</t>
  </si>
  <si>
    <t>農道台帳管理特別賦課金</t>
  </si>
  <si>
    <t>県営事業負担金</t>
  </si>
  <si>
    <t>前川地区中山間地域総合整備事業</t>
  </si>
  <si>
    <t>古関地区ほ場整備調査事業県負担金</t>
  </si>
  <si>
    <t>小沢地区ほ場整備調査事業県負担金</t>
  </si>
  <si>
    <t>川崎町土地改良区運営補助金</t>
  </si>
  <si>
    <t>土地改良施設維持管理適正化事業補助金</t>
  </si>
  <si>
    <t>ふるさと景観保全推進事業補助金</t>
  </si>
  <si>
    <t>支倉地区公園管理事業補助金</t>
  </si>
  <si>
    <t>多面的機能支払交付金補助金　7団体　A=369ha</t>
  </si>
  <si>
    <t>清水向地区定住支援事業補助金</t>
  </si>
  <si>
    <t>２１世紀の田園文化創造基金積立金</t>
  </si>
  <si>
    <t>21世紀の田園文化創造基金積立金　利子相当額</t>
  </si>
  <si>
    <t>農業者年金事業費</t>
  </si>
  <si>
    <t>年金協議会強化月間推進謝礼</t>
  </si>
  <si>
    <t>市町村農業者年金加入者協議会　職員随行</t>
  </si>
  <si>
    <t>年金広報「のうねん」6回</t>
  </si>
  <si>
    <t>農年加入推進啓発品・パンフレット　</t>
  </si>
  <si>
    <t>庁用事務用品</t>
  </si>
  <si>
    <t>農業者年金協議会助成金</t>
  </si>
  <si>
    <t>水田利用対策費</t>
  </si>
  <si>
    <t>公用車修繕料(軽)宮城こ480‐3053ｴﾌﾞﾘ</t>
  </si>
  <si>
    <t>車検代行手数料　宮城480こ30-53　エブリ</t>
  </si>
  <si>
    <t>自動車検査登録料 宮城480こ30-53　エブリ</t>
  </si>
  <si>
    <t>公用車任意保険料　宮城480こ30-53　エヴリ</t>
  </si>
  <si>
    <t>公用車自賠責保険料　宮城480こ30-53　エブリ</t>
  </si>
  <si>
    <t>駐車場使用料等</t>
  </si>
  <si>
    <t>おいしい米づくりカレンダー作成負担金</t>
  </si>
  <si>
    <t>川崎町地域水田農業推進協議会負担金</t>
  </si>
  <si>
    <t>　臨時職員　6,600円×260日＝1,716,000円</t>
  </si>
  <si>
    <t>　割増賃金　100,000円×2回＝200,000円</t>
  </si>
  <si>
    <t>　社会保険料等　1,916,000円×15％＝287,400円</t>
  </si>
  <si>
    <t>　2,203,400円－農協等負担金60,000円＝2,143,400円</t>
  </si>
  <si>
    <t>川崎町経営所得安定対策等推進事業費補助金</t>
  </si>
  <si>
    <t>川崎町水田農業活性化推進事業助成金</t>
  </si>
  <si>
    <t>　水田対策推進実践活動助成（18協議会）転作見込面積600ha×3,000円</t>
  </si>
  <si>
    <t>宮城480こ30-35　エブリ</t>
  </si>
  <si>
    <t>山村開発センター等管理費</t>
  </si>
  <si>
    <t>床洗浄剤、トイレットペーパー、清掃用具等衛生消耗品類</t>
  </si>
  <si>
    <t>蛍光管等営繕消耗品一式</t>
  </si>
  <si>
    <t>開発センター、支倉郷土文化伝承館、各集落センター(10ヵ所）修繕料</t>
  </si>
  <si>
    <t>クリーニング代（テーブルクロス等）一式</t>
  </si>
  <si>
    <t>火災保険料・公有建物災害共済分担金（13施設)</t>
  </si>
  <si>
    <t>　　山村開発センター</t>
  </si>
  <si>
    <t>　　支倉郷土文化伝承館</t>
  </si>
  <si>
    <t>　　集落センター（11施設)</t>
  </si>
  <si>
    <t>山村開発センター及び支倉郷土文化伝承館清掃業務委託</t>
  </si>
  <si>
    <t>　開発ｾﾝﾀｰ　床清掃 1,358㎡×2回、窓清掃 354㎡×1回</t>
  </si>
  <si>
    <t>　伝承館　床清掃 360㎡×1回、窓清掃 83㎡×1回</t>
  </si>
  <si>
    <t>汚水浄化槽維持管理業務委託（支倉伝承館）法第１１条検査含む</t>
  </si>
  <si>
    <t>　〃　　　　　　（前川西）法第１１条点検含む</t>
  </si>
  <si>
    <t>　     〃　　　　　　（支倉下）法第１１条点検含む</t>
  </si>
  <si>
    <t>　     〃　　　　　　（川　内）法第１１条点検含む</t>
  </si>
  <si>
    <t>　　　　　　〃　　　　　　（天　神）法第１１条点検含む</t>
  </si>
  <si>
    <t>　　　　　　〃　　　　　　（腹　帯）法第１１条点検含む</t>
  </si>
  <si>
    <t>　　　　　　〃　　　　　　（前川東）法第１１条点検含む</t>
  </si>
  <si>
    <t>　　　　　　〃　　　　　　（本砂金）法第１１条点検含む</t>
  </si>
  <si>
    <t>　　　　　　〃　　　　　　（支倉上）法第１１条点検含む</t>
  </si>
  <si>
    <t>　高架水槽､消防施設､暖房設備､灯油地下ﾀﾝｸ､非常用発電設備保守</t>
  </si>
  <si>
    <t>開発センター自家用電気工作物保安管理業務委託（総務課一括契約）</t>
  </si>
  <si>
    <t>各集落センター消防用設備保守点検業務委託</t>
  </si>
  <si>
    <t>ＮＨＫ放送受信料</t>
  </si>
  <si>
    <t>前川西部集落センタートイレ改修工事</t>
  </si>
  <si>
    <t>山村開発センター高圧気中負荷開閉器更新工事</t>
  </si>
  <si>
    <t>山村開発センター１階玄関スロープ改修工事</t>
  </si>
  <si>
    <t>山村開発センター３階トイレ改修工事</t>
  </si>
  <si>
    <t>指定避難所施設エアコン整備事業　12ヵ所</t>
  </si>
  <si>
    <t>各集落センター修繕不能備品及び設備充実等購入費一式</t>
  </si>
  <si>
    <t>林業費</t>
  </si>
  <si>
    <t>林業総務費</t>
  </si>
  <si>
    <t>コピー用紙外　実績ベース</t>
  </si>
  <si>
    <t>自動車借上料</t>
  </si>
  <si>
    <t>治山研究会費</t>
  </si>
  <si>
    <t>林道研究会会費</t>
  </si>
  <si>
    <t>林道安全協会賛助会費</t>
  </si>
  <si>
    <t>宮城南部流域林業活性化センター負担金</t>
  </si>
  <si>
    <t>(社)宮城県緑化推進委員会負担金</t>
  </si>
  <si>
    <t>林業振興費</t>
  </si>
  <si>
    <t>森林整備事業事務関係他事務用品　過去実績ベース</t>
  </si>
  <si>
    <t>育樹祭関係消耗品　過去実績ベースで試算</t>
  </si>
  <si>
    <t>公用車修繕料(軽)宮城580い8679ジムニー　実績ベース</t>
  </si>
  <si>
    <t>六方山、ｽｷﾞ･ｶﾗﾏﾂ、1.12ha（H31.7.25満了）最終保険金1,415,880円</t>
  </si>
  <si>
    <t>立石山、ｽｷﾞ、2.50ha（H31.11.18満了）最終保険金7,100,000円</t>
  </si>
  <si>
    <t>再拝山、ﾋﾉｷ･ｹﾔｷ、3.00ha（H31.11.30満了）最終保険金6,023,400円</t>
  </si>
  <si>
    <t>松葉森山、ｽｷﾞ、1.85ha（H31.11.30満了）最終保険金5,087,500円</t>
  </si>
  <si>
    <t>公用車任意保険料(軽)宮城580い8679　ｼﾞﾑﾆｰ</t>
  </si>
  <si>
    <t>公用車任意保険料(軽ﾄﾗ)宮城480な8614 ｷｬﾘｰ</t>
  </si>
  <si>
    <t>管理委託料</t>
  </si>
  <si>
    <t>新植、滝倉山･3.10ha</t>
  </si>
  <si>
    <t>生産間伐、松葉森山･6.60ha</t>
  </si>
  <si>
    <t>切捨間伐　北沢山･7.00ha</t>
  </si>
  <si>
    <t>下刈、川崎原（1回刈）･3.44ha</t>
  </si>
  <si>
    <t>枝打ち、大平山･3.42ha</t>
  </si>
  <si>
    <t>標準地調査　1式</t>
  </si>
  <si>
    <t>ナラ枯れ対策　薬剤注入　1式</t>
  </si>
  <si>
    <t>森林経営管理意向調査</t>
  </si>
  <si>
    <t>刈払委託料</t>
  </si>
  <si>
    <t>林道維持管理（道刈）</t>
  </si>
  <si>
    <t>森づくり事業委託料</t>
  </si>
  <si>
    <t>水源の森づくり　育樹祭支援事業委託</t>
  </si>
  <si>
    <t>森林情報管理システム保守料金</t>
  </si>
  <si>
    <t>宮城県林業振興協会会費（前年度の治山事業費割）</t>
  </si>
  <si>
    <t>宮城県水源林造林協議会負担金（前年度の水源林造林事業費割）</t>
  </si>
  <si>
    <t>みんなの森林づくりプロジェクト推進事業負担金</t>
  </si>
  <si>
    <t>野上みどりの少年団育成事業補助金</t>
  </si>
  <si>
    <t>造林事業補助金</t>
  </si>
  <si>
    <t>道刈地域活動支援交付金（蜂田山深穴山愛林組合）</t>
  </si>
  <si>
    <t>森林組合まつり推進事業助成金</t>
  </si>
  <si>
    <t>公団造林事業費</t>
  </si>
  <si>
    <t>造林委託料</t>
  </si>
  <si>
    <t>造林委託料（100％助成事業）</t>
  </si>
  <si>
    <t>　茨山２　搬出間伐：A=5.00ha</t>
  </si>
  <si>
    <t>　柳生川　作業道測量：L=450m</t>
  </si>
  <si>
    <t>　六方山　切捨間伐：A=1.60ha</t>
  </si>
  <si>
    <t>商工費</t>
  </si>
  <si>
    <t>商工総務費</t>
  </si>
  <si>
    <t>　　※平均単価採用</t>
  </si>
  <si>
    <t>　　※職員及び常長隊員は週休日等の勤務は原則振替え対応。</t>
  </si>
  <si>
    <t>　　　ただし、４時間未満であって、やむを得ず時間外勤務による</t>
  </si>
  <si>
    <t>　　　対応が必要な場合のみを想定積算</t>
  </si>
  <si>
    <t>観光・地域振興事業専用車保険料</t>
  </si>
  <si>
    <t>　車両共済＋対物賠償共済＋対人賠償共済</t>
  </si>
  <si>
    <t>　プロボックス・４ドアバン（任意保険別）のリース</t>
  </si>
  <si>
    <t>　期間：平成25年7月3日～平成31年7月2日⇒継続使用</t>
  </si>
  <si>
    <t>社団法人宮城県物産振興協会負担金</t>
  </si>
  <si>
    <t>仙南地域地場産業振興協議会負担金</t>
  </si>
  <si>
    <t>川崎町商工会（運営事業）補助金</t>
  </si>
  <si>
    <t>　人件費等国・県補助（指定事業補助金）残分相当額を町より補助</t>
  </si>
  <si>
    <t>　※経営改善普及事業（商工業に係る融資・税務・経営相談）分</t>
  </si>
  <si>
    <t>商品化促進・販路拡大事業補助金</t>
  </si>
  <si>
    <t>　新規地場産品開発事業並びに販路拡大事業組織支援の展開</t>
  </si>
  <si>
    <t>　※既存資源の磨き上げ又は新たな取組みによる産業活性化促進策</t>
  </si>
  <si>
    <t>プレミアム商品券発行事業補助金</t>
  </si>
  <si>
    <t>　２割増し商品券による地元消費拡大、地域経済対策の展開</t>
  </si>
  <si>
    <t>　※２割増商品券の　一般分発行総額1,000万円（1,200万円）</t>
  </si>
  <si>
    <t>　※発行に係る事務費、販売促進費を含む</t>
  </si>
  <si>
    <t>蒲郡市農林水産業まつり実行委員会補助金</t>
  </si>
  <si>
    <t>　目的：①蒲郡市交流事業の推進、②町農産物等販路拡大、③町ＰＲに</t>
  </si>
  <si>
    <t>　実施：町特産品の出店、アンテナショップ等の販路開拓、蒲郡市農産</t>
  </si>
  <si>
    <t>　　　品出店団体又は市当局との連携を前提にした話し合い</t>
  </si>
  <si>
    <t>創業支援事業補助金</t>
  </si>
  <si>
    <t>　目的：新たに創業しようとする者の事業に要する経費の一部を補助し</t>
  </si>
  <si>
    <t>　その円滑な資金繰り、事業の発展、ひいては地域経済の活性化を図る</t>
  </si>
  <si>
    <t>　H30年度から：補助額30万円（補助率1/2以内）×申請見込み5件</t>
  </si>
  <si>
    <t>中小企業振興資金融資制度保証料補給金　</t>
  </si>
  <si>
    <t>　信用保証料補給金見込み</t>
  </si>
  <si>
    <t>商工まつり助成金（前年度同額）※総合振興事業の一部</t>
  </si>
  <si>
    <t>　目的：町内産業の活性化</t>
  </si>
  <si>
    <t>　内容：出店、ステージ披露、抽選会、宣伝広告</t>
  </si>
  <si>
    <t>商店街活性化事業助成金（前年度同額）※商業振興事業の一部</t>
  </si>
  <si>
    <t>　目的：賑わいある商店街＝町内消費促進策</t>
  </si>
  <si>
    <t>　内容：ふるさと市、共同チラシ発行、駐車場の確保、環境美化活動</t>
  </si>
  <si>
    <t>飲食店マップ配付等情報支援強化事業助成金　※サービス業振興事業の</t>
  </si>
  <si>
    <t>一部</t>
  </si>
  <si>
    <t>　目的：町内マップ拡充による滞在促進並びに飲食店の利用拡大</t>
  </si>
  <si>
    <t>　内容：かわさき美味いmonマップの発行と配布</t>
  </si>
  <si>
    <t>蔵王山の火口周辺警報に伴う中小企業振興資金等利子補給金</t>
  </si>
  <si>
    <t>　（風評被害対策）</t>
  </si>
  <si>
    <t>中小企業振興資金預託金</t>
  </si>
  <si>
    <t>　振興資金</t>
  </si>
  <si>
    <t>　　内訳　仙南信用金庫川崎支店　10,000千円（H29まで7,000千円）</t>
  </si>
  <si>
    <t>　　　　　七十七銀行川崎支店　　10,000千円（H29まで7,000千円）</t>
  </si>
  <si>
    <t>観光費</t>
  </si>
  <si>
    <t>北蔵王夏山開き登山案内指導謝礼　（川崎町山岳会10人）</t>
  </si>
  <si>
    <t>町長杯ゴルフコンペスポンサー賞品代</t>
  </si>
  <si>
    <t>各種イベント事業（実行委員会外）に係る参加記念品類</t>
  </si>
  <si>
    <t>県又は他市町連携事業に係る宣伝等記念品</t>
  </si>
  <si>
    <t>宮城県南インバウンド対策事業等記念品</t>
  </si>
  <si>
    <t>観光関連団体会議・商談会等</t>
  </si>
  <si>
    <t>観光キャンペーン・地場産品ＰＲ事業推進職員旅費</t>
  </si>
  <si>
    <t>　　　※町イチ村イチ、首都圏キャラバン、物産市ほか</t>
  </si>
  <si>
    <t>支倉常長隊、キャラクター出演旅費</t>
  </si>
  <si>
    <t>ノベルティー及び事務消耗品類</t>
  </si>
  <si>
    <t>　・各種イベント事業に係る商品宣伝等景品、ＰＲのぼり、シール類</t>
  </si>
  <si>
    <t>　　不特定多数へのノベルティーを想定　実績2,000件</t>
  </si>
  <si>
    <t>　・観光事務用品類（看板、ポスター、ポップ用インク類含む。）</t>
  </si>
  <si>
    <t>　・イベント衣装（裃、浴衣等）の老朽化に伴う更新</t>
  </si>
  <si>
    <t>公用車燃料費</t>
  </si>
  <si>
    <t>　※観光専用リース車は観光協会と折半</t>
  </si>
  <si>
    <t>キャラクター等出演者用飲料代</t>
  </si>
  <si>
    <t>川崎町総合ガイド印刷製本（修正増刷、5,000部）</t>
  </si>
  <si>
    <t>常長と川崎町修正再版（5,000部）　</t>
  </si>
  <si>
    <t>常長と川崎町修正再版（英語版2,000部）　</t>
  </si>
  <si>
    <t>青根温泉情報誌修正再版（5,000部）</t>
  </si>
  <si>
    <t>荒吐コラボ冊子制作印刷(ｻｲｽﾞA5・16頁・5,000冊程度)　</t>
  </si>
  <si>
    <t>観光用事務備品類の修繕</t>
  </si>
  <si>
    <t>　キャラクター備品類のメンテナンスなど</t>
  </si>
  <si>
    <t>切手・後納代　　（経常実績分）</t>
  </si>
  <si>
    <t>宅急便　　パンフレット送付等（経常実績分）</t>
  </si>
  <si>
    <t>テレビ、ラジオ放送等ＰＲ事業（露出度、知名度向上策）</t>
  </si>
  <si>
    <t>　※イベント事前告知ＣＭ、通年型ＣＭ　20秒ＣＭ　10本/月　</t>
  </si>
  <si>
    <t>　　インタビュー、ラジオカーリポート、ＴＶパブリシティー組合せ</t>
  </si>
  <si>
    <t>　　５月から１月にかけて積極的にメディアを活用</t>
  </si>
  <si>
    <t>ＳＮＳ向け宣伝広告料</t>
  </si>
  <si>
    <t>観光振興事業に用いる衣装等のクリーニング</t>
  </si>
  <si>
    <t>　チョコえもん、常長音頭浴衣、西洋衣装、裃・袴、常長隊衣装</t>
  </si>
  <si>
    <t>　のクリーニング代として</t>
  </si>
  <si>
    <t>　参考）貸し出し分、実行委員会分を考慮した負担割合50％を適用</t>
  </si>
  <si>
    <t>観光ＰＲイベントに用いるテーブルクロス、法被、旗等のクリーニング</t>
  </si>
  <si>
    <t>委託事業先との連携イベント(年2回ベース)、登山事業保険料</t>
  </si>
  <si>
    <t>北蔵王登山道刈払並びに調査整備業務委託</t>
  </si>
  <si>
    <t>　単価16,300円×延べ60人×諸経費1.1（L=27.8㎞、A=41,700k㎡）</t>
  </si>
  <si>
    <t>地域情報「かわさきあそび」発信事業</t>
  </si>
  <si>
    <t>　フリーペーパー季刊誌発行　2万部×4回</t>
  </si>
  <si>
    <t>　※地域内人材発掘、人材育成、地域内活力強化の伸展を図る。</t>
  </si>
  <si>
    <t>野外コンサート等ＰＲ冊子等制作事業</t>
  </si>
  <si>
    <t>　野外イベントとのコラボレーションによる冊子等の制作</t>
  </si>
  <si>
    <t>釜房ダム周辺桜等環境美化事業</t>
  </si>
  <si>
    <t>　てんぐ巣病防除、桜植樹周辺除草など</t>
  </si>
  <si>
    <t>高速料及び駐車料（経常実績分）</t>
  </si>
  <si>
    <t>政宗公まつり等への参加に伴う運搬車両の借上料</t>
  </si>
  <si>
    <t>　（バス及びクレーン付きトラック）</t>
  </si>
  <si>
    <t>イベント事業に係る施設借上料</t>
  </si>
  <si>
    <t>蔵王連峰夏山開き協議会負担金</t>
  </si>
  <si>
    <t>宮城蔵王観光開発推進協議会負担金</t>
  </si>
  <si>
    <t>宮城県観光連盟負担金</t>
  </si>
  <si>
    <t>蔵王(ＺＡＯ)広域振興協議会負担金　</t>
  </si>
  <si>
    <t>仙台・宮城観光キャンペーン推進協議会負担金</t>
  </si>
  <si>
    <t>仙台・宮城観光キャンペーン推進協議会県南地域部会負担金</t>
  </si>
  <si>
    <t>さくらの会負担金</t>
  </si>
  <si>
    <t>楽天イーグルス・マイチーム協議会会費（1口）</t>
  </si>
  <si>
    <t>ＪＡＦナビ及び回報紙掲載用（車両サポート含む。）登録年会費</t>
  </si>
  <si>
    <t>全国観光地所在町村協議会負担金（H29年11月に入会）</t>
  </si>
  <si>
    <t>宮城インバウンドＤＭＯ推進協議会負担金</t>
  </si>
  <si>
    <t>川崎町観光協会運営補助金</t>
  </si>
  <si>
    <t>　・専属職員3名+会長の公的人件費相当額（15,171千円）</t>
  </si>
  <si>
    <t>　・観光振興推進事務費（1,529千円）</t>
  </si>
  <si>
    <t>震災復興基金事業補助金</t>
  </si>
  <si>
    <t>　観光復興対策事業</t>
  </si>
  <si>
    <t>　※震災以降観光産業の低迷の払拭のため、イメージアップ事業</t>
  </si>
  <si>
    <t>　地域定着型イベント事業</t>
  </si>
  <si>
    <t>　※誘客事業を通した活発な地域づくり活動による復興事業</t>
  </si>
  <si>
    <t>観光施設管理費</t>
  </si>
  <si>
    <t>修繕費</t>
  </si>
  <si>
    <t>〔物件費購入物品及び機械電気設備の修繕を計上〕</t>
  </si>
  <si>
    <t>　スキー場　機械電気設備、降雪機、圧雪車、スキーセンター備品類等</t>
  </si>
  <si>
    <t>　　参考）実績推移　H28：4,036千円、H29：860千円</t>
  </si>
  <si>
    <t>　交流促進センター（センター施設内備品類、サニタリー内機器修繕）</t>
  </si>
  <si>
    <t>　　参考）実績推移　H28：490千円、H29：991千円</t>
  </si>
  <si>
    <t>　青根観光施設（浴場、増進棟、青根洋館、公園等軽微な修繕）</t>
  </si>
  <si>
    <t>　　参考）実績推移　H28：215千円、H29：77千円</t>
  </si>
  <si>
    <t>　※施設設備の経年劣化等により増加傾向になることが見込まれる。</t>
  </si>
  <si>
    <t>　※施設修繕等の資産価値を高める修繕は工事請負費で計上のこと。</t>
  </si>
  <si>
    <t>青根洋館建物災害共済分担金</t>
  </si>
  <si>
    <t>青根公衆浴場建物災害共済分担金</t>
  </si>
  <si>
    <t>川崎町交流促進施設建物災害共済分担金</t>
  </si>
  <si>
    <t>セントメリースキー場建物災害共済分担金</t>
  </si>
  <si>
    <t>セントメリースキー場サマーゲレンデ設備災害共済分担金</t>
  </si>
  <si>
    <t>217,224円×8/12（冬期間を除く）＝改め145,000円</t>
  </si>
  <si>
    <t>青根温泉駐車場トイレ建物共済共済分担金</t>
  </si>
  <si>
    <t>〔指定管理者制度導入による施設管理料〕</t>
  </si>
  <si>
    <t>　川崎町交流促進施設指定管理料</t>
  </si>
  <si>
    <t>　青根観光施設指定管理料</t>
  </si>
  <si>
    <t>　セントメリースキー場指定管理料</t>
  </si>
  <si>
    <t>るぽぽかわさき特殊建築物定期調査報告書作成</t>
  </si>
  <si>
    <t>　建築基準法第12条第1項の規定に基づく特殊建築物等の定期調査</t>
  </si>
  <si>
    <t>　（3年に1回実施）</t>
  </si>
  <si>
    <t>ｽｷｰ場賃借料（36名分）</t>
  </si>
  <si>
    <t>ｽｷｰ場賃借料（（有）ﾖﾂｴ分）</t>
  </si>
  <si>
    <t>ｽｷｰ場賃借料（国有林野土地使用料）</t>
  </si>
  <si>
    <t>〔スキー場索道施設〕</t>
  </si>
  <si>
    <t>　ミルキーウェイリフト主減速機分解整備</t>
  </si>
  <si>
    <t>　ミルキーウェイリフト通信ケーブル更新（起点～7号支柱間）</t>
  </si>
  <si>
    <t>　ミルキーウェイリフト山麓駅舎ベベルギアーＢＯＸ等分解修理</t>
  </si>
  <si>
    <t>　ミルキーウェイリフト起点開口レール補講板張替え</t>
  </si>
  <si>
    <t>　ムーンライトリフト電気設備補修（電源ケーブル埋設）</t>
  </si>
  <si>
    <t>　ナイター照明安定器交換工事（計画的修繕・2棟分程度）　</t>
  </si>
  <si>
    <t>　ナイター照明開閉器改修工事（老朽化による更新対策）</t>
  </si>
  <si>
    <t>　　486,000円/ヵ所×1ヵ所</t>
  </si>
  <si>
    <t>〔スキー場スキーセンター等〕</t>
  </si>
  <si>
    <t>　スキーセンター内非常放送設備改修　</t>
  </si>
  <si>
    <t>　スキーセンター内自動火災報知設備更新</t>
  </si>
  <si>
    <t>　　参考）スキー場実績推移　H28：12,798千円、H29：78,021千円</t>
  </si>
  <si>
    <t>〔交流促進センター〕</t>
  </si>
  <si>
    <t>　経年劣化に伴う内装・塗装・ＡＳ舗装等の維持修繕</t>
  </si>
  <si>
    <t>　　参考）実績推移　H28：5,710千円、H29：2,154千円</t>
  </si>
  <si>
    <t>〔青根観光施設〕</t>
  </si>
  <si>
    <t>　じゃっぼの湯給湯設備の老朽化に伴う更新　3台</t>
  </si>
  <si>
    <t>　　（給湯器は6台あり、うち3台を老朽化により更新する）</t>
  </si>
  <si>
    <t>　　参考）実績推移　H28：1,978千円、H29：994千円</t>
  </si>
  <si>
    <t>〔その他観光施設〕</t>
  </si>
  <si>
    <t>　その他観光施設維持補修工事費（緊急的な維持補修対策）</t>
  </si>
  <si>
    <t>観光案内等看板設置工（登山用案内看板の老朽化による更新）</t>
  </si>
  <si>
    <t>　2箇所（「笹雁新道」及び「笹谷遊歩道コース」の入口に整備）</t>
  </si>
  <si>
    <t>　※みやぎ路観光地整備事業を活用予定</t>
  </si>
  <si>
    <t>セントメリースキー場スキーセンター内（救護室）冷房設備設置</t>
  </si>
  <si>
    <t>青根温泉健康増進棟エアコン設置（研修室のみ）</t>
  </si>
  <si>
    <t>観光施設維持補修用原材料代（経常実績ベース）</t>
  </si>
  <si>
    <t>　参考）過去資材提供内容：敷き砂利、砕石、塗装用資材、AS合材等</t>
  </si>
  <si>
    <t>サマーゲレンデ用スノーエース及びヤシマット（500㎡）購入</t>
  </si>
  <si>
    <t>スターライトコース緑化対策用ワラ付張芝（2,000㎡）購入</t>
  </si>
  <si>
    <t>ミルキーウェイリフト折損式脱索検出器購入　</t>
  </si>
  <si>
    <t>　（受索用検出器40個、圧索用検出器24個、接続電線材300ｍ）</t>
  </si>
  <si>
    <t>ミルキーウェイリフト制動機用ブレーキパッド（4組）購入</t>
  </si>
  <si>
    <t>プラネットリフト支柱防水端子箱（13個）購入</t>
  </si>
  <si>
    <t>　（既設防水端子箱「鉄製」を「プラスティック製」に更新）</t>
  </si>
  <si>
    <t>※索道施設等の材料購入は、指定管理者自力施工によるコスト削減策</t>
  </si>
  <si>
    <t>観光施設高額備品類</t>
  </si>
  <si>
    <t>　スキー場の厨房内業務用調理器具及びその他観光施設の備品類</t>
  </si>
  <si>
    <t>　じゃっぼの湯脱衣所用コインロッカー（防犯対策）</t>
  </si>
  <si>
    <t>　　リターン式8人用（W840×D455×H1790mm）4台</t>
  </si>
  <si>
    <t>スキークラブハウス維持管理助成金</t>
  </si>
  <si>
    <t>商工観光基金事業費</t>
  </si>
  <si>
    <t>商工観光対策基金積立金</t>
  </si>
  <si>
    <t>商工観光対策基金利子見込額10千円＋一般財源30千円</t>
  </si>
  <si>
    <t>土木費</t>
  </si>
  <si>
    <t>土木管理費</t>
  </si>
  <si>
    <t>土木総務費</t>
  </si>
  <si>
    <t>仙台市以北県内　2,000円×3回＋1,800円×3回</t>
  </si>
  <si>
    <t>図書購入、法令図書の追録代</t>
  </si>
  <si>
    <t>設計・監理委託料</t>
  </si>
  <si>
    <t>木造住宅耐震診断助成事業委託費</t>
  </si>
  <si>
    <t>　費用148,300円（うち個人負担 8,300円）　1件（予定）</t>
  </si>
  <si>
    <t>　　補助対象額140,000円×1件（補助率：国1/2、県1/4、町1/4）</t>
  </si>
  <si>
    <t>高速料金等</t>
  </si>
  <si>
    <t>国道457号整備促進期成同盟会負担金</t>
  </si>
  <si>
    <t>宮城県道路協会負担金</t>
  </si>
  <si>
    <t>宮城県道路利用者会議負担金</t>
  </si>
  <si>
    <t>(主)亘理大河原川崎線整備促進期成同盟会負担金</t>
  </si>
  <si>
    <t>雪ｾﾝﾀｰ会費</t>
  </si>
  <si>
    <t>宮城国道協議会会費</t>
  </si>
  <si>
    <t>木造住宅耐震改修工事助成金</t>
  </si>
  <si>
    <t>　耐震化工事に係る費用900千円×23%（補助率）×1件（予定）＋100千</t>
  </si>
  <si>
    <t>　円（ﾘﾌｫｰﾑ加算）</t>
  </si>
  <si>
    <t>　※耐震化工事に係る限度額：900千円以内</t>
  </si>
  <si>
    <t>通学路内危険ブロック塀除却等事業助成金</t>
  </si>
  <si>
    <t>　ブロック塀除却助成</t>
  </si>
  <si>
    <t>　　道路からの見付面積（㎡）×4,000円/㎡（上限額150千円）×2件</t>
  </si>
  <si>
    <t>　　※補助率：国1/2、町1/2</t>
  </si>
  <si>
    <t>　フェンス等設置助成</t>
  </si>
  <si>
    <t>　　設置延長（ｍ）×4,000円/ｍ（上限額100千円）×2件</t>
  </si>
  <si>
    <t>土地開発基金繰出金</t>
  </si>
  <si>
    <t>土地開発基金利子見込額30,000円＋一般財源20,000円</t>
  </si>
  <si>
    <t>道路橋梁費</t>
  </si>
  <si>
    <t>道路橋梁総務費</t>
  </si>
  <si>
    <t>1,980円/h（平均時間外手当額）×16時間/人･月（補助･単独事業設計積</t>
  </si>
  <si>
    <t>算及び他課からの委託工事設計積算業務）×3人×12ヵ月</t>
  </si>
  <si>
    <t>建設水道課内コピー機コピー代　平均30,000円/月×12ヵ月</t>
  </si>
  <si>
    <t>カラープリンタ用トナー代　16,500円/個×20個</t>
  </si>
  <si>
    <t>チューブファイル・フラットファイル　平均2,000円/冊×70冊</t>
  </si>
  <si>
    <t>エスクード1台　平均100L/月×160円/L×12ヵ月</t>
  </si>
  <si>
    <t>エブリー（軽貨物）1台　平均50L/月×160円/L×12ヵ月</t>
  </si>
  <si>
    <t>軽トラック1台　平均60L/月×160円/L×12ヵ月</t>
  </si>
  <si>
    <t>2tDT1台　平均140L/月×140円/L×8ヵ月</t>
  </si>
  <si>
    <t>　　　　 　平均400L/月×140円/L×4ヵ月</t>
  </si>
  <si>
    <t>刈払機及びタンパ　平均200L/年×160円/L</t>
  </si>
  <si>
    <t>公用車、除雪機械、建設機械の点検・整備費</t>
  </si>
  <si>
    <t>（除雪7tT、2tDT、軽貨物の車検整備代含む）</t>
  </si>
  <si>
    <t>後納郵便料　平均6,000円/回×9回</t>
  </si>
  <si>
    <t>車検代行手数料　3台分（除雪7tT、2tDT、軽貨物）</t>
  </si>
  <si>
    <t>自動車検査手数料　3台分（除雪7tT、2tDT、軽貨物）</t>
  </si>
  <si>
    <t>除雪機械等自賠責保険　3台分</t>
  </si>
  <si>
    <t>（除雪7tT、2tDT、軽貨物）</t>
  </si>
  <si>
    <t>除雪機械・公用車自動車損害共済　10台分</t>
  </si>
  <si>
    <t>（除雪7tT、除雪3tT、除雪3.1G、2tDT、軽貨物2台、パト車1台</t>
  </si>
  <si>
    <t>　小型BH、歩道除雪機2台）</t>
  </si>
  <si>
    <t>道路台帳整備委託料</t>
  </si>
  <si>
    <t>道路改良、舗装新設、24条工事等に伴う道路台帳修正（H31）</t>
  </si>
  <si>
    <t>土木工事積算システム借り上げ料　1台分</t>
  </si>
  <si>
    <t>刊行物掲載単価データ利用料（２データ）</t>
  </si>
  <si>
    <t>コリンズ・テクリスWeb版検索システム利用料</t>
  </si>
  <si>
    <t>自動車重量税（除雪7tT123,000円＋2tDT24,600円＋軽貨物6,600円）</t>
  </si>
  <si>
    <t>道路維持費</t>
  </si>
  <si>
    <t>維持補修人夫賃金</t>
  </si>
  <si>
    <t>道路維持補修人夫賃金　延べ150人×9,400円/人</t>
  </si>
  <si>
    <t>除雪機械（D0.5m3級）用タイヤチェーン　44,000円/本×4本×2台分</t>
  </si>
  <si>
    <t>除雪機械（D1.2m3級）用タイヤチェーン　88,000円/本×4本×3台分</t>
  </si>
  <si>
    <t>除雪機械（G3.1m級）用タイヤチェーン　55,000円/本×6本×1台分</t>
  </si>
  <si>
    <t>除雪機械用ウレタンエッジ　176,000円/組×10台分</t>
  </si>
  <si>
    <t>現場作業用消耗品（刈払機切歯､鎌､竹ほうき､軍手等）</t>
  </si>
  <si>
    <t>青根消雪道路電気料　3,800円/月×6ヵ月＋36,000円/月×6ヵ月</t>
  </si>
  <si>
    <t>町道照明灯電気料　平均195,000円/月×12ヵ月</t>
  </si>
  <si>
    <t>道路施設等（防護柵、照明灯、反射鏡等）修繕</t>
  </si>
  <si>
    <t>町道除草交付金事業（10行政区）に係るボランティア保険料</t>
  </si>
  <si>
    <t>（延べ650人×400円/人）</t>
  </si>
  <si>
    <t>維持管理委託</t>
  </si>
  <si>
    <t>道路管理維持・運転業務委託</t>
  </si>
  <si>
    <t>　4,990,020円/年＋時間外1,973円/h×100h</t>
  </si>
  <si>
    <t>道路除草業務委託（27路線、A=149,800m2、2回刈り）</t>
  </si>
  <si>
    <t>道路支障木伐採業務委託</t>
  </si>
  <si>
    <t>　（町道支倉台1号線街路樹伐採、町道丸森･四ヶ銘山線他支障木伐採）</t>
  </si>
  <si>
    <t>道路除雪業務委託</t>
  </si>
  <si>
    <t>　委1号（笹谷･名乗地区、D1.2m3級、機械貸与1台）</t>
  </si>
  <si>
    <t>　委2号（支倉台地区、D1.2m3級、機械貸与1台）</t>
  </si>
  <si>
    <t>　委3号（碁石･小松倉地区、D0.8m3級、機械持込1台）</t>
  </si>
  <si>
    <t>　委4号（支倉地区、D1.0m3級、機械持込1台）</t>
  </si>
  <si>
    <t>　委5号（裏丁･本荒･中新町地区、D0.5m3級、機械貸与2台）</t>
  </si>
  <si>
    <t>　委6号（野上･古関地区、D1.2m3級、機械貸与1台）</t>
  </si>
  <si>
    <t>　委7号（青根地区、D1.2m3級、機械貸与1台）</t>
  </si>
  <si>
    <t>　委8号（荒羽賀･小野･小沢地区、7tT、機械貸与1台）</t>
  </si>
  <si>
    <t>　委9号（前川･腹帯地区、D1.2m3級、機械貸与1台）</t>
  </si>
  <si>
    <t>　委10号（湯坪･浪形･コスモスライン、G3.1m級、機械貸与1台）</t>
  </si>
  <si>
    <t>　委11号（天神･朴ノ木･柳生川地区、3tT、機械貸与1台）</t>
  </si>
  <si>
    <t>　委12号（北川原山･七曲山地区、D1.2m3級、機械持込1台）</t>
  </si>
  <si>
    <t>　委13号（立野地区、D0.5m3級、機械貸与1台）</t>
  </si>
  <si>
    <t>　委14号（本砂金地区、D1.2m3級、機械貸与1台）</t>
  </si>
  <si>
    <t>　委15号（大向･大森一部地区、D0.8m3級、機械持込1台）</t>
  </si>
  <si>
    <t>　委16号（安達･上石丸･向原地区、D1.2m3級、機械貸与1台）</t>
  </si>
  <si>
    <t>　委17号（支倉台地区、D0.5m3、機械貸与1台）</t>
  </si>
  <si>
    <t>　歩道除雪（町内･前川･支倉台地区、小型除雪機、機械貸与2台）</t>
  </si>
  <si>
    <t>　運搬除雪（町内・笹谷地区）</t>
  </si>
  <si>
    <t>消雪管理委託</t>
  </si>
  <si>
    <t>青根消雪道路設備管理委託（ピットの点検清掃）</t>
  </si>
  <si>
    <t>除雪機械借上料（D1.2m3級、油圧式）　7台</t>
  </si>
  <si>
    <t>除雪機械借上料（D0.5m3級、油圧式）　4台</t>
  </si>
  <si>
    <t>除雪機械借上料（D0.16m3級、機械式）　1台</t>
  </si>
  <si>
    <t>融雪剤積込用フォークリフト借上料（2t級）　1台</t>
  </si>
  <si>
    <t>道路補修用重機借上料（ﾊﾞｯｸﾎｳ、ﾀﾞﾝﾌﾟﾄﾗｯｸ、振動ﾛｰﾗ等）</t>
  </si>
  <si>
    <t>建設資材置場（伊勢原地区）借地料　60,000円/年</t>
  </si>
  <si>
    <t>道路用地（待避所、荒羽賀山地内）借地料　A=255m2（6筆）</t>
  </si>
  <si>
    <t>道路補修工事</t>
  </si>
  <si>
    <t>　町道支倉台1-18号線ほか側溝補修　L=800m</t>
  </si>
  <si>
    <t>　道路区画線補修（支倉台ほか）　L=8.0km</t>
  </si>
  <si>
    <t>　町道館山･かのう線側溝補修　L=200m</t>
  </si>
  <si>
    <t>水道石綿管更新事業関連道路舗装補修工事</t>
  </si>
  <si>
    <t>　町道新町･湯坪線（裏尻地区） L=550m、W=3.25m、A=1,790m2</t>
  </si>
  <si>
    <t>砕石、側溝、コンクリート蓋、舗装合材、除雪ポール等</t>
  </si>
  <si>
    <t>融雪剤（塩化ｶﾙｼｳﾑ）　63.80円/kg×50,000kg</t>
  </si>
  <si>
    <t>川内三行政区（町道北川・天神線ほか）　19,000㎡×14円/㎡</t>
  </si>
  <si>
    <t>本砂金行政区（町道所夫・栃原線ほか）　11,200㎡×14円/㎡</t>
  </si>
  <si>
    <t>川内二行政区（町道柳生川他ほか）　10,900㎡×14円/㎡</t>
  </si>
  <si>
    <t>立野行政区（町道大柳・前川線ほか）　22,000㎡×14円/㎡</t>
  </si>
  <si>
    <t>古関行政区（町道古関・下田線ほか）　7,000㎡×14円/㎡</t>
  </si>
  <si>
    <t>支倉上行政区（町道音無・末沢線ほか）　15,800㎡×14円/㎡</t>
  </si>
  <si>
    <t>支倉下行政区（町道末沢・小沢線ほか）　14,700㎡×14円/㎡</t>
  </si>
  <si>
    <t>小沢行政区（町道北向・釜房線ほか）　6,300㎡×14円/㎡</t>
  </si>
  <si>
    <t>川内北川行政区（町道北川原山1号線ほか）　10,000㎡×14円/㎡</t>
  </si>
  <si>
    <t>青根行政区（町道青根1号線ほか）　3,600㎡×14円/㎡</t>
  </si>
  <si>
    <t>道路新設改良費</t>
  </si>
  <si>
    <t>舗装長寿命化修繕計画策定</t>
  </si>
  <si>
    <t>（町道前川・枇杷落線ほか６路線　L=6.4km）</t>
  </si>
  <si>
    <t>町道裏丁２号線道路改良測量設計（中町地内、L=250m、W=5.75m）</t>
  </si>
  <si>
    <t>橋梁維持費</t>
  </si>
  <si>
    <t>設計・管理委託料</t>
  </si>
  <si>
    <t>補助事業（社会資本整備総合交付金）</t>
  </si>
  <si>
    <t>　町道北向・釜房線小沢橋橋梁点検及び補修設計業務委託</t>
  </si>
  <si>
    <t>　（橋長 L=40.0m、幅員 W=4.1m）</t>
  </si>
  <si>
    <t>　町道本屋敷・土橋線中ノ内橋橋梁点検及び補修設計業務委託</t>
  </si>
  <si>
    <t>　（橋長 L=20.5m、幅員 W=8.2m）</t>
  </si>
  <si>
    <t>　町道古関・下田線古関下田１号橋橋梁点検及び補修設計業務委託</t>
  </si>
  <si>
    <t>　（橋長 L=12.5m、幅員 W=5.8m）</t>
  </si>
  <si>
    <t>　町道北向・釜房線小沢橋橋梁補修工事</t>
  </si>
  <si>
    <t>　（床版・橋台・橋脚・支承・伸縮装置等補修　１式）</t>
  </si>
  <si>
    <t>　町道本屋敷・土橋線中ノ内橋橋梁補修工事</t>
  </si>
  <si>
    <t>　（主桁・橋台・橋面・支承・伸縮装置等補修　１式）</t>
  </si>
  <si>
    <t>　町道古関・下田線古関下田１号橋橋梁補修工事</t>
  </si>
  <si>
    <t>河川費</t>
  </si>
  <si>
    <t>河川総務費</t>
  </si>
  <si>
    <t>河川堤防除草業務委託（※県からの委託事業）</t>
  </si>
  <si>
    <t>　一級河川支倉川堤防除草業務委託　L=2,420m、A=22,500m2</t>
  </si>
  <si>
    <t>　　再委託先：支倉上行政区</t>
  </si>
  <si>
    <t>普通河川堆積土砂撤去業務委託</t>
  </si>
  <si>
    <t>（本砂金地区寺沢ほか）</t>
  </si>
  <si>
    <t>宮城県治水協会負担金</t>
  </si>
  <si>
    <t>宮城県砂防協会負担金</t>
  </si>
  <si>
    <t>都市計画費</t>
  </si>
  <si>
    <t>都市計画総務費</t>
  </si>
  <si>
    <t>都市計画審議会委員・日額報酬</t>
  </si>
  <si>
    <t>都市計画審議会報酬（4,200円×9名×2回）</t>
  </si>
  <si>
    <t>普通旅費 1,800円×2名×2回</t>
  </si>
  <si>
    <t>事務消耗品及び追録代等</t>
  </si>
  <si>
    <t>公園管理費</t>
  </si>
  <si>
    <t>公園管理用消耗品</t>
  </si>
  <si>
    <t>電気料</t>
  </si>
  <si>
    <t>　　城山公園　 　　8,321円×12ヵ月</t>
  </si>
  <si>
    <t>　　ひだまり公園　2,198円×12ヵ月</t>
  </si>
  <si>
    <t>　　支倉台公園（3ヵ所）12,231円×12ヵ月</t>
  </si>
  <si>
    <t>　　青根公園　　　18,000円×12ヵ月</t>
  </si>
  <si>
    <t>　　支倉台緑道 　 16,849円×12ヵ月</t>
  </si>
  <si>
    <t>上下水道料</t>
  </si>
  <si>
    <t>　　城山公園　　　8,174円×12ヵ月</t>
  </si>
  <si>
    <t>　　ひだまり公園　8,174円×12ヵ月</t>
  </si>
  <si>
    <t>　　青根公園　　　5,200円×12ヵ月</t>
  </si>
  <si>
    <t>遊具、修景施設、公衆トイレ設備等修繕費</t>
  </si>
  <si>
    <t>　・青根公園維持管理業務</t>
  </si>
  <si>
    <t>　・城山公園、ひだまり公園植栽緑地維持管理業務</t>
  </si>
  <si>
    <t>　・支倉台ﾌﾟﾗｻﾞ、鉄塔公園、大石公園、緑道、緑地維持管理業務</t>
  </si>
  <si>
    <t>　・各公園内支障木伐採業務</t>
  </si>
  <si>
    <t>　・支倉台緑道伐採業務</t>
  </si>
  <si>
    <t>　・支倉台法面支障木伐採業務</t>
  </si>
  <si>
    <t>公園内修景施設及び遊具等維持補修工事</t>
  </si>
  <si>
    <t>支倉台緑道灯更新工事</t>
  </si>
  <si>
    <t>砂等</t>
  </si>
  <si>
    <t>下水道費</t>
  </si>
  <si>
    <t>企業債元利下水道事業特別会計繰出金</t>
  </si>
  <si>
    <t>企業債元利</t>
  </si>
  <si>
    <t>　企業債元金　173,954千円（実繰出額 173,954千円）</t>
  </si>
  <si>
    <t>　企業債利子　 30,374千円（実繰出額 20,312千円）</t>
  </si>
  <si>
    <t>　　合　計　　204,328千円（繰出限度額）</t>
  </si>
  <si>
    <t>住宅費</t>
  </si>
  <si>
    <t>住宅管理費</t>
  </si>
  <si>
    <t>単行本・加除本等　100,000円</t>
  </si>
  <si>
    <t>窓あき封筒代(納付書在中用)　1,000枚×54円</t>
  </si>
  <si>
    <t>退去手続きに係る上下水道料金</t>
  </si>
  <si>
    <t>町営住宅修繕料　H30実績見込額により算出</t>
  </si>
  <si>
    <t>住宅火災保険料（町営住宅）</t>
  </si>
  <si>
    <t>委託費</t>
  </si>
  <si>
    <t>債権回収業務及び町営住宅明渡請求訴訟費用</t>
  </si>
  <si>
    <t>（滞納家賃の支払い請求及び入居取消後の家賃相当額の賠償請求訴訟）</t>
  </si>
  <si>
    <t>町営住宅敷地内樹木剪定、除雪等作業委託</t>
  </si>
  <si>
    <t>住宅内側溝等改修工事</t>
  </si>
  <si>
    <t>住宅建設費</t>
  </si>
  <si>
    <t>　事務消耗品</t>
  </si>
  <si>
    <t>設計委託料</t>
  </si>
  <si>
    <t>中原住宅建築設計委託料</t>
  </si>
  <si>
    <t>中原住宅宅地造成工事</t>
  </si>
  <si>
    <t>消防費</t>
  </si>
  <si>
    <t>常備消防費</t>
  </si>
  <si>
    <t>仙南広域行政事務組合負担金（消防費）</t>
  </si>
  <si>
    <t>消防費負担金</t>
  </si>
  <si>
    <t>非常備消防費</t>
  </si>
  <si>
    <t>消防団員・年額報酬</t>
  </si>
  <si>
    <t>消防団員・出場報酬</t>
  </si>
  <si>
    <t>消防･防災業務関連　平均単価　2,050円</t>
  </si>
  <si>
    <t>消防団移動研修（1泊2日）</t>
  </si>
  <si>
    <t>　催行人員：消防団員17人＋職員2人＝19人</t>
  </si>
  <si>
    <t>消防団長交際費</t>
  </si>
  <si>
    <t>団長交際費</t>
  </si>
  <si>
    <t>消防団活動服及び法被など（新任団員、更新用）</t>
  </si>
  <si>
    <t>総合防災訓練用訓練資材</t>
  </si>
  <si>
    <t>消防要覧追録代</t>
  </si>
  <si>
    <t>事務消耗品一括</t>
  </si>
  <si>
    <t>消防演習等の際（ペットボトルお茶など）</t>
  </si>
  <si>
    <t>防災対策会議等の際（ペットボトルお茶など）</t>
  </si>
  <si>
    <t>高速道路等使用料(研修等)</t>
  </si>
  <si>
    <t>電力柱共架料・NTT柱添架料</t>
  </si>
  <si>
    <t>電波利用料(年額)</t>
  </si>
  <si>
    <t>　260MHzデジタル移動無線設備</t>
  </si>
  <si>
    <t>　　基地局5,300円</t>
  </si>
  <si>
    <t>　　陸上移動局300円×81局(車載36局、携帯44局、半固定1局、簡易</t>
  </si>
  <si>
    <t>　　＝24,300円</t>
  </si>
  <si>
    <t>　18GHz帯FWA装置</t>
  </si>
  <si>
    <t>　　固定局10,500円×2局(役場、中継局)＝21,000円</t>
  </si>
  <si>
    <t>荒町下班ポンプ格納庫用地賃借料</t>
  </si>
  <si>
    <t>中町班ポンプ格納庫用地賃借料</t>
  </si>
  <si>
    <t>消防団員用防火衣等購入</t>
  </si>
  <si>
    <t>　防火衣（上下）　　　　　　　　167,200円×34着＝5,684,800円</t>
  </si>
  <si>
    <t>　防火帽（ガード及びしころ付）　 29,700円×34個＝1,009,800円</t>
  </si>
  <si>
    <t>　防火手袋（耐切創・防寒・防水品） 10,120円×34双＝344,080円</t>
  </si>
  <si>
    <t>非常勤消防団員補償報償組合負担金</t>
  </si>
  <si>
    <t>災害補償費負担金(均等割)</t>
  </si>
  <si>
    <t>市町村非常勤職員公務災害補償等認定委員会負担金</t>
  </si>
  <si>
    <t>財団法人宮城県消防協会負担金</t>
  </si>
  <si>
    <t>宮城県消防協会仙南支部負担金</t>
  </si>
  <si>
    <t>宮城県消防協会役員互助会費</t>
  </si>
  <si>
    <t>消防団運営助成金</t>
  </si>
  <si>
    <t>婦人防火クラブ運営補助金</t>
  </si>
  <si>
    <t>宮城県消防協会仙南・亘理・名取地区支部３支部連絡会議</t>
  </si>
  <si>
    <t>消防施設費</t>
  </si>
  <si>
    <t>消防ポンプ車・積載車等車検登録印紙代　16台</t>
  </si>
  <si>
    <t>車検整備費（16台）</t>
  </si>
  <si>
    <t>消防機械器具修繕　一式</t>
  </si>
  <si>
    <t>公用車任意保険(消防車両　計30台)</t>
  </si>
  <si>
    <t>建物損害保険料（消防ポンプ積載車格納庫、無線基地局　計31施設）</t>
  </si>
  <si>
    <t>消防施設用地(防火水槽寄付対応分)分筆測量（2ヵ所）一式　</t>
  </si>
  <si>
    <t>防火貯水槽測量設計委託（３基）一式　</t>
  </si>
  <si>
    <t>臨時災害用ＦＭ局(実験試験局)開設申請調査業務委託</t>
  </si>
  <si>
    <t>防災行政無線保守点検</t>
  </si>
  <si>
    <t>　　統制局制御装置(役場)</t>
  </si>
  <si>
    <t>　　基地局無線装置（支倉中継局）</t>
  </si>
  <si>
    <t>　　簡易中継装置(支倉台)　</t>
  </si>
  <si>
    <t>　　屋外拡声子局</t>
  </si>
  <si>
    <t>　　発動発電機(役場・支倉中継局)</t>
  </si>
  <si>
    <t>　　半固定無線装置</t>
  </si>
  <si>
    <t>　　ポータブル統制装置</t>
  </si>
  <si>
    <t>　　諸経費</t>
  </si>
  <si>
    <t>ポンプ格納庫・その他維持補修工事（板金、塗装など）　一式</t>
  </si>
  <si>
    <t>防災行政無線設備（移動系）統制局非常用発電機修繕</t>
  </si>
  <si>
    <t>　　　　　　　　　　　　　支倉基地局無線装置修繕</t>
  </si>
  <si>
    <t>　　　　　　　　　　　　　支倉台簡易中継局直流電源装置修繕</t>
  </si>
  <si>
    <t>　　　　　　　　　　　　　統制局UPSﾊﾞｯﾃﾘｰ交換</t>
  </si>
  <si>
    <t>その他消防防災施設設置等工事　一式</t>
  </si>
  <si>
    <t>地域衛星通信ネットワーク無線局管理負担金</t>
  </si>
  <si>
    <t>宮城県地域衛星通信ネットワーク市町村等無線局管理負担金</t>
  </si>
  <si>
    <t>消防施設維持管理費負担金</t>
  </si>
  <si>
    <t>消火施設維持管理費負担金(水道)</t>
  </si>
  <si>
    <t>水道加入金</t>
  </si>
  <si>
    <t>消防ポンプ自動車等　計15台</t>
  </si>
  <si>
    <t>　　　　　　　（荒町上・荒町下・新町・小野・立野・野上上）</t>
  </si>
  <si>
    <t>　　　　　　　（音無・支倉台・浪形・腹帯・役場）</t>
  </si>
  <si>
    <t>災害対策費</t>
  </si>
  <si>
    <t>緊急防災対策職員時間外勤務手当（異常気象に伴う夜間出動等）</t>
  </si>
  <si>
    <t>臨時災害用ＦＭ局開設申請に係る陸上１級無線資格者謝礼</t>
  </si>
  <si>
    <t>防災備蓄品（生活用品等他） 一式</t>
  </si>
  <si>
    <t>災害対策用非常食等の応急措置に伴う食料費　一式</t>
  </si>
  <si>
    <t>総合防災訓練用施設等設置委託料　一式</t>
  </si>
  <si>
    <t>自主防災組織運営対策機器（発電機及び投光器等）</t>
  </si>
  <si>
    <t>蔵王山火山防災協議会運営負担金</t>
  </si>
  <si>
    <t>蔵王山火山防災用看板設置負担金</t>
  </si>
  <si>
    <t>教育費</t>
  </si>
  <si>
    <t>教育総務費</t>
  </si>
  <si>
    <t>教育委員会費</t>
  </si>
  <si>
    <t>教育委員・月額報酬</t>
  </si>
  <si>
    <t>学務課</t>
  </si>
  <si>
    <t>慶弔関係報償費</t>
  </si>
  <si>
    <t>花環代等</t>
  </si>
  <si>
    <t>入学式・運動会・学習発表会・卒業式</t>
  </si>
  <si>
    <t>服務宣誓式</t>
  </si>
  <si>
    <t>その他会議・研修等</t>
  </si>
  <si>
    <t>高速道路・駐車料金等</t>
  </si>
  <si>
    <t>大河原地区教育委員会協議会負担金</t>
  </si>
  <si>
    <t>宮城県市町村教育委員会協議会負担金</t>
  </si>
  <si>
    <t>事務局費</t>
  </si>
  <si>
    <t>非常勤特別職年額・月額報酬</t>
  </si>
  <si>
    <t>ケアハウススーパーバイザー報酬</t>
  </si>
  <si>
    <t>校医等・日額報酬</t>
  </si>
  <si>
    <t>教育長給料</t>
  </si>
  <si>
    <t>教育長</t>
  </si>
  <si>
    <t>教育長期末手当</t>
  </si>
  <si>
    <t>教育長寒冷地手当</t>
  </si>
  <si>
    <t>教育委員会事務、教職員人事事務、学校管理事務等</t>
  </si>
  <si>
    <t>単価2,085円×月平均7h×3人×12ヵ月</t>
  </si>
  <si>
    <t>教育長共済費</t>
  </si>
  <si>
    <t>社会保険料（ケアハウススーパーバイザー分）</t>
  </si>
  <si>
    <t>平成32年度入学見込児童数50人(H30.11月末現在)＋予備分5個</t>
  </si>
  <si>
    <t>「かわさき朗読会」参加児童・生徒に対する記念品代</t>
  </si>
  <si>
    <t>薬剤師(飲料水・プール水・空気検査・保健委員会)</t>
  </si>
  <si>
    <t>内科医・看護師(学校健診・就学時健診・保健委員会)</t>
  </si>
  <si>
    <t>歯科医・衛生士(学校健診・就学時健診・保健委員会)</t>
  </si>
  <si>
    <t>眼科(学校健診10,350円＋就学時健診1,890円)</t>
  </si>
  <si>
    <t>耳鼻科(学校健診10,350円＋就学時健診1,890円)</t>
  </si>
  <si>
    <t>養護教諭(就学時健診)</t>
  </si>
  <si>
    <t>専門医・学校長・教諭(心身障害就学指導審議会)</t>
  </si>
  <si>
    <t>いじめ問題対策連絡協議会・専門委員会・再調査委員会委員　</t>
  </si>
  <si>
    <t>教育長　Ｂ＆Ｇ全国サミット(東京)×1回</t>
  </si>
  <si>
    <t>教育長　Ｂ＆Ｇ全国教育長会議（東京）×1回</t>
  </si>
  <si>
    <t>東北町村教育長連絡協議会研究大会(県外)　</t>
  </si>
  <si>
    <t>職員(特別支援研修会等)</t>
  </si>
  <si>
    <t>ケアハウススーパーバイザー</t>
  </si>
  <si>
    <t>東北六県教育長研修会(県外）</t>
  </si>
  <si>
    <t>各種研修会</t>
  </si>
  <si>
    <t>教育長交際費</t>
  </si>
  <si>
    <t>弔電等</t>
  </si>
  <si>
    <t>その他事業用消耗品等</t>
  </si>
  <si>
    <t>図書購入代</t>
  </si>
  <si>
    <t>ケアハウス運営費消耗品</t>
  </si>
  <si>
    <t>会議、来客の際お茶代等</t>
  </si>
  <si>
    <t>管内小・中学校要覧代</t>
  </si>
  <si>
    <t>ケアハウス施設光熱費</t>
  </si>
  <si>
    <t>上下水道料・電気料</t>
  </si>
  <si>
    <t>空気検査用検知管(二酸化炭素4,000円＋ホルムアルデヒド5,400円）</t>
  </si>
  <si>
    <t>就学時健診用消毒液</t>
  </si>
  <si>
    <t>入学通知</t>
  </si>
  <si>
    <t>就学時健診通知</t>
  </si>
  <si>
    <t>ケアハウス事業通信運搬費</t>
  </si>
  <si>
    <t>ジパング公演事業</t>
  </si>
  <si>
    <t>スクールソーシャルワーカー傷害保険料</t>
  </si>
  <si>
    <t>学習支援員傷害保険料</t>
  </si>
  <si>
    <t>ケアハウス損害保険料</t>
  </si>
  <si>
    <t>学校施設図面管理システム保守管理業務委託料</t>
  </si>
  <si>
    <t>建物賃借料</t>
  </si>
  <si>
    <t>ケアハウス施設賃借料</t>
  </si>
  <si>
    <t>電算　使用許諾　学校教育</t>
  </si>
  <si>
    <t>ケアハウス施設改良費</t>
  </si>
  <si>
    <t>大河原地区教科用図書採択地区協議会負担金</t>
  </si>
  <si>
    <t>宮城県町村教育長会負担金</t>
  </si>
  <si>
    <t>宮城県へき地・分校教育研究会負担金</t>
  </si>
  <si>
    <t>宮城県へき地教育振興会負担金・賛同会費</t>
  </si>
  <si>
    <t>宮城県特別支援学級設置学校長協議会負担金</t>
  </si>
  <si>
    <t>柴田郡学校保健会負担金　5,000円×6校</t>
  </si>
  <si>
    <t>宮城県公立学校整備期成会負担金</t>
  </si>
  <si>
    <t>児童生徒遠距離通学費補助金　Ｈ30.11月末現在見込み17人</t>
  </si>
  <si>
    <t>教育長退職手当組合負担金</t>
  </si>
  <si>
    <t>小学校費</t>
  </si>
  <si>
    <t>学校管理費</t>
  </si>
  <si>
    <t>教員補助員(6人)労災保険料</t>
  </si>
  <si>
    <t>　　　〃　　　 雇用保険料</t>
  </si>
  <si>
    <t>管理人賃金</t>
  </si>
  <si>
    <t>事務事業等事業賃金</t>
  </si>
  <si>
    <t>校長会所管事業</t>
  </si>
  <si>
    <t>　教科等研修会</t>
  </si>
  <si>
    <t>　健全育成指導協議会</t>
  </si>
  <si>
    <t>　特別支援学級担当者会</t>
  </si>
  <si>
    <t>　校長会</t>
  </si>
  <si>
    <t>　教頭会</t>
  </si>
  <si>
    <t>　教務主任者会</t>
  </si>
  <si>
    <t>　保健主事・養護教諭合同部会、給食主任者会</t>
  </si>
  <si>
    <t>　事務職員会</t>
  </si>
  <si>
    <t>　ＪＲＣ連絡協議会</t>
  </si>
  <si>
    <t>　学校防災連絡協議会</t>
  </si>
  <si>
    <t>スクールバス運行用（消毒ジェル、名札ホルダー等）</t>
  </si>
  <si>
    <t>英語教育活動</t>
  </si>
  <si>
    <t>各種会議の際お茶代等</t>
  </si>
  <si>
    <t>ガラス窓･窓枠･サッシ等修繕料</t>
  </si>
  <si>
    <t>校舎等雨漏り修繕料　</t>
  </si>
  <si>
    <t>FF式石油暖房機修繕料</t>
  </si>
  <si>
    <t>照明器具修繕料　</t>
  </si>
  <si>
    <t>給排設備等修繕料</t>
  </si>
  <si>
    <t>遊具修繕料　</t>
  </si>
  <si>
    <t>その他設備修繕料</t>
  </si>
  <si>
    <t>学校行事引率者入場料・見学料</t>
  </si>
  <si>
    <t>水道検査手数料</t>
  </si>
  <si>
    <t>前川小学校汚泥引抜料</t>
  </si>
  <si>
    <t>建物災害共済保険料　川崎小</t>
  </si>
  <si>
    <t>　　　　〃　　　　　川崎二小　</t>
  </si>
  <si>
    <t>　　　　〃　　　　　富岡小</t>
  </si>
  <si>
    <t>　　　　〃　　　　　前川小</t>
  </si>
  <si>
    <t>プール監視補助員傷害保険料</t>
  </si>
  <si>
    <t>川崎小学校屋根防水改修工事設計･監理業務委託</t>
  </si>
  <si>
    <t>スクールバス運行業務委託料</t>
  </si>
  <si>
    <t>夏季休業中(プール送迎用)スクールバス運行業務委託料</t>
  </si>
  <si>
    <t>小学校用務員業務委託料(4校分)</t>
  </si>
  <si>
    <t>貯水槽清掃業務委託料(川崎小、前川小)</t>
  </si>
  <si>
    <t>自家用電気工作物保守管理業務委託料(4校分)</t>
  </si>
  <si>
    <t>浄化槽維持管理委託料(前川小)</t>
  </si>
  <si>
    <t>プールろ過装置保守点検委託料(4校分)</t>
  </si>
  <si>
    <t>消防施設設備保守点検委託料</t>
  </si>
  <si>
    <t>暖房機器保守点検委託料(4校分)</t>
  </si>
  <si>
    <t>小学校4校遊具点検業務委託</t>
  </si>
  <si>
    <t>児童結核健診(精密)</t>
  </si>
  <si>
    <t>教職員胸部X線間接撮影委託料</t>
  </si>
  <si>
    <t>教職員健康診断委託料</t>
  </si>
  <si>
    <t>教職員胃がん検診委託料</t>
  </si>
  <si>
    <t>NHK放送受信料(4校分)</t>
  </si>
  <si>
    <t>川崎小学校屋根防水改修工事</t>
  </si>
  <si>
    <t>川崎小学校遊具（リングトンネル）撤去</t>
  </si>
  <si>
    <t>川崎第二小学校電話機器修繕工事</t>
  </si>
  <si>
    <t>学校校庭等原材料費</t>
  </si>
  <si>
    <t>町小中高健全育成協議会負担金</t>
  </si>
  <si>
    <t>川崎小学校</t>
  </si>
  <si>
    <t>印刷関係用品(各種用紙、インク、マスター等)</t>
  </si>
  <si>
    <t>事務用品(ファイル、封筒、筆記用具、テープ等)</t>
  </si>
  <si>
    <t>追録・新聞(職員録、関係法規、事務提要、新聞等)</t>
  </si>
  <si>
    <t>管理用品(式典用生花、蛍光灯、体育館電球等)</t>
  </si>
  <si>
    <t>清掃衛生用品(トイレットペーパー、ワックス、掃除用具等)</t>
  </si>
  <si>
    <t>諸公簿(出席簿、指導要録、日誌、出勤簿等)</t>
  </si>
  <si>
    <t>校舎施設設備修理(給排水、床、窓ガラス、暖房等)</t>
  </si>
  <si>
    <t>保健室医薬品</t>
  </si>
  <si>
    <t>　　　　　　DPD試薬（250錠）3,073円×1箱</t>
  </si>
  <si>
    <t>　　　　　　PH試薬（250錠）5,352円×1箱</t>
  </si>
  <si>
    <t>各種消毒薬品</t>
  </si>
  <si>
    <t>電話料</t>
  </si>
  <si>
    <t>切手・はがき</t>
  </si>
  <si>
    <t>クリーニング代(保健室寝具)</t>
  </si>
  <si>
    <t>クリーニング代(本校舎カーテン)</t>
  </si>
  <si>
    <t>クリーニング代(白布・鼓笛ユニフォーム)</t>
  </si>
  <si>
    <t>樹木管理委託料</t>
  </si>
  <si>
    <t>砂(校庭整地用)</t>
  </si>
  <si>
    <t>前川小学校</t>
  </si>
  <si>
    <t>紙・印刷関係(各種紙類、インク、マスター、コピー料金　他)</t>
  </si>
  <si>
    <t>事務用品(ファイル、のり、ペン、クリップ　他)</t>
  </si>
  <si>
    <t>法規追録・新聞(追録、法令集、新聞　他)</t>
  </si>
  <si>
    <t>管理用品(電球、ゴミ袋、儀式用生花　他)</t>
  </si>
  <si>
    <t>清掃衛生(洗剤、ワックス、清掃用具　他)</t>
  </si>
  <si>
    <t>LPガス</t>
  </si>
  <si>
    <t>混合油(草刈り機)、ガソリン代(除雪機)</t>
  </si>
  <si>
    <t>来賓接待用茶</t>
  </si>
  <si>
    <t>諸公簿　20,000円</t>
  </si>
  <si>
    <t>老朽化等による故障・破損時修繕代</t>
  </si>
  <si>
    <t>保健室薬品等</t>
  </si>
  <si>
    <t>プール薬品</t>
  </si>
  <si>
    <t>除雪機格納点検・運行前点検</t>
  </si>
  <si>
    <t>蜂の巣駆除代</t>
  </si>
  <si>
    <t>緊急用児童輸送タクシー代</t>
  </si>
  <si>
    <t>パイプ椅子収納カート</t>
  </si>
  <si>
    <t>川崎第二小学校</t>
  </si>
  <si>
    <t>紙・印刷(紙、マスター、インク等)</t>
  </si>
  <si>
    <t>事務用品(フラットファイル、ボールペン、チョーク等)</t>
  </si>
  <si>
    <t>法規・新聞(新聞、職員録、追録、関係法規等)</t>
  </si>
  <si>
    <t>管理用品(蛍光灯、乾電池、儀式生花等)</t>
  </si>
  <si>
    <t>清掃衛生用品(トイレットペーパー、洗剤、ワックス)</t>
  </si>
  <si>
    <t>LPガス　</t>
  </si>
  <si>
    <t>混合油</t>
  </si>
  <si>
    <t>お茶代</t>
  </si>
  <si>
    <t>諸公簿(卒業証書含む)</t>
  </si>
  <si>
    <t>事務機器修理</t>
  </si>
  <si>
    <t>その他施設修理</t>
  </si>
  <si>
    <t>保健室薬品</t>
  </si>
  <si>
    <t>消毒用エタノール</t>
  </si>
  <si>
    <t>電話料金(一般)</t>
  </si>
  <si>
    <t>切手</t>
  </si>
  <si>
    <t>ピアノ調律</t>
  </si>
  <si>
    <t>植木剪定業務委託料</t>
  </si>
  <si>
    <t>タクシー等借上料</t>
  </si>
  <si>
    <t>砂、木材他</t>
  </si>
  <si>
    <t>富岡小学校</t>
  </si>
  <si>
    <t>紙、印刷(紙、マスター、インク、コピー等)</t>
  </si>
  <si>
    <t>清掃衛生用品（トイレットペーパー、洗剤、ワックス等）</t>
  </si>
  <si>
    <t>混合油・ガソリン</t>
  </si>
  <si>
    <t>来客用お茶代</t>
  </si>
  <si>
    <t>諸公簿</t>
  </si>
  <si>
    <t>職員集合写真・管理職個人写真</t>
  </si>
  <si>
    <t>施設設備修理(蛍光器具安定器交換 34,000円×2台)</t>
  </si>
  <si>
    <t>プールろ過装置修繕</t>
  </si>
  <si>
    <t>ピアノ調律料(10,780円×3台)、乾燥剤(3,300円×3個)</t>
  </si>
  <si>
    <t>カーテン等クリーニング代</t>
  </si>
  <si>
    <t>卒業証書名入れ代</t>
  </si>
  <si>
    <t>グラウンド用川砂（4t）代</t>
  </si>
  <si>
    <t>教育振興費</t>
  </si>
  <si>
    <t>セカンドスクールに係る関係団体等に対する協力謝礼</t>
  </si>
  <si>
    <t>プリンター修繕</t>
  </si>
  <si>
    <t>小学校用外国語指導助手(ALT)業務委託料</t>
  </si>
  <si>
    <t>川崎小・前川小教育用コンピュータ保守料</t>
  </si>
  <si>
    <t>第二小・富岡小教育用コンピューター保守料（6ヵ月）</t>
  </si>
  <si>
    <t>セカンドスクール登山ロープウェイ代</t>
  </si>
  <si>
    <t>現地学習交流会(釜房ダム)バス借上料</t>
  </si>
  <si>
    <t>リフト使用料</t>
  </si>
  <si>
    <t>スキー教室に伴うリフト代</t>
  </si>
  <si>
    <t>スキー教室に伴うスキーレンタル料</t>
  </si>
  <si>
    <t>川二小・富岡小教育用コンピュータリース料(6ヵ月分)</t>
  </si>
  <si>
    <t>ウイルス対策ソフト等更新料（川崎小・前川小分）</t>
  </si>
  <si>
    <t>教材備品購入費</t>
  </si>
  <si>
    <t>特別支援学級教師用教科書･指導書代</t>
  </si>
  <si>
    <t>小学校移行期間「算数」教師用教科書・指導書代</t>
  </si>
  <si>
    <t>就学援助費</t>
  </si>
  <si>
    <t>新入学費、学用品費、校外活動費</t>
  </si>
  <si>
    <t>2～6年生(26名)442,700円、新1年生1人＋途中申請見込(7人)103,920円</t>
  </si>
  <si>
    <t>新入学用品費の前倒し支給分（見込6人）243,600円</t>
  </si>
  <si>
    <t>給食費</t>
  </si>
  <si>
    <t>特別支援就学奨励費</t>
  </si>
  <si>
    <t>受給見込8人</t>
  </si>
  <si>
    <t>修学旅行費</t>
  </si>
  <si>
    <t>(準要6人×21,490円)＋(見込3人×21,490円)</t>
  </si>
  <si>
    <t>記念品等</t>
  </si>
  <si>
    <t>教授用消耗品　 (チョーク・石灰・印刷用紙代)</t>
  </si>
  <si>
    <t>各教科消耗品　　家庭科消耗品(調理器具)</t>
  </si>
  <si>
    <t>　　　　　　  　体育科消耗品(ボール等)</t>
  </si>
  <si>
    <t>　　　　　　　　理科消耗品(薬品等)</t>
  </si>
  <si>
    <t>　　　　　　　　音楽科消耗品(楽譜等)</t>
  </si>
  <si>
    <t>　　　　　　　　特別支援消耗品</t>
  </si>
  <si>
    <t>　　　　　　　　その他の教科消耗品</t>
  </si>
  <si>
    <t>総合学習消耗品</t>
  </si>
  <si>
    <t>　　　　　　　　その他の学芸的行事　</t>
  </si>
  <si>
    <t>　　　　　　　　クラブ・委員会活動費</t>
  </si>
  <si>
    <t>情報教育指導消耗品</t>
  </si>
  <si>
    <t>図書館経営消耗品</t>
  </si>
  <si>
    <t>保健室経営消耗品</t>
  </si>
  <si>
    <t>通信票印刷経費　印刷用紙代</t>
  </si>
  <si>
    <t>楽器</t>
  </si>
  <si>
    <t>ミシン</t>
  </si>
  <si>
    <t>教材備品</t>
  </si>
  <si>
    <t>児童用図書</t>
  </si>
  <si>
    <t>各教科用</t>
  </si>
  <si>
    <t>行事関係(運動会、学芸会　他)</t>
  </si>
  <si>
    <t>情報教育(プリンター用インク、用紙　他)</t>
  </si>
  <si>
    <t>卒業証書代</t>
  </si>
  <si>
    <t>児童用ホワイトボード　3枚</t>
  </si>
  <si>
    <t>四線入り発表マグネットシート　2枚</t>
  </si>
  <si>
    <t>ラジカセ　2台</t>
  </si>
  <si>
    <t>国語辞典　10冊</t>
  </si>
  <si>
    <t>各種学習指導講師謝金</t>
  </si>
  <si>
    <t>各種教科消耗品</t>
  </si>
  <si>
    <t>行事関係消耗品</t>
  </si>
  <si>
    <t>賞状・通信票印刷用紙</t>
  </si>
  <si>
    <t>教材備品修理代(老朽化対策)</t>
  </si>
  <si>
    <t>ミシン２台</t>
  </si>
  <si>
    <t>豊年踊り講師謝金</t>
  </si>
  <si>
    <t>授業用実験器具、運動会・学芸会等行事用消耗品など</t>
  </si>
  <si>
    <t>卒業証書印刷代</t>
  </si>
  <si>
    <t>簡易実物投影機</t>
  </si>
  <si>
    <t>プログラミング教材（プログラミングスイッチ・電気の利用セット）</t>
  </si>
  <si>
    <t>中学校費</t>
  </si>
  <si>
    <t>教員補助員（1人）労災保険料</t>
  </si>
  <si>
    <t>　　　　〃　雇用保険料</t>
  </si>
  <si>
    <t>給排水設備等修繕料</t>
  </si>
  <si>
    <t>川崎中学校消防用設備修繕料</t>
  </si>
  <si>
    <t>富岡中学校体育館ギャラリーカーテンレール修繕料</t>
  </si>
  <si>
    <t>薬品処理手数料</t>
  </si>
  <si>
    <t>修学旅行引率者入場料等(川崎中70,000円、富岡中40,000円)</t>
  </si>
  <si>
    <t>富岡中学校汚泥引抜手数料</t>
  </si>
  <si>
    <t>建物災害共済保険料　川崎中</t>
  </si>
  <si>
    <t>　　　　〃　　　　　富岡中</t>
  </si>
  <si>
    <t>川崎中学校西側屋根一部防水修繕改修工事設計･監理業務委託料</t>
  </si>
  <si>
    <t>中学校用務員業務委託料(川崎中)</t>
  </si>
  <si>
    <t>自家用電気工作物保安管理委託料</t>
  </si>
  <si>
    <t>貯水槽清掃管理業務委託料</t>
  </si>
  <si>
    <t>浄化槽維持管理委託料(富岡中)</t>
  </si>
  <si>
    <t>プールろ過装置保守点検委託料</t>
  </si>
  <si>
    <t>簡易給水施設等検査委託料(富岡中)</t>
  </si>
  <si>
    <t>各学校体育館清掃業務委託料</t>
  </si>
  <si>
    <t>暖房機器保守点検委託料2校</t>
  </si>
  <si>
    <t>灯油地下タンク清掃・漏洩検査委託料(川崎中)</t>
  </si>
  <si>
    <t>生徒結核健診(精密)</t>
  </si>
  <si>
    <t>胃がん検診委託料</t>
  </si>
  <si>
    <t>川崎中学校西側屋根一部防水改修工事</t>
  </si>
  <si>
    <t>庁用備品費</t>
  </si>
  <si>
    <t>仙南地方危険物安全協会会費(川崎中)</t>
  </si>
  <si>
    <t>柴田郡中学校体育連盟負担金</t>
  </si>
  <si>
    <t>仙南けやき教室負担金</t>
  </si>
  <si>
    <t>川崎中学校</t>
  </si>
  <si>
    <t>紙・印刷(紙、マスター、インク、コピー等)</t>
  </si>
  <si>
    <t>新聞</t>
  </si>
  <si>
    <t>施設管理用品</t>
  </si>
  <si>
    <t>清掃衛生用品(トイレットペーパー、洗剤、ワックス等)</t>
  </si>
  <si>
    <t>来客用お茶</t>
  </si>
  <si>
    <t>諸公簿（学校日誌・学籍・服務関係他）</t>
  </si>
  <si>
    <t>施設設備修理</t>
  </si>
  <si>
    <t>クリーニング(モップ、カーテン、給食白衣等)</t>
  </si>
  <si>
    <t>粗大ゴミ処理手数料</t>
  </si>
  <si>
    <t>計量器検査料　隔年：電磁式2台</t>
  </si>
  <si>
    <t>タクシー等借上料(緊急時)　</t>
  </si>
  <si>
    <t>施設用器具購入費</t>
  </si>
  <si>
    <t>富岡中学校</t>
  </si>
  <si>
    <t>印刷関係(紙、マスター、インク、コピー等)</t>
  </si>
  <si>
    <t>事務用品(フラットファイル、ボールペン等)</t>
  </si>
  <si>
    <t>法規・新聞(新聞、職員録、追録等)</t>
  </si>
  <si>
    <t>管理用品(蛍光灯、乾電池、儀式用生花等)</t>
  </si>
  <si>
    <t>来客用茶菓</t>
  </si>
  <si>
    <t>卒業証書・諸公簿</t>
  </si>
  <si>
    <t>封筒印刷</t>
  </si>
  <si>
    <t>施設設備・事務機器修理</t>
  </si>
  <si>
    <t>保健室薬品・衛生管理用薬品</t>
  </si>
  <si>
    <t>切手等郵送料</t>
  </si>
  <si>
    <t>クリーニング(カーテン、法被、ふとん他)</t>
  </si>
  <si>
    <t>卒業証書筆耕料･はかり定期検査料･粗大ゴミ処理手数料　他</t>
  </si>
  <si>
    <t>校木管理委託料</t>
  </si>
  <si>
    <t>タクシー等借上料(緊急時対応)</t>
  </si>
  <si>
    <t>材木・ビス等</t>
  </si>
  <si>
    <t>プリンター修繕料　</t>
  </si>
  <si>
    <t>中学校用外国語指導助手(ALT)業務委託料</t>
  </si>
  <si>
    <t>川崎中教育用コンピュータリース料(6ヵ月分)</t>
  </si>
  <si>
    <t>教師用教科書･指導書代</t>
  </si>
  <si>
    <t>中学校新教科書「道徳」教師用教科書指導書</t>
  </si>
  <si>
    <t>中学校体育振興助成金</t>
  </si>
  <si>
    <t>新入学品費、学用品費、校外活動費</t>
  </si>
  <si>
    <t>2･3年生(19人)625,480円、新1年生6人＋途中申請(見込2人)332,480円</t>
  </si>
  <si>
    <t>新入学用品費の前倒し支給分（見込9人）426,600円</t>
  </si>
  <si>
    <t>特別支援費受給見込4人</t>
  </si>
  <si>
    <t>(準要5人×57,590円)＋(見込3人×57,590円)</t>
  </si>
  <si>
    <t>教務関係(チョーク、用紙　他)</t>
  </si>
  <si>
    <t>各教科消耗品(教授用消耗品、体育理科　他)</t>
  </si>
  <si>
    <t>行事関係消耗品(入学式、卒業式)</t>
  </si>
  <si>
    <t>通信票印刷　1年生56人分</t>
  </si>
  <si>
    <t>卒業証書印刷</t>
  </si>
  <si>
    <t>教材備品等修繕</t>
  </si>
  <si>
    <t>楽器修理</t>
  </si>
  <si>
    <t>中体連総合大会等の際バス、タクシー借上料</t>
  </si>
  <si>
    <t>教材用備品購入費（ｿﾌﾄﾎﾞｰﾙ用具一式、実験ｽﾀﾝﾄﾞ、透明立体模）</t>
  </si>
  <si>
    <t>楽器(バリトンサクソフォン)</t>
  </si>
  <si>
    <t>生徒用図書</t>
  </si>
  <si>
    <t>豊年踊り講師8人</t>
  </si>
  <si>
    <t>教授用消耗品</t>
  </si>
  <si>
    <t>情報教育用消耗品</t>
  </si>
  <si>
    <t>学校行事用消耗品</t>
  </si>
  <si>
    <t>教材備品等修理</t>
  </si>
  <si>
    <t>各種大会等生徒輸送用車両借上料</t>
  </si>
  <si>
    <t>校外学習等生徒輸送用車両借上料</t>
  </si>
  <si>
    <t>高等学校費</t>
  </si>
  <si>
    <t>柴田農林川崎高校用スクールバス運行業務委託料</t>
  </si>
  <si>
    <t>宮城県高等学校定時制通信制教育振興会仙南支部負担金</t>
  </si>
  <si>
    <t>事務用品、管理用品、新聞料　等</t>
  </si>
  <si>
    <t>封筒等印刷</t>
  </si>
  <si>
    <t>設備小修繕</t>
  </si>
  <si>
    <t>医薬品等</t>
  </si>
  <si>
    <t>切手・はがき購入等</t>
  </si>
  <si>
    <t>施設用具器具購入費</t>
  </si>
  <si>
    <t>施設用具器具購入等</t>
  </si>
  <si>
    <t>こども園費</t>
  </si>
  <si>
    <t>こども園運営費</t>
  </si>
  <si>
    <t>幼児教育課</t>
  </si>
  <si>
    <t>園薬剤師年額報酬</t>
  </si>
  <si>
    <t>臨時保育士等社会保険料</t>
  </si>
  <si>
    <t>　（健康保険・厚生年金・児童手当・労災保険・雇用保険）16.09％</t>
  </si>
  <si>
    <t>臨時教諭等賃金</t>
  </si>
  <si>
    <t>②臨時保育教諭</t>
  </si>
  <si>
    <t>チョコえもん体操調査指導料等</t>
  </si>
  <si>
    <t>消耗品</t>
  </si>
  <si>
    <t>絵本・紙芝居代</t>
  </si>
  <si>
    <t>食器・調理用具補充</t>
  </si>
  <si>
    <t>　各種食器類</t>
  </si>
  <si>
    <t>　洗剤等消耗品</t>
  </si>
  <si>
    <t>幼稚園じほう</t>
  </si>
  <si>
    <t>自動車検査登録印紙代</t>
  </si>
  <si>
    <t>会議用お茶代</t>
  </si>
  <si>
    <t>修了証書印刷代</t>
  </si>
  <si>
    <t>こども園用封筒代</t>
  </si>
  <si>
    <t>通常施設管理修繕</t>
  </si>
  <si>
    <t>遊具関係修繕</t>
  </si>
  <si>
    <t>事務機器修繕</t>
  </si>
  <si>
    <t>公用車車検整備</t>
  </si>
  <si>
    <t>①給食材料費</t>
  </si>
  <si>
    <t>・こども園</t>
  </si>
  <si>
    <t>・富岡幼稚園</t>
  </si>
  <si>
    <t>・職員分（こども園、富岡幼稚園、支援センター、幼児教育課、給食</t>
  </si>
  <si>
    <t>③おやつ代</t>
  </si>
  <si>
    <t>④調味料代</t>
  </si>
  <si>
    <t>⑤予備費</t>
  </si>
  <si>
    <t>⑥災害非常時用食品代</t>
  </si>
  <si>
    <t>クリーニング(布団他)</t>
  </si>
  <si>
    <t>計量器検査手数料</t>
  </si>
  <si>
    <t>町有自動車車検代行手数料</t>
  </si>
  <si>
    <t>建物災害共済保険(こども園)</t>
  </si>
  <si>
    <t>公用車共済分担金(エヴリィワゴン)</t>
  </si>
  <si>
    <t>公用車自賠責保険料(エヴリィワゴン)</t>
  </si>
  <si>
    <t>広域入所委託料</t>
  </si>
  <si>
    <t>給食調理及び栄養管理業務委託</t>
  </si>
  <si>
    <t>特殊建築物定期調査委託（防火設備）（毎年）</t>
  </si>
  <si>
    <t>*特殊建築物定期調査（建築物）297,000円（1回／3年）次回H33</t>
  </si>
  <si>
    <t>簡易プール着脱、ろ過装置保守点検</t>
  </si>
  <si>
    <t>床･窓ガラス２回、高所清掃（１回）委託一式　</t>
  </si>
  <si>
    <t>ガスヒートポンプエアコン定期点検委託料</t>
  </si>
  <si>
    <t>自家用電気工作物保安管理業務委託料</t>
  </si>
  <si>
    <t>学校飲料水検査委託料</t>
  </si>
  <si>
    <t>学校プール水検査委託料</t>
  </si>
  <si>
    <t>遊具点検委託料</t>
  </si>
  <si>
    <t>害虫防除委託料</t>
  </si>
  <si>
    <t>印刷機リース代(年額)</t>
  </si>
  <si>
    <t>電算機器借上料</t>
  </si>
  <si>
    <t>電算　使用許諾　子ども子育て支援システム</t>
  </si>
  <si>
    <t>給食室冷蔵庫</t>
  </si>
  <si>
    <t>検食用冷凍庫</t>
  </si>
  <si>
    <t>乳児棟除菌脱臭機</t>
  </si>
  <si>
    <t>巧技台セット</t>
  </si>
  <si>
    <t>宮城県国公立幼稚園・こども園協議会（市町村負担金）</t>
  </si>
  <si>
    <t>　園長部会負担金</t>
  </si>
  <si>
    <t>　教育研究部会負担金</t>
  </si>
  <si>
    <t>　全国国公立幼稚園園長会負担金</t>
  </si>
  <si>
    <t>宮城県国公立幼稚園・こども園協議会（大河原支部負担金）</t>
  </si>
  <si>
    <t>　園長年会費</t>
  </si>
  <si>
    <t>宮城県国公立幼稚園協議会(会費)</t>
  </si>
  <si>
    <t>　・園長部会会費</t>
  </si>
  <si>
    <t>宮城県保育協議会負担金</t>
  </si>
  <si>
    <t>日本保育園保健協議会費</t>
  </si>
  <si>
    <t>全国国公立幼稚園・こども園協議会</t>
  </si>
  <si>
    <t>日本スポーツ振興センター負担金</t>
  </si>
  <si>
    <t>子育て支援センター費</t>
  </si>
  <si>
    <t>（健康保険・厚生年金・児童手当・労働保険・雇用保険）</t>
  </si>
  <si>
    <t>事業用消耗品</t>
  </si>
  <si>
    <t>絵本及び紙芝居代</t>
  </si>
  <si>
    <t>児童教室費</t>
  </si>
  <si>
    <t>各種報償費金・謝金等</t>
  </si>
  <si>
    <t>ガス代　川崎・今宿児童教室</t>
  </si>
  <si>
    <t>　　　　碁石児童教室　碁石小学校にて一括支払い</t>
  </si>
  <si>
    <t>　　　　前川児童教室　前川小学校にて一括支払い</t>
  </si>
  <si>
    <t>　　　　　　碁石児童教室　碁石小学校にて一括支払い</t>
  </si>
  <si>
    <t>　　　　　　前川児童教室　前川小学校にて一括支払い</t>
  </si>
  <si>
    <t>　　　　　　　　100,000円×2教室（前川、碁石）</t>
  </si>
  <si>
    <t>クリーニング代(4教室分カーテン,布団他)</t>
  </si>
  <si>
    <t>公有建物災害共済分担金　川崎児童教室分</t>
  </si>
  <si>
    <t>　　　　　　　　　　　　碁石児童教室分</t>
  </si>
  <si>
    <t>　　　　　　　　　　　　今宿児童教室分</t>
  </si>
  <si>
    <t>公用車共済分担金</t>
  </si>
  <si>
    <t>*公用車自賠責保険料（H32,4,22満了、27,000円）</t>
  </si>
  <si>
    <t>児童教室業務委託料（4教室）</t>
  </si>
  <si>
    <t>　川崎児童教室</t>
  </si>
  <si>
    <t>　今宿児童教室</t>
  </si>
  <si>
    <t>　和合児童遊園</t>
  </si>
  <si>
    <t>*特殊建築物定期調査委託料（建築物１回/３年253,000円）次回H33今宿</t>
  </si>
  <si>
    <t>宮城県児童館連絡協議会費負担金</t>
  </si>
  <si>
    <t>研修会受講料(学童保育,児童館研修会等)</t>
  </si>
  <si>
    <t>幼稚園費</t>
  </si>
  <si>
    <t>嘱託医日額報酬</t>
  </si>
  <si>
    <t>臨時教諭等社会保険料</t>
  </si>
  <si>
    <t>幼稚園臨時職員賃金</t>
  </si>
  <si>
    <t>運動会修了式記念品</t>
  </si>
  <si>
    <t>事務･連絡会他(町内)</t>
  </si>
  <si>
    <t>家庭訪問</t>
  </si>
  <si>
    <t>事務用消耗品</t>
  </si>
  <si>
    <t>保育教材用消耗品</t>
  </si>
  <si>
    <t>行事用消耗品</t>
  </si>
  <si>
    <t>清掃・衛生用消耗品</t>
  </si>
  <si>
    <t>施設用消耗品</t>
  </si>
  <si>
    <t>絵本、紙芝居、音楽CD等</t>
  </si>
  <si>
    <t>来客用茶菓代</t>
  </si>
  <si>
    <t>修了証書</t>
  </si>
  <si>
    <t>その他</t>
  </si>
  <si>
    <t>施設等修繕　（ガラス、暖房機、水道、遊具、電球他）</t>
  </si>
  <si>
    <t>消毒薬等救急用品</t>
  </si>
  <si>
    <t>切手代　他</t>
  </si>
  <si>
    <t>預かり用布団クリーニング</t>
  </si>
  <si>
    <t>建物災害共済保険</t>
  </si>
  <si>
    <t>遊具点検等業務委託</t>
  </si>
  <si>
    <t>浄化槽維持管理料</t>
  </si>
  <si>
    <t>汚泥引抜清掃委託料</t>
  </si>
  <si>
    <t>床洗浄ワックス･ガラス清掃･高所清掃一式</t>
  </si>
  <si>
    <t>暖房機保守点検委託</t>
  </si>
  <si>
    <t>遠足入園料等</t>
  </si>
  <si>
    <t>エアコン（１２帖）設置工事</t>
  </si>
  <si>
    <t>シーリングファン設置工事</t>
  </si>
  <si>
    <t>宮城県国公立幼稚園協議会市町村負担金</t>
  </si>
  <si>
    <t>　全国国公立幼稚園長会負担金</t>
  </si>
  <si>
    <t>大河原支部公立幼稚園協議会（負担金）</t>
  </si>
  <si>
    <t>宮城県国公立幼稚園協議会(大河原支部負担分会費)</t>
  </si>
  <si>
    <t>　園長部会会費</t>
  </si>
  <si>
    <t>社会教育費</t>
  </si>
  <si>
    <t>社会教育総務費</t>
  </si>
  <si>
    <t>社会教育指導員・月額報酬</t>
  </si>
  <si>
    <t>生涯学習課</t>
  </si>
  <si>
    <t>社会教育委員・日額報酬</t>
  </si>
  <si>
    <t>従事職員6人の平均単価　1,800円/h</t>
  </si>
  <si>
    <t>宮城県青少年巡回小公演　（該当学校）</t>
  </si>
  <si>
    <t>社会教育関係表彰記念品</t>
  </si>
  <si>
    <t>図書購入（月刊誌・単行本・加除追録）</t>
  </si>
  <si>
    <t>協働教育、各種事業用消耗品類　実績ベース</t>
  </si>
  <si>
    <t>被服類ほか　実績ベース　</t>
  </si>
  <si>
    <t>事務・作業用品　実績ベース</t>
  </si>
  <si>
    <t>各事業・講演会等講師及びボランティア用飲食代　</t>
  </si>
  <si>
    <t>ＪＬ研修会、クリスマス会、サマーキャンプ</t>
  </si>
  <si>
    <t>実績ベース採用</t>
  </si>
  <si>
    <t>各講演会用パンフ</t>
  </si>
  <si>
    <t>備品等物件費の修繕料</t>
  </si>
  <si>
    <t>公用車車検修繕料</t>
  </si>
  <si>
    <t>車検代行費</t>
  </si>
  <si>
    <t>車検申請用印紙代</t>
  </si>
  <si>
    <t>公用車任意保険料</t>
  </si>
  <si>
    <t>高速道通行料・駐車料　実績ベース</t>
  </si>
  <si>
    <t>各種講演会用無線アンプ及びピンマイク（２本）購入</t>
  </si>
  <si>
    <t>　既存音響セットの追加備品で互換性考慮</t>
  </si>
  <si>
    <t>仙南広域行政事務組合負担金（教育費）</t>
  </si>
  <si>
    <t>仙南広域事務組合負担金（教育費負担金）</t>
  </si>
  <si>
    <t>　※教育総務費事務局人件費の増</t>
  </si>
  <si>
    <t>管内社会教育委員連絡協議会負担金</t>
  </si>
  <si>
    <t>宮城県社会教育委員連絡協議会負担金</t>
  </si>
  <si>
    <t>川崎町婦人団体連絡協議会補助金</t>
  </si>
  <si>
    <t>仙南青年文化祭助成金</t>
  </si>
  <si>
    <t>青少年のための宮城県民会議会費</t>
  </si>
  <si>
    <t>第23回みやぎ県民文化祭運営市町村助成金　県内地区持ち回り</t>
  </si>
  <si>
    <t>社会教育主事講習受講料</t>
  </si>
  <si>
    <t>社会教育振興費</t>
  </si>
  <si>
    <t>作業用テープ、軍手、草刈り機等付属消耗品類　</t>
  </si>
  <si>
    <t>シニア大学事業用消耗品類（テープ、印刷用トナー、マジックペン等）</t>
  </si>
  <si>
    <t>ダム周辺花壇植栽管理委託料</t>
  </si>
  <si>
    <t>（植栽１回、施肥、除草）</t>
  </si>
  <si>
    <t>川崎町小中高ＰＴＡ連絡協議会助成金</t>
  </si>
  <si>
    <t>子供会育成費</t>
  </si>
  <si>
    <t>子供会研修会講師謝金</t>
  </si>
  <si>
    <t>ＪＬ研修等運営消耗品</t>
  </si>
  <si>
    <t>ＪＬクリスマス会</t>
  </si>
  <si>
    <t>ＪＬキャラコ・エプロン</t>
  </si>
  <si>
    <t>小学生サマーキャンプ運営用消耗品</t>
  </si>
  <si>
    <t>各種研修会燃料費(棚木、木炭、薪、灯油、ガス)</t>
  </si>
  <si>
    <t>ＪＬイベント事業及び研修会　実績ベース</t>
  </si>
  <si>
    <t>学校支援ボランティア事業運営用材料代　実績ベース</t>
  </si>
  <si>
    <t>各種事業常備薬品代</t>
  </si>
  <si>
    <t>小学生サマーキャンプ（スキー場等施設借上代）</t>
  </si>
  <si>
    <t>ジュニアリーダー初級研修・小学生キャンプ（るぽぽ）入浴料</t>
  </si>
  <si>
    <t>仙南地区子ども会育成会連絡協議会負担金</t>
  </si>
  <si>
    <t>川崎町子供会育成会助成金</t>
  </si>
  <si>
    <t>川崎町子ども会育成会協議会事業補助金</t>
  </si>
  <si>
    <t>文化財保護費</t>
  </si>
  <si>
    <t>文化財保護委員・日額報酬</t>
  </si>
  <si>
    <t>滝前不動のフジトイレ年間管理謝礼</t>
  </si>
  <si>
    <t>文化財保護提要追録、図書購入代　実績ベース</t>
  </si>
  <si>
    <t>滝前不動のフジトイレ等文化財環境整備用消耗品</t>
  </si>
  <si>
    <t>講座等周知チラシ印刷代　　</t>
  </si>
  <si>
    <t>滝前不動のフジトイレ汲取料</t>
  </si>
  <si>
    <t>高速通行料・駐車場料</t>
  </si>
  <si>
    <t>各文化財整備・調査重機借上</t>
  </si>
  <si>
    <t>標柱等設置及び文化財環境保存補修等工事</t>
  </si>
  <si>
    <t>各文化財施設整備等原材料（砂、砂利、杭等）</t>
  </si>
  <si>
    <t>町指定無形民俗文化財団体運営補助金（本砂金鹿躍、神明神楽、支倉</t>
  </si>
  <si>
    <t>全国民俗芸能保持振興市町村連盟会員</t>
  </si>
  <si>
    <t>公民館費</t>
  </si>
  <si>
    <t>各種教室講師謝礼</t>
  </si>
  <si>
    <t>婦人リーダー研修会講師謝礼</t>
  </si>
  <si>
    <t>行事謝金</t>
  </si>
  <si>
    <t>行事記念品</t>
  </si>
  <si>
    <t>成人式（ステージ・テーブル・盛り花）</t>
  </si>
  <si>
    <t>各種講座等消耗品類　実績ベース</t>
  </si>
  <si>
    <t>分館利用日誌、利用申請書</t>
  </si>
  <si>
    <t>音響・視聴覚機器等物件費の修繕</t>
  </si>
  <si>
    <t>各種料理等講座賄い材料</t>
  </si>
  <si>
    <t>常備薬品</t>
  </si>
  <si>
    <t>宅配料(県図書館・成人者記念アルバム等）</t>
  </si>
  <si>
    <t>テーブルクロスクリーニング料　実績ベース</t>
  </si>
  <si>
    <t>町村有建物災害共済分担金</t>
  </si>
  <si>
    <t>消防設備保守点検委託</t>
  </si>
  <si>
    <t>ボイラー保守点検委託</t>
  </si>
  <si>
    <t>公民館ボイラー煙突調査委託</t>
  </si>
  <si>
    <t>地下タンク清掃及び漏洩検査委託</t>
  </si>
  <si>
    <t>館内ガラス・床清掃委託</t>
  </si>
  <si>
    <t>高速道路通行料・駐車場料</t>
  </si>
  <si>
    <t>ＮＨＫ放送受信料(衛星放送含む)</t>
  </si>
  <si>
    <t>共同受信施設使用料</t>
  </si>
  <si>
    <t>テレビ共同受信施設使用料　実績ベース</t>
  </si>
  <si>
    <t>ボイラー機器・配管等補修工事（計画的老朽配管補修含む。）</t>
  </si>
  <si>
    <t>各種事業等・教室等資材材料　実績ベース</t>
  </si>
  <si>
    <t>図書購入費　実績ベース</t>
  </si>
  <si>
    <t>仙南及び宮城県公民館連絡協議会負担金</t>
  </si>
  <si>
    <t>宮城県公民館連絡協議会負担金</t>
  </si>
  <si>
    <t>仙南地方危険物安全協会支部会費</t>
  </si>
  <si>
    <t>各種団体助成金</t>
  </si>
  <si>
    <t>川崎町文化協会補助金</t>
  </si>
  <si>
    <t>防火管理者資格講習会受講料</t>
  </si>
  <si>
    <t>分館管理費</t>
  </si>
  <si>
    <t>公民館分館長・年額報酬</t>
  </si>
  <si>
    <t>各種事業大会記念品</t>
  </si>
  <si>
    <t>記念品代（各地区人口割）17分館</t>
  </si>
  <si>
    <t>ガス・灯油（8分館分）</t>
  </si>
  <si>
    <t>各分館施設修繕（8分館緊急修繕）</t>
  </si>
  <si>
    <t>　緊急修繕　実績平均採用　</t>
  </si>
  <si>
    <t>カーテン等クリーニング（8分館を3年計画で実施）　</t>
  </si>
  <si>
    <t>分館汲み取り（青根・川内三）</t>
  </si>
  <si>
    <t>町村建物災害共済分担金（8分館）</t>
  </si>
  <si>
    <t>分館蜂の巣除去</t>
  </si>
  <si>
    <t>分館グリストラップ清掃委託</t>
  </si>
  <si>
    <t>分館トイレ洋式化改修工事　</t>
  </si>
  <si>
    <t>分館屋根改修工事</t>
  </si>
  <si>
    <t>青根分館老朽施設解体工事</t>
  </si>
  <si>
    <t>指定避難所施設エアコン整備事業　7ヵ所</t>
  </si>
  <si>
    <t>分館備品購入費（実績ベース）</t>
  </si>
  <si>
    <t>保健体育費</t>
  </si>
  <si>
    <t>保健体育総務費</t>
  </si>
  <si>
    <t>スポーツ推進委員・日額報酬</t>
  </si>
  <si>
    <t>※週休日等の４時間、7.75時間単位は振替えを原則</t>
  </si>
  <si>
    <t>※他課所属職員の時間外手当を含む。</t>
  </si>
  <si>
    <t>スポーツ教室等講師謝礼</t>
  </si>
  <si>
    <t>宮城ヘルシーふるさとスポーツ祭運営謝金</t>
  </si>
  <si>
    <t>各種大会記念品等</t>
  </si>
  <si>
    <t>色上質紙（大会、教室関係資料用）</t>
  </si>
  <si>
    <t>特殊用紙（賞状等）</t>
  </si>
  <si>
    <t>事務用小物（電池、ファイル、マジック他）</t>
  </si>
  <si>
    <t>各種大会運営、教室用消耗品</t>
  </si>
  <si>
    <t>各種大会用品（ボール類他）実績ベース</t>
  </si>
  <si>
    <t>スポーツルール集　一式</t>
  </si>
  <si>
    <t>スポーツ雑誌・資料関係</t>
  </si>
  <si>
    <t>各種教室チラシ（スポーツ教室パンフ含む。）　実績ベース</t>
  </si>
  <si>
    <t>一般事務連絡郵便切手　一式</t>
  </si>
  <si>
    <t>町有建物損害共済負担金</t>
  </si>
  <si>
    <t>各種大会教室等参加者一日保険代（6大会、各教室関係）</t>
  </si>
  <si>
    <t>高速道路・駐車場使用料</t>
  </si>
  <si>
    <t>防風林土地借地料</t>
  </si>
  <si>
    <t>総合運動場補充用山砂、黒土代</t>
  </si>
  <si>
    <t>地区ゲートボール場用補充砂代</t>
  </si>
  <si>
    <t>大河原地区スポーツ推進委員協議会負担金</t>
  </si>
  <si>
    <t>宮城県スポーツ推進委員協議会負担金</t>
  </si>
  <si>
    <t>スポーツ推進委員研修会参加負担金</t>
  </si>
  <si>
    <t>宮城県海洋センター連絡協議会負担金</t>
  </si>
  <si>
    <t>みやぎヘルシーふるさとスポーツ祭大河原管内大会負担金</t>
  </si>
  <si>
    <t>各種研修会参加負担金</t>
  </si>
  <si>
    <t>川崎町体育協会補助金</t>
  </si>
  <si>
    <t>川崎町スポーツ少年団補助金</t>
  </si>
  <si>
    <t>川崎レイクサイドマラソン実行委員会補助金（継続）</t>
  </si>
  <si>
    <t>各種競技会・上級大会等出場者助成金</t>
  </si>
  <si>
    <t>行政区スポーツ・レクリエーション活動奨励事業補助金</t>
  </si>
  <si>
    <t>海洋センター費</t>
  </si>
  <si>
    <t>プール管理用物品・清掃用具・簡易工具等購入　一式</t>
  </si>
  <si>
    <t>プール水管理薬品類購入　一式</t>
  </si>
  <si>
    <t>海洋センター・総合運動場管理用営繕小物・用具類購入　一式</t>
  </si>
  <si>
    <t>施設等簡易修繕用部品類購入　一式</t>
  </si>
  <si>
    <t>営繕用工具類購入　一式</t>
  </si>
  <si>
    <t>施設清掃洗剤、ダストキーパー等購入　一式</t>
  </si>
  <si>
    <t>ナイター照明修理　一式</t>
  </si>
  <si>
    <t>スポーツトラクター付帯器具修理</t>
  </si>
  <si>
    <t>プール上屋シート等修繕</t>
  </si>
  <si>
    <t>救急用医薬材料　一式</t>
  </si>
  <si>
    <t>Ｂ＆Ｇ海洋センター改修事業に係る概略調査事業</t>
  </si>
  <si>
    <t>（後年度以降に係る改修計画調製）</t>
  </si>
  <si>
    <t>川崎町体育施設管理運営業務委託</t>
  </si>
  <si>
    <t>　　〃　緑地管理業務委託</t>
  </si>
  <si>
    <t>海洋センタープール上屋シート取付・撤去業務委託</t>
  </si>
  <si>
    <t>海洋センタープール関連清掃業務委託</t>
  </si>
  <si>
    <t>海洋センター館内床クリーニング業務委託</t>
  </si>
  <si>
    <t>海洋センター館内窓ガラス清掃業務委託</t>
  </si>
  <si>
    <t>蜂駆除委託　19,000円×3ヵ所</t>
  </si>
  <si>
    <t>海洋センター電気保安管理業務委託</t>
  </si>
  <si>
    <t>海洋センター消防設備点検業務委託</t>
  </si>
  <si>
    <t>海洋センター給湯ボイラー保守点検業務委託</t>
  </si>
  <si>
    <t>海洋センタープール水ろ過装置保守点検業務委託</t>
  </si>
  <si>
    <t>海洋センター暖房用温風機保守点検業務委託</t>
  </si>
  <si>
    <t>海洋センター上水貯水槽清掃水質検査業務委託</t>
  </si>
  <si>
    <t>プール水水質定期検査委託（6月～8月）</t>
  </si>
  <si>
    <t>受電設備改修工事（3ヵ年計画3/3）動力用変圧器、変圧器、高圧機器</t>
  </si>
  <si>
    <t>学校給食費</t>
  </si>
  <si>
    <t>学校給食運営審議員・日額報酬</t>
  </si>
  <si>
    <t>単価1,800円×月平均5h×12ヵ月</t>
  </si>
  <si>
    <t>食育標語コンテスト記念品代</t>
  </si>
  <si>
    <t>給食調理場連絡協議会総会、研修会</t>
  </si>
  <si>
    <t>・調理用、衛生関係</t>
  </si>
  <si>
    <t>　栄養士着衣類(白衣、ズボン、帽子、調理靴、前掛け)</t>
  </si>
  <si>
    <t>　調理用アルミカップ、キッチンペーパー</t>
  </si>
  <si>
    <t>　調理用(エンボス、ニトリル)ゴム手袋、綿手袋）</t>
  </si>
  <si>
    <t>　たわし、水切り、ブラシ</t>
  </si>
  <si>
    <t>　ポリ袋、ゴミ袋</t>
  </si>
  <si>
    <t>　ペーパータオル、スマイルマスク</t>
  </si>
  <si>
    <t>・洗浄剤、消毒剤関係</t>
  </si>
  <si>
    <t>　一般用洗剤</t>
  </si>
  <si>
    <t>　残留塩素試薬</t>
  </si>
  <si>
    <t>・機械、電気関係</t>
  </si>
  <si>
    <t>　調理機器消耗品</t>
  </si>
  <si>
    <t>　施設用消耗品</t>
  </si>
  <si>
    <t>・事務用品</t>
  </si>
  <si>
    <t>　新聞購読料</t>
  </si>
  <si>
    <t>　献立栄養指導カラー用紙他</t>
  </si>
  <si>
    <t>　給食日誌、牛乳受払い簿</t>
  </si>
  <si>
    <t>学校給食協会購読料</t>
  </si>
  <si>
    <t>　その他事務用品代</t>
  </si>
  <si>
    <t>給食主任者会議</t>
  </si>
  <si>
    <t>調理機器、器具修繕</t>
  </si>
  <si>
    <t>ストレージタンク検査整備立会内部塗装復旧修繕</t>
  </si>
  <si>
    <t>放射能測定分　</t>
  </si>
  <si>
    <t>救急用医薬材料費</t>
  </si>
  <si>
    <t>ストレージタンク検査手数料</t>
  </si>
  <si>
    <t>食品細菌検査手数料</t>
  </si>
  <si>
    <t>町有建物損害共済基金</t>
  </si>
  <si>
    <t>施設内清掃業務委託料</t>
  </si>
  <si>
    <t>(検収、調理、配食、洗浄、消毒業務　常勤4人、パート4人分)</t>
  </si>
  <si>
    <t>自動ドア保守点検業務委託料</t>
  </si>
  <si>
    <t>除害施設清掃管理業務委託料</t>
  </si>
  <si>
    <t>消防用設備保守点検料</t>
  </si>
  <si>
    <t>ボイラー保守点検業務委託料</t>
  </si>
  <si>
    <t>自家用電気工作物保守点検料</t>
  </si>
  <si>
    <t>GHP定期点検料</t>
  </si>
  <si>
    <t>栄養ソフト保守点検業務委託料(年間)</t>
  </si>
  <si>
    <t>厨房機器保守点検業務委託料</t>
  </si>
  <si>
    <t>フロン類使用機器点検業務委託料(簡易点検)</t>
  </si>
  <si>
    <t>給食運搬業務委託料</t>
  </si>
  <si>
    <t>高速道路･駐車料金等</t>
  </si>
  <si>
    <t>調理器具等</t>
  </si>
  <si>
    <t>学校栄養士会負担金</t>
  </si>
  <si>
    <t>宮城県学校給食共同調理場連絡協議会負担金</t>
  </si>
  <si>
    <t>学校給食費軽減制度(第2子以降無償化)創設に伴う助成金</t>
  </si>
  <si>
    <t>※町外の学校に就学している児童・生徒も対象とし、町立小・中学校の</t>
  </si>
  <si>
    <t>給食費を限度として助成を行う。</t>
  </si>
  <si>
    <t>災害復旧費</t>
  </si>
  <si>
    <t>農林水産業施設災害復旧費</t>
  </si>
  <si>
    <t>農業施設災害復旧費</t>
  </si>
  <si>
    <t>林業施設災害復旧費</t>
  </si>
  <si>
    <t>公共土木施設災害復旧費</t>
  </si>
  <si>
    <t>道路橋梁等災害復旧費</t>
  </si>
  <si>
    <t>元金</t>
  </si>
  <si>
    <t>長期債元金償還金</t>
  </si>
  <si>
    <t>実発行分元金償還金＋H29・30同意債発行見込分元金償還額</t>
  </si>
  <si>
    <t>→H30同意債発行見込額：臨財債145,800千円</t>
  </si>
  <si>
    <t>＋H30同意公共事業等債（道路・農業）62,500千円</t>
  </si>
  <si>
    <t>＋H30同意学校教育施設等整備事業債（小中学校エアコン）149,500千円</t>
  </si>
  <si>
    <t>＋H30同意緊急防災減災事業債51,700千円</t>
  </si>
  <si>
    <t>＋H30同意辺地債（スキー場）34,000千円</t>
  </si>
  <si>
    <t>＋H29同意公共事業等債（道路）17,400千円</t>
  </si>
  <si>
    <t>長期債利子償還金</t>
  </si>
  <si>
    <t>平成29年度までの地方債借入分（起債管理ｼｽﾃﾑ入力済）</t>
  </si>
  <si>
    <t>平成30年度借入予定額に係る利子相当額（内訳）</t>
  </si>
  <si>
    <t>　→H30臨財債:145,800千円（20年償還・利率0.04％）</t>
  </si>
  <si>
    <t>　＋H30公共事業等債62,500千円（10年償還・利率0.01％）</t>
  </si>
  <si>
    <t>　＋H30緊急防災減災事業債51,700千円（10年償還・利率0.5％）</t>
  </si>
  <si>
    <t>　＋H30辺地債（スキー場）34,000千円（10年償還・利率0.01％）</t>
  </si>
  <si>
    <t>　＋H30学教債149,500千円（10年償還・利率0.01％）</t>
  </si>
  <si>
    <t>　＋H29公共事業等債17,400千円（10年償還・利率0.01％）</t>
  </si>
  <si>
    <t>短期債（一時借入分）に係る利子</t>
  </si>
  <si>
    <t>　一時借入限度額500,000千円の約定金利0.51％＋想定外分</t>
  </si>
  <si>
    <t>諸支出金</t>
  </si>
  <si>
    <t>普通財産取得費</t>
  </si>
  <si>
    <t>公有財産購入費</t>
  </si>
  <si>
    <t>土地購入費</t>
  </si>
  <si>
    <t>前年度同額（過去実績からも10,000千円以内で対応可能と判断）</t>
  </si>
  <si>
    <t>　参考）緊急かつ突発的な経費発生時の対応予算として確保</t>
  </si>
  <si>
    <t>派遣職員負担金</t>
  </si>
  <si>
    <t>県政だより配布県委託金</t>
  </si>
  <si>
    <t>県移譲事務県委託金</t>
  </si>
  <si>
    <t>県経由処理交付金</t>
  </si>
  <si>
    <t>新年あいさつ会参加料</t>
  </si>
  <si>
    <t>建物貸付収入</t>
  </si>
  <si>
    <t>財政調整基金利子</t>
  </si>
  <si>
    <t>減債基金利子</t>
  </si>
  <si>
    <t>公共施設等整備基金利子</t>
  </si>
  <si>
    <t>地域振興基金利子</t>
  </si>
  <si>
    <t>東日本大震災復興基金利子</t>
  </si>
  <si>
    <t>市町村振興総合補助金</t>
  </si>
  <si>
    <t>ふるさと納税企画事業参加料</t>
  </si>
  <si>
    <t>コミュニティセンター使用料</t>
  </si>
  <si>
    <t>分館等使用協力金</t>
  </si>
  <si>
    <t>指定避難所施設整備事業債</t>
  </si>
  <si>
    <t>自衛官募集事務国庫委託金</t>
  </si>
  <si>
    <t>ふるさと基金利子</t>
  </si>
  <si>
    <t>ふるさと基金繰入金</t>
  </si>
  <si>
    <t>町民バス乗車料</t>
  </si>
  <si>
    <t>地域振興基金繰入金</t>
  </si>
  <si>
    <t>光ファイバー回線使用料</t>
  </si>
  <si>
    <t>社会保障・税番号制度システム整備費国庫補助金</t>
  </si>
  <si>
    <t>地域活性化施設使用料</t>
  </si>
  <si>
    <t>税務証明等交付手数料</t>
  </si>
  <si>
    <t>町税等督促手数料</t>
  </si>
  <si>
    <t>自動車臨時運行許可証明手数料</t>
  </si>
  <si>
    <t>県税徴収取扱県委託金</t>
  </si>
  <si>
    <t>戸籍謄抄本等交付手数料</t>
  </si>
  <si>
    <t>住民票等交付手数料</t>
  </si>
  <si>
    <t>印鑑証明・諸証明等交付手数料</t>
  </si>
  <si>
    <t>通知カード再交付手数料</t>
  </si>
  <si>
    <t>個人番号カード再交付手数料</t>
  </si>
  <si>
    <t>個人番号カード交付事務費国庫補助金</t>
  </si>
  <si>
    <t>中長期在留者住居地届出等事務国庫委託金</t>
  </si>
  <si>
    <t>人口動態調査費県委託金</t>
  </si>
  <si>
    <t>参議院議員選挙執行費県委託金</t>
  </si>
  <si>
    <t>宮城県議会議員選挙執行費県委託金</t>
  </si>
  <si>
    <t>工業統計調査県委託金</t>
  </si>
  <si>
    <t>農林業センサス調査県委託金</t>
  </si>
  <si>
    <t>経済センサス調査県委託金</t>
  </si>
  <si>
    <t>保険基盤安定国庫負担金</t>
  </si>
  <si>
    <t>保険基盤安定県負担金</t>
  </si>
  <si>
    <t>民生委員推せん会運営費県補助金</t>
  </si>
  <si>
    <t>拠出年金事務費国庫委託金</t>
  </si>
  <si>
    <t>会食サービス事業負担金</t>
  </si>
  <si>
    <t>緊急通報システム設置負担金</t>
  </si>
  <si>
    <t>介護予防支援計画作成手数料</t>
  </si>
  <si>
    <t>介護保険料軽減強化国庫負担金</t>
  </si>
  <si>
    <t>後期高齢保険基盤安定県負担金</t>
  </si>
  <si>
    <t>介護保険料軽減強化県負担金</t>
  </si>
  <si>
    <t>老人クラブ助成事業県補助金</t>
  </si>
  <si>
    <t>身体障害者補装具給付費国庫負担金</t>
  </si>
  <si>
    <t>身体障害児補装具給付費国庫負担金</t>
  </si>
  <si>
    <t>障害者自立支援給付費国庫負担金</t>
  </si>
  <si>
    <t>障害児入所給付費等国庫負担金</t>
  </si>
  <si>
    <t>療養介護医療費国庫負担金</t>
  </si>
  <si>
    <t>育成医療費国庫負担金</t>
  </si>
  <si>
    <t>地域生活支援事業国庫補助金</t>
  </si>
  <si>
    <t>身体障害者補装具給付費県負担金</t>
  </si>
  <si>
    <t>身体障害者更生医療費県負担金</t>
  </si>
  <si>
    <t>身体障害児補装具給付費県負担金</t>
  </si>
  <si>
    <t>障害者自立支援給付費県負担金</t>
  </si>
  <si>
    <t>障害児入所給付費等県負担金</t>
  </si>
  <si>
    <t>療養介護医療費県負担金</t>
  </si>
  <si>
    <t>育成医療費県負担金</t>
  </si>
  <si>
    <t>心身障害者医療費助成事業県補助金</t>
  </si>
  <si>
    <t>市町村地域生活支援事業県補助金</t>
  </si>
  <si>
    <t>健康福祉センター等使用料</t>
  </si>
  <si>
    <t>やすらぎの湯温泉使用料</t>
  </si>
  <si>
    <t>みやぎ環境税県補助金（メニュー型）</t>
  </si>
  <si>
    <t>自動販売機売上手数料</t>
  </si>
  <si>
    <t>長寿社会対策基金利子</t>
  </si>
  <si>
    <t>養育医療費負担金</t>
  </si>
  <si>
    <t>児童手当国庫交付金</t>
  </si>
  <si>
    <t>養育医療費国庫負担金</t>
  </si>
  <si>
    <t>特別児童扶養手当事務費国庫委託金</t>
  </si>
  <si>
    <t>児童手当県費交付金</t>
  </si>
  <si>
    <t>養育医療費県負担金</t>
  </si>
  <si>
    <t>母子父子家庭医療費県補助金</t>
  </si>
  <si>
    <t>乳幼児医療助成事業県補助金</t>
  </si>
  <si>
    <t>小学校入学祝金支給事業県補助金</t>
  </si>
  <si>
    <t>犬の登録手数料</t>
  </si>
  <si>
    <t>狂犬病予防注射済票交付手数料</t>
  </si>
  <si>
    <t>胃がん検診負担金</t>
  </si>
  <si>
    <t>子宮がん検診負担金</t>
  </si>
  <si>
    <t>乳がん検診負担金</t>
  </si>
  <si>
    <t>住民総合健診負担金</t>
  </si>
  <si>
    <t>肺がん検診負担金</t>
  </si>
  <si>
    <t>大腸がん検診負担金</t>
  </si>
  <si>
    <t>前立腺がん検査負担金</t>
  </si>
  <si>
    <t>骨粗鬆症検査負担金</t>
  </si>
  <si>
    <t>歯科検診等負担金</t>
  </si>
  <si>
    <t>健康増進事業等県補助金</t>
  </si>
  <si>
    <t>宮城県少子化対策支援市町村交付金</t>
  </si>
  <si>
    <t>合併処理浄化槽整備事業国庫補助金</t>
  </si>
  <si>
    <t>許可申請手数料</t>
  </si>
  <si>
    <t>粗大ごみ処理手数料</t>
  </si>
  <si>
    <t>し尿取扱手数料</t>
  </si>
  <si>
    <t>釜房ダム水質保全対策基金繰入金</t>
  </si>
  <si>
    <t>農業委員会設置費県交付金</t>
  </si>
  <si>
    <t>機構集積支援事業県補助金</t>
  </si>
  <si>
    <t>農地利用最適化交付金</t>
  </si>
  <si>
    <t>営農指導強化事業負担金</t>
  </si>
  <si>
    <t>すずらん農園使用料</t>
  </si>
  <si>
    <t>農業次世代人材投資事業県補助金</t>
  </si>
  <si>
    <t>農業経営基盤強化資金利子助成事業県補助金</t>
  </si>
  <si>
    <t>中山間地域等直接支払県交付金</t>
  </si>
  <si>
    <t>機構集積協力金交付事業県補助金</t>
  </si>
  <si>
    <t>農業振興対策基金利子</t>
  </si>
  <si>
    <t>鳥獣害防止広域対策交付金</t>
  </si>
  <si>
    <t>鳥獣被害防止緊急補獲対策事業交付金</t>
  </si>
  <si>
    <t>農地中間管理事業委託料</t>
  </si>
  <si>
    <t>水路事業負担金</t>
  </si>
  <si>
    <t>多面的機能支払交付金県補助金</t>
  </si>
  <si>
    <t>多面的機能支払推進交付金県補助金</t>
  </si>
  <si>
    <t>農業競争力強化農地整備事業県補助金</t>
  </si>
  <si>
    <t>２１世紀田園文化創造基金利子</t>
  </si>
  <si>
    <t>農業農村整備事業債</t>
  </si>
  <si>
    <t>農業者年金基金委託金</t>
  </si>
  <si>
    <t>経営所得安定対策等推進事業費県補助金</t>
  </si>
  <si>
    <t>山村開発センター等使用料</t>
  </si>
  <si>
    <t>造林事業県補助金</t>
  </si>
  <si>
    <t>蔵王山火口周辺警報に伴う中小企業者対策資金利子補給事業補助金</t>
  </si>
  <si>
    <t>東日本大震災復興基金繰入金</t>
  </si>
  <si>
    <t>中小企業振興資金貸付金元金収入</t>
  </si>
  <si>
    <t>夏山開き等事業</t>
  </si>
  <si>
    <t>スキー場整備事業債</t>
  </si>
  <si>
    <t>商工観光対策基金利子</t>
  </si>
  <si>
    <t>木造住宅耐震診断助成事業国庫補助金</t>
  </si>
  <si>
    <t>木造住宅耐震改修助成事業国庫補助金</t>
  </si>
  <si>
    <t>通学路内危険ブロック塀除却等事業国庫補助金</t>
  </si>
  <si>
    <t>木造住宅耐震診断助成事業県補助金</t>
  </si>
  <si>
    <t>木造住宅耐震改修工事助成事業県補助金</t>
  </si>
  <si>
    <t>土地開発基金利子</t>
  </si>
  <si>
    <t>青根７号線消雪道路電気料</t>
  </si>
  <si>
    <t>社会資本整備総合交付金事業国庫補助金</t>
  </si>
  <si>
    <t>橋梁整備事業債</t>
  </si>
  <si>
    <t>河川堤防除草県委託金</t>
  </si>
  <si>
    <t>現年度基本使用料</t>
  </si>
  <si>
    <t>公営住宅整備事業国庫補助金</t>
  </si>
  <si>
    <t>防火貯水槽整備事業債</t>
  </si>
  <si>
    <t>日本体育・学校健康センター保護者負担金</t>
  </si>
  <si>
    <t>ケアハウス運営支援補助金</t>
  </si>
  <si>
    <t>スクールソーシャルワーカー活用事業県委託金</t>
  </si>
  <si>
    <t>小学校施設長寿命化事業債</t>
  </si>
  <si>
    <t>特別支援就学奨励費国庫補助金（小学校）</t>
  </si>
  <si>
    <t>被災児童生徒就学支援事業</t>
  </si>
  <si>
    <t>中学校施設長寿命化事業債</t>
  </si>
  <si>
    <t>特別支援就学奨励費国庫補助金（中学校）</t>
  </si>
  <si>
    <t>こども園利用料（短期・現年度分）</t>
  </si>
  <si>
    <t>こども園利用料（長期・現年度分）</t>
  </si>
  <si>
    <t>幼稚園就園奨励費国庫補助金</t>
  </si>
  <si>
    <t>電源立地地域対策交付金</t>
  </si>
  <si>
    <t>幼稚園給食納入金（こども園・現年度分）</t>
  </si>
  <si>
    <t>幼稚園給食納入金（幼稚園・現年度分）</t>
  </si>
  <si>
    <t>幼稚園給食納入金（職員・現年度分）</t>
  </si>
  <si>
    <t>広域保育所入所児負担金</t>
  </si>
  <si>
    <t>電話使用料</t>
  </si>
  <si>
    <t>子ども・子育て支援交付金国庫補助金</t>
  </si>
  <si>
    <t>子ども・子育て支援交付金県補助金</t>
  </si>
  <si>
    <t>児童教室使用料（現年度分）</t>
  </si>
  <si>
    <t>児童教室利用実費負担金</t>
  </si>
  <si>
    <t>幼稚園授業料（現年度分）</t>
  </si>
  <si>
    <t>預かり保育料（幼稚園・現年度分）</t>
  </si>
  <si>
    <t>わんぱくキャンプ参加料</t>
  </si>
  <si>
    <t>公民館使用料</t>
  </si>
  <si>
    <t>公衆電話使用料（公民館・分館）</t>
  </si>
  <si>
    <t>各種教室・講座参加料</t>
  </si>
  <si>
    <t>公民館分館使用料</t>
  </si>
  <si>
    <t>スポーツ振興くじ助成金</t>
  </si>
  <si>
    <t>体育館使用料</t>
  </si>
  <si>
    <t>プール使用料</t>
  </si>
  <si>
    <t>総合グランド使用料</t>
  </si>
  <si>
    <t>ナイター照明使用料</t>
  </si>
  <si>
    <t>多目的コート使用料</t>
  </si>
  <si>
    <t>学校体育施設使用料</t>
  </si>
  <si>
    <t>多目的コートナイター照明使用料</t>
  </si>
  <si>
    <t>公衆電話使用料（海洋センター）</t>
  </si>
  <si>
    <t>学校給食納入金（現年度分）</t>
  </si>
  <si>
    <t>一般会計（歳出）</t>
    <rPh sb="0" eb="2">
      <t>イッパン</t>
    </rPh>
    <rPh sb="2" eb="4">
      <t>カイケイ</t>
    </rPh>
    <rPh sb="5" eb="7">
      <t>サイシュツ</t>
    </rPh>
    <phoneticPr fontId="19"/>
  </si>
  <si>
    <t>前年対比</t>
    <rPh sb="0" eb="2">
      <t>ゼンネン</t>
    </rPh>
    <rPh sb="2" eb="4">
      <t>タイヒ</t>
    </rPh>
    <phoneticPr fontId="19"/>
  </si>
  <si>
    <t>充当額</t>
    <rPh sb="0" eb="2">
      <t>ジュウトウ</t>
    </rPh>
    <rPh sb="2" eb="3">
      <t>ガク</t>
    </rPh>
    <phoneticPr fontId="19"/>
  </si>
  <si>
    <t>主管課</t>
    <rPh sb="2" eb="3">
      <t>カ</t>
    </rPh>
    <phoneticPr fontId="19"/>
  </si>
  <si>
    <t>本年度</t>
    <phoneticPr fontId="19"/>
  </si>
  <si>
    <t>前年度</t>
    <phoneticPr fontId="19"/>
  </si>
  <si>
    <t>議会費</t>
    <phoneticPr fontId="19"/>
  </si>
  <si>
    <t>議会費</t>
    <phoneticPr fontId="19"/>
  </si>
  <si>
    <t>議会</t>
    <phoneticPr fontId="18"/>
  </si>
  <si>
    <t>総務管理費</t>
    <phoneticPr fontId="19"/>
  </si>
  <si>
    <t>徴税費</t>
    <phoneticPr fontId="19"/>
  </si>
  <si>
    <t>戸籍住民基本台帳費</t>
    <phoneticPr fontId="19"/>
  </si>
  <si>
    <t>選挙費</t>
    <phoneticPr fontId="19"/>
  </si>
  <si>
    <t>統計調査費</t>
    <phoneticPr fontId="19"/>
  </si>
  <si>
    <t>監査委員費</t>
    <phoneticPr fontId="19"/>
  </si>
  <si>
    <t>社会福祉費</t>
    <phoneticPr fontId="19"/>
  </si>
  <si>
    <t>児童福祉費</t>
    <phoneticPr fontId="19"/>
  </si>
  <si>
    <t>保健衛生費</t>
    <phoneticPr fontId="19"/>
  </si>
  <si>
    <t>清掃費</t>
    <phoneticPr fontId="19"/>
  </si>
  <si>
    <t>病院費</t>
    <phoneticPr fontId="19"/>
  </si>
  <si>
    <t>上水道費</t>
    <phoneticPr fontId="19"/>
  </si>
  <si>
    <t>釜房ダム水質保全対策事業費</t>
    <phoneticPr fontId="19"/>
  </si>
  <si>
    <t>労働諸費</t>
    <phoneticPr fontId="19"/>
  </si>
  <si>
    <t>農業費</t>
    <phoneticPr fontId="19"/>
  </si>
  <si>
    <t>林業費</t>
    <phoneticPr fontId="19"/>
  </si>
  <si>
    <t>商工費</t>
    <phoneticPr fontId="19"/>
  </si>
  <si>
    <t>土木管理費</t>
    <phoneticPr fontId="19"/>
  </si>
  <si>
    <t>道路橋梁費</t>
    <phoneticPr fontId="19"/>
  </si>
  <si>
    <t>河川費</t>
    <phoneticPr fontId="19"/>
  </si>
  <si>
    <t>都市計画費</t>
    <phoneticPr fontId="19"/>
  </si>
  <si>
    <t>下水道費</t>
    <phoneticPr fontId="19"/>
  </si>
  <si>
    <t>住宅費</t>
    <phoneticPr fontId="19"/>
  </si>
  <si>
    <t>消防費</t>
    <phoneticPr fontId="19"/>
  </si>
  <si>
    <t>教育総務費</t>
    <phoneticPr fontId="19"/>
  </si>
  <si>
    <t>小学校費</t>
    <phoneticPr fontId="19"/>
  </si>
  <si>
    <t>中学校費</t>
    <phoneticPr fontId="19"/>
  </si>
  <si>
    <t>高等学校費</t>
    <phoneticPr fontId="19"/>
  </si>
  <si>
    <t>こども園費</t>
    <phoneticPr fontId="19"/>
  </si>
  <si>
    <t>幼稚園費</t>
    <phoneticPr fontId="19"/>
  </si>
  <si>
    <t>社会教育費</t>
    <phoneticPr fontId="19"/>
  </si>
  <si>
    <t>保健体育費</t>
    <phoneticPr fontId="19"/>
  </si>
  <si>
    <t>農林水産業施設災害復旧費</t>
    <phoneticPr fontId="19"/>
  </si>
  <si>
    <t>公共土木施設災害復旧費</t>
    <phoneticPr fontId="19"/>
  </si>
  <si>
    <t>公債費</t>
    <phoneticPr fontId="19"/>
  </si>
  <si>
    <t>普通財産取得費</t>
    <phoneticPr fontId="19"/>
  </si>
  <si>
    <t>総務費</t>
    <phoneticPr fontId="19"/>
  </si>
  <si>
    <t>一般管理費</t>
    <phoneticPr fontId="19"/>
  </si>
  <si>
    <t>総務課</t>
    <phoneticPr fontId="18"/>
  </si>
  <si>
    <t>総務費</t>
    <phoneticPr fontId="19"/>
  </si>
  <si>
    <t>財政管理費</t>
    <phoneticPr fontId="19"/>
  </si>
  <si>
    <t>総務課</t>
    <phoneticPr fontId="18"/>
  </si>
  <si>
    <t>総務費</t>
    <phoneticPr fontId="19"/>
  </si>
  <si>
    <t>会計管理費</t>
    <phoneticPr fontId="19"/>
  </si>
  <si>
    <t>会計課</t>
    <phoneticPr fontId="18"/>
  </si>
  <si>
    <t>財産管理費</t>
    <phoneticPr fontId="19"/>
  </si>
  <si>
    <t>基金管理費</t>
    <phoneticPr fontId="19"/>
  </si>
  <si>
    <t>企画総務費</t>
    <phoneticPr fontId="19"/>
  </si>
  <si>
    <t>地域振興課</t>
    <phoneticPr fontId="18"/>
  </si>
  <si>
    <t>広報費</t>
    <phoneticPr fontId="19"/>
  </si>
  <si>
    <t>支所及び出張所費</t>
    <phoneticPr fontId="19"/>
  </si>
  <si>
    <t>交通安全対策費</t>
    <phoneticPr fontId="19"/>
  </si>
  <si>
    <t>防犯費</t>
    <phoneticPr fontId="19"/>
  </si>
  <si>
    <t>総務費</t>
    <phoneticPr fontId="19"/>
  </si>
  <si>
    <t>職員厚生費</t>
    <phoneticPr fontId="19"/>
  </si>
  <si>
    <t>総務課</t>
    <phoneticPr fontId="18"/>
  </si>
  <si>
    <t>コミュニティセンター管理費</t>
    <phoneticPr fontId="19"/>
  </si>
  <si>
    <t>諸費</t>
    <phoneticPr fontId="19"/>
  </si>
  <si>
    <t>町民生活課</t>
    <phoneticPr fontId="18"/>
  </si>
  <si>
    <t>ふるさと基金事業費</t>
    <phoneticPr fontId="19"/>
  </si>
  <si>
    <t>地域振興課</t>
    <phoneticPr fontId="18"/>
  </si>
  <si>
    <t>町民バス運行費</t>
    <phoneticPr fontId="19"/>
  </si>
  <si>
    <t>情報推進費</t>
    <phoneticPr fontId="19"/>
  </si>
  <si>
    <t>地域活性化施設管理費</t>
    <phoneticPr fontId="19"/>
  </si>
  <si>
    <t>税務総務費</t>
    <phoneticPr fontId="19"/>
  </si>
  <si>
    <t>税務課</t>
    <phoneticPr fontId="18"/>
  </si>
  <si>
    <t>賦課徴収費</t>
    <phoneticPr fontId="19"/>
  </si>
  <si>
    <t>総務費</t>
    <phoneticPr fontId="19"/>
  </si>
  <si>
    <t>戸籍住民基本台帳費</t>
    <phoneticPr fontId="19"/>
  </si>
  <si>
    <t>町民生活課</t>
    <phoneticPr fontId="18"/>
  </si>
  <si>
    <t>選挙管理委員会費</t>
    <phoneticPr fontId="19"/>
  </si>
  <si>
    <t>選挙管理委員会</t>
    <phoneticPr fontId="18"/>
  </si>
  <si>
    <t>参議院議員選挙執行費</t>
    <phoneticPr fontId="19"/>
  </si>
  <si>
    <t>県議会議員選挙執行費</t>
    <phoneticPr fontId="19"/>
  </si>
  <si>
    <t>町長選挙執行費</t>
    <phoneticPr fontId="19"/>
  </si>
  <si>
    <t>町議会議員選挙執行費</t>
    <phoneticPr fontId="19"/>
  </si>
  <si>
    <t>統計調査総務費</t>
    <phoneticPr fontId="19"/>
  </si>
  <si>
    <t>指定統計調査費</t>
    <phoneticPr fontId="19"/>
  </si>
  <si>
    <t>地籍調査費</t>
    <phoneticPr fontId="19"/>
  </si>
  <si>
    <t>国土調査室</t>
    <phoneticPr fontId="18"/>
  </si>
  <si>
    <t>民生費</t>
    <phoneticPr fontId="19"/>
  </si>
  <si>
    <t>社会福祉総務費</t>
    <phoneticPr fontId="19"/>
  </si>
  <si>
    <t>保健福祉課</t>
    <phoneticPr fontId="18"/>
  </si>
  <si>
    <t>国民年金事務費</t>
    <phoneticPr fontId="19"/>
  </si>
  <si>
    <t>老人福祉費</t>
    <phoneticPr fontId="19"/>
  </si>
  <si>
    <t>障害福祉費</t>
    <phoneticPr fontId="19"/>
  </si>
  <si>
    <t>健康福祉センター費</t>
    <phoneticPr fontId="19"/>
  </si>
  <si>
    <t>民生費</t>
    <phoneticPr fontId="19"/>
  </si>
  <si>
    <t>長寿社会基金費</t>
    <phoneticPr fontId="19"/>
  </si>
  <si>
    <t>保健福祉課</t>
    <phoneticPr fontId="18"/>
  </si>
  <si>
    <t>児童福祉総務費</t>
    <phoneticPr fontId="19"/>
  </si>
  <si>
    <t>衛生費</t>
    <phoneticPr fontId="19"/>
  </si>
  <si>
    <t>保健衛生総務費</t>
    <phoneticPr fontId="19"/>
  </si>
  <si>
    <t>衛生費</t>
    <phoneticPr fontId="19"/>
  </si>
  <si>
    <t>保健指導費</t>
    <phoneticPr fontId="19"/>
  </si>
  <si>
    <t>保健福祉課</t>
    <phoneticPr fontId="18"/>
  </si>
  <si>
    <t>予防費</t>
    <phoneticPr fontId="19"/>
  </si>
  <si>
    <t>環境衛生費</t>
    <phoneticPr fontId="19"/>
  </si>
  <si>
    <t>じん芥処理費</t>
    <phoneticPr fontId="19"/>
  </si>
  <si>
    <t>し尿処理費</t>
    <phoneticPr fontId="19"/>
  </si>
  <si>
    <t>病院費</t>
    <phoneticPr fontId="19"/>
  </si>
  <si>
    <t>釜房ダム水質保全対策事業費</t>
    <phoneticPr fontId="19"/>
  </si>
  <si>
    <t>労働費</t>
    <phoneticPr fontId="19"/>
  </si>
  <si>
    <t>農林水産業費</t>
    <phoneticPr fontId="19"/>
  </si>
  <si>
    <t>農業委員会費</t>
    <phoneticPr fontId="19"/>
  </si>
  <si>
    <t>農林課</t>
    <phoneticPr fontId="18"/>
  </si>
  <si>
    <t>農林水産業費</t>
    <phoneticPr fontId="19"/>
  </si>
  <si>
    <t>農業総務費</t>
    <phoneticPr fontId="19"/>
  </si>
  <si>
    <t>農林課</t>
    <phoneticPr fontId="18"/>
  </si>
  <si>
    <t>農業振興費</t>
    <phoneticPr fontId="19"/>
  </si>
  <si>
    <t>畜産業費</t>
    <phoneticPr fontId="19"/>
  </si>
  <si>
    <t>農林水産業費</t>
    <phoneticPr fontId="19"/>
  </si>
  <si>
    <t>農地費</t>
    <phoneticPr fontId="19"/>
  </si>
  <si>
    <t>農林課</t>
    <phoneticPr fontId="18"/>
  </si>
  <si>
    <t>農業者年金事業費</t>
    <phoneticPr fontId="19"/>
  </si>
  <si>
    <t>水田利用対策費</t>
    <phoneticPr fontId="19"/>
  </si>
  <si>
    <t>山村開発センター等管理費</t>
    <phoneticPr fontId="19"/>
  </si>
  <si>
    <t>林業総務費</t>
    <phoneticPr fontId="19"/>
  </si>
  <si>
    <t>林業振興費</t>
    <phoneticPr fontId="19"/>
  </si>
  <si>
    <t>公団造林事業費</t>
    <phoneticPr fontId="19"/>
  </si>
  <si>
    <t>商工総務費</t>
    <phoneticPr fontId="19"/>
  </si>
  <si>
    <t>商工費</t>
    <phoneticPr fontId="19"/>
  </si>
  <si>
    <t>観光費</t>
    <phoneticPr fontId="19"/>
  </si>
  <si>
    <t>地域振興課</t>
    <phoneticPr fontId="18"/>
  </si>
  <si>
    <t>観光施設管理費</t>
    <phoneticPr fontId="19"/>
  </si>
  <si>
    <t>商工観光基金事業費</t>
    <phoneticPr fontId="19"/>
  </si>
  <si>
    <t>土木費</t>
    <phoneticPr fontId="19"/>
  </si>
  <si>
    <t>土木総務費</t>
    <phoneticPr fontId="19"/>
  </si>
  <si>
    <t>道路橋梁総務費</t>
    <phoneticPr fontId="19"/>
  </si>
  <si>
    <t>土木費</t>
    <phoneticPr fontId="19"/>
  </si>
  <si>
    <t>道路維持費</t>
    <phoneticPr fontId="19"/>
  </si>
  <si>
    <t>建設水道課</t>
    <phoneticPr fontId="18"/>
  </si>
  <si>
    <t>道路新設改良費</t>
    <phoneticPr fontId="19"/>
  </si>
  <si>
    <t>橋梁維持費</t>
    <phoneticPr fontId="19"/>
  </si>
  <si>
    <t>河川総務費</t>
    <phoneticPr fontId="19"/>
  </si>
  <si>
    <t>土木費</t>
    <phoneticPr fontId="19"/>
  </si>
  <si>
    <t>都市計画総務費</t>
    <phoneticPr fontId="19"/>
  </si>
  <si>
    <t>建設水道課</t>
    <phoneticPr fontId="18"/>
  </si>
  <si>
    <t>公園管理費</t>
    <phoneticPr fontId="19"/>
  </si>
  <si>
    <t>住宅管理費</t>
    <phoneticPr fontId="19"/>
  </si>
  <si>
    <t>住宅建設費</t>
    <phoneticPr fontId="19"/>
  </si>
  <si>
    <t>常備消防費</t>
    <phoneticPr fontId="19"/>
  </si>
  <si>
    <t>非常備消防費</t>
    <phoneticPr fontId="19"/>
  </si>
  <si>
    <t>消防施設費</t>
    <phoneticPr fontId="19"/>
  </si>
  <si>
    <t>災害対策費</t>
    <phoneticPr fontId="19"/>
  </si>
  <si>
    <t>教育費</t>
    <phoneticPr fontId="19"/>
  </si>
  <si>
    <t>教育委員会費</t>
    <phoneticPr fontId="19"/>
  </si>
  <si>
    <t>学務課</t>
    <phoneticPr fontId="18"/>
  </si>
  <si>
    <t>事務局費</t>
    <phoneticPr fontId="19"/>
  </si>
  <si>
    <t>学校管理費</t>
    <phoneticPr fontId="19"/>
  </si>
  <si>
    <t>川崎小学校</t>
    <phoneticPr fontId="18"/>
  </si>
  <si>
    <t>前川小学校</t>
    <phoneticPr fontId="18"/>
  </si>
  <si>
    <t>川崎第二小学校</t>
    <phoneticPr fontId="18"/>
  </si>
  <si>
    <t>富岡小学校</t>
    <phoneticPr fontId="18"/>
  </si>
  <si>
    <t>教育振興費</t>
    <phoneticPr fontId="19"/>
  </si>
  <si>
    <t>川崎中学校</t>
    <phoneticPr fontId="18"/>
  </si>
  <si>
    <t>富岡中学校</t>
    <phoneticPr fontId="18"/>
  </si>
  <si>
    <t>こども園運営費</t>
    <phoneticPr fontId="19"/>
  </si>
  <si>
    <t>幼児教育課</t>
    <phoneticPr fontId="18"/>
  </si>
  <si>
    <t>子育て支援センター費</t>
    <phoneticPr fontId="19"/>
  </si>
  <si>
    <t>児童教室費</t>
    <phoneticPr fontId="19"/>
  </si>
  <si>
    <t>社会教育総務費</t>
    <phoneticPr fontId="19"/>
  </si>
  <si>
    <t>生涯学習課</t>
    <phoneticPr fontId="18"/>
  </si>
  <si>
    <t>社会教育振興費</t>
    <phoneticPr fontId="19"/>
  </si>
  <si>
    <t>子供会育成費</t>
    <phoneticPr fontId="19"/>
  </si>
  <si>
    <t>文化財保護費</t>
    <phoneticPr fontId="19"/>
  </si>
  <si>
    <t>公民館費</t>
    <phoneticPr fontId="19"/>
  </si>
  <si>
    <t>分館管理費</t>
    <phoneticPr fontId="19"/>
  </si>
  <si>
    <t>保健体育総務費</t>
    <phoneticPr fontId="19"/>
  </si>
  <si>
    <t>海洋センター費</t>
    <phoneticPr fontId="19"/>
  </si>
  <si>
    <t>学校給食費</t>
    <phoneticPr fontId="19"/>
  </si>
  <si>
    <t>災害復旧費</t>
    <phoneticPr fontId="19"/>
  </si>
  <si>
    <t>農業施設災害復旧費</t>
    <phoneticPr fontId="19"/>
  </si>
  <si>
    <t>林業施設災害復旧費</t>
    <phoneticPr fontId="19"/>
  </si>
  <si>
    <t>道路橋梁等災害復旧費</t>
    <phoneticPr fontId="19"/>
  </si>
  <si>
    <t>元金</t>
    <phoneticPr fontId="19"/>
  </si>
  <si>
    <t>諸支出金</t>
    <phoneticPr fontId="19"/>
  </si>
  <si>
    <t>普通財産取得費</t>
    <phoneticPr fontId="19"/>
  </si>
  <si>
    <t>総務課</t>
    <phoneticPr fontId="18"/>
  </si>
  <si>
    <t>一般会計歳出合計</t>
  </si>
  <si>
    <t>補償、補填及び賠償金</t>
  </si>
  <si>
    <t>補償・補てん金</t>
  </si>
  <si>
    <t>議長　305,000円×12ヵ月</t>
  </si>
  <si>
    <t>副議長　257,000円×12ヵ月</t>
  </si>
  <si>
    <t>議員　247,000円×12ヵ月×12人</t>
  </si>
  <si>
    <t>(15,000円＋(2,900円×2日)+(3,000円×2日)+(10,350円×2回)）×2人</t>
  </si>
  <si>
    <t>(15,000円＋(2,900円×2日)+(3,000円×2日)+(10,350円×2回)）×6人</t>
  </si>
  <si>
    <t>　(15,000円＋(2,900円×2日)+(3,000円×2日)+(10,350円)×2)×2人</t>
  </si>
  <si>
    <t>新聞購読料 河北3,093円×12ヵ月</t>
  </si>
  <si>
    <t>地方自治の実態　1,700円×15部</t>
  </si>
  <si>
    <t>区長報酬　1,142,400円×12ヵ月</t>
  </si>
  <si>
    <t>情報公開審査会委員　10,000円×5人×5回</t>
  </si>
  <si>
    <t>指定管理者選定委員会委員　4,200円×3人×10回</t>
  </si>
  <si>
    <t>叙勲　8,640円×4人</t>
  </si>
  <si>
    <t>表彰規定　6,480円×12人</t>
  </si>
  <si>
    <t>感謝状、褒状　5,400円×8人</t>
  </si>
  <si>
    <t>額縁　1,000円×24個</t>
  </si>
  <si>
    <t>情報公開審査会　2,180円×4人×5回</t>
  </si>
  <si>
    <t>町長・副町長　月平均実績ベース採用　130,000円×12ヵ月</t>
  </si>
  <si>
    <t>職員　月平均実績ベース採用 15,000円×12ヵ月</t>
  </si>
  <si>
    <t>新聞（河北・朝日・農業）8,809円×12ヵ月</t>
  </si>
  <si>
    <t>新年あいさつ会テーブル用花代 15個×2,000円</t>
  </si>
  <si>
    <t>表彰式次第及び封筒　367円×150枚</t>
  </si>
  <si>
    <t>郵便料20,000円×12ヵ月</t>
  </si>
  <si>
    <t>新年あいさつ会用はがき62円×200枚</t>
  </si>
  <si>
    <t>総合賠償保険　93.1円×8,826人</t>
  </si>
  <si>
    <t>法律顧問料　50,000円×12ヵ月</t>
  </si>
  <si>
    <t>機密文書抹消委託　46円×8,000㎏</t>
  </si>
  <si>
    <t>例規システム使用料　110,000円×12ヵ月</t>
  </si>
  <si>
    <t>法令・判例システム使用料　15,400円×12ヵ月</t>
  </si>
  <si>
    <t>　（1,150円＋3,500円）</t>
  </si>
  <si>
    <t>　　　平均単価20,196円×6種類　加除本</t>
  </si>
  <si>
    <t>2,725円×85部</t>
  </si>
  <si>
    <t>1,500円×95部</t>
  </si>
  <si>
    <t>財務会計伝票用紙代　40,000枚×4円</t>
  </si>
  <si>
    <t>決算書　2,500円×110部</t>
  </si>
  <si>
    <t>嘱託、臨時職員等用源泉徴収票　6,000円×1セット</t>
  </si>
  <si>
    <t>支払通知書　郵便後納料　310通×62円×12ヵ月</t>
  </si>
  <si>
    <t>郵便切手代　50通×82円</t>
  </si>
  <si>
    <t>ファームバンキング　回線使用料　5,800円×12ヵ月</t>
  </si>
  <si>
    <t>ファームバンキングシステム　使用料　5,500円×12ヵ月</t>
  </si>
  <si>
    <t>　10件×1,000円</t>
  </si>
  <si>
    <t>コピー料金　本庁舎2階　65,000円×12ヵ月</t>
  </si>
  <si>
    <t>ワイドコピー料金　本庁舎2階　27,000円×12ヵ月</t>
  </si>
  <si>
    <t>プリンタトナー代5,000円×80本</t>
  </si>
  <si>
    <t>カラープリンタトナー代（BK）8,600円×36本</t>
  </si>
  <si>
    <t>　　　　　　　　　 　（カラー）9,300円×36本</t>
  </si>
  <si>
    <t>一般事務用品一括管理経費　実績平均290,000円×12ヵ月</t>
  </si>
  <si>
    <t>公用車ガソリン月平均750L×160円×12ヵ月</t>
  </si>
  <si>
    <t>公用車軽油代月平均300L×140円×12ヵ月</t>
  </si>
  <si>
    <t>ガス代17,000円×12ヵ月</t>
  </si>
  <si>
    <t>電気料　実績月平均270,000円×12ヵ月</t>
  </si>
  <si>
    <t>水道料　実績月平均75,000円×12ヵ月</t>
  </si>
  <si>
    <t>　実績月額平均88,000円×12ヵ月</t>
  </si>
  <si>
    <t>運転業務委託料16,200円×5件</t>
  </si>
  <si>
    <t>宿日直業務委託　573,951円×12ヵ月</t>
  </si>
  <si>
    <t>西庁舎警備委託　33,000円×12ヵ月</t>
  </si>
  <si>
    <t>電話交換業務　　416,900円×12ヵ月</t>
  </si>
  <si>
    <t>公民館清掃等業務　283,317円×12ヵ月</t>
  </si>
  <si>
    <t>庁舎清掃業務　　287,199円×12ヵ月</t>
  </si>
  <si>
    <t>ごみ収集運搬業務委託177,120円×12ヵ月</t>
  </si>
  <si>
    <t>庁舎・福祉センター対応型電話交換設備保守点検　198,000円×4回</t>
  </si>
  <si>
    <t>財政調整基金利子見込額88,000円＋基金調整分412,000円</t>
  </si>
  <si>
    <t>減債基金利子見込額11,000円＋基金調整分89,000円</t>
  </si>
  <si>
    <t>東日本大震災復興基金利子見込額5,000円</t>
  </si>
  <si>
    <t>仙台以北　1,800円×4回</t>
  </si>
  <si>
    <t>広報紙　290,000円×12ヵ月（概ね24ページ構成）</t>
  </si>
  <si>
    <t>郵便料　5,000円×12ヵ月</t>
  </si>
  <si>
    <t>支所周辺草刈作業人夫賃　6,000円×3回</t>
  </si>
  <si>
    <t>コピー代　2,000円×12ヵ月</t>
  </si>
  <si>
    <t>電気料　48,000円×12ヵ月</t>
  </si>
  <si>
    <t>電話代　5,000円×12ヵ月</t>
  </si>
  <si>
    <t>住基専用回線　12,000円×12ヵ月</t>
  </si>
  <si>
    <t>支所・伝承館警備委託料　33,000円×12ヵ月</t>
  </si>
  <si>
    <t>コピーFAX兼用機器保守料　11,880円×12ヵ月</t>
  </si>
  <si>
    <t>ダスキン借上料　550円×12回</t>
  </si>
  <si>
    <t>隊長48,900円×1人＋副隊長43,500円×2人</t>
  </si>
  <si>
    <t>仙台以北県内1,800円×2人×3回</t>
  </si>
  <si>
    <t>交通指導車6,000円×12ヵ月</t>
  </si>
  <si>
    <t>交通安全看板　10,080円×5枚</t>
  </si>
  <si>
    <t>柴田地区交通安全協会川崎支部76,000円＋交通安全母の会76,000円</t>
  </si>
  <si>
    <t>2,100円×13人×22日(平均)</t>
  </si>
  <si>
    <t>防犯指導隊員費用弁償　1,800円×5人</t>
  </si>
  <si>
    <t>防犯灯電気料　100,000円×12ヵ月</t>
  </si>
  <si>
    <t>防犯灯支柱新設設置工事　120,000円×3基</t>
  </si>
  <si>
    <t>総合検診職員　8,790円×75人</t>
  </si>
  <si>
    <t>総合検診臨時職員8,520円×5人</t>
  </si>
  <si>
    <t>胸部検診職員1,350円×75人</t>
  </si>
  <si>
    <t>胸部検診臨時職員1,350円×5人</t>
  </si>
  <si>
    <t>乳がん（超音波）　6,156円×25人</t>
  </si>
  <si>
    <t>　　　（マンモ2方向）　8,316円×30人</t>
  </si>
  <si>
    <t>子宮がん　7,214円×50人</t>
  </si>
  <si>
    <t>大腸がん　864円×10人</t>
  </si>
  <si>
    <t>胃がん　5,400円×10人</t>
  </si>
  <si>
    <t>人間ドック　26,720円×38人（共済助成枠外分）</t>
  </si>
  <si>
    <t>産業医委託料 70,000円×12ヵ月</t>
  </si>
  <si>
    <t>　清掃用具・障子紙等　一施設8,000円×4ヵ所</t>
  </si>
  <si>
    <t>灯油・ガス　一施設平均実績ベース50,000円×4ヵ所</t>
  </si>
  <si>
    <t>　電気・水道　一施設平均実績ベース125,000円×12ヵ月</t>
  </si>
  <si>
    <t>　一般修繕　一施設平均50,000円×4ヵ所</t>
  </si>
  <si>
    <t>消費生活相談員日額報酬　6,400円×5回×12ヵ月</t>
  </si>
  <si>
    <t>外国人相談員報償金　4,200円×月1回×12ヵ月×2人</t>
  </si>
  <si>
    <t>自衛隊入隊記念品代　3,000円×5人</t>
  </si>
  <si>
    <t>ふるさと基金利子見込額22,000円＋一般財源28,000円</t>
  </si>
  <si>
    <t>バス車検整備（29人乗）250,000円×3台</t>
  </si>
  <si>
    <t>　　〃　　　（45人乗）400,000円×1台</t>
  </si>
  <si>
    <t>3ヵ月点検（29人乗）（20,000円×3台×4回）</t>
  </si>
  <si>
    <t>3ヵ月点検（45人乗）（40,000円×1台×4回）</t>
  </si>
  <si>
    <t>車検代行手数料7,020円×4台</t>
  </si>
  <si>
    <t>ネット用端末ウィルスソフト1年版更新5,200円×7台分</t>
  </si>
  <si>
    <t>電算システム光専用回線通信費(7,560円×2+5,832円×2)×12ヵ月</t>
  </si>
  <si>
    <t>電算システム(役場⇔学校)回線通信費(4,500円+3,900円）×12ヵ月</t>
  </si>
  <si>
    <t>電算システム保守回線通信費(役場側)8,200円×12ヵ月</t>
  </si>
  <si>
    <t>ネットワーク保守回線通信費(役場側)6,804円×12ヵ月</t>
  </si>
  <si>
    <t>ホスティングサービス料4,212円×12ヵ月+3,780円</t>
  </si>
  <si>
    <t>みやぎハイパーウェブ利用通信費分（24,840円+26,352円）×6ヵ月</t>
  </si>
  <si>
    <t>インターネット用回線通信費(5,600円+5,616円)×12ヵ月</t>
  </si>
  <si>
    <t>インターネット用プロバイダ料(1,350円+10,584円)×12ヵ月</t>
  </si>
  <si>
    <t>フレッツ光利用料　町民ホールWi-Fi 6,160円×12ヵ月</t>
  </si>
  <si>
    <t>第4次LGWAN回線利用料106,480円×12ヵ月</t>
  </si>
  <si>
    <t>ホームページシステム管理保守114,450円×12ヵ月</t>
  </si>
  <si>
    <t>電柱添架料NTT柱2,082,960円+電力柱124,740円</t>
  </si>
  <si>
    <t>職員用PC購入 78,650円×5台</t>
  </si>
  <si>
    <t>インターネットPC購入136,080円×15台</t>
  </si>
  <si>
    <t>ネットワークHDD・無停電電源装置 61,776円×5台</t>
  </si>
  <si>
    <t>固定資産評価審査委員会委員　4,200円×3人×2回</t>
  </si>
  <si>
    <t>固定資産評価審査委員研修会　4,200円×3人×1日</t>
  </si>
  <si>
    <t>住民税・軽自税・国保税業務　平均単価1,844円×30h×3人</t>
  </si>
  <si>
    <t>町民税申告業務　平均単価1,905円×55h×10人</t>
  </si>
  <si>
    <t>固定資産税業務　平均単価1,940円×60h×2人</t>
  </si>
  <si>
    <t>徴収事務整理・夜間臨時徴収業務　平均単価1,928円×30h×5人</t>
  </si>
  <si>
    <t>固定資産評価審査委員研修会　2,100円×1日×3人</t>
  </si>
  <si>
    <t>税務課プリンタカートリッジ代　4,000円×2個</t>
  </si>
  <si>
    <t>カラープリンターインク代　6,000円×3個</t>
  </si>
  <si>
    <t>特別徴収のしおり　1,300部×264.6円</t>
  </si>
  <si>
    <t>固定資産の価格決定通知書（土地）　10冊×2,570.4円</t>
  </si>
  <si>
    <t>固定資産の価格決定通知書（家屋）　10冊×2,570.4円</t>
  </si>
  <si>
    <t>納税・給報・無申告に伴う住民税通知書　82円×4,000通</t>
  </si>
  <si>
    <t>納税通知書（固定資産）　92円×6,000通</t>
  </si>
  <si>
    <t>償却資産（申告）通知書（固定資産）　140円×1,000通</t>
  </si>
  <si>
    <t>毎月郵便料　82円×200通×12ヵ月</t>
  </si>
  <si>
    <t>土地の時点（下落）修正業務委託料　6,480円×25ヵ所</t>
  </si>
  <si>
    <t>　　月額サービス利用料　119,355円×12ヵ月</t>
  </si>
  <si>
    <t>町税徴収事務（県内）　（1,800円×2日）×2人</t>
  </si>
  <si>
    <t>町税徴収事務（県外）　（14,000円×1日＋2,100円×2日）×2人</t>
  </si>
  <si>
    <t>窓あき封筒代 （督促状用）10,000枚×32.2円</t>
  </si>
  <si>
    <t>窓口用封筒2,000枚×14.04円</t>
  </si>
  <si>
    <t>公用車ガソリン代　80L×160円×12ヵ月</t>
  </si>
  <si>
    <t>領収書（一般・固定・町県）　50冊×853.2円×3種</t>
  </si>
  <si>
    <t>郵便料金（切手）　5,000円×12ヵ月</t>
  </si>
  <si>
    <t>書留等郵便料金　800円×100件</t>
  </si>
  <si>
    <t>書留等郵便料金（公債権・私債権　800円×100件</t>
  </si>
  <si>
    <t>後納郵便料（各税目督促・催告）　4,000通×82円</t>
  </si>
  <si>
    <t>後納郵便料（各税目督促・催告）　1,800通×92円</t>
  </si>
  <si>
    <t>口座振替済通知書　1,400通×82円</t>
  </si>
  <si>
    <t>　一般者納付用　2,800件×32.4円　02280-3-960285</t>
  </si>
  <si>
    <t>　郵便局口座振替　1,000件×10.8円</t>
  </si>
  <si>
    <t>　七十七銀行　2,700件×10.8円</t>
  </si>
  <si>
    <t>　みやぎ仙南農協　650件×10.8円</t>
  </si>
  <si>
    <t>　仙南信用金庫　1,000件×10.8円</t>
  </si>
  <si>
    <t>単位納税貯蓄組合育成補助金　500円×1,045人</t>
  </si>
  <si>
    <t>　町県民税　　  1,600件×300円</t>
  </si>
  <si>
    <t>　固定資産税　 6,900件×300円</t>
  </si>
  <si>
    <t>　軽自動車税 　 2,000件×300円</t>
  </si>
  <si>
    <t>住基ネットワーク担当者会議（富谷市）　1,800円×2回×2人</t>
  </si>
  <si>
    <t>個人認証担当者会議（富谷市）　1,800円×2回×2人</t>
  </si>
  <si>
    <t>証明書類偽造防止用紙　30,000枚×3.2円</t>
  </si>
  <si>
    <t>コピー料金　60,000円×12ヵ月</t>
  </si>
  <si>
    <t>プリンタートナー・カートリッジ27,540円×3本</t>
  </si>
  <si>
    <t>窓口用カラー封筒　8,000枚×5.3円</t>
  </si>
  <si>
    <t>住民票交付申請書　5,000枚×3.3円</t>
  </si>
  <si>
    <t>戸籍証明書交付申請書　5,000枚×4.2円</t>
  </si>
  <si>
    <t>印鑑証明書交付申請書　3,000枚×3.5円</t>
  </si>
  <si>
    <t>住民異動届用紙2,000枚×24.1円</t>
  </si>
  <si>
    <t>切手・はがき　10，000円×12ヵ月</t>
  </si>
  <si>
    <t>委員長　　　29,300円×12ヵ月</t>
  </si>
  <si>
    <t>委員　　　　27,000円×12ヵ月×3人</t>
  </si>
  <si>
    <t>明るい選挙委員大会参加謝礼　4,200円×8人</t>
  </si>
  <si>
    <t>委員会費用弁償（年5回）　4人分5,000円×5回</t>
  </si>
  <si>
    <t>委員旅費　4人分5,000円×1回</t>
  </si>
  <si>
    <t>会報購読料278円×12ヵ月×5冊</t>
  </si>
  <si>
    <t>　日当1,800円×年1回×1人</t>
  </si>
  <si>
    <t>地籍調査実施委員現地調査謝金　　　8,000円×2人×40日</t>
  </si>
  <si>
    <t>　同　実施委員会謝金　　　　　　　4,200円×10人×1日</t>
  </si>
  <si>
    <t>指定市町以外県内　職員日当　1,800円×2人×4日</t>
  </si>
  <si>
    <t>境界杭（公共物及び町有地）　135円×1,200本</t>
  </si>
  <si>
    <t>作業着代（上下）　11,300円×（職員2人×1着）</t>
  </si>
  <si>
    <t>現場用長靴　5,300円×2人×1足</t>
  </si>
  <si>
    <t>公用車ガソリン代（2台分）　160円×40L×12ヵ月</t>
  </si>
  <si>
    <t>切手代（料金後納含む）　　　82円×1,100枚</t>
  </si>
  <si>
    <t>地図複写手数料　データ作成基本料金19,440円+都市計画図1枚2,700円</t>
  </si>
  <si>
    <t>公用車任意保険料　33,300円×2台</t>
  </si>
  <si>
    <t>ＤＧＰＳ動産保険料　35,000円×1台</t>
  </si>
  <si>
    <t>境界刈払業務委託　　　21,890円×36人</t>
  </si>
  <si>
    <t>①福祉委員定例会34人×4,200円×12ヵ月</t>
  </si>
  <si>
    <t>②福祉委員現任研修34人×4,200円×1回</t>
  </si>
  <si>
    <t>民生・児童委員推薦会4,200円×5人×1回</t>
  </si>
  <si>
    <t>県内1,800円×3回</t>
  </si>
  <si>
    <t>民生委員等各種通信費　82円×34人×12ヵ月</t>
  </si>
  <si>
    <t>① 公的従事割合 50% ：（5,436,000円）×0.5</t>
  </si>
  <si>
    <t>　 ③ 公的従事割合 95% ：(5,330,000円) ×0.95</t>
  </si>
  <si>
    <t>広報用リーフレット　32.4円×3,400枚</t>
  </si>
  <si>
    <t>成人者啓蒙品代540円×115人</t>
  </si>
  <si>
    <t>一般事務連絡　82円×1,000枚</t>
  </si>
  <si>
    <t>年金機構連絡　120円×8回×12ヵ月</t>
  </si>
  <si>
    <t>老人福祉事業14h×12ヵ月×2,200円</t>
  </si>
  <si>
    <t>各種委員会関連等10h×12ヵ月×2,200円</t>
  </si>
  <si>
    <t>4,200円×3人×2回</t>
  </si>
  <si>
    <t>①祝金　100歳者　大正8年度生　300,000円×4人+100,000円×1人</t>
  </si>
  <si>
    <t>②祝金　99歳　大正9年生　30,000円×9人</t>
  </si>
  <si>
    <t>③祝金　88歳　昭和6年生　10,000円×76人</t>
  </si>
  <si>
    <t>④100歳者　花束，額縁　7,000円×5人</t>
  </si>
  <si>
    <t>①敬老記念配付案内通知　82円×100通</t>
  </si>
  <si>
    <t>　82円×300通＋120円×100通＋140円×100通</t>
  </si>
  <si>
    <t>　4,000円×12ヵ月</t>
  </si>
  <si>
    <t>　通常経費1,600円×25台×12ヵ月</t>
  </si>
  <si>
    <t>　新規機器リース4,200円×6台×12ヵ月</t>
  </si>
  <si>
    <t>　設置費18,000円×6台</t>
  </si>
  <si>
    <t>　取外し費6,000円×6台</t>
  </si>
  <si>
    <t>②会食サービス事業　650食×500円</t>
  </si>
  <si>
    <t>　H31年度推計療養給付費総額1,162,451,148円×1／12</t>
  </si>
  <si>
    <t>　単位クラブ50,000円×17クラブ＋連合会600,000円</t>
  </si>
  <si>
    <t>　均等割30,000円×22行政区＋人数割1,600円×1,700人</t>
  </si>
  <si>
    <t>400円×24枚×見込み利用者数450人</t>
  </si>
  <si>
    <t>養護老人ホーム措置入所者　280,000円×12ヵ月×2人</t>
  </si>
  <si>
    <t>　人件費合計20,674,187円－地域支援事業分13,167,814円</t>
  </si>
  <si>
    <t>一般事務費　2,220,000円－　特定財源　196,000円</t>
  </si>
  <si>
    <t>身体障害者相談員謝金2,040円×1人×12ヵ月</t>
  </si>
  <si>
    <t>合同相談会相談員謝金4,200円×3人×年3回</t>
  </si>
  <si>
    <t>知的障害者相談員謝金2,040円×1人×12ヵ月</t>
  </si>
  <si>
    <t>　会議・支援費調査等　県北1,800円×1人×2回</t>
  </si>
  <si>
    <t>　会議・ケース連絡等　県北1,800円×1人×2回</t>
  </si>
  <si>
    <t>認定調査調査員旅費　1,800円×5回</t>
  </si>
  <si>
    <t>障害者相談員研修会16,600円×2人×1回</t>
  </si>
  <si>
    <t>　支援費関係　ファイル・コピー用紙等3,672円・月平均×12ヵ月</t>
  </si>
  <si>
    <t>　目隠しシール（横）3,000枚×14円</t>
  </si>
  <si>
    <t>　障害福祉サービス受給者証　100枚×25円</t>
  </si>
  <si>
    <t>　決定通知等　50人×92円</t>
  </si>
  <si>
    <t>　支援費通知等50人×92円</t>
  </si>
  <si>
    <t>　　　　　　　50人×120円</t>
  </si>
  <si>
    <t>　支援費通知等80人×92円</t>
  </si>
  <si>
    <t>　更新申請230人×92円</t>
  </si>
  <si>
    <t>　支払通知150人×62円×12ヵ月</t>
  </si>
  <si>
    <t>共通有線電話料13,500円×12ヵ月</t>
  </si>
  <si>
    <t>自立支援給付支払処理手数料200円×70件×12ヵ月</t>
  </si>
  <si>
    <t>主治医意見書作成　5,400円×13人</t>
  </si>
  <si>
    <t>　　　　　　　　月平均180,000円×12ヵ月仲間の家分</t>
  </si>
  <si>
    <t>　　　　　　　　月平均42,000円×12ヵ月白石陽光園分</t>
  </si>
  <si>
    <t>相談支援事業白石陽光園委託料2市7町人口割626,550円</t>
  </si>
  <si>
    <t>移動支援事業月平均20,000円×12ヵ月</t>
  </si>
  <si>
    <t>特殊寝台　　154,000円×1台</t>
  </si>
  <si>
    <t>住宅改修費　200,000円×1件</t>
  </si>
  <si>
    <t>入浴補助用具　90,000円×1台</t>
  </si>
  <si>
    <t>ネブライザー　36,000円×1台</t>
  </si>
  <si>
    <t>透析液加温器　51,500円×1台</t>
  </si>
  <si>
    <t>ストマ　42,000円×19人×3回</t>
  </si>
  <si>
    <t>補聴器　67,000円×7台</t>
  </si>
  <si>
    <t>車椅子　250,000円×3台</t>
  </si>
  <si>
    <t>義足　　290,000円×3台</t>
  </si>
  <si>
    <t>下肢装具　150,000円×6台</t>
  </si>
  <si>
    <t>国保分　50,000円×12ヵ月</t>
  </si>
  <si>
    <t>社保分　150,000円×12ヵ月</t>
  </si>
  <si>
    <t>医療費（入院＋外来）　月平均2,160,000円×12ヵ月</t>
  </si>
  <si>
    <t>川崎町医療福祉センター運営委員（保福分）報酬4,200円×6人×2回</t>
  </si>
  <si>
    <t>温泉利用者受付業務委託料6,200円×315日</t>
  </si>
  <si>
    <t>4,200円×4人×代表者会議2回</t>
  </si>
  <si>
    <t>子ども手当（当初、変更、実績、その他）1,800円×4回</t>
  </si>
  <si>
    <t>母子父子　A4各種通知書／台帳用紙　1,674円×10組</t>
  </si>
  <si>
    <t>　プリンターカートリッジLBP8630  4,752円×3個</t>
  </si>
  <si>
    <t>　支払通知用目隠しシ－ル  3,000枚×14円</t>
  </si>
  <si>
    <t>　A4各種通知書/台帳等用紙　1,674円×10組</t>
  </si>
  <si>
    <t>　A4各種通知書／台帳用紙　1,674円×10組</t>
  </si>
  <si>
    <t>　A4各種通知書／台帳用紙　2,754円×5組</t>
  </si>
  <si>
    <t>複写機カウンター料金月平均23,500円×2ヵ月</t>
  </si>
  <si>
    <t>母子父子（現況届）220人×82円</t>
  </si>
  <si>
    <t>　　　　（医療費通知）220人×給付率0.35×62円×12ヵ月</t>
  </si>
  <si>
    <t>児童手当（現況届）600人×82円</t>
  </si>
  <si>
    <t>　　　　（支給通知）600人×82円×2回（１回分は現況届に同封）</t>
  </si>
  <si>
    <t>　　　　（例月通知）15件×12ヵ月×82円</t>
  </si>
  <si>
    <t>　　　　有線電話料　月平均　5,000円×12ヵ月</t>
  </si>
  <si>
    <t>子ども医療費（更新）600人×92円</t>
  </si>
  <si>
    <t>　　　（支給通知）600人×給付率0.15×62円×12ヵ月</t>
  </si>
  <si>
    <t>児童福祉（例月通知　誕生祝金母子家庭貸付等）20件×12ヵ月×82円</t>
  </si>
  <si>
    <t>児童扶養（申請進達　補助金申請等）20件×12ヵ月×82円</t>
  </si>
  <si>
    <t>乳幼児医療費助成審査支払業務委託料1,000件×32円×12ヵ月</t>
  </si>
  <si>
    <t>　国保　450,000円＋社保　460,000円</t>
  </si>
  <si>
    <t>　国保　100,000円＋社保　100,000円</t>
  </si>
  <si>
    <t>誕生祝い金（第3子）　10人×300,000円</t>
  </si>
  <si>
    <t>母子父子福祉費　50,000円×4件</t>
  </si>
  <si>
    <t>課長　仙台市以北　2,000円×1回</t>
  </si>
  <si>
    <t>一般　仙台市以北　1,800円×4回</t>
  </si>
  <si>
    <t>犬の登録鑑札代　79.2円×50枚</t>
  </si>
  <si>
    <t>狂犬病予防注射済票代　15.4円×800枚</t>
  </si>
  <si>
    <t>　　〃　　（長靴）　3,300円×2足</t>
  </si>
  <si>
    <t>狂犬病予防注射門戸票（シール）印刷代　34.1円×800枚</t>
  </si>
  <si>
    <t>狂犬病予防（エコ窓付封筒印刷代）12.1円×2,000枚</t>
  </si>
  <si>
    <t>郵便後納料(狂犬病予防集合注射)　72円×750枚</t>
  </si>
  <si>
    <t>　　　　　　　　〃　　　　　　　82円×100枚</t>
  </si>
  <si>
    <t>　　〃　  (狂犬病予防集合注射・未注射通知)　72円×200枚</t>
  </si>
  <si>
    <t>切手代　82円×100枚</t>
  </si>
  <si>
    <t>看護師等奨学資金貸付金　月額35,000円×12ヵ月×対象見込1人</t>
  </si>
  <si>
    <t>住民総合健診業務　平均単価2,413円×3h×10日×4人</t>
  </si>
  <si>
    <t>婦人科がん検診業務　平均単価2,413円×2h×5日×2人</t>
  </si>
  <si>
    <t>胃がん検診業務　平均単価2,413円×2h×8日×3人</t>
  </si>
  <si>
    <t>会議等　平均単価2,413円×2h×5回</t>
  </si>
  <si>
    <t>地区活動　平均単価2,413円×3h×10日×4人</t>
  </si>
  <si>
    <t>業務管理　平均単価2,413円×2h×12ヵ月×1人</t>
  </si>
  <si>
    <t>重点事業：生活習慣病予防業務　平均単価2,413円×4h×10ヵ月×4人</t>
  </si>
  <si>
    <t>　各種検診意向調査関係　4,200円×52人×3日</t>
  </si>
  <si>
    <t>　保健事業検討会　4,200円×52人×2回</t>
  </si>
  <si>
    <t>健康づくり推進協議会　4,200円×2回×12人</t>
  </si>
  <si>
    <t>保健医療推進会議（町内開業医4人）　4,200円×4人×1回</t>
  </si>
  <si>
    <t>食育推進委員会　4,200円×8人×2回</t>
  </si>
  <si>
    <t>((2,100円×2日)+14,000円)×4人</t>
  </si>
  <si>
    <t>地域保健（年間購読）　8,200円×1部</t>
  </si>
  <si>
    <t>週刊保健衛生ニュース（年間購読）　31,200円×1部</t>
  </si>
  <si>
    <t>コピー料金　25,000円×6ヵ月</t>
  </si>
  <si>
    <t>健康づくり推進協議会研修会講師弁当代　500円×2人</t>
  </si>
  <si>
    <t>町内医師団保健事業打合せ懇親会費　3,000円×5人</t>
  </si>
  <si>
    <t>健康推進員業務検討会飲料代　150円×52人×3回</t>
  </si>
  <si>
    <t>通知用封筒　10円×1,000枚</t>
  </si>
  <si>
    <t>角1号封筒　230円×100枚</t>
  </si>
  <si>
    <t>電話料　7,000円×12ヵ月</t>
  </si>
  <si>
    <t>健康づくり推進協議会通知　82円×40人</t>
  </si>
  <si>
    <t>健康推進員業務検討会通知　82円×52人×3回</t>
  </si>
  <si>
    <t>チラシ折込手数料　10,000円×1回</t>
  </si>
  <si>
    <t>ボランティア活動保険（Aプラン）　300円×90人</t>
  </si>
  <si>
    <t>健康推進員研修会高速道路通行料　片道15,000円×往復分</t>
  </si>
  <si>
    <t>4･5ヵ月児+1歳6ヵ月児健診 （内科医）　21,000円×1人×6回</t>
  </si>
  <si>
    <t>4･5ヵ月児+1歳6ヵ月児健診 （歯科医）　21,000円×1人×6回</t>
  </si>
  <si>
    <t>2歳6ヵ月児+3歳6ヵ月児健診 （内科医） 21,000円×1人×6回</t>
  </si>
  <si>
    <t>2歳6ヵ月児+3歳6ヵ月児健診 （歯科医） 21,000円×1人×6回</t>
  </si>
  <si>
    <t>　事務職員　(8,715円＋13,725円)×12ヵ月＋20,000円</t>
  </si>
  <si>
    <t>　事務職員　10,872円×1人</t>
  </si>
  <si>
    <t>　嘱託歯科衛生士　18,000円×1人</t>
  </si>
  <si>
    <t>　保健師　3,939円×1人</t>
  </si>
  <si>
    <t>　一般事務補助　6,200円×5日×52週</t>
  </si>
  <si>
    <t>　 〃 割増賃金　100,000円×1人×2回</t>
  </si>
  <si>
    <t>　月額250,000円×12ヵ月</t>
  </si>
  <si>
    <t>　日額10,700円×2日×26週</t>
  </si>
  <si>
    <t>　歯科衛生士　平日（125/100） 2,025円×15h</t>
  </si>
  <si>
    <t>　歯科衛生士　休日（135/100） 2,187円×4h×8日</t>
  </si>
  <si>
    <t>臨時保健師割増賃金　100,000円×1回</t>
  </si>
  <si>
    <t>精神保健医（こころの相談）　21,000円×1人×12回</t>
  </si>
  <si>
    <t>医療費削減対策講師謝礼　50,000円×1人×2日</t>
  </si>
  <si>
    <t>生活習慣病重症化予防訪問指導講師謝礼　10,700円×1人×5回</t>
  </si>
  <si>
    <t>健康相談・教室等指導医　21,000円×2回</t>
  </si>
  <si>
    <t>　各小中学校食育指導分　4,200円×5人×10日</t>
  </si>
  <si>
    <t>各種講師　10,000円×3回</t>
  </si>
  <si>
    <t>生活習慣病対策講師（管理栄養士）　3,150円×5日</t>
  </si>
  <si>
    <t>医療費削減対策講師　27,000円×4回</t>
  </si>
  <si>
    <t>指定市町以外　1,800円×2人×6回</t>
  </si>
  <si>
    <t>精神関係（大崎市古川方面）　1,800円×3回</t>
  </si>
  <si>
    <t>各種団体移動研修救護等（県外）（2,100円×2日＋14,000円）×2人</t>
  </si>
  <si>
    <t>コピー用紙、トナー代　10,000円×12ヵ月</t>
  </si>
  <si>
    <t>健診結果表保存用ファイル　650円×100人</t>
  </si>
  <si>
    <t>口腔衛生指導用教材（歯ブラシ等）　130円×500本</t>
  </si>
  <si>
    <t>・各地区健康教室チラシ作成用紙等　5,000円×3回</t>
  </si>
  <si>
    <t>　各がん検診5回分　30,000円×5回</t>
  </si>
  <si>
    <t>　チラシ作成用紙等　1,000円×5回</t>
  </si>
  <si>
    <t>　盛り付け容器　30,000円、弁当容器　500円×70個</t>
  </si>
  <si>
    <t>献血協力者に対するパン、飲料代　250円×100人</t>
  </si>
  <si>
    <t>生活習慣病予防等講師弁当代　500円×3回</t>
  </si>
  <si>
    <t>母子保健指導録　497円×100冊</t>
  </si>
  <si>
    <t>母子健康手帳別冊　（243円×60冊）＋町名刷込み38,880円</t>
  </si>
  <si>
    <t>予防接種（定期接種）予診票綴　907円×100冊</t>
  </si>
  <si>
    <t>予防接種（高齢者インフルエンザ）予診票綴　10円×3,900枚</t>
  </si>
  <si>
    <t>23円×60部</t>
  </si>
  <si>
    <t>各集団検診意向調査票用紙代　25円×4,000枚</t>
  </si>
  <si>
    <t>胃がん検診受診通知書・受診票用紙代　16円×4,000枚</t>
  </si>
  <si>
    <t>胃がん検診通知用封筒（裏面）印刷代　10円×2,500枚</t>
  </si>
  <si>
    <t>乳がん検診受診通知書・受診票用紙代　20円×2,000枚</t>
  </si>
  <si>
    <t>子宮頸がん検診受診通知書・受診票用紙代　15円×2,500枚</t>
  </si>
  <si>
    <t>乳がん・子宮頸がん検診通知用封筒（裏面）印刷代　20円×2,000枚</t>
  </si>
  <si>
    <t>住民健診通知用封筒代　10円×3,700枚</t>
  </si>
  <si>
    <t>住民健診結果通知用封筒（角2号）代　20円×2,000枚</t>
  </si>
  <si>
    <t>検診通知用窓付き封筒（角2号）　30円×17,000枚</t>
  </si>
  <si>
    <t>健康カレンダー　70円×3,700部</t>
  </si>
  <si>
    <t>歯科健診用受診票　45円×1,000枚</t>
  </si>
  <si>
    <t>（78円×800枚×2回）＋（80円×800枚×1回）</t>
  </si>
  <si>
    <t>学童への食育推進　300円×600人</t>
  </si>
  <si>
    <t>働き盛り世代への食育推進（中学校生徒保護者）　200円×200人</t>
  </si>
  <si>
    <t>地区健診結果説明会　10,000円×5回</t>
  </si>
  <si>
    <t>郵便切手・ハガキ購入（一般事務）　月10,000円×12ヵ月</t>
  </si>
  <si>
    <t>4・5ヵ月児＋1歳6ヵ月児健診問診票等送付　120円×90人</t>
  </si>
  <si>
    <t>2歳6ヵ月児＋3歳6ヵ月児健診問診票等送付　140円×80人</t>
  </si>
  <si>
    <t>3歳6ヵ月児聴覚検査結果通知　82円×20人</t>
  </si>
  <si>
    <t>3歳6ヵ月児耳鼻科受診の際返送用ハガキ　62円×20人</t>
  </si>
  <si>
    <t>小児予防接種通知　82円×100人×2回</t>
  </si>
  <si>
    <t>高齢者肺炎球菌予防接種通知　82円×700人</t>
  </si>
  <si>
    <t>未健者健診対象者通知　62円×1,000人</t>
  </si>
  <si>
    <t>各種がん検診結果、精検等通知　120円×100人</t>
  </si>
  <si>
    <t>電話料　12,000円×12ヵ月</t>
  </si>
  <si>
    <t>KDDI分電話料（IP電話、携帯電話3台）　27,000円×12ヵ月</t>
  </si>
  <si>
    <t>メールマガジン配信システム通信料　33,000円×12ヵ月</t>
  </si>
  <si>
    <t>　　受診勧奨個別通知用ハガキ代　62円×3,000人</t>
  </si>
  <si>
    <t>　　がん検診未検者勧奨通知　82円×400人</t>
  </si>
  <si>
    <t>　　成人歯科健診通知用ハガキ代　62円×1,300人</t>
  </si>
  <si>
    <t>　　骨密度検診通知用ハガキ代　62円×400人</t>
  </si>
  <si>
    <t>①基本健診と大腸がん検診分　2,500通×140円</t>
  </si>
  <si>
    <t>②乳がん検診と子宮がん検診分　1,300通×120円</t>
  </si>
  <si>
    <t>③胃がん検診分　1,500通×120円</t>
  </si>
  <si>
    <t>クリーニング（診察室：毛布、シーツ）　1,000円×24枚</t>
  </si>
  <si>
    <t>折込（献血）手数料　9,000円×1回</t>
  </si>
  <si>
    <t>折込（インフルエンザ）手数料　9,000円×1回</t>
  </si>
  <si>
    <t>折込（住民健診、各種がん検診受診勧奨）手数料　9,000円×2回</t>
  </si>
  <si>
    <t>折込（食と歯）手数料　9,000円×1回</t>
  </si>
  <si>
    <t>感染性廃棄物処理費　5,000円×2回</t>
  </si>
  <si>
    <t>①4～8月分　（12,960円×3h+2,000円）×5回×2ヵ所</t>
  </si>
  <si>
    <t>②9～3月分　（13,200円×3h+2,000円）×7回×2ヵ所</t>
  </si>
  <si>
    <t>乳児一般健康診査（2ヵ月、8ヵ月）　5,708円×70人</t>
  </si>
  <si>
    <t>妊婦健康診査（初回）　　　　単価25,798円×40人</t>
  </si>
  <si>
    <t>　　〃　　　（ 2～10回目）　単価6,508円×9回×40人</t>
  </si>
  <si>
    <t>　　〃　　　（11～14回目）　単価8,508円×4回×40人</t>
  </si>
  <si>
    <t>3歳児健康診査（聴覚検査）　100円×50人</t>
  </si>
  <si>
    <t>インフルエンザ予防接種（65歳以上）　4,130円×1,500人</t>
  </si>
  <si>
    <t>〃    　　　　　（生活保護）　5,130円×20人</t>
  </si>
  <si>
    <t>乳幼児予防接種　四種混合　11,000円×140人</t>
  </si>
  <si>
    <t>　　　〃　　　　二種混合　5,080円×45人</t>
  </si>
  <si>
    <t>　　　〃　　　　麻しん風しん混合　10,000円×110人</t>
  </si>
  <si>
    <t>　　　　〃　　　日本脳炎　6,800円×200人</t>
  </si>
  <si>
    <t>　　　〃　　　　子宮頸がん予防ワクチン　16,200円×10人</t>
  </si>
  <si>
    <t>　　　〃　　　　ヒブワクチン　8,900円×170人</t>
  </si>
  <si>
    <t>　　　〃　　　　小児用肺炎球菌ワクチン　11,300円×170人</t>
  </si>
  <si>
    <t>　　　〃　　　　高齢者肺炎球菌ワクチン　7,100円×330人</t>
  </si>
  <si>
    <t>　　　〃　　　　水痘ワクチン　8,300円×100人</t>
  </si>
  <si>
    <t>　　　〃　　　　B型肝炎ワクチン　5,600円×80人</t>
  </si>
  <si>
    <t>　　　　（10,800円＋100円）×170人</t>
  </si>
  <si>
    <t>結核肺がん検診デジタル撮影（40歳～）(1,680円＋100円)×1,900人</t>
  </si>
  <si>
    <t>結核肺がん検診ポータブル撮影　(3,780円＋100円)×20人</t>
  </si>
  <si>
    <t>結核肺がん検診喀痰　（2,970円＋100円）×80人</t>
  </si>
  <si>
    <t>胃がん検診　（5,500円＋62円）×1,100人</t>
  </si>
  <si>
    <t>ピロリ菌検査　（1,650円＋62円）×300人</t>
  </si>
  <si>
    <t>子宮がん検診（体部含む）20歳～　（7,348円＋62円）×1,000人</t>
  </si>
  <si>
    <t>子宮がん検診（HPV検査）30歳～　（3,667円＋62円）×70人</t>
  </si>
  <si>
    <t>乳がん検診30歳～39歳（超音波）　（6,270円＋62円）×120人</t>
  </si>
  <si>
    <t>乳がん検診40歳～64歳（マンモ2方向）　（8,470円＋62円）×300人</t>
  </si>
  <si>
    <t>乳がん検診65歳以上（マンモ1方向）　4,950円×300人</t>
  </si>
  <si>
    <t>大腸がん検診　（864円＋62円）×1,400人</t>
  </si>
  <si>
    <t>前立腺がん検査（50歳～）（1,188円＋92円）×500人</t>
  </si>
  <si>
    <t>骨粗鬆症検診　（1,188円＋75円）×110人</t>
  </si>
  <si>
    <t>肝炎ウイルス検診　（1,080円＋92円）×20人</t>
  </si>
  <si>
    <t>①柴田郡歯科医師会委託　4,000円×100人</t>
  </si>
  <si>
    <t>　特定健診項目外、オプション分　38,148円×15人</t>
  </si>
  <si>
    <t>　110,000円×3日分　※半日当りの実施人数が14名以下の場合に適用</t>
  </si>
  <si>
    <t>精神保健福祉相談指導医師タクシー代　17,000円×12回</t>
  </si>
  <si>
    <t>　①生後6ヵ月～12歳まで　8,000円×330人×1回</t>
  </si>
  <si>
    <t>　②13歳～15歳　4,500円×110人×1回</t>
  </si>
  <si>
    <t>特定不妊治療費助成金　100,000円×3回×5人</t>
  </si>
  <si>
    <t>30,000円×6人＋20,000円×3人</t>
  </si>
  <si>
    <t>各種研修会・講習会等受講料　12,000円×3回</t>
  </si>
  <si>
    <t>一般　仙台市以北　1,800円×2回</t>
  </si>
  <si>
    <t>　　　県外　2,100円×2回</t>
  </si>
  <si>
    <t>一般　県外　2,100円×2日</t>
  </si>
  <si>
    <t>騒音・振動・悪臭研修会　1,800円×2日＋45円×100km</t>
  </si>
  <si>
    <t>ファイン紙（A4・20枚）　662円×20冊</t>
  </si>
  <si>
    <t>環境美化指導車ガソリン代　90L×12ヵ月×160円</t>
  </si>
  <si>
    <t>防疫殺虫剤　粒剤　5g×6錠袋　1,045円×500袋</t>
  </si>
  <si>
    <t>不法投棄ゴミ処理運搬手数料　5,000円×10回</t>
  </si>
  <si>
    <t>郵便切手代（合併浄化槽）　82円×100枚</t>
  </si>
  <si>
    <t>不法投棄ゴミ処理手数料・エアコン　（1,620円＋130円）×10台</t>
  </si>
  <si>
    <t>（家電リサイクル法対応）テレビ大　（2,916円＋130円）×10台</t>
  </si>
  <si>
    <t>　　　　　　　　　　　　テレビ小　（1,836円＋130円）×10台</t>
  </si>
  <si>
    <t>　　　　　　　　冷蔵庫・冷凍庫大　（4,960円＋130円）×10台</t>
  </si>
  <si>
    <t>　　　　　　　　冷蔵庫・冷凍庫小　（3,888円＋130円）×10台</t>
  </si>
  <si>
    <t>　　　　　　　　　　　　　洗濯機　（2,592円＋130円）×10台</t>
  </si>
  <si>
    <t>　作業賃金　1,000円×8時間×2人×4日</t>
  </si>
  <si>
    <t>不法投棄処分（ユニック車、クレーン車）　50,000円×1台</t>
  </si>
  <si>
    <t>　 5人槽　 2基×332,000円</t>
  </si>
  <si>
    <t>6～7人槽　11基×414,000円</t>
  </si>
  <si>
    <t>生ゴミ処理器購入助成金　20個×1,500円</t>
  </si>
  <si>
    <t>生ゴミ処理器購入助成金（電気式）　5台×30,000円</t>
  </si>
  <si>
    <t>１戸×1,000,000円</t>
  </si>
  <si>
    <t>民有地　2,500円×65ヵ所</t>
  </si>
  <si>
    <t>　課長　県内　2,000円×2日</t>
  </si>
  <si>
    <t>　一般　県外　2,100円×2日</t>
  </si>
  <si>
    <t>粗大ごみステッカー（300円券）31.9円×500枚</t>
  </si>
  <si>
    <t>　　　　〃　　　　（500円券）31.9円×500枚</t>
  </si>
  <si>
    <t>粗大ゴミ収集運搬手数料　50,000円×1回×2業者</t>
  </si>
  <si>
    <t>　収集見込量9,000㎏×1回÷50kg×610円</t>
  </si>
  <si>
    <t>　タイヤ15インチ未満（ホイル付き）610円×30本</t>
  </si>
  <si>
    <t>　タイヤ15インチ未満（ホイル無し）510円×30本</t>
  </si>
  <si>
    <t>集積箱（Ｂ型）購入代　96,800円×1台</t>
  </si>
  <si>
    <t>し尿汲取券売捌謝礼金　10,100,000円×0.03</t>
  </si>
  <si>
    <t>し尿汲取券　180L券　1,500枚×38.5円</t>
  </si>
  <si>
    <t>し尿処理検認書　100冊×473円</t>
  </si>
  <si>
    <t>　　1,800,000L÷180L×1,100円</t>
  </si>
  <si>
    <t>統合水道(支倉)元金償還金の1/2　18,064,046円×1/2</t>
  </si>
  <si>
    <t>統合水道(前川)元金償還金の1/2 　7,444,638円×1/2</t>
  </si>
  <si>
    <t>　②(10,281,669円－396,393円)×1/2</t>
  </si>
  <si>
    <t>統合水道(支倉地区)利子償還金　3,900,518円×1/2</t>
  </si>
  <si>
    <t>統合水道(前川地区)利子償還金　2,918,410円×1/2</t>
  </si>
  <si>
    <t>　②(2,175,667円－139,575円)×1/2</t>
  </si>
  <si>
    <t>（174.35円－148円）×806,695m3</t>
  </si>
  <si>
    <t>側条施肥機導入助成金　90,000円×6台</t>
  </si>
  <si>
    <t>釜房ダム水質保全対策基金利子見込額1,000円＋一般財源4,000円</t>
  </si>
  <si>
    <t>臨時職員　社会保険料　　18,726円×12ヵ月</t>
  </si>
  <si>
    <t>　　　　　（6･12月賞与）14,861円×2回</t>
  </si>
  <si>
    <t>臨時職員　児童手当拠出金　256円×12ヵ月</t>
  </si>
  <si>
    <t>　　　　　（6･12月賞与）　200円×2回</t>
  </si>
  <si>
    <t>臨時職員　雇用保険　　1,085円×12ヵ月</t>
  </si>
  <si>
    <t>　　　　　（6･12月賞与）　850円×2回</t>
  </si>
  <si>
    <t>臨時職員　労災保険　　　383円×12ヵ月</t>
  </si>
  <si>
    <t>　　　　　（6･12月賞与）　300円×2回</t>
  </si>
  <si>
    <t>臨時職員賞与　100,000円×2回　</t>
  </si>
  <si>
    <t>農作業標準賃金額設定会議委員謝金　4,200円×6人</t>
  </si>
  <si>
    <t>総会（日当なし）会長　車馬賃　45円×10㎞×12ヵ月</t>
  </si>
  <si>
    <t>　　　　　　　（1,000円＋45円×10㎞）×13回（月平均）×12ヵ月</t>
  </si>
  <si>
    <t>総会　農業委員　車馬賃　6,000円×12ヵ月</t>
  </si>
  <si>
    <t>総会　最適化推進委員　車馬賃　4,000円×12ヵ月</t>
  </si>
  <si>
    <t>　　　　　　　　　　（1,000円×21人＋10,000円）×4回</t>
  </si>
  <si>
    <t>事務局長　諸会議　県北　2,000円×3回</t>
  </si>
  <si>
    <t>農業委員会大会，研修会等職員随行　2,900円×4回×3人</t>
  </si>
  <si>
    <t>　　　　　　　　　　2,000円×5回</t>
  </si>
  <si>
    <t>農業委員会手帳　628円×42冊</t>
  </si>
  <si>
    <t>農業委員会業務必携　1,466円×44冊</t>
  </si>
  <si>
    <t>農業委員会活動記録セット　525円×44冊</t>
  </si>
  <si>
    <t>例規集追録　農地関係法令集21,000円＋他追録関係21,000円</t>
  </si>
  <si>
    <t>全国農業新聞購読料　720円×12ヵ月</t>
  </si>
  <si>
    <t>日本農業新聞購読料　2,675円×12ヵ月</t>
  </si>
  <si>
    <t>各種会議・研修会の際　140円×15人×3回</t>
  </si>
  <si>
    <t>農地斡旋会議等　140円×24人×3回</t>
  </si>
  <si>
    <t>長形３号封筒　17.3円×2,000枚　　　</t>
  </si>
  <si>
    <t>角形２号封筒　30円×1,000枚</t>
  </si>
  <si>
    <t>農作業標準賃金額表印刷　16円×3,500枚</t>
  </si>
  <si>
    <t>農地法通知関係　　120円×100件</t>
  </si>
  <si>
    <t>　宮城県大会（大和町開催）5,000円×2回</t>
  </si>
  <si>
    <t>農政審議会委員報酬　4,200円×12人×2回（半年に1回想定）</t>
  </si>
  <si>
    <t>農業技術指導員賃金　月額260,000円×12ヵ月</t>
  </si>
  <si>
    <t>農政審議会委員費用弁償　1,800円×12人×2回</t>
  </si>
  <si>
    <t>普通旅費　1,800円×10回</t>
  </si>
  <si>
    <t>新聞購読料　3,153円×12ヵ月</t>
  </si>
  <si>
    <t>　（講師謝礼10,000円＋交通費5,000円）×2回</t>
  </si>
  <si>
    <t>「技の匠」まるごとフェスティバル催事出演謝金　30,000円×1団体</t>
  </si>
  <si>
    <t>地域農業マスタープラン認定審査会委員謝礼　4,200円×10名×4回</t>
  </si>
  <si>
    <t>⇒旧川崎村・富岡村より拠出1,000円×3品目×2地区</t>
  </si>
  <si>
    <t>共進会・品評会・生産振興奨励等　3,000円×5回想定</t>
  </si>
  <si>
    <t>　県内(職員)　1,800円×10回</t>
  </si>
  <si>
    <t>　県外(職員)　2,100円×2回</t>
  </si>
  <si>
    <t>認定農業者部会（4部会）研修会　2,100円×2人×2回</t>
  </si>
  <si>
    <t>営農取組み先進地視察研修　1,800円×4人</t>
  </si>
  <si>
    <t>花卉PR用記念品　花卉100円×1,000本</t>
  </si>
  <si>
    <t>農道、用排水路維持補修人夫賃金　9,400円×60人　実績ベース</t>
  </si>
  <si>
    <t>県外研修　14,000円+(2,100+2,600)円×2日+20,500円</t>
  </si>
  <si>
    <t>コピー代 （過去の実績）98,000円×12ヵ月</t>
  </si>
  <si>
    <t>大森トンネル電気料外　月平均58,000円×12ヵ月</t>
  </si>
  <si>
    <t>CAD（BV-FILE）ソフト保守料　2台×33,000円</t>
  </si>
  <si>
    <t>　修繕用ヒューム管D450m/m単価17,700円×10本</t>
  </si>
  <si>
    <t>　ほ場整備事業負担分　事業費110,000,000円×負担率0.1</t>
  </si>
  <si>
    <t>　農用排水路事業分　事業費50,000,000円×(町0.10＋地元0.05)</t>
  </si>
  <si>
    <t>藤株山地区農道整備事業負担金　50,000,000円×0.25</t>
  </si>
  <si>
    <t>　調査費14,000,000円×0.25＋事務費700,000円×0.50</t>
  </si>
  <si>
    <t>　調査費11,000,000円×0.25＋事務費550,000円×0.50</t>
  </si>
  <si>
    <t>　　　　　　　　4,200円×6人強化月間期間（7月～2月）</t>
  </si>
  <si>
    <t>　　　　　　　　　　1,800円×2人　2,000円×1人</t>
  </si>
  <si>
    <t>各種会議の際　140円×30本×2回</t>
  </si>
  <si>
    <t>農年冊子送付代　　2,500円×6回</t>
  </si>
  <si>
    <t>森林整備業務平均単価1,900円×延べ12h×12ヵ月</t>
  </si>
  <si>
    <t>林務担当職員会議　　1,800円×延べ4人</t>
  </si>
  <si>
    <t>県外研修　(14,000円×2日)+(2,100円×3日)+40,000円</t>
  </si>
  <si>
    <t>県内研修　13,000円+1,800円×2日</t>
  </si>
  <si>
    <t>切手外　82円×80枚</t>
  </si>
  <si>
    <t>切手外　140円×30枚</t>
  </si>
  <si>
    <t>林道維持修繕等に要する土木山林作業員　11,400円×50人</t>
  </si>
  <si>
    <t>森林調査等に要する土木山林作業員9,400円×20人</t>
  </si>
  <si>
    <t>公用車燃料代　160円×60L×12ヵ月</t>
  </si>
  <si>
    <t>刈払機等燃料代　160円×150L</t>
  </si>
  <si>
    <t>切手代　82円×200枚</t>
  </si>
  <si>
    <t>切手代　140円×100枚</t>
  </si>
  <si>
    <t>林道維持管理重機借上料　　35,000円×平均10日</t>
  </si>
  <si>
    <t>造林事業補助金（国県補助の10％）3,000,000円×0.1</t>
  </si>
  <si>
    <t>・東蔵王ゴルフ倶楽部180,000円×1回</t>
  </si>
  <si>
    <t>・杜の公園ゴルフクラブ180,000円×1回</t>
  </si>
  <si>
    <t>（課長）県外2,400円×2回　実績）蔵王広域振興協議会幹事会等</t>
  </si>
  <si>
    <t>　　　　町外2,000円×2回(仙台市以北県内)</t>
  </si>
  <si>
    <t>（職員）県外2,100円×2回×2人分　蔵王広域振興業協会等想定</t>
  </si>
  <si>
    <t>　　　　町外1,800円×2回×2人分　</t>
  </si>
  <si>
    <t>　　　　県外泊(4,700円×2日＋14,000円)×１回×2人　商談会等</t>
  </si>
  <si>
    <t>(職員)　県外(2,100円×2日)×2回×1人　東北キャラバン等想定</t>
  </si>
  <si>
    <t>観光ガイドパンフ新刷・チラシ類　55円×5,000部×1種類　</t>
  </si>
  <si>
    <t>キャラクターシール印刷　42円×5,000枚</t>
  </si>
  <si>
    <t>仙台市以北県内　職員2人×2回×1,800円</t>
  </si>
  <si>
    <t>団長　　　　　　　106,500円×1人</t>
  </si>
  <si>
    <t>副団長　　　　　　81,800円×2人</t>
  </si>
  <si>
    <t>分団長・副分団長　68,600円×14人</t>
  </si>
  <si>
    <t>部長・班長　　　　58,200円×42人</t>
  </si>
  <si>
    <t>団員　　　　　　　43,300円×193人(現員数+新入団員見込数)</t>
  </si>
  <si>
    <t>(現員数+予備人員)252人×平均出動日数5日×2,100円</t>
  </si>
  <si>
    <t>消防団演習予習(団員)　1,000円×252人</t>
  </si>
  <si>
    <t>消防演習額縁　　　　　1,080円×30個</t>
  </si>
  <si>
    <t>消防演習受章者記念品　4,100円×30個</t>
  </si>
  <si>
    <t>合同出初式記念品　　　2,000円×38個（消防・交指・防犯・安協）</t>
  </si>
  <si>
    <t>合同出初式記念品　　　9,000円× 2個（交母・婦防）</t>
  </si>
  <si>
    <t>県ポンプ操法大会参観日当　　 　　　  1,800円×10人</t>
  </si>
  <si>
    <t>仙南地区支部理事会宿泊日当　　　　  13,000円× 1人</t>
  </si>
  <si>
    <t>仙南地区支部総会宿泊日当　　　　　　13,000円× 3人</t>
  </si>
  <si>
    <t>仙南・亘理消防連絡協議会宿泊日当　　13,000円× 3人</t>
  </si>
  <si>
    <t>県消防協会幹部研修会宿泊日当　　　　16,600円× 1人</t>
  </si>
  <si>
    <t>消防団幹部研修宿泊日当（消防学校）　16,600円× 9人</t>
  </si>
  <si>
    <t>車馬賃一括（自家用車）　　　　　 　　3,000円×17人</t>
  </si>
  <si>
    <t>県ポンプ操法訓練参観　1,800円×2人</t>
  </si>
  <si>
    <t>消防ポンプ車等燃料代　　22,000円×12ヵ月</t>
  </si>
  <si>
    <t>消防ポンプ類燃料代　 　　3,000円×12ヵ月</t>
  </si>
  <si>
    <t>消防団指揮車燃料代 　　　8,000円×12ヵ月</t>
  </si>
  <si>
    <t>電気代（消防防災設備）　62,000円×12ヵ月</t>
  </si>
  <si>
    <t>防災電話等料金　衛星携帯電話　　 　　5,300円×12ヵ月</t>
  </si>
  <si>
    <t>　　　　　　　　災害時優先電話　　 　7,200円×12ヵ月</t>
  </si>
  <si>
    <t>切手代　　　　　　 　　　　　　　　　6,000円×12ヵ月</t>
  </si>
  <si>
    <t>団員福祉共済金　3,000円×257人</t>
  </si>
  <si>
    <t>災害補償費負担金(人口割)　　15円×9,167人</t>
  </si>
  <si>
    <t>災害補償費負担金(団員数割)　2,000円×310人</t>
  </si>
  <si>
    <t>退職報償費負担金　　　　　　19,400円×310人</t>
  </si>
  <si>
    <t>賞じゅつ負担金　　　　　　　100円×310人</t>
  </si>
  <si>
    <t>新任消防団員研修受講料　　 　　　　　800円×15人</t>
  </si>
  <si>
    <t>車検代行手数料等　代行手数料10,000円×16台</t>
  </si>
  <si>
    <t>消防用ホース等　33,600円×15本</t>
  </si>
  <si>
    <t>　ポンプ車　　　63,000円×2台（自二・青根）</t>
  </si>
  <si>
    <t>　積載車(普通)　37,800円×3台（野上下・笹谷・支倉中）</t>
  </si>
  <si>
    <t>　積載車(軽自)　 8,200円×11台</t>
  </si>
  <si>
    <t>委員　月額27,000円×12ヵ月×4人</t>
  </si>
  <si>
    <t>定例会・臨時会　1,485円×15回</t>
  </si>
  <si>
    <t>東北六県教育委員研修会(県外) 　2,900円×1日×4人</t>
  </si>
  <si>
    <t>新聞購読料　3,093円×12ヵ月</t>
  </si>
  <si>
    <t>委員会開催通知等切手代　82円×50枚</t>
  </si>
  <si>
    <t>学校健診(内科)　100,000円×6校＋150円×542人</t>
  </si>
  <si>
    <t>学校健診(歯科)　100,000円×6校＋150円×542人</t>
  </si>
  <si>
    <t>学校健診(眼科)　100,000円×6校＋150円×542人</t>
  </si>
  <si>
    <t>学校健診(耳鼻科)　100,000円×6校＋150円×286人　※小中奇数学年</t>
  </si>
  <si>
    <t>学校薬剤師　70,000円×6校</t>
  </si>
  <si>
    <t>いじめ問題対策連絡協議会委員　4,200円×7人×2回</t>
  </si>
  <si>
    <t>いじめ問題専門委員会委員　11,600円×4人×2回</t>
  </si>
  <si>
    <t>いじめ問題再調査委員会委員　11,600円×10人</t>
  </si>
  <si>
    <t>学習支援研修会講師謝礼　20,000円×1回</t>
  </si>
  <si>
    <t>心身障害児就学指導審議会委員専門医謝金　21,000円×2人×2回</t>
  </si>
  <si>
    <t>歯科衛生士謝金　7,600円×5回＋3,800円×6回</t>
  </si>
  <si>
    <t>内科看護師謝金　5,250円×6回</t>
  </si>
  <si>
    <t>行政点検評価員謝金　4,200円×2人×5回</t>
  </si>
  <si>
    <t>就学時健診医師謝金　21,000円×6人（内科2､歯科2､眼科1､耳鼻科1）</t>
  </si>
  <si>
    <t>スクールソーシャルワーカー謝金　5,000円×6h×1人×52回</t>
  </si>
  <si>
    <t>学習支援員謝金　1,000円×110日×3h×2人</t>
  </si>
  <si>
    <t>小学校入学児童(黄色帽子)　780円×29個＋880円×26個</t>
  </si>
  <si>
    <t>スクールソーシャルワーカー　2,800円×1人×52回</t>
  </si>
  <si>
    <t>学習支援員　450円×110回×2人</t>
  </si>
  <si>
    <t>ケアハウススーパーバイザー　45,000円×12ヵ月</t>
  </si>
  <si>
    <t>教育長　5,000円×12ヵ月</t>
  </si>
  <si>
    <t>コピー代　30,000円×12ヵ月</t>
  </si>
  <si>
    <t>ダニ検査用キット　7,560円×4箱</t>
  </si>
  <si>
    <t>切手代　5,500円×12ヵ月</t>
  </si>
  <si>
    <t>フレッツ光ネクスト使用料(9回線分)　月額55,000円×12ヵ月</t>
  </si>
  <si>
    <t>日本スポーツ振興センター負担金(小･中)　945円×542人</t>
  </si>
  <si>
    <t>プール監視補助員賃金　950円×1人×50時間</t>
  </si>
  <si>
    <t>教員補助員賃金　1,000円×(2校×1人＋2校×2人)×5h×218日</t>
  </si>
  <si>
    <t>小学校4校上下水道使用料　300,000円×12ヵ月</t>
  </si>
  <si>
    <t>小学校4校電気料　600,000円×12ヵ月</t>
  </si>
  <si>
    <t>楽器調律　15,000円×2回</t>
  </si>
  <si>
    <t>教員補助員チラシ折込料　10,000円×2回</t>
  </si>
  <si>
    <t>ホームページサービス利用料　5,466円×3校分＋1,867円×1校分</t>
  </si>
  <si>
    <t>①本砂金・川内地区　37,665円×10日</t>
  </si>
  <si>
    <t>②支倉地区　29,889円×10日</t>
  </si>
  <si>
    <t>③青根地区　35,073円×14日</t>
  </si>
  <si>
    <t>学校警備委託料　33,000円×4校×12ヵ月</t>
  </si>
  <si>
    <t>環境整備委託料(支障樹木剪定)　150,000円×1校</t>
  </si>
  <si>
    <t>学校飲料水検査料　9,350円×4校</t>
  </si>
  <si>
    <t>学校プール水検査委託料　23,540円×4校＋30,140円(再検査料）</t>
  </si>
  <si>
    <t>各学校体育館清掃業務委託料　115,530円×4校</t>
  </si>
  <si>
    <t>簡易給水施設等検査料(川崎小、前川小)　14,667円×2校</t>
  </si>
  <si>
    <t>検便委託料(給食関連)　330円×4人×13回</t>
  </si>
  <si>
    <t>児童尿検査(再検査含む)　270円×347人</t>
  </si>
  <si>
    <t>児童心臓病検査(1･4年生)　1,998円×96人</t>
  </si>
  <si>
    <t>FF式石油暖房機購入費　250,000円×2台</t>
  </si>
  <si>
    <t>大河原地区小学校教育研究会負担金　3,300円×4校</t>
  </si>
  <si>
    <t>大河原地区学校警察連絡協議会会費　1,000円×4校</t>
  </si>
  <si>
    <t>県特別支援教育研究会知的障害部会負担金　1,000円×1校</t>
  </si>
  <si>
    <t>県特別支援教育研究会情緒障害部会負担金　700円×3校</t>
  </si>
  <si>
    <t>県特別支援教育研究会聴覚障害部会負担金　800円×1校</t>
  </si>
  <si>
    <t>県特別支援教育研究会肢体不自由障害部会負担金　600円×1校</t>
  </si>
  <si>
    <t>卒業記念品　1,122円×42人</t>
  </si>
  <si>
    <t>灯油　93円×8,100L</t>
  </si>
  <si>
    <t>LPガス本校舎分(配膳室)　2,527円×12ヵ月</t>
  </si>
  <si>
    <t>LPガス西校舎分　2,527円×12ヵ月</t>
  </si>
  <si>
    <t>混合油　600円×20L</t>
  </si>
  <si>
    <t>来客用お茶　3,240円×3回</t>
  </si>
  <si>
    <t>卒業証書印刷　証書代　　300円×50枚</t>
  </si>
  <si>
    <t>　　　　　　　赤刷印刷代　8,640円×1件</t>
  </si>
  <si>
    <t>プール薬品　ネオクロールニューS　18,480円×7ケース</t>
  </si>
  <si>
    <t>　　　　　　エスケイダイヤ　3,740円×17袋</t>
  </si>
  <si>
    <t>ピアノ調律料(音楽室、体育館)　13,260円×2台</t>
  </si>
  <si>
    <t>計量器検査　指示秤～100kg　500×1台</t>
  </si>
  <si>
    <t>　　　　　　デジタル体重計～250kg　1,800円×1台</t>
  </si>
  <si>
    <t>卒業証書筆耕料　500円×42人</t>
  </si>
  <si>
    <t>校内電話連絡システム使用料(契約更新後)　22,849円×1年</t>
  </si>
  <si>
    <t>卒業記念品　1,100円×7人(予備1名)</t>
  </si>
  <si>
    <t>灯油　93円×4,200L</t>
  </si>
  <si>
    <t>電話料(FAX含む)　12,000円×12ヵ月</t>
  </si>
  <si>
    <t>ピアノ調律　12,100円×1台＋14,300円×1台</t>
  </si>
  <si>
    <t>卒業記念品　1,250円×11人</t>
  </si>
  <si>
    <t>灯油　93円×5,000L</t>
  </si>
  <si>
    <t>卒業記念品(英和辞書)　1,230円×13人</t>
  </si>
  <si>
    <t>卒業記念品(証書ホルダー)　845円×13人</t>
  </si>
  <si>
    <t>灯油　93円×4,471L</t>
  </si>
  <si>
    <t>電話料(FAX含む)　12,700円×12ヵ月</t>
  </si>
  <si>
    <t>セカンドスクール登山支援ボランティア謝金　4,500円×6人</t>
  </si>
  <si>
    <t>セカンドスクール大学生ボランティア謝金　2,000円×3日×5人</t>
  </si>
  <si>
    <t>スキー教室インストラクター謝金　12,000円×21人</t>
  </si>
  <si>
    <t>セカンドスクール大学生ボランティア費用弁償　2,400円×3回×2人</t>
  </si>
  <si>
    <t>セカンドスクール大学生ボランティア施設利用料　5,000円×5人</t>
  </si>
  <si>
    <t>2,123円×85台＋100,513円</t>
  </si>
  <si>
    <t>5,830円×121台</t>
  </si>
  <si>
    <t>給食費　230円×185食×25人</t>
  </si>
  <si>
    <t>生活科・総合学習講師謝礼　3,000円×6人</t>
  </si>
  <si>
    <t>読み聞かせ講師他謝礼　3,000円×4人</t>
  </si>
  <si>
    <t>運動会賞品　117円×208人</t>
  </si>
  <si>
    <t>行事関係消耗品　学習発表会　5,000円×6学年</t>
  </si>
  <si>
    <t>　　　　　　　　運動会・体育的行事　5,000円×6学年</t>
  </si>
  <si>
    <t>　　　　　　　　かまふさまつり　5,000円×6学年</t>
  </si>
  <si>
    <t>講師謝金　3,000円×2回×2人</t>
  </si>
  <si>
    <t>その他講師謝金　3,000円×3回</t>
  </si>
  <si>
    <t>運動会賞品代　300円×46個</t>
  </si>
  <si>
    <t>運動会賞品　115円×2個×72人</t>
  </si>
  <si>
    <t>用務員旅費(1人分)　7,000円×12ヵ月</t>
  </si>
  <si>
    <t>中学校2校上下水道使用料　210,000円×12ヵ月</t>
  </si>
  <si>
    <t>中学校2校電気料　447,000円×12ヵ月</t>
  </si>
  <si>
    <t>ホームページサービス利用料　5,466円×2校</t>
  </si>
  <si>
    <t>中学校プール監視補助員傷害保険料　1,980円×3人</t>
  </si>
  <si>
    <t>学校警備委託料　33,000円×2校×12ヵ月</t>
  </si>
  <si>
    <t>学校飲料水検査委託料　9,350円×2校</t>
  </si>
  <si>
    <t>学校プール水検査委託料　23,540円×2校＋30,140円(再検査)</t>
  </si>
  <si>
    <t>検便委託料(給食関係等)　330円×2人×13回</t>
  </si>
  <si>
    <t>生徒尿検査　270円×194人</t>
  </si>
  <si>
    <t>生徒血液・脂質検査　1,188円×194人</t>
  </si>
  <si>
    <t>生徒心臓病検査(1年生)　2,214円×64人</t>
  </si>
  <si>
    <t>NHK放送受信料　川崎中30,000円＋富岡中21,000円</t>
  </si>
  <si>
    <t>川崎中学校給食牛乳保冷庫賃借料　月額13,824円×12ヵ月</t>
  </si>
  <si>
    <t>川崎中学校自動製氷機賃借料　月額5,832円×12ヵ月</t>
  </si>
  <si>
    <t>FF式石油暖房機　250,000円×1台</t>
  </si>
  <si>
    <t>大河原地区中学校教育研究会　3,300円×2校</t>
  </si>
  <si>
    <t>大河原地区学校警察連絡協議会会費　1,000円×2校</t>
  </si>
  <si>
    <t>町小中学校健全育成協議会負担金　1,000円×2校</t>
  </si>
  <si>
    <t>県特別支援教育研究会知的障害教育専門部負担金　1,000円×1校</t>
  </si>
  <si>
    <t>県特別支援教育研究会情緒障害教育専門部負担金　700円×1校</t>
  </si>
  <si>
    <t>県特別支援教育研究会病弱障害部会負担金　600円×1校</t>
  </si>
  <si>
    <t>卒業記念品　1,000円×50人</t>
  </si>
  <si>
    <t>灯油　93円×10,000L</t>
  </si>
  <si>
    <t>LPガス(調理室、保健室)　(1,800円×12ヵ月×2)＋(550円×30m3)</t>
  </si>
  <si>
    <t>電話料(一般回線)　19,000円×12ヵ月</t>
  </si>
  <si>
    <t>卒業証書筆耕料　300円×卒業生数分(予備含む)</t>
  </si>
  <si>
    <t>卒業記念品　1,340円×11人＋箔押代5,184円</t>
  </si>
  <si>
    <t>LPガス　4,500円×12ヵ月</t>
  </si>
  <si>
    <t>ピアノ調律料　10,780円×3台</t>
  </si>
  <si>
    <t>教育用コンピュータ修繕料　50,000円×1回×2校</t>
  </si>
  <si>
    <t>富岡中教育用コンピュータ保守料44,000円×12ヵ月</t>
  </si>
  <si>
    <t>川崎中教育用コンピュータ保守料17,600円×64台（6ヵ月分）</t>
  </si>
  <si>
    <t>ウイルス対策ソフト等更新料（富岡中分）2,123円×35台＋41,387円</t>
  </si>
  <si>
    <t>ウイルス対策ソフト等更新料（川崎中分）5,830円×64台</t>
  </si>
  <si>
    <t>給食費　276円×175食×21人</t>
  </si>
  <si>
    <t>相談室電話料　2,500円×12ヵ月</t>
  </si>
  <si>
    <t>相談室電話料　3,000円×12ヵ月</t>
  </si>
  <si>
    <t>事務整理2,100円×17人×2h×12ヶ月</t>
  </si>
  <si>
    <t>修了アルバム　2,500円×50人</t>
  </si>
  <si>
    <t>運動会賞品　600円×195人</t>
  </si>
  <si>
    <t>職員会議等　2,400円×2h×12ヵ月×1人</t>
  </si>
  <si>
    <t>電気料　25,000円×12ヵ月</t>
  </si>
  <si>
    <t>水道料　16,000円×12ヵ月</t>
  </si>
  <si>
    <t>社会教育指導員報酬　90,300円×12ヵ月×2人</t>
  </si>
  <si>
    <t>社会教育委員会議　4,200円×5人×2回</t>
  </si>
  <si>
    <t>県社会教育推進会議　4,200円×5人×1回</t>
  </si>
  <si>
    <t>東北地区社会教育研究大会　（14,000円＋4,200円）×1泊×1人</t>
  </si>
  <si>
    <t>はがき　62円×90枚</t>
  </si>
  <si>
    <t>新聞チラシ折り込み手数料　15,000円×2回</t>
  </si>
  <si>
    <t>ピアノ調律　20,000円×1回</t>
  </si>
  <si>
    <t>青少年巡回小公演等バス借上料　45,000円×2台</t>
  </si>
  <si>
    <t>管内社会教育主事研究協議会会費　2,000円×1人</t>
  </si>
  <si>
    <t>県社会教育委員連絡協議会会費　1,000×7人</t>
  </si>
  <si>
    <t>家庭教育学級講師謝礼（小・中・こども園・幼） 25,000円×8学級</t>
  </si>
  <si>
    <t>シニア大学卒業者記念品(額縁代)　1,000円×30人</t>
  </si>
  <si>
    <t>　同　化成肥料　1,770円×44袋</t>
  </si>
  <si>
    <t>ＪＬ研修会講師謝金　5,000円×延べ4人</t>
  </si>
  <si>
    <t>ＪＬ活動用Tシャツ　1,500円×10枚</t>
  </si>
  <si>
    <t>ＪＬ技術研修会　100円×10人×2回</t>
  </si>
  <si>
    <t>文化財講座　4,200円×5人×5回</t>
  </si>
  <si>
    <t>文化財保護委員視察研修　2,100円×5人×2回</t>
  </si>
  <si>
    <t>　 　　〃 　　　上下水道料　 2,500円×12ヵ月</t>
  </si>
  <si>
    <t>豊年踊り、小野田植踊り=休止）　36,000円×3団体</t>
  </si>
  <si>
    <t>日直代行員　6,200円×年間延べ120人</t>
  </si>
  <si>
    <t>趣味の講座・陶芸教室（薬賭け・釜入れ含む）8,000円×4回</t>
  </si>
  <si>
    <t>　　同　　リースづくり　5,000円×2回</t>
  </si>
  <si>
    <t>　　同　　その他教室5,000円×8回</t>
  </si>
  <si>
    <t>婦人1学級学習会（碁石）40,000円</t>
  </si>
  <si>
    <t>書初め会審査会謝礼　5,000円×3人×1回</t>
  </si>
  <si>
    <t>書初め会指導者謝礼5,000円×3人×2回</t>
  </si>
  <si>
    <t>文化祭出展者・出演者記念品　500円×80人</t>
  </si>
  <si>
    <t>書き初め大会入選者図書券　1,500円×16人</t>
  </si>
  <si>
    <t>成人式アルバム代　3,100円×100人　個人負担あり＠1,000円</t>
  </si>
  <si>
    <t>職員旅費（県北）1,800円×2回</t>
  </si>
  <si>
    <t>職員旅費（県外）2,100円×1回</t>
  </si>
  <si>
    <t>各婦人団体研修随行（県外）2,100円×2回</t>
  </si>
  <si>
    <t>仙南公連研修（課長）（県外）2,400円×1回</t>
  </si>
  <si>
    <t>仙南公連（職員）1,800円×1回</t>
  </si>
  <si>
    <t>月刊公民館購読料　683円×12ヵ月</t>
  </si>
  <si>
    <t>色上質紙（ちらし、学習資料）Ａ４　2,400円×40締</t>
  </si>
  <si>
    <t>印刷機用インク･マスター代　（3,000円＋5,800円）×6本</t>
  </si>
  <si>
    <t>ダスキンモップ　880円×4枚×12回</t>
  </si>
  <si>
    <t>館内ガス　3,850円×12ヵ月</t>
  </si>
  <si>
    <t>館内用灯油 93円×150L</t>
  </si>
  <si>
    <t>館内暖房用A重油　96円×2,500L×5ヵ月</t>
  </si>
  <si>
    <t>お茶　本館分540円×20本</t>
  </si>
  <si>
    <t>各種会議、打合せ時飲料　130円×延べ120本</t>
  </si>
  <si>
    <t>成人記念パーティー会食  1,000円×100人</t>
  </si>
  <si>
    <t>町民文化祭　600円×60人</t>
  </si>
  <si>
    <t>成人式しおり　220円×200部</t>
  </si>
  <si>
    <t>館内電気料　150,000円×12ヵ月</t>
  </si>
  <si>
    <t>上下水道料　24,000円×12ヵ月</t>
  </si>
  <si>
    <t>切手　82円等×500枚</t>
  </si>
  <si>
    <t>はがき　62円×500枚</t>
  </si>
  <si>
    <t>電話料（公衆電話含む）　6,500円×12ヵ月</t>
  </si>
  <si>
    <t>各種事業等・教室等チラシ折込料　3,000円×6回</t>
  </si>
  <si>
    <t>公民館分館長年額報酬　50,200円×17人</t>
  </si>
  <si>
    <t>講師謝礼基準額　20,000円×17分館</t>
  </si>
  <si>
    <t>消防設備保守点検　17,600円×8分館</t>
  </si>
  <si>
    <t>NHK放送受信料（8分館）　14,910円×8分館</t>
  </si>
  <si>
    <t>各種大会運営・審判・ルール指導等日額報酬　4,200円×80人</t>
  </si>
  <si>
    <t>各種大会運営・審判・ルール指導等日額報酬　2,100円×80人</t>
  </si>
  <si>
    <t>委員関係会議・研修会出席日額報酬　4,200円×30人</t>
  </si>
  <si>
    <t>学校開放管理員賃金　2,000円×6校×100日</t>
  </si>
  <si>
    <t>各種スポーツ教室講師謝金　8,000円×延べ60教室</t>
  </si>
  <si>
    <t>町民スキー教室講師謝礼　8,000円×20人（2回開催）</t>
  </si>
  <si>
    <t>地区スポーツ員大会審判運営謝金　4,200円×延べ20人（4大会）</t>
  </si>
  <si>
    <t>地区スポーツ員会議・講習会謝金　2,100円×延べ20人（2回実施）</t>
  </si>
  <si>
    <t>　　　　　　実行委員会会議謝金　4,200円×2人×3回</t>
  </si>
  <si>
    <t>　　　　　　　大会審判派遣謝金　4,200円×16人</t>
  </si>
  <si>
    <t>　　　　　　　大会選手育成派遣　2,100円×延べ80人</t>
  </si>
  <si>
    <t>ペタンク大会　メダル代1,600円×20個</t>
  </si>
  <si>
    <t>小学校ドッチボール大会　メダル1,600円×50個</t>
  </si>
  <si>
    <t>親子バレーボール大会　メダル代1,600円×40個</t>
  </si>
  <si>
    <t>管内スポ推理事会・総会2,115円×2人×4回</t>
  </si>
  <si>
    <t>県スポ推会議・研修会2,700円×6人×2回</t>
  </si>
  <si>
    <t>体協,スポ少、体育施設等会議　　1,800円×4回</t>
  </si>
  <si>
    <t>Ｂ＆Ｇ県連絡協議会会議所長担当者　（2,000円＋1,800円）×3回</t>
  </si>
  <si>
    <t>Ｂ＆Ｇ東北連絡協議会所長担当者会議（県外）18,200円×2回</t>
  </si>
  <si>
    <t>Ｂ＆Ｇ連協マリンスポーツ祭（迫Ｂ＆Ｇ会場）1,800円×6人</t>
  </si>
  <si>
    <t>Ｂ＆Ｇ連協ニュースポーツ祭（大郷Ｂ＆Ｇ）1,800円×3人</t>
  </si>
  <si>
    <t>コピー代　16,000円×12ヵ月</t>
  </si>
  <si>
    <t>新聞購読料　3,150円×12ヵ月</t>
  </si>
  <si>
    <t>スポーツ推進委員・地区スポーツ員ウエア　18,000円×33着</t>
  </si>
  <si>
    <t>スポーツ推進委員・地区スポーツ員ポロシャツ　3,400円×33着</t>
  </si>
  <si>
    <t>ペタンク大会審判役員用　620円×20個</t>
  </si>
  <si>
    <t>みやぎヘルシーふるさとスポーツ祭　620円×20個</t>
  </si>
  <si>
    <t>小学生ドッチボール大会役員審判用　620円×20個</t>
  </si>
  <si>
    <t>親子バレーボール大会審判役員用　620円×20個×2回</t>
  </si>
  <si>
    <t>町民スキー教室指導員用　620円×50個</t>
  </si>
  <si>
    <t>各種大会、教室等チラシ折込料　3,000円×5回</t>
  </si>
  <si>
    <t>スポ推・地区スポ員安全保険料　1,800円×33人</t>
  </si>
  <si>
    <t>足拭きマットリース料　5,500円×12ヵ月</t>
  </si>
  <si>
    <t>野外用ワイヤレスアンプ　236,000円×2台</t>
  </si>
  <si>
    <t>野外用拡声器（スピーカー）　91,800円×2台</t>
  </si>
  <si>
    <t>プール監視員用Ｔシャツ購入840円×24枚</t>
  </si>
  <si>
    <t>グラウンドラインパウダー854円×80袋</t>
  </si>
  <si>
    <t>プールシャワー用給湯ボイラー燃料代93円×1,500L</t>
  </si>
  <si>
    <t>暖房用ボイラー燃料代96円×11,000L</t>
  </si>
  <si>
    <t>海洋センターガス代2,500円×12ヵ月</t>
  </si>
  <si>
    <t>スポーツトラクター燃料代160円×400L</t>
  </si>
  <si>
    <t>バス燃料代115円×200L</t>
  </si>
  <si>
    <t>海洋センター・総合運動場電気料380,000円×12ヵ月</t>
  </si>
  <si>
    <t>海洋センター上下水道使用料20,000円×12ヵ月</t>
  </si>
  <si>
    <t>総合運動場上下水道使用料16,000円×12ヵ月</t>
  </si>
  <si>
    <t>プール上下水道使用料金　100,000円×3ヵ月</t>
  </si>
  <si>
    <t>海洋センター施設警備委託料　32,400円×12ヵ月</t>
  </si>
  <si>
    <t>NHK放送受信料　13,990円×2台</t>
  </si>
  <si>
    <t>学校給食運営審議会委員報酬　4,200円×6人×2回</t>
  </si>
  <si>
    <t>学校給食審議会委員(学校長等)に係る旅費　800円×6人×2回</t>
  </si>
  <si>
    <t>　児童生徒白衣、帽子、袋　2,311円×70組</t>
  </si>
  <si>
    <t>　デターファイン　16,940円×6本</t>
  </si>
  <si>
    <t>　レンジクリーナ　3,960円×4本</t>
  </si>
  <si>
    <t>　パンジー洗浄機用　18,700円×15本</t>
  </si>
  <si>
    <t>　バイオクリーン　14,850円×4本</t>
  </si>
  <si>
    <t>　アルティー75　7,095円×20本</t>
  </si>
  <si>
    <t>　ティポールブルー　4,620円×18本</t>
  </si>
  <si>
    <t>　ピューラックス　4,290円×6本</t>
  </si>
  <si>
    <t>　ティーペック　4,180円×2本</t>
  </si>
  <si>
    <t>　キッチンハイター　3,695円×6本</t>
  </si>
  <si>
    <t>　ボイラーサムソンクリーン　28,600円×5本</t>
  </si>
  <si>
    <t>　ボイラー用食塩　2,200円×8袋</t>
  </si>
  <si>
    <t>　コピー代　7,000円×12ヵ月</t>
  </si>
  <si>
    <t>ボイラー用A重油　96円×1,800L×12ヵ月</t>
  </si>
  <si>
    <t>調理用LPガス　560円×31L×12ヵ月</t>
  </si>
  <si>
    <t>空調用LPガス　470円×80L×12ヵ月</t>
  </si>
  <si>
    <t>暖房用灯油代　93円×165L×5ヵ月</t>
  </si>
  <si>
    <t>学校給食運営審議会　22人×230円×1回</t>
  </si>
  <si>
    <t>電気料　115,000円×12ヵ月</t>
  </si>
  <si>
    <t>上下水道使用料　182,000円×12ヵ月</t>
  </si>
  <si>
    <t>小学校児童分　230円×347人×190日</t>
  </si>
  <si>
    <t>中学校生徒分　276円×194人×177日</t>
  </si>
  <si>
    <t>教職員他(小学校)　230円×64人×190日</t>
  </si>
  <si>
    <t>教職員他(中学校)　276円×39人×177日</t>
  </si>
  <si>
    <t>調理場　230円×6人×195日</t>
  </si>
  <si>
    <t>検食分(小・中学校)　506円×1人×195日</t>
  </si>
  <si>
    <t>保存食分(小・中学校)　506円×1食分×195日＋予備25,530円</t>
  </si>
  <si>
    <t>①一食全量検査(週1回)　506円×45日</t>
  </si>
  <si>
    <t>②食材検査(隣県等栄養教諭が気になるもの)　6,000円×12ヵ月</t>
  </si>
  <si>
    <t>特定計量器検査料　1,400円×3台</t>
  </si>
  <si>
    <t>警備業務委託料　33,000円×12ヵ月</t>
  </si>
  <si>
    <t>学校給食共同調理場調理業務委託料月1,427,000円×11+1,427,105×1</t>
  </si>
  <si>
    <t>(川二小、前川小、川崎中)　190回×19,700円</t>
  </si>
  <si>
    <t>(川崎小、冨岡小、富岡中)　190回×19,700円</t>
  </si>
  <si>
    <t>害虫防除業務委託料　5,500円×12ヵ月</t>
  </si>
  <si>
    <t>細菌検査委託料　330円×6人×12ヵ月</t>
  </si>
  <si>
    <t>ダスキンモップレンタル料　550円×12回</t>
  </si>
  <si>
    <t>・中学生　276円×見込1人×174日</t>
  </si>
  <si>
    <t>　500,000,000円×0.0051÷12ヵ月＋想定外分37,500円</t>
  </si>
  <si>
    <t>　議長　（305,000円＋（305,000円×15/100））×167.5/100</t>
  </si>
  <si>
    <t>　副議長（257,000円＋（257,000円×15/100））×167.5/100</t>
  </si>
  <si>
    <t>　議員　（247,000円＋（247,000円×15/100）×167.5/100×12人</t>
  </si>
  <si>
    <t>　副議長（257,000円＋（257,000×15/100））×167.5/100</t>
  </si>
  <si>
    <t>　議員　（247,000円＋（247,000円×15/100））×167.5/100×12人</t>
  </si>
  <si>
    <t>単価2,550円×120h（本会議準備等90h＋広報関連等30h）</t>
  </si>
  <si>
    <t>事務費　15,000円×14人</t>
  </si>
  <si>
    <t>負担金(標準報酬月額)250,000円×12ヵ月×36.9/100×14人</t>
  </si>
  <si>
    <t>議会運営委員会　1,000円×8人×10回</t>
  </si>
  <si>
    <t>総務委員会　1,000円×6人×8回</t>
  </si>
  <si>
    <t>産建委員会　1,000円×7人×8回</t>
  </si>
  <si>
    <t>広聴・広報委員会　1,000円×9人×30回</t>
  </si>
  <si>
    <t>視察対応　1,000円×4人×8回</t>
  </si>
  <si>
    <t>議長決裁　1,000円×20日</t>
  </si>
  <si>
    <t>車馬賃　4,650円×47回</t>
  </si>
  <si>
    <t>議会運営委員会視察研修〔1泊2日〕(15,000円＋5,800円)×8人</t>
  </si>
  <si>
    <t>　　((2,900円+3,000円）+(10,350円×2回))×9人×2回</t>
  </si>
  <si>
    <t>　　　((2,900円+3,000円)+(10,350円×2回))×2人</t>
  </si>
  <si>
    <t>　15,000円+(2,900円×2日)+(3,000円×2日)+(10,350円×2回)</t>
  </si>
  <si>
    <t>県議長会主催　議長・局長合同会議（県内）14,000円+2,000円</t>
  </si>
  <si>
    <t>　　（14,000円+2,000円）×6人</t>
  </si>
  <si>
    <t>仙南議長会議〔県内〕　14,000円+2,000円</t>
  </si>
  <si>
    <t>　(15,000円+(2,900円×2日)+(28,700円×2回))×2人</t>
  </si>
  <si>
    <t>蒲郡市議来町の際　（14,000円+2,000円）×3人</t>
  </si>
  <si>
    <t>蒲郡水産まつり　15,000円+4,800円+(28,700円×2回)</t>
  </si>
  <si>
    <t>蒲郡市議来町の際　　15,000円×2人</t>
  </si>
  <si>
    <t>県議長会主催　局長会議（県内）14,000円+(2,000円×2日)</t>
  </si>
  <si>
    <t>　（2,900円+3,000円+(10,350円)×2)</t>
  </si>
  <si>
    <t>議会運営委員会視察研修　　(15,000円×1日)+(2,900円×2日)</t>
  </si>
  <si>
    <t>　　　　　運転手　　(15,000円×1日)+(2,900円×2日)　　　</t>
  </si>
  <si>
    <t>(2,900円+3,000円)+(10,350円×2日))×2</t>
  </si>
  <si>
    <t>　　14,000日+(2,400円×2日)+(2,600円×2日)+(10,350円×2日)</t>
  </si>
  <si>
    <t>南部議長会主催　職員研修14,000円+(2,100円×2日）　</t>
  </si>
  <si>
    <t>議会議員研修　1,800円×4人</t>
  </si>
  <si>
    <t>広報協力員用インク等　10,000円×3人</t>
  </si>
  <si>
    <t>新聞折込み　A3サイズ　13,316円×2回（定例会）</t>
  </si>
  <si>
    <t>新聞折込み　B4サイズ　8,424円×2回（定例会）</t>
  </si>
  <si>
    <t>　　　　　　B4サイズ　8,532円×2回（議会報告会）</t>
  </si>
  <si>
    <t>人間ドック　((38,000円×1/2)+税3,040円)×14人</t>
  </si>
  <si>
    <t>委員会視察研修の際　旅行取扱手数料　540円×8人</t>
  </si>
  <si>
    <t>議会運営委員会視察研修傷害保険　　500円×8人</t>
  </si>
  <si>
    <t>全国広報研修傷害保険　　500円×20人</t>
  </si>
  <si>
    <t>議員派遣の際傷害保険　　500円×10人</t>
  </si>
  <si>
    <t>会議録テープ反訳委託料　　50時間×15,400円</t>
  </si>
  <si>
    <t>　①議会映像配信サービス32,400円×6ヵ月</t>
  </si>
  <si>
    <t>　　議会映像配信サービス33,000円×6ヵ月</t>
  </si>
  <si>
    <t>　②議会映像VOD配信サービス54,000円×6ヵ月</t>
  </si>
  <si>
    <t>　　議会映像VOD配信サービス55,000円×6ヵ月</t>
  </si>
  <si>
    <t>　③映像配信運用管理費21,600円×6ヵ月</t>
  </si>
  <si>
    <t>　　映像配信運用管理費22,000円×6ヵ月</t>
  </si>
  <si>
    <t>　⑤過去分VOD作成費用108,000×4年分</t>
  </si>
  <si>
    <t>退職者花束代5,000円×14人</t>
  </si>
  <si>
    <t>行政区長視察研修旅費((2,100円×2日)＋14,000円)×22名</t>
  </si>
  <si>
    <t>行政区長視察研修随行旅費((2,100円×2日)＋14,000円）×2名</t>
  </si>
  <si>
    <t>追録代　月平均50,000円×12ヵ月</t>
  </si>
  <si>
    <t>交通安全運転管理者講習手数料4,500円×4人</t>
  </si>
  <si>
    <t>非常勤職員公務災害補償保険93,000,000円×3.53/1,000円</t>
  </si>
  <si>
    <t>2,600円/単価×58h/年</t>
  </si>
  <si>
    <t>プライベ－トシ－ル5,000枚×8円</t>
  </si>
  <si>
    <t>源泉徴収票発送　600通×82円</t>
  </si>
  <si>
    <t>　用地交渉等2,100円×2回</t>
  </si>
  <si>
    <t>重油13,000L×96円</t>
  </si>
  <si>
    <t>灯油7,000L×93円</t>
  </si>
  <si>
    <t>用地測量委託料260,000円×2件</t>
  </si>
  <si>
    <t>企画・まちづくり・企業誘致関係　単価2,500円×320h</t>
  </si>
  <si>
    <t>広報・情報・機器管理処理関係　単価2,000円×100h</t>
  </si>
  <si>
    <t>仙台・川崎広域行政連絡協議会総会出席謝礼金　4,200円×7人×1回</t>
  </si>
  <si>
    <t>　〃　常任委員会出席謝礼金　4,200円×2人×3回分</t>
  </si>
  <si>
    <t>　4,200円×延べ4人分（2人の2日分想定）</t>
  </si>
  <si>
    <t>企業誘致推進会議出席者謝礼金　4,200円×1回×4人</t>
  </si>
  <si>
    <t>地域公共交通会議出席者謝礼金　4,200円×2回×5人</t>
  </si>
  <si>
    <t>　4,200円×2回×7人（委員10人）</t>
  </si>
  <si>
    <t>　移住体験協力者謝礼金　4,200円×12人</t>
  </si>
  <si>
    <t>起業兼移住定住サポートセンター複合機コピー代5千円×12ヵ月</t>
  </si>
  <si>
    <t>起業兼移住定住サポートセンター灯油等　10千円×6ヵ月</t>
  </si>
  <si>
    <t>お試し移住施設灯油等　10千円×6ヵ月</t>
  </si>
  <si>
    <t>企業誘致促進活動会議等のお茶代120円×延べ20人分</t>
  </si>
  <si>
    <t>　120円×延べ50人</t>
  </si>
  <si>
    <t>　体験宿泊ツアー等に係る飲食代　10,000円×4回</t>
  </si>
  <si>
    <t>地域活性化・企業誘致等印刷物（パンフ・名刺類）100円×500部</t>
  </si>
  <si>
    <t>起業兼移住定住サポートセンター水道光熱費　15,000円×12ヵ月</t>
  </si>
  <si>
    <t>お試し移住施設水道光熱費　15,000円×12ヵ月</t>
  </si>
  <si>
    <t>事務処理切手82円×300枚＋切手120円×300枚</t>
  </si>
  <si>
    <t>16,200円×6ヵ月＋16,500円×6ヵ月</t>
  </si>
  <si>
    <t>　建物　10,000円×12ヵ月</t>
  </si>
  <si>
    <t>　土地　63,750円×12ヵ月</t>
  </si>
  <si>
    <t>　建物　50,000円×12ヵ月</t>
  </si>
  <si>
    <t>　土地　10,000円×12ヵ月</t>
  </si>
  <si>
    <t>10,800円×6ヵ月＋11,000円×6ヵ月</t>
  </si>
  <si>
    <t>地域おこし協力隊活動費【特別交付税対象】10,000円×2人</t>
  </si>
  <si>
    <t>広報紙別冊50円×3,500部</t>
  </si>
  <si>
    <t>かわさき掲示板用はがき印刷60円×1,000枚</t>
  </si>
  <si>
    <t>支所業務委託料　286,874円×12ヵ月</t>
  </si>
  <si>
    <t>班長33,800円×5人</t>
  </si>
  <si>
    <t>隊員32,400円×15人（内1人は新入隊員分加算）</t>
  </si>
  <si>
    <t>23人×2,100円×平均46回（H29実績より）</t>
  </si>
  <si>
    <t>　母の会･安全協会･地域活動推進員3人×1,000円×3団体×3回</t>
  </si>
  <si>
    <t>　指導隊員　　　　　　　　　　　3人×1,800円×3回</t>
  </si>
  <si>
    <t>交通安全ｷｬﾝﾍﾟｰﾝ啓発品(春・夏・秋・冬運動用)4回×350円×150個</t>
  </si>
  <si>
    <t>指導隊新入団員用制服193,000×1人</t>
  </si>
  <si>
    <t>春・秋の交通安全運動啓発用ﾁﾗｼ印刷代6.5円×3,500枚×2回</t>
  </si>
  <si>
    <t>切手代82円×150枚</t>
  </si>
  <si>
    <t>防犯指導隊員制服　一式　50,409円×2着分</t>
  </si>
  <si>
    <t>防犯指導隊員防寒服　10,110円×2着分</t>
  </si>
  <si>
    <t>防犯パトロール車燃料代　　5,000円×12ヵ月</t>
  </si>
  <si>
    <t>防犯灯球切等修繕25,000円×40灯</t>
  </si>
  <si>
    <t>防犯灯新設工事25,000円×20灯</t>
  </si>
  <si>
    <t>LED防犯灯具8,300円×60個</t>
  </si>
  <si>
    <t>ライフプランセミナー参加（14,000円+4,000円）×10人</t>
  </si>
  <si>
    <t>メンタルヘルスセミナー参加2,000円×5人</t>
  </si>
  <si>
    <t>臨時職員生活習慣病検診7,038円×20人</t>
  </si>
  <si>
    <t>川崎病院職員健康診断委託料17,020円×25人</t>
  </si>
  <si>
    <t>川崎病院職員Ｘ線従事者出電離放射線健康診断委託料4,881円×10人</t>
  </si>
  <si>
    <t>職員ストレスチェック1,080円×210人</t>
  </si>
  <si>
    <t>消防設備保守料17,600円×3ヵ所</t>
  </si>
  <si>
    <t>消防設備保守料39,600円×1ヵ所</t>
  </si>
  <si>
    <t>自衛官募集担当者会議　1,800円×1人</t>
  </si>
  <si>
    <t>2,100円×3人</t>
  </si>
  <si>
    <t>色上質紙1,080円×7冊（消費生活相談啓発チラシ用）</t>
  </si>
  <si>
    <t>自衛官募集、自衛隊連絡用82円×60枚</t>
  </si>
  <si>
    <t>町民バス運営審議会4,200円×9人×2回</t>
  </si>
  <si>
    <t>・停留所補修用丸型表示板4,212円×10枚</t>
  </si>
  <si>
    <t>・停留所補修用角型表示板5,000円×2枚</t>
  </si>
  <si>
    <t>・車検証紙1,100円×4台</t>
  </si>
  <si>
    <t>120円×40本</t>
  </si>
  <si>
    <t>町民バス100円回数乗車券印刷100円×1,000枚</t>
  </si>
  <si>
    <t>通信機器通信利用料2,400円×6台×12ヵ月</t>
  </si>
  <si>
    <t>自賠責保険（29人乗）16,420円×3台</t>
  </si>
  <si>
    <t>自賠責保険（45人乗）16,420円×1台</t>
  </si>
  <si>
    <t>任意保険料（29人乗）55,100円×1台</t>
  </si>
  <si>
    <t>任意保険料（29人乗）49,850円×2台</t>
  </si>
  <si>
    <t>　　〃　　（45人乗）55,350円×1台</t>
  </si>
  <si>
    <t>町民バス故障時バス借上料15,000円×10日間</t>
  </si>
  <si>
    <t>町民バス停留所48,600円×1基</t>
  </si>
  <si>
    <t>29人乗バス　24,600円×3台</t>
  </si>
  <si>
    <t>45人乗バス　57,000円×1台</t>
  </si>
  <si>
    <t>トナー回収ボトル　4,400円×2本</t>
  </si>
  <si>
    <t>　保守（ケーブル故障修理、巡回点検）181,170円×12ヵ月</t>
  </si>
  <si>
    <t>　支障移転（支障移転に係る工事等）221,650円×12ヵ月</t>
  </si>
  <si>
    <t>　加害復旧（加害復旧工事等）3,080円×12ヵ月</t>
  </si>
  <si>
    <t>LGWANルータ保守サービス11,220円×12ヵ月</t>
  </si>
  <si>
    <t>ウイルス対策ソフト更新使用料3,196.8円×220ライセンス</t>
  </si>
  <si>
    <t>共同電子申請サービス提供業務　16,500円×12ヵ月</t>
  </si>
  <si>
    <t>社会保険料　18,600円×3ヵ月</t>
  </si>
  <si>
    <t>労災保険・雇用保険料124,000円×3ヵ月×11.5/1,000</t>
  </si>
  <si>
    <t>住民税申告相談事務（1月～3月）6,200円×1人×60日</t>
  </si>
  <si>
    <t>新任税務職員研修（公務研修所）10,530円×3人</t>
  </si>
  <si>
    <t>申告受付カード用色紙代　 3,500枚×4.4円</t>
  </si>
  <si>
    <t>申告相談通知用用紙代3,300枚×8.6円</t>
  </si>
  <si>
    <t>原付標識代152円×50枚</t>
  </si>
  <si>
    <t>オリジナルバイクナンバープレート　411.5円×100枚</t>
  </si>
  <si>
    <t>固定資産の価格決定通知書（2枚目）10冊×2,376円</t>
  </si>
  <si>
    <t>自動車臨時運行許可申請書500枚×62.7円</t>
  </si>
  <si>
    <t>窓あき封筒代（口座振替済領収書用）2,000枚×32.4円</t>
  </si>
  <si>
    <t>補佐2,200円×50h</t>
  </si>
  <si>
    <t>係長2,100円×50h</t>
  </si>
  <si>
    <t>主事1,300円×50h</t>
  </si>
  <si>
    <t>運用支援料　住基ネット作業費用　140,800円×3回　</t>
  </si>
  <si>
    <t>戸籍総合システム電算機器賃借339,680円×12ヵ月</t>
  </si>
  <si>
    <t>（1,800円×2日）×2人＋3,465円</t>
  </si>
  <si>
    <t>各種統計調査説明会の際お茶代160円×35人</t>
  </si>
  <si>
    <t>工業統計調査報酬調査員7,140円×3人×5日</t>
  </si>
  <si>
    <t>2020世界農林業センサス報酬指導員7,190円×3人×5日</t>
  </si>
  <si>
    <t>2020世界農林業センサス報酬調査員7,140円×45人×5日</t>
  </si>
  <si>
    <t>各統計調査事務時間外勤務手当平均単価2,200円×1人×30h</t>
  </si>
  <si>
    <t>　日当1,800円×3回×延べ10人</t>
  </si>
  <si>
    <t>各統計調査事務説明会等お茶代160円×延べ50人</t>
  </si>
  <si>
    <t>　20円×3,200世帯</t>
  </si>
  <si>
    <t>各種統計調査調査員郵送料82円×延べ10人</t>
  </si>
  <si>
    <t>工業統計調査調査員電話料400円×3人</t>
  </si>
  <si>
    <t>世界農林業センサス調査員電話料400円×45人</t>
  </si>
  <si>
    <t>（地籍調査・閲覧事務等）2,135円×25h×2人</t>
  </si>
  <si>
    <t>県外　職員日当2,100円×2人×1日</t>
  </si>
  <si>
    <t>現場用雨具　5,000円×2人</t>
  </si>
  <si>
    <t>アルミ№プレート1,500枚×25円</t>
  </si>
  <si>
    <t>ステンレス止釘1,500本×8円</t>
  </si>
  <si>
    <t>地籍図ファイルA3　21,560円×2冊</t>
  </si>
  <si>
    <t>例月出納検査　(代表監査委員)　1回×12ヵ月×8,700円</t>
  </si>
  <si>
    <t>　　　　　　　(議選監査委員)　1回×12ヵ月×8,100円</t>
  </si>
  <si>
    <t>議会定例会　(代表)　4回×6日×8,700円</t>
  </si>
  <si>
    <t>議会臨時会　(代表)　5日×8,700円</t>
  </si>
  <si>
    <t>議会全員協議会出席8,700円×4回</t>
  </si>
  <si>
    <t>決算審査　(代表)　10日×8,700円</t>
  </si>
  <si>
    <t>　　　　　(議選)　10日×8,100円</t>
  </si>
  <si>
    <t>定期監査　(代表)　7日×8,700円</t>
  </si>
  <si>
    <t>　　　　　(議選)　7日×8,100円</t>
  </si>
  <si>
    <t>　総会　8,700円＋8,100円</t>
  </si>
  <si>
    <t>　総会　　8,700円＋8,100円</t>
  </si>
  <si>
    <t>　研修会（1泊2日）　（8,700円＋8,100円）×2日</t>
  </si>
  <si>
    <t>町内　（8,700円＋8,100円）×3日</t>
  </si>
  <si>
    <t>全国委員研修会（1泊2日）（8,700円＋8,100円）×2日</t>
  </si>
  <si>
    <t>議会定例会　1人×4回×6日×1,000円</t>
  </si>
  <si>
    <t>議会臨時会、全協10日×1,000円</t>
  </si>
  <si>
    <t>決算審査　2人×10日×1,000円</t>
  </si>
  <si>
    <t>定期監査　2人×6日×1,000円</t>
  </si>
  <si>
    <t>町内　2人×2日×1,000円</t>
  </si>
  <si>
    <t>　　(15,000円+((2,900円+3,000円)×2日)+(10,350円×2))×2人</t>
  </si>
  <si>
    <t>　　　(15,000円+(2,900円×2日))×2人</t>
  </si>
  <si>
    <t>　　15,000円+((2,900円+3,000円)×2日)+(10,350円×2)</t>
  </si>
  <si>
    <t>仙南地方町村監査委員協議会研修会　15,000円＋(2,900円×2日)</t>
  </si>
  <si>
    <t>福祉委員移動研修旅費34人×14,000円+2,100円×2日×34人</t>
  </si>
  <si>
    <t>② 公的従事割合 70% ：（7,733,000円）×0.7</t>
  </si>
  <si>
    <t>　 ④ 公的従事割合 50% ：(4,657,000円) ×0.5</t>
  </si>
  <si>
    <t>30年度見込ベース採用　出産見込数10人×420,000円×2/3</t>
  </si>
  <si>
    <t>年金事務担当者会議1,800円×3回</t>
  </si>
  <si>
    <t>②福祉有償運送協議会委員謝礼4,200円×1人×2回</t>
  </si>
  <si>
    <t>老人福祉　県内　1,800円×6回</t>
  </si>
  <si>
    <t>老人福祉　県外　2,100円×4回</t>
  </si>
  <si>
    <t>老人クラブ東北ブロックリーダー研修　2,100円×2日+14,000円</t>
  </si>
  <si>
    <t>老人クラブ女性部交流研修　県内1,800円×1日×2人</t>
  </si>
  <si>
    <t>老人クラブ移動研修　(2,100円×2日+14,000円)×3人</t>
  </si>
  <si>
    <t>　運営費：1時間あたり2,916円×28h×12カ月</t>
  </si>
  <si>
    <t>　車両維持管理費：車両費108,000円＋損害保険料97,200円</t>
  </si>
  <si>
    <t>　運営費：1時間あたり800円×150h×12ヵ月</t>
  </si>
  <si>
    <t>④介護予防サービス計画作成委託料200,000円×12ヵ月</t>
  </si>
  <si>
    <t>400円×36枚×見込み利用者数70人</t>
  </si>
  <si>
    <t>④ねんりんピック参加助成金一人20,000円×8人</t>
  </si>
  <si>
    <t>介護給付費総額　1,011,968,000円×0.125（町負担割合）</t>
  </si>
  <si>
    <t>　11,060,080円×0.125＋2,543,818円×1.0</t>
  </si>
  <si>
    <t>　26,706,844円×0.1925＋7,110,134円×1.0</t>
  </si>
  <si>
    <t>徴収費　377,000円－　特定財源　16,000円</t>
  </si>
  <si>
    <t>諸支出金　100,000円</t>
  </si>
  <si>
    <t>平均単価1,350円×扶助費事務60h</t>
  </si>
  <si>
    <t>　支払通知書1,000枚×20円</t>
  </si>
  <si>
    <t>心身障害者受給者証　1,000枚×38円</t>
  </si>
  <si>
    <t>切手購入費　42,000円</t>
  </si>
  <si>
    <t>更生医療事務費　月平均1,250円×12ヵ月　</t>
  </si>
  <si>
    <t>療養介護医療事務費月平均300円×12ヵ月</t>
  </si>
  <si>
    <t>育成医療事務費100円×12ヵ月</t>
  </si>
  <si>
    <t>対象者4人×1,400円×12ヵ月</t>
  </si>
  <si>
    <t>座位保持装置500,000円×1台</t>
  </si>
  <si>
    <t>育成医療費2,500円×12ヵ月</t>
  </si>
  <si>
    <t>障害児通所給付費月50,000円×12ヵ月</t>
  </si>
  <si>
    <t>人工透析患者交通費助成対象者11人　99,000円×年3回助成</t>
  </si>
  <si>
    <t>障害介護給付費月平均13,375,000円×12ヵ月</t>
  </si>
  <si>
    <t>療養介護医療費月平均470,000円×12ヵ月</t>
  </si>
  <si>
    <t>　地域活動支援センター利用者350円×810h</t>
  </si>
  <si>
    <t>　作業補助員2,100円×810h</t>
  </si>
  <si>
    <t>新聞購読料　3,100円×12ヵ月</t>
  </si>
  <si>
    <t>ゴミ袋　60袋×498円</t>
  </si>
  <si>
    <t>トイレットペーパー　23.8円×4,000個</t>
  </si>
  <si>
    <t>浴室用ボディソープ　25ケース×3,024円</t>
  </si>
  <si>
    <t>温泉用スケール防止剤液体　40缶×18,878円</t>
  </si>
  <si>
    <t>浴槽内滅菌用塩素20㎏缶　40個×1,944円</t>
  </si>
  <si>
    <t>座布団カバー　60枚×864円</t>
  </si>
  <si>
    <t>センター管理用その他消耗品　実績ベース採用15,000円×12ヵ月</t>
  </si>
  <si>
    <t>灯油代4月～9月 3,000L×6ヵ月×93円</t>
  </si>
  <si>
    <t>灯油代10月～3月 7,500L×6ヵ月×93円</t>
  </si>
  <si>
    <t>ＬＰガス代　18,000円×12ヵ月</t>
  </si>
  <si>
    <t>公用車ガソリン（老人福祉2台）40L×160円×12ヵ月×2台</t>
  </si>
  <si>
    <t>公用車ガソリン（障害福祉1台）20L×160円×12ヵ月×1台</t>
  </si>
  <si>
    <t>公用車ガソリン（保健指導1台）40L×160円×12ヵ月×1台</t>
  </si>
  <si>
    <t>公用車ガソリン（予防訪問3台）100L×160円×12ヵ月×3台</t>
  </si>
  <si>
    <t>温泉利用者（やすらぎの間）用お茶代　22本×300円×12ヵ月</t>
  </si>
  <si>
    <t>健康福祉センター・河川公園　電気料　400,000円×12ヵ月</t>
  </si>
  <si>
    <t>健康福祉センター・河川公園　上下水道料　810,000円×12ヵ月</t>
  </si>
  <si>
    <t>水道水、温泉水水質検査料　3検体×6,480円+3検体×6,600円</t>
  </si>
  <si>
    <t>簡易給水施設法定検査料　14,000円×1回　</t>
  </si>
  <si>
    <t>ボンゴ印紙1,400円＋代行手数料9,000円</t>
  </si>
  <si>
    <t>施設内清掃業務委託料　520,733円×6ヵ月＋530,376円×6カ月</t>
  </si>
  <si>
    <t>施設警備委託料　32,400円×6ヵ月＋33,000円×6カ月</t>
  </si>
  <si>
    <t>　　　　　　　　237,060円×6カ月＋241,450円×6カ月</t>
  </si>
  <si>
    <t>温泉揚湯設備保守点検業務委託料745,200円＋759,000円</t>
  </si>
  <si>
    <t>消防設備保守点検業務委託料78,300円＋79,750円</t>
  </si>
  <si>
    <t>機械設備運転・保守点検業務委託料3,740,180円＋3,809,442円</t>
  </si>
  <si>
    <t>自動ドア保守点検委託料49,680円×2回＋50,600円×2回</t>
  </si>
  <si>
    <t>入浴券券売機保守点検委託料21,600円×6カ月＋22,000円×6カ月</t>
  </si>
  <si>
    <t>コインロッカーﾘｰｽ料 4,212円×2台×6ヵ月＋4,290円×2台×6カ月</t>
  </si>
  <si>
    <t>フロアーマットリース料　46,194円×6ヵ月＋47,050円×6カ月</t>
  </si>
  <si>
    <t>輪転機リース料　13,500円×6ヵ月＋13,750円×6カ月</t>
  </si>
  <si>
    <t>デジタル複合機(コピー機)ﾘｰｽ料18,360円×6ヵ月＋18700円×6カ月</t>
  </si>
  <si>
    <t>単価1,958円×児童手当等事務70h</t>
  </si>
  <si>
    <t>保健技術業務賃金10,700円×月１回×６ヵ月</t>
  </si>
  <si>
    <t>要保護児童対策地域協議会委員謝礼6,000円×1人×代表者会議2回</t>
  </si>
  <si>
    <t>30,000円×2回</t>
  </si>
  <si>
    <t>児童虐待関係1,800円×2回</t>
  </si>
  <si>
    <t>養育医療支払業務委託料12件×98円</t>
  </si>
  <si>
    <t>　　　　　　　　　　40人×100,000円</t>
  </si>
  <si>
    <t>　　　5,000円×2枚×12ヵ月×50人</t>
  </si>
  <si>
    <t>　30,000円×10人（第3子目以降の小学校入学者見込数）</t>
  </si>
  <si>
    <t>３歳未満　　　　　　 15,000円×12ヵ月×109人</t>
  </si>
  <si>
    <t>小学校修了前１子2子　10,000円×12ヵ月×455人</t>
  </si>
  <si>
    <t>小学校修了前3子　　　15,000円×12ヵ月×65人</t>
  </si>
  <si>
    <t>中学校修了前　　 　　10,000円×12ヵ月×154人</t>
  </si>
  <si>
    <t>特例給付　　　　　 　5,000円×12ヵ月×5人</t>
  </si>
  <si>
    <t>1件当たり　平均額80,000円×年6件</t>
  </si>
  <si>
    <t>廃棄物及び狂犬病予防事務　2,234円×4h×3日×12ヵ月</t>
  </si>
  <si>
    <t>　　　県外　 　　2,100円×4回</t>
  </si>
  <si>
    <t>課長　県外　2,400円×2日＋14,000円</t>
  </si>
  <si>
    <t>一般　県外　2,100円×2日×2人＋14,000円×2人</t>
  </si>
  <si>
    <t>チャック付ポリ袋（鑑札・注射済用）　275円×50袋</t>
  </si>
  <si>
    <t>プリンターラベル代（鑑札・注射済用）　1,100円×2冊</t>
  </si>
  <si>
    <t>　嘱託歯科衛生士　(15,106円＋23,790円)×12ヵ月＋20,000円</t>
  </si>
  <si>
    <t>　町外者25㎞　（10,000円/20日間）×20日分×12ヵ月×1人</t>
  </si>
  <si>
    <t>食育実践地域活動支援講師等謝礼　5,000円×1人×1回</t>
  </si>
  <si>
    <t>献血協力者記念品　400mL献血　700円×100人</t>
  </si>
  <si>
    <t>重点生活習慣病予防普及啓発記念品　500円×100人</t>
  </si>
  <si>
    <t>食育実践地域活動支援普及啓発記念品　300円×200人</t>
  </si>
  <si>
    <t>がん受診率向上普及啓発記念品　300円×200人×3回</t>
  </si>
  <si>
    <t>22,000円＋2,100円×2日＋14,000円＋2,600円×2日</t>
  </si>
  <si>
    <t>(22,000円＋2,100円×2日＋14,000円＋2,600円×2日)×4人</t>
  </si>
  <si>
    <t>ＢＣＧワクチン代　3,200円×30箱</t>
  </si>
  <si>
    <t>　　対象者通知　200円×800人</t>
  </si>
  <si>
    <t>仙南広域指定ボランティア袋代（1袋50枚）　550円×100袋</t>
  </si>
  <si>
    <t>放射能測定室電気料　4,000円×12ヵ月×1ヵ所</t>
  </si>
  <si>
    <t>　作業賃金　1,100円×8時間×6人＋300円×6台</t>
  </si>
  <si>
    <t>放射能測定室リース料（6坪）　12,100円×12ヵ月</t>
  </si>
  <si>
    <t>ごみ分別指導車夏タイヤ代　5,500円×4本</t>
  </si>
  <si>
    <t>ごみ分別指導車スタットレスタイヤ代　5,500円×4本</t>
  </si>
  <si>
    <t>ごみ分別指導車ガソリン代　100L×160円×12ヵ月</t>
  </si>
  <si>
    <t>交付税措置分）企業債利子（H14以前）　15,094,693円×2/3</t>
  </si>
  <si>
    <t>交付税措置分）企業債利子（H15以降）　60,401円×1/2</t>
  </si>
  <si>
    <t>交付税措置対象分）病床数×交付税考慮単価　58床×1,686,250円</t>
  </si>
  <si>
    <t>　－救急医療収入　65,368,144円－6,060,190円</t>
  </si>
  <si>
    <t>　H30研修研究費見込額　2,300,000円×1/2</t>
  </si>
  <si>
    <t>　H30実績ベース12,296,815円－10,197,300円</t>
  </si>
  <si>
    <t>　H30実績ベース 2,255,000円－84,000円 対象11名</t>
  </si>
  <si>
    <t>　9,231,837円－2,400,000円</t>
  </si>
  <si>
    <t>交付税措置分）企業債元金（H14以前）　54,878,241円×2/3</t>
  </si>
  <si>
    <t>交付税措置分）企業債元金（H15以降）　25,297,629円×1/2</t>
  </si>
  <si>
    <t>農業委員月額報酬　会長　34,200円×12ヵ月×1人</t>
  </si>
  <si>
    <t>農業委員月額報酬　委員　28,400円×12ヵ月×10人</t>
  </si>
  <si>
    <t>農地利用最適化推進委員月額報酬　22,700円×12ヵ月×10人</t>
  </si>
  <si>
    <t>臨時職員賃金　6,200円×22日×12ヵ月</t>
  </si>
  <si>
    <t>東北大会2,900円×21人＋10,000円</t>
  </si>
  <si>
    <t>　　　　　（1,000円+45円×70㎞）×2人×5回</t>
  </si>
  <si>
    <t>全国大会（東京）29,800円×2回</t>
  </si>
  <si>
    <t>東北大会　2,900円×3人</t>
  </si>
  <si>
    <t>　　宿泊費15,000円×1泊＋日当滞在費5,900円×2日</t>
  </si>
  <si>
    <t>作業服・帽子（委員等）　12,000円×23着</t>
  </si>
  <si>
    <t>長靴　3,800円×23足</t>
  </si>
  <si>
    <t>委員・推進委員記章　1,800円×21個</t>
  </si>
  <si>
    <t>　　　　　　　　　　82円×120件×2（貸し手・借り手）</t>
  </si>
  <si>
    <t>農地利用意向調査通知・返信　82円×330件×2</t>
  </si>
  <si>
    <t>　その他委員研修等　　10,000円×2回</t>
  </si>
  <si>
    <t>3,240,000円×15／100</t>
  </si>
  <si>
    <t>施設利用手当　400頭×3,000円</t>
  </si>
  <si>
    <t>印刷トナー代　4,000円×4色×3セット</t>
  </si>
  <si>
    <t>印刷トナー代（キャノンレーザ用）　9,000円×4色×1回</t>
  </si>
  <si>
    <t>有害鳥獣処理施設ガス代　2,500円×12ヵ月</t>
  </si>
  <si>
    <t>そばイベントに係るポスター印刷代　35,000円×2回</t>
  </si>
  <si>
    <t>有害鳥獣処理施設電気料　16,000円×12ヵ月</t>
  </si>
  <si>
    <t>有害鳥獣処理施設上水道使用料　5,000円×12ヵ月</t>
  </si>
  <si>
    <t>すずらん農園イベント食材代　5,000円×2回</t>
  </si>
  <si>
    <t>チラシ等新聞折込手数料2,320枚×4円×5回</t>
  </si>
  <si>
    <t>有害鳥獣対応業務委託１名分　4,819,100円＋1,600円×100時間</t>
  </si>
  <si>
    <t>有害鳥獣駆除対策事業に係る箱罠資材購入費　100,000円×2基</t>
  </si>
  <si>
    <t>農業用廃プラスチック適正処理料負担金　7,000㎏×54円×1/3</t>
  </si>
  <si>
    <t>　経営転換協力金交付事業補助金　3,000円×800a</t>
  </si>
  <si>
    <t>鳥獣被害防止緊急捕獲活動交付金　イノシシ・クマ310頭×8,000円</t>
  </si>
  <si>
    <t>　【機械等導入助成50％】1,500,000円×3人</t>
  </si>
  <si>
    <t>担い手への農地集積規模拡大交付金事業補助金　2,000a×1,500円</t>
  </si>
  <si>
    <t>育苗ハウス施設設置事業補助金　20人×300,000円</t>
  </si>
  <si>
    <t>農業振興対策基金利子　見込額10,000円＋基金調整分40,000円</t>
  </si>
  <si>
    <t>県和牛共進会搬送謝礼（みやぎ総合家畜市場）　35,000円×1回</t>
  </si>
  <si>
    <t>普通旅費　1,800円×5回</t>
  </si>
  <si>
    <t>公用車ガソリン代　160円×30L×12ヵ月</t>
  </si>
  <si>
    <t>打合せ等お茶代　1,500円×3回</t>
  </si>
  <si>
    <t>　475袋×650円</t>
  </si>
  <si>
    <t>切手代等　82円×100枚＋92円×100枚</t>
  </si>
  <si>
    <t>普通旅費(県内・職員)1,800円×4人</t>
  </si>
  <si>
    <t>公用車燃料代　160円×180L×12ヵ月</t>
  </si>
  <si>
    <t>草刈機械等燃料代　　160円×150L</t>
  </si>
  <si>
    <t>ほ場整備会議用他お茶代　150円×延べ100人</t>
  </si>
  <si>
    <t>切手代82円×500通</t>
  </si>
  <si>
    <t>切手代140円×100通</t>
  </si>
  <si>
    <t>　実績ベース　平均額80,000円×延べ10件</t>
  </si>
  <si>
    <t>　維持補修用砕石2,800円×160m3</t>
  </si>
  <si>
    <t>　維持補修用側溝500×500単価9,940円×30ｍ</t>
  </si>
  <si>
    <t>普通旅費　県内1,800円×4回</t>
  </si>
  <si>
    <t>公用車ガソリン代　160円×80Ｌ×12ヵ月</t>
  </si>
  <si>
    <t>切手代　92円×300枚</t>
  </si>
  <si>
    <t>　7,000円×12ヵ月</t>
  </si>
  <si>
    <t>ＬＰガス代　開発センター　7,000円×12ヵ月</t>
  </si>
  <si>
    <t>　　　　　　各集落センター　2,500円×11ヵ所×12ヵ月</t>
  </si>
  <si>
    <t>　　　　　　支倉伝承館　4,000円×12ヵ月</t>
  </si>
  <si>
    <t>灯油代　　　開発センター　93円×6,000Ｌ</t>
  </si>
  <si>
    <t>　　　　　　各集落センター　93円×120Ｌ×11ヵ所</t>
  </si>
  <si>
    <t>　　　　　　支倉伝承館　93円×280Ｌ</t>
  </si>
  <si>
    <t>電気料　開発センター　325,000円×12ヵ月</t>
  </si>
  <si>
    <t>　　　　各集落センター(11ヵ所)　70,000円×12ヵ月</t>
  </si>
  <si>
    <t>　　　　せせらぎ公園、市民農園、山口公園　5,500円×12ヵ月</t>
  </si>
  <si>
    <t>水道料等　開発センター　25,000円×12ヵ月</t>
  </si>
  <si>
    <t>　　　　　各集落センター（10施設）　37,500円×12ヵ月</t>
  </si>
  <si>
    <t>　　　　　支倉伝承館　13,000円×12ヵ月</t>
  </si>
  <si>
    <t>　　　　　せせらぎ公園、市民農園、山口公園　8,500円×12ヵ月</t>
  </si>
  <si>
    <t>ダスキン代　15,100円×12ヵ月</t>
  </si>
  <si>
    <t>し尿汲取料（集落センター等）　8,000円×1回</t>
  </si>
  <si>
    <t>山村開発センター警備業務委託　49,500円×12ヵ月</t>
  </si>
  <si>
    <t>開発センター建築物維持管理業務委託　35,200円×12ヵ月</t>
  </si>
  <si>
    <t>開発センターエレベーター保守点検業務委託　55,000円×12ヵ月</t>
  </si>
  <si>
    <t>　集落センター　17,600円×11ヵ所</t>
  </si>
  <si>
    <t>　支倉郷土文化伝承館　27,500円×1ヵ所</t>
  </si>
  <si>
    <t>各集落センター敷砂利費　11,000円×5台</t>
  </si>
  <si>
    <t>育樹祭記念品　単価400円×50個</t>
  </si>
  <si>
    <t>造林事業推進会議　県内1,800円×4人</t>
  </si>
  <si>
    <t>　32路線の内主要10路線　30,008ｍ×128円</t>
  </si>
  <si>
    <t>側溝清掃用重機借上料　　35,000円×10日</t>
  </si>
  <si>
    <t>林道補修用砕石　2,800円×65m3</t>
  </si>
  <si>
    <t>林道砕石止め　35,000円×20本</t>
  </si>
  <si>
    <t>単価2,000円×観光振興事業の企画調整・打合せ100h</t>
  </si>
  <si>
    <t>単価2,100円×上記以外イベント事業支援関連200h</t>
  </si>
  <si>
    <t>単価2,000円×観光施設調整関連150h</t>
  </si>
  <si>
    <t>単価1,900円×支倉常長隊出演等対応分120h</t>
  </si>
  <si>
    <t>専用公用車リース料　月単価32,780円×12ヵ月</t>
  </si>
  <si>
    <t>イベント企画運営協力者謝礼又は講師謝礼　4,200円×延べ20人</t>
  </si>
  <si>
    <t>　地場産品等3,000円×10名×8回（季節別2回程度）</t>
  </si>
  <si>
    <t>　1,050円×30箱＋地場産品類3,000円×3個×10回</t>
  </si>
  <si>
    <t>　10,000円×７回</t>
  </si>
  <si>
    <t>　　　　 県外（4,700円×2日＋28,000円）×3人</t>
  </si>
  <si>
    <t>　　　　 県外（4,700円×1日＋14,000円）×延べ6人</t>
  </si>
  <si>
    <t>　1,800円×7名×2回＋2,100円×7名×2回</t>
  </si>
  <si>
    <t>　　　月平均15,000円×12ヵ月で試算</t>
  </si>
  <si>
    <t>　160円×720L　実績ベースで試算</t>
  </si>
  <si>
    <t>　120円×5人×10回程度</t>
  </si>
  <si>
    <t>町内児童等スキー場シーズン利用証印刷代44円×1,100枚</t>
  </si>
  <si>
    <t>新聞、雑誌等の宣伝広告料　165,000円×4回程度</t>
  </si>
  <si>
    <t>観光施設の電気代及び上下水道代　31,000円×12ヵ月</t>
  </si>
  <si>
    <t>切手購入　82円切手×50枚＋140円切手×50枚</t>
  </si>
  <si>
    <t>（1,572円＋2,779円）×45h</t>
  </si>
  <si>
    <t>督促状発送代1カ月 40件×82円×12ヵ月</t>
  </si>
  <si>
    <t>催告状発送代 40件×82円×6ヵ月</t>
  </si>
  <si>
    <t>　異常気象、その他災害時対応　2,050円×30h×3人</t>
  </si>
  <si>
    <t>　各種訓練等参観対応（2市6町、大会等）2,050円×40h×2人</t>
  </si>
  <si>
    <t>　消防・防災施策の推進に係る業務対応分2,050円×50h×2人</t>
  </si>
  <si>
    <t>県消防協会仙南地区支部等総会　13,000円×3回</t>
  </si>
  <si>
    <t>　旅費内訳：19人×18,200円（宿泊14,000円＋日当4,200円）</t>
  </si>
  <si>
    <t>　活動服（上下衣）　　　　　　　　10人×21,670円　</t>
  </si>
  <si>
    <t>　活動服用（編上靴）　　　　　　　10人×7,700円</t>
  </si>
  <si>
    <t>　活動服用（ベルト）　　　　　　　10人×1,320円</t>
  </si>
  <si>
    <t>　活動服用（アポロ帽）　　　　　　15人×3,080円</t>
  </si>
  <si>
    <t>　活動服用（階級章）　　　　　　　15人×660円</t>
  </si>
  <si>
    <t>　活動服用（ワッペン）　　　　　　15人×1,650円</t>
  </si>
  <si>
    <t>　法被用（上衣）　　　　　　　　　10人×10,120円</t>
  </si>
  <si>
    <t>　法被用（乗馬ズボン）　　　　　　10人×6,160円</t>
  </si>
  <si>
    <t>　法被用（腹掛）　　　　　　　　　10人×5,060円</t>
  </si>
  <si>
    <t>　法被用（玉帯）　　　　　　　　　10人×836円　　</t>
  </si>
  <si>
    <t>　法被用（長靴）　　　　　　　　　10人×6,200円</t>
  </si>
  <si>
    <t>　法被用（略帽）　　　　　　　　　15人×1,870円</t>
  </si>
  <si>
    <t>　法被用（Tシャツ）　　　　　　　 50人×2,300円</t>
  </si>
  <si>
    <t>　装備品（雨衣）　　　　　　　　　10人×8,800円</t>
  </si>
  <si>
    <t>　装備品（ヘルメット）　　　　　　10人×3,740円</t>
  </si>
  <si>
    <t>　装備品（防寒着）　　　　　　　　10人×11,400円</t>
  </si>
  <si>
    <t>火災予防チラシ(婦防啓発用)38円×3,200枚</t>
  </si>
  <si>
    <t>上下水道料（消防施設等）58,000円×12ヵ月</t>
  </si>
  <si>
    <t>　　　　　　　　災害対策用携帯電話　6,000円×12ヵ月</t>
  </si>
  <si>
    <t>防火防災訓練災害補償等共済掛金1円×9,167人（H27国調人口）</t>
  </si>
  <si>
    <t>小型無線機電波利用料　540円×8局</t>
  </si>
  <si>
    <t>消防学校入校経費(現地教育)　  　　6,300円×2人</t>
  </si>
  <si>
    <t>　　　　〃　　　　　(分団指揮課程)7,200円×3人</t>
  </si>
  <si>
    <t>　　　　〃　 　　　(現場指揮課程)10,500円×3人</t>
  </si>
  <si>
    <t>　　　　〃　　　　 (上級幹部講習)10,200円×1人</t>
  </si>
  <si>
    <t>宮城県消防協会消防団長等幹部研修　1,000円×1人</t>
  </si>
  <si>
    <t>宮城県消防協会仙南地区支部理事会　1,000円×2人</t>
  </si>
  <si>
    <t>宮城県消防協会仙南地区支部総会　　1,000円×4人</t>
  </si>
  <si>
    <t>　　　　　　　　　　　　　　　　　2,000円×4人</t>
  </si>
  <si>
    <t>消防ポンプ積載車及び格納庫等の消耗品（28班分）5,000円×28班</t>
  </si>
  <si>
    <t>小型動力ポンプオイル等購入　1,500円×28缶　</t>
  </si>
  <si>
    <t>　ポンプ車　　　　　　100,000円× 2台</t>
  </si>
  <si>
    <t>　積載車等(普通車)　 　90,000円× 3台</t>
  </si>
  <si>
    <t>　積載車(軽自動車)  　 40,000円×11台</t>
  </si>
  <si>
    <t>自賠責保険料(ポンプ車・積載車・指揮車)　9,000円×16台</t>
  </si>
  <si>
    <t>　　18GHz帯FWA装置69,300円×2台</t>
  </si>
  <si>
    <t>防火貯水槽設置工事（支倉宮脇/川内北川原山）7,500,000×2</t>
  </si>
  <si>
    <t>防火貯水槽設置工事（青根温泉）15,000,000円×1ヵ所</t>
  </si>
  <si>
    <t>消防水利標識(防火水槽） 　29,592円×5ヵ所</t>
  </si>
  <si>
    <t>消防水利標識(消火栓)　　　29,592円×5ヵ所</t>
  </si>
  <si>
    <t>消防水利標識湾曲ポール　　35,000円×4本</t>
  </si>
  <si>
    <t>地上式単口消火栓（更新分）10本×232,000円</t>
  </si>
  <si>
    <t>川崎町防災会議他委員出席謝礼4,200円×4人×6回</t>
  </si>
  <si>
    <t>防災備蓄品（毛布）　4,000円×200枚</t>
  </si>
  <si>
    <t>防災備蓄品（主食品）170セット×3,300円　</t>
  </si>
  <si>
    <t>防災備蓄品（乾パン）250個×281円　</t>
  </si>
  <si>
    <t>防災備蓄品（飲料水）900本×195円　</t>
  </si>
  <si>
    <t>防災備蓄品（携帯トイレ）100箱×1,728円</t>
  </si>
  <si>
    <t>宮城県防災指導員養成講習会テキスト代1,000円×35人</t>
  </si>
  <si>
    <t>防災マップ増刷分　6,156円×100冊</t>
  </si>
  <si>
    <t>電気代（フェムトセル及び無停電装置） 700円×12ヵ月</t>
  </si>
  <si>
    <t>光回線利用料　7,500円×12ヵ月</t>
  </si>
  <si>
    <t>自動体外式除細動器　325,000円×2台（碁石・前川西）</t>
  </si>
  <si>
    <t>川崎小学校給食牛乳保冷庫賃借料　月額13,824円×12ヵ月</t>
  </si>
  <si>
    <t>富岡小学校給食牛乳保冷庫賃借料　月額8,316円×12ヵ月</t>
  </si>
  <si>
    <t>教育用コンピュータ修繕料　50,000円×1回×4校</t>
  </si>
  <si>
    <t>セカンドスクールバス借上料　75,000円×1台×2日</t>
  </si>
  <si>
    <t>中学校プール監視補助員賃金　950円×3人×50h</t>
  </si>
  <si>
    <t>教員補助員賃金　1,000円×（1校×1人）×5h×218日</t>
  </si>
  <si>
    <t>環境整備委託料　2校×200,000円</t>
  </si>
  <si>
    <t>ピアノ調律料　13,000円×2台</t>
  </si>
  <si>
    <t>電話料(一般回線)　18,500円×12ヵ月</t>
  </si>
  <si>
    <t>園内科医年額報酬　100,000円＋園児数220人×150円</t>
  </si>
  <si>
    <t>園内歯科医年額報酬　100,000円＋園児数220人×150円</t>
  </si>
  <si>
    <t>職員会議　2,100円×17人×3h×12ヵ月</t>
  </si>
  <si>
    <t>園内研修・研究関係　2,100円×17人×4h</t>
  </si>
  <si>
    <t>行事準備(入園式・運動会・卒園式他)　2,100円×17人×2h×4回</t>
  </si>
  <si>
    <t>幼児教育課　2,700円×2人×5h×12ヵ月</t>
  </si>
  <si>
    <t>　　臨時保育士等　34,652,000円×16.09/100</t>
  </si>
  <si>
    <t>　　用務員　3,572,000円×16.09/100　　</t>
  </si>
  <si>
    <t>①臨時看護師10,600円×250日×1人</t>
  </si>
  <si>
    <t>　臨時保育教諭　8,000円×250日×9人</t>
  </si>
  <si>
    <t>　短時間臨時保育教諭　1,033円×6h×120日×5人</t>
  </si>
  <si>
    <t>　臨時保育補助員　6,600円×250日×4人</t>
  </si>
  <si>
    <t>　臨時保育教諭割増賃金　100,000円×2回×14人</t>
  </si>
  <si>
    <t>　臨時職員時間外勤務割増賃金　1,291円×3h×12ヵ月×19人</t>
  </si>
  <si>
    <t>用務員賃金　6,200円×250日×2人</t>
  </si>
  <si>
    <t>用務員割増賃金　100,000円×2回×2人</t>
  </si>
  <si>
    <t>用務員時間外勤務割増賃金　1,000円×3h×12ヵ月×2人</t>
  </si>
  <si>
    <t>講師謝金(職員研修)　100,000円×1回</t>
  </si>
  <si>
    <t>修了証書淨書謝金　700円×60人</t>
  </si>
  <si>
    <t>新任職員研修謝金22,240円×10日</t>
  </si>
  <si>
    <t>幼児のための演劇鑑賞会　200,000円×1回</t>
  </si>
  <si>
    <t>世代間交流事業（人形劇鑑賞会）　150,000円×1回</t>
  </si>
  <si>
    <t>内科健診追加分謝金　21,000円×3日×1回</t>
  </si>
  <si>
    <t>歯科健診追加分医師謝金　21,000円×3日×1回</t>
  </si>
  <si>
    <t>歯科健診看護師謝金　6,700円×3日×2回</t>
  </si>
  <si>
    <t>県内（仙台市以北）　1,800円×6回</t>
  </si>
  <si>
    <t>県内（仙台市以北）　1,800円×8回</t>
  </si>
  <si>
    <t>保育教諭研修　県内泊（13,000円＋1,800円×2日）×2人</t>
  </si>
  <si>
    <t>事務用品　40,000円×12ヵ月</t>
  </si>
  <si>
    <t>コピーリース　9円×2,500枚×12ヵ月</t>
  </si>
  <si>
    <t>施設管理用品　50,000円×12ヵ月</t>
  </si>
  <si>
    <t>清掃・衛生用品　44,000円×12ヵ月</t>
  </si>
  <si>
    <t>教材・保育用品　乳児棟　30,000円×12ヵ月</t>
  </si>
  <si>
    <t>幼児棟40,000円×12ヵ月</t>
  </si>
  <si>
    <t>LPガス　300,000円×12ヵ月</t>
  </si>
  <si>
    <t>公用車ガソリン　160円×40L×12ヵ月</t>
  </si>
  <si>
    <t>利用料･授業料納付書　22円×2,000枚</t>
  </si>
  <si>
    <t>電気料　400,000円×12ヵ月</t>
  </si>
  <si>
    <t>上下水道料　210,000円×6ヶ月＋214,000円×6ヶ月</t>
  </si>
  <si>
    <t>　短時間園児　230円×30人×200日</t>
  </si>
  <si>
    <t>　中・長時間園児　230円×165人×250日</t>
  </si>
  <si>
    <t>　土曜日利用園児　230円×50人×45週</t>
  </si>
  <si>
    <t>　園児　230円×10人×200日</t>
  </si>
  <si>
    <t>　職員）（38人＋5人＋3人＋3人＋8人）×250円×250日</t>
  </si>
  <si>
    <t>　検食　250円×2人×250日</t>
  </si>
  <si>
    <t>②アレルギー食園児　200円×10人×250日</t>
  </si>
  <si>
    <t>　こども園　0～2歳児　50円×2回×65人×250日</t>
  </si>
  <si>
    <t>　　　　　　3～5歳児　50円×100人×250日</t>
  </si>
  <si>
    <t>消毒薬等救急用品20,000円×12ヵ月</t>
  </si>
  <si>
    <t>手指消毒液8,300円×12ヵ月</t>
  </si>
  <si>
    <t>電話料(月平均)　16,000円×12ヵ月</t>
  </si>
  <si>
    <t>切手　82円×300枚</t>
  </si>
  <si>
    <t>切手　120円×200枚</t>
  </si>
  <si>
    <t>ピアノ調律　16,200円×2台</t>
  </si>
  <si>
    <t>食材抜き取り検査　16,884円×2回</t>
  </si>
  <si>
    <t>利用料口座振替手数料　11円×195件×12ヵ月</t>
  </si>
  <si>
    <t>保育所広域入所委託料　55,000円×12ヵ月×1人</t>
  </si>
  <si>
    <t>警備保障　29,160円×6ヵ月＋29,700円×6ヶ月</t>
  </si>
  <si>
    <t>園敷地内草刈り1,210円×5ｈ×3人×3回</t>
  </si>
  <si>
    <t>園敷地内植木剪定作業1,210円×5ｈ×2人×1回</t>
  </si>
  <si>
    <t>給食施設グリストラップ清掃　18,360円×2回＋18,700円×2回</t>
  </si>
  <si>
    <t>給食室自動ドア保守点検　56,100円×2回</t>
  </si>
  <si>
    <t>床暖房装置保守点検　66,000円×2回</t>
  </si>
  <si>
    <t>厨房機器保守点検　51,000円×2回</t>
  </si>
  <si>
    <t>消防施設設備保守点検委託料　44,000円×2回</t>
  </si>
  <si>
    <t>暖房装置保守点検9,100円×6台</t>
  </si>
  <si>
    <t>防鼠、防虫業務委託　4,320円×6ヵ月＋4,400円×6ヵ月</t>
  </si>
  <si>
    <t>検便(職員)　260円×44人×6回</t>
  </si>
  <si>
    <t>現任研修に係る駐車料　1,500円×25回</t>
  </si>
  <si>
    <t>遠足園児引率入園料　500円×18人</t>
  </si>
  <si>
    <t>園外保育引率入園料　400円×20人</t>
  </si>
  <si>
    <t>遠足引率バス代2,000円×15人</t>
  </si>
  <si>
    <t>　衛星　25,520円×1台</t>
  </si>
  <si>
    <t>　地上　7,455円×1台</t>
  </si>
  <si>
    <t>砂場用砂　34,000円×3回</t>
  </si>
  <si>
    <t>　会員負担金　710円×11人</t>
  </si>
  <si>
    <t>　研究会負担金　1,200円×11人</t>
  </si>
  <si>
    <t>　・会員負担金　600円×11人</t>
  </si>
  <si>
    <t>　・事務局雇用負担金　2,600円×11人</t>
  </si>
  <si>
    <t>　会費　4,000円×1施設</t>
  </si>
  <si>
    <t>　全国保育協議会会費　5,000円×1施設</t>
  </si>
  <si>
    <t>　全国保育士会費　950円×登録会員10人</t>
  </si>
  <si>
    <t>仙南保育所連合会市町村負担金　1,000円×11人</t>
  </si>
  <si>
    <t>　H31加入分　295円×220人</t>
  </si>
  <si>
    <t>　H30年度途中入園(翌年度払い)　375円×30人</t>
  </si>
  <si>
    <t>私立幼稚園就園奨励費補助金　115,200円×1人</t>
  </si>
  <si>
    <t>セミナー･研修会参加費等　2,000円×20回</t>
  </si>
  <si>
    <t>　2,008,000円×16.09/100</t>
  </si>
  <si>
    <t>臨時保育士等　1,033円×7ｈ×250日×1人</t>
  </si>
  <si>
    <t>臨時保育士等割増賃金　100,000円×2回×1人</t>
  </si>
  <si>
    <t>子育て支援教室講師謝礼　10,000円×4回</t>
  </si>
  <si>
    <t>子育て支援教室講師謝礼(専門分野)　10,000円×12回</t>
  </si>
  <si>
    <t>子育て支援職員研修会講師謝礼　5,000円×6回</t>
  </si>
  <si>
    <t>県内(仙台市以北)　1,800円×2人×2回</t>
  </si>
  <si>
    <t>県外　　　　　　　2,400円×1人×2回</t>
  </si>
  <si>
    <t>指導用教材費　2,000円×10広場×12ヵ月</t>
  </si>
  <si>
    <t>ブックスタート絵本セット　1,200円×50人</t>
  </si>
  <si>
    <t>子育て支援予定表ポスター印刷費　100枚×440円</t>
  </si>
  <si>
    <t>講座･教室分2,400円×25回</t>
  </si>
  <si>
    <t>各事業分(地区広場,わんぱく広場,わくわく広場)1,000円×72回</t>
  </si>
  <si>
    <t>切手･ハガキ　82円切手×50枚＋ハガキ62円×90枚</t>
  </si>
  <si>
    <t>電話料　6,000円×12ヵ月</t>
  </si>
  <si>
    <t>クリーニング代等10,000円×2回</t>
  </si>
  <si>
    <t>傷害保険　20円×年間延べ人数2,500人</t>
  </si>
  <si>
    <t>子育て支援研修会受講料　3,000円×2回×3人</t>
  </si>
  <si>
    <t>運営委員会謝金　4,200円×10人×2回</t>
  </si>
  <si>
    <t>指導技術研修　職員　2,100円×3回×2人</t>
  </si>
  <si>
    <t>消耗物品購入代(4教室分)　40,000円×4教室</t>
  </si>
  <si>
    <t>図書購入費　12,500円×4教室</t>
  </si>
  <si>
    <t>灯油代　4教室　93円×2,000L</t>
  </si>
  <si>
    <t>ガソリン代　川崎児童教室　165円×200L</t>
  </si>
  <si>
    <t>電気料　川崎・今宿児童教室　32,000円×12ヵ月</t>
  </si>
  <si>
    <t>上下水道料　川崎・今宿児童教室　38,000円×12ヵ月</t>
  </si>
  <si>
    <t>通常施設修繕　300,000円　川崎、　200,000円　今宿、</t>
  </si>
  <si>
    <t>児童用（通年利用）賄材料費　75円×250日×155人</t>
  </si>
  <si>
    <t>児童用（長期休暇利用）賄材料費　75円×50日×20人</t>
  </si>
  <si>
    <t>行事用賄材料費　44,000円×1回</t>
  </si>
  <si>
    <t>切手代(運営協議会案内他)　82円×100枚</t>
  </si>
  <si>
    <t>電話代　4教室　22,000円×12ヵ月</t>
  </si>
  <si>
    <t>利用料口座振替手数料　11円×170件×12ヵ月</t>
  </si>
  <si>
    <t>川崎児童教室　27,500円×12ヵ月</t>
  </si>
  <si>
    <t>碁石児童教室　14,080円×12ヵ月</t>
  </si>
  <si>
    <t>今宿児童教室　33,000円×12ヵ月</t>
  </si>
  <si>
    <t>消防設備保守点検料　川崎児童教室　17,600円×年2回</t>
  </si>
  <si>
    <t>　　　　　　　　　　今宿児童教室　17,600円×年2回</t>
  </si>
  <si>
    <t>温風暖房機点検クリーニング　川崎児童教室　5,500円×5台</t>
  </si>
  <si>
    <t>　　　　　　　　　　　　　　碁石児童教室　5,500円×2台</t>
  </si>
  <si>
    <t>川砂　川崎児童教室（2トン車）20,000円×2台</t>
  </si>
  <si>
    <t>　　　今宿児童教室（2トン車）20,000円×1台</t>
  </si>
  <si>
    <t>　市町村分7,600円＋施設負担金12,350円　</t>
  </si>
  <si>
    <t>園歯科医年額報酬　100,000円＋園児15人×150円</t>
  </si>
  <si>
    <t>指導主事訪問・行事等、他　2,400円×50h×2人</t>
  </si>
  <si>
    <t>　4,050,000円×16.09/100</t>
  </si>
  <si>
    <t>①臨時教諭　8,000円×250日×1人</t>
  </si>
  <si>
    <t>②臨時補助教諭　6,600円×250日×1人</t>
  </si>
  <si>
    <t>③割増賃金　200,000円×2人</t>
  </si>
  <si>
    <t>歯科健診看護師謝金　6,700円×1日×1回</t>
  </si>
  <si>
    <t>修了アルバム　2,750円×4冊</t>
  </si>
  <si>
    <t>運動会記念品　700円×10人</t>
  </si>
  <si>
    <t>修了証書淨書謝金　700円×4人</t>
  </si>
  <si>
    <t>歯科健診費用弁償　往復25km×45円×1回</t>
  </si>
  <si>
    <t>県内（仙台市以北）　1,800円×2人×4回</t>
  </si>
  <si>
    <t>県内（仙台市以北）　1,800円×3人×5回</t>
  </si>
  <si>
    <t>コピー用紙代リース　8,000円×12ヵ月</t>
  </si>
  <si>
    <t>LPガス代　2,000円×12ヵ月</t>
  </si>
  <si>
    <t>暖房用灯油　93円×2,400L</t>
  </si>
  <si>
    <t>園日誌,給食日誌　4,200円×3冊</t>
  </si>
  <si>
    <t>富岡幼稚園警備委託　33,000円×12ヵ月</t>
  </si>
  <si>
    <t>園舎地内刈払61,000円×1回</t>
  </si>
  <si>
    <t>園庭周辺清掃作業1,210円×5ｈ×2人×2回</t>
  </si>
  <si>
    <t>消防施設設備保守点検委託料　17,600円×2回</t>
  </si>
  <si>
    <t>内科健診　100,000円＋150円×15人</t>
  </si>
  <si>
    <t>新入園児健康診断　21,000円×1回</t>
  </si>
  <si>
    <t>検便　260円×5人×6回</t>
  </si>
  <si>
    <t>園庭、砂場用砂　20,000円×2回</t>
  </si>
  <si>
    <t>　会員数による負担金　710円×3人</t>
  </si>
  <si>
    <t>　会員負担金　1,200円×3人</t>
  </si>
  <si>
    <t>　会員負担金　600円×3人</t>
  </si>
  <si>
    <t>　事務局雇用負担金　2,600円×3人</t>
  </si>
  <si>
    <t>日本スポーツ振興センター負担金　295円×20人</t>
  </si>
  <si>
    <t>セミナー・研修会参加費　2,000円×5回</t>
  </si>
  <si>
    <t>県外視察研修4,200円×2名×1回</t>
  </si>
  <si>
    <t>東北地区社会教育研究大会　4,200円×5人×2日</t>
  </si>
  <si>
    <t>①子ども会育成会関係業務　1,800円×年間延べ30h</t>
  </si>
  <si>
    <t>②公民館各種委員会会議関係業務　1,800円×年間延べ30h</t>
  </si>
  <si>
    <t>③芸術・文化事業関係業務　1,800円×年間延べ100h</t>
  </si>
  <si>
    <t>④公民館各種講座・教室関係業務　1,800円×年間延べ30h</t>
  </si>
  <si>
    <t>⑤児童育成関係業務　1,800円×年間延べ140h</t>
  </si>
  <si>
    <t>⑥ジュニアリーダー育成関係業務　1,800円×年間延べ60h</t>
  </si>
  <si>
    <t>⑦文化財関係業務　1,800円×年間延べ30h</t>
  </si>
  <si>
    <t>⑧成人式関係業務　1,800円×年間延べ50h</t>
  </si>
  <si>
    <t>社会教育指導員等社会保険料41,000円×12ヵ月＋雇用35,000円</t>
  </si>
  <si>
    <t>嘱託職員　月額117,000円×12ヵ月</t>
  </si>
  <si>
    <t>　　　　　　超過勤務分単価1,680円×120h</t>
  </si>
  <si>
    <t>県内課長会議　2,000円×2回</t>
  </si>
  <si>
    <t>県内職員会議　1,800円×2回</t>
  </si>
  <si>
    <t>管内主管課長視察研修2,400円×2回</t>
  </si>
  <si>
    <t>管内社教主事視察研修（県外）　2,100円×2回</t>
  </si>
  <si>
    <t>色上質紙等　1,300円×20締</t>
  </si>
  <si>
    <t>コピー用紙（コピー機レンタル含む）40,000円×12ヵ月</t>
  </si>
  <si>
    <t>生涯学習要覧「川崎町の教育」　600冊×300円</t>
  </si>
  <si>
    <t>いきいき生涯学習ポスター100部×800円</t>
  </si>
  <si>
    <t>学校支援ボランティア事業周知用等パンフ300部×440円</t>
  </si>
  <si>
    <t>切手　82円×200枚</t>
  </si>
  <si>
    <t>学校支援ボランティア事業文書等発送　145円×100名</t>
  </si>
  <si>
    <t>学校支援ボランティア事業ボランティア保険250人×300円</t>
  </si>
  <si>
    <t>各事業外部講師謝礼10,000円×延べ3回費用弁償含む。</t>
  </si>
  <si>
    <t>シニア大学閉講式記念品　220円×150人</t>
  </si>
  <si>
    <t>花いっぱい運動花苗「4.6.11（一部のみ）月」55円×30,000本</t>
  </si>
  <si>
    <t>花いっぱい運動ボランティア保険50円×500人</t>
  </si>
  <si>
    <t>各教室等事業保険50円×延べ500人</t>
  </si>
  <si>
    <t>小学生サマーキャンプ講師謝礼10,000円×延べ4人</t>
  </si>
  <si>
    <t>小学生サマーキャンプ・親子キャンプ参加記念品550円×70人</t>
  </si>
  <si>
    <t>管内旅費（会長等私用車）42km×45円×2回</t>
  </si>
  <si>
    <t>仙台以北開催会議1,800円×2人×2回</t>
  </si>
  <si>
    <t>ＪＬポロシャツ3,000円×10着</t>
  </si>
  <si>
    <t>小学生サマーキャンプ等1,500円×70人×2日</t>
  </si>
  <si>
    <t>子供会安全会(ＪＬ、児童)　250円×440人H31から80円値上げ</t>
  </si>
  <si>
    <t>ＪＬ初級研修会　300円×20人</t>
  </si>
  <si>
    <t>小学生サマーキャンプ等300円×70人</t>
  </si>
  <si>
    <t>　小学生300円×27人×2日＋中高生・大人500円×23人×3日</t>
  </si>
  <si>
    <t>文化財保護委員会議　4,200円×5人×6回/年・定例</t>
  </si>
  <si>
    <t>文化財調査・視察研修4,200円×5人×2日</t>
  </si>
  <si>
    <t>町指定・史跡等周辺環境整備賃金（本城）11,400円×10人</t>
  </si>
  <si>
    <t>文化財講座等講師謝礼　8,000円×4回＋10,000円×2回</t>
  </si>
  <si>
    <t>大学連携事業に係る教授等講演謝礼10,000円×2人×2h</t>
  </si>
  <si>
    <t>職員　2,100円×2人×2回</t>
  </si>
  <si>
    <t>文化財担当者研修会1,800円×5人×2回</t>
  </si>
  <si>
    <t>滝前不動のフジトイレ電気料　1,500円×12ヵ月</t>
  </si>
  <si>
    <t>施設、文化財説明板・標柱建替え修理代100,000円×3件内</t>
  </si>
  <si>
    <t>文化財講座・フォーラム等一日保険料3,000円×3回＋300円×300人</t>
  </si>
  <si>
    <t>国・県指定文化財等周辺環境整備事業委託　11,400円×8人×1.2</t>
  </si>
  <si>
    <t>ダスキン玄関マット1,760円×1枚×12回</t>
  </si>
  <si>
    <t>書初め会　600円×10人</t>
  </si>
  <si>
    <t>研修事業一日傷害保険料1,000円×5回</t>
  </si>
  <si>
    <t>総合警備委託　64,800円×12ヵ月</t>
  </si>
  <si>
    <t>夜間管理委託（918円×4h×358日）×諸経費1.15×1.1</t>
  </si>
  <si>
    <t>ＡＥＤリース5,500円×12月</t>
  </si>
  <si>
    <t>印刷機（RISO　RZ670）リース代　10,800円×12月×1.1</t>
  </si>
  <si>
    <t>分館活動消耗品　基準額20,000円×17分館</t>
  </si>
  <si>
    <t>施設管理消耗品実績平均15,000円×8分館</t>
  </si>
  <si>
    <t>灯油93円×500L×8分館</t>
  </si>
  <si>
    <t>ガス代平均2,300円×12ヵ月×8分館</t>
  </si>
  <si>
    <t>電気料　4,700円×8分館×12ヵ月</t>
  </si>
  <si>
    <t>上下水道料　5,500円×8分館×12ヵ月</t>
  </si>
  <si>
    <t>分館環境整備材料（敷砂利等）15,000円×8分館</t>
  </si>
  <si>
    <t>スポーツ推進委員会議関係2,200円×25h</t>
  </si>
  <si>
    <t>学校体育施設関係2,200円×10h</t>
  </si>
  <si>
    <t>各種大会・教室関係（2,400円＋1,600円）×100h週休日の４h未満</t>
  </si>
  <si>
    <t>川崎レイクサイドマラソン準備関係平均1,800円×延べ360h</t>
  </si>
  <si>
    <t>東北スポ推研修会18,200円×13人</t>
  </si>
  <si>
    <t>Ｂ＆Ｇ財団招集会議（東京）（20,800円＋20,160円）×2回×2人</t>
  </si>
  <si>
    <t>東北スポ推研修会18,200円×3人</t>
  </si>
  <si>
    <t>プリンタカートリッジ類　52,500円×3回</t>
  </si>
  <si>
    <t>印刷機インクマスター　21,000円×3回</t>
  </si>
  <si>
    <t>看板作成用ロール紙、インク他105,000円×3回</t>
  </si>
  <si>
    <t>学校体育施設利用券100枚綴り50冊×540円</t>
  </si>
  <si>
    <t>50円×3,600枚＋189円×150部</t>
  </si>
  <si>
    <t>みやぎヘルシースポーツ祭一日保険料300円×20人</t>
  </si>
  <si>
    <t>印刷機リース代　11,000円×12月</t>
  </si>
  <si>
    <t>大判プリンタリース　6,710円×12月</t>
  </si>
  <si>
    <t>　行政区割　22行政区×25,000円</t>
  </si>
  <si>
    <t>　参加人数割　22行政区×100人×50円</t>
  </si>
  <si>
    <t>電話使用料（事務＋ネット）14,000円×12ヵ月</t>
  </si>
  <si>
    <t>ロビーチェア　39,000円×4台</t>
  </si>
  <si>
    <t>ワイヤレスマイク　29,000円×2台</t>
  </si>
  <si>
    <t>・小学生　230円×見込1人×187日</t>
  </si>
  <si>
    <t>ふるさと納税</t>
    <phoneticPr fontId="18"/>
  </si>
  <si>
    <t>企画事業参加料</t>
    <phoneticPr fontId="18"/>
  </si>
  <si>
    <t>整備事業債</t>
    <phoneticPr fontId="18"/>
  </si>
  <si>
    <t>指定避難所施設</t>
    <phoneticPr fontId="18"/>
  </si>
  <si>
    <t>自衛官募集事務</t>
    <phoneticPr fontId="18"/>
  </si>
  <si>
    <t>国庫委託金</t>
    <phoneticPr fontId="18"/>
  </si>
  <si>
    <t>社会保障・税番号制度</t>
    <phoneticPr fontId="18"/>
  </si>
  <si>
    <t>システム整備費国庫補助金</t>
    <phoneticPr fontId="18"/>
  </si>
  <si>
    <t>自動車臨時運行</t>
    <phoneticPr fontId="18"/>
  </si>
  <si>
    <t>許可証明手数料</t>
    <phoneticPr fontId="18"/>
  </si>
  <si>
    <t>印鑑証明・諸証明等</t>
    <phoneticPr fontId="18"/>
  </si>
  <si>
    <t>交付手数料</t>
    <phoneticPr fontId="18"/>
  </si>
  <si>
    <t>個人番号カード</t>
    <phoneticPr fontId="18"/>
  </si>
  <si>
    <t>再交付手数料</t>
    <phoneticPr fontId="18"/>
  </si>
  <si>
    <t>個人番号カード交付</t>
    <phoneticPr fontId="18"/>
  </si>
  <si>
    <t>事務費国庫補助金</t>
    <phoneticPr fontId="18"/>
  </si>
  <si>
    <t>中長期在留者住居地</t>
    <phoneticPr fontId="18"/>
  </si>
  <si>
    <t>届出等事務国庫委託金</t>
    <phoneticPr fontId="18"/>
  </si>
  <si>
    <t>参議院議員選挙</t>
    <phoneticPr fontId="18"/>
  </si>
  <si>
    <t>執行費県委託金</t>
    <phoneticPr fontId="18"/>
  </si>
  <si>
    <t>宮城県議会議員選挙</t>
    <phoneticPr fontId="18"/>
  </si>
  <si>
    <t>統計調査員確保</t>
    <phoneticPr fontId="18"/>
  </si>
  <si>
    <t>対策県委託金</t>
    <phoneticPr fontId="18"/>
  </si>
  <si>
    <t>農林業センサス</t>
    <phoneticPr fontId="18"/>
  </si>
  <si>
    <t>調査県委託金</t>
    <phoneticPr fontId="18"/>
  </si>
  <si>
    <t>経済センサス</t>
    <phoneticPr fontId="18"/>
  </si>
  <si>
    <t>地籍調査事務費</t>
    <phoneticPr fontId="18"/>
  </si>
  <si>
    <t>県負担金</t>
    <phoneticPr fontId="18"/>
  </si>
  <si>
    <t>民生委員推せん会</t>
    <phoneticPr fontId="18"/>
  </si>
  <si>
    <t>運営費県補助金</t>
    <phoneticPr fontId="18"/>
  </si>
  <si>
    <t>拠出年金事務費</t>
    <phoneticPr fontId="18"/>
  </si>
  <si>
    <t>老人福祉施設入所負担金</t>
    <phoneticPr fontId="18"/>
  </si>
  <si>
    <t>現年度分</t>
    <phoneticPr fontId="18"/>
  </si>
  <si>
    <t>移送サービス事業負担金</t>
    <phoneticPr fontId="18"/>
  </si>
  <si>
    <t>緊急通報システム</t>
    <phoneticPr fontId="18"/>
  </si>
  <si>
    <t>設置負担金</t>
    <phoneticPr fontId="18"/>
  </si>
  <si>
    <t>介護予防支援計画</t>
    <phoneticPr fontId="18"/>
  </si>
  <si>
    <t>作成手数料</t>
    <phoneticPr fontId="18"/>
  </si>
  <si>
    <t>介護保険料軽減強化</t>
    <phoneticPr fontId="18"/>
  </si>
  <si>
    <t>国庫負担金</t>
    <phoneticPr fontId="18"/>
  </si>
  <si>
    <t>後期高齢保険基盤</t>
    <phoneticPr fontId="18"/>
  </si>
  <si>
    <t>安定県負担金</t>
    <phoneticPr fontId="18"/>
  </si>
  <si>
    <t>老人クラブ助成事業</t>
    <phoneticPr fontId="18"/>
  </si>
  <si>
    <t>県補助金</t>
    <phoneticPr fontId="18"/>
  </si>
  <si>
    <t>身体障害者補装具</t>
    <phoneticPr fontId="18"/>
  </si>
  <si>
    <t>給付費国庫負担金</t>
    <phoneticPr fontId="18"/>
  </si>
  <si>
    <t>身体障害者更生</t>
    <phoneticPr fontId="18"/>
  </si>
  <si>
    <t>医療費国庫負担金</t>
    <phoneticPr fontId="18"/>
  </si>
  <si>
    <t>身体障害児補装具</t>
    <phoneticPr fontId="18"/>
  </si>
  <si>
    <t>障害者自立支援</t>
    <phoneticPr fontId="18"/>
  </si>
  <si>
    <t>障害児入所給付費等</t>
    <phoneticPr fontId="18"/>
  </si>
  <si>
    <t>療養介護医療費</t>
    <phoneticPr fontId="18"/>
  </si>
  <si>
    <t>地域生活支援事業</t>
    <phoneticPr fontId="18"/>
  </si>
  <si>
    <t>国庫補助金</t>
    <phoneticPr fontId="18"/>
  </si>
  <si>
    <t>給付費県負担金</t>
    <phoneticPr fontId="18"/>
  </si>
  <si>
    <t>医療費県負担金</t>
    <phoneticPr fontId="18"/>
  </si>
  <si>
    <t>給付費県負担金</t>
    <phoneticPr fontId="18"/>
  </si>
  <si>
    <t>給付費県負担金</t>
    <phoneticPr fontId="18"/>
  </si>
  <si>
    <t>障害児入所給付費等</t>
    <phoneticPr fontId="18"/>
  </si>
  <si>
    <t>心身障害者医療費</t>
    <phoneticPr fontId="18"/>
  </si>
  <si>
    <t>助成事業県補助金</t>
    <phoneticPr fontId="18"/>
  </si>
  <si>
    <t>市町村地域生活</t>
    <phoneticPr fontId="18"/>
  </si>
  <si>
    <t>支援事業県補助金</t>
    <phoneticPr fontId="18"/>
  </si>
  <si>
    <t>健康福祉センター等</t>
    <phoneticPr fontId="18"/>
  </si>
  <si>
    <t>使用料</t>
    <phoneticPr fontId="18"/>
  </si>
  <si>
    <t>特別児童扶養手当</t>
    <phoneticPr fontId="18"/>
  </si>
  <si>
    <t>事務費国庫委託金</t>
    <phoneticPr fontId="18"/>
  </si>
  <si>
    <t>母子父子家庭医療費</t>
    <phoneticPr fontId="18"/>
  </si>
  <si>
    <t>乳幼児医療助成事業</t>
    <phoneticPr fontId="18"/>
  </si>
  <si>
    <t>審査・支払県補助金</t>
    <phoneticPr fontId="18"/>
  </si>
  <si>
    <t>小学校入学祝金支給</t>
    <phoneticPr fontId="18"/>
  </si>
  <si>
    <t>事業県補助金</t>
    <phoneticPr fontId="18"/>
  </si>
  <si>
    <t>狂犬病予防注射済票</t>
    <phoneticPr fontId="18"/>
  </si>
  <si>
    <t>交付手数料</t>
    <phoneticPr fontId="18"/>
  </si>
  <si>
    <t>健康増進事業等</t>
    <phoneticPr fontId="18"/>
  </si>
  <si>
    <t>宮城県少子化対策</t>
    <phoneticPr fontId="18"/>
  </si>
  <si>
    <t>支援市町村交付金</t>
    <phoneticPr fontId="18"/>
  </si>
  <si>
    <t>合併処理浄化槽整備</t>
    <phoneticPr fontId="18"/>
  </si>
  <si>
    <t>事業国庫補助金</t>
    <phoneticPr fontId="18"/>
  </si>
  <si>
    <t>みやぎ環境税県補助金</t>
    <phoneticPr fontId="18"/>
  </si>
  <si>
    <t>釜房ダム水質保全</t>
    <phoneticPr fontId="18"/>
  </si>
  <si>
    <t>対策基金繰入金</t>
    <phoneticPr fontId="18"/>
  </si>
  <si>
    <t>農業委員会設置費</t>
    <phoneticPr fontId="18"/>
  </si>
  <si>
    <t>県交付金</t>
    <phoneticPr fontId="18"/>
  </si>
  <si>
    <t>機構集積支援事業</t>
    <phoneticPr fontId="18"/>
  </si>
  <si>
    <t>農業次世代人材投資</t>
    <phoneticPr fontId="18"/>
  </si>
  <si>
    <t>農業経営基盤強化資金</t>
    <phoneticPr fontId="18"/>
  </si>
  <si>
    <t>利子助成事業県補助金</t>
    <phoneticPr fontId="18"/>
  </si>
  <si>
    <t>中山間地域等直接</t>
    <phoneticPr fontId="18"/>
  </si>
  <si>
    <t>支払県交付金</t>
    <phoneticPr fontId="18"/>
  </si>
  <si>
    <t>機構集積協力金</t>
    <phoneticPr fontId="18"/>
  </si>
  <si>
    <t>交付事業県補助金</t>
    <phoneticPr fontId="18"/>
  </si>
  <si>
    <t>農業振興対策基金利子</t>
    <phoneticPr fontId="18"/>
  </si>
  <si>
    <t>鳥獣害防止広域対策</t>
    <phoneticPr fontId="18"/>
  </si>
  <si>
    <t>交付金</t>
    <phoneticPr fontId="18"/>
  </si>
  <si>
    <t>鳥獣被害防止緊急</t>
    <phoneticPr fontId="18"/>
  </si>
  <si>
    <t>補獲対策事業交付金</t>
    <phoneticPr fontId="18"/>
  </si>
  <si>
    <t>多面的機能支払</t>
    <phoneticPr fontId="18"/>
  </si>
  <si>
    <t>交付金県補助金</t>
    <phoneticPr fontId="18"/>
  </si>
  <si>
    <t>多面的機能支払推進</t>
    <phoneticPr fontId="18"/>
  </si>
  <si>
    <t>農業競争力強化農地</t>
    <phoneticPr fontId="18"/>
  </si>
  <si>
    <t>整備事業県補助金</t>
    <phoneticPr fontId="18"/>
  </si>
  <si>
    <t>２１世紀田園文化</t>
    <phoneticPr fontId="18"/>
  </si>
  <si>
    <t>創造基金利子</t>
    <phoneticPr fontId="18"/>
  </si>
  <si>
    <t>経営所得安定対策等</t>
    <phoneticPr fontId="18"/>
  </si>
  <si>
    <t>推進事業費県補助金</t>
    <phoneticPr fontId="18"/>
  </si>
  <si>
    <t>蔵王山火口周辺警報に</t>
    <phoneticPr fontId="18"/>
  </si>
  <si>
    <t>伴う中小企業者対策資金</t>
    <phoneticPr fontId="18"/>
  </si>
  <si>
    <t>利子補給事業補助金</t>
    <phoneticPr fontId="18"/>
  </si>
  <si>
    <t>東日本大震災復興</t>
    <phoneticPr fontId="18"/>
  </si>
  <si>
    <t>基金繰入金</t>
    <phoneticPr fontId="18"/>
  </si>
  <si>
    <t>中小企業振興資金</t>
    <phoneticPr fontId="18"/>
  </si>
  <si>
    <t>貸付金元金収入</t>
    <phoneticPr fontId="18"/>
  </si>
  <si>
    <t>木造住宅耐震診断</t>
    <phoneticPr fontId="18"/>
  </si>
  <si>
    <t>助成事業国庫補助金</t>
    <phoneticPr fontId="18"/>
  </si>
  <si>
    <t>木造住宅耐震改修</t>
    <phoneticPr fontId="18"/>
  </si>
  <si>
    <t>通学路内危険ブロック塀</t>
    <phoneticPr fontId="18"/>
  </si>
  <si>
    <t>除却等事業国庫補助金</t>
    <phoneticPr fontId="18"/>
  </si>
  <si>
    <t>木造住宅耐震改修工事</t>
    <phoneticPr fontId="18"/>
  </si>
  <si>
    <t>青根７号線消雪</t>
    <phoneticPr fontId="18"/>
  </si>
  <si>
    <t>道路電気料</t>
    <phoneticPr fontId="18"/>
  </si>
  <si>
    <t>社会資本整備総合</t>
    <phoneticPr fontId="18"/>
  </si>
  <si>
    <t>交付金事業国庫補助金</t>
    <phoneticPr fontId="18"/>
  </si>
  <si>
    <t>公営住宅整備事業</t>
    <phoneticPr fontId="18"/>
  </si>
  <si>
    <t>東日本大震災復興</t>
    <phoneticPr fontId="18"/>
  </si>
  <si>
    <t>日本体育・学校健康</t>
    <phoneticPr fontId="18"/>
  </si>
  <si>
    <t>センター保護者負担金</t>
    <phoneticPr fontId="18"/>
  </si>
  <si>
    <t>スクールソーシャルワーカー</t>
    <phoneticPr fontId="18"/>
  </si>
  <si>
    <t>活用事業県委託金</t>
    <phoneticPr fontId="18"/>
  </si>
  <si>
    <t>小学校施設</t>
    <phoneticPr fontId="18"/>
  </si>
  <si>
    <t>長寿命化事業債</t>
    <phoneticPr fontId="18"/>
  </si>
  <si>
    <t>特別支援就学奨励費</t>
    <phoneticPr fontId="18"/>
  </si>
  <si>
    <t>国庫補助金（小学校）</t>
    <phoneticPr fontId="18"/>
  </si>
  <si>
    <t>被災児童生徒</t>
    <phoneticPr fontId="18"/>
  </si>
  <si>
    <t>就学支援事業</t>
    <phoneticPr fontId="18"/>
  </si>
  <si>
    <t>中学校施設</t>
    <phoneticPr fontId="18"/>
  </si>
  <si>
    <t>国庫補助金（中学校）</t>
    <phoneticPr fontId="18"/>
  </si>
  <si>
    <t>柴農川崎校</t>
  </si>
  <si>
    <t>柴農川崎校</t>
    <phoneticPr fontId="18"/>
  </si>
  <si>
    <t>こども園利用料</t>
    <phoneticPr fontId="18"/>
  </si>
  <si>
    <t>（短期・現年度分）</t>
    <phoneticPr fontId="18"/>
  </si>
  <si>
    <t>こども園利用料</t>
    <phoneticPr fontId="18"/>
  </si>
  <si>
    <t>（長期・現年度分）</t>
    <phoneticPr fontId="18"/>
  </si>
  <si>
    <t>預かり保育料</t>
    <phoneticPr fontId="18"/>
  </si>
  <si>
    <t>（こども園・現年分）</t>
    <phoneticPr fontId="18"/>
  </si>
  <si>
    <t>幼稚園就園奨励費</t>
    <phoneticPr fontId="18"/>
  </si>
  <si>
    <t>幼稚園給食納入金</t>
    <phoneticPr fontId="18"/>
  </si>
  <si>
    <t>（こども園・現年度分）</t>
    <phoneticPr fontId="18"/>
  </si>
  <si>
    <t>（幼稚園・現年度分）</t>
    <phoneticPr fontId="18"/>
  </si>
  <si>
    <t>（職員・現年度分）</t>
    <phoneticPr fontId="18"/>
  </si>
  <si>
    <t>（支援センター・現年度分）</t>
    <phoneticPr fontId="18"/>
  </si>
  <si>
    <t>子ども・子育て支援</t>
    <phoneticPr fontId="18"/>
  </si>
  <si>
    <t>交付金国庫補助金</t>
    <phoneticPr fontId="18"/>
  </si>
  <si>
    <t>児童教室使用料</t>
    <phoneticPr fontId="18"/>
  </si>
  <si>
    <t>（現年度分）</t>
    <phoneticPr fontId="18"/>
  </si>
  <si>
    <t>交付金県補助金</t>
    <phoneticPr fontId="18"/>
  </si>
  <si>
    <t>幼稚園授業料</t>
    <phoneticPr fontId="18"/>
  </si>
  <si>
    <t>預かり保育料</t>
    <phoneticPr fontId="18"/>
  </si>
  <si>
    <t>公衆電話使用料</t>
    <phoneticPr fontId="18"/>
  </si>
  <si>
    <t>（公民館・分館）</t>
    <phoneticPr fontId="18"/>
  </si>
  <si>
    <t>多目的コート</t>
    <phoneticPr fontId="18"/>
  </si>
  <si>
    <t>ナイター照明使用料</t>
    <phoneticPr fontId="18"/>
  </si>
  <si>
    <t>（海洋センター）</t>
    <phoneticPr fontId="18"/>
  </si>
  <si>
    <t>学校給食納入金</t>
    <phoneticPr fontId="18"/>
  </si>
  <si>
    <t>基金利子</t>
    <phoneticPr fontId="18"/>
  </si>
  <si>
    <t>オリンピックパラリンピックムーブメント事業講演会等謝金</t>
    <rPh sb="19" eb="21">
      <t>ジギョウ</t>
    </rPh>
    <rPh sb="21" eb="24">
      <t>コウエンカイ</t>
    </rPh>
    <rPh sb="24" eb="25">
      <t>トウ</t>
    </rPh>
    <rPh sb="25" eb="27">
      <t>シャキン</t>
    </rPh>
    <phoneticPr fontId="18"/>
  </si>
  <si>
    <t>学校支援地域本部事業</t>
    <rPh sb="0" eb="2">
      <t>ガッコウ</t>
    </rPh>
    <rPh sb="2" eb="4">
      <t>シエン</t>
    </rPh>
    <rPh sb="4" eb="6">
      <t>チイキ</t>
    </rPh>
    <rPh sb="6" eb="8">
      <t>ホンブ</t>
    </rPh>
    <rPh sb="8" eb="10">
      <t>ジギョウ</t>
    </rPh>
    <phoneticPr fontId="18"/>
  </si>
  <si>
    <t>県委託金</t>
    <rPh sb="0" eb="1">
      <t>ケン</t>
    </rPh>
    <rPh sb="1" eb="3">
      <t>イタク</t>
    </rPh>
    <rPh sb="3" eb="4">
      <t>キン</t>
    </rPh>
    <phoneticPr fontId="18"/>
  </si>
  <si>
    <t>一般会計（歳入）</t>
    <rPh sb="0" eb="2">
      <t>イッパン</t>
    </rPh>
    <rPh sb="2" eb="4">
      <t>カイケイ</t>
    </rPh>
    <rPh sb="5" eb="7">
      <t>サイニュウ</t>
    </rPh>
    <phoneticPr fontId="19"/>
  </si>
  <si>
    <t>本年度</t>
  </si>
  <si>
    <t>前年度</t>
  </si>
  <si>
    <t>充当先事業</t>
    <rPh sb="0" eb="2">
      <t>ジュウトウ</t>
    </rPh>
    <rPh sb="2" eb="3">
      <t>サキ</t>
    </rPh>
    <rPh sb="3" eb="5">
      <t>ジギョウ</t>
    </rPh>
    <phoneticPr fontId="19"/>
  </si>
  <si>
    <t>充当額</t>
  </si>
  <si>
    <t>町税</t>
  </si>
  <si>
    <t>町民税</t>
  </si>
  <si>
    <t>個人</t>
  </si>
  <si>
    <t>現年度課税分</t>
  </si>
  <si>
    <t>均等割　147,000,000円×収納率98.0％</t>
  </si>
  <si>
    <t>所得割　248,000,000円×収納率98.0％</t>
  </si>
  <si>
    <t>滞納繰越分</t>
  </si>
  <si>
    <t>滞納繰越額　17,000,000円×収納率26.5％</t>
  </si>
  <si>
    <t>法人</t>
  </si>
  <si>
    <t>均等割　21,000,000円×収納率98％</t>
  </si>
  <si>
    <t>税割　　28,250,000円×収納率98％</t>
  </si>
  <si>
    <t>滞納繰越額　300,000円×収納率25％</t>
  </si>
  <si>
    <t>固定資産税</t>
  </si>
  <si>
    <t>純固定資産税</t>
  </si>
  <si>
    <t>土地収入見込額　130,500,000円×収納率97.5％</t>
  </si>
  <si>
    <t>家屋収入見込額　230,000,000円×収納率97.5％</t>
  </si>
  <si>
    <t>償却資産収入見込額　145,582,912×収納率97.5％</t>
  </si>
  <si>
    <t>滞納繰越額　33,600,000円×収納率29.7％</t>
  </si>
  <si>
    <t>国有資産等所在市町村交付金及び納付金</t>
  </si>
  <si>
    <t>東北地方建設局</t>
  </si>
  <si>
    <t>東北森林管理局</t>
  </si>
  <si>
    <t>仙台市水道局</t>
  </si>
  <si>
    <t>軽自動車税</t>
  </si>
  <si>
    <t>50cc　279台×2,000円×収納率97.5％</t>
  </si>
  <si>
    <t>90cc　34台×2,000円×収納率97.5％</t>
  </si>
  <si>
    <t>125cc　43台×2,400円×収納率97.5％</t>
  </si>
  <si>
    <t>ミニカー　15台×3,700円×収納率97.5％</t>
  </si>
  <si>
    <t>小型特殊　47台×5,900円×収納率97.5％</t>
  </si>
  <si>
    <t>農耕作業車　581台×2,400円×収納率97.5％</t>
  </si>
  <si>
    <t>軽二輪車　113台×3,600円×収納率97.5％</t>
  </si>
  <si>
    <t>二輪小型　179台×6,000円×収納率97.5％</t>
  </si>
  <si>
    <t>軽三輪車　1台×4,600円×収納率100.0％</t>
  </si>
  <si>
    <t>軽四輪貨物自動車　旧（自家用）　687台×4,000円×収納率97.5</t>
  </si>
  <si>
    <t>軽四輪貨物自動車　標（自家用）　103台×5,000円×収納率97.5</t>
  </si>
  <si>
    <t>軽四輪貨物自動車　重（自家用）　462台×6,000円×収納率97.5</t>
  </si>
  <si>
    <t>軽四輪貨物自動車（自家用）25％軽減　6台×3,800円×収納率97.5</t>
  </si>
  <si>
    <t>軽四輪貨物自動車　営・旧　13台×3,000円×収納率97.5％</t>
  </si>
  <si>
    <t>軽四輪貨物自動車　営・標　2台×3,800円×収納率97.5％</t>
  </si>
  <si>
    <t>軽四輪貨物自動車　営・重　9台×4,500円×収納率97.5％</t>
  </si>
  <si>
    <t>軽四輪乗用自動車　旧（自家用）　1,700台×7,200円×収納率97.5％</t>
  </si>
  <si>
    <t>軽四輪乗用自動車　旧（自家用）　175台×10,800円×収納率97.5％</t>
  </si>
  <si>
    <t>軽四輪乗用自動車　重（自家用）　445台×12,900円×収納率97.5％</t>
  </si>
  <si>
    <t>軽四輪乗用自動車（自家用）50％軽減　61台×5,400円×収納率97.5％</t>
  </si>
  <si>
    <t>軽四輪乗用自動車（自家用）25％軽減　75台×8,100円×収納率97.5％</t>
  </si>
  <si>
    <t>環境性能割H31.10～H32.1</t>
  </si>
  <si>
    <t>滞納繰越額　1,000,000円×収納率20％</t>
  </si>
  <si>
    <t>町たばこ税</t>
  </si>
  <si>
    <t>普通たばこ(見込本数11,000,000本×5.692円×売上率97％</t>
  </si>
  <si>
    <t>3級品たばこ（見込本数640,000本×4円×売上率96.5％</t>
  </si>
  <si>
    <t>入湯税</t>
  </si>
  <si>
    <t>宿泊分　150円×18,000人</t>
  </si>
  <si>
    <t>日帰り分100円×2,500人</t>
  </si>
  <si>
    <t>滞納繰越見込額　300,000円×収納率20％</t>
  </si>
  <si>
    <t>地方譲与税</t>
  </si>
  <si>
    <t>地方揮発油譲与税</t>
  </si>
  <si>
    <t>地方揮発油税（国税）の徴収金を財源。市町村へ42/100を譲与。</t>
  </si>
  <si>
    <t>町道の延長及び面積による（6･11･3月交付）。</t>
  </si>
  <si>
    <t>道路特定財源暫定税率（本則28.7円/Ｌ⇒53.8円/Ｌ）維持</t>
  </si>
  <si>
    <t>H30交付見込額ベース（15,150千円）×104.5%で試算</t>
  </si>
  <si>
    <t>　※総務省概算要求基準を考慮しH30/H29の増加率で補正</t>
  </si>
  <si>
    <t>自動車重量譲与税</t>
  </si>
  <si>
    <t>自動車重量税収の407/1000</t>
  </si>
  <si>
    <t>町道の延長及び面積による（6・11・3月交付）</t>
  </si>
  <si>
    <t>H30交付見込額×104.3％</t>
  </si>
  <si>
    <t>森林環境譲与税</t>
  </si>
  <si>
    <t>2023年度まで交付税及び譲与税特別会計からの借入金を財源に譲与</t>
  </si>
  <si>
    <t>私有林人工林面積・林業就業者等により配分</t>
  </si>
  <si>
    <t>林野庁の譲与基準に基づく概算額を採用</t>
  </si>
  <si>
    <t>利子割交付金</t>
  </si>
  <si>
    <t>県税税率＝支払利息×5％</t>
  </si>
  <si>
    <t>県民税利子割の3/5（8・12・3月交付）</t>
  </si>
  <si>
    <t>県税務課試算600千円採用</t>
  </si>
  <si>
    <t>配当割交付金</t>
  </si>
  <si>
    <t>上場株式等の配当課税の2/3。市町村の県民税額で按分</t>
  </si>
  <si>
    <t>県税務課試算2,600千円採用</t>
  </si>
  <si>
    <t>株式等譲渡所得割交付金</t>
  </si>
  <si>
    <t>源泉された株式等譲渡所得割の2/3。市町村の県民税額で按分。</t>
  </si>
  <si>
    <t>県税務課試算2,000千円採用</t>
  </si>
  <si>
    <t>地方消費税交付金</t>
  </si>
  <si>
    <t>・増税前　消費税の1.7％の1/2。人口による（5・8・11・2月交付）</t>
  </si>
  <si>
    <t>・増税後　消費税の2.2％の1/2。人口による（5・8・11・2月交付）</t>
  </si>
  <si>
    <t>　H30決算見込にH31地方消費税増税及び景気対策を考慮</t>
  </si>
  <si>
    <t>　（一般財源分）100,000千円＋（社会保障分）80,000千円</t>
  </si>
  <si>
    <t>ゴルフ場利用税交付金</t>
  </si>
  <si>
    <t>ゴルフ場利用税（県税）の7/10</t>
  </si>
  <si>
    <t>市町村のゴルフ場利用税額に応じる（8・12・3月交付）</t>
  </si>
  <si>
    <t>H30決算見込額を考慮</t>
  </si>
  <si>
    <t>参考）H27決算42,256千円・H28決算39,815千円・H29決算31,059千円</t>
  </si>
  <si>
    <t>自動車取得税交付金</t>
  </si>
  <si>
    <t>自動車取得税（県税）の95％×7/10</t>
  </si>
  <si>
    <t>市町村の道路の延長及び面積按分（8・12・3月交付）</t>
  </si>
  <si>
    <t>平成31年10月より廃止</t>
  </si>
  <si>
    <t>H30決算見込額と廃止を考慮し8,000千円と捕捉</t>
  </si>
  <si>
    <t>　参考〕H27決算14,968千円・H28決算14,499千円・H29決算17,159千円</t>
  </si>
  <si>
    <t>自動車取得税に代わり平成31年10月より課税</t>
  </si>
  <si>
    <t>実績等皆無のため県試算を採用</t>
  </si>
  <si>
    <t>地方特例交付金</t>
  </si>
  <si>
    <t>住宅借入等特別税額控除に係る減収分特例措置</t>
  </si>
  <si>
    <t>　減収補てん特例交付金（住宅借入等特別税額控除分）</t>
  </si>
  <si>
    <t>　　参考）H30決定額3,648千円</t>
  </si>
  <si>
    <t>　自動車税減収補填特例交付金及び軽自動車税減収補填特例交付金</t>
  </si>
  <si>
    <t>　参考）H31年度地方財政計画から概算で算出</t>
  </si>
  <si>
    <t>地方交付税</t>
  </si>
  <si>
    <t>普通交付税</t>
  </si>
  <si>
    <t>交付趣旨に基づく地方財源保障機能あり</t>
  </si>
  <si>
    <t>　前年度決定額ベースに地財計画を考慮</t>
  </si>
  <si>
    <t>　参考）H30決定額1,955,346千円　臨財債振替額145,804千円</t>
  </si>
  <si>
    <t>特別交付税</t>
  </si>
  <si>
    <t>基準財政需要額に捕捉されなかった特別の財政需用により交付</t>
  </si>
  <si>
    <t>　通常地方交付税全体の6％程度のところ過去実績は12％程度で推移</t>
  </si>
  <si>
    <t>　通年実績をベースにルール分の増額を考慮</t>
  </si>
  <si>
    <t>　震災復興特別交付税分（復興特区の減収分・放射性物質処理分）</t>
  </si>
  <si>
    <t>　参考）H27決算　415,930千円（H26比＋29.9％）</t>
  </si>
  <si>
    <t>　　　　H28決算　312,440千円（H27比▲24.9％）</t>
  </si>
  <si>
    <t>　　　　H29決算　310,904千円（H28比▲0.5％）</t>
  </si>
  <si>
    <t>交通安全対策事業特別交付金</t>
  </si>
  <si>
    <t>交通安全対策事業特別交付金見込額</t>
  </si>
  <si>
    <t>H30年度前期交付実績（前年同期▲5％）</t>
  </si>
  <si>
    <t>　参考）H29決算1,281千円，H28決算1,176千円　H27決算1,188千円</t>
  </si>
  <si>
    <t>分担金及び負担金</t>
  </si>
  <si>
    <t>負担金</t>
  </si>
  <si>
    <t>民生費負担金</t>
  </si>
  <si>
    <t>老人福祉費負担金</t>
  </si>
  <si>
    <t>老人福祉施設入所負担金</t>
  </si>
  <si>
    <t>平成31年度見込　34,100円×12ヵ月</t>
  </si>
  <si>
    <t>移送サービス事業負担金</t>
  </si>
  <si>
    <t>平成30年度実績見込　月平均15,000円×12ヵ月</t>
  </si>
  <si>
    <t>平成31年度見込　200円×650食</t>
  </si>
  <si>
    <t>新規設置　15,000円×0.05×5人</t>
  </si>
  <si>
    <t>児童福祉費負担金</t>
  </si>
  <si>
    <t>衛生費負担金</t>
  </si>
  <si>
    <t>各種検診負担金</t>
  </si>
  <si>
    <t>胃部エックス線検査　1,500円×500人</t>
  </si>
  <si>
    <t>便中ピロリ菌抗原検査　500円×200人</t>
  </si>
  <si>
    <t>子宮頸がん検診（頸部細胞診・体部細胞診）　2,000円×650人</t>
  </si>
  <si>
    <t>HPV検査　1,000円×55人</t>
  </si>
  <si>
    <t>30～39歳　1,000円×60人</t>
  </si>
  <si>
    <t>40～64歳　2,500円×190人</t>
  </si>
  <si>
    <t>65歳以上　1,000円×140人</t>
  </si>
  <si>
    <t>39歳未満　1,500円×130人</t>
  </si>
  <si>
    <t>肝炎ウィルス検診　500円×10人</t>
  </si>
  <si>
    <t>二次検診（頸部超音波・血管内皮機能検査）　2,000円×30人</t>
  </si>
  <si>
    <t>1,000円×65人</t>
  </si>
  <si>
    <t>300円×1,000人</t>
  </si>
  <si>
    <t>500円×370人</t>
  </si>
  <si>
    <t>500円×80人</t>
  </si>
  <si>
    <t>フッ化物洗口負担金（こども園、富岡幼稚園）　200円×90人</t>
  </si>
  <si>
    <t>農林水産業費負担金</t>
  </si>
  <si>
    <t>農業費負担金</t>
  </si>
  <si>
    <t>　前川地区中山間地域総合整備事業負担金</t>
  </si>
  <si>
    <t>　　用水路改修事業負担金事業費50,000,000円×負担割0.03</t>
  </si>
  <si>
    <t>　太郎川地区工事費負担金補助残1,880,000円×負担割0.10</t>
  </si>
  <si>
    <t>　本砂金地区工事費負担金補助残4,400,000円×負担割0.10</t>
  </si>
  <si>
    <t>　水路改修工事負担金　事業費1,500,000円×負担割0.10</t>
  </si>
  <si>
    <t>教育費負担金</t>
  </si>
  <si>
    <t>小・中学校　460円×(541人－(要保護1＋準要保護43))人</t>
  </si>
  <si>
    <t>総務費負担金</t>
  </si>
  <si>
    <t>山元町</t>
  </si>
  <si>
    <t>使用料及び手数料</t>
  </si>
  <si>
    <t>使用料</t>
  </si>
  <si>
    <t>総務使用料</t>
  </si>
  <si>
    <t>総務管理使用料</t>
  </si>
  <si>
    <t>コミュニティセンター4ヵ所使用料　H29年度実績</t>
  </si>
  <si>
    <t>廃校4校（本砂金・川内・支倉・青根）利活用事業者による使用料</t>
  </si>
  <si>
    <t>　内訳〕50千円/月×12ヵ月×4事業者</t>
  </si>
  <si>
    <t>月平均乗車料金（H30.11末実績採用）相当額　90,000円×12ヵ月</t>
  </si>
  <si>
    <t>　参考）乗車料実績 H25年度　2,188,127円　H26年度1,841,520円</t>
  </si>
  <si>
    <t>H27年度　1,761,220円　H28年度1,613,460円　H29年度　1,411,260円</t>
  </si>
  <si>
    <t>　光ファイバ芯線の賃貸借に関する契約書に基づくH30使用料予定額</t>
  </si>
  <si>
    <t>民生使用料</t>
  </si>
  <si>
    <t>健康福祉センター使用料</t>
  </si>
  <si>
    <t>柴田訪問看護センター使用料月額3,000円×12ヵ月</t>
  </si>
  <si>
    <t>社会福祉協議会センター使用料</t>
  </si>
  <si>
    <t>　健康福祉センター維持管理経費に係る占用及び使用割合率採用</t>
  </si>
  <si>
    <t>　　社協施設分：デイサービス施設等530.4㎡/全体3,402.59㎡≒15.6％</t>
  </si>
  <si>
    <t>　　社協温泉分：デイサービス等使用3.0t/全体26.5t≒11.3％</t>
  </si>
  <si>
    <t>　共通維持経費（施設管理、温泉管理、電気料等）×上記割合</t>
  </si>
  <si>
    <t>　20,000千円×15.6％＋2,000千円×11.3％＋4,200千円×15.6％</t>
  </si>
  <si>
    <t>　≒4,000千円</t>
  </si>
  <si>
    <t>温泉使用料</t>
  </si>
  <si>
    <t>単独　医療法人光友会（アルパイン川崎）42,000円×12ヵ月</t>
  </si>
  <si>
    <t>温泉一般利用料月額350,000円×12ヵ月平均月額実績ベース採用</t>
  </si>
  <si>
    <t>農林水産業使用料</t>
  </si>
  <si>
    <t>農業使用料</t>
  </si>
  <si>
    <t>開発センター及び地区集落センター使用料（H30実績ﾍﾞｰｽ）</t>
  </si>
  <si>
    <t>山村開発センター</t>
    <phoneticPr fontId="18"/>
  </si>
  <si>
    <t>農園区画別使用料</t>
  </si>
  <si>
    <t>等管理費</t>
    <phoneticPr fontId="18"/>
  </si>
  <si>
    <t>　6,480円×2区画</t>
  </si>
  <si>
    <t>　12,960円×38区画</t>
  </si>
  <si>
    <t>土木使用料</t>
  </si>
  <si>
    <t>道路使用料</t>
  </si>
  <si>
    <t>道路占用料</t>
  </si>
  <si>
    <t>占用者：東北電力㈱白石電力センター他35件</t>
  </si>
  <si>
    <t>住宅使用料</t>
  </si>
  <si>
    <t>伊勢原団地（21戸）調定見込額 464,400円×収納見込率 96%</t>
  </si>
  <si>
    <t>北原団地（57戸）　調定見込額 6,499,900円×収納見込率 96%</t>
  </si>
  <si>
    <t>青根厚生住宅（5戸）　調定見込額 103,200円×収納見込率 96%</t>
  </si>
  <si>
    <t>沼の平アパート（2戸）　調定見込額 76,800円×収納見込率 96%</t>
  </si>
  <si>
    <t>北川原山団地（22戸）　調定見込額 2,220,200円×収納見込率 100%</t>
  </si>
  <si>
    <t>滞納繰越分収入見込額</t>
  </si>
  <si>
    <t>滞納繰越分見込み（債権回収業務含）</t>
  </si>
  <si>
    <t>（現年度分1,263,846円＋過年度分見込7,812,957円）×収納見込率 10%</t>
  </si>
  <si>
    <t>教育使用料</t>
  </si>
  <si>
    <t>こども園利用料</t>
  </si>
  <si>
    <t>H30年度実績見込額　970,000円×0.95</t>
  </si>
  <si>
    <t>H30年度実績見込額24,651,000円×0.98</t>
  </si>
  <si>
    <t>幼稚園授業料</t>
  </si>
  <si>
    <t>H30年度実績見込額　444,500円×0.85</t>
  </si>
  <si>
    <t>預かり保育料</t>
  </si>
  <si>
    <t>預かり保育料（こども園・現年度分）</t>
  </si>
  <si>
    <t>H30年度実績見込額　25,000円×12ヵ月</t>
  </si>
  <si>
    <t>H30年度実績見込額　16,000円×10ヶ月</t>
  </si>
  <si>
    <t>預かり保育料（支援センター・現年分）</t>
  </si>
  <si>
    <t>H30年度実績見込額　20,000円×12ヵ月</t>
  </si>
  <si>
    <t>社会教育使用料</t>
  </si>
  <si>
    <t>公民館使用料（平成30年度実績見込により算出）</t>
  </si>
  <si>
    <t>公民館分館使用料（平成30年度実績見込により算出）</t>
  </si>
  <si>
    <t>保健体育使用料</t>
  </si>
  <si>
    <t>41,000円×12ヵ月</t>
  </si>
  <si>
    <t>前年実績及び過去の利用状況から算出</t>
  </si>
  <si>
    <t>（1,400人×100円）+（100人×200円）</t>
  </si>
  <si>
    <t>平成30年度実績見込みにより算出</t>
  </si>
  <si>
    <t>延べ利用時間240時間×700円</t>
  </si>
  <si>
    <t>平成30年実績見込みにより算出</t>
  </si>
  <si>
    <t>延べ利用時間70時間×3,000円（時間当たり単価）</t>
  </si>
  <si>
    <t>160時間×500円（全利用時間単価採用）</t>
  </si>
  <si>
    <t>平成29年度実績見込みにより算出</t>
  </si>
  <si>
    <t>9,000円×12ヵ月</t>
  </si>
  <si>
    <t>250円×200時間</t>
  </si>
  <si>
    <t>児童教室使用料</t>
  </si>
  <si>
    <t>H30年度実績見込額　2,741,000×0.98</t>
  </si>
  <si>
    <t>総務手数料</t>
  </si>
  <si>
    <t>税務手数料</t>
  </si>
  <si>
    <t>税務証明等交付手数料2,330件×300円</t>
  </si>
  <si>
    <t>家屋証明書交付手数料12件×1,300円</t>
  </si>
  <si>
    <t>H30年度実績見込額から算定</t>
  </si>
  <si>
    <t>自動車臨時運行許可証明手数料370件×750円</t>
  </si>
  <si>
    <t>戸籍住民基本台帳手数料</t>
  </si>
  <si>
    <t>戸籍謄本手数料　　　1,400件×450円</t>
  </si>
  <si>
    <t>戸籍抄本手数料　　　500件×450円</t>
  </si>
  <si>
    <t>除籍謄抄本手数料　　1,000件×750円</t>
  </si>
  <si>
    <t>届書に基づく証明手数料　20件×350円</t>
  </si>
  <si>
    <t>住民票謄本手数料　　750件×500円</t>
  </si>
  <si>
    <t>住民票抄本手数料　　2,900件×300円</t>
  </si>
  <si>
    <t>住民票除票手数料　　300件×300円</t>
  </si>
  <si>
    <t>戸籍附票手数料　　　130件×300円</t>
  </si>
  <si>
    <t>印鑑証明手数料　2,600件×300円</t>
  </si>
  <si>
    <t>諸証明　　　　　　120件×300円</t>
  </si>
  <si>
    <t>印鑑登録手数料250件×300円</t>
  </si>
  <si>
    <t>マイナンバー制度</t>
  </si>
  <si>
    <t>通知カード再交付手数料500円×100件</t>
  </si>
  <si>
    <t>個人番号カード再交付手数料800円×10件</t>
  </si>
  <si>
    <t>民生手数料</t>
  </si>
  <si>
    <t>老人福祉手数料</t>
  </si>
  <si>
    <t>介護予防支援計画作成手数料220,000円×12ヵ月</t>
  </si>
  <si>
    <t>衛生手数料</t>
  </si>
  <si>
    <t>清掃手数料</t>
  </si>
  <si>
    <t>180L券10,000枚×1,010円</t>
  </si>
  <si>
    <t>ゴミ収集許可申請手数料　1件×3,000円</t>
  </si>
  <si>
    <t>平成31年度見込　250,000円</t>
  </si>
  <si>
    <t>狂犬病予防手数料</t>
  </si>
  <si>
    <t>新規登録　　30頭×3,000円</t>
  </si>
  <si>
    <t>鑑札再交付　3頭×1,600円</t>
  </si>
  <si>
    <t>注射済票交付　　650頭×550円</t>
  </si>
  <si>
    <t>国庫支出金</t>
  </si>
  <si>
    <t>国庫負担金</t>
  </si>
  <si>
    <t>民生費国庫負担金</t>
  </si>
  <si>
    <t>社会福祉費国庫負担金</t>
  </si>
  <si>
    <t>保険者支援分21,335,709円×1/2</t>
  </si>
  <si>
    <t>補助事業費2,989,000円×1/2</t>
  </si>
  <si>
    <t>身体障害者更生医療国庫負担金</t>
  </si>
  <si>
    <t>補助事業費2,400,000円×1/2</t>
  </si>
  <si>
    <t>補助事業費500,000円×1/2</t>
  </si>
  <si>
    <t>補助事業費160,500,000円×1/2</t>
  </si>
  <si>
    <t>補助事業費600,000円×1/2</t>
  </si>
  <si>
    <t>補助事業費5,640,000円×1/2</t>
  </si>
  <si>
    <t>育成医療費30,000円×1/2</t>
  </si>
  <si>
    <t>老人福祉費国庫負担金</t>
  </si>
  <si>
    <t>介護保険料低所得者保険料軽減負担事業国庫負担金</t>
  </si>
  <si>
    <t>児童福祉費国庫負担金</t>
  </si>
  <si>
    <t>３歳未満　被用者　15,120,000×37/45＝12,432,000</t>
  </si>
  <si>
    <t>３歳未満　非被用者　4,500,000×4/6＝3,000,000</t>
  </si>
  <si>
    <t>小学校修了前　66,300,000×4/6＝44,200,000</t>
  </si>
  <si>
    <t>中学校修了前　18,480,000×4/6＝12,320,000</t>
  </si>
  <si>
    <t>特例給付　300,000×4/6＝200,000</t>
  </si>
  <si>
    <t>養育医療費480,000円×1/2</t>
  </si>
  <si>
    <t>国庫補助金</t>
  </si>
  <si>
    <t>総務費国庫補助金</t>
  </si>
  <si>
    <t>総務管理費国庫補助金</t>
  </si>
  <si>
    <t>電子計算機の設置等関連事務の委任に係る交付金</t>
  </si>
  <si>
    <t>　自治体中間サーバー・プラットフォーム運用経費</t>
  </si>
  <si>
    <t>【参考】Ｈ30年度交付実績による</t>
  </si>
  <si>
    <t>民生費国庫補助金</t>
  </si>
  <si>
    <t>社会福祉費国庫補助金</t>
  </si>
  <si>
    <t>補助事業費 6,527,000円×1/2</t>
    <phoneticPr fontId="18"/>
  </si>
  <si>
    <t>衛生費国庫補助金</t>
  </si>
  <si>
    <t>清掃費国庫補助金</t>
  </si>
  <si>
    <t>合併処理浄化槽整備事業国庫補助金　4,472,000円×1/3</t>
  </si>
  <si>
    <t>　5人槽　 1基×332,000円＝  332,000円</t>
  </si>
  <si>
    <t>　7人槽　10基×414,000円＝4,140,000円</t>
  </si>
  <si>
    <t>農林水産業費国庫補助金</t>
  </si>
  <si>
    <t>農業費国庫補助金</t>
  </si>
  <si>
    <t>農業基盤整備促進事業国庫補助金</t>
  </si>
  <si>
    <t>土木費国庫補助金</t>
  </si>
  <si>
    <t>建築物等地震防災対策費補助金</t>
  </si>
  <si>
    <t>補助対象額140,000円×補助率1/2×1件（予定）</t>
  </si>
  <si>
    <t>補助対象額900,000円×補助率11.5%×1件（予定）</t>
  </si>
  <si>
    <t>ブロック塀除却事業</t>
  </si>
  <si>
    <t>　補助対象額150,000円×補助率1/2×2件（予定）</t>
  </si>
  <si>
    <t>フェンス等設置事業</t>
  </si>
  <si>
    <t>　補助対象額100,000円×補助率1/2×2件（予定）</t>
  </si>
  <si>
    <t>公営住宅等整備事業　中原町営住宅</t>
  </si>
  <si>
    <t>　中原住宅宅地造成調査測量業務委託</t>
  </si>
  <si>
    <t>　補助対象額 124,000千円×補助率 50%</t>
  </si>
  <si>
    <t>町道北向・釜房線小沢橋ほか橋梁修繕事業</t>
  </si>
  <si>
    <t>　補助対象額90,000千円×60.5%</t>
  </si>
  <si>
    <t>教育費国庫補助金</t>
  </si>
  <si>
    <t>特別支援就学奨励費国庫補助金</t>
  </si>
  <si>
    <t>特別支援就学奨励費補助　338,250円×1/4</t>
  </si>
  <si>
    <t>特別支援就学奨励費補助　349,470円×1/4</t>
  </si>
  <si>
    <t>修学旅行費国庫補助金</t>
  </si>
  <si>
    <t>修学旅行費国庫補助金（小学校）</t>
  </si>
  <si>
    <t>修学旅行費国庫補助金（中学校）</t>
  </si>
  <si>
    <t>子ども・子育て支援交付金国庫補助金（千円未満切捨て）</t>
  </si>
  <si>
    <t>①放課後児童健全育成事業（４教室）</t>
  </si>
  <si>
    <t>　基準額27,049,000円×補助率1/3</t>
  </si>
  <si>
    <t>②一時預かり事業（子育て支援センター分）</t>
  </si>
  <si>
    <t>　基準額1,524,000円×補助率1/3</t>
  </si>
  <si>
    <t>③一時預かり事業（富岡幼稚園分）</t>
  </si>
  <si>
    <t>　基準額1,519,040×補助率1/3</t>
  </si>
  <si>
    <t>④地域子育て支援拠点事業　7,951,000円×補助率1/3</t>
  </si>
  <si>
    <t>幼稚園就園奨励費国庫補助金（千円未満切捨て）</t>
  </si>
  <si>
    <t>　基準額62,200円×1人×1/3</t>
  </si>
  <si>
    <t>国庫委託金</t>
  </si>
  <si>
    <t>総務費国庫委託金</t>
  </si>
  <si>
    <t>総務管理費国庫委託金</t>
  </si>
  <si>
    <t>戸籍住民基本台帳費国庫委託金</t>
  </si>
  <si>
    <t>民生費国庫委託金</t>
  </si>
  <si>
    <t>社会福祉費国庫委託金</t>
  </si>
  <si>
    <t>平成25年度決算額　2,636,312円　平成26年度決算額　3,471,771円</t>
  </si>
  <si>
    <t>平成27年度決算額　2,810,360円　平成28年度決算額  2,675,683円</t>
  </si>
  <si>
    <t>平成29年度決算額　2,649,645円</t>
  </si>
  <si>
    <t>児童福祉費国庫委託金</t>
  </si>
  <si>
    <t>交付見込額10件×1,829円</t>
  </si>
  <si>
    <t>県支出金</t>
  </si>
  <si>
    <t>県負担金</t>
  </si>
  <si>
    <t>総務費県負担金</t>
  </si>
  <si>
    <t>地籍調査費県負担金</t>
  </si>
  <si>
    <t>補助対象事業（国県負担金）28,900,000×3/4</t>
  </si>
  <si>
    <t>民生費県負担金</t>
  </si>
  <si>
    <t>社会福祉費県負担金</t>
  </si>
  <si>
    <t>保険税軽減分</t>
  </si>
  <si>
    <t>平成30年度実績ベース39,442,316円×3/4</t>
  </si>
  <si>
    <t>保険者支援分</t>
  </si>
  <si>
    <t>平成30年度実績ベース21,335,709円×1/4</t>
  </si>
  <si>
    <t>保険基盤安定制度（保険料軽減分）に基づく県負担金　3/4</t>
  </si>
  <si>
    <t>後期高齢者医療広域連合算出額27,526,000円×3/4</t>
  </si>
  <si>
    <t>補助事業費2,989,000円×1/4</t>
  </si>
  <si>
    <t>補助事業費2,400,000円×1/4</t>
  </si>
  <si>
    <t>補助事業費500,000円×1/4</t>
  </si>
  <si>
    <t>補助事業費160,500,000円×1/4</t>
  </si>
  <si>
    <t>補助事業費600,000円×1/4</t>
  </si>
  <si>
    <t>補助事業費5,640,000円×1/4</t>
  </si>
  <si>
    <t>育成医療費30,000円×1/4</t>
  </si>
  <si>
    <t>老人福祉費県負担金</t>
  </si>
  <si>
    <t>介護保険料低所得者軽減負担事業県負担金</t>
  </si>
  <si>
    <t>児童福祉費県負担金</t>
  </si>
  <si>
    <t>児童手当県費</t>
  </si>
  <si>
    <t>3歳未満　被用者　15,120,000円×4/45＝1,344,000円</t>
  </si>
  <si>
    <t>3歳未満　非被用者　4,500,000円×1/6＝750,000円</t>
  </si>
  <si>
    <t>小学校修了前　66,300,000円×1/6＝11,050,000円</t>
  </si>
  <si>
    <t>中学校修了前　18,480,000円×1/6＝3,080,000円</t>
  </si>
  <si>
    <t>特例給付　300,000円×1/6＝50,000円</t>
  </si>
  <si>
    <t>養育医療費480,000円×1/4</t>
  </si>
  <si>
    <t>県補助金</t>
  </si>
  <si>
    <t>総務費県補助金</t>
  </si>
  <si>
    <t>総務管理費県補助金</t>
  </si>
  <si>
    <t>土地利用規制等対策費県補助金</t>
  </si>
  <si>
    <t>徴税費県補助金</t>
  </si>
  <si>
    <t>自然環境保全区域県奨励金</t>
  </si>
  <si>
    <t>　前年度実績額　592,000円</t>
  </si>
  <si>
    <t>交付見込額4,572千円（水力交付枠4,400千円＋移出県枠174千円）</t>
  </si>
  <si>
    <t>　H29年度交付予定額4,574千円（かわさきこども園運営事業充当）</t>
  </si>
  <si>
    <t>市町村振興総合補助金　仮要望額採用</t>
  </si>
  <si>
    <t>　市町村地域振興に係る総合的（包括的）補助金</t>
  </si>
  <si>
    <t>　①消防防災施設等整備事業　補助率1/3</t>
  </si>
  <si>
    <t>　②移住・交流推進支援事業　補助率1/2、1/3</t>
  </si>
  <si>
    <t>　③市町村交通安全対策推進事業　補助率単価</t>
  </si>
  <si>
    <t>　④がん検診受診率向上促進事業　補助率1/2</t>
  </si>
  <si>
    <t>　⑤在宅酸素療法者酸素濃縮器利用助成事業　補助率定額</t>
  </si>
  <si>
    <t>　⑥市町村献血推進事業　補助率1/3</t>
  </si>
  <si>
    <t>　⑦みやぎ路観光地整備事業 補助率1/2</t>
  </si>
  <si>
    <t>　⑧食育実践地域活動支援事業　補助率1/2</t>
  </si>
  <si>
    <t>　⑨豊かなふるさと保全整備事業　補助率4/10</t>
  </si>
  <si>
    <t>民生費県補助金</t>
  </si>
  <si>
    <t>社会福祉費県補助金</t>
  </si>
  <si>
    <t>民生委員推薦会事業補助金　4,000円×5名×1回開催</t>
  </si>
  <si>
    <t>県単補助（医療費のみ　食事療養費は対象外）25,920,000円×1/2</t>
  </si>
  <si>
    <t>補助事業費6,527,000円×1/4</t>
  </si>
  <si>
    <t>老人福祉費県補助金</t>
  </si>
  <si>
    <t>補助事業費　1,450,000円×2/3×支給率0.857</t>
  </si>
  <si>
    <t>児童福祉費県補助金</t>
  </si>
  <si>
    <t>過去3年間の実績ベース</t>
  </si>
  <si>
    <t>県単独　県対応額（外来　910,000円＋入院　200,000円）×1/2</t>
  </si>
  <si>
    <t>Ｈ30見込額＋H29からの拡充分</t>
  </si>
  <si>
    <t>入院・外来　小学校就学前まで　12,130,000円×1/2</t>
  </si>
  <si>
    <t>乳幼児医療助成事業審査・支払業務県補助金</t>
  </si>
  <si>
    <t>県事業分のみの支払見込額4,840件×32円×1/2</t>
  </si>
  <si>
    <t>県単補助　補助事業費300,000円×1/2</t>
  </si>
  <si>
    <t>衛生費県補助金</t>
  </si>
  <si>
    <t>保健衛生費県補助金</t>
  </si>
  <si>
    <t>補助事業費　750,000円×2/3</t>
  </si>
  <si>
    <t>宮城県少子化対策支援市町村交付金（1/2補助）</t>
  </si>
  <si>
    <t>①療育支援（巡回コンサルテーション）事業　事業費991,200円×1/2</t>
  </si>
  <si>
    <t>②特定不妊治療費助成事業　事業費150,000円×1/2</t>
  </si>
  <si>
    <t>みやぎ環境税県補助金</t>
  </si>
  <si>
    <t>みやぎ環境税交付金</t>
  </si>
  <si>
    <t>　国民健康保険川崎病院ＬＥＤ化事業</t>
  </si>
  <si>
    <t>農林水産業費県補助金</t>
  </si>
  <si>
    <t>農業費県補助金</t>
  </si>
  <si>
    <t>農業委員会設置費交付金　1,747,000円</t>
  </si>
  <si>
    <t>　参考〕（　H30見込額　1,792,000円　）×　0.975</t>
  </si>
  <si>
    <t>　2,250,000円×1組(夫婦就農継続)＋1,500,000円×4人(継続)</t>
  </si>
  <si>
    <t>　＋1,500,000円×2人(予定)</t>
  </si>
  <si>
    <t>利子補給額　40,000円×1/2</t>
  </si>
  <si>
    <t>緩傾斜2地区（天神、柳生川）A=329,038m2</t>
  </si>
  <si>
    <t>（国1/2+県1/4）2,632,304円×3/4</t>
  </si>
  <si>
    <t>経営所得安定対策事業費県補助金</t>
  </si>
  <si>
    <t>人・農地問題解決推進事業県補助金</t>
  </si>
  <si>
    <t>（国1/2+県1/4)　A=370ha　12,060,000円×3/4</t>
  </si>
  <si>
    <t>多面的機能支払推進交付金　7組織</t>
  </si>
  <si>
    <t>・経営転換協力金　30,000円/10a×8ha＝2,400,000円</t>
  </si>
  <si>
    <t>農地の利用状況調査、農地台帳整備に係る補助金</t>
  </si>
  <si>
    <t>　参考]　（　H30見込額　589,000円　）×　0.841</t>
  </si>
  <si>
    <t>農地集積・集約化の推進活動及び遊休農地の発生防止・解消活動</t>
  </si>
  <si>
    <t>　参考］　（H30見込額　1,140,000円）×0.975</t>
  </si>
  <si>
    <t>農山漁村地域整備交付金県補助金</t>
  </si>
  <si>
    <t>放射性物質汚染廃棄物処理事業費県補助金</t>
  </si>
  <si>
    <t>古関地区換地等調整事業補助金</t>
  </si>
  <si>
    <t>小沢地区換地等調整事業補助金</t>
  </si>
  <si>
    <t>林業費県補助金</t>
  </si>
  <si>
    <t>　新植　滝倉山；A=3.10ha</t>
  </si>
  <si>
    <t>　下刈（１回刈）　川崎原；A=3.44ha</t>
  </si>
  <si>
    <t>　搬出間伐　松葉森山；A=6.60ha</t>
  </si>
  <si>
    <t>　切捨間伐　北沢山；A=7.00ha</t>
  </si>
  <si>
    <t>　枝打ち　大平山；A=3.42ha</t>
  </si>
  <si>
    <t>商工費県補助金</t>
  </si>
  <si>
    <t>蔵王山火口周辺警報に伴う中小企業者対策</t>
    <phoneticPr fontId="18"/>
  </si>
  <si>
    <t>資金利子補給事業補助金</t>
    <phoneticPr fontId="18"/>
  </si>
  <si>
    <t>蔵王山火口周辺警報に伴う中小企業者対策資金利子補給事業補助見込額</t>
  </si>
  <si>
    <t>（平成30年1月30日の火口周辺警報発令に伴う風評被害対策支援事業）</t>
  </si>
  <si>
    <t>土木費県補助金</t>
  </si>
  <si>
    <t>建築物等地震防災対策費県補助金</t>
  </si>
  <si>
    <t>補助対象額140,000円×補助率1/4×1件（予定）</t>
  </si>
  <si>
    <t>補助対象額　900千円×補助率1/12×1件＋ﾘﾌｫｰﾑ加算100千円（予定）</t>
  </si>
  <si>
    <t>消防費県補助金</t>
  </si>
  <si>
    <t>石油貯蔵施設立地対策等交付金</t>
  </si>
  <si>
    <t>石油貯蔵施設立地対策等交付金（見込額）</t>
  </si>
  <si>
    <t>　参考〕H27決算5,518千円　H28決算9,241千円　H29内示5,852千円</t>
  </si>
  <si>
    <t>教育費県補助金</t>
  </si>
  <si>
    <t>　基準額1,519,040円×補助率1/3</t>
  </si>
  <si>
    <t>被災児童生徒就学支援事業費補助(対象者見込:2人）</t>
  </si>
  <si>
    <t>ケアハウス事業費補助金　</t>
  </si>
  <si>
    <t>事業費　9,034,152円　補助率10／10</t>
  </si>
  <si>
    <t>維持管理費　514,800円　補助率2/3</t>
  </si>
  <si>
    <t>県委託金</t>
  </si>
  <si>
    <t>総務費県委託金</t>
  </si>
  <si>
    <t>総務管理費県委託金</t>
  </si>
  <si>
    <t>平成31年度交付見込額</t>
  </si>
  <si>
    <t>文化財保護に係る経由処理交付金</t>
  </si>
  <si>
    <t>　@692円×予想取扱い10件</t>
  </si>
  <si>
    <t>徴税費県委託金</t>
  </si>
  <si>
    <t>納税者数　4,300人×3,000円</t>
  </si>
  <si>
    <t>戸籍住民基本台帳費県委託金</t>
  </si>
  <si>
    <t>統計調査費県委託金</t>
  </si>
  <si>
    <t>H30補助金額採用</t>
  </si>
  <si>
    <t>住宅土地統計調査県委託金</t>
  </si>
  <si>
    <t>H27補助金額採用</t>
  </si>
  <si>
    <t>調査区管理（平成30年度参考）</t>
  </si>
  <si>
    <t>基礎調査（平成30年度参考）</t>
  </si>
  <si>
    <t>統計調査員確保対策県交付金</t>
  </si>
  <si>
    <t>選挙費県委託金</t>
  </si>
  <si>
    <t>事業費8,015千円-対象外経費112千円（備品購入費の5/9）</t>
  </si>
  <si>
    <t>事業費8,996千円-対象外経費134千円（備品購入費の4/9）</t>
  </si>
  <si>
    <t>教育費県委託金</t>
  </si>
  <si>
    <t>学ぶ土台作り市町村等支援事業県委託金</t>
  </si>
  <si>
    <t>文化財保護県経由処理委託金</t>
  </si>
  <si>
    <t>土木費県委託金</t>
  </si>
  <si>
    <t>河川費県委託金</t>
  </si>
  <si>
    <t>河川堤防除草業務県委託金</t>
  </si>
  <si>
    <t>財産収入</t>
  </si>
  <si>
    <t>財産運用収入</t>
  </si>
  <si>
    <t>財産貸付収入</t>
  </si>
  <si>
    <t>土地建物貸付収入</t>
  </si>
  <si>
    <t>行政財産使用許可（土地）</t>
  </si>
  <si>
    <t>行政財産使用許可（建物）</t>
  </si>
  <si>
    <t>利子及び配当金</t>
  </si>
  <si>
    <t>基金利子</t>
  </si>
  <si>
    <t>満期時期考慮残高×定期利率0.010％相当額(H30実績採用)で試算</t>
  </si>
  <si>
    <t>釜房ダム水質保全対策事業基金利子</t>
  </si>
  <si>
    <t>配当金</t>
  </si>
  <si>
    <t>株式等配当金</t>
  </si>
  <si>
    <t>七十七銀行保有株式配当金見込額</t>
  </si>
  <si>
    <t>　10,627株×22.5円（H30実績）×2回</t>
  </si>
  <si>
    <t>財産売払収入</t>
  </si>
  <si>
    <t>不動産売払収入</t>
  </si>
  <si>
    <t>立木売払収入</t>
  </si>
  <si>
    <t>立木等売払見込額　通年実績ベースで計上</t>
  </si>
  <si>
    <t>寄付金</t>
  </si>
  <si>
    <t>ふるさと支援寄付金</t>
  </si>
  <si>
    <t>ふるさと納税制度寄付金</t>
  </si>
  <si>
    <t>ふるさと納税　　20千円×1,500件</t>
  </si>
  <si>
    <t>　〔実績〕H29：1,230件・17,818,500千円</t>
  </si>
  <si>
    <t>　〔3社契約〕①H28.11.22～、②H29.10.23～、③H29.12.4～</t>
  </si>
  <si>
    <t>繰入金</t>
  </si>
  <si>
    <t>基金繰入金</t>
  </si>
  <si>
    <t>財政調整基金繰入金</t>
  </si>
  <si>
    <t>財源不足調整措置　</t>
  </si>
  <si>
    <t>ふるさとの固有の歴史、文化、産業等を活かした地域づくりを目的</t>
  </si>
  <si>
    <t>としてふるさと基金財源を活用</t>
  </si>
  <si>
    <t>町民バス運行経費（交通弱者福祉向上･町内商工活性化を目的）</t>
  </si>
  <si>
    <t>川崎町観光産業復興対策のための繰入</t>
  </si>
  <si>
    <t>　※震災以降低迷した観光産業のイメージアップ事業</t>
  </si>
  <si>
    <t>地域定着型イベント事業の経費の一部を助成するための繰入</t>
  </si>
  <si>
    <t>地域商店街復興推進のための繰入</t>
  </si>
  <si>
    <t>　※商品券発行販売事業者に対する割増分に係る助成事業</t>
  </si>
  <si>
    <t>指定避難所への自動体外除細動器設置のための繰入</t>
  </si>
  <si>
    <t>　※避難所での救命活動を展開</t>
  </si>
  <si>
    <t>非常用保存食品備蓄のための繰入</t>
  </si>
  <si>
    <t>　※非常時における食料品確保対策</t>
  </si>
  <si>
    <t>防災対策用品ストックのための繰入</t>
  </si>
  <si>
    <t>　※迅速かつ的確な避難所運営を展開</t>
  </si>
  <si>
    <t>釜房ダム水質</t>
    <phoneticPr fontId="18"/>
  </si>
  <si>
    <t>　側条施肥機導入及び雑排水簡易浄化槽施設設置助成金</t>
  </si>
  <si>
    <t>保全対策事業費</t>
    <phoneticPr fontId="18"/>
  </si>
  <si>
    <t>　側条　90,000円×5台</t>
  </si>
  <si>
    <t>繰越金</t>
  </si>
  <si>
    <t>前年度繰越金</t>
  </si>
  <si>
    <t>近年の純剰余金をベースに算定</t>
  </si>
  <si>
    <t>　純剰余金＝歳入－歳出－繰越財源</t>
  </si>
  <si>
    <t>　H29純剰余金63,825千円、H28純剰余金60,916千円</t>
  </si>
  <si>
    <t>　(63,825＋60,916)×1/2≒62,370千円(H30純剰余金見込)</t>
  </si>
  <si>
    <t>　62,370千円×1/2≒30,000千円(財調編入を考慮し百万円未満切捨)</t>
  </si>
  <si>
    <t>諸収入</t>
  </si>
  <si>
    <t>延滞金・加算金及び過料</t>
  </si>
  <si>
    <t>延滞金</t>
  </si>
  <si>
    <t>町税延滞金</t>
  </si>
  <si>
    <t>預金利子</t>
  </si>
  <si>
    <t>歳計現金利子収入</t>
  </si>
  <si>
    <t>貸付金元利収入</t>
  </si>
  <si>
    <t>中小企業振興資金貸付金収入</t>
  </si>
  <si>
    <t>中小企業振興資金預託金元金収入</t>
  </si>
  <si>
    <t>　参考）年度内回収　町内２金融機関</t>
  </si>
  <si>
    <t>中小企業振興資金貸付金利子収入</t>
  </si>
  <si>
    <t>中小企業振興資金預託金に係る利子見込み</t>
  </si>
  <si>
    <t>ボートピア事業交付金</t>
  </si>
  <si>
    <t>H30年度売上げ見込みを基準に算定</t>
  </si>
  <si>
    <t>　場内･外を問わず年間売上金の1.0％を交付</t>
  </si>
  <si>
    <t>　　H30年度環境整備協力金見込分　25,546千円</t>
  </si>
  <si>
    <t>農業者年金基金より業務委託費</t>
  </si>
  <si>
    <t>　参考］　H30見込額　424,500円　　</t>
  </si>
  <si>
    <t>学校給食納入金</t>
  </si>
  <si>
    <t>①川崎小児童・教職員　227人×190回×230円＝9,919,900円</t>
  </si>
  <si>
    <t>②川二小児童・教職員　59人×190回×230円＝2,578,300円</t>
  </si>
  <si>
    <t>③前川小児童・教職員　37人×190回×230円＝1,616,900円</t>
  </si>
  <si>
    <t>④富岡小児童・教職員　85人×190回×230円＝3,714,500円</t>
  </si>
  <si>
    <t>⑤川崎中生徒・教職員　177人×177回×276円＝8,646,804円</t>
  </si>
  <si>
    <t>⑥富岡中生徒・教職員　52人×177回×276円＝2,540,304円</t>
  </si>
  <si>
    <t>※①～⑥の合計額から学校給食費軽減制度(第2子以降無償化)による</t>
  </si>
  <si>
    <t>減額分(対象者見込184人)を控除する。　29,016,708円－8,138,688円</t>
  </si>
  <si>
    <t>給食共同調理場職員　6人×195回×230円</t>
  </si>
  <si>
    <t>幼稚園給食納入金</t>
  </si>
  <si>
    <t>H31年度入園見込人数　30人×3,500円×12ヵ月</t>
  </si>
  <si>
    <t>H31年度入園見込人数　10人×3,500円×12ヵ月</t>
  </si>
  <si>
    <t>こども園　5,000円×３８人×12ヵ月</t>
  </si>
  <si>
    <t>幼稚園　3,800円×5人×12ヵ月</t>
  </si>
  <si>
    <t>支援センター　5,000円×3人×12ヵ月</t>
  </si>
  <si>
    <t>幼児教育課　5,000円×3人×12ヵ月</t>
  </si>
  <si>
    <t>給食従事者　35,000円×12ヵ月</t>
  </si>
  <si>
    <t>新市町村振興宝くじ交付金</t>
  </si>
  <si>
    <t>財）市町村振興協会市町村交付金（宝くじ交付金見込み）実績ベース</t>
  </si>
  <si>
    <t>　参考〕　H27:2,625千円　H28:2,199千円　H29:1,971千円</t>
  </si>
  <si>
    <t>　　　　均等割　20％　　人口割　80％</t>
  </si>
  <si>
    <t>こども園広域入所受託金　10,000円×12ヵ月×1人</t>
  </si>
  <si>
    <t>登山道整備事業補助金　実績ベース</t>
  </si>
  <si>
    <t>　参考）蔵王観光開発推進協議会登山道刈払い補助あり。</t>
  </si>
  <si>
    <t>健康福祉センター内自動販売機売上手数料月17,000円×12ヵ月</t>
  </si>
  <si>
    <t>2台分2,000円×12ヵ月</t>
  </si>
  <si>
    <t>　　　土地使用料4,000円＋電気料10,960円</t>
  </si>
  <si>
    <t>保険事務取扱手数料</t>
  </si>
  <si>
    <t>遺族附加年金事務取扱手数料</t>
  </si>
  <si>
    <t>所得補償保険等事務手数料</t>
  </si>
  <si>
    <t>保険事務取扱手数料（第一生命　他4社）　28,000円×12ヵ月</t>
  </si>
  <si>
    <t>南奥羽鳥獣害防止広域対策交付金</t>
  </si>
  <si>
    <t>　89,400円×補助率0.5＝44,700円</t>
  </si>
  <si>
    <t>　（補助対象：デジタル受信機器等購入費・研修事業)</t>
  </si>
  <si>
    <t>　3,244,000円×補助率100%＝3,244,000円</t>
  </si>
  <si>
    <t>　 (補助対象：追い払い動員費・生息域調査・機器装着費)</t>
  </si>
  <si>
    <t>営農指導強化事業JA負担金</t>
  </si>
  <si>
    <t>鳥獣被害防止緊急捕獲対策事業交付金</t>
  </si>
  <si>
    <t>　310頭（クマ・イノシシ）×8,000円</t>
  </si>
  <si>
    <t>紙資源等売払</t>
  </si>
  <si>
    <t>物品売払い収入（紙資源）</t>
  </si>
  <si>
    <t>新聞紙　　55,000㎏×8.0円</t>
  </si>
  <si>
    <t>段ボール　40,000㎏×7.0円</t>
  </si>
  <si>
    <t>雑誌　　　35,000㎏×3.0円</t>
  </si>
  <si>
    <t>　紙パック　150㎏×5.0円</t>
  </si>
  <si>
    <t>　雑紙類　　33,000㎏×0.1円</t>
  </si>
  <si>
    <t>物品売払い収入(金属等)</t>
  </si>
  <si>
    <t>ふるさと納税業務一括代行手数料返還分</t>
  </si>
  <si>
    <t>ふるさと納税返礼品立替分</t>
  </si>
  <si>
    <t>　内訳〕25,000千円（寄附金額）×0.2（町以外）×0.3（返礼率）</t>
  </si>
  <si>
    <t>農地中間管理事業業務委託料　１式</t>
  </si>
  <si>
    <t>　（相談窓口設置、出し手・受け手の掘起し交渉、データ入力、計画書</t>
  </si>
  <si>
    <t>　作成等）</t>
  </si>
  <si>
    <t>町道青根７号線消雪道路電気料地元負担金</t>
  </si>
  <si>
    <t>　151,506円（H29年度実績参考）×0.7（地元負担）</t>
  </si>
  <si>
    <t>H30年度実績見込額　2,741,000円×1.0</t>
  </si>
  <si>
    <t>新年あいさつ会参加料150人×1,000円</t>
  </si>
  <si>
    <t>公民館電話料</t>
  </si>
  <si>
    <t>コミュニティセンター</t>
    <phoneticPr fontId="18"/>
  </si>
  <si>
    <t>分館等使用協力金（上下水道、電気、ガス、燃料）の1/3負担</t>
  </si>
  <si>
    <t>管理費</t>
    <phoneticPr fontId="18"/>
  </si>
  <si>
    <t>H29年度歳入決算額を採用</t>
  </si>
  <si>
    <t>絵本広場運営主体（NPO法人地球の楽好）負担金</t>
  </si>
  <si>
    <t>　（電気料、上下水道料、ガス代、灯油代、建物共済費等）</t>
  </si>
  <si>
    <t>集落センター協力金（施設維持費－使用料×1/3） H30実績見込×90％</t>
  </si>
  <si>
    <t>8分館前年度決算額｛（上下水道＋電気＋燃料代）－使用料｝×1/3</t>
  </si>
  <si>
    <t>海洋センター電話料</t>
  </si>
  <si>
    <t>独立行政法人日本スポーツ振興センタースポーツ振興くじ助成金</t>
  </si>
  <si>
    <t>地域スポーツ活動推進事業　川崎レイクサイドマラソン補助金事業</t>
  </si>
  <si>
    <t>補助金4,000,000円×助成割合4/5</t>
  </si>
  <si>
    <t>公団造林事業費に係る事業費100％助成</t>
  </si>
  <si>
    <t>　茨山２　搬出間伐；A=5.00ha</t>
  </si>
  <si>
    <t>　六方山　切捨間伐；A=1.60ha</t>
  </si>
  <si>
    <t>　柳生川　作業道測量；L=450m</t>
  </si>
  <si>
    <t>小学生サマーキャンプ参加料2,000円×20人</t>
  </si>
  <si>
    <t>つる細工教室1,000円×10人</t>
  </si>
  <si>
    <t>陶芸教室1,000円×15人</t>
  </si>
  <si>
    <t>リースづくり教室500円×10人</t>
  </si>
  <si>
    <t>私用電話使用料</t>
  </si>
  <si>
    <t>本庁舎屋上PHSアンテナ電気料</t>
  </si>
  <si>
    <t>乳がん検診助成45人×2,300円+子宮がん45人×3,100円</t>
  </si>
  <si>
    <t>火災共済事務費</t>
  </si>
  <si>
    <t>自治振興センター助成金</t>
  </si>
  <si>
    <t>やすらぎの湯お茶代寄付金、コピー代ほか　実績ベース採用</t>
  </si>
  <si>
    <t>全国農業新聞普及推進助成金</t>
  </si>
  <si>
    <t>成人式アルバム個人負担金1,000円×80人</t>
  </si>
  <si>
    <t>成人式パーティ個人参加負担金1,000円×70人</t>
  </si>
  <si>
    <t>町債</t>
  </si>
  <si>
    <t>農林水産業債</t>
  </si>
  <si>
    <t>①前川地区ほ場整備事業等県営負担金：18,500千円-特財1,500千円</t>
  </si>
  <si>
    <t>②藤株山地区農道整備事業：12,500千円-特財0千円</t>
  </si>
  <si>
    <t>（17,000千円+12,500千円）×充当率90％</t>
  </si>
  <si>
    <t>商工債</t>
  </si>
  <si>
    <t>観光施設整備事業債</t>
  </si>
  <si>
    <t>○辺地対策事業債</t>
  </si>
  <si>
    <t>　セントメリースキー場ミルキーウェイリフト更新事業</t>
  </si>
  <si>
    <t>　　事業費29,942千円×充当率100％≒29,900千円</t>
  </si>
  <si>
    <t>　セントメリースキー場ムーンライトリフト更新事業</t>
  </si>
  <si>
    <t>　　事業費5,082千円×充当率100％≒5,000千円</t>
  </si>
  <si>
    <t>　セントメリースキー場ミルキーウェイリフト及びプラネットリフト</t>
  </si>
  <si>
    <t>　更新事業（原材料費購入）</t>
  </si>
  <si>
    <t>　　事業費3,069千円×充当率100％≒3,000千円</t>
  </si>
  <si>
    <t>土木債</t>
  </si>
  <si>
    <t>道路橋梁整備事業債</t>
  </si>
  <si>
    <t>道路整備事業債</t>
  </si>
  <si>
    <t>町道本屋敷・土橋線中ノ内橋ほか修繕事業</t>
  </si>
  <si>
    <t>（事業費90,000千円－国庫支出金54,450千円）×起債充当率90％</t>
  </si>
  <si>
    <t>消防債</t>
  </si>
  <si>
    <t>緊急防災・減災事業債</t>
  </si>
  <si>
    <t>消防用施設整備事業債</t>
  </si>
  <si>
    <t>防災通信設備整備事業債</t>
  </si>
  <si>
    <t>防火貯水槽設置事業（2箇所)</t>
  </si>
  <si>
    <t>　(事業費31,400千円－特定財源3,654千円)×充当率100％</t>
  </si>
  <si>
    <t>指定避難所エアコン整備事業　24ヵ所</t>
  </si>
  <si>
    <t>　事業費32,616千円×充当率100％≒32,400千円</t>
  </si>
  <si>
    <t>指定避難所（野上・笹谷分館）屋根・トイレ改修事業</t>
  </si>
  <si>
    <t>　事業費2,500千円×充当率100%＝2,500千円</t>
  </si>
  <si>
    <t>指定避難所（前川西部）トイレ改修事業</t>
  </si>
  <si>
    <t>　事業費2,000千円×充当率100％＝2,000千円</t>
  </si>
  <si>
    <t>指定避難所（山村開発センター）3階トイレ改修事業</t>
  </si>
  <si>
    <t>　事業費3,000千円×充当率100％＝3,000千円</t>
  </si>
  <si>
    <t>教育債</t>
  </si>
  <si>
    <t>公共施設等適正管理推進事業債</t>
  </si>
  <si>
    <t>（事業費22,000千円×充当率90％）＝19,800千円</t>
  </si>
  <si>
    <t>川崎中学校屋根防水改修工事</t>
  </si>
  <si>
    <t>（事業費4,500千円×充当率90％）＝4,050千円≒4,000千円</t>
  </si>
  <si>
    <t>臨時財政対策債</t>
  </si>
  <si>
    <t>臨時財政対策債（赤字補てん的地方債）</t>
  </si>
  <si>
    <t>　H31地財計画及び過去実績考慮</t>
  </si>
  <si>
    <t>　参考）臨時財政対策債発行可能額</t>
  </si>
  <si>
    <t>　　　H28：144,236千円　H29：150,737千円　H30：145,804千円　</t>
  </si>
  <si>
    <t>一般会計歳入合計</t>
    <rPh sb="4" eb="6">
      <t>サイニュウ</t>
    </rPh>
    <phoneticPr fontId="39"/>
  </si>
  <si>
    <t>国民健康保険特別会計（歳入）</t>
    <rPh sb="0" eb="2">
      <t>コクミン</t>
    </rPh>
    <rPh sb="2" eb="4">
      <t>ケンコウ</t>
    </rPh>
    <rPh sb="4" eb="6">
      <t>ホケン</t>
    </rPh>
    <rPh sb="6" eb="8">
      <t>トクベツ</t>
    </rPh>
    <rPh sb="8" eb="10">
      <t>カイケイ</t>
    </rPh>
    <rPh sb="11" eb="13">
      <t>サイニュウ</t>
    </rPh>
    <phoneticPr fontId="19"/>
  </si>
  <si>
    <t>国民健康保険税</t>
  </si>
  <si>
    <t>一般被保険者国民健康保険税</t>
  </si>
  <si>
    <t>医療給付費分現年課税分</t>
  </si>
  <si>
    <t>医療給付費分現年課税分収入見込額</t>
  </si>
  <si>
    <t>H31見込　調定額154,000,000円×収納目標率0.95</t>
  </si>
  <si>
    <t>介護給付金現年課税分</t>
  </si>
  <si>
    <t>介護給付金現年課税分収入見込額</t>
  </si>
  <si>
    <t>H31見込　調定額15,000,000円×収納目標率0.95</t>
  </si>
  <si>
    <t>後期高齢者支援金現年課税分</t>
  </si>
  <si>
    <t>H31見込　調定額60,054,000円×収納目標率0.95</t>
  </si>
  <si>
    <t>医療給付費滞納繰越分</t>
  </si>
  <si>
    <t>医療給付費滞納繰越分収入見込額</t>
  </si>
  <si>
    <t>H30.11滞繰額46,215,040円×収納目標率0.27</t>
  </si>
  <si>
    <t>介護納付金滞納繰越分</t>
  </si>
  <si>
    <t>介護納付金滞納繰越分収入見込額</t>
  </si>
  <si>
    <t>H30.11滞繰額5,595,982円×収納目標率0.27</t>
  </si>
  <si>
    <t>後期高齢者支援金滞納繰越分</t>
  </si>
  <si>
    <t>H30.11滞繰額16,192,853円×収納目標率0.27</t>
  </si>
  <si>
    <t>退職被保険者等国民健康保険税</t>
  </si>
  <si>
    <t>H31見込　調定額926,813円×収納目標率0.986</t>
  </si>
  <si>
    <t>H31見込　調定額159,962円×収納目標率0.986</t>
  </si>
  <si>
    <t>H31見込　調定額366,724円×収納目標率0.986</t>
  </si>
  <si>
    <t>H30.11滞繰額351,276円×収納目標率0.438</t>
  </si>
  <si>
    <t>H30.11滞繰額11,865円×収納目標率0.212</t>
  </si>
  <si>
    <t>H30.11滞繰額14,212円×収納目標率0.387</t>
  </si>
  <si>
    <t>一部負担金</t>
  </si>
  <si>
    <t>一般被保険者一部負担金</t>
  </si>
  <si>
    <t>現年度分</t>
  </si>
  <si>
    <t>一般被保険者</t>
    <phoneticPr fontId="18"/>
  </si>
  <si>
    <t>医療給付費分</t>
    <phoneticPr fontId="18"/>
  </si>
  <si>
    <t>退職被保険者等一部負担金</t>
  </si>
  <si>
    <t>退職被保険者等</t>
    <phoneticPr fontId="18"/>
  </si>
  <si>
    <t>保健事業負担金</t>
  </si>
  <si>
    <t>特定健診負担金</t>
  </si>
  <si>
    <t>40～64歳個人負担金対象者400人×1,500円</t>
  </si>
  <si>
    <t>保健衛生普及費</t>
  </si>
  <si>
    <t>65～74歳個人負担金対象者480人×800円</t>
  </si>
  <si>
    <t>後期高齢者医療広域連合負担金500人×4,200円</t>
  </si>
  <si>
    <t>督促手数料</t>
  </si>
  <si>
    <t>保険税督促手数料</t>
  </si>
  <si>
    <t>前年度実績額</t>
  </si>
  <si>
    <t>療養給付費等国庫負担金</t>
  </si>
  <si>
    <t>過年度分療養給付費等国庫負担金</t>
  </si>
  <si>
    <t>老人保健医療費国庫負担金</t>
  </si>
  <si>
    <t>介護納付金負担金</t>
  </si>
  <si>
    <t>後期高齢者医療費支援金負担金</t>
  </si>
  <si>
    <t>療養給付費交付金</t>
  </si>
  <si>
    <t>過年度分療養給付費交付金</t>
  </si>
  <si>
    <t>退職被保険者等療養給付費交付金</t>
  </si>
  <si>
    <t>前期高齢者交付金</t>
  </si>
  <si>
    <t>保険給付費等交付金</t>
  </si>
  <si>
    <t>普通交付金</t>
  </si>
  <si>
    <t>H31見込み</t>
  </si>
  <si>
    <t>一般被保険者療養給付費</t>
  </si>
  <si>
    <t>一般被保険者</t>
  </si>
  <si>
    <t>退職被保険者等</t>
    <phoneticPr fontId="18"/>
  </si>
  <si>
    <t>療養給付費724,433,000円+療養諸費5,589,000円+高額117,151,000円</t>
  </si>
  <si>
    <t>療養給付費</t>
    <phoneticPr fontId="18"/>
  </si>
  <si>
    <t>退職被保険者</t>
  </si>
  <si>
    <t>一般被保険者療養費</t>
  </si>
  <si>
    <t>療養給付費3,159,000円+療養諸費50,000円+高額538,000円</t>
  </si>
  <si>
    <t>退職被保険者等療養費</t>
  </si>
  <si>
    <t>一般高額介護合算療養費</t>
  </si>
  <si>
    <t>一般被保険者高額療養費</t>
  </si>
  <si>
    <t>退職被保険者等高額介護合算療養費</t>
  </si>
  <si>
    <t>退職被保険者等高額療養費</t>
  </si>
  <si>
    <t>一般被保険者高額</t>
    <phoneticPr fontId="18"/>
  </si>
  <si>
    <t>介護合算療養費</t>
    <phoneticPr fontId="18"/>
  </si>
  <si>
    <t>退職被保険者等高額</t>
    <phoneticPr fontId="18"/>
  </si>
  <si>
    <t>特別交付金</t>
  </si>
  <si>
    <t>特別調整交付金分（市町村分）</t>
  </si>
  <si>
    <t>H30実績見込み</t>
  </si>
  <si>
    <t>一般被保険者</t>
    <phoneticPr fontId="18"/>
  </si>
  <si>
    <t>医療給付費分</t>
    <phoneticPr fontId="18"/>
  </si>
  <si>
    <t>保険者努力支援分</t>
  </si>
  <si>
    <t>保険者努力支援制度に係る交付金　H30実績</t>
  </si>
  <si>
    <t>国保ヘルスアップ事業に係る助成（糖尿病性腎症重症化予防事業）</t>
  </si>
  <si>
    <t>・事業費（備品購入費除く）1,189,800円×10/10</t>
  </si>
  <si>
    <t>特定健診県補助金</t>
  </si>
  <si>
    <t>特定健康診査事業県費補助5,295,000円×2/3　H29国庫実績</t>
  </si>
  <si>
    <t>一般被保険者後期</t>
    <phoneticPr fontId="18"/>
  </si>
  <si>
    <t>高齢者支援金等分</t>
    <phoneticPr fontId="18"/>
  </si>
  <si>
    <t>県繰入金（二号分）</t>
  </si>
  <si>
    <t>（暫定）見込み</t>
  </si>
  <si>
    <t>介護納付金分</t>
  </si>
  <si>
    <t>財政安定化基金支出金</t>
  </si>
  <si>
    <t>財政安定化基金交付金</t>
  </si>
  <si>
    <t>科目設定（県基金交付）</t>
  </si>
  <si>
    <t>国民健康保険財政調整基金利子</t>
  </si>
  <si>
    <t>国民健康保険財政調整基金繰入金</t>
  </si>
  <si>
    <t>一般会計繰入金</t>
  </si>
  <si>
    <t>他会計繰入金</t>
  </si>
  <si>
    <t>保険基盤安定繰入金（保険税軽減分）</t>
  </si>
  <si>
    <t>H30実績額ベース　39,442,316円</t>
  </si>
  <si>
    <t>保険基盤安定繰入金（保険者支援分）</t>
  </si>
  <si>
    <t>H30実績額ベース　21,335,709円</t>
  </si>
  <si>
    <t>職員給与費等一般会計繰入金</t>
  </si>
  <si>
    <t>運営協議会費人件費分繰入　</t>
  </si>
  <si>
    <t>運営協議会費</t>
  </si>
  <si>
    <t>運営協議会委員日額報酬</t>
  </si>
  <si>
    <t>運営協議会委員費用弁償</t>
  </si>
  <si>
    <t>乳幼児医療費一般会計繰入金</t>
  </si>
  <si>
    <t>乳幼児医療助成事業運営強化（H30見込み）</t>
  </si>
  <si>
    <t>出産育児一時金一般会計繰入金</t>
  </si>
  <si>
    <t>H30出産育児一時金見込額採用　4,200,000円×2/3</t>
  </si>
  <si>
    <t>出産育児一時金</t>
  </si>
  <si>
    <t>財政安定化支援事業一般会計繰入金</t>
  </si>
  <si>
    <t>その他一般会計繰入金</t>
  </si>
  <si>
    <t>H31見込み総務管理費相当分及び特定健診分繰入金</t>
  </si>
  <si>
    <t>（総務費＋保健事業費）－（督促＋負担金＋健診補助＋雑入）</t>
  </si>
  <si>
    <t>（11,801+17,869）×1,000－（150+170+2,912+1,765+1,189+1）×1,000</t>
    <phoneticPr fontId="18"/>
  </si>
  <si>
    <t>財政調整基金積立金一般会計繰入金</t>
  </si>
  <si>
    <t>前年度純繰越金</t>
  </si>
  <si>
    <t>療養給付費交付金繰越金</t>
  </si>
  <si>
    <t>一般被保険者延滞金</t>
  </si>
  <si>
    <t>保険税延滞金</t>
  </si>
  <si>
    <t>過去3ヵ年実績の平均額ベース採用</t>
  </si>
  <si>
    <t>退職被保険者等延滞金</t>
  </si>
  <si>
    <t>一般被保険者第三者納付金</t>
  </si>
  <si>
    <t>第三者納付金</t>
  </si>
  <si>
    <t>一般被保険者</t>
    <phoneticPr fontId="18"/>
  </si>
  <si>
    <t>医療給付費分</t>
    <phoneticPr fontId="18"/>
  </si>
  <si>
    <t>退職被保険者等第三者納付金</t>
  </si>
  <si>
    <t>退職被保険者等</t>
    <phoneticPr fontId="18"/>
  </si>
  <si>
    <t>一般被保険者返納金</t>
  </si>
  <si>
    <t>返納金</t>
  </si>
  <si>
    <t>退職被保険者等返納金</t>
  </si>
  <si>
    <t>国民健康保険特別会計（歳入）合計</t>
  </si>
  <si>
    <t>国民健康保険特別会計（歳出）</t>
    <rPh sb="0" eb="2">
      <t>コクミン</t>
    </rPh>
    <rPh sb="2" eb="4">
      <t>ケンコウ</t>
    </rPh>
    <rPh sb="4" eb="6">
      <t>ホケン</t>
    </rPh>
    <rPh sb="6" eb="8">
      <t>トクベツ</t>
    </rPh>
    <rPh sb="8" eb="10">
      <t>カイケイ</t>
    </rPh>
    <rPh sb="11" eb="13">
      <t>サイシュツ</t>
    </rPh>
    <phoneticPr fontId="19"/>
  </si>
  <si>
    <t>総務費</t>
    <phoneticPr fontId="19"/>
  </si>
  <si>
    <t>総務管理費</t>
    <phoneticPr fontId="19"/>
  </si>
  <si>
    <t>一般管理費</t>
    <phoneticPr fontId="19"/>
  </si>
  <si>
    <t>保健福祉課</t>
    <phoneticPr fontId="18"/>
  </si>
  <si>
    <t>国保業務係員2人（2,710円＋1,675円）×50h</t>
  </si>
  <si>
    <t>職員　　　県内（仙台以北）　　1,800円×2人×1回</t>
  </si>
  <si>
    <t>国保新聞等解説図書類</t>
  </si>
  <si>
    <t>追録代（質疑応答集）</t>
  </si>
  <si>
    <t>保険証カバー（カード型）　4,000枚×6.0円</t>
  </si>
  <si>
    <t>保険証用目隠しシール500枚×11.88円</t>
  </si>
  <si>
    <t>保険証窓あき封筒　1,500枚×51.84円</t>
  </si>
  <si>
    <t>一般被保険者証　3,000枚×97.2円</t>
  </si>
  <si>
    <t>退職被保険者証　一式</t>
  </si>
  <si>
    <t>高齢受給者証用窓あき封筒1,000枚×38.88円</t>
  </si>
  <si>
    <t>高齢受給者証500枚×10.8円</t>
  </si>
  <si>
    <t>限度額認定証500枚×10.8円</t>
  </si>
  <si>
    <t>減額認定証500枚×10.8円</t>
  </si>
  <si>
    <t>特定疾病証100枚×32.4円</t>
  </si>
  <si>
    <t>資格証明書（世帯）50枚×27円</t>
  </si>
  <si>
    <t>PCプリンタ等事務機器修繕料</t>
  </si>
  <si>
    <t>保険証郵送料　1,700通×402円（簡易書留）</t>
  </si>
  <si>
    <t>高額医療費振込通知　450通×82円</t>
  </si>
  <si>
    <t>高齢受給者証郵送料　1,200通×82円</t>
  </si>
  <si>
    <t>その他一般通知分　360通×82円</t>
  </si>
  <si>
    <t>電話回線使用料　7,000円×12ヵ月</t>
  </si>
  <si>
    <t>ｼﾞｪﾈﾘｯｸ差額通知　600通×82円</t>
  </si>
  <si>
    <t>国保資格給付等委託料</t>
  </si>
  <si>
    <t>レセプト点検業務委託(通常12月・縦覧10月)　</t>
  </si>
  <si>
    <t>連合会資格・給付等点検業務委託料（連合会算出）</t>
  </si>
  <si>
    <t>連合会月報事務委託料（連合会算出）</t>
  </si>
  <si>
    <t>出産育児一時金受領委任払い委託料 10人×210円</t>
  </si>
  <si>
    <t>連合会差額通知作成委託料600通×44.6円</t>
  </si>
  <si>
    <t>国保情報集約システム運用委託（連合会）</t>
  </si>
  <si>
    <t>電算　一括処理　国保資格業務</t>
  </si>
  <si>
    <t>　　　保険証作成処理業務</t>
  </si>
  <si>
    <t>　　　国保実績報告システム法改正対応業務</t>
  </si>
  <si>
    <t>　　　※H31国保改正対応システム改修費用（ｵﾝﾗｲﾝ資格確認）　</t>
  </si>
  <si>
    <t>　　　保険証と高齢者証の一本化対応</t>
  </si>
  <si>
    <t>電算　使用許諾　国保資格</t>
  </si>
  <si>
    <t>電算　国保実績報告書作成業務</t>
  </si>
  <si>
    <t>負担金、補助金及び交付金</t>
  </si>
  <si>
    <t>国保連合会一般負担金</t>
  </si>
  <si>
    <t>宮城県国保運協連拠出金</t>
  </si>
  <si>
    <t>徴税費</t>
    <phoneticPr fontId="19"/>
  </si>
  <si>
    <t>賦課徴収費</t>
    <phoneticPr fontId="19"/>
  </si>
  <si>
    <t>賃金</t>
    <phoneticPr fontId="18"/>
  </si>
  <si>
    <t>嘱託員賃金</t>
    <rPh sb="0" eb="3">
      <t>ショクタクイン</t>
    </rPh>
    <rPh sb="3" eb="5">
      <t>チンギン</t>
    </rPh>
    <phoneticPr fontId="18"/>
  </si>
  <si>
    <t>税務課分</t>
  </si>
  <si>
    <t>　国保税担当者会議（県内仙北）　1,800円×1回</t>
  </si>
  <si>
    <t>収納分</t>
  </si>
  <si>
    <t>　国保税徴収　（県外）2,100円×1回</t>
  </si>
  <si>
    <t>　国民健康保険質疑応答集追録代等　実績ベース6,480円×2回</t>
  </si>
  <si>
    <t>　プリンタートナー　6,416円×4個</t>
  </si>
  <si>
    <t>（暫定処理分）</t>
  </si>
  <si>
    <t>納税通知書コンビニ現金分1,200枚×118.8円＋口座分400枚×226.8円</t>
  </si>
  <si>
    <t>（暫定帳票作成処理）</t>
  </si>
  <si>
    <t>納税通知書コンビニ現金分1,100件×51.84円＋口座分250件×17.28円</t>
  </si>
  <si>
    <t>各種リスト一式</t>
  </si>
  <si>
    <t>（暫定封入封緘処理）</t>
  </si>
  <si>
    <t>納税通知書（現金、口座）製本＋封入　850件×64.8円</t>
  </si>
  <si>
    <t>納税通知書（納組分）製本　封入封緘なし　500枚×54円</t>
  </si>
  <si>
    <t>（本算定賦課分）</t>
  </si>
  <si>
    <t>納税通知書コンビニ現金分1,200枚×151.2円＋口座分400枚×237.6円</t>
  </si>
  <si>
    <t>（本算定賦課帳票作成処理）</t>
  </si>
  <si>
    <t>納税通知書コンビニ現金分1,100件×103.68円＋口座分250件×17.28円</t>
  </si>
  <si>
    <t>（本算定封入封緘処理）</t>
  </si>
  <si>
    <t>納税通知書（納組分）製本　封入封緘なし　500件×54円</t>
  </si>
  <si>
    <t>領収証書　50冊×853.2円</t>
  </si>
  <si>
    <t>再発行用納付書（徴収）</t>
  </si>
  <si>
    <t>封筒印刷代（暫定・本算定手封入分）</t>
  </si>
  <si>
    <t>（再発行用紙分）</t>
  </si>
  <si>
    <t>暫定納税通知書一式</t>
  </si>
  <si>
    <t>本算定納税通知書（通知書）700枚×140.4円</t>
  </si>
  <si>
    <t>共通納税通知者書（納付書）1,500枚×91.8円</t>
  </si>
  <si>
    <t>過年度納税通知書一式</t>
  </si>
  <si>
    <t>（年金特徴）</t>
  </si>
  <si>
    <t>特徴仮開始通知書300枚×10.8円</t>
  </si>
  <si>
    <t>特徴開始通知書300枚×16.2円</t>
  </si>
  <si>
    <t>　納税通知書（暫定・本賦課）　1,400世帯×77円×2回</t>
  </si>
  <si>
    <t>　納税通知書（口座振替依頼書同封）　600世帯×77円×2回</t>
  </si>
  <si>
    <t>　納税通知書（随時）　80通×82円×10回</t>
  </si>
  <si>
    <t>　一般文書（月割り・照会）　20通×164円×10回</t>
  </si>
  <si>
    <t>　催告書　200通×67円×2回</t>
  </si>
  <si>
    <t>　督促状　300通×67円×10回</t>
  </si>
  <si>
    <t>口座振替手数料　150世帯×10期分×10.8円</t>
  </si>
  <si>
    <t>コンビニ振替手数料　270世帯×57円×10期分</t>
  </si>
  <si>
    <t>電算　機器保守　国保税・国保リスト</t>
  </si>
  <si>
    <t>　　　一括処理　国保税業務</t>
  </si>
  <si>
    <t>電算等借上料</t>
  </si>
  <si>
    <t>電算　使用許諾　国民健康保険税</t>
  </si>
  <si>
    <t>　納税貯蓄組合奨励金　国保納付件数4,200件×300円</t>
  </si>
  <si>
    <t>運営協議会費</t>
    <phoneticPr fontId="19"/>
  </si>
  <si>
    <t>職員給与費等</t>
    <phoneticPr fontId="18"/>
  </si>
  <si>
    <t>国民健康保険運営協議会委員日額報酬</t>
  </si>
  <si>
    <t>運営協議会開催　4,200円×12人×2回</t>
  </si>
  <si>
    <t>一般会計繰入金</t>
    <phoneticPr fontId="18"/>
  </si>
  <si>
    <t>県協議会・連絡会出席4,200円×12人×1回</t>
  </si>
  <si>
    <t>県・仙南連絡協議会（県外想定）2,100円×2人×2回</t>
  </si>
  <si>
    <t>県協議会等委員自家用車使用想定50km×2回×2人×45円</t>
  </si>
  <si>
    <t>クリアファイル・フラットファイル等12冊×400円</t>
  </si>
  <si>
    <t>保険給付費</t>
    <phoneticPr fontId="19"/>
  </si>
  <si>
    <t>療養諸費</t>
    <phoneticPr fontId="19"/>
  </si>
  <si>
    <t>一般被保険者療養給付費</t>
    <phoneticPr fontId="19"/>
  </si>
  <si>
    <t>保険給付費</t>
  </si>
  <si>
    <t>療養諸費</t>
  </si>
  <si>
    <t>療養費等</t>
  </si>
  <si>
    <t>H30.11月末累計実績額418,401,615円/7月×12ヵ月×変動率1.01</t>
  </si>
  <si>
    <t>　　　退職被保険移行及び療養費等の突発的増加を加味</t>
  </si>
  <si>
    <t>退職被保険者等療養給付費</t>
    <phoneticPr fontId="19"/>
  </si>
  <si>
    <t>退職被保険者等療養給付費</t>
  </si>
  <si>
    <t>H30.11月末累計実績額1,842,212円/7月×12ヵ月</t>
  </si>
  <si>
    <t>一般被保険者療養費</t>
    <phoneticPr fontId="19"/>
  </si>
  <si>
    <t>H30.11月末累計額3,260,232円/7月×12ヵ月</t>
  </si>
  <si>
    <t>退職被保険者等療養費</t>
    <phoneticPr fontId="19"/>
  </si>
  <si>
    <t>H30.10月累計実績額　0円/7月×12ヵ月</t>
  </si>
  <si>
    <t>見込29,000円/7月×12ヵ月</t>
  </si>
  <si>
    <t>審査支払手数料</t>
    <phoneticPr fontId="19"/>
  </si>
  <si>
    <t>審査支払手数料</t>
  </si>
  <si>
    <t>審査支払委託料</t>
  </si>
  <si>
    <t>H30.11月末累計額1,296,994円/7月×12ヵ月</t>
  </si>
  <si>
    <t>高額療養費</t>
    <phoneticPr fontId="19"/>
  </si>
  <si>
    <t>一般被保険者高額療養費</t>
    <phoneticPr fontId="19"/>
  </si>
  <si>
    <t>高額療養費</t>
  </si>
  <si>
    <t>H30.11月末累計実績額83,223,016円/7月×12ヵ月</t>
  </si>
  <si>
    <t>退職被保険者等高額療養費</t>
    <phoneticPr fontId="19"/>
  </si>
  <si>
    <t>H30.11月末累計実績額313,748円/7月×12ヵ月</t>
  </si>
  <si>
    <t>一般被保険者高額介護合算療養費</t>
    <phoneticPr fontId="19"/>
  </si>
  <si>
    <t>一般被保険者高額介護合算療養費</t>
  </si>
  <si>
    <t>H30実績ベース採用　</t>
  </si>
  <si>
    <t>退職被保険者等高額介護合算療養費</t>
    <phoneticPr fontId="19"/>
  </si>
  <si>
    <t>移送費</t>
    <phoneticPr fontId="19"/>
  </si>
  <si>
    <t>一般被保険者移送費</t>
    <phoneticPr fontId="19"/>
  </si>
  <si>
    <t>移送費</t>
  </si>
  <si>
    <t>一般被保険者移送費</t>
  </si>
  <si>
    <t>退職被保険者等移送費</t>
    <phoneticPr fontId="19"/>
  </si>
  <si>
    <t>退職被保険者等移送費</t>
  </si>
  <si>
    <t>出産育児諸費</t>
    <phoneticPr fontId="19"/>
  </si>
  <si>
    <t>出産育児一時金</t>
    <phoneticPr fontId="19"/>
  </si>
  <si>
    <t>出産育児諸費</t>
  </si>
  <si>
    <t>出産育児一時金</t>
    <phoneticPr fontId="18"/>
  </si>
  <si>
    <t>H30予算ベース採用　10人×420,000円</t>
  </si>
  <si>
    <t>葬祭諸費</t>
    <phoneticPr fontId="19"/>
  </si>
  <si>
    <t>葬祭費</t>
    <phoneticPr fontId="19"/>
  </si>
  <si>
    <t>葬祭諸費</t>
  </si>
  <si>
    <t>葬祭費</t>
  </si>
  <si>
    <t>H30予算ベース採用　25件×50,000円</t>
  </si>
  <si>
    <t>国民健康保険事業費納付金</t>
    <phoneticPr fontId="19"/>
  </si>
  <si>
    <t>医療給付費分</t>
    <phoneticPr fontId="19"/>
  </si>
  <si>
    <t>一般被保険者医療給付費分</t>
    <phoneticPr fontId="19"/>
  </si>
  <si>
    <t>国民健康保険事業費納付金</t>
  </si>
  <si>
    <t>医療給付費分</t>
  </si>
  <si>
    <t>一般被保険者医療給付費分</t>
  </si>
  <si>
    <t>県納付金（暫定）</t>
  </si>
  <si>
    <t>特別調整交付金分</t>
    <phoneticPr fontId="18"/>
  </si>
  <si>
    <t>（市町村分）</t>
    <phoneticPr fontId="18"/>
  </si>
  <si>
    <t>保険基盤安定繰入金</t>
    <phoneticPr fontId="18"/>
  </si>
  <si>
    <t>（保険税軽減分）</t>
    <phoneticPr fontId="18"/>
  </si>
  <si>
    <t>（保険者支援分）</t>
    <phoneticPr fontId="18"/>
  </si>
  <si>
    <t>乳幼児医療費</t>
    <phoneticPr fontId="18"/>
  </si>
  <si>
    <t>退職被保険者等医療給付費分</t>
    <phoneticPr fontId="19"/>
  </si>
  <si>
    <t>退職被保険者等医療給付費分</t>
  </si>
  <si>
    <t>退職被保険者医療給付費分</t>
  </si>
  <si>
    <t>後期高齢者支援金等分</t>
    <phoneticPr fontId="19"/>
  </si>
  <si>
    <t>一般被保険者後期高齢者支援金等分</t>
    <phoneticPr fontId="19"/>
  </si>
  <si>
    <t>後期高齢者支援金等分</t>
  </si>
  <si>
    <t>一般被保険者後期高齢者支援金等分</t>
  </si>
  <si>
    <t>財政安定化支援事業</t>
    <phoneticPr fontId="18"/>
  </si>
  <si>
    <t>退職被保険者等後期高齢者支援金等分</t>
    <phoneticPr fontId="19"/>
  </si>
  <si>
    <t>退職被保険者等後期高齢者支援金等分</t>
  </si>
  <si>
    <t>退職被保険者後期高齢者支援金等分</t>
  </si>
  <si>
    <t>介護納付金分</t>
    <phoneticPr fontId="19"/>
  </si>
  <si>
    <t>介護納付費</t>
  </si>
  <si>
    <t>共同事業拠出金</t>
    <phoneticPr fontId="19"/>
  </si>
  <si>
    <t>その他共同事業拠出金</t>
    <phoneticPr fontId="19"/>
  </si>
  <si>
    <t>共同事業拠出金</t>
  </si>
  <si>
    <t>その他共同事業拠出金</t>
  </si>
  <si>
    <t>財政安定化基金拠出金</t>
    <phoneticPr fontId="19"/>
  </si>
  <si>
    <t>財政安定化基金拠出金</t>
  </si>
  <si>
    <t>保健事業費</t>
    <phoneticPr fontId="19"/>
  </si>
  <si>
    <t>保健衛生普及費</t>
    <phoneticPr fontId="19"/>
  </si>
  <si>
    <t>保健事業費</t>
  </si>
  <si>
    <t>国保保健指導事業臨時事務職員6,200円×80日</t>
  </si>
  <si>
    <t>国保保健指導事業臨時保健師8,250円×12日</t>
  </si>
  <si>
    <t>※単価内訳　賃金6,000円（賃金表採用 半日当）</t>
  </si>
  <si>
    <t>　　　　　　　　2,250円　通勤手当該当分　45円×往復50km</t>
  </si>
  <si>
    <t>国保ヘルスアップ事業（糖尿病性腎症重症化予防事業）</t>
  </si>
  <si>
    <t>データベースを活用した課題解決に向けたサポート事業</t>
  </si>
  <si>
    <t>　講師等指導謝礼122,000円×2日</t>
  </si>
  <si>
    <t>　※上記内訳　謝礼　　40,000円/日×2日</t>
  </si>
  <si>
    <t>　　　　　　　交通費（茨城～川崎）　28,000円×1往復</t>
  </si>
  <si>
    <t>　　　　　　　宿泊費　14,000円×1泊</t>
  </si>
  <si>
    <t>国保優良家庭記念品代　5,000円×平均20世帯</t>
  </si>
  <si>
    <t>特定健康診査事業事務用品</t>
  </si>
  <si>
    <t>保健指導　事務用品（プリンタートナー、用紙、ファイル他）</t>
  </si>
  <si>
    <t>国保保健指導事業</t>
  </si>
  <si>
    <t>訪問指導用車5,000円×7ヵ月×4台</t>
  </si>
  <si>
    <t>特定健診用パンフレット</t>
  </si>
  <si>
    <t>医療費通知　1,400人×62円×4回</t>
  </si>
  <si>
    <t>特定保健指導用通知　1000人×82円</t>
  </si>
  <si>
    <t>保健指導用ツール通信料</t>
  </si>
  <si>
    <t>　どこでもケア（プログラム分）1,000円×12ヵ月</t>
  </si>
  <si>
    <t>マルチマーカー点検手数料（健診データ加工・保健指導用）</t>
  </si>
  <si>
    <t>健康診断等委託料</t>
  </si>
  <si>
    <t>医療費通知作成　1,300人×60.5円×4回</t>
  </si>
  <si>
    <t>特定健診委託料（一般）　990人×11,152円</t>
  </si>
  <si>
    <t>特定健診（後期）　590人×7,610円</t>
  </si>
  <si>
    <t>基金積立金</t>
    <phoneticPr fontId="19"/>
  </si>
  <si>
    <t>財政調整基金積立金</t>
    <phoneticPr fontId="19"/>
  </si>
  <si>
    <t>基金積立金</t>
  </si>
  <si>
    <t>国民健康保険</t>
    <phoneticPr fontId="18"/>
  </si>
  <si>
    <t>国民健康保険事業財政調整基金積立金</t>
  </si>
  <si>
    <t>財政調整基金利子</t>
    <phoneticPr fontId="18"/>
  </si>
  <si>
    <t>公債費</t>
    <phoneticPr fontId="19"/>
  </si>
  <si>
    <t>一般公債費</t>
    <phoneticPr fontId="19"/>
  </si>
  <si>
    <t>利子</t>
    <phoneticPr fontId="19"/>
  </si>
  <si>
    <t>一般公債費</t>
  </si>
  <si>
    <t>財政調整基金繰入金</t>
    <phoneticPr fontId="18"/>
  </si>
  <si>
    <t>諸支出金</t>
    <phoneticPr fontId="19"/>
  </si>
  <si>
    <t>償還金及び還付加算金</t>
    <phoneticPr fontId="19"/>
  </si>
  <si>
    <t>一般被保険者保険税還付金</t>
    <phoneticPr fontId="19"/>
  </si>
  <si>
    <t>償還金及び還付加算金</t>
  </si>
  <si>
    <t>一般被保険者保険税還付金</t>
  </si>
  <si>
    <t>保険税還付金</t>
  </si>
  <si>
    <t>H30実績ベース　一般被保険者保険税還付金（概算）</t>
  </si>
  <si>
    <t>退職被保険者等保険税還付金</t>
    <phoneticPr fontId="19"/>
  </si>
  <si>
    <t>退職被保険者等保険税還付金</t>
  </si>
  <si>
    <t>償還金</t>
    <phoneticPr fontId="19"/>
  </si>
  <si>
    <t>償還金</t>
  </si>
  <si>
    <t>補助金等返還金（国庫）</t>
  </si>
  <si>
    <t>一般被保険者還付加算金</t>
    <phoneticPr fontId="19"/>
  </si>
  <si>
    <t>一般被保険者還付加算金</t>
  </si>
  <si>
    <t>退職被保険者等還付加算金</t>
    <phoneticPr fontId="19"/>
  </si>
  <si>
    <t>退職被保険者等還付加算金</t>
  </si>
  <si>
    <t>保険給付費等交付金償還金</t>
    <phoneticPr fontId="19"/>
  </si>
  <si>
    <t>保険給付費等交付金償還金</t>
  </si>
  <si>
    <t>療養給付費等負担金償還金</t>
    <phoneticPr fontId="19"/>
  </si>
  <si>
    <t>療養給付費等負担金償還金</t>
  </si>
  <si>
    <t>療養給付費等交付金償還金</t>
    <phoneticPr fontId="19"/>
  </si>
  <si>
    <t>療養給付費等交付金償還金</t>
  </si>
  <si>
    <t>その他償還金</t>
    <phoneticPr fontId="19"/>
  </si>
  <si>
    <t>その他償還金</t>
  </si>
  <si>
    <t>延滞金</t>
    <phoneticPr fontId="19"/>
  </si>
  <si>
    <t>補助金等返還金</t>
  </si>
  <si>
    <t>予備費</t>
    <phoneticPr fontId="19"/>
  </si>
  <si>
    <t>前年度予算額並み</t>
  </si>
  <si>
    <t>国民健康保険特別会計（歳出）合計</t>
  </si>
  <si>
    <t>後期高齢者医療保険特別会計（歳入）</t>
    <rPh sb="0" eb="2">
      <t>コウキ</t>
    </rPh>
    <rPh sb="2" eb="5">
      <t>コウレイシャ</t>
    </rPh>
    <rPh sb="5" eb="7">
      <t>イリョウ</t>
    </rPh>
    <rPh sb="7" eb="9">
      <t>ホケン</t>
    </rPh>
    <rPh sb="9" eb="11">
      <t>トクベツ</t>
    </rPh>
    <rPh sb="11" eb="13">
      <t>カイケイ</t>
    </rPh>
    <rPh sb="14" eb="16">
      <t>サイニュウ</t>
    </rPh>
    <phoneticPr fontId="19"/>
  </si>
  <si>
    <t>本年度</t>
    <phoneticPr fontId="19"/>
  </si>
  <si>
    <t>前年度</t>
    <phoneticPr fontId="19"/>
  </si>
  <si>
    <t>充当額</t>
    <phoneticPr fontId="19"/>
  </si>
  <si>
    <t>後期高齢者医療保険料</t>
    <phoneticPr fontId="19"/>
  </si>
  <si>
    <t>特別徴収保険料</t>
    <phoneticPr fontId="19"/>
  </si>
  <si>
    <t>後期高齢者医療保険料</t>
  </si>
  <si>
    <t>特別徴収保険料</t>
  </si>
  <si>
    <t>現年度分保険料</t>
  </si>
  <si>
    <t>H30.11調定額　34,442,100円×1.0（伸率）被保者数増等＝34,442,100円</t>
    <rPh sb="46" eb="47">
      <t>エン</t>
    </rPh>
    <phoneticPr fontId="19"/>
  </si>
  <si>
    <t>普通徴収保険料</t>
    <phoneticPr fontId="19"/>
  </si>
  <si>
    <t>普通徴収保険料</t>
  </si>
  <si>
    <t>H30.11調定額　16,210,800円×伸率1.1×徴収率0.95＝16,940,286円</t>
  </si>
  <si>
    <t>　参考）後期以降加味の伸び　収納率は実績ベース</t>
  </si>
  <si>
    <t>滞納繰越分保険料</t>
  </si>
  <si>
    <t>H31見込み調定額　2,000,000円×目標収納率0.20</t>
  </si>
  <si>
    <t>使用料及び手数料</t>
    <phoneticPr fontId="19"/>
  </si>
  <si>
    <t>手数料</t>
    <phoneticPr fontId="19"/>
  </si>
  <si>
    <t>督促手数料</t>
    <phoneticPr fontId="19"/>
  </si>
  <si>
    <t>H30実績ベース採用</t>
  </si>
  <si>
    <t>徴収費</t>
  </si>
  <si>
    <t>繰入金</t>
    <phoneticPr fontId="19"/>
  </si>
  <si>
    <t>他会計繰入金</t>
    <phoneticPr fontId="19"/>
  </si>
  <si>
    <t>一般会計繰入金</t>
    <phoneticPr fontId="19"/>
  </si>
  <si>
    <t>事務費繰入金</t>
  </si>
  <si>
    <t>　一般事務費－（繰越、利子、雑入）　2,220,000円－196,000円</t>
  </si>
  <si>
    <t>　徴収費－（督促、延滞）377,000円－16,000円</t>
  </si>
  <si>
    <t>　諸支出金</t>
  </si>
  <si>
    <t>保険料還付金</t>
  </si>
  <si>
    <t>保険基盤安定繰入金</t>
  </si>
  <si>
    <t>県広域連合算定額採用　27,526,000円</t>
  </si>
  <si>
    <t>後期高齢者医療</t>
    <phoneticPr fontId="19"/>
  </si>
  <si>
    <t>　県負担分　27,526,000円×3/4＝20,644,500円　</t>
  </si>
  <si>
    <t>広域連合納付金</t>
    <phoneticPr fontId="19"/>
  </si>
  <si>
    <t>　町負担分　27,526,000円×1/4＝6,881,500円　</t>
  </si>
  <si>
    <t>繰越金</t>
    <phoneticPr fontId="19"/>
  </si>
  <si>
    <t>前年度繰越金実績ベース採用</t>
  </si>
  <si>
    <t>諸収入</t>
    <phoneticPr fontId="19"/>
  </si>
  <si>
    <t>延滞金、加算金及び過料</t>
    <phoneticPr fontId="19"/>
  </si>
  <si>
    <t>延滞金、加算金及び過料</t>
  </si>
  <si>
    <t>保険料延滞金</t>
  </si>
  <si>
    <t>預金利子</t>
    <phoneticPr fontId="19"/>
  </si>
  <si>
    <t>雑入</t>
    <phoneticPr fontId="19"/>
  </si>
  <si>
    <t>後期高齢者医療保険特別会計（歳入）合計</t>
    <rPh sb="0" eb="2">
      <t>コウキ</t>
    </rPh>
    <rPh sb="2" eb="5">
      <t>コウレイシャ</t>
    </rPh>
    <rPh sb="5" eb="7">
      <t>イリョウ</t>
    </rPh>
    <rPh sb="7" eb="9">
      <t>ホケン</t>
    </rPh>
    <rPh sb="9" eb="11">
      <t>トクベツ</t>
    </rPh>
    <rPh sb="11" eb="13">
      <t>カイケイ</t>
    </rPh>
    <rPh sb="14" eb="16">
      <t>サイニュウ</t>
    </rPh>
    <rPh sb="17" eb="19">
      <t>ゴウケイ</t>
    </rPh>
    <phoneticPr fontId="19"/>
  </si>
  <si>
    <t>後期高齢者医療保険特別会計（歳出）</t>
    <rPh sb="0" eb="2">
      <t>コウキ</t>
    </rPh>
    <rPh sb="2" eb="5">
      <t>コウレイシャ</t>
    </rPh>
    <rPh sb="5" eb="7">
      <t>イリョウ</t>
    </rPh>
    <rPh sb="7" eb="9">
      <t>ホケン</t>
    </rPh>
    <rPh sb="9" eb="11">
      <t>トクベツ</t>
    </rPh>
    <rPh sb="11" eb="13">
      <t>カイケイ</t>
    </rPh>
    <rPh sb="14" eb="16">
      <t>サイシュツ</t>
    </rPh>
    <phoneticPr fontId="19"/>
  </si>
  <si>
    <t>事務費繰入金</t>
    <phoneticPr fontId="19"/>
  </si>
  <si>
    <t>後期高齢医療係（1人）1,259円×6h×12ヵ月</t>
  </si>
  <si>
    <t>（窓口業務、徴収業務）</t>
    <phoneticPr fontId="19"/>
  </si>
  <si>
    <t>事務用品等実績ベース</t>
  </si>
  <si>
    <t>保険料通知書（特別徴収）用封筒　1,500枚×17.05円　</t>
  </si>
  <si>
    <t>保険料（普通徴収納入通知書）明細ｺﾝﾋﾞﾆ1　1,500枚×89.64円</t>
  </si>
  <si>
    <t>保険料（普通徴収納入通知書）納付書ｺﾝﾋﾞﾆ1,500枚×93.96円</t>
  </si>
  <si>
    <t>保険料通知書（普通徴収ｺﾝﾋﾞﾆ）用窓あき封筒2,000枚×78.84円</t>
  </si>
  <si>
    <t>保険料（特別徴収開始通知書）本徴収1,500枚×29.16円</t>
  </si>
  <si>
    <t>保険証郵送料（簡易書留）1,700通×402円</t>
  </si>
  <si>
    <t>被保険者用一般通知　200通×1回×82円</t>
  </si>
  <si>
    <t>電話回線使用料　11,000円×12ヵ月</t>
  </si>
  <si>
    <t>保険料通知書（被保険者）郵送料　1,700人×82円</t>
  </si>
  <si>
    <t>保険料通知書（納組月割用）郵送料20組×12ヵ月×250円</t>
  </si>
  <si>
    <t>電算　機器保守　後期高齢者医療</t>
  </si>
  <si>
    <t>電算　使用許諾　後期高齢</t>
  </si>
  <si>
    <t>徴収費</t>
    <phoneticPr fontId="19"/>
  </si>
  <si>
    <t>封筒代　54円×1,000枚</t>
  </si>
  <si>
    <t>督促状　300枚×129.6円</t>
  </si>
  <si>
    <t>催告書　100枚×356.4円</t>
  </si>
  <si>
    <t>領収証書　一般　　50冊×672円</t>
  </si>
  <si>
    <t>一般文書　160円×30枚×10回</t>
  </si>
  <si>
    <t>督促状等　65円×50枚×9回</t>
  </si>
  <si>
    <t>口座振替手数料　160人×9回×10.5円</t>
  </si>
  <si>
    <t>納税組合奨励金　1,500件×80円</t>
  </si>
  <si>
    <t>後期高齢者医療広域連合納付金</t>
    <phoneticPr fontId="19"/>
  </si>
  <si>
    <t>後期高齢者医療広域連合納付金</t>
  </si>
  <si>
    <t>宮城県後期高齢者医療広域連合負担金</t>
  </si>
  <si>
    <t>後期高齢医療広域連合保険料負担金</t>
  </si>
  <si>
    <t>　　　保険料額　特別徴収分　34,442,000円</t>
  </si>
  <si>
    <t>　　　　　　　　普通徴収分　16,940,000円</t>
  </si>
  <si>
    <t>　　　　　　　　滞納繰越分　　 400,000円</t>
  </si>
  <si>
    <t>　　　保険基盤安定負担金分　27,526,000円</t>
  </si>
  <si>
    <t>34,442,000円＋16,940,000円＋400,000円＋27,526,000円</t>
  </si>
  <si>
    <t>保険料還付金</t>
    <phoneticPr fontId="19"/>
  </si>
  <si>
    <t>概算見込み　　参考）H29決算21千円　　H28決算10千円</t>
  </si>
  <si>
    <t>後期高齢者医療保険特別会計（歳出）合計</t>
    <rPh sb="0" eb="2">
      <t>コウキ</t>
    </rPh>
    <rPh sb="2" eb="5">
      <t>コウレイシャ</t>
    </rPh>
    <rPh sb="5" eb="7">
      <t>イリョウ</t>
    </rPh>
    <rPh sb="7" eb="9">
      <t>ホケン</t>
    </rPh>
    <rPh sb="9" eb="11">
      <t>トクベツ</t>
    </rPh>
    <rPh sb="11" eb="13">
      <t>カイケイ</t>
    </rPh>
    <rPh sb="14" eb="16">
      <t>サイシュツ</t>
    </rPh>
    <rPh sb="17" eb="19">
      <t>ゴウケイ</t>
    </rPh>
    <phoneticPr fontId="19"/>
  </si>
  <si>
    <t>介護保険特別会計（歳入）</t>
    <rPh sb="0" eb="2">
      <t>カイゴ</t>
    </rPh>
    <rPh sb="2" eb="4">
      <t>ホケン</t>
    </rPh>
    <rPh sb="4" eb="6">
      <t>トクベツ</t>
    </rPh>
    <rPh sb="6" eb="8">
      <t>カイケイ</t>
    </rPh>
    <rPh sb="9" eb="11">
      <t>サイニュウ</t>
    </rPh>
    <phoneticPr fontId="19"/>
  </si>
  <si>
    <t>前年度</t>
    <phoneticPr fontId="19"/>
  </si>
  <si>
    <t>介護保険料</t>
    <phoneticPr fontId="19"/>
  </si>
  <si>
    <t>第１号被保険者保険料</t>
    <phoneticPr fontId="19"/>
  </si>
  <si>
    <t>介護保険料</t>
  </si>
  <si>
    <t>第１号被保険者保険料</t>
  </si>
  <si>
    <t>現年度分収入見込額</t>
  </si>
  <si>
    <t>第１号被保険者介護保険料　</t>
  </si>
  <si>
    <t>滞納繰越金収入見込額</t>
  </si>
  <si>
    <t>H30滞納繰越額　8,685,276円×収納率0.100</t>
  </si>
  <si>
    <t>分担金及び負担金</t>
    <phoneticPr fontId="19"/>
  </si>
  <si>
    <t>負担金</t>
    <phoneticPr fontId="19"/>
  </si>
  <si>
    <t>地域支援事業負担金</t>
    <phoneticPr fontId="19"/>
  </si>
  <si>
    <t>地域支援事業負担金</t>
  </si>
  <si>
    <t>介護予防事業費負担金</t>
  </si>
  <si>
    <t>食の自立支援事業負担金</t>
  </si>
  <si>
    <t>配食サービス負担金　225件×300円×12ヵ月</t>
  </si>
  <si>
    <t>任意事業費</t>
  </si>
  <si>
    <t>ミニデイサービス事業負担金</t>
  </si>
  <si>
    <t>元気まんてん利用料500円×1,826人</t>
  </si>
  <si>
    <t>介護予防・生活支援</t>
    <phoneticPr fontId="18"/>
  </si>
  <si>
    <t>サービス事業費</t>
    <phoneticPr fontId="18"/>
  </si>
  <si>
    <t>介護予防・生活支援サービス事業負担金1,000円×680人</t>
  </si>
  <si>
    <t>一般介護予防事業費</t>
  </si>
  <si>
    <t>使用料及び手数料</t>
    <phoneticPr fontId="19"/>
  </si>
  <si>
    <t>手数料</t>
    <phoneticPr fontId="19"/>
  </si>
  <si>
    <t>保険料督促手数料</t>
  </si>
  <si>
    <t>国庫支出金</t>
    <phoneticPr fontId="19"/>
  </si>
  <si>
    <t>国庫負担金</t>
    <phoneticPr fontId="19"/>
  </si>
  <si>
    <t>介護給付費負担金</t>
    <phoneticPr fontId="19"/>
  </si>
  <si>
    <t>介護給付費負担金</t>
  </si>
  <si>
    <t>介護給付費国庫負担金</t>
  </si>
  <si>
    <t>介護給付費負担金（その他分）　　536,053,000円×0.20</t>
  </si>
  <si>
    <t>居宅介護サービス給付費</t>
  </si>
  <si>
    <t>介護給付費負担金（施設等分）　　475,915,000円×0.15</t>
  </si>
  <si>
    <t>地域密着型介護</t>
    <phoneticPr fontId="18"/>
  </si>
  <si>
    <t>サービス給付費</t>
    <phoneticPr fontId="18"/>
  </si>
  <si>
    <t>施設介護サービス給付費</t>
  </si>
  <si>
    <t>居宅介護福祉用具購入費</t>
  </si>
  <si>
    <t>居宅介護住宅改修費</t>
  </si>
  <si>
    <t>居宅介護サービス</t>
    <phoneticPr fontId="18"/>
  </si>
  <si>
    <t>計画給付費</t>
    <phoneticPr fontId="18"/>
  </si>
  <si>
    <t>介護予防サービス給付費</t>
  </si>
  <si>
    <t>介護予防福祉用具購入費</t>
  </si>
  <si>
    <t>介護予防住宅改修費</t>
  </si>
  <si>
    <t>介護予防サービス</t>
    <phoneticPr fontId="18"/>
  </si>
  <si>
    <t>高額介護サービス費</t>
  </si>
  <si>
    <t>高額介護予防サービス費</t>
  </si>
  <si>
    <t>高額医療合算介護</t>
    <phoneticPr fontId="18"/>
  </si>
  <si>
    <t>サービス費</t>
    <phoneticPr fontId="18"/>
  </si>
  <si>
    <t>特定入所者介護</t>
    <phoneticPr fontId="18"/>
  </si>
  <si>
    <t>国庫補助金</t>
    <phoneticPr fontId="19"/>
  </si>
  <si>
    <t>調整交付金</t>
    <phoneticPr fontId="19"/>
  </si>
  <si>
    <t>調整交付金</t>
  </si>
  <si>
    <t>介護給付費調整交付金</t>
  </si>
  <si>
    <t>介護給付費等財政調整交付金</t>
  </si>
  <si>
    <t>　966,546千円(H30標準給付費見込)×6.24%(交付率)×調整率</t>
  </si>
  <si>
    <t>地域支援事業（総合事業）財政調整交付金</t>
  </si>
  <si>
    <t>　11,060千円(H30標準事業費見込)×5%(交付率)</t>
  </si>
  <si>
    <t>地域支援（介護予防）事業交付金</t>
    <phoneticPr fontId="19"/>
  </si>
  <si>
    <t>地域支援（介護予防）事業交付金</t>
  </si>
  <si>
    <t>地域支援事業（介護予防・日常生活支援総合事業）交付金</t>
  </si>
  <si>
    <t>　11,060,080円×0.20</t>
  </si>
  <si>
    <t>地域支援（包括的支援・任意）事業交付金</t>
    <phoneticPr fontId="19"/>
  </si>
  <si>
    <t>地域支援（包括的支援・任意）事業交付金</t>
  </si>
  <si>
    <t>地域支援事業（包括的支援･任意事業）交付金</t>
  </si>
  <si>
    <t>包括的・継続的ケア</t>
    <phoneticPr fontId="18"/>
  </si>
  <si>
    <t>　26,706,844円×0.385</t>
  </si>
  <si>
    <t>マネジメント支援事業費</t>
    <phoneticPr fontId="18"/>
  </si>
  <si>
    <t>在宅医療・介護連携</t>
    <phoneticPr fontId="18"/>
  </si>
  <si>
    <t>推進事業費</t>
    <phoneticPr fontId="18"/>
  </si>
  <si>
    <t>生活支援体制整備事業費</t>
  </si>
  <si>
    <t>認知症総合支援事業費</t>
  </si>
  <si>
    <t>地域ケア会議推進事業費</t>
  </si>
  <si>
    <t>支払基金交付金</t>
    <phoneticPr fontId="19"/>
  </si>
  <si>
    <t>介護給付費交付金</t>
    <phoneticPr fontId="19"/>
  </si>
  <si>
    <t>支払基金交付金</t>
  </si>
  <si>
    <t>介護給付費交付金</t>
  </si>
  <si>
    <t>現年度分交付見込額</t>
  </si>
  <si>
    <t>介護給付費交付金　　1,011,968,000円×0.27</t>
  </si>
  <si>
    <t>高額医療合算</t>
    <phoneticPr fontId="18"/>
  </si>
  <si>
    <t>介護サービス費</t>
    <phoneticPr fontId="18"/>
  </si>
  <si>
    <t>特定入所者</t>
    <phoneticPr fontId="18"/>
  </si>
  <si>
    <t>地域支援（介護予防）事業支援交付金</t>
    <phoneticPr fontId="19"/>
  </si>
  <si>
    <t>地域支援（介護予防）事業支援交付金</t>
  </si>
  <si>
    <t>　11,060,080円×0.27</t>
  </si>
  <si>
    <t>県支出金</t>
    <phoneticPr fontId="19"/>
  </si>
  <si>
    <t>県負担金</t>
    <phoneticPr fontId="19"/>
  </si>
  <si>
    <t>介護給付費県負担金</t>
  </si>
  <si>
    <t>介護給付費負担金（その他分）　　536,053,000円×0.125</t>
  </si>
  <si>
    <t>介護給付費負担金（施設等分）　　475,915,000円×0.175</t>
  </si>
  <si>
    <t>介護給付費県負担金</t>
    <phoneticPr fontId="18"/>
  </si>
  <si>
    <t>県補助金</t>
    <phoneticPr fontId="19"/>
  </si>
  <si>
    <t>地域支援（介護予防）事業補助金</t>
    <phoneticPr fontId="19"/>
  </si>
  <si>
    <t>地域支援（介護予防）事業補助金</t>
  </si>
  <si>
    <t>地域支援（介護予防）事業県補助金</t>
  </si>
  <si>
    <t>　11,060,080円×0.125</t>
  </si>
  <si>
    <t>地域支援（包括的支援・任意）事業県補助金</t>
    <phoneticPr fontId="19"/>
  </si>
  <si>
    <t>地域支援（包括的支援・任意）事業県補助金</t>
  </si>
  <si>
    <t>地域支援事業（包括的支援・任意事業）交付金</t>
  </si>
  <si>
    <t>　26,706,844円×0.1925</t>
  </si>
  <si>
    <t>在宅医療・介護</t>
    <phoneticPr fontId="18"/>
  </si>
  <si>
    <t>連携推進事業費</t>
    <phoneticPr fontId="18"/>
  </si>
  <si>
    <t>繰入金</t>
    <phoneticPr fontId="19"/>
  </si>
  <si>
    <t>一般会計繰入金</t>
    <phoneticPr fontId="19"/>
  </si>
  <si>
    <t>介護給付費繰入金</t>
    <phoneticPr fontId="19"/>
  </si>
  <si>
    <t>介護給付費繰入金</t>
  </si>
  <si>
    <t>介護給付費一般会計繰入金</t>
  </si>
  <si>
    <t>介護給付費見込額　　1,011,968,000円×0.125</t>
  </si>
  <si>
    <t>地域支援（介護予防）事業繰入金</t>
    <phoneticPr fontId="19"/>
  </si>
  <si>
    <t>地域支援（介護予防）事業繰入金</t>
  </si>
  <si>
    <t>地域支援（介護予防）事業一般会計繰入金</t>
  </si>
  <si>
    <t>地域支援事業（介護予防・日常生活支援総合事業）</t>
  </si>
  <si>
    <t>　補助分11,060,080円×0.125　単独分2,543,818円×1.0</t>
  </si>
  <si>
    <t>地域支援（包括的支援・任意）事業繰入金</t>
    <phoneticPr fontId="19"/>
  </si>
  <si>
    <t>地域支援（包括的支援・任意）事業繰入金</t>
  </si>
  <si>
    <t>地域支援（包括的支援・任意）事業一般会計繰入金</t>
  </si>
  <si>
    <t>地域支援事業（包括的支援・任意事業）</t>
  </si>
  <si>
    <t>　補助分26,706,844円×0.1925　単独分7,110,134円×1.0</t>
  </si>
  <si>
    <t>その他一般会計繰入金</t>
    <phoneticPr fontId="19"/>
  </si>
  <si>
    <t>職員給与費等繰入金</t>
  </si>
  <si>
    <t>地域包括支援センター職員の人件費の一部</t>
  </si>
  <si>
    <t>　給料9,641千円、手当5,304千円、共済・退手組合費5,729千円、</t>
  </si>
  <si>
    <t>　計20,674千円　うち地域支援事業分13,168千円</t>
  </si>
  <si>
    <t>　一般会計分　　　20,674,187円－13,167,814円</t>
  </si>
  <si>
    <t>事務費一般会計繰入金</t>
  </si>
  <si>
    <t>事務費繰入金　算定　事務費総額－事務費分特定財源</t>
  </si>
  <si>
    <t>認定審査会費</t>
  </si>
  <si>
    <t>認定調査費</t>
  </si>
  <si>
    <t>運営委員会費</t>
  </si>
  <si>
    <t>還付金</t>
  </si>
  <si>
    <t>保険料軽減強化繰入金</t>
  </si>
  <si>
    <t>保険料軽減強化一般会計繰入金</t>
  </si>
  <si>
    <t>介護保険料軽減負担繰入金</t>
  </si>
  <si>
    <t>繰越金</t>
    <phoneticPr fontId="19"/>
  </si>
  <si>
    <t>諸収入</t>
    <phoneticPr fontId="19"/>
  </si>
  <si>
    <t>延滞金及び過料</t>
    <phoneticPr fontId="19"/>
  </si>
  <si>
    <t>延滞金</t>
    <phoneticPr fontId="19"/>
  </si>
  <si>
    <t>延滞金及び過料</t>
  </si>
  <si>
    <t>第１号被保険者延滞金</t>
  </si>
  <si>
    <t>過料</t>
    <phoneticPr fontId="19"/>
  </si>
  <si>
    <t>過料</t>
  </si>
  <si>
    <t>保険料過料</t>
  </si>
  <si>
    <t>預金利子</t>
    <phoneticPr fontId="19"/>
  </si>
  <si>
    <t>預金利子収入</t>
  </si>
  <si>
    <t>雑入</t>
    <phoneticPr fontId="19"/>
  </si>
  <si>
    <t>第三者納付金</t>
    <phoneticPr fontId="19"/>
  </si>
  <si>
    <t>返納金</t>
    <phoneticPr fontId="19"/>
  </si>
  <si>
    <t>介護保険特別会計（歳入）合計</t>
    <rPh sb="0" eb="2">
      <t>カイゴ</t>
    </rPh>
    <rPh sb="2" eb="4">
      <t>ホケン</t>
    </rPh>
    <rPh sb="4" eb="6">
      <t>トクベツ</t>
    </rPh>
    <rPh sb="6" eb="8">
      <t>カイケイ</t>
    </rPh>
    <rPh sb="9" eb="11">
      <t>サイニュウ</t>
    </rPh>
    <rPh sb="12" eb="14">
      <t>ゴウケイ</t>
    </rPh>
    <phoneticPr fontId="19"/>
  </si>
  <si>
    <t>介護保険特別会計（歳出）</t>
    <rPh sb="0" eb="2">
      <t>カイゴ</t>
    </rPh>
    <rPh sb="2" eb="4">
      <t>ホケン</t>
    </rPh>
    <rPh sb="4" eb="6">
      <t>トクベツ</t>
    </rPh>
    <rPh sb="6" eb="8">
      <t>カイケイ</t>
    </rPh>
    <rPh sb="9" eb="11">
      <t>サイシュツ</t>
    </rPh>
    <phoneticPr fontId="19"/>
  </si>
  <si>
    <t>介護保険証カバー　33円×500枚</t>
  </si>
  <si>
    <t>介護保険関係　消耗品</t>
  </si>
  <si>
    <t>介護保険関係　各種参考図書等</t>
  </si>
  <si>
    <t>被保険者証600枚×81円</t>
  </si>
  <si>
    <t>負担限度額認定証　　200枚×119円</t>
  </si>
  <si>
    <t>資格者証　　500枚×16円＋2,000円（基本料金）</t>
  </si>
  <si>
    <t>負担割合証　　1,000枚×23円</t>
  </si>
  <si>
    <t>介護保険利用ガイド　A4版・8ページ　700部×66.33円×1.10</t>
  </si>
  <si>
    <t>負担割合証リーフレット　1,000部×28円×1.10</t>
  </si>
  <si>
    <t>65歳到達・死亡・転入・転出　月50件×12ヵ月×92円</t>
  </si>
  <si>
    <t>高額介護振込等通知　82円×100通×12ヵ月</t>
  </si>
  <si>
    <t>国保連合会</t>
  </si>
  <si>
    <t>　高額介護サ－ビス費支給処理　20円×150件×12ヵ月</t>
  </si>
  <si>
    <t>　償還払給付管理処理　70円×10件×12ヵ月</t>
  </si>
  <si>
    <t>　共同処理用受給者台帳メンテナンス　110,000円（年１回）</t>
  </si>
  <si>
    <t>介護保険システム改修（制度改正対応）</t>
  </si>
  <si>
    <t>通行料・駐車場等</t>
  </si>
  <si>
    <t>電算　使用許諾　介護保険</t>
  </si>
  <si>
    <t>介護保険業務回線ウィルス対策ソフトライセンス使用料</t>
  </si>
  <si>
    <t>賦課徴収に係る消耗品</t>
  </si>
  <si>
    <t>特徴開始通知書（仮徴収）　3,000枚×18円</t>
  </si>
  <si>
    <t>特徴開始通知書（本算定）　3,200枚×17.28円</t>
  </si>
  <si>
    <t>普通徴収本算定納入書（コンビニ納付タイプ）　2,000枚×67円</t>
  </si>
  <si>
    <t>普通徴収仮徴収納付書（コンビニ納付タイプ）　2,500枚×33円</t>
  </si>
  <si>
    <t>普通徴収本算定納付書（コンビニ納付タイプ）　2,500枚×33円</t>
  </si>
  <si>
    <t>督促状　1,000枚×34円</t>
  </si>
  <si>
    <t>催告書　1,000枚×34円</t>
  </si>
  <si>
    <t>窓あき封筒　9,200枚×18円</t>
  </si>
  <si>
    <t>介護保険料のしおり　7,000部×37.50円×1.10</t>
  </si>
  <si>
    <t>特別徴収：仮徴収（案内書入れ込み）　3,000件×77円</t>
  </si>
  <si>
    <t>特別徴収：本徴収（公文書のみ）　3,000件×67円</t>
  </si>
  <si>
    <t>普通徴収：暫定（案内書入れ込み）　500件×75円</t>
  </si>
  <si>
    <t>普通徴収：本算定（公文書のみ）　500件×65円</t>
  </si>
  <si>
    <t>例月賦課（例月還付）分　月平均20件×2往復×12ヵ月×82円</t>
  </si>
  <si>
    <t>徴収方法等の変更（特徴・普徴　口座等）　20件×12ヵ月×82円</t>
  </si>
  <si>
    <t>督促状　100件×12期×82円</t>
  </si>
  <si>
    <t>催告状　60件×82円×4回</t>
  </si>
  <si>
    <t>振替不能通知　10件×12期×82円</t>
  </si>
  <si>
    <t>口座振替済領収書（年1回）　100件×82円</t>
  </si>
  <si>
    <t>介護保険料口座振替手数料　100件×12ヵ月×10.8円</t>
  </si>
  <si>
    <t>特別徴収事務取扱手数料（1号被保険者）　3,200人×10円</t>
  </si>
  <si>
    <t>納税貯蓄組合奨励費</t>
  </si>
  <si>
    <t>納税貯蓄組合奨励費　110人×12期×80円</t>
  </si>
  <si>
    <t>認定審査会費</t>
    <phoneticPr fontId="19"/>
  </si>
  <si>
    <t>要介護認定審査会共同設置負担金</t>
  </si>
  <si>
    <t>認定調査費</t>
    <phoneticPr fontId="19"/>
  </si>
  <si>
    <t>健康保険料・厚生年金・児童手当拠出金　26,890円×12ヵ月×1人</t>
  </si>
  <si>
    <t>労災保険　518円×12ヵ月、303円×12ヵ月×1人</t>
  </si>
  <si>
    <t>雇用保険　1,036円×12ヵ月、605円×12ヵ月×1人</t>
  </si>
  <si>
    <t>要介護認定調査員賃金</t>
  </si>
  <si>
    <t>要介護認定調査員（保健・看護職）　7,800円×240日×1人</t>
  </si>
  <si>
    <t>要介護認定調査員（保健・看護職）　7,800円×155日×1人</t>
  </si>
  <si>
    <t>要介護認定調査員割増賃金　200,000円×1人</t>
  </si>
  <si>
    <t>調査旅費　1,800円×1回×12ヵ月</t>
  </si>
  <si>
    <t>認定調査用各種消耗品</t>
  </si>
  <si>
    <t>介護一次判定用OMR用紙　1,000枚×14円</t>
  </si>
  <si>
    <t>期間満了通知　500件×82円</t>
  </si>
  <si>
    <t>主治医意見書　600件×82円（返信用含む）</t>
  </si>
  <si>
    <t>認定結果通知　500件×82円</t>
  </si>
  <si>
    <t>一次判定（認定支援ネットワーク）システム通信回線使用料</t>
  </si>
  <si>
    <t>　月平均7,000円×12ヵ月　番号0224-85-1066</t>
  </si>
  <si>
    <t>在宅新規　120人×5,400円</t>
  </si>
  <si>
    <t>在宅継続　254人×4,320円</t>
  </si>
  <si>
    <t>施設新規　116人×4,320円</t>
  </si>
  <si>
    <t>施設継続　124人×3,240円</t>
  </si>
  <si>
    <t>初診料等　20人×5,400円</t>
  </si>
  <si>
    <t>主治医意見書作成事務手数料　1,000円×12ヵ月</t>
  </si>
  <si>
    <t>高速代及び駐車料金</t>
  </si>
  <si>
    <t>運営委員会費</t>
    <phoneticPr fontId="19"/>
  </si>
  <si>
    <t>介護保険運営委員会委員報酬</t>
  </si>
  <si>
    <t>介護保険運営委員会委員報酬　4,200円×5人×1回</t>
  </si>
  <si>
    <t>介護給付費</t>
    <phoneticPr fontId="19"/>
  </si>
  <si>
    <t>介護サービス等諸費</t>
    <phoneticPr fontId="19"/>
  </si>
  <si>
    <t>居宅介護サービス給付費</t>
    <phoneticPr fontId="19"/>
  </si>
  <si>
    <t>介護給付費</t>
  </si>
  <si>
    <t>介護サービス等諸費</t>
  </si>
  <si>
    <t>介護給付費等</t>
  </si>
  <si>
    <t>介護給付費等</t>
    <phoneticPr fontId="19"/>
  </si>
  <si>
    <t>　275,000,000円（H30見込）×103.20%</t>
  </si>
  <si>
    <t>保険料軽減強化</t>
    <phoneticPr fontId="19"/>
  </si>
  <si>
    <t>地域密着型介護サービス給付費</t>
    <phoneticPr fontId="19"/>
  </si>
  <si>
    <t>地域密着型介護サービス給付費</t>
  </si>
  <si>
    <t>　140,000,000円（H30見込）×105.70%</t>
  </si>
  <si>
    <t>施設介護サービス給付費</t>
    <phoneticPr fontId="19"/>
  </si>
  <si>
    <t>　416,000,000円（H30見込）×104.00%</t>
  </si>
  <si>
    <t>居宅介護福祉用具購入費</t>
    <phoneticPr fontId="19"/>
  </si>
  <si>
    <t>　750,000円（H30見込）×104.20%</t>
  </si>
  <si>
    <t>居宅介護住宅改修費</t>
    <phoneticPr fontId="19"/>
  </si>
  <si>
    <t>　2,000,000円（H30見込）×104.20%</t>
  </si>
  <si>
    <t>居宅介護サービス計画給付費</t>
    <phoneticPr fontId="19"/>
  </si>
  <si>
    <t>居宅介護サービス計画給付費</t>
  </si>
  <si>
    <t>　41,000,000円（H30見込）×104.20%</t>
  </si>
  <si>
    <t>介護予防サービス等諸費</t>
    <phoneticPr fontId="19"/>
  </si>
  <si>
    <t>介護予防サービス給付費</t>
    <phoneticPr fontId="19"/>
  </si>
  <si>
    <t>介護予防サービス等諸費</t>
  </si>
  <si>
    <t>介護予防給付費等</t>
  </si>
  <si>
    <t>　18,500,000円（H30見込）×104.20%</t>
  </si>
  <si>
    <t>介護予防福祉用具購入費</t>
    <phoneticPr fontId="19"/>
  </si>
  <si>
    <t>　230,000円（H30見込）×104.20%</t>
  </si>
  <si>
    <t>介護予防住宅改修費</t>
    <phoneticPr fontId="19"/>
  </si>
  <si>
    <t>　200,000円（H30見込）×104.20%</t>
  </si>
  <si>
    <t>介護予防サービス計画給付費</t>
    <phoneticPr fontId="19"/>
  </si>
  <si>
    <t>介護予防サービス計画給付費</t>
  </si>
  <si>
    <t>　2,600,000円（H30見込）×104.20%</t>
  </si>
  <si>
    <t>その他諸費</t>
    <phoneticPr fontId="19"/>
  </si>
  <si>
    <t>その他諸費</t>
  </si>
  <si>
    <t>介護給付費等審査支払手数料</t>
  </si>
  <si>
    <t>介護給付費審査支払手数料</t>
  </si>
  <si>
    <t>　610,000円（H30見込）×104.00%</t>
  </si>
  <si>
    <t>高額介護サービス等費</t>
    <phoneticPr fontId="19"/>
  </si>
  <si>
    <t>高額介護サービス費</t>
    <phoneticPr fontId="19"/>
  </si>
  <si>
    <t>高額介護サービス等費</t>
  </si>
  <si>
    <t>　21,000,000円（H30見込）×104.20%</t>
  </si>
  <si>
    <t>高額介護予防サービス費</t>
    <phoneticPr fontId="19"/>
  </si>
  <si>
    <t>　8,000円（H30見込）×104.00%</t>
  </si>
  <si>
    <t>高額医療合算介護サービス等費</t>
    <phoneticPr fontId="19"/>
  </si>
  <si>
    <t>高額医療合算介護サービス費</t>
    <phoneticPr fontId="19"/>
  </si>
  <si>
    <t>高額医療合算介護サービス等費</t>
  </si>
  <si>
    <t>高額医療合算介護サービス費</t>
  </si>
  <si>
    <t>　1,700,000円（H30見込）×104.20%</t>
  </si>
  <si>
    <t>特定入所者介護サービス費</t>
    <phoneticPr fontId="19"/>
  </si>
  <si>
    <t>特定入所者介護サービス費</t>
  </si>
  <si>
    <t>特定入居者介護サービス費（居住費及び食費）</t>
  </si>
  <si>
    <t>　53,000,000円（H30見込）×104.20%</t>
  </si>
  <si>
    <t>介護給付費拠出金</t>
  </si>
  <si>
    <t>地域支援事業費</t>
    <phoneticPr fontId="19"/>
  </si>
  <si>
    <t>介護予防・生活支援サービス事業費</t>
    <phoneticPr fontId="19"/>
  </si>
  <si>
    <t>地域支援事業費</t>
  </si>
  <si>
    <t>介護予防・生活支援サービス事業費</t>
  </si>
  <si>
    <t>ミニデイサービス</t>
    <phoneticPr fontId="19"/>
  </si>
  <si>
    <t>事業負担金</t>
    <phoneticPr fontId="19"/>
  </si>
  <si>
    <t>臨時職員賃金10,700円×100日×1人</t>
  </si>
  <si>
    <t>地域支援（介護予防）</t>
    <phoneticPr fontId="19"/>
  </si>
  <si>
    <t>事業交付金</t>
    <phoneticPr fontId="19"/>
  </si>
  <si>
    <t>やすらぎデイサービス教室講師謝礼　10,000円×3回</t>
  </si>
  <si>
    <t>やすらぎデイサービスサポーター謝礼　4,200円×94回×3人</t>
  </si>
  <si>
    <t>事業支援交付金</t>
    <phoneticPr fontId="19"/>
  </si>
  <si>
    <t>やすらぎデイサービス理学療法士謝礼　3,000円×44回</t>
  </si>
  <si>
    <t>事業県補助金</t>
    <phoneticPr fontId="19"/>
  </si>
  <si>
    <t>やすらぎデイサービス用教材代15,000円×12ヵ月</t>
  </si>
  <si>
    <t>　　　　　　　　　　消耗品　3,000円×12カ月</t>
  </si>
  <si>
    <t>事業一般会計繰入金</t>
    <phoneticPr fontId="19"/>
  </si>
  <si>
    <t>やすらぎデイサービス調理実習　800円×15名×12ヵ月</t>
  </si>
  <si>
    <t>各事業通知郵送代82円×100通</t>
  </si>
  <si>
    <t>やすらぎデイサービス毛布等洗濯代　3,800円×年4回</t>
  </si>
  <si>
    <t>やすらぎデイサービスサポーター損害保険8人×300円</t>
  </si>
  <si>
    <t>やすらぎデイサービス事業配食委託500円×11人×94回</t>
  </si>
  <si>
    <t>地域支援活動助成金</t>
  </si>
  <si>
    <t>総合事業サービス給付費</t>
  </si>
  <si>
    <t>一般介護予防事業費</t>
    <phoneticPr fontId="19"/>
  </si>
  <si>
    <t>元気まんてん介護予防教室（ヨガ）謝礼14,100円×12回</t>
  </si>
  <si>
    <t>元気まんてん介護予防教室サポーター4,200円×2人×52回</t>
  </si>
  <si>
    <t>元気まんてん介護予防教室（創作舞踊）謝礼13,310円×12回</t>
  </si>
  <si>
    <t>立野ヨガ教室講師謝礼14,100円×月2回×12ヵ月</t>
  </si>
  <si>
    <t>パドル体操教室謝礼11,200円×12ヵ月</t>
  </si>
  <si>
    <t>中新町パドル教室講師謝礼11,200円×12ヵ月</t>
  </si>
  <si>
    <t>介護予防フェスティバル講師謝礼</t>
  </si>
  <si>
    <t>各地区サロンサポーター謝礼3,000円×389回</t>
  </si>
  <si>
    <t>いきいきサロンサポーター謝礼4,200円×月4回×12ヵ月</t>
  </si>
  <si>
    <t>傾聴サポーター謝礼　3,000円×2人×月6回×12ヵ月</t>
  </si>
  <si>
    <t>傾聴サポーター移動研修3,000円×年4回×20人</t>
  </si>
  <si>
    <t>地区サロン協議体謝礼3,000円×5人×年2回</t>
  </si>
  <si>
    <t>介護予防フェスティバル参加者用記念品540円×300人</t>
  </si>
  <si>
    <t>介護予防教室活動交流会2,100円×10回</t>
  </si>
  <si>
    <t>元気まんてん介護予防教室教材費5,000円×12ヵ月</t>
  </si>
  <si>
    <t>ひらめき運動教室教材費</t>
  </si>
  <si>
    <t>地区サロン活動消耗品3,000円×32ヵ所</t>
  </si>
  <si>
    <t>介護予防フェスティバル消耗品</t>
  </si>
  <si>
    <t>公用車（マイクロバス等）燃料費45L×160円×3回</t>
  </si>
  <si>
    <t>介護予防フェスティバルの際ガス代</t>
  </si>
  <si>
    <t>地区サロン活動食糧費600円×32ヵ所</t>
  </si>
  <si>
    <t>介護予防教室パンフレット印刷</t>
  </si>
  <si>
    <t>地区サロン活動　材料代1,000円×32ヵ所</t>
  </si>
  <si>
    <t>介護予防フェスティバル　材料代</t>
  </si>
  <si>
    <t>介護予防フェスティバル通知82円×100通</t>
  </si>
  <si>
    <t>介護予防教室通知82円×500通</t>
  </si>
  <si>
    <t>新聞折り込み代</t>
  </si>
  <si>
    <t>レクリェーションインストラクター更新手数料</t>
  </si>
  <si>
    <t>　　12,100円×3人</t>
  </si>
  <si>
    <t>地区サロンサポーター損害保険1,190円×80人</t>
  </si>
  <si>
    <t>ひらめき運動教室保険料</t>
  </si>
  <si>
    <t>元気まんてん介護予防教室受付業務委託1,000円×2人×52回</t>
  </si>
  <si>
    <t>元気まんてん介護予防教室配食委託500円×40人×52回</t>
  </si>
  <si>
    <t>ひらめき運動教室事業委託</t>
  </si>
  <si>
    <t>スマイルサポーター養成講座事業委託</t>
  </si>
  <si>
    <t>サロンサポーターフォローアップ研修事業委託</t>
  </si>
  <si>
    <t>高速道路使用料</t>
  </si>
  <si>
    <t>なごみ館使用料2,000円×12回</t>
  </si>
  <si>
    <t>包括的支援事業・任意事業費</t>
    <phoneticPr fontId="19"/>
  </si>
  <si>
    <t>包括的・継続的ケアマネジメント支援事業費</t>
    <phoneticPr fontId="19"/>
  </si>
  <si>
    <t>包括的支援事業・任意事業費</t>
  </si>
  <si>
    <t>包括的・継続的ケアマネジメント支援事業費</t>
  </si>
  <si>
    <t>地域支援（包括的支援</t>
    <phoneticPr fontId="19"/>
  </si>
  <si>
    <t>職員：3人</t>
  </si>
  <si>
    <t>・任意）事業交付金</t>
    <phoneticPr fontId="19"/>
  </si>
  <si>
    <t>職員：1人</t>
  </si>
  <si>
    <t>・任意）事業県補助金</t>
    <phoneticPr fontId="19"/>
  </si>
  <si>
    <t>・任意）事業一般会計繰入金</t>
    <phoneticPr fontId="19"/>
  </si>
  <si>
    <t>包括支援業務　3,077円×12h×12ヵ月</t>
  </si>
  <si>
    <t>職員給与費等</t>
    <phoneticPr fontId="19"/>
  </si>
  <si>
    <t>　　　　　　　2,700円×12h×12ヵ月</t>
  </si>
  <si>
    <t>　　　　　　　1,900円×6h×5ヵ月</t>
  </si>
  <si>
    <t>職員期末手当　3人</t>
  </si>
  <si>
    <t>職員勤勉手当　3人</t>
  </si>
  <si>
    <t>職員寒冷地手当　3人</t>
  </si>
  <si>
    <t>職員共済負担金：3人</t>
  </si>
  <si>
    <t>臨時職員</t>
  </si>
  <si>
    <t>　健康保険料・厚生年金・児童手当拠出金36,024円×12ヵ月×1人</t>
  </si>
  <si>
    <t>　労災保険　692円×12ヵ月×1人</t>
  </si>
  <si>
    <t>　雇用保険　1,384円×12ヵ月×1人</t>
  </si>
  <si>
    <t>臨時職員賃金10,700円×240日×1人</t>
  </si>
  <si>
    <t>臨時職員割増賃金</t>
  </si>
  <si>
    <t>地域包括支援センター運営委員会報償4,200円×9人×2回</t>
  </si>
  <si>
    <t>認知症及び高齢者見守り弁当配布3,000円×30人</t>
  </si>
  <si>
    <t>　　　　　　　　　　　弁当作成4,200円×35人</t>
  </si>
  <si>
    <t>高齢者虐待予防ネットワーク委員会謝礼</t>
  </si>
  <si>
    <t>（21,600円×1人＋4,200円×9人）×1回</t>
  </si>
  <si>
    <t>ケアマネジャー研修会謝礼30,600円×10回</t>
  </si>
  <si>
    <t>職員普通旅費1,800円×5日×3人</t>
  </si>
  <si>
    <t>地域包括支援センター職員</t>
  </si>
  <si>
    <t>（（2,100円＋2,600円）×2日＋14,000円×2＋35,200円）×2人</t>
  </si>
  <si>
    <t>（（2,100円＋2,600円）×3日＋14,000円×2＋25,000円）×2人</t>
  </si>
  <si>
    <t>図書代50,000円＋教材費50,000円＋用紙代16,000円</t>
  </si>
  <si>
    <t>認知症支援に関する消耗品5,000円×10回</t>
  </si>
  <si>
    <t>独居高齢者・高齢者二人世帯高齢者関係消耗品5,000円×10回</t>
  </si>
  <si>
    <t>一人暮らし高齢者見守り弁当材料費800円×230個</t>
  </si>
  <si>
    <t>切手代82円×200通×2回＋120円×90通</t>
  </si>
  <si>
    <t>事業の案内通知62円×600通</t>
  </si>
  <si>
    <t>有線電話代NTT84-6021　6,000円×12ヵ月</t>
  </si>
  <si>
    <t>携帯電話代13,000円×12ヵ月</t>
  </si>
  <si>
    <t>社会福祉士登録手数料</t>
  </si>
  <si>
    <t>成年後見業務委託</t>
  </si>
  <si>
    <t>研修の際駐車料等</t>
  </si>
  <si>
    <t>高速道路代5,000円×5回</t>
  </si>
  <si>
    <t>電算　使用許諾　包括支援業務</t>
  </si>
  <si>
    <t>介護用品展示用備品</t>
  </si>
  <si>
    <t>日本社会福祉士会費</t>
  </si>
  <si>
    <t>地域包括支援センター</t>
  </si>
  <si>
    <t>　職員研修会20,000円×3人×3回</t>
  </si>
  <si>
    <t>　主任介護支援専門員研修受講料</t>
  </si>
  <si>
    <t>　介護支援専門員専門研修受講料</t>
  </si>
  <si>
    <t>職員退職手当組合負担金　3人分</t>
  </si>
  <si>
    <t>任意事業費</t>
    <phoneticPr fontId="19"/>
  </si>
  <si>
    <t>認知症キャラバンメイト謝礼3,000円×35人×年3回</t>
  </si>
  <si>
    <t>介護者教室講師謝礼20,000円×年4回</t>
  </si>
  <si>
    <t>認知症キャラバンメイト記念品540円×49人</t>
  </si>
  <si>
    <t>介護者教室消耗品5,000円×4回</t>
  </si>
  <si>
    <t>認知症サポーター養成講座教材費5,000円×10ヵ所</t>
  </si>
  <si>
    <t>認知症キャラバンメイトユニフォーム代2,000円×10名</t>
  </si>
  <si>
    <t>成年後見申請印紙代5,000円×3回</t>
  </si>
  <si>
    <t>認知症キャラバンメイト養成研修の際45L×160円×3回</t>
  </si>
  <si>
    <t>認知症キャラバンメイト研修会の際3,000円×3回</t>
  </si>
  <si>
    <t>配食サービス事業</t>
  </si>
  <si>
    <t>　利用券印刷代1,000部×48.6円</t>
  </si>
  <si>
    <t>紙おむつ支給事業　切手代82円×50人×4回</t>
  </si>
  <si>
    <t>介護給付費のお知らせ500件×62円×4回</t>
  </si>
  <si>
    <t>①紙おむつ支給事業　</t>
  </si>
  <si>
    <t>　町民税非課税世帯　要介護4,5　月6,250円×12ヵ月×10人</t>
  </si>
  <si>
    <t>　町民税非課税世帯　要介護1,2,3　月2,000円×12ヵ月×9人</t>
  </si>
  <si>
    <t>　町民税課税世帯　要介護4,5　年10,000円×25人</t>
  </si>
  <si>
    <t>②配食サービス事業</t>
  </si>
  <si>
    <t>　(600円×300食)＋(900円×3,100食)</t>
  </si>
  <si>
    <t>③介護給付費通知書作成料　38円×500件×4回</t>
  </si>
  <si>
    <t>④認知症高齢者見守り事業（ＱＲコード配布）委託2,700円×50名</t>
  </si>
  <si>
    <t>成年後見制度助成金</t>
  </si>
  <si>
    <t>在宅医療・介護連携推進事業費</t>
    <phoneticPr fontId="19"/>
  </si>
  <si>
    <t>在宅医療・介護連携推進事業費</t>
  </si>
  <si>
    <t>講師謝礼45,000円×年2回</t>
  </si>
  <si>
    <t>医師謝礼21,000円×3人×2回</t>
  </si>
  <si>
    <t>医療介護連携消耗品</t>
  </si>
  <si>
    <t>医師・講師弁当、参加者お茶代</t>
  </si>
  <si>
    <t>医療介護連携にかかるパンフレット等印刷代</t>
  </si>
  <si>
    <t>講師送迎タクシー代</t>
  </si>
  <si>
    <t>生活支援体制整備事業費</t>
    <phoneticPr fontId="19"/>
  </si>
  <si>
    <t>生活支援コーディネーター研修会講師謝金20,000円×3回</t>
  </si>
  <si>
    <t>生活支援コーディネーター謝金3,000円×20人×5回</t>
  </si>
  <si>
    <t>生活支援コーディネーター視察研修</t>
  </si>
  <si>
    <t>生活支援コーディネーター協議体設置謝金3,000円×30人</t>
  </si>
  <si>
    <t>生活支援関係消耗品</t>
  </si>
  <si>
    <t>認知症総合支援事業費</t>
    <phoneticPr fontId="19"/>
  </si>
  <si>
    <t>認知症支援相談員移動研修謝礼3,000円×30人×3回</t>
  </si>
  <si>
    <t>認知症支援相談員（喫茶みかん）謝礼3,000円×2人×50回</t>
  </si>
  <si>
    <t>認知症初期支援チーム報償費</t>
  </si>
  <si>
    <t>もの忘れ相談(こころ病院医師）謝礼22,350円×1回×12ヵ月</t>
  </si>
  <si>
    <t>認知症初期支援(こころ病院医師）謝礼22,350円×1回×12ヵ月</t>
  </si>
  <si>
    <t>認知症初期支援チーム消耗品費</t>
  </si>
  <si>
    <t>認知症喫茶みかん消耗品</t>
  </si>
  <si>
    <t>認知症支援相談員移動研修の際45L×160円×3回</t>
  </si>
  <si>
    <t>認知症初期支援事業通信費20,000円×12ヵ月</t>
  </si>
  <si>
    <t>認知症支援相談員研修会の際駐車料及び高速道路利用料</t>
  </si>
  <si>
    <t>地域ケア会議推進事業費</t>
    <phoneticPr fontId="19"/>
  </si>
  <si>
    <t>地域ケア会議謝礼15,000円×2ヵ所×12ヵ月</t>
  </si>
  <si>
    <t>　　　　視察謝礼3,300円×5回</t>
  </si>
  <si>
    <t>　　弁護士等謝礼30,000円×3回</t>
  </si>
  <si>
    <t>地域ケア会議の際　医師等弁当代800円×3人×3回</t>
  </si>
  <si>
    <t>地域ケア会議の際　お茶代</t>
  </si>
  <si>
    <t>介護給付基金積立金</t>
  </si>
  <si>
    <t>償還金及び還付金</t>
    <phoneticPr fontId="19"/>
  </si>
  <si>
    <t>還付金</t>
    <phoneticPr fontId="19"/>
  </si>
  <si>
    <t>償還金及び還付金</t>
  </si>
  <si>
    <t>介護保険料還付金（歳出還付）</t>
  </si>
  <si>
    <t>補助金等返還金（支払基金）</t>
  </si>
  <si>
    <t>還付加算金</t>
    <phoneticPr fontId="19"/>
  </si>
  <si>
    <t>介護保険特別会計（歳出）合計</t>
    <rPh sb="0" eb="2">
      <t>カイゴ</t>
    </rPh>
    <rPh sb="2" eb="4">
      <t>ホケン</t>
    </rPh>
    <rPh sb="4" eb="6">
      <t>トクベツ</t>
    </rPh>
    <rPh sb="6" eb="8">
      <t>カイケイ</t>
    </rPh>
    <rPh sb="9" eb="11">
      <t>サイシュツ</t>
    </rPh>
    <rPh sb="12" eb="14">
      <t>ゴウケイ</t>
    </rPh>
    <phoneticPr fontId="19"/>
  </si>
  <si>
    <t>温泉事業特別会計（歳入）</t>
    <rPh sb="0" eb="2">
      <t>オンセン</t>
    </rPh>
    <rPh sb="2" eb="4">
      <t>ジギョウ</t>
    </rPh>
    <rPh sb="4" eb="6">
      <t>トクベツ</t>
    </rPh>
    <rPh sb="6" eb="8">
      <t>カイケイ</t>
    </rPh>
    <rPh sb="9" eb="11">
      <t>サイニュウ</t>
    </rPh>
    <phoneticPr fontId="19"/>
  </si>
  <si>
    <t>前年対比</t>
  </si>
  <si>
    <t>充当先事業</t>
  </si>
  <si>
    <t>使用料</t>
    <phoneticPr fontId="19"/>
  </si>
  <si>
    <t>使用料</t>
    <phoneticPr fontId="19"/>
  </si>
  <si>
    <t>温泉使用料</t>
    <phoneticPr fontId="19"/>
  </si>
  <si>
    <t>建設水道課</t>
    <phoneticPr fontId="18"/>
  </si>
  <si>
    <t>現年度分温泉使用料</t>
  </si>
  <si>
    <t>青根温泉旅館　5件　年間温泉使用料　7,790,508円</t>
    <phoneticPr fontId="18"/>
  </si>
  <si>
    <t>旅館調定額 7,790,508円×収納率 95%</t>
  </si>
  <si>
    <t>公衆浴場　  　1件  月額 167,000円×12ヵ月</t>
    <phoneticPr fontId="18"/>
  </si>
  <si>
    <t>滞納繰越分温泉使用料</t>
  </si>
  <si>
    <t>滞納繰越額 19,458,000円×収納率 4.6%</t>
  </si>
  <si>
    <t>温泉維持費</t>
  </si>
  <si>
    <t>温泉維持費</t>
    <phoneticPr fontId="19"/>
  </si>
  <si>
    <t>財産運用収入</t>
    <phoneticPr fontId="19"/>
  </si>
  <si>
    <t>財産収入</t>
    <phoneticPr fontId="19"/>
  </si>
  <si>
    <t>利子及び配当金</t>
    <phoneticPr fontId="19"/>
  </si>
  <si>
    <t>温泉事業基金利子</t>
  </si>
  <si>
    <t>定期預金利子</t>
  </si>
  <si>
    <t>財産貸付収入</t>
    <phoneticPr fontId="19"/>
  </si>
  <si>
    <t>温泉用地貸付による貸付収入</t>
  </si>
  <si>
    <t>基金繰入金</t>
    <phoneticPr fontId="19"/>
  </si>
  <si>
    <t>温泉事業基金繰入金</t>
  </si>
  <si>
    <t>温泉施設費</t>
  </si>
  <si>
    <t>温泉測定委託料（県温泉協会）</t>
  </si>
  <si>
    <t>温泉事業特別会計（歳入）合計</t>
  </si>
  <si>
    <t>温泉事業特別会計（歳出）</t>
    <rPh sb="0" eb="2">
      <t>オンセン</t>
    </rPh>
    <rPh sb="2" eb="4">
      <t>ジギョウ</t>
    </rPh>
    <rPh sb="4" eb="6">
      <t>トクベツ</t>
    </rPh>
    <rPh sb="6" eb="8">
      <t>カイケイ</t>
    </rPh>
    <rPh sb="9" eb="11">
      <t>サイシュツ</t>
    </rPh>
    <phoneticPr fontId="19"/>
  </si>
  <si>
    <t>前年対比</t>
    <phoneticPr fontId="19"/>
  </si>
  <si>
    <t>充当額</t>
    <phoneticPr fontId="19"/>
  </si>
  <si>
    <t>主管課</t>
    <phoneticPr fontId="19"/>
  </si>
  <si>
    <t>温泉管理費</t>
  </si>
  <si>
    <t>温泉管理費</t>
    <phoneticPr fontId="19"/>
  </si>
  <si>
    <t>温泉審議委員報酬</t>
  </si>
  <si>
    <t>審議委員報酬4,200円×7人</t>
  </si>
  <si>
    <t>職員扶養手当10,000円×6ヵ月</t>
  </si>
  <si>
    <t>職員通勤手当2,000円×6ヵ月</t>
  </si>
  <si>
    <t>職員時間外勤務手当2,216円×33h</t>
  </si>
  <si>
    <t>温泉協会役員会・温泉事業打合せ等1,800円×2回</t>
  </si>
  <si>
    <t>温泉協会研修会  2,100円×2日＋14,000円＋2,600円</t>
  </si>
  <si>
    <t>事務用消耗品代</t>
  </si>
  <si>
    <t>公用車タイヤ代</t>
  </si>
  <si>
    <t>印紙代</t>
  </si>
  <si>
    <t>公用車ガソリン代    月平均120L×160円×6ヵ月</t>
  </si>
  <si>
    <t>審議会等</t>
  </si>
  <si>
    <t>公用車車検整備料及び修繕料</t>
  </si>
  <si>
    <t>温泉管理所電話料  月平均3,000円×12ヵ月</t>
  </si>
  <si>
    <t>車検代行手数料</t>
  </si>
  <si>
    <t>温泉管理所建物共済（ボイラー室）</t>
  </si>
  <si>
    <t>公用車自賠責保険</t>
  </si>
  <si>
    <t>自動車借上料等</t>
  </si>
  <si>
    <t>温泉協会負担金</t>
  </si>
  <si>
    <t>会議参加負担金</t>
  </si>
  <si>
    <t>温泉事業基金積立金</t>
  </si>
  <si>
    <t>積立金（基金利子分）</t>
  </si>
  <si>
    <t>消費税納入金</t>
  </si>
  <si>
    <t>消費税納入金</t>
    <phoneticPr fontId="18"/>
  </si>
  <si>
    <t>温泉施設費</t>
    <phoneticPr fontId="19"/>
  </si>
  <si>
    <t>草刈人夫賃金</t>
  </si>
  <si>
    <t>施設除草草刈り人夫賃  11,000円×3人</t>
  </si>
  <si>
    <t>温泉事業基金繰入金</t>
    <phoneticPr fontId="18"/>
  </si>
  <si>
    <t>施設維持管理用消耗品代</t>
  </si>
  <si>
    <t>電気料  月平均310,000円×12ヵ月</t>
  </si>
  <si>
    <t>下水道使用料 1,474円×12ヵ月</t>
    <phoneticPr fontId="18"/>
  </si>
  <si>
    <t>温泉施設設備修繕代</t>
  </si>
  <si>
    <t>電気保安管理業務委託料</t>
  </si>
  <si>
    <t>レジオネラ水質検査10,450円×5回</t>
    <phoneticPr fontId="18"/>
  </si>
  <si>
    <t>名号の湯引湯孔等賃借料  90,000円×2ヵ所</t>
  </si>
  <si>
    <t>引湯管埋設用地賃借料</t>
  </si>
  <si>
    <t>源水ポンプ分解清掃工事</t>
  </si>
  <si>
    <t>源泉ポンプ入替工事</t>
  </si>
  <si>
    <t>維持補修用材料代</t>
  </si>
  <si>
    <t>温泉事業特別会計（歳出）合計</t>
    <rPh sb="10" eb="11">
      <t>シュツ</t>
    </rPh>
    <phoneticPr fontId="18"/>
  </si>
  <si>
    <t>公共下水道事業特別会計（歳入）</t>
    <rPh sb="0" eb="2">
      <t>コウキョウ</t>
    </rPh>
    <rPh sb="2" eb="4">
      <t>ゲスイ</t>
    </rPh>
    <rPh sb="4" eb="5">
      <t>ドウ</t>
    </rPh>
    <rPh sb="5" eb="7">
      <t>ジギョウ</t>
    </rPh>
    <rPh sb="7" eb="9">
      <t>トクベツ</t>
    </rPh>
    <rPh sb="9" eb="11">
      <t>カイケイ</t>
    </rPh>
    <rPh sb="12" eb="14">
      <t>サイニュウ</t>
    </rPh>
    <phoneticPr fontId="19"/>
  </si>
  <si>
    <t>下水道事業負担金</t>
    <phoneticPr fontId="19"/>
  </si>
  <si>
    <t>下水道事業負担金</t>
  </si>
  <si>
    <t>受益者負担金</t>
  </si>
  <si>
    <t>現年度分受益者負担金</t>
  </si>
  <si>
    <t>下水道建設費</t>
  </si>
  <si>
    <t>滞納繰越分受益者負担金</t>
  </si>
  <si>
    <t>下水道使用料</t>
    <phoneticPr fontId="19"/>
  </si>
  <si>
    <t>下水道使用料</t>
  </si>
  <si>
    <t>現年度分下水道使用料</t>
  </si>
  <si>
    <t>平成31年度調定見込額　174,000千円</t>
  </si>
  <si>
    <t>　収納率（見込み） 99.0%</t>
  </si>
  <si>
    <t>　収納見込額　172,260千円</t>
  </si>
  <si>
    <t>滞納繰越分下水道使用料</t>
  </si>
  <si>
    <t>平成30年度調定見込額　6,503千円</t>
  </si>
  <si>
    <t>　収納率（見込み）　10.0%</t>
  </si>
  <si>
    <t>　収納見込額　650千円</t>
  </si>
  <si>
    <t>督促手数料</t>
    <phoneticPr fontId="19"/>
  </si>
  <si>
    <t>下水道使用料督促手数料</t>
  </si>
  <si>
    <t>下水道総務費</t>
  </si>
  <si>
    <t>受益者負担金督促手数料</t>
  </si>
  <si>
    <t>下水道事業国庫補助金</t>
    <phoneticPr fontId="19"/>
  </si>
  <si>
    <t>下水道事業国庫補助金</t>
  </si>
  <si>
    <t>一般事業分国庫補助金</t>
  </si>
  <si>
    <t>社会資本整備総合交付金事業</t>
  </si>
  <si>
    <t>　釜房環境浄化センター機械・電気設備ストックマネジメント実施方針</t>
  </si>
  <si>
    <t>　策定業務</t>
  </si>
  <si>
    <t>　　事業費計 17,280千円×1/2≒8,000千円</t>
  </si>
  <si>
    <t>　釜房環境浄化センター電気設備更新工事</t>
  </si>
  <si>
    <t>　　事業費計 98,000千円×11/20≒53,000千円</t>
  </si>
  <si>
    <t>下水道事業県補助金</t>
    <phoneticPr fontId="19"/>
  </si>
  <si>
    <t>下水道事業県補助金</t>
  </si>
  <si>
    <t>下水道事業企業債元利繰入金</t>
  </si>
  <si>
    <t>　　企業債元金　173,954千円（実繰入額 173,954千円）</t>
  </si>
  <si>
    <t>　　企業債利子　 30,374千円（実繰入額 20,312千円）</t>
  </si>
  <si>
    <t>　　元金等合計  204,428千円（繰入限度額）</t>
  </si>
  <si>
    <t>排水設備指定店、責任技術者登録料他</t>
  </si>
  <si>
    <t>町債</t>
    <phoneticPr fontId="19"/>
  </si>
  <si>
    <t>公共下水道債</t>
    <phoneticPr fontId="19"/>
  </si>
  <si>
    <t>公共下水道債</t>
  </si>
  <si>
    <t>下水道事業一般事業債</t>
  </si>
  <si>
    <t>・管渠管理費</t>
  </si>
  <si>
    <t>管渠管理費</t>
  </si>
  <si>
    <t>　公園ﾎﾟﾝﾌﾟ場現場盤更新　5,547,960円</t>
  </si>
  <si>
    <t>浄化センター管理費</t>
  </si>
  <si>
    <t>　公園ﾎﾟﾝﾌﾟ場現場盤更新　2,962,440円</t>
  </si>
  <si>
    <t>・浄化センター管理費</t>
  </si>
  <si>
    <t>　青根浄化ｾﾝﾀｰ高圧気中負荷開閉器更新　1,715,040円</t>
  </si>
  <si>
    <t>　汚泥貯留槽水位計更新　1,738,800円</t>
  </si>
  <si>
    <t>　№1床排水ﾎﾟﾝﾌﾟ更新　940,680円</t>
  </si>
  <si>
    <t>　NO,3-1,3-2ロータ駆動装置更新　22,939,200円</t>
  </si>
  <si>
    <t>・下水道建設費</t>
  </si>
  <si>
    <t>　釜房環境浄化ｾﾝﾀｰ電気設備更新工事施工監理業務委託　</t>
  </si>
  <si>
    <t>　　3,520,000円</t>
  </si>
  <si>
    <t>　釜房環境浄化センター電気設備更新事業：長寿命化事業</t>
  </si>
  <si>
    <t>　　中央監視装置更新（水処理分）</t>
  </si>
  <si>
    <t>　　98,000,000円-国費53,000,000円=45,000,000円</t>
  </si>
  <si>
    <t>※10万円未満切り捨て</t>
  </si>
  <si>
    <t>公共下水道事業特別会計（歳入）合計</t>
  </si>
  <si>
    <t>公共下水道事業特別会計（歳出）</t>
    <rPh sb="0" eb="2">
      <t>コウキョウ</t>
    </rPh>
    <rPh sb="2" eb="5">
      <t>ゲスイドウ</t>
    </rPh>
    <rPh sb="5" eb="7">
      <t>ジギョウ</t>
    </rPh>
    <rPh sb="7" eb="9">
      <t>トクベツ</t>
    </rPh>
    <rPh sb="9" eb="11">
      <t>カイケイ</t>
    </rPh>
    <rPh sb="12" eb="14">
      <t>サイシュツ</t>
    </rPh>
    <phoneticPr fontId="19"/>
  </si>
  <si>
    <t>公共下水道費</t>
  </si>
  <si>
    <t>下水道管理費</t>
  </si>
  <si>
    <t>下水道審議委員日額報酬</t>
  </si>
  <si>
    <t>下水道審議会委員報酬　4,200円×10人×2回</t>
  </si>
  <si>
    <t>職員給料（業務割合により人件費算定）</t>
  </si>
  <si>
    <t>　下水道係員 1人（主事）＋水道係員 1人（主事）×1/2</t>
  </si>
  <si>
    <t>職員１人</t>
  </si>
  <si>
    <t>職員時間外勤務手当(1,572円＋2,779円)×96h/年</t>
  </si>
  <si>
    <t>事務用ファイル・表紙代等</t>
  </si>
  <si>
    <t>下水道審議会、各種会議の際</t>
  </si>
  <si>
    <t>切手代　2,000円×12ヵ月</t>
  </si>
  <si>
    <t>下水道賠償責任保険(管渠 ・処理場、ポンプ場)</t>
  </si>
  <si>
    <t>　管渠 76km×390円</t>
  </si>
  <si>
    <t>　処理場・ポンプ場24,408㎡×0.39円</t>
  </si>
  <si>
    <t>下水道料収納業務 平成30年度見込年間件数 24,900件×198円</t>
  </si>
  <si>
    <t>自動車借上げ料（職員等出張の際）</t>
  </si>
  <si>
    <t>下水道協会負担金</t>
  </si>
  <si>
    <t>全国町村下水道推進(協)宮城県支部</t>
  </si>
  <si>
    <t>日本下水道協会会費</t>
  </si>
  <si>
    <t>宮城県下水道協会</t>
  </si>
  <si>
    <t>納税組合：下水道使用料取り扱い助成金　650件×80円×12ヵ月</t>
  </si>
  <si>
    <t>低地区排水設備設置助成金(1ヵ所)</t>
  </si>
  <si>
    <t>使用料還付金</t>
  </si>
  <si>
    <t>H31年度分消費税地方消費税納付見込額</t>
  </si>
  <si>
    <t>包括民間委託経費算入外分町負担維持管理用消耗品</t>
  </si>
  <si>
    <t>公用車ガソリン代　500L×160円</t>
  </si>
  <si>
    <t>電気料金</t>
  </si>
  <si>
    <t>　町内マンホールポンプ場(12ヵ所)　160,000円×12ヵ月</t>
  </si>
  <si>
    <t>水道料金→包括的民間委託へ経費算入</t>
  </si>
  <si>
    <t>低地区ポンプ場、マンホールポンプ場設備緊急修繕費</t>
  </si>
  <si>
    <t>下水道台帳管理システム年間保守業務</t>
  </si>
  <si>
    <t>支倉台ポンプ場清掃委託108,108円×2回</t>
  </si>
  <si>
    <t>公園ポンプ場清掃委託207,144円×3回</t>
  </si>
  <si>
    <t>小野低地区ポンプ場清掃委託99,468円×3回</t>
  </si>
  <si>
    <t>碁石低地区ポンプ場清掃委託77,436円×2回</t>
  </si>
  <si>
    <t>新町低地区ポンプ場清掃委託77,436円×1回</t>
  </si>
  <si>
    <t>河原前低地区ポンプ場清掃委託77,436円×2回</t>
  </si>
  <si>
    <t>七曲山低地区ポンプ場清掃委託77,436円×2回</t>
  </si>
  <si>
    <t>古関低地区ポンプ場清掃業務77,436円×2回</t>
  </si>
  <si>
    <t>前坂低地区ポンプ場清掃委託77,436円×1回</t>
  </si>
  <si>
    <t>川窪低地区ポンプ場清掃委託77,436円×1回</t>
  </si>
  <si>
    <t>青根低地区ポンプ場清掃委託77,436円×2回</t>
  </si>
  <si>
    <t>川窪伏越し清掃委託118,152円×2回</t>
  </si>
  <si>
    <t>(自家用電気工作物保安管理業務委託)</t>
  </si>
  <si>
    <t>　古関マンホールポンプ場：自家発電機</t>
  </si>
  <si>
    <t>管渠維持補修工事費</t>
  </si>
  <si>
    <t>　道路表層部補修及びマンホール段差調整工事</t>
  </si>
  <si>
    <t>公共汚水マス新設工事　2ヵ所</t>
  </si>
  <si>
    <t>　公園ポンプ場現場盤更新工事</t>
  </si>
  <si>
    <t>　碁石ポンプ場現場盤更新工事</t>
  </si>
  <si>
    <t>ポンプ場管理費</t>
  </si>
  <si>
    <t>包括民間委託算入外分町負担消耗品</t>
  </si>
  <si>
    <t>(停電時自家発電燃料代)</t>
  </si>
  <si>
    <t>　大針中継ポンプ場(A重油)24hr×100L×96円</t>
  </si>
  <si>
    <t>　北川中継ポンプ場(軽油)24hr×20L×140円</t>
  </si>
  <si>
    <t>(電気料金)</t>
  </si>
  <si>
    <t>　大針中継ポンプ場・北川中継ポンプ場</t>
  </si>
  <si>
    <t>　月額平均　502,000円×12ヵ月</t>
  </si>
  <si>
    <t>機械・電気設備緊急修繕費</t>
  </si>
  <si>
    <t>大針中継ポンプ場(町村有建物災害共済保険料)</t>
  </si>
  <si>
    <t>北川中継ポンプ場(町村有建物災害共済保険料)</t>
  </si>
  <si>
    <t>施設管理等委託料</t>
  </si>
  <si>
    <t>(し渣・沈砂処分業務委託)</t>
  </si>
  <si>
    <t>大針・北川ポンプ場のし渣沈砂運搬処分業務委託料</t>
  </si>
  <si>
    <t>　し渣・沈砂発生量　コンテナ 3台／月　1回当たり　0.2ｔ</t>
  </si>
  <si>
    <t>　　輸送・運搬・処分費　81,000円／ｔ</t>
  </si>
  <si>
    <t>　81,000×0.2ｔ×2回×12月</t>
  </si>
  <si>
    <t>(ポンプ井(中継槽)清掃業務委託)</t>
  </si>
  <si>
    <t>　着水井、沈砂池、ポンプ井の清掃を行い汚水ポンプ、圧送管保全のた</t>
  </si>
  <si>
    <t>　め実施するもの。</t>
  </si>
  <si>
    <t>　大針中継ポンプ場　　清掃回数2回×662,796円</t>
  </si>
  <si>
    <t>　北川中継ポンプ場　　清掃回数3回×207,114円</t>
  </si>
  <si>
    <t>　大針中継ポンプ場：自家発電機　</t>
  </si>
  <si>
    <t>　北川中継ポンプ場：自家発電機　　</t>
  </si>
  <si>
    <t>北川中継ﾎﾟﾝﾌﾟ場非常用発電装置維持補修工事</t>
  </si>
  <si>
    <t>北川中継ﾎﾟﾝﾌﾟ場屋根修繕工事</t>
  </si>
  <si>
    <t>大針中継ﾎﾟﾝﾌﾟ場№2空気圧縮機修繕工事</t>
  </si>
  <si>
    <t>包括的民間委託算入外分町負担消耗品</t>
  </si>
  <si>
    <t>・釜房環境浄化センター・青根浄化センター</t>
  </si>
  <si>
    <t>　月額平均920,000円×12ヵ月</t>
  </si>
  <si>
    <t>緊急時各種機器修繕料</t>
  </si>
  <si>
    <t>・釜房環境浄化センター</t>
  </si>
  <si>
    <t>　活性汚泥搬入(水質悪化時に伴う非常時対策)</t>
  </si>
  <si>
    <t>　　投入汚泥搬入　50m3×3,240円(1ｔ当り)=162,000円</t>
  </si>
  <si>
    <t>　町村有建物災害災害保険料</t>
  </si>
  <si>
    <t>・青根センター</t>
  </si>
  <si>
    <t>釜房環境浄化センター</t>
  </si>
  <si>
    <t>　・脱水ケーキ運搬　年間汚泥発生量（見込み）820t　</t>
  </si>
  <si>
    <t>　　820t/3.0t（1回当たり搬出量）×24,840円≒6,789,000円</t>
  </si>
  <si>
    <t>　・脱水ケーキ処理費</t>
  </si>
  <si>
    <t>　　820t×12,000円≒9,840,000円</t>
  </si>
  <si>
    <t>　・し渣、沈渣処分　発生量（見込み）0.6t/月×12ヵ月＝7.2t</t>
  </si>
  <si>
    <t>　　7.2t×85,000円（運搬・処分）≒612,000円</t>
  </si>
  <si>
    <t>　・3系ＯＤ槽汚泥処理</t>
  </si>
  <si>
    <t>　　200ｔ×25,000円（運搬・処分）＝5,000,000円</t>
    <phoneticPr fontId="18"/>
  </si>
  <si>
    <t>（沈砂池・処理水槽清掃業務委託）清掃回数3回×257,580円</t>
  </si>
  <si>
    <t>（受水槽清掃業務委託)　　一式</t>
  </si>
  <si>
    <t>（川崎町下水道施設運転管理業務委託）</t>
  </si>
  <si>
    <t>　包括的民間委託（H28～30)町負担経費の一部を委託費へ参入</t>
  </si>
  <si>
    <t>　　業務委託費（1年分） 63,274,500円</t>
  </si>
  <si>
    <t>　釜房環境浄化センター、青根浄化センター</t>
  </si>
  <si>
    <t>　大針中継ポンプ場、北川中継ポンプ場、公園ポンプ場</t>
  </si>
  <si>
    <t>　低地区マンホールポンプ場 11ヵ所、伏越し部沈砂池設備 1ヵ所</t>
  </si>
  <si>
    <t>　・施設保守点検、運転操作・監視、水質試験、事務、日直</t>
  </si>
  <si>
    <t>　・消防設備保守点検、遠方監視装置システム保守点検</t>
  </si>
  <si>
    <t>　・管路施設調査・点検、薬品管理、清掃管理</t>
  </si>
  <si>
    <t>（汚泥運搬業務委託）　60m3×4,600円</t>
  </si>
  <si>
    <t>（沈砂池清掃業務委託）清掃回数2回×185,004円</t>
  </si>
  <si>
    <t>（自家用電気工作物保安管理業務：自家発電機）　188,049円</t>
  </si>
  <si>
    <t>・青根浄化センター</t>
  </si>
  <si>
    <t>（自家用電気工作物保安管理業務：自家発電機）　104,587円</t>
  </si>
  <si>
    <t>　自家発電機リース料（停電非常時対応）　1回×216,000円</t>
  </si>
  <si>
    <t>青根浄化ｾﾝﾀｰ高圧気中負荷開閉器更新工事</t>
  </si>
  <si>
    <t>汚泥貯留槽水位計更新工事</t>
  </si>
  <si>
    <t>NO,1床排水ポンプ更新工事</t>
  </si>
  <si>
    <t>NO,3-1.3-2ロータ駆動装置更新工事</t>
  </si>
  <si>
    <t>施設用原材料</t>
  </si>
  <si>
    <t>下水道事業費</t>
  </si>
  <si>
    <t>普通旅費　　1,800円×2人×4回</t>
  </si>
  <si>
    <t>事務消耗品等　50,000円</t>
  </si>
  <si>
    <t>公用車ガソリン代500L×160円</t>
  </si>
  <si>
    <t>郵便料</t>
  </si>
  <si>
    <t>社会資本総合整備事業</t>
  </si>
  <si>
    <t>　釜房環境浄化センター電気設備更新工事施工監理業務委託</t>
  </si>
  <si>
    <t>　策定業務委託</t>
  </si>
  <si>
    <t>高速料等</t>
  </si>
  <si>
    <t>事務機器借上料</t>
  </si>
  <si>
    <t>工事費積算システム借上料</t>
  </si>
  <si>
    <t>釜房環境浄化センター電機設備更新工事（社総交交付金事業）</t>
  </si>
  <si>
    <t>　既設電機設備の長寿命化（H29～H32）</t>
  </si>
  <si>
    <t>　　中央監視装置更新（水処理分） 一式</t>
  </si>
  <si>
    <t>長期債元金償還金（定期償還分）</t>
  </si>
  <si>
    <t>下水道事業企業債</t>
    <phoneticPr fontId="18"/>
  </si>
  <si>
    <t>元利繰入金</t>
    <phoneticPr fontId="18"/>
  </si>
  <si>
    <t>元利繰入金</t>
    <phoneticPr fontId="18"/>
  </si>
  <si>
    <t>公共下水道事業特別会計（歳出）合計</t>
  </si>
  <si>
    <t>平成31年度　川崎町水道事業会計当初予算要求説明書</t>
    <rPh sb="0" eb="2">
      <t>ヘイセイ</t>
    </rPh>
    <rPh sb="4" eb="6">
      <t>ネンド</t>
    </rPh>
    <rPh sb="7" eb="10">
      <t>カワサキマチ</t>
    </rPh>
    <rPh sb="10" eb="12">
      <t>スイドウ</t>
    </rPh>
    <rPh sb="12" eb="14">
      <t>ジギョウ</t>
    </rPh>
    <rPh sb="14" eb="16">
      <t>カイケイ</t>
    </rPh>
    <rPh sb="16" eb="18">
      <t>トウショ</t>
    </rPh>
    <rPh sb="18" eb="20">
      <t>ヨサン</t>
    </rPh>
    <rPh sb="20" eb="22">
      <t>ヨウキュウ</t>
    </rPh>
    <rPh sb="22" eb="24">
      <t>セツメイ</t>
    </rPh>
    <rPh sb="24" eb="25">
      <t>ショ</t>
    </rPh>
    <phoneticPr fontId="19"/>
  </si>
  <si>
    <t>収益的収入</t>
    <rPh sb="0" eb="3">
      <t>シュウエキテキ</t>
    </rPh>
    <rPh sb="3" eb="5">
      <t>シュウニュウ</t>
    </rPh>
    <phoneticPr fontId="19"/>
  </si>
  <si>
    <t>（単位：千円）</t>
  </si>
  <si>
    <t>款</t>
    <rPh sb="0" eb="1">
      <t>カン</t>
    </rPh>
    <phoneticPr fontId="19"/>
  </si>
  <si>
    <t>項</t>
    <rPh sb="0" eb="1">
      <t>コウ</t>
    </rPh>
    <phoneticPr fontId="19"/>
  </si>
  <si>
    <t>目</t>
    <rPh sb="0" eb="1">
      <t>モク</t>
    </rPh>
    <phoneticPr fontId="19"/>
  </si>
  <si>
    <t>項　　　目　　　名</t>
    <rPh sb="0" eb="1">
      <t>コウ</t>
    </rPh>
    <rPh sb="4" eb="5">
      <t>メ</t>
    </rPh>
    <rPh sb="8" eb="9">
      <t>ナ</t>
    </rPh>
    <phoneticPr fontId="19"/>
  </si>
  <si>
    <t>本年度</t>
    <rPh sb="0" eb="3">
      <t>ホンネンド</t>
    </rPh>
    <phoneticPr fontId="19"/>
  </si>
  <si>
    <t>前年度</t>
    <rPh sb="0" eb="3">
      <t>ゼンネンド</t>
    </rPh>
    <phoneticPr fontId="19"/>
  </si>
  <si>
    <t>比　　較</t>
    <rPh sb="0" eb="1">
      <t>ヒ</t>
    </rPh>
    <rPh sb="3" eb="4">
      <t>クラ</t>
    </rPh>
    <phoneticPr fontId="19"/>
  </si>
  <si>
    <t>区　　　　　　分</t>
    <rPh sb="0" eb="1">
      <t>ク</t>
    </rPh>
    <rPh sb="7" eb="8">
      <t>ブン</t>
    </rPh>
    <phoneticPr fontId="19"/>
  </si>
  <si>
    <t>金　額</t>
    <rPh sb="0" eb="1">
      <t>キン</t>
    </rPh>
    <rPh sb="2" eb="3">
      <t>ガク</t>
    </rPh>
    <phoneticPr fontId="19"/>
  </si>
  <si>
    <t>説　　　　明</t>
    <rPh sb="0" eb="1">
      <t>セツ</t>
    </rPh>
    <rPh sb="5" eb="6">
      <t>メイ</t>
    </rPh>
    <phoneticPr fontId="19"/>
  </si>
  <si>
    <t>積算基礎</t>
    <rPh sb="0" eb="2">
      <t>セキサン</t>
    </rPh>
    <rPh sb="2" eb="4">
      <t>キソ</t>
    </rPh>
    <phoneticPr fontId="19"/>
  </si>
  <si>
    <t>金  額</t>
    <rPh sb="0" eb="1">
      <t>キン</t>
    </rPh>
    <rPh sb="3" eb="4">
      <t>ガク</t>
    </rPh>
    <phoneticPr fontId="19"/>
  </si>
  <si>
    <t>H 30当初</t>
    <rPh sb="4" eb="6">
      <t>トウショ</t>
    </rPh>
    <phoneticPr fontId="19"/>
  </si>
  <si>
    <t>水道事業収益</t>
    <rPh sb="0" eb="2">
      <t>スイドウ</t>
    </rPh>
    <rPh sb="2" eb="4">
      <t>ジギョウ</t>
    </rPh>
    <rPh sb="4" eb="6">
      <t>シュウエキ</t>
    </rPh>
    <phoneticPr fontId="19"/>
  </si>
  <si>
    <t>営業収益</t>
    <rPh sb="0" eb="2">
      <t>エイギョウ</t>
    </rPh>
    <rPh sb="2" eb="4">
      <t>シュウエキ</t>
    </rPh>
    <phoneticPr fontId="19"/>
  </si>
  <si>
    <t>給水収益</t>
    <rPh sb="0" eb="2">
      <t>キュウスイ</t>
    </rPh>
    <rPh sb="2" eb="4">
      <t>シュウエキ</t>
    </rPh>
    <phoneticPr fontId="19"/>
  </si>
  <si>
    <t>平成31年度調定額見込</t>
    <rPh sb="0" eb="2">
      <t>ヘイセイ</t>
    </rPh>
    <rPh sb="4" eb="6">
      <t>ネンド</t>
    </rPh>
    <rPh sb="6" eb="9">
      <t>チョウテイガク</t>
    </rPh>
    <rPh sb="9" eb="11">
      <t>ミコミ</t>
    </rPh>
    <phoneticPr fontId="19"/>
  </si>
  <si>
    <t>受託工事収益</t>
    <rPh sb="0" eb="2">
      <t>ジュタク</t>
    </rPh>
    <rPh sb="2" eb="4">
      <t>コウジ</t>
    </rPh>
    <rPh sb="4" eb="6">
      <t>シュウエキ</t>
    </rPh>
    <phoneticPr fontId="19"/>
  </si>
  <si>
    <t>分水工事負担金</t>
    <rPh sb="0" eb="2">
      <t>ブンスイ</t>
    </rPh>
    <rPh sb="2" eb="4">
      <t>コウジ</t>
    </rPh>
    <rPh sb="4" eb="7">
      <t>フタンキン</t>
    </rPh>
    <phoneticPr fontId="19"/>
  </si>
  <si>
    <t>前川地区           　35,000円×3件＝105,000円</t>
    <rPh sb="0" eb="2">
      <t>マエカワ</t>
    </rPh>
    <rPh sb="2" eb="4">
      <t>チク</t>
    </rPh>
    <rPh sb="22" eb="23">
      <t>エン</t>
    </rPh>
    <rPh sb="25" eb="26">
      <t>ケン</t>
    </rPh>
    <rPh sb="34" eb="35">
      <t>エン</t>
    </rPh>
    <phoneticPr fontId="19"/>
  </si>
  <si>
    <t>その他の地域  　  34,000円×4件＝136,000円</t>
    <rPh sb="2" eb="3">
      <t>タ</t>
    </rPh>
    <rPh sb="4" eb="6">
      <t>チイキ</t>
    </rPh>
    <rPh sb="17" eb="18">
      <t>エン</t>
    </rPh>
    <rPh sb="20" eb="21">
      <t>ケン</t>
    </rPh>
    <rPh sb="29" eb="30">
      <t>エン</t>
    </rPh>
    <phoneticPr fontId="19"/>
  </si>
  <si>
    <t>その他の営業収益</t>
    <rPh sb="2" eb="3">
      <t>タ</t>
    </rPh>
    <rPh sb="4" eb="6">
      <t>エイギョウ</t>
    </rPh>
    <rPh sb="6" eb="8">
      <t>シュウエキ</t>
    </rPh>
    <phoneticPr fontId="19"/>
  </si>
  <si>
    <t>設計審査工事検査手数料</t>
    <rPh sb="0" eb="4">
      <t>セッケイシンサ</t>
    </rPh>
    <rPh sb="4" eb="6">
      <t>コウジ</t>
    </rPh>
    <rPh sb="6" eb="8">
      <t>ケンサ</t>
    </rPh>
    <rPh sb="8" eb="11">
      <t>テスウリョウ</t>
    </rPh>
    <phoneticPr fontId="19"/>
  </si>
  <si>
    <t>4,000円×60件=240,000円</t>
    <rPh sb="5" eb="6">
      <t>エン</t>
    </rPh>
    <rPh sb="9" eb="10">
      <t>ケン</t>
    </rPh>
    <rPh sb="18" eb="19">
      <t>エン</t>
    </rPh>
    <phoneticPr fontId="19"/>
  </si>
  <si>
    <t>給水装置加入金</t>
    <rPh sb="0" eb="4">
      <t>キュウスイソウチ</t>
    </rPh>
    <rPh sb="4" eb="7">
      <t>カニュウキン</t>
    </rPh>
    <phoneticPr fontId="19"/>
  </si>
  <si>
    <t>φ13㎜＝32,400円×33件＝1,069,200円
φ20㎜＝75,600円×11件＝831,600円
φ25㎜＝216,000円×2件＝432,000円</t>
    <rPh sb="11" eb="12">
      <t>エン</t>
    </rPh>
    <rPh sb="15" eb="16">
      <t>ケン</t>
    </rPh>
    <rPh sb="26" eb="27">
      <t>エン</t>
    </rPh>
    <rPh sb="39" eb="40">
      <t>エン</t>
    </rPh>
    <rPh sb="43" eb="44">
      <t>ケン</t>
    </rPh>
    <rPh sb="52" eb="53">
      <t>エン</t>
    </rPh>
    <rPh sb="66" eb="67">
      <t>エン</t>
    </rPh>
    <rPh sb="69" eb="70">
      <t>ケン</t>
    </rPh>
    <rPh sb="78" eb="79">
      <t>エン</t>
    </rPh>
    <phoneticPr fontId="19"/>
  </si>
  <si>
    <t>下水道使用料収納業務委託</t>
    <rPh sb="0" eb="3">
      <t>ゲスイドウ</t>
    </rPh>
    <rPh sb="3" eb="6">
      <t>シヨウリョウ</t>
    </rPh>
    <rPh sb="6" eb="8">
      <t>シュウノウ</t>
    </rPh>
    <rPh sb="8" eb="10">
      <t>ギョウム</t>
    </rPh>
    <rPh sb="10" eb="12">
      <t>イタク</t>
    </rPh>
    <phoneticPr fontId="19"/>
  </si>
  <si>
    <t>198 円/件×24,900件=4,930,200円</t>
    <rPh sb="4" eb="5">
      <t>エン</t>
    </rPh>
    <rPh sb="6" eb="7">
      <t>ケン</t>
    </rPh>
    <rPh sb="25" eb="26">
      <t>エン</t>
    </rPh>
    <phoneticPr fontId="19"/>
  </si>
  <si>
    <t>雑収益</t>
    <rPh sb="0" eb="3">
      <t>ザツシュウエキ</t>
    </rPh>
    <phoneticPr fontId="19"/>
  </si>
  <si>
    <t>消防施設維持管理費負担金</t>
    <rPh sb="0" eb="2">
      <t>ショウボウ</t>
    </rPh>
    <rPh sb="2" eb="4">
      <t>シセツ</t>
    </rPh>
    <rPh sb="4" eb="8">
      <t>イジカンリ</t>
    </rPh>
    <rPh sb="8" eb="9">
      <t>ヒ</t>
    </rPh>
    <rPh sb="9" eb="12">
      <t>フタンキン</t>
    </rPh>
    <phoneticPr fontId="19"/>
  </si>
  <si>
    <t>定額</t>
    <rPh sb="0" eb="2">
      <t>テイガクガク</t>
    </rPh>
    <phoneticPr fontId="19"/>
  </si>
  <si>
    <t>営業外収益</t>
    <rPh sb="0" eb="3">
      <t>エイギョウガイ</t>
    </rPh>
    <rPh sb="3" eb="5">
      <t>シュウエキ</t>
    </rPh>
    <phoneticPr fontId="19"/>
  </si>
  <si>
    <t>受取利息及び配当金</t>
    <rPh sb="0" eb="2">
      <t>ウケトリ</t>
    </rPh>
    <rPh sb="2" eb="4">
      <t>リソク</t>
    </rPh>
    <rPh sb="4" eb="5">
      <t>オヨ</t>
    </rPh>
    <rPh sb="6" eb="9">
      <t>ハイトウキン</t>
    </rPh>
    <phoneticPr fontId="19"/>
  </si>
  <si>
    <t>預金利息</t>
    <rPh sb="0" eb="2">
      <t>ヨキン</t>
    </rPh>
    <rPh sb="2" eb="4">
      <t>リソク</t>
    </rPh>
    <phoneticPr fontId="19"/>
  </si>
  <si>
    <t>定期預金利子</t>
    <rPh sb="0" eb="2">
      <t>テイキ</t>
    </rPh>
    <rPh sb="2" eb="4">
      <t>ヨキン</t>
    </rPh>
    <rPh sb="4" eb="6">
      <t>リシ</t>
    </rPh>
    <phoneticPr fontId="19"/>
  </si>
  <si>
    <t>補助金</t>
    <rPh sb="0" eb="3">
      <t>ホジョキン</t>
    </rPh>
    <phoneticPr fontId="19"/>
  </si>
  <si>
    <t>他会計補助金</t>
    <rPh sb="0" eb="1">
      <t>タ</t>
    </rPh>
    <rPh sb="1" eb="3">
      <t>カイケイ</t>
    </rPh>
    <rPh sb="3" eb="6">
      <t>ホジョキン</t>
    </rPh>
    <phoneticPr fontId="19"/>
  </si>
  <si>
    <t>企業債利息補助金</t>
    <rPh sb="0" eb="2">
      <t>キギョウ</t>
    </rPh>
    <rPh sb="2" eb="3">
      <t>サイ</t>
    </rPh>
    <rPh sb="3" eb="5">
      <t>リソク</t>
    </rPh>
    <phoneticPr fontId="19"/>
  </si>
  <si>
    <t>統合水道(支倉簡水)に係る企業債利子償還金の1/2</t>
    <rPh sb="0" eb="4">
      <t>トウゴウスイドウ</t>
    </rPh>
    <rPh sb="5" eb="7">
      <t>ハセクラ</t>
    </rPh>
    <rPh sb="7" eb="9">
      <t>カンスイ</t>
    </rPh>
    <rPh sb="11" eb="12">
      <t>カカ</t>
    </rPh>
    <rPh sb="13" eb="16">
      <t>キギョウ</t>
    </rPh>
    <rPh sb="16" eb="18">
      <t>リシ</t>
    </rPh>
    <rPh sb="18" eb="20">
      <t>ショウカン</t>
    </rPh>
    <rPh sb="20" eb="21">
      <t>キン</t>
    </rPh>
    <phoneticPr fontId="19"/>
  </si>
  <si>
    <t xml:space="preserve"> </t>
    <phoneticPr fontId="19"/>
  </si>
  <si>
    <t>3,900,518円×1/2＝1,951,000円・・・(A)</t>
    <rPh sb="9" eb="10">
      <t>エン</t>
    </rPh>
    <rPh sb="24" eb="25">
      <t>エン</t>
    </rPh>
    <phoneticPr fontId="19"/>
  </si>
  <si>
    <t>統合水道(前川簡水)に係る企業債利子償還金の1/2</t>
    <rPh sb="0" eb="4">
      <t>トウゴウスイドウ</t>
    </rPh>
    <rPh sb="5" eb="7">
      <t>マエカワ</t>
    </rPh>
    <rPh sb="7" eb="9">
      <t>カンスイ</t>
    </rPh>
    <rPh sb="11" eb="12">
      <t>カカ</t>
    </rPh>
    <rPh sb="13" eb="16">
      <t>キギョウ</t>
    </rPh>
    <rPh sb="16" eb="18">
      <t>リシ</t>
    </rPh>
    <rPh sb="18" eb="20">
      <t>ショウカン</t>
    </rPh>
    <rPh sb="20" eb="21">
      <t>キン</t>
    </rPh>
    <phoneticPr fontId="19"/>
  </si>
  <si>
    <t>2,918,410円×1/2＝1,460,000円・・・(B)</t>
    <rPh sb="9" eb="10">
      <t>エン</t>
    </rPh>
    <rPh sb="24" eb="25">
      <t>エン</t>
    </rPh>
    <phoneticPr fontId="19"/>
  </si>
  <si>
    <t>旧簡易水道分</t>
    <rPh sb="0" eb="1">
      <t>キュウ</t>
    </rPh>
    <rPh sb="1" eb="3">
      <t>カンイ</t>
    </rPh>
    <rPh sb="3" eb="5">
      <t>スイドウ</t>
    </rPh>
    <rPh sb="5" eb="6">
      <t>ブン</t>
    </rPh>
    <phoneticPr fontId="57"/>
  </si>
  <si>
    <t>①1,424,235円×9.8%（臨時措置）＝ 139,575円</t>
    <phoneticPr fontId="57"/>
  </si>
  <si>
    <t>高料金対策補助金</t>
    <rPh sb="0" eb="3">
      <t>コウリョウキン</t>
    </rPh>
    <rPh sb="3" eb="5">
      <t>タイサク</t>
    </rPh>
    <phoneticPr fontId="18"/>
  </si>
  <si>
    <t>（174.35円-148円）×806,695㎥＝21,256,413円</t>
    <rPh sb="7" eb="8">
      <t>エン</t>
    </rPh>
    <rPh sb="12" eb="13">
      <t>エン</t>
    </rPh>
    <rPh sb="34" eb="35">
      <t>エン</t>
    </rPh>
    <phoneticPr fontId="18"/>
  </si>
  <si>
    <t>基礎年金拠出金</t>
    <rPh sb="0" eb="2">
      <t>キソ</t>
    </rPh>
    <rPh sb="2" eb="4">
      <t>ネンキン</t>
    </rPh>
    <rPh sb="4" eb="7">
      <t>キョシュツキン</t>
    </rPh>
    <phoneticPr fontId="18"/>
  </si>
  <si>
    <t>長期前受金戻入</t>
    <rPh sb="0" eb="2">
      <t>チョウキ</t>
    </rPh>
    <rPh sb="2" eb="4">
      <t>マエウケ</t>
    </rPh>
    <rPh sb="4" eb="5">
      <t>キン</t>
    </rPh>
    <rPh sb="5" eb="7">
      <t>レイニュウ</t>
    </rPh>
    <phoneticPr fontId="19"/>
  </si>
  <si>
    <t>他会計負担金</t>
    <rPh sb="0" eb="1">
      <t>タ</t>
    </rPh>
    <rPh sb="1" eb="3">
      <t>カイケイ</t>
    </rPh>
    <rPh sb="3" eb="6">
      <t>フタンキン</t>
    </rPh>
    <phoneticPr fontId="19"/>
  </si>
  <si>
    <t>減価償却見合分</t>
    <rPh sb="0" eb="2">
      <t>ゲンカ</t>
    </rPh>
    <rPh sb="2" eb="4">
      <t>ショウキャク</t>
    </rPh>
    <rPh sb="4" eb="6">
      <t>ミアイ</t>
    </rPh>
    <rPh sb="6" eb="7">
      <t>ブン</t>
    </rPh>
    <phoneticPr fontId="19"/>
  </si>
  <si>
    <t>減価償却×繰入割合=128,685千円×15%=19,302千円≒19,300千円</t>
    <rPh sb="0" eb="2">
      <t>ゲンカ</t>
    </rPh>
    <rPh sb="2" eb="4">
      <t>ショウキャク</t>
    </rPh>
    <rPh sb="5" eb="7">
      <t>クリイレ</t>
    </rPh>
    <rPh sb="7" eb="9">
      <t>ワリアイ</t>
    </rPh>
    <rPh sb="17" eb="19">
      <t>センエン</t>
    </rPh>
    <rPh sb="30" eb="32">
      <t>センエン</t>
    </rPh>
    <rPh sb="39" eb="41">
      <t>センエン</t>
    </rPh>
    <phoneticPr fontId="19"/>
  </si>
  <si>
    <t>その他雑収益</t>
    <rPh sb="2" eb="3">
      <t>タ</t>
    </rPh>
    <rPh sb="3" eb="6">
      <t>ザツシュウエキ</t>
    </rPh>
    <phoneticPr fontId="19"/>
  </si>
  <si>
    <t>収益的支出</t>
    <rPh sb="0" eb="3">
      <t>シュウエキテキ</t>
    </rPh>
    <rPh sb="3" eb="5">
      <t>シシュツ</t>
    </rPh>
    <phoneticPr fontId="19"/>
  </si>
  <si>
    <t>金　　額</t>
    <rPh sb="0" eb="1">
      <t>キン</t>
    </rPh>
    <rPh sb="3" eb="4">
      <t>ガク</t>
    </rPh>
    <phoneticPr fontId="19"/>
  </si>
  <si>
    <t>水道事業費用</t>
    <rPh sb="0" eb="4">
      <t>スイドウジギョウ</t>
    </rPh>
    <rPh sb="4" eb="6">
      <t>ヒヨウ</t>
    </rPh>
    <phoneticPr fontId="19"/>
  </si>
  <si>
    <t>営業費用</t>
    <rPh sb="0" eb="4">
      <t>エイギョウヒヨウ</t>
    </rPh>
    <phoneticPr fontId="19"/>
  </si>
  <si>
    <t>原水及び浄水費</t>
    <rPh sb="0" eb="2">
      <t>ゲンスイ</t>
    </rPh>
    <rPh sb="2" eb="3">
      <t>オヨ</t>
    </rPh>
    <rPh sb="4" eb="7">
      <t>ジョウスイヒ</t>
    </rPh>
    <phoneticPr fontId="19"/>
  </si>
  <si>
    <t>備消品費</t>
    <rPh sb="0" eb="1">
      <t>ビ</t>
    </rPh>
    <rPh sb="1" eb="2">
      <t>ショウ</t>
    </rPh>
    <rPh sb="2" eb="3">
      <t>ヒン</t>
    </rPh>
    <rPh sb="3" eb="4">
      <t>ヒ</t>
    </rPh>
    <phoneticPr fontId="19"/>
  </si>
  <si>
    <t>浄水場維持管理用消耗品代</t>
    <rPh sb="0" eb="3">
      <t>ジョウスイジョウ</t>
    </rPh>
    <rPh sb="3" eb="7">
      <t>イジカンリ</t>
    </rPh>
    <rPh sb="7" eb="8">
      <t>ヨウ</t>
    </rPh>
    <rPh sb="8" eb="11">
      <t>ショウモウヒン</t>
    </rPh>
    <rPh sb="11" eb="12">
      <t>ダイ</t>
    </rPh>
    <phoneticPr fontId="19"/>
  </si>
  <si>
    <t>燃料費</t>
    <rPh sb="0" eb="3">
      <t>ネンリョウヒ</t>
    </rPh>
    <phoneticPr fontId="19"/>
  </si>
  <si>
    <t>非常用発電機燃料代　12,000円</t>
    <rPh sb="0" eb="3">
      <t>ヒジョウヨウ</t>
    </rPh>
    <rPh sb="3" eb="6">
      <t>ハツデンキ</t>
    </rPh>
    <rPh sb="6" eb="9">
      <t>ネンリョウダイ</t>
    </rPh>
    <rPh sb="12" eb="17">
      <t>０００エン</t>
    </rPh>
    <phoneticPr fontId="19"/>
  </si>
  <si>
    <t>浄水場灯油代 100L×93円=9,300円</t>
    <rPh sb="0" eb="3">
      <t>ジョウスイジョウ</t>
    </rPh>
    <rPh sb="3" eb="5">
      <t>トウユ</t>
    </rPh>
    <rPh sb="5" eb="6">
      <t>ダイ</t>
    </rPh>
    <rPh sb="14" eb="15">
      <t>エン</t>
    </rPh>
    <rPh sb="21" eb="22">
      <t>エン</t>
    </rPh>
    <phoneticPr fontId="57"/>
  </si>
  <si>
    <t>光熱水費</t>
    <rPh sb="0" eb="2">
      <t>コウネツ</t>
    </rPh>
    <rPh sb="2" eb="3">
      <t>スイヒ</t>
    </rPh>
    <rPh sb="3" eb="4">
      <t>ヒ</t>
    </rPh>
    <phoneticPr fontId="19"/>
  </si>
  <si>
    <t>下水道使用料　　　月平均1,474円×12ヵ月=17,688円</t>
    <rPh sb="0" eb="3">
      <t>ゲスイドウ</t>
    </rPh>
    <rPh sb="3" eb="6">
      <t>シヨウリョウ</t>
    </rPh>
    <rPh sb="9" eb="12">
      <t>ツキヘイキン</t>
    </rPh>
    <rPh sb="10" eb="12">
      <t>ヘイキン</t>
    </rPh>
    <rPh sb="17" eb="18">
      <t>エン</t>
    </rPh>
    <rPh sb="30" eb="31">
      <t>エン</t>
    </rPh>
    <phoneticPr fontId="19"/>
  </si>
  <si>
    <t>通信運搬費</t>
    <rPh sb="0" eb="2">
      <t>ツウシン</t>
    </rPh>
    <rPh sb="2" eb="4">
      <t>ウンパン</t>
    </rPh>
    <rPh sb="4" eb="5">
      <t>ヒ</t>
    </rPh>
    <phoneticPr fontId="19"/>
  </si>
  <si>
    <t>電話料</t>
    <rPh sb="0" eb="2">
      <t>デンワ</t>
    </rPh>
    <rPh sb="2" eb="3">
      <t>リョウ</t>
    </rPh>
    <phoneticPr fontId="19"/>
  </si>
  <si>
    <t>浄水場電話料　    月平38,000円×12ヵ月=456,000円</t>
    <rPh sb="0" eb="3">
      <t>ジョウスイジョウ</t>
    </rPh>
    <rPh sb="3" eb="6">
      <t>デンワリョウ</t>
    </rPh>
    <rPh sb="11" eb="12">
      <t>ツキ</t>
    </rPh>
    <rPh sb="12" eb="13">
      <t>タイラ</t>
    </rPh>
    <rPh sb="19" eb="20">
      <t>エン</t>
    </rPh>
    <rPh sb="33" eb="34">
      <t>エン</t>
    </rPh>
    <phoneticPr fontId="19"/>
  </si>
  <si>
    <t>委託料</t>
    <rPh sb="0" eb="3">
      <t>イタクリョウ</t>
    </rPh>
    <phoneticPr fontId="19"/>
  </si>
  <si>
    <t>電気保安業務</t>
    <rPh sb="0" eb="2">
      <t>デンキ</t>
    </rPh>
    <rPh sb="2" eb="4">
      <t>ホアン</t>
    </rPh>
    <rPh sb="4" eb="6">
      <t>ギョウム</t>
    </rPh>
    <phoneticPr fontId="19"/>
  </si>
  <si>
    <t>野上浄水場</t>
    <rPh sb="0" eb="5">
      <t>ノジョウジョウスイジョウ</t>
    </rPh>
    <phoneticPr fontId="19"/>
  </si>
  <si>
    <t>清掃業務等</t>
    <rPh sb="0" eb="2">
      <t>セイソウ</t>
    </rPh>
    <rPh sb="2" eb="4">
      <t>ギョウム</t>
    </rPh>
    <rPh sb="4" eb="5">
      <t>ナド</t>
    </rPh>
    <phoneticPr fontId="19"/>
  </si>
  <si>
    <t>浄水場濾過砂かき取り及び配水池施設除草業務</t>
    <rPh sb="0" eb="3">
      <t>ジョウスイジョウ</t>
    </rPh>
    <rPh sb="3" eb="5">
      <t>ロカ</t>
    </rPh>
    <rPh sb="4" eb="5">
      <t>カ</t>
    </rPh>
    <rPh sb="5" eb="6">
      <t>スナ</t>
    </rPh>
    <rPh sb="8" eb="9">
      <t>ト</t>
    </rPh>
    <rPh sb="10" eb="11">
      <t>オヨ</t>
    </rPh>
    <rPh sb="12" eb="14">
      <t>ハイスイ</t>
    </rPh>
    <rPh sb="14" eb="15">
      <t>イケ</t>
    </rPh>
    <rPh sb="15" eb="17">
      <t>シセツ</t>
    </rPh>
    <rPh sb="17" eb="19">
      <t>ジョソウ</t>
    </rPh>
    <rPh sb="19" eb="21">
      <t>ギョウム</t>
    </rPh>
    <phoneticPr fontId="19"/>
  </si>
  <si>
    <t>碁石浄水場沈殿池清掃業務</t>
    <rPh sb="0" eb="2">
      <t>ゴイシ</t>
    </rPh>
    <rPh sb="2" eb="5">
      <t>ジョウスイジョウ</t>
    </rPh>
    <rPh sb="5" eb="7">
      <t>チンデン</t>
    </rPh>
    <rPh sb="7" eb="8">
      <t>イケ</t>
    </rPh>
    <rPh sb="8" eb="10">
      <t>セイソウ</t>
    </rPh>
    <rPh sb="10" eb="12">
      <t>ギョウム</t>
    </rPh>
    <phoneticPr fontId="19"/>
  </si>
  <si>
    <t>欅沢用水管理業務</t>
    <rPh sb="0" eb="1">
      <t>ケヤキ</t>
    </rPh>
    <rPh sb="1" eb="2">
      <t>サワ</t>
    </rPh>
    <rPh sb="2" eb="4">
      <t>ヨウスイ</t>
    </rPh>
    <rPh sb="4" eb="6">
      <t>カンリ</t>
    </rPh>
    <rPh sb="6" eb="8">
      <t>ギョウム</t>
    </rPh>
    <phoneticPr fontId="18"/>
  </si>
  <si>
    <t>点検業務等</t>
    <rPh sb="0" eb="2">
      <t>テンケン</t>
    </rPh>
    <rPh sb="2" eb="4">
      <t>ギョウム</t>
    </rPh>
    <rPh sb="4" eb="5">
      <t>ナド</t>
    </rPh>
    <phoneticPr fontId="19"/>
  </si>
  <si>
    <t>水質検査業務</t>
    <rPh sb="2" eb="4">
      <t>ケンサ</t>
    </rPh>
    <rPh sb="4" eb="6">
      <t>ギョウム</t>
    </rPh>
    <phoneticPr fontId="19"/>
  </si>
  <si>
    <t>水道施設巡視点検業務</t>
    <rPh sb="0" eb="2">
      <t>スイドウ</t>
    </rPh>
    <rPh sb="2" eb="4">
      <t>シセツ</t>
    </rPh>
    <rPh sb="4" eb="6">
      <t>ジュンシ</t>
    </rPh>
    <rPh sb="6" eb="8">
      <t>テンケン</t>
    </rPh>
    <rPh sb="8" eb="10">
      <t>ギョウム</t>
    </rPh>
    <phoneticPr fontId="19"/>
  </si>
  <si>
    <r>
      <t>野上・湯坪浄水場水質計器点検整備業務</t>
    </r>
    <r>
      <rPr>
        <sz val="8"/>
        <rFont val="ＭＳ Ｐゴシック"/>
        <family val="3"/>
        <charset val="128"/>
      </rPr>
      <t>（濁度計、高感度濁度計、残留塩素計）</t>
    </r>
    <rPh sb="0" eb="1">
      <t>ノ</t>
    </rPh>
    <rPh sb="1" eb="2">
      <t>ジョウ</t>
    </rPh>
    <rPh sb="3" eb="8">
      <t>ユ</t>
    </rPh>
    <rPh sb="5" eb="8">
      <t>ジョウスイジョウ</t>
    </rPh>
    <rPh sb="8" eb="10">
      <t>スイシツ</t>
    </rPh>
    <rPh sb="9" eb="10">
      <t>ハイスイ</t>
    </rPh>
    <rPh sb="10" eb="12">
      <t>ケイキ</t>
    </rPh>
    <rPh sb="12" eb="14">
      <t>テンケン</t>
    </rPh>
    <rPh sb="14" eb="16">
      <t>セイビ</t>
    </rPh>
    <rPh sb="16" eb="18">
      <t>ギョウム</t>
    </rPh>
    <rPh sb="19" eb="20">
      <t>ダク</t>
    </rPh>
    <rPh sb="20" eb="21">
      <t>ド</t>
    </rPh>
    <rPh sb="21" eb="22">
      <t>ケイ</t>
    </rPh>
    <rPh sb="23" eb="26">
      <t>コウカンド</t>
    </rPh>
    <rPh sb="26" eb="27">
      <t>ダク</t>
    </rPh>
    <rPh sb="27" eb="28">
      <t>ド</t>
    </rPh>
    <rPh sb="28" eb="29">
      <t>ケイ</t>
    </rPh>
    <rPh sb="30" eb="32">
      <t>ザンリュウ</t>
    </rPh>
    <rPh sb="32" eb="34">
      <t>エンソ</t>
    </rPh>
    <rPh sb="34" eb="35">
      <t>ケイ</t>
    </rPh>
    <phoneticPr fontId="19"/>
  </si>
  <si>
    <t>野上浄水場ろ過池テレスコープ点検業務（12台）</t>
    <rPh sb="0" eb="2">
      <t>ノジョウ</t>
    </rPh>
    <rPh sb="2" eb="5">
      <t>ジョウスイジョウ</t>
    </rPh>
    <rPh sb="6" eb="7">
      <t>カ</t>
    </rPh>
    <rPh sb="7" eb="8">
      <t>イケ</t>
    </rPh>
    <rPh sb="14" eb="16">
      <t>テンケン</t>
    </rPh>
    <rPh sb="16" eb="18">
      <t>ギョウム</t>
    </rPh>
    <rPh sb="21" eb="22">
      <t>ダイ</t>
    </rPh>
    <phoneticPr fontId="19"/>
  </si>
  <si>
    <t>青根浄水場水質計器点検業務</t>
    <rPh sb="0" eb="2">
      <t>アオネ</t>
    </rPh>
    <rPh sb="2" eb="5">
      <t>ジョウスイジョウ</t>
    </rPh>
    <rPh sb="5" eb="7">
      <t>スイシツ</t>
    </rPh>
    <rPh sb="7" eb="9">
      <t>ケイキ</t>
    </rPh>
    <rPh sb="9" eb="11">
      <t>テンケン</t>
    </rPh>
    <rPh sb="11" eb="13">
      <t>ギョウム</t>
    </rPh>
    <phoneticPr fontId="18"/>
  </si>
  <si>
    <t>青根浄水場№1膜濾過設備エレメント交換業務</t>
    <rPh sb="0" eb="1">
      <t>アオ</t>
    </rPh>
    <rPh sb="1" eb="2">
      <t>ネ</t>
    </rPh>
    <rPh sb="2" eb="5">
      <t>ジョウスイジョウ</t>
    </rPh>
    <rPh sb="7" eb="8">
      <t>マク</t>
    </rPh>
    <rPh sb="8" eb="10">
      <t>ロカ</t>
    </rPh>
    <rPh sb="10" eb="12">
      <t>セツビ</t>
    </rPh>
    <rPh sb="17" eb="19">
      <t>コウカン</t>
    </rPh>
    <rPh sb="19" eb="21">
      <t>ギョウム</t>
    </rPh>
    <phoneticPr fontId="57"/>
  </si>
  <si>
    <t>その他業務</t>
    <rPh sb="2" eb="3">
      <t>タ</t>
    </rPh>
    <rPh sb="3" eb="5">
      <t>ギョウム</t>
    </rPh>
    <phoneticPr fontId="18"/>
  </si>
  <si>
    <t>川崎町上水道事業経営認可変更申請書作成業務</t>
    <rPh sb="0" eb="3">
      <t>カワサキマチ</t>
    </rPh>
    <rPh sb="3" eb="6">
      <t>ジョウスイドウ</t>
    </rPh>
    <rPh sb="6" eb="8">
      <t>ジギョウ</t>
    </rPh>
    <rPh sb="8" eb="10">
      <t>ケイエイ</t>
    </rPh>
    <rPh sb="10" eb="12">
      <t>ニンカ</t>
    </rPh>
    <rPh sb="12" eb="14">
      <t>ヘンコウ</t>
    </rPh>
    <rPh sb="14" eb="17">
      <t>シンセイショ</t>
    </rPh>
    <rPh sb="17" eb="19">
      <t>サクセイ</t>
    </rPh>
    <rPh sb="19" eb="21">
      <t>ギョウム</t>
    </rPh>
    <phoneticPr fontId="18"/>
  </si>
  <si>
    <t>産業廃棄物処分業務</t>
    <rPh sb="0" eb="2">
      <t>サンギョウ</t>
    </rPh>
    <rPh sb="2" eb="5">
      <t>ハイキブツ</t>
    </rPh>
    <rPh sb="5" eb="7">
      <t>ショブン</t>
    </rPh>
    <rPh sb="7" eb="9">
      <t>ギョウム</t>
    </rPh>
    <phoneticPr fontId="18"/>
  </si>
  <si>
    <t>野上浄水場撹拌機撤去業務</t>
    <rPh sb="0" eb="1">
      <t>ノ</t>
    </rPh>
    <rPh sb="1" eb="2">
      <t>ジョウ</t>
    </rPh>
    <rPh sb="2" eb="5">
      <t>ジョウスイジョウ</t>
    </rPh>
    <rPh sb="5" eb="7">
      <t>カクハン</t>
    </rPh>
    <rPh sb="7" eb="8">
      <t>キ</t>
    </rPh>
    <rPh sb="8" eb="10">
      <t>テッキョ</t>
    </rPh>
    <rPh sb="10" eb="12">
      <t>ギョウム</t>
    </rPh>
    <phoneticPr fontId="18"/>
  </si>
  <si>
    <t>修繕費</t>
    <rPh sb="0" eb="2">
      <t>シュウゼン</t>
    </rPh>
    <rPh sb="2" eb="3">
      <t>ヒ</t>
    </rPh>
    <phoneticPr fontId="19"/>
  </si>
  <si>
    <t>修繕交換工事</t>
    <rPh sb="0" eb="2">
      <t>シュウゼン</t>
    </rPh>
    <rPh sb="2" eb="4">
      <t>コウカン</t>
    </rPh>
    <rPh sb="4" eb="6">
      <t>コウジ</t>
    </rPh>
    <phoneticPr fontId="19"/>
  </si>
  <si>
    <t>野上浄水場テレスコープ修繕工事</t>
    <rPh sb="0" eb="1">
      <t>ノ</t>
    </rPh>
    <rPh sb="1" eb="2">
      <t>ジョウ</t>
    </rPh>
    <rPh sb="2" eb="5">
      <t>ジョウスイジョウ</t>
    </rPh>
    <rPh sb="11" eb="13">
      <t>シュウゼン</t>
    </rPh>
    <rPh sb="13" eb="15">
      <t>コウジ</t>
    </rPh>
    <phoneticPr fontId="19"/>
  </si>
  <si>
    <t>碁石浄水場緩速撹拌機分解修繕工事</t>
    <rPh sb="0" eb="2">
      <t>ゴイシ</t>
    </rPh>
    <rPh sb="2" eb="5">
      <t>ジョウスイジョウ</t>
    </rPh>
    <rPh sb="5" eb="6">
      <t>カン</t>
    </rPh>
    <rPh sb="6" eb="7">
      <t>ソク</t>
    </rPh>
    <rPh sb="7" eb="9">
      <t>カクハン</t>
    </rPh>
    <rPh sb="9" eb="10">
      <t>キ</t>
    </rPh>
    <rPh sb="10" eb="12">
      <t>ブンカイ</t>
    </rPh>
    <rPh sb="12" eb="14">
      <t>シュウゼン</t>
    </rPh>
    <rPh sb="14" eb="16">
      <t>コウジ</t>
    </rPh>
    <phoneticPr fontId="18"/>
  </si>
  <si>
    <t>その他浄水場修繕工事</t>
    <rPh sb="2" eb="3">
      <t>タ</t>
    </rPh>
    <rPh sb="3" eb="6">
      <t>ジョウスイジョウ</t>
    </rPh>
    <rPh sb="6" eb="8">
      <t>シュウゼン</t>
    </rPh>
    <rPh sb="8" eb="10">
      <t>コウジ</t>
    </rPh>
    <phoneticPr fontId="19"/>
  </si>
  <si>
    <t>浄水場機械電気設備機器修繕工事</t>
    <rPh sb="0" eb="3">
      <t>ジョウスイジョウ</t>
    </rPh>
    <rPh sb="3" eb="5">
      <t>キカイ</t>
    </rPh>
    <rPh sb="5" eb="7">
      <t>デンキ</t>
    </rPh>
    <rPh sb="7" eb="9">
      <t>セツビ</t>
    </rPh>
    <rPh sb="9" eb="11">
      <t>キキ</t>
    </rPh>
    <rPh sb="11" eb="13">
      <t>シュウゼン</t>
    </rPh>
    <rPh sb="13" eb="15">
      <t>コウジ</t>
    </rPh>
    <phoneticPr fontId="19"/>
  </si>
  <si>
    <t>修繕引当金繰入額</t>
    <rPh sb="0" eb="2">
      <t>シュウゼン</t>
    </rPh>
    <rPh sb="2" eb="4">
      <t>ヒキアテ</t>
    </rPh>
    <rPh sb="4" eb="5">
      <t>キン</t>
    </rPh>
    <rPh sb="5" eb="7">
      <t>クリイレ</t>
    </rPh>
    <rPh sb="7" eb="8">
      <t>ガク</t>
    </rPh>
    <phoneticPr fontId="19"/>
  </si>
  <si>
    <t>修繕引当金繰入額</t>
    <rPh sb="0" eb="2">
      <t>シュウゼン</t>
    </rPh>
    <rPh sb="2" eb="4">
      <t>ヒキアテ</t>
    </rPh>
    <rPh sb="4" eb="5">
      <t>キン</t>
    </rPh>
    <rPh sb="5" eb="7">
      <t>クリイレ</t>
    </rPh>
    <rPh sb="7" eb="8">
      <t>ガク</t>
    </rPh>
    <phoneticPr fontId="18"/>
  </si>
  <si>
    <t>施設修繕等</t>
    <rPh sb="0" eb="2">
      <t>シセツ</t>
    </rPh>
    <rPh sb="2" eb="4">
      <t>シュウゼン</t>
    </rPh>
    <rPh sb="4" eb="5">
      <t>トウ</t>
    </rPh>
    <phoneticPr fontId="18"/>
  </si>
  <si>
    <t>動力費</t>
    <rPh sb="0" eb="2">
      <t>ドウリョク</t>
    </rPh>
    <rPh sb="2" eb="3">
      <t>ヒ</t>
    </rPh>
    <phoneticPr fontId="19"/>
  </si>
  <si>
    <t>浄水場等施設電気料</t>
    <rPh sb="0" eb="3">
      <t>ジョウスイジョウ</t>
    </rPh>
    <rPh sb="3" eb="4">
      <t>トウ</t>
    </rPh>
    <rPh sb="4" eb="6">
      <t>シセツ</t>
    </rPh>
    <rPh sb="6" eb="8">
      <t>デンキ</t>
    </rPh>
    <rPh sb="8" eb="9">
      <t>リョウ</t>
    </rPh>
    <phoneticPr fontId="19"/>
  </si>
  <si>
    <t>浄水場等電気料　月平均1,150,000円×12ヵ月＝13,800,000円</t>
    <rPh sb="0" eb="3">
      <t>ジョウスイジョウ</t>
    </rPh>
    <rPh sb="3" eb="4">
      <t>トウ</t>
    </rPh>
    <rPh sb="4" eb="6">
      <t>デンキ</t>
    </rPh>
    <rPh sb="6" eb="7">
      <t>リョウ</t>
    </rPh>
    <rPh sb="8" eb="11">
      <t>ツキヘイキン</t>
    </rPh>
    <rPh sb="20" eb="21">
      <t>エン</t>
    </rPh>
    <rPh sb="37" eb="38">
      <t>エン</t>
    </rPh>
    <phoneticPr fontId="19"/>
  </si>
  <si>
    <t>薬品費</t>
    <rPh sb="0" eb="2">
      <t>ヤクヒン</t>
    </rPh>
    <rPh sb="2" eb="3">
      <t>ヒ</t>
    </rPh>
    <phoneticPr fontId="19"/>
  </si>
  <si>
    <t>浄水場薬品代</t>
    <rPh sb="0" eb="3">
      <t>ジョウスイジョウ</t>
    </rPh>
    <rPh sb="3" eb="5">
      <t>ヤクヒン</t>
    </rPh>
    <rPh sb="5" eb="6">
      <t>ダイ</t>
    </rPh>
    <phoneticPr fontId="19"/>
  </si>
  <si>
    <t>材料費</t>
    <rPh sb="0" eb="2">
      <t>ザイリョウ</t>
    </rPh>
    <rPh sb="2" eb="3">
      <t>ヒ</t>
    </rPh>
    <phoneticPr fontId="19"/>
  </si>
  <si>
    <t>維持管理材料代</t>
    <rPh sb="0" eb="4">
      <t>イジカンリ</t>
    </rPh>
    <rPh sb="4" eb="6">
      <t>ザイリョウ</t>
    </rPh>
    <rPh sb="6" eb="7">
      <t>ダイ</t>
    </rPh>
    <phoneticPr fontId="19"/>
  </si>
  <si>
    <t>浄水場施設維持管理材料代</t>
    <rPh sb="0" eb="3">
      <t>ジョウスイジョウ</t>
    </rPh>
    <rPh sb="3" eb="5">
      <t>シセツ</t>
    </rPh>
    <phoneticPr fontId="19"/>
  </si>
  <si>
    <t>負担金</t>
    <rPh sb="0" eb="3">
      <t>フタンキン</t>
    </rPh>
    <phoneticPr fontId="19"/>
  </si>
  <si>
    <t>維持管理負担金</t>
    <rPh sb="0" eb="4">
      <t>イジカンリ</t>
    </rPh>
    <rPh sb="4" eb="7">
      <t>フタンキン</t>
    </rPh>
    <phoneticPr fontId="19"/>
  </si>
  <si>
    <t>釜房ダム利水者負担金</t>
    <rPh sb="0" eb="1">
      <t>カマ</t>
    </rPh>
    <rPh sb="1" eb="2">
      <t>フサ</t>
    </rPh>
    <rPh sb="4" eb="7">
      <t>リスイシャ</t>
    </rPh>
    <rPh sb="7" eb="10">
      <t>フタンキン</t>
    </rPh>
    <phoneticPr fontId="19"/>
  </si>
  <si>
    <t>配水及び給水費</t>
    <rPh sb="0" eb="2">
      <t>ハイスイ</t>
    </rPh>
    <rPh sb="2" eb="3">
      <t>オヨ</t>
    </rPh>
    <rPh sb="4" eb="6">
      <t>キュウスイ</t>
    </rPh>
    <rPh sb="6" eb="7">
      <t>ヒ</t>
    </rPh>
    <phoneticPr fontId="19"/>
  </si>
  <si>
    <t>漏水修理等消耗品代　</t>
    <rPh sb="0" eb="4">
      <t>ロウスイシュウリ</t>
    </rPh>
    <rPh sb="4" eb="5">
      <t>トウ</t>
    </rPh>
    <rPh sb="5" eb="8">
      <t>ショウモウヒン</t>
    </rPh>
    <rPh sb="8" eb="9">
      <t>ダイ</t>
    </rPh>
    <phoneticPr fontId="19"/>
  </si>
  <si>
    <t>検針員用消耗品代</t>
    <rPh sb="0" eb="2">
      <t>ケンシン</t>
    </rPh>
    <rPh sb="2" eb="3">
      <t>イン</t>
    </rPh>
    <rPh sb="3" eb="4">
      <t>ヨウ</t>
    </rPh>
    <rPh sb="4" eb="6">
      <t>ショウモウ</t>
    </rPh>
    <rPh sb="6" eb="7">
      <t>ヒン</t>
    </rPh>
    <rPh sb="7" eb="8">
      <t>ダイ</t>
    </rPh>
    <phoneticPr fontId="57"/>
  </si>
  <si>
    <t>ペットボトル水作成業務</t>
    <rPh sb="6" eb="7">
      <t>スイ</t>
    </rPh>
    <rPh sb="7" eb="9">
      <t>サクセイ</t>
    </rPh>
    <rPh sb="9" eb="11">
      <t>ギョウム</t>
    </rPh>
    <phoneticPr fontId="18"/>
  </si>
  <si>
    <t>ウォーターバッグ  容量6L</t>
    <rPh sb="10" eb="12">
      <t>ヨウリョウ</t>
    </rPh>
    <phoneticPr fontId="57"/>
  </si>
  <si>
    <t>業務委託</t>
    <rPh sb="0" eb="2">
      <t>ギョウム</t>
    </rPh>
    <rPh sb="2" eb="4">
      <t>イタク</t>
    </rPh>
    <phoneticPr fontId="19"/>
  </si>
  <si>
    <t>水道メータ検針業務　4,200,000円</t>
    <rPh sb="0" eb="2">
      <t>スイドウ</t>
    </rPh>
    <rPh sb="5" eb="7">
      <t>ケンシン</t>
    </rPh>
    <rPh sb="7" eb="9">
      <t>ギョウム</t>
    </rPh>
    <rPh sb="19" eb="20">
      <t>エン</t>
    </rPh>
    <phoneticPr fontId="19"/>
  </si>
  <si>
    <t>330,000円×8ヵ月（4月～11月）＝2,640,000円</t>
    <rPh sb="7" eb="8">
      <t>エン</t>
    </rPh>
    <rPh sb="11" eb="12">
      <t>ゲツ</t>
    </rPh>
    <rPh sb="14" eb="15">
      <t>ガツ</t>
    </rPh>
    <rPh sb="18" eb="19">
      <t>ガツ</t>
    </rPh>
    <rPh sb="30" eb="31">
      <t>エン</t>
    </rPh>
    <phoneticPr fontId="19"/>
  </si>
  <si>
    <t>390,000円×4ヵ月（12月～3月）＝1,560,000円</t>
    <rPh sb="7" eb="8">
      <t>エン</t>
    </rPh>
    <rPh sb="11" eb="12">
      <t>ゲツ</t>
    </rPh>
    <rPh sb="15" eb="16">
      <t>ガツ</t>
    </rPh>
    <rPh sb="18" eb="19">
      <t>ガツ</t>
    </rPh>
    <rPh sb="30" eb="31">
      <t>エン</t>
    </rPh>
    <phoneticPr fontId="19"/>
  </si>
  <si>
    <t>冬季休日当番業務</t>
    <rPh sb="0" eb="2">
      <t>トウキ</t>
    </rPh>
    <rPh sb="2" eb="4">
      <t>キュウジツ</t>
    </rPh>
    <rPh sb="4" eb="8">
      <t>トウバンギョウム</t>
    </rPh>
    <phoneticPr fontId="19"/>
  </si>
  <si>
    <t>水道検満メータ交換業務</t>
    <rPh sb="0" eb="2">
      <t>スイドウ</t>
    </rPh>
    <rPh sb="2" eb="3">
      <t>ケン</t>
    </rPh>
    <rPh sb="3" eb="4">
      <t>マン</t>
    </rPh>
    <rPh sb="7" eb="9">
      <t>コウカン</t>
    </rPh>
    <rPh sb="9" eb="11">
      <t>ギョウム</t>
    </rPh>
    <phoneticPr fontId="19"/>
  </si>
  <si>
    <t>電気保安業務</t>
    <rPh sb="0" eb="2">
      <t>デンキ</t>
    </rPh>
    <rPh sb="2" eb="4">
      <t>ホアン</t>
    </rPh>
    <rPh sb="4" eb="6">
      <t>ギョウム</t>
    </rPh>
    <phoneticPr fontId="18"/>
  </si>
  <si>
    <t>支倉台配水池  90,000円</t>
    <rPh sb="0" eb="2">
      <t>ハセクラ</t>
    </rPh>
    <rPh sb="2" eb="3">
      <t>ダイ</t>
    </rPh>
    <rPh sb="3" eb="5">
      <t>ハイスイ</t>
    </rPh>
    <rPh sb="5" eb="6">
      <t>チ</t>
    </rPh>
    <rPh sb="14" eb="15">
      <t>エン</t>
    </rPh>
    <phoneticPr fontId="57"/>
  </si>
  <si>
    <t>整備委託</t>
    <rPh sb="0" eb="2">
      <t>セイビ</t>
    </rPh>
    <rPh sb="2" eb="4">
      <t>イタク</t>
    </rPh>
    <phoneticPr fontId="19"/>
  </si>
  <si>
    <t>水道施設減圧弁点検整備（21台）</t>
    <rPh sb="0" eb="2">
      <t>スイドウ</t>
    </rPh>
    <rPh sb="2" eb="4">
      <t>シセツ</t>
    </rPh>
    <rPh sb="4" eb="6">
      <t>ゲンアツ</t>
    </rPh>
    <rPh sb="6" eb="7">
      <t>ベン</t>
    </rPh>
    <rPh sb="7" eb="11">
      <t>テンケンセイビ</t>
    </rPh>
    <rPh sb="14" eb="15">
      <t>ダイ</t>
    </rPh>
    <phoneticPr fontId="19"/>
  </si>
  <si>
    <t>調査委託</t>
    <rPh sb="0" eb="2">
      <t>チョウサ</t>
    </rPh>
    <rPh sb="2" eb="4">
      <t>イタク</t>
    </rPh>
    <phoneticPr fontId="19"/>
  </si>
  <si>
    <t>給配水管等漏水調査</t>
    <rPh sb="0" eb="1">
      <t>キュウ</t>
    </rPh>
    <rPh sb="1" eb="4">
      <t>ハイスイカン</t>
    </rPh>
    <rPh sb="4" eb="5">
      <t>ナド</t>
    </rPh>
    <rPh sb="5" eb="7">
      <t>ロウスイ</t>
    </rPh>
    <rPh sb="7" eb="9">
      <t>チョウサ</t>
    </rPh>
    <phoneticPr fontId="19"/>
  </si>
  <si>
    <t>末端給水残留塩素検査業務</t>
    <rPh sb="0" eb="2">
      <t>マッタン</t>
    </rPh>
    <rPh sb="2" eb="4">
      <t>キュウスイ</t>
    </rPh>
    <rPh sb="4" eb="6">
      <t>ザンリュウ</t>
    </rPh>
    <rPh sb="6" eb="8">
      <t>エンソ</t>
    </rPh>
    <rPh sb="8" eb="10">
      <t>ケンサ</t>
    </rPh>
    <rPh sb="10" eb="12">
      <t>ギョウム</t>
    </rPh>
    <phoneticPr fontId="19"/>
  </si>
  <si>
    <t>賃借料</t>
    <rPh sb="0" eb="3">
      <t>チンシャクリョウ</t>
    </rPh>
    <phoneticPr fontId="19"/>
  </si>
  <si>
    <t>漏水修理等重機借上げ代  60,000円×3回=180,000円</t>
    <rPh sb="0" eb="4">
      <t>ロウスイシュウリ</t>
    </rPh>
    <rPh sb="4" eb="5">
      <t>トウ</t>
    </rPh>
    <rPh sb="5" eb="7">
      <t>ジュウキ</t>
    </rPh>
    <rPh sb="7" eb="9">
      <t>カリア</t>
    </rPh>
    <rPh sb="10" eb="11">
      <t>ダイ</t>
    </rPh>
    <rPh sb="19" eb="20">
      <t>エン</t>
    </rPh>
    <rPh sb="22" eb="23">
      <t>カイ</t>
    </rPh>
    <rPh sb="31" eb="32">
      <t>エン</t>
    </rPh>
    <phoneticPr fontId="19"/>
  </si>
  <si>
    <t>ハンディーターミナルリース代　</t>
    <rPh sb="13" eb="14">
      <t>ダイ</t>
    </rPh>
    <phoneticPr fontId="18"/>
  </si>
  <si>
    <t>配水施設電気設備修繕代</t>
    <rPh sb="0" eb="2">
      <t>ハイスイ</t>
    </rPh>
    <rPh sb="2" eb="4">
      <t>シセツ</t>
    </rPh>
    <rPh sb="4" eb="6">
      <t>デンキ</t>
    </rPh>
    <rPh sb="6" eb="8">
      <t>セツビ</t>
    </rPh>
    <rPh sb="8" eb="10">
      <t>シュウゼン</t>
    </rPh>
    <rPh sb="10" eb="11">
      <t>ダイ</t>
    </rPh>
    <phoneticPr fontId="19"/>
  </si>
  <si>
    <t>配水管及び給水管漏水修繕工事</t>
    <rPh sb="0" eb="3">
      <t>ハイスイカン</t>
    </rPh>
    <rPh sb="3" eb="4">
      <t>オヨ</t>
    </rPh>
    <rPh sb="5" eb="8">
      <t>キュウスイカン</t>
    </rPh>
    <rPh sb="8" eb="10">
      <t>ロウスイ</t>
    </rPh>
    <rPh sb="10" eb="12">
      <t>シュウゼン</t>
    </rPh>
    <rPh sb="12" eb="14">
      <t>コウジ</t>
    </rPh>
    <phoneticPr fontId="19"/>
  </si>
  <si>
    <t>減圧弁修繕工事（2箇所）</t>
    <rPh sb="0" eb="2">
      <t>ゲンアツ</t>
    </rPh>
    <rPh sb="2" eb="3">
      <t>ベン</t>
    </rPh>
    <rPh sb="3" eb="5">
      <t>シュウゼン</t>
    </rPh>
    <rPh sb="5" eb="7">
      <t>コウジ</t>
    </rPh>
    <rPh sb="9" eb="11">
      <t>カショ</t>
    </rPh>
    <phoneticPr fontId="19"/>
  </si>
  <si>
    <t>ハンディーターミナル機器点検修繕</t>
    <rPh sb="10" eb="12">
      <t>キキ</t>
    </rPh>
    <rPh sb="12" eb="14">
      <t>テンケン</t>
    </rPh>
    <rPh sb="14" eb="16">
      <t>シュウゼン</t>
    </rPh>
    <phoneticPr fontId="18"/>
  </si>
  <si>
    <t>碁石送水ポンプ場、支倉台配水池無停電電源バッテリー交換工事</t>
    <rPh sb="0" eb="2">
      <t>ゴイシ</t>
    </rPh>
    <rPh sb="2" eb="4">
      <t>ソウスイ</t>
    </rPh>
    <rPh sb="7" eb="8">
      <t>ジョウ</t>
    </rPh>
    <rPh sb="9" eb="11">
      <t>ハセクラ</t>
    </rPh>
    <rPh sb="11" eb="12">
      <t>ダイ</t>
    </rPh>
    <rPh sb="12" eb="14">
      <t>ハイスイ</t>
    </rPh>
    <rPh sb="14" eb="15">
      <t>チ</t>
    </rPh>
    <rPh sb="15" eb="18">
      <t>ムテイデン</t>
    </rPh>
    <rPh sb="18" eb="20">
      <t>デンゲン</t>
    </rPh>
    <rPh sb="25" eb="27">
      <t>コウカン</t>
    </rPh>
    <rPh sb="27" eb="29">
      <t>コウジ</t>
    </rPh>
    <phoneticPr fontId="18"/>
  </si>
  <si>
    <t>給配水管漏水修繕等</t>
    <rPh sb="0" eb="1">
      <t>キュウ</t>
    </rPh>
    <rPh sb="1" eb="4">
      <t>ハイスイカン</t>
    </rPh>
    <rPh sb="4" eb="6">
      <t>ロウスイ</t>
    </rPh>
    <rPh sb="6" eb="8">
      <t>シュウゼン</t>
    </rPh>
    <rPh sb="8" eb="9">
      <t>ナド</t>
    </rPh>
    <phoneticPr fontId="18"/>
  </si>
  <si>
    <t>路面復旧費</t>
    <rPh sb="0" eb="2">
      <t>ロメン</t>
    </rPh>
    <rPh sb="2" eb="5">
      <t>フッキュウヒ</t>
    </rPh>
    <phoneticPr fontId="19"/>
  </si>
  <si>
    <t>舗装復旧費用</t>
    <rPh sb="0" eb="2">
      <t>ホソウ</t>
    </rPh>
    <rPh sb="2" eb="5">
      <t>フッキュウヒ</t>
    </rPh>
    <rPh sb="5" eb="6">
      <t>ヨウ</t>
    </rPh>
    <phoneticPr fontId="19"/>
  </si>
  <si>
    <t>漏水修理等に伴う舗装復旧費用</t>
    <rPh sb="0" eb="4">
      <t>ロウスイシュウリ</t>
    </rPh>
    <rPh sb="4" eb="5">
      <t>トウ</t>
    </rPh>
    <rPh sb="6" eb="7">
      <t>トモナ</t>
    </rPh>
    <rPh sb="8" eb="10">
      <t>ホソウ</t>
    </rPh>
    <rPh sb="10" eb="12">
      <t>フッキュウ</t>
    </rPh>
    <rPh sb="12" eb="14">
      <t>ヒヨウ</t>
    </rPh>
    <phoneticPr fontId="19"/>
  </si>
  <si>
    <t>資材購入</t>
    <rPh sb="0" eb="2">
      <t>シザイ</t>
    </rPh>
    <rPh sb="2" eb="4">
      <t>コウニュウ</t>
    </rPh>
    <phoneticPr fontId="19"/>
  </si>
  <si>
    <t>漏水修繕等資材購入代</t>
    <rPh sb="0" eb="2">
      <t>ロウスイ</t>
    </rPh>
    <rPh sb="2" eb="4">
      <t>シュウゼン</t>
    </rPh>
    <rPh sb="4" eb="5">
      <t>ナド</t>
    </rPh>
    <rPh sb="5" eb="7">
      <t>シザイ</t>
    </rPh>
    <rPh sb="7" eb="9">
      <t>コウニュウ</t>
    </rPh>
    <rPh sb="9" eb="10">
      <t>ダイ</t>
    </rPh>
    <phoneticPr fontId="19"/>
  </si>
  <si>
    <t>雑費</t>
    <rPh sb="0" eb="2">
      <t>ザッピ</t>
    </rPh>
    <phoneticPr fontId="18"/>
  </si>
  <si>
    <t>検針員保険代</t>
    <rPh sb="0" eb="2">
      <t>ケンシン</t>
    </rPh>
    <rPh sb="2" eb="3">
      <t>イン</t>
    </rPh>
    <rPh sb="3" eb="6">
      <t>ホケンダイ</t>
    </rPh>
    <phoneticPr fontId="18"/>
  </si>
  <si>
    <t>検針員損害保険代 7,000円×8名分=56,000円</t>
    <rPh sb="0" eb="2">
      <t>ケンシン</t>
    </rPh>
    <rPh sb="2" eb="3">
      <t>イン</t>
    </rPh>
    <rPh sb="3" eb="5">
      <t>ソンガイ</t>
    </rPh>
    <rPh sb="5" eb="8">
      <t>ホケンダイ</t>
    </rPh>
    <rPh sb="14" eb="15">
      <t>エン</t>
    </rPh>
    <rPh sb="17" eb="18">
      <t>メイ</t>
    </rPh>
    <rPh sb="18" eb="19">
      <t>ブン</t>
    </rPh>
    <rPh sb="26" eb="27">
      <t>エン</t>
    </rPh>
    <phoneticPr fontId="19"/>
  </si>
  <si>
    <t>受託工事費</t>
    <rPh sb="0" eb="2">
      <t>ジュタク</t>
    </rPh>
    <rPh sb="2" eb="5">
      <t>コウジヒ</t>
    </rPh>
    <phoneticPr fontId="19"/>
  </si>
  <si>
    <t>賃金</t>
    <rPh sb="0" eb="2">
      <t>チンギン</t>
    </rPh>
    <phoneticPr fontId="19"/>
  </si>
  <si>
    <t>分水工事重機借上げ料</t>
    <rPh sb="0" eb="2">
      <t>ブンスイ</t>
    </rPh>
    <rPh sb="2" eb="4">
      <t>コウジ</t>
    </rPh>
    <rPh sb="4" eb="6">
      <t>ジュウキ</t>
    </rPh>
    <rPh sb="6" eb="8">
      <t>カリア</t>
    </rPh>
    <rPh sb="9" eb="10">
      <t>リョウ</t>
    </rPh>
    <phoneticPr fontId="19"/>
  </si>
  <si>
    <t>漏水等修理用資材購入代</t>
    <rPh sb="0" eb="3">
      <t>ロウスイトウ</t>
    </rPh>
    <rPh sb="3" eb="5">
      <t>シュウリ</t>
    </rPh>
    <rPh sb="5" eb="6">
      <t>ヨウ</t>
    </rPh>
    <rPh sb="6" eb="8">
      <t>シザイ</t>
    </rPh>
    <rPh sb="8" eb="10">
      <t>コウニュウ</t>
    </rPh>
    <rPh sb="10" eb="11">
      <t>ダイ</t>
    </rPh>
    <phoneticPr fontId="19"/>
  </si>
  <si>
    <t>総係費</t>
    <rPh sb="0" eb="3">
      <t>ソウケイヒ</t>
    </rPh>
    <phoneticPr fontId="19"/>
  </si>
  <si>
    <t>給料</t>
    <rPh sb="0" eb="2">
      <t>キュウリョウ</t>
    </rPh>
    <phoneticPr fontId="19"/>
  </si>
  <si>
    <t>職員給料</t>
    <rPh sb="0" eb="2">
      <t>ショクイン</t>
    </rPh>
    <rPh sb="2" eb="4">
      <t>キュウリョウ</t>
    </rPh>
    <phoneticPr fontId="19"/>
  </si>
  <si>
    <t>手当</t>
    <rPh sb="0" eb="2">
      <t>テアテ</t>
    </rPh>
    <phoneticPr fontId="19"/>
  </si>
  <si>
    <t>職員扶養手当</t>
    <rPh sb="0" eb="2">
      <t>ショクイン</t>
    </rPh>
    <rPh sb="2" eb="4">
      <t>フヨウ</t>
    </rPh>
    <rPh sb="4" eb="6">
      <t>テアテ</t>
    </rPh>
    <phoneticPr fontId="19"/>
  </si>
  <si>
    <t>職員住居手当</t>
    <rPh sb="0" eb="2">
      <t>ショクイン</t>
    </rPh>
    <rPh sb="2" eb="4">
      <t>ジュウキョ</t>
    </rPh>
    <rPh sb="4" eb="6">
      <t>テアテ</t>
    </rPh>
    <phoneticPr fontId="19"/>
  </si>
  <si>
    <t>職員通勤手当</t>
    <rPh sb="0" eb="2">
      <t>ショクイン</t>
    </rPh>
    <rPh sb="2" eb="6">
      <t>ツウキンテアテ</t>
    </rPh>
    <phoneticPr fontId="19"/>
  </si>
  <si>
    <t>職員時間外勤務手当</t>
    <rPh sb="0" eb="2">
      <t>ショクイン</t>
    </rPh>
    <rPh sb="2" eb="5">
      <t>ジカンガイ</t>
    </rPh>
    <rPh sb="5" eb="7">
      <t>キンム</t>
    </rPh>
    <rPh sb="7" eb="9">
      <t>テアテ</t>
    </rPh>
    <phoneticPr fontId="19"/>
  </si>
  <si>
    <t>漏水修繕工事等　    平均2,216円×250時間＝554,000円</t>
    <rPh sb="0" eb="2">
      <t>ロウスイ</t>
    </rPh>
    <rPh sb="2" eb="4">
      <t>シュウゼン</t>
    </rPh>
    <rPh sb="4" eb="6">
      <t>コウジ</t>
    </rPh>
    <rPh sb="6" eb="7">
      <t>ナド</t>
    </rPh>
    <rPh sb="34" eb="35">
      <t>エン</t>
    </rPh>
    <phoneticPr fontId="19"/>
  </si>
  <si>
    <t>緊急施設巡視等　    平均2,216円×95時間＝210,520円</t>
    <rPh sb="0" eb="2">
      <t>キンキュウ</t>
    </rPh>
    <rPh sb="2" eb="4">
      <t>シセツ</t>
    </rPh>
    <rPh sb="4" eb="6">
      <t>ジュンシ</t>
    </rPh>
    <rPh sb="6" eb="7">
      <t>トウ</t>
    </rPh>
    <rPh sb="12" eb="14">
      <t>ヘイキン</t>
    </rPh>
    <rPh sb="19" eb="20">
      <t>エン</t>
    </rPh>
    <rPh sb="23" eb="25">
      <t>ジカン</t>
    </rPh>
    <rPh sb="33" eb="34">
      <t>エン</t>
    </rPh>
    <phoneticPr fontId="19"/>
  </si>
  <si>
    <t>職員期末手当</t>
    <rPh sb="0" eb="2">
      <t>ショクイン</t>
    </rPh>
    <rPh sb="2" eb="4">
      <t>キマツ</t>
    </rPh>
    <rPh sb="4" eb="6">
      <t>テアテ</t>
    </rPh>
    <phoneticPr fontId="19"/>
  </si>
  <si>
    <t>職員勤勉手当</t>
    <rPh sb="0" eb="2">
      <t>ショクイン</t>
    </rPh>
    <rPh sb="2" eb="4">
      <t>キンベン</t>
    </rPh>
    <rPh sb="4" eb="6">
      <t>テアテ</t>
    </rPh>
    <phoneticPr fontId="19"/>
  </si>
  <si>
    <t>職員寒冷地手当</t>
    <rPh sb="0" eb="2">
      <t>ショクイン</t>
    </rPh>
    <rPh sb="2" eb="5">
      <t>カンレイチ</t>
    </rPh>
    <rPh sb="5" eb="7">
      <t>テアテ</t>
    </rPh>
    <phoneticPr fontId="19"/>
  </si>
  <si>
    <t>賞与引当金繰入額</t>
    <rPh sb="0" eb="2">
      <t>ショウヨ</t>
    </rPh>
    <rPh sb="2" eb="4">
      <t>ヒキアテ</t>
    </rPh>
    <rPh sb="4" eb="5">
      <t>キン</t>
    </rPh>
    <rPh sb="5" eb="8">
      <t>クリイレガク</t>
    </rPh>
    <phoneticPr fontId="19"/>
  </si>
  <si>
    <t>（6,498千円/12ヶ月）×4ヶ月分=2,166千円</t>
    <rPh sb="6" eb="7">
      <t>セン</t>
    </rPh>
    <rPh sb="7" eb="8">
      <t>エン</t>
    </rPh>
    <rPh sb="12" eb="13">
      <t>ゲツ</t>
    </rPh>
    <rPh sb="17" eb="18">
      <t>ゲツ</t>
    </rPh>
    <rPh sb="18" eb="19">
      <t>ブン</t>
    </rPh>
    <rPh sb="25" eb="27">
      <t>センエン</t>
    </rPh>
    <phoneticPr fontId="19"/>
  </si>
  <si>
    <t>報酬</t>
    <rPh sb="0" eb="2">
      <t>ホウシュウ</t>
    </rPh>
    <phoneticPr fontId="19"/>
  </si>
  <si>
    <t>委員報酬</t>
    <rPh sb="0" eb="4">
      <t>イインホウシュウ</t>
    </rPh>
    <phoneticPr fontId="19"/>
  </si>
  <si>
    <t>水道事業運営審議会委員報酬　4,200円×15人×2回=126,000円</t>
    <rPh sb="0" eb="2">
      <t>スイドウ</t>
    </rPh>
    <rPh sb="2" eb="4">
      <t>ジギョウ</t>
    </rPh>
    <rPh sb="4" eb="9">
      <t>ウンエイシンギカイ</t>
    </rPh>
    <rPh sb="9" eb="13">
      <t>イインホウシュウ</t>
    </rPh>
    <rPh sb="19" eb="20">
      <t>エン</t>
    </rPh>
    <rPh sb="23" eb="24">
      <t>ニン</t>
    </rPh>
    <rPh sb="26" eb="27">
      <t>カイ</t>
    </rPh>
    <rPh sb="35" eb="36">
      <t>エン</t>
    </rPh>
    <phoneticPr fontId="19"/>
  </si>
  <si>
    <t>法定福利費</t>
    <rPh sb="0" eb="2">
      <t>ホウテイ</t>
    </rPh>
    <rPh sb="2" eb="4">
      <t>フクリ</t>
    </rPh>
    <rPh sb="4" eb="5">
      <t>ヒ</t>
    </rPh>
    <phoneticPr fontId="19"/>
  </si>
  <si>
    <t>共済組合負担金</t>
    <rPh sb="0" eb="4">
      <t>キョウサイクミアイ</t>
    </rPh>
    <rPh sb="4" eb="7">
      <t>フタンキン</t>
    </rPh>
    <phoneticPr fontId="19"/>
  </si>
  <si>
    <t>退職手当組合負担金</t>
    <rPh sb="0" eb="4">
      <t>タイショクテアテ</t>
    </rPh>
    <rPh sb="4" eb="6">
      <t>クミアイ</t>
    </rPh>
    <rPh sb="6" eb="9">
      <t>フタンキン</t>
    </rPh>
    <phoneticPr fontId="19"/>
  </si>
  <si>
    <t>旅費</t>
    <rPh sb="0" eb="2">
      <t>リョヒ</t>
    </rPh>
    <phoneticPr fontId="19"/>
  </si>
  <si>
    <t>研修旅費</t>
    <rPh sb="0" eb="2">
      <t>ケンシュウ</t>
    </rPh>
    <rPh sb="2" eb="4">
      <t>リョヒ</t>
    </rPh>
    <phoneticPr fontId="18"/>
  </si>
  <si>
    <t>各種研修会</t>
    <rPh sb="0" eb="2">
      <t>カクシュ</t>
    </rPh>
    <rPh sb="2" eb="4">
      <t>ケンシュウ</t>
    </rPh>
    <rPh sb="4" eb="5">
      <t>カイ</t>
    </rPh>
    <phoneticPr fontId="18"/>
  </si>
  <si>
    <t>被服費</t>
    <rPh sb="0" eb="3">
      <t>ヒフクヒ</t>
    </rPh>
    <phoneticPr fontId="19"/>
  </si>
  <si>
    <t>作業衣代</t>
    <rPh sb="0" eb="2">
      <t>サギョウギ</t>
    </rPh>
    <rPh sb="2" eb="3">
      <t>イフク</t>
    </rPh>
    <rPh sb="3" eb="4">
      <t>ダイ</t>
    </rPh>
    <phoneticPr fontId="19"/>
  </si>
  <si>
    <t>地方公営企業関係図書、水質公害関係図書 等 追録代</t>
    <rPh sb="0" eb="2">
      <t>チホウ</t>
    </rPh>
    <rPh sb="2" eb="4">
      <t>コウエイ</t>
    </rPh>
    <rPh sb="4" eb="6">
      <t>キギョウ</t>
    </rPh>
    <rPh sb="6" eb="8">
      <t>カンケイ</t>
    </rPh>
    <rPh sb="8" eb="10">
      <t>トショ</t>
    </rPh>
    <rPh sb="11" eb="13">
      <t>スイシツ</t>
    </rPh>
    <rPh sb="13" eb="15">
      <t>コウガイ</t>
    </rPh>
    <rPh sb="15" eb="17">
      <t>カンケイ</t>
    </rPh>
    <rPh sb="17" eb="19">
      <t>トショ</t>
    </rPh>
    <rPh sb="20" eb="21">
      <t>ナド</t>
    </rPh>
    <rPh sb="22" eb="24">
      <t>ツイロク</t>
    </rPh>
    <rPh sb="24" eb="25">
      <t>ダイ</t>
    </rPh>
    <phoneticPr fontId="19"/>
  </si>
  <si>
    <t>参考図書購入</t>
  </si>
  <si>
    <t>地方公営企業関係図書</t>
    <rPh sb="0" eb="2">
      <t>チホウ</t>
    </rPh>
    <rPh sb="2" eb="4">
      <t>コウエイ</t>
    </rPh>
    <rPh sb="4" eb="6">
      <t>キギョウ</t>
    </rPh>
    <rPh sb="6" eb="8">
      <t>カンケイ</t>
    </rPh>
    <rPh sb="8" eb="10">
      <t>トショ</t>
    </rPh>
    <phoneticPr fontId="19"/>
  </si>
  <si>
    <t>電算用消耗品</t>
  </si>
  <si>
    <t>伝票用紙代 等</t>
    <rPh sb="0" eb="2">
      <t>デンピョウ</t>
    </rPh>
    <rPh sb="2" eb="4">
      <t>ヨウシ</t>
    </rPh>
    <rPh sb="4" eb="5">
      <t>ダイ</t>
    </rPh>
    <rPh sb="6" eb="7">
      <t>ナド</t>
    </rPh>
    <phoneticPr fontId="19"/>
  </si>
  <si>
    <t>公用車消耗品</t>
  </si>
  <si>
    <t>公用車タイヤ代 等</t>
    <rPh sb="8" eb="9">
      <t>ナド</t>
    </rPh>
    <phoneticPr fontId="18"/>
  </si>
  <si>
    <t>濁度・色度計購入代</t>
    <rPh sb="0" eb="2">
      <t>ダクド</t>
    </rPh>
    <rPh sb="3" eb="5">
      <t>シキド</t>
    </rPh>
    <rPh sb="5" eb="6">
      <t>ケイ</t>
    </rPh>
    <rPh sb="6" eb="8">
      <t>コウニュウ</t>
    </rPh>
    <rPh sb="8" eb="9">
      <t>ダイ</t>
    </rPh>
    <phoneticPr fontId="18"/>
  </si>
  <si>
    <t>ポータブル濁度・色度測定器</t>
    <rPh sb="5" eb="7">
      <t>ダクド</t>
    </rPh>
    <rPh sb="8" eb="10">
      <t>シキド</t>
    </rPh>
    <rPh sb="10" eb="12">
      <t>ソクテイ</t>
    </rPh>
    <rPh sb="12" eb="13">
      <t>キ</t>
    </rPh>
    <phoneticPr fontId="18"/>
  </si>
  <si>
    <t>パソコン購入代</t>
    <rPh sb="4" eb="6">
      <t>コウニュウ</t>
    </rPh>
    <rPh sb="6" eb="7">
      <t>ダイ</t>
    </rPh>
    <phoneticPr fontId="18"/>
  </si>
  <si>
    <t>コンビニ収納業務専用</t>
    <rPh sb="4" eb="6">
      <t>シュウノウ</t>
    </rPh>
    <rPh sb="6" eb="8">
      <t>ギョウム</t>
    </rPh>
    <rPh sb="8" eb="10">
      <t>センヨウ</t>
    </rPh>
    <phoneticPr fontId="18"/>
  </si>
  <si>
    <t>公用車燃料代</t>
    <rPh sb="0" eb="3">
      <t>コウヨウシャ</t>
    </rPh>
    <rPh sb="3" eb="5">
      <t>ネンリョウ</t>
    </rPh>
    <rPh sb="5" eb="6">
      <t>ダイ</t>
    </rPh>
    <phoneticPr fontId="19"/>
  </si>
  <si>
    <t>ガソリン代 210L×160円×12ヵ月=403,200円</t>
    <rPh sb="4" eb="5">
      <t>ダイ</t>
    </rPh>
    <rPh sb="14" eb="15">
      <t>エン</t>
    </rPh>
    <rPh sb="28" eb="29">
      <t>エン</t>
    </rPh>
    <phoneticPr fontId="19"/>
  </si>
  <si>
    <t xml:space="preserve"> 軽油代 （150L×140円）×12ヵ月=252,000円</t>
    <rPh sb="1" eb="3">
      <t>ケイユ</t>
    </rPh>
    <rPh sb="3" eb="4">
      <t>ダイ</t>
    </rPh>
    <rPh sb="14" eb="15">
      <t>エン</t>
    </rPh>
    <rPh sb="29" eb="30">
      <t>エン</t>
    </rPh>
    <phoneticPr fontId="57"/>
  </si>
  <si>
    <t>印刷製本費</t>
    <rPh sb="0" eb="2">
      <t>インサツ</t>
    </rPh>
    <rPh sb="2" eb="4">
      <t>セイホン</t>
    </rPh>
    <rPh sb="4" eb="5">
      <t>ヒ</t>
    </rPh>
    <phoneticPr fontId="19"/>
  </si>
  <si>
    <t>印刷製本費</t>
    <rPh sb="0" eb="2">
      <t>インサツ</t>
    </rPh>
    <rPh sb="2" eb="4">
      <t>セイホン</t>
    </rPh>
    <rPh sb="4" eb="5">
      <t>ヒ</t>
    </rPh>
    <phoneticPr fontId="18"/>
  </si>
  <si>
    <t>ハガキ用フィルムラベル印刷代　15.12円×600枚=9,072円</t>
    <rPh sb="32" eb="33">
      <t>エン</t>
    </rPh>
    <phoneticPr fontId="18"/>
  </si>
  <si>
    <t>コンビニ収納用納付書兼領収書　</t>
    <rPh sb="4" eb="6">
      <t>シュウノウ</t>
    </rPh>
    <rPh sb="6" eb="7">
      <t>ヨウ</t>
    </rPh>
    <phoneticPr fontId="18"/>
  </si>
  <si>
    <t>コンビニ収納専用納付書印刷代</t>
    <rPh sb="4" eb="6">
      <t>シュウノウ</t>
    </rPh>
    <rPh sb="6" eb="8">
      <t>センヨウ</t>
    </rPh>
    <rPh sb="8" eb="11">
      <t>ノウフショ</t>
    </rPh>
    <rPh sb="11" eb="13">
      <t>インサツ</t>
    </rPh>
    <rPh sb="13" eb="14">
      <t>ダイ</t>
    </rPh>
    <phoneticPr fontId="18"/>
  </si>
  <si>
    <t>回線使用料</t>
    <rPh sb="0" eb="2">
      <t>カイセン</t>
    </rPh>
    <rPh sb="2" eb="5">
      <t>シヨウリョウ</t>
    </rPh>
    <phoneticPr fontId="19"/>
  </si>
  <si>
    <t>90,000円×12ヵ月=1,080,000円</t>
    <rPh sb="22" eb="23">
      <t>エン</t>
    </rPh>
    <phoneticPr fontId="57"/>
  </si>
  <si>
    <t>11,000円×12ヵ月=132,000円</t>
    <rPh sb="20" eb="21">
      <t>エン</t>
    </rPh>
    <phoneticPr fontId="57"/>
  </si>
  <si>
    <t>ADSL使用料</t>
    <rPh sb="4" eb="7">
      <t>シヨウリョウ</t>
    </rPh>
    <phoneticPr fontId="18"/>
  </si>
  <si>
    <t>4,565円×12ヵ月＝54,780円</t>
    <rPh sb="5" eb="6">
      <t>エン</t>
    </rPh>
    <rPh sb="10" eb="11">
      <t>ゲツ</t>
    </rPh>
    <rPh sb="18" eb="19">
      <t>エン</t>
    </rPh>
    <phoneticPr fontId="18"/>
  </si>
  <si>
    <t>フレッツ光初期費用</t>
    <rPh sb="4" eb="5">
      <t>ヒカリ</t>
    </rPh>
    <rPh sb="5" eb="7">
      <t>ショキ</t>
    </rPh>
    <rPh sb="7" eb="9">
      <t>ヒヨウ</t>
    </rPh>
    <phoneticPr fontId="18"/>
  </si>
  <si>
    <t>18,800円</t>
    <rPh sb="2" eb="7">
      <t>８００エン</t>
    </rPh>
    <phoneticPr fontId="18"/>
  </si>
  <si>
    <t>クラウド監視通信費</t>
    <rPh sb="4" eb="6">
      <t>カンシ</t>
    </rPh>
    <rPh sb="6" eb="9">
      <t>ツウシンヒ</t>
    </rPh>
    <phoneticPr fontId="18"/>
  </si>
  <si>
    <t>25,000円×12ヵ月＝300,000円</t>
    <rPh sb="2" eb="7">
      <t>０００エン</t>
    </rPh>
    <rPh sb="11" eb="12">
      <t>ゲツ</t>
    </rPh>
    <rPh sb="16" eb="21">
      <t>０００エン</t>
    </rPh>
    <phoneticPr fontId="18"/>
  </si>
  <si>
    <t>タブレット通信費(2台)</t>
    <rPh sb="5" eb="8">
      <t>ツウシンヒ</t>
    </rPh>
    <rPh sb="10" eb="11">
      <t>ダイ</t>
    </rPh>
    <phoneticPr fontId="18"/>
  </si>
  <si>
    <t>20,000円×12ヵ月＝240,000円</t>
    <rPh sb="2" eb="7">
      <t>０００エン</t>
    </rPh>
    <rPh sb="11" eb="12">
      <t>ゲツ</t>
    </rPh>
    <rPh sb="16" eb="21">
      <t>０００エン</t>
    </rPh>
    <phoneticPr fontId="18"/>
  </si>
  <si>
    <t>郵便料</t>
    <rPh sb="0" eb="2">
      <t>ユウビン</t>
    </rPh>
    <rPh sb="2" eb="3">
      <t>リョウ</t>
    </rPh>
    <phoneticPr fontId="19"/>
  </si>
  <si>
    <t>後納（納付書）</t>
    <rPh sb="0" eb="2">
      <t>コウノウ</t>
    </rPh>
    <phoneticPr fontId="19"/>
  </si>
  <si>
    <t>44,000円×12ヵ月=528,000円</t>
    <rPh sb="20" eb="21">
      <t>エン</t>
    </rPh>
    <phoneticPr fontId="57"/>
  </si>
  <si>
    <t>後納（督促状）</t>
    <rPh sb="0" eb="2">
      <t>コウノウ</t>
    </rPh>
    <phoneticPr fontId="19"/>
  </si>
  <si>
    <t>22,000円×12ヵ月=264,000円</t>
    <rPh sb="20" eb="21">
      <t>エン</t>
    </rPh>
    <phoneticPr fontId="57"/>
  </si>
  <si>
    <t>後納（催告書・口振不能通知）</t>
    <rPh sb="0" eb="2">
      <t>コウノウ</t>
    </rPh>
    <rPh sb="7" eb="8">
      <t>コウ</t>
    </rPh>
    <rPh sb="8" eb="9">
      <t>フ</t>
    </rPh>
    <rPh sb="9" eb="11">
      <t>フノウ</t>
    </rPh>
    <rPh sb="11" eb="13">
      <t>ツウチ</t>
    </rPh>
    <phoneticPr fontId="19"/>
  </si>
  <si>
    <t>切手代</t>
    <rPh sb="0" eb="2">
      <t>キッテ</t>
    </rPh>
    <rPh sb="2" eb="3">
      <t>ダイ</t>
    </rPh>
    <phoneticPr fontId="18"/>
  </si>
  <si>
    <t>切手購入代</t>
    <rPh sb="0" eb="2">
      <t>キッテ</t>
    </rPh>
    <rPh sb="2" eb="4">
      <t>コウニュウ</t>
    </rPh>
    <rPh sb="4" eb="5">
      <t>ダイ</t>
    </rPh>
    <phoneticPr fontId="19"/>
  </si>
  <si>
    <t>委託料</t>
    <rPh sb="0" eb="2">
      <t>イタク</t>
    </rPh>
    <rPh sb="2" eb="3">
      <t>リョウ</t>
    </rPh>
    <phoneticPr fontId="19"/>
  </si>
  <si>
    <t>水道台帳システム更新業務</t>
    <rPh sb="0" eb="2">
      <t>スイドウ</t>
    </rPh>
    <rPh sb="2" eb="4">
      <t>ダイチョウ</t>
    </rPh>
    <rPh sb="8" eb="10">
      <t>コウシン</t>
    </rPh>
    <rPh sb="10" eb="12">
      <t>ギョウム</t>
    </rPh>
    <phoneticPr fontId="18"/>
  </si>
  <si>
    <t>水道固定資産台帳調査業務委託</t>
    <rPh sb="0" eb="2">
      <t>スイドウ</t>
    </rPh>
    <rPh sb="2" eb="4">
      <t>コテイ</t>
    </rPh>
    <rPh sb="4" eb="6">
      <t>シサン</t>
    </rPh>
    <rPh sb="6" eb="8">
      <t>ダイチョウ</t>
    </rPh>
    <rPh sb="8" eb="10">
      <t>チョウサ</t>
    </rPh>
    <rPh sb="10" eb="12">
      <t>ギョウム</t>
    </rPh>
    <rPh sb="12" eb="14">
      <t>イタク</t>
    </rPh>
    <phoneticPr fontId="18"/>
  </si>
  <si>
    <t>電算機器及びシステム保守</t>
    <rPh sb="0" eb="2">
      <t>デンサン</t>
    </rPh>
    <rPh sb="2" eb="4">
      <t>キキ</t>
    </rPh>
    <rPh sb="4" eb="5">
      <t>オヨ</t>
    </rPh>
    <rPh sb="10" eb="12">
      <t>ホシュ</t>
    </rPh>
    <phoneticPr fontId="19"/>
  </si>
  <si>
    <t>水道工事積算システム保守</t>
    <rPh sb="0" eb="2">
      <t>スイドウ</t>
    </rPh>
    <rPh sb="2" eb="4">
      <t>コウジ</t>
    </rPh>
    <rPh sb="4" eb="6">
      <t>セキサン</t>
    </rPh>
    <rPh sb="10" eb="12">
      <t>ホシュ</t>
    </rPh>
    <phoneticPr fontId="18"/>
  </si>
  <si>
    <t>コンビニ収納業務委託</t>
    <rPh sb="4" eb="6">
      <t>シュウノウ</t>
    </rPh>
    <rPh sb="6" eb="8">
      <t>ギョウム</t>
    </rPh>
    <rPh sb="8" eb="10">
      <t>イタク</t>
    </rPh>
    <phoneticPr fontId="18"/>
  </si>
  <si>
    <t>債権回収業務委託</t>
    <rPh sb="0" eb="2">
      <t>サイケン</t>
    </rPh>
    <rPh sb="2" eb="4">
      <t>カイシュウ</t>
    </rPh>
    <rPh sb="4" eb="6">
      <t>ギョウム</t>
    </rPh>
    <rPh sb="6" eb="8">
      <t>イタク</t>
    </rPh>
    <phoneticPr fontId="18"/>
  </si>
  <si>
    <t>七十七銀行伝送委託料</t>
    <rPh sb="0" eb="3">
      <t>シチジュウシチ</t>
    </rPh>
    <rPh sb="3" eb="5">
      <t>ギンコウ</t>
    </rPh>
    <rPh sb="5" eb="7">
      <t>デンソウ</t>
    </rPh>
    <rPh sb="7" eb="10">
      <t>イタクリョウ</t>
    </rPh>
    <phoneticPr fontId="18"/>
  </si>
  <si>
    <t>水道料金システム消費税対応業務委託</t>
    <rPh sb="0" eb="2">
      <t>スイドウ</t>
    </rPh>
    <rPh sb="2" eb="4">
      <t>リョウキン</t>
    </rPh>
    <rPh sb="8" eb="11">
      <t>ショウヒゼイ</t>
    </rPh>
    <rPh sb="11" eb="13">
      <t>タイオウ</t>
    </rPh>
    <rPh sb="13" eb="15">
      <t>ギョウム</t>
    </rPh>
    <rPh sb="15" eb="17">
      <t>イタク</t>
    </rPh>
    <phoneticPr fontId="18"/>
  </si>
  <si>
    <t>コンビニ収納システム構築業務委託</t>
    <rPh sb="4" eb="6">
      <t>シュウノウ</t>
    </rPh>
    <rPh sb="10" eb="12">
      <t>コウチク</t>
    </rPh>
    <rPh sb="12" eb="14">
      <t>ギョウム</t>
    </rPh>
    <rPh sb="14" eb="16">
      <t>イタク</t>
    </rPh>
    <phoneticPr fontId="18"/>
  </si>
  <si>
    <t>手数料</t>
    <rPh sb="0" eb="3">
      <t>テスウリョウ</t>
    </rPh>
    <phoneticPr fontId="19"/>
  </si>
  <si>
    <t>口座振替手数料</t>
    <rPh sb="0" eb="2">
      <t>コウザ</t>
    </rPh>
    <rPh sb="2" eb="4">
      <t>フリカエ</t>
    </rPh>
    <rPh sb="4" eb="7">
      <t>テスウリョウ</t>
    </rPh>
    <phoneticPr fontId="19"/>
  </si>
  <si>
    <t>七十七銀行</t>
    <rPh sb="0" eb="3">
      <t>シチジュウシチ</t>
    </rPh>
    <rPh sb="3" eb="5">
      <t>ギンコウ</t>
    </rPh>
    <phoneticPr fontId="57"/>
  </si>
  <si>
    <t>11円×850件×12ヵ月=112,200円</t>
    <rPh sb="2" eb="3">
      <t>エン</t>
    </rPh>
    <rPh sb="7" eb="8">
      <t>ケン</t>
    </rPh>
    <rPh sb="12" eb="13">
      <t>ゲツ</t>
    </rPh>
    <rPh sb="21" eb="22">
      <t>エン</t>
    </rPh>
    <phoneticPr fontId="57"/>
  </si>
  <si>
    <t>仙南信用金庫</t>
    <rPh sb="0" eb="2">
      <t>センナン</t>
    </rPh>
    <rPh sb="2" eb="6">
      <t>シンヨウキンコ</t>
    </rPh>
    <phoneticPr fontId="19"/>
  </si>
  <si>
    <t>11円×390件×12ヵ月=51,480円</t>
    <rPh sb="2" eb="3">
      <t>エン</t>
    </rPh>
    <rPh sb="7" eb="8">
      <t>ケン</t>
    </rPh>
    <rPh sb="20" eb="21">
      <t>エン</t>
    </rPh>
    <phoneticPr fontId="19"/>
  </si>
  <si>
    <t>ＪＡ仙南</t>
    <rPh sb="2" eb="4">
      <t>センナン</t>
    </rPh>
    <phoneticPr fontId="19"/>
  </si>
  <si>
    <t>11円×480件×12ヵ月=63,360円</t>
    <rPh sb="2" eb="3">
      <t>エン</t>
    </rPh>
    <rPh sb="7" eb="8">
      <t>ケン</t>
    </rPh>
    <rPh sb="20" eb="21">
      <t>エン</t>
    </rPh>
    <phoneticPr fontId="19"/>
  </si>
  <si>
    <t>郵便局</t>
    <rPh sb="0" eb="3">
      <t>ユウビンキョク</t>
    </rPh>
    <phoneticPr fontId="18"/>
  </si>
  <si>
    <t xml:space="preserve"> 11円×360件×12ヵ月=47,520円</t>
    <rPh sb="21" eb="22">
      <t>エン</t>
    </rPh>
    <phoneticPr fontId="18"/>
  </si>
  <si>
    <t>郵便振替手数料</t>
    <rPh sb="2" eb="4">
      <t>フリカエ</t>
    </rPh>
    <rPh sb="4" eb="7">
      <t>テスウリョウ</t>
    </rPh>
    <phoneticPr fontId="19"/>
  </si>
  <si>
    <t>132円×24件×12ヵ月=38,016円</t>
    <rPh sb="3" eb="4">
      <t>エン</t>
    </rPh>
    <rPh sb="7" eb="8">
      <t>ケン</t>
    </rPh>
    <rPh sb="20" eb="21">
      <t>エン</t>
    </rPh>
    <phoneticPr fontId="19"/>
  </si>
  <si>
    <t>送金手数料</t>
    <rPh sb="0" eb="2">
      <t>ソウキン</t>
    </rPh>
    <rPh sb="2" eb="5">
      <t>テスウリョウ</t>
    </rPh>
    <phoneticPr fontId="18"/>
  </si>
  <si>
    <t>55円×44件×12ヵ月＝29,040円</t>
    <rPh sb="2" eb="3">
      <t>エン</t>
    </rPh>
    <rPh sb="6" eb="7">
      <t>ケン</t>
    </rPh>
    <rPh sb="11" eb="12">
      <t>ゲツ</t>
    </rPh>
    <rPh sb="19" eb="20">
      <t>エン</t>
    </rPh>
    <phoneticPr fontId="18"/>
  </si>
  <si>
    <t>コンビニ収納手数料</t>
    <rPh sb="4" eb="6">
      <t>シュウノウ</t>
    </rPh>
    <rPh sb="6" eb="9">
      <t>テスウリョウ</t>
    </rPh>
    <phoneticPr fontId="18"/>
  </si>
  <si>
    <t>その他手数料</t>
    <rPh sb="2" eb="3">
      <t>タ</t>
    </rPh>
    <rPh sb="3" eb="6">
      <t>テスウリョウ</t>
    </rPh>
    <phoneticPr fontId="18"/>
  </si>
  <si>
    <t>車検代行手数料</t>
    <rPh sb="0" eb="2">
      <t>シャケン</t>
    </rPh>
    <rPh sb="2" eb="4">
      <t>ダイコウ</t>
    </rPh>
    <rPh sb="4" eb="7">
      <t>テスウリョウ</t>
    </rPh>
    <phoneticPr fontId="19"/>
  </si>
  <si>
    <t>電算機器等借上料</t>
    <rPh sb="0" eb="2">
      <t>デンサン</t>
    </rPh>
    <rPh sb="2" eb="4">
      <t>キキ</t>
    </rPh>
    <rPh sb="4" eb="5">
      <t>トウ</t>
    </rPh>
    <rPh sb="5" eb="7">
      <t>カリア</t>
    </rPh>
    <rPh sb="7" eb="8">
      <t>リョウ</t>
    </rPh>
    <phoneticPr fontId="19"/>
  </si>
  <si>
    <t>電算機器及びシステム借上料</t>
    <rPh sb="0" eb="2">
      <t>デンサン</t>
    </rPh>
    <rPh sb="2" eb="4">
      <t>キキ</t>
    </rPh>
    <rPh sb="4" eb="5">
      <t>オヨ</t>
    </rPh>
    <rPh sb="10" eb="12">
      <t>カリア</t>
    </rPh>
    <rPh sb="12" eb="13">
      <t>リョウ</t>
    </rPh>
    <phoneticPr fontId="19"/>
  </si>
  <si>
    <r>
      <t>2,296,324円</t>
    </r>
    <r>
      <rPr>
        <sz val="10"/>
        <rFont val="ＭＳ Ｐゴシック"/>
        <family val="3"/>
        <charset val="128"/>
      </rPr>
      <t>（水道・企業会計）</t>
    </r>
    <r>
      <rPr>
        <sz val="11"/>
        <rFont val="ＭＳ Ｐゴシック"/>
        <family val="3"/>
        <charset val="128"/>
      </rPr>
      <t>＋536,280</t>
    </r>
    <r>
      <rPr>
        <sz val="10"/>
        <rFont val="ＭＳ Ｐゴシック"/>
        <family val="3"/>
        <charset val="128"/>
      </rPr>
      <t>（ﾊﾝﾃﾞｨｰﾀｰﾐﾅﾙ）</t>
    </r>
    <rPh sb="11" eb="13">
      <t>スイドウ</t>
    </rPh>
    <rPh sb="14" eb="16">
      <t>キギョウ</t>
    </rPh>
    <rPh sb="16" eb="18">
      <t>カイケイ</t>
    </rPh>
    <phoneticPr fontId="18"/>
  </si>
  <si>
    <t>車両借上料</t>
    <rPh sb="0" eb="2">
      <t>シャリョウ</t>
    </rPh>
    <rPh sb="2" eb="4">
      <t>カリア</t>
    </rPh>
    <rPh sb="4" eb="5">
      <t>リョウ</t>
    </rPh>
    <phoneticPr fontId="57"/>
  </si>
  <si>
    <t xml:space="preserve">軽トラックリース代 </t>
    <rPh sb="0" eb="1">
      <t>ケイ</t>
    </rPh>
    <rPh sb="8" eb="9">
      <t>ダイ</t>
    </rPh>
    <phoneticPr fontId="57"/>
  </si>
  <si>
    <t>土地使用料</t>
    <rPh sb="0" eb="2">
      <t>トチ</t>
    </rPh>
    <rPh sb="2" eb="5">
      <t>シヨウリョウ</t>
    </rPh>
    <phoneticPr fontId="19"/>
  </si>
  <si>
    <t>水道施設用地賃借料   12,180円</t>
    <rPh sb="0" eb="2">
      <t>スイドウ</t>
    </rPh>
    <rPh sb="2" eb="4">
      <t>シセツ</t>
    </rPh>
    <rPh sb="4" eb="6">
      <t>ヨウチ</t>
    </rPh>
    <rPh sb="6" eb="8">
      <t>チンシャク</t>
    </rPh>
    <rPh sb="8" eb="9">
      <t>リョウ</t>
    </rPh>
    <rPh sb="18" eb="19">
      <t>エン</t>
    </rPh>
    <phoneticPr fontId="19"/>
  </si>
  <si>
    <t>修繕費</t>
    <rPh sb="0" eb="3">
      <t>シュウゼンヒ</t>
    </rPh>
    <phoneticPr fontId="18"/>
  </si>
  <si>
    <t>公用車修理代</t>
    <rPh sb="0" eb="3">
      <t>コウヨウシャ</t>
    </rPh>
    <rPh sb="3" eb="6">
      <t>シュウリダイ</t>
    </rPh>
    <phoneticPr fontId="19"/>
  </si>
  <si>
    <t>修繕引当金繰入額</t>
    <rPh sb="0" eb="2">
      <t>シュウゼン</t>
    </rPh>
    <rPh sb="2" eb="4">
      <t>ヒキアテ</t>
    </rPh>
    <rPh sb="4" eb="5">
      <t>キン</t>
    </rPh>
    <rPh sb="5" eb="8">
      <t>クリイレガク</t>
    </rPh>
    <phoneticPr fontId="19"/>
  </si>
  <si>
    <t>修繕引当金繰入額</t>
    <rPh sb="0" eb="2">
      <t>シュウゼン</t>
    </rPh>
    <rPh sb="2" eb="4">
      <t>ヒキアテ</t>
    </rPh>
    <rPh sb="4" eb="5">
      <t>キン</t>
    </rPh>
    <rPh sb="5" eb="8">
      <t>クリイレガク</t>
    </rPh>
    <phoneticPr fontId="18"/>
  </si>
  <si>
    <t>公用車修理等</t>
    <rPh sb="0" eb="3">
      <t>コウヨウシャ</t>
    </rPh>
    <rPh sb="3" eb="5">
      <t>シュウリ</t>
    </rPh>
    <rPh sb="5" eb="6">
      <t>トウ</t>
    </rPh>
    <phoneticPr fontId="19"/>
  </si>
  <si>
    <t>保険料</t>
    <rPh sb="0" eb="3">
      <t>ホケンリョウ</t>
    </rPh>
    <phoneticPr fontId="19"/>
  </si>
  <si>
    <t>保険料</t>
    <rPh sb="0" eb="3">
      <t>ホケンリョウ</t>
    </rPh>
    <phoneticPr fontId="18"/>
  </si>
  <si>
    <t>建物共済</t>
    <rPh sb="0" eb="2">
      <t>タテモノ</t>
    </rPh>
    <rPh sb="2" eb="4">
      <t>キョウサイ</t>
    </rPh>
    <phoneticPr fontId="19"/>
  </si>
  <si>
    <t>自動車共済</t>
    <rPh sb="0" eb="3">
      <t>ジドウシャ</t>
    </rPh>
    <rPh sb="3" eb="5">
      <t>キョウサイ</t>
    </rPh>
    <phoneticPr fontId="19"/>
  </si>
  <si>
    <t>自賠責保険料</t>
    <rPh sb="0" eb="3">
      <t>ジバイセキ</t>
    </rPh>
    <rPh sb="3" eb="6">
      <t>ホケンリョウ</t>
    </rPh>
    <phoneticPr fontId="18"/>
  </si>
  <si>
    <t>会議費</t>
    <rPh sb="0" eb="3">
      <t>カイギヒ</t>
    </rPh>
    <phoneticPr fontId="19"/>
  </si>
  <si>
    <t>会議費</t>
    <rPh sb="0" eb="3">
      <t>カイギヒ</t>
    </rPh>
    <phoneticPr fontId="18"/>
  </si>
  <si>
    <t>休日当番業務打合せ等</t>
    <rPh sb="0" eb="2">
      <t>キュウジツ</t>
    </rPh>
    <rPh sb="2" eb="4">
      <t>トウバン</t>
    </rPh>
    <rPh sb="4" eb="6">
      <t>ギョウム</t>
    </rPh>
    <rPh sb="6" eb="8">
      <t>ウチアワ</t>
    </rPh>
    <rPh sb="9" eb="10">
      <t>トウ</t>
    </rPh>
    <phoneticPr fontId="19"/>
  </si>
  <si>
    <t>会費負担金</t>
    <rPh sb="0" eb="2">
      <t>カイヒ</t>
    </rPh>
    <rPh sb="2" eb="5">
      <t>フタンキン</t>
    </rPh>
    <phoneticPr fontId="19"/>
  </si>
  <si>
    <t>会員負担金</t>
    <rPh sb="0" eb="2">
      <t>カイイン</t>
    </rPh>
    <rPh sb="2" eb="5">
      <t>フタンキン</t>
    </rPh>
    <phoneticPr fontId="18"/>
  </si>
  <si>
    <t>日本水道協会</t>
    <rPh sb="0" eb="2">
      <t>ニホン</t>
    </rPh>
    <rPh sb="2" eb="4">
      <t>スイドウ</t>
    </rPh>
    <rPh sb="4" eb="6">
      <t>キョウカイ</t>
    </rPh>
    <phoneticPr fontId="19"/>
  </si>
  <si>
    <t>日本水道協会東北支部</t>
    <rPh sb="0" eb="2">
      <t>ニホン</t>
    </rPh>
    <rPh sb="2" eb="4">
      <t>スイドウ</t>
    </rPh>
    <rPh sb="4" eb="6">
      <t>キョウカイ</t>
    </rPh>
    <rPh sb="6" eb="8">
      <t>トウホク</t>
    </rPh>
    <rPh sb="8" eb="10">
      <t>シブ</t>
    </rPh>
    <phoneticPr fontId="19"/>
  </si>
  <si>
    <t>日本水道協会宮城県支部</t>
    <rPh sb="0" eb="2">
      <t>ニホン</t>
    </rPh>
    <rPh sb="2" eb="4">
      <t>スイドウ</t>
    </rPh>
    <rPh sb="4" eb="6">
      <t>キョウカイ</t>
    </rPh>
    <rPh sb="6" eb="9">
      <t>ミヤギケン</t>
    </rPh>
    <rPh sb="9" eb="11">
      <t>シブ</t>
    </rPh>
    <phoneticPr fontId="19"/>
  </si>
  <si>
    <t>仙南市町村水道事業協議会</t>
    <rPh sb="0" eb="2">
      <t>センナン</t>
    </rPh>
    <rPh sb="2" eb="5">
      <t>シチョウソン</t>
    </rPh>
    <rPh sb="5" eb="7">
      <t>スイドウ</t>
    </rPh>
    <rPh sb="7" eb="9">
      <t>ジギョウ</t>
    </rPh>
    <rPh sb="9" eb="12">
      <t>キョウギカイ</t>
    </rPh>
    <phoneticPr fontId="19"/>
  </si>
  <si>
    <t>研修負担金</t>
    <rPh sb="0" eb="2">
      <t>ケンシュウ</t>
    </rPh>
    <rPh sb="2" eb="5">
      <t>フタンキン</t>
    </rPh>
    <phoneticPr fontId="18"/>
  </si>
  <si>
    <t>日水協技術研修・会議負担金</t>
    <rPh sb="0" eb="1">
      <t>ニチ</t>
    </rPh>
    <rPh sb="1" eb="2">
      <t>スイ</t>
    </rPh>
    <rPh sb="2" eb="3">
      <t>キョウ</t>
    </rPh>
    <rPh sb="3" eb="5">
      <t>ギジュツ</t>
    </rPh>
    <rPh sb="5" eb="7">
      <t>ケンシュウ</t>
    </rPh>
    <rPh sb="8" eb="10">
      <t>カイギ</t>
    </rPh>
    <rPh sb="10" eb="13">
      <t>フタンキン</t>
    </rPh>
    <phoneticPr fontId="19"/>
  </si>
  <si>
    <t>水道技術管理者資格取得講習会</t>
    <rPh sb="0" eb="2">
      <t>スイドウ</t>
    </rPh>
    <rPh sb="2" eb="4">
      <t>ギジュツ</t>
    </rPh>
    <rPh sb="4" eb="7">
      <t>カンリシャ</t>
    </rPh>
    <rPh sb="7" eb="9">
      <t>シカク</t>
    </rPh>
    <rPh sb="9" eb="11">
      <t>シュトク</t>
    </rPh>
    <rPh sb="11" eb="13">
      <t>コウシュウ</t>
    </rPh>
    <rPh sb="13" eb="14">
      <t>カイ</t>
    </rPh>
    <phoneticPr fontId="19"/>
  </si>
  <si>
    <t>貸倒引当金繰入額</t>
    <rPh sb="0" eb="2">
      <t>カシダオレ</t>
    </rPh>
    <rPh sb="2" eb="4">
      <t>ヒキアテ</t>
    </rPh>
    <rPh sb="4" eb="5">
      <t>キン</t>
    </rPh>
    <rPh sb="5" eb="8">
      <t>クリイレガク</t>
    </rPh>
    <phoneticPr fontId="19"/>
  </si>
  <si>
    <t>貸倒引当金繰入額</t>
    <rPh sb="0" eb="2">
      <t>カシダオレ</t>
    </rPh>
    <rPh sb="2" eb="4">
      <t>ヒキアテ</t>
    </rPh>
    <rPh sb="4" eb="5">
      <t>キン</t>
    </rPh>
    <rPh sb="5" eb="8">
      <t>クリイレガク</t>
    </rPh>
    <phoneticPr fontId="18"/>
  </si>
  <si>
    <t>その他引当金繰入額</t>
    <rPh sb="2" eb="3">
      <t>タ</t>
    </rPh>
    <rPh sb="3" eb="5">
      <t>ヒキアテ</t>
    </rPh>
    <rPh sb="5" eb="6">
      <t>キン</t>
    </rPh>
    <rPh sb="6" eb="9">
      <t>クリイレガク</t>
    </rPh>
    <phoneticPr fontId="19"/>
  </si>
  <si>
    <t>法定福利費引当金繰入額</t>
    <rPh sb="0" eb="2">
      <t>ホウテイ</t>
    </rPh>
    <rPh sb="2" eb="4">
      <t>フクリ</t>
    </rPh>
    <rPh sb="4" eb="5">
      <t>ヒ</t>
    </rPh>
    <rPh sb="5" eb="7">
      <t>ヒキアテ</t>
    </rPh>
    <rPh sb="7" eb="8">
      <t>キン</t>
    </rPh>
    <rPh sb="8" eb="11">
      <t>クリイレガク</t>
    </rPh>
    <phoneticPr fontId="19"/>
  </si>
  <si>
    <t>（1,234千円/12ヶ月）×4ヶ月分=412千円</t>
    <rPh sb="6" eb="7">
      <t>セン</t>
    </rPh>
    <rPh sb="7" eb="8">
      <t>エン</t>
    </rPh>
    <rPh sb="12" eb="13">
      <t>ゲツ</t>
    </rPh>
    <rPh sb="17" eb="18">
      <t>ゲツ</t>
    </rPh>
    <rPh sb="18" eb="19">
      <t>ブン</t>
    </rPh>
    <rPh sb="23" eb="25">
      <t>センエン</t>
    </rPh>
    <phoneticPr fontId="19"/>
  </si>
  <si>
    <t>助成金</t>
    <rPh sb="0" eb="2">
      <t>ジョセイ</t>
    </rPh>
    <rPh sb="2" eb="3">
      <t>キン</t>
    </rPh>
    <phoneticPr fontId="19"/>
  </si>
  <si>
    <t>納税組合補助金</t>
    <rPh sb="0" eb="2">
      <t>ノウゼイ</t>
    </rPh>
    <rPh sb="2" eb="4">
      <t>クミアイ</t>
    </rPh>
    <rPh sb="4" eb="7">
      <t>ホジョキン</t>
    </rPh>
    <phoneticPr fontId="19"/>
  </si>
  <si>
    <t>700件×80円×12ヵ月=672,000円</t>
    <rPh sb="3" eb="4">
      <t>ケン</t>
    </rPh>
    <rPh sb="7" eb="8">
      <t>エン</t>
    </rPh>
    <rPh sb="21" eb="22">
      <t>エン</t>
    </rPh>
    <phoneticPr fontId="19"/>
  </si>
  <si>
    <t>雑費</t>
    <rPh sb="0" eb="2">
      <t>ザッピ</t>
    </rPh>
    <phoneticPr fontId="19"/>
  </si>
  <si>
    <t>印紙代等</t>
    <rPh sb="0" eb="2">
      <t>インシ</t>
    </rPh>
    <rPh sb="2" eb="3">
      <t>ダイ</t>
    </rPh>
    <rPh sb="3" eb="4">
      <t>トウ</t>
    </rPh>
    <phoneticPr fontId="19"/>
  </si>
  <si>
    <t>減価償却費</t>
    <rPh sb="0" eb="2">
      <t>ゲンカ</t>
    </rPh>
    <rPh sb="2" eb="5">
      <t>ショウキャクヒ</t>
    </rPh>
    <phoneticPr fontId="19"/>
  </si>
  <si>
    <t>有形固定資産</t>
    <rPh sb="0" eb="2">
      <t>ユウケイ</t>
    </rPh>
    <rPh sb="2" eb="6">
      <t>コテイシサン</t>
    </rPh>
    <phoneticPr fontId="19"/>
  </si>
  <si>
    <t>建物減価償却費</t>
  </si>
  <si>
    <t>減価償却費</t>
    <rPh sb="0" eb="2">
      <t>ゲンカ</t>
    </rPh>
    <rPh sb="2" eb="4">
      <t>ショウキャク</t>
    </rPh>
    <rPh sb="4" eb="5">
      <t>ヒ</t>
    </rPh>
    <phoneticPr fontId="18"/>
  </si>
  <si>
    <t>構築物減価償却費</t>
  </si>
  <si>
    <t>機械及び装置減価償却費</t>
  </si>
  <si>
    <t>車輌運搬具減価償却費</t>
  </si>
  <si>
    <t>工具器具及び備品減価償却費</t>
  </si>
  <si>
    <t>資産減耗費</t>
    <rPh sb="0" eb="2">
      <t>シサン</t>
    </rPh>
    <rPh sb="2" eb="4">
      <t>ゲンモウ</t>
    </rPh>
    <rPh sb="4" eb="5">
      <t>ヒ</t>
    </rPh>
    <phoneticPr fontId="19"/>
  </si>
  <si>
    <t>固定資産除却費</t>
    <rPh sb="0" eb="4">
      <t>コテイシサン</t>
    </rPh>
    <rPh sb="4" eb="6">
      <t>ジョキャク</t>
    </rPh>
    <rPh sb="6" eb="7">
      <t>ヒ</t>
    </rPh>
    <phoneticPr fontId="19"/>
  </si>
  <si>
    <t>営業外費用</t>
    <rPh sb="0" eb="2">
      <t>エイギョウ</t>
    </rPh>
    <rPh sb="2" eb="3">
      <t>ガイ</t>
    </rPh>
    <rPh sb="3" eb="5">
      <t>ヒヨウ</t>
    </rPh>
    <phoneticPr fontId="19"/>
  </si>
  <si>
    <t>支払利息及び企業債</t>
    <rPh sb="0" eb="2">
      <t>シハライ</t>
    </rPh>
    <rPh sb="2" eb="4">
      <t>リソク</t>
    </rPh>
    <rPh sb="4" eb="5">
      <t>オヨ</t>
    </rPh>
    <rPh sb="6" eb="8">
      <t>キギョウ</t>
    </rPh>
    <rPh sb="8" eb="9">
      <t>サイ</t>
    </rPh>
    <phoneticPr fontId="19"/>
  </si>
  <si>
    <t>企業債利息</t>
    <rPh sb="0" eb="2">
      <t>キギョウ</t>
    </rPh>
    <rPh sb="2" eb="3">
      <t>サイ</t>
    </rPh>
    <rPh sb="3" eb="5">
      <t>リソク</t>
    </rPh>
    <phoneticPr fontId="19"/>
  </si>
  <si>
    <t>平成29年度借入分までの利息</t>
    <rPh sb="0" eb="2">
      <t>ヘイセイ</t>
    </rPh>
    <rPh sb="4" eb="6">
      <t>ネンド</t>
    </rPh>
    <rPh sb="6" eb="8">
      <t>カリイレ</t>
    </rPh>
    <rPh sb="8" eb="9">
      <t>ブン</t>
    </rPh>
    <rPh sb="12" eb="14">
      <t>リソク</t>
    </rPh>
    <phoneticPr fontId="19"/>
  </si>
  <si>
    <t>円</t>
    <rPh sb="0" eb="1">
      <t>エン</t>
    </rPh>
    <phoneticPr fontId="18"/>
  </si>
  <si>
    <t>平成30年度以降借入分に係る利息</t>
    <rPh sb="0" eb="2">
      <t>ヘイセイ</t>
    </rPh>
    <rPh sb="4" eb="6">
      <t>ネンド</t>
    </rPh>
    <rPh sb="6" eb="8">
      <t>イコウ</t>
    </rPh>
    <rPh sb="8" eb="10">
      <t>カリイレ</t>
    </rPh>
    <rPh sb="10" eb="11">
      <t>ブン</t>
    </rPh>
    <rPh sb="12" eb="13">
      <t>カカ</t>
    </rPh>
    <rPh sb="14" eb="16">
      <t>リソク</t>
    </rPh>
    <phoneticPr fontId="19"/>
  </si>
  <si>
    <t>借入金利息</t>
    <rPh sb="0" eb="3">
      <t>カリイレキン</t>
    </rPh>
    <rPh sb="3" eb="5">
      <t>リソク</t>
    </rPh>
    <phoneticPr fontId="19"/>
  </si>
  <si>
    <t>一時借入金利息</t>
    <rPh sb="0" eb="2">
      <t>イチジ</t>
    </rPh>
    <rPh sb="2" eb="5">
      <t>カリイレキン</t>
    </rPh>
    <rPh sb="5" eb="7">
      <t>リソク</t>
    </rPh>
    <phoneticPr fontId="19"/>
  </si>
  <si>
    <t>特別損失</t>
    <rPh sb="0" eb="2">
      <t>トクベツ</t>
    </rPh>
    <rPh sb="2" eb="4">
      <t>ソンシツ</t>
    </rPh>
    <phoneticPr fontId="19"/>
  </si>
  <si>
    <t>過年度損益修正損</t>
    <rPh sb="0" eb="3">
      <t>カネンド</t>
    </rPh>
    <rPh sb="3" eb="5">
      <t>ソンエキ</t>
    </rPh>
    <rPh sb="5" eb="7">
      <t>シュウセイ</t>
    </rPh>
    <rPh sb="7" eb="8">
      <t>ソン</t>
    </rPh>
    <phoneticPr fontId="19"/>
  </si>
  <si>
    <t>過年度還付金</t>
    <rPh sb="0" eb="3">
      <t>カネンド</t>
    </rPh>
    <rPh sb="3" eb="6">
      <t>カンプキン</t>
    </rPh>
    <phoneticPr fontId="18"/>
  </si>
  <si>
    <t>過年度還付金及び不能欠損金</t>
    <rPh sb="0" eb="3">
      <t>カネンド</t>
    </rPh>
    <rPh sb="3" eb="5">
      <t>カンプ</t>
    </rPh>
    <rPh sb="5" eb="6">
      <t>キン</t>
    </rPh>
    <rPh sb="6" eb="7">
      <t>オヨ</t>
    </rPh>
    <rPh sb="8" eb="10">
      <t>フノウ</t>
    </rPh>
    <rPh sb="10" eb="12">
      <t>ケッソン</t>
    </rPh>
    <rPh sb="12" eb="13">
      <t>キン</t>
    </rPh>
    <phoneticPr fontId="18"/>
  </si>
  <si>
    <t>予備費</t>
    <rPh sb="0" eb="3">
      <t>ヨビヒ</t>
    </rPh>
    <phoneticPr fontId="19"/>
  </si>
  <si>
    <t>資本的収入</t>
    <rPh sb="0" eb="3">
      <t>シホンテキ</t>
    </rPh>
    <rPh sb="3" eb="5">
      <t>シュウニュウ</t>
    </rPh>
    <phoneticPr fontId="19"/>
  </si>
  <si>
    <t>区　　　　　　　分</t>
    <rPh sb="0" eb="1">
      <t>ク</t>
    </rPh>
    <rPh sb="8" eb="9">
      <t>ブン</t>
    </rPh>
    <phoneticPr fontId="19"/>
  </si>
  <si>
    <t>金額（千円）</t>
    <rPh sb="0" eb="1">
      <t>キン</t>
    </rPh>
    <rPh sb="1" eb="2">
      <t>ガク</t>
    </rPh>
    <rPh sb="3" eb="5">
      <t>センエン</t>
    </rPh>
    <phoneticPr fontId="19"/>
  </si>
  <si>
    <t>企業債</t>
    <rPh sb="0" eb="3">
      <t>キギョウ</t>
    </rPh>
    <phoneticPr fontId="19"/>
  </si>
  <si>
    <t>石綿管更新事業</t>
    <rPh sb="0" eb="2">
      <t>イシワタ</t>
    </rPh>
    <rPh sb="2" eb="3">
      <t>カン</t>
    </rPh>
    <rPh sb="3" eb="5">
      <t>コウシン</t>
    </rPh>
    <rPh sb="5" eb="7">
      <t>ジギョウ</t>
    </rPh>
    <phoneticPr fontId="19"/>
  </si>
  <si>
    <t>石綿管更新事業等に係る起債</t>
    <rPh sb="0" eb="2">
      <t>セキメン</t>
    </rPh>
    <rPh sb="2" eb="3">
      <t>カン</t>
    </rPh>
    <rPh sb="3" eb="5">
      <t>コウシン</t>
    </rPh>
    <rPh sb="5" eb="7">
      <t>ジギョウ</t>
    </rPh>
    <rPh sb="7" eb="8">
      <t>ナド</t>
    </rPh>
    <rPh sb="9" eb="10">
      <t>カカ</t>
    </rPh>
    <rPh sb="11" eb="13">
      <t>キサイ</t>
    </rPh>
    <phoneticPr fontId="57"/>
  </si>
  <si>
    <t>出資金</t>
    <rPh sb="0" eb="3">
      <t>シュッシキン</t>
    </rPh>
    <phoneticPr fontId="19"/>
  </si>
  <si>
    <t>他会計出資金</t>
    <rPh sb="0" eb="1">
      <t>タ</t>
    </rPh>
    <rPh sb="1" eb="3">
      <t>カイケイ</t>
    </rPh>
    <rPh sb="3" eb="6">
      <t>シュッシキン</t>
    </rPh>
    <phoneticPr fontId="19"/>
  </si>
  <si>
    <t>一般会計出資金</t>
    <rPh sb="0" eb="4">
      <t>イッパンカイケイ</t>
    </rPh>
    <rPh sb="4" eb="7">
      <t>シュッシキン</t>
    </rPh>
    <phoneticPr fontId="19"/>
  </si>
  <si>
    <t>一般会計出資金</t>
    <rPh sb="0" eb="2">
      <t>イッパン</t>
    </rPh>
    <rPh sb="2" eb="4">
      <t>カイケイ</t>
    </rPh>
    <rPh sb="4" eb="7">
      <t>シュッシキン</t>
    </rPh>
    <phoneticPr fontId="18"/>
  </si>
  <si>
    <t>石綿管更新事業に係る一般会計出資金</t>
    <rPh sb="0" eb="2">
      <t>セキメン</t>
    </rPh>
    <rPh sb="2" eb="3">
      <t>カン</t>
    </rPh>
    <rPh sb="3" eb="5">
      <t>コウシン</t>
    </rPh>
    <rPh sb="5" eb="7">
      <t>ジギョウ</t>
    </rPh>
    <rPh sb="8" eb="9">
      <t>カカ</t>
    </rPh>
    <rPh sb="10" eb="12">
      <t>イッパン</t>
    </rPh>
    <rPh sb="12" eb="14">
      <t>カイケイ</t>
    </rPh>
    <rPh sb="14" eb="16">
      <t>シュッシ</t>
    </rPh>
    <rPh sb="16" eb="17">
      <t>キン</t>
    </rPh>
    <phoneticPr fontId="57"/>
  </si>
  <si>
    <t>県補助金</t>
    <rPh sb="0" eb="1">
      <t>ケン</t>
    </rPh>
    <rPh sb="1" eb="4">
      <t>ホジョキン</t>
    </rPh>
    <phoneticPr fontId="18"/>
  </si>
  <si>
    <t>生活基盤施設耐震化等交付金</t>
    <rPh sb="0" eb="2">
      <t>セイカツ</t>
    </rPh>
    <rPh sb="2" eb="4">
      <t>キバン</t>
    </rPh>
    <rPh sb="4" eb="6">
      <t>シセツ</t>
    </rPh>
    <rPh sb="6" eb="9">
      <t>タイシンカ</t>
    </rPh>
    <rPh sb="9" eb="10">
      <t>トウ</t>
    </rPh>
    <rPh sb="10" eb="13">
      <t>コウフキン</t>
    </rPh>
    <phoneticPr fontId="18"/>
  </si>
  <si>
    <t>石綿管更新事業に係る交付金　</t>
    <rPh sb="0" eb="2">
      <t>セキメン</t>
    </rPh>
    <rPh sb="2" eb="3">
      <t>カン</t>
    </rPh>
    <rPh sb="3" eb="5">
      <t>コウシン</t>
    </rPh>
    <rPh sb="5" eb="7">
      <t>ジギョウ</t>
    </rPh>
    <rPh sb="8" eb="9">
      <t>カカ</t>
    </rPh>
    <rPh sb="10" eb="13">
      <t>コウフキン</t>
    </rPh>
    <phoneticPr fontId="18"/>
  </si>
  <si>
    <t>他会計補助金</t>
    <rPh sb="0" eb="3">
      <t>タカイケイ</t>
    </rPh>
    <rPh sb="3" eb="6">
      <t>ホジョキン</t>
    </rPh>
    <phoneticPr fontId="19"/>
  </si>
  <si>
    <t>一般会計補助金</t>
    <rPh sb="0" eb="4">
      <t>イッパンカイケイ</t>
    </rPh>
    <rPh sb="4" eb="7">
      <t>ホジョキン</t>
    </rPh>
    <phoneticPr fontId="19"/>
  </si>
  <si>
    <t>統合水道に係る元金償還金</t>
    <rPh sb="0" eb="2">
      <t>トウゴウ</t>
    </rPh>
    <rPh sb="2" eb="4">
      <t>スイドウ</t>
    </rPh>
    <rPh sb="5" eb="6">
      <t>カカ</t>
    </rPh>
    <rPh sb="7" eb="9">
      <t>ガンキン</t>
    </rPh>
    <rPh sb="9" eb="11">
      <t>ショウカン</t>
    </rPh>
    <rPh sb="11" eb="12">
      <t>ショウカンキン</t>
    </rPh>
    <phoneticPr fontId="19"/>
  </si>
  <si>
    <t>統合水道（支倉・前川） 25,508,684円× 1/2＝12,755,000円(A)</t>
    <rPh sb="0" eb="2">
      <t>トウゴウ</t>
    </rPh>
    <rPh sb="2" eb="4">
      <t>スイドウ</t>
    </rPh>
    <rPh sb="5" eb="7">
      <t>ハセクラ</t>
    </rPh>
    <rPh sb="8" eb="10">
      <t>マエカワ</t>
    </rPh>
    <rPh sb="22" eb="23">
      <t>エン</t>
    </rPh>
    <rPh sb="39" eb="40">
      <t>エン</t>
    </rPh>
    <phoneticPr fontId="19"/>
  </si>
  <si>
    <t>旧簡易水道</t>
    <rPh sb="0" eb="1">
      <t>キュウ</t>
    </rPh>
    <rPh sb="1" eb="3">
      <t>カンイ</t>
    </rPh>
    <rPh sb="3" eb="5">
      <t>スイドウ</t>
    </rPh>
    <phoneticPr fontId="18"/>
  </si>
  <si>
    <t>4,044,827円×9.8%（臨時措置）＝396,393円</t>
    <rPh sb="9" eb="10">
      <t>エン</t>
    </rPh>
    <rPh sb="16" eb="18">
      <t>リンジ</t>
    </rPh>
    <rPh sb="18" eb="20">
      <t>ソチ</t>
    </rPh>
    <rPh sb="29" eb="30">
      <t>エン</t>
    </rPh>
    <phoneticPr fontId="18"/>
  </si>
  <si>
    <t>資本的支出</t>
    <rPh sb="0" eb="3">
      <t>シホンテキ</t>
    </rPh>
    <rPh sb="3" eb="5">
      <t>シシュツ</t>
    </rPh>
    <phoneticPr fontId="19"/>
  </si>
  <si>
    <t>建設改良費</t>
    <rPh sb="0" eb="2">
      <t>ケンセツ</t>
    </rPh>
    <rPh sb="2" eb="4">
      <t>カイリョウ</t>
    </rPh>
    <rPh sb="4" eb="5">
      <t>ヒ</t>
    </rPh>
    <phoneticPr fontId="19"/>
  </si>
  <si>
    <t>営業設備費</t>
    <rPh sb="0" eb="2">
      <t>エイギョウ</t>
    </rPh>
    <rPh sb="2" eb="4">
      <t>セツビ</t>
    </rPh>
    <rPh sb="4" eb="5">
      <t>ヒ</t>
    </rPh>
    <phoneticPr fontId="19"/>
  </si>
  <si>
    <t>工具器具及び備品購入費</t>
    <rPh sb="8" eb="10">
      <t>コウニュウ</t>
    </rPh>
    <rPh sb="10" eb="11">
      <t>ヒ</t>
    </rPh>
    <phoneticPr fontId="19"/>
  </si>
  <si>
    <t>工具器具及び備品購入費</t>
  </si>
  <si>
    <t>メーター器購入代（乾式直読型、遠隔電子型）</t>
    <rPh sb="4" eb="5">
      <t>キ</t>
    </rPh>
    <rPh sb="5" eb="7">
      <t>コウニュウ</t>
    </rPh>
    <rPh sb="7" eb="8">
      <t>ダイ</t>
    </rPh>
    <rPh sb="9" eb="11">
      <t>カンシキ</t>
    </rPh>
    <rPh sb="11" eb="12">
      <t>チョク</t>
    </rPh>
    <rPh sb="12" eb="13">
      <t>ヨ</t>
    </rPh>
    <rPh sb="13" eb="14">
      <t>カタ</t>
    </rPh>
    <rPh sb="15" eb="17">
      <t>エンカク</t>
    </rPh>
    <rPh sb="17" eb="19">
      <t>デンシ</t>
    </rPh>
    <rPh sb="19" eb="20">
      <t>カタ</t>
    </rPh>
    <phoneticPr fontId="19"/>
  </si>
  <si>
    <t>閉栓キャップ購入</t>
    <rPh sb="0" eb="1">
      <t>ヘイ</t>
    </rPh>
    <rPh sb="1" eb="2">
      <t>セン</t>
    </rPh>
    <rPh sb="6" eb="8">
      <t>コウニュウ</t>
    </rPh>
    <phoneticPr fontId="18"/>
  </si>
  <si>
    <t>金属探知機購入</t>
    <rPh sb="0" eb="2">
      <t>キンゾク</t>
    </rPh>
    <rPh sb="2" eb="5">
      <t>タンチキ</t>
    </rPh>
    <rPh sb="5" eb="7">
      <t>コウニュウ</t>
    </rPh>
    <phoneticPr fontId="18"/>
  </si>
  <si>
    <t>配水施設改良費</t>
    <rPh sb="0" eb="2">
      <t>ハイスイ</t>
    </rPh>
    <rPh sb="2" eb="4">
      <t>シセツ</t>
    </rPh>
    <rPh sb="4" eb="7">
      <t>カイリョウヒ</t>
    </rPh>
    <phoneticPr fontId="19"/>
  </si>
  <si>
    <t>配水施設改良費</t>
  </si>
  <si>
    <t>石綿管更新事業</t>
    <rPh sb="0" eb="2">
      <t>セキメン</t>
    </rPh>
    <rPh sb="2" eb="3">
      <t>カン</t>
    </rPh>
    <rPh sb="3" eb="5">
      <t>コウシン</t>
    </rPh>
    <rPh sb="5" eb="7">
      <t>ジギョウ</t>
    </rPh>
    <phoneticPr fontId="19"/>
  </si>
  <si>
    <t>石綿管更新事業配水管布設替工事（青根別荘地区）</t>
    <rPh sb="0" eb="2">
      <t>セキメン</t>
    </rPh>
    <rPh sb="2" eb="3">
      <t>カン</t>
    </rPh>
    <rPh sb="3" eb="5">
      <t>コウシン</t>
    </rPh>
    <rPh sb="5" eb="7">
      <t>ジギョウ</t>
    </rPh>
    <rPh sb="7" eb="10">
      <t>ハイスイカン</t>
    </rPh>
    <rPh sb="10" eb="12">
      <t>フセツ</t>
    </rPh>
    <rPh sb="12" eb="13">
      <t>ガエ</t>
    </rPh>
    <rPh sb="13" eb="15">
      <t>コウジ</t>
    </rPh>
    <rPh sb="16" eb="17">
      <t>アオ</t>
    </rPh>
    <rPh sb="17" eb="18">
      <t>ネ</t>
    </rPh>
    <rPh sb="18" eb="20">
      <t>ベッソウ</t>
    </rPh>
    <rPh sb="20" eb="22">
      <t>チク</t>
    </rPh>
    <phoneticPr fontId="18"/>
  </si>
  <si>
    <t>石綿管更新事業町道舗装復旧工事</t>
    <rPh sb="0" eb="2">
      <t>セキメン</t>
    </rPh>
    <rPh sb="2" eb="3">
      <t>カン</t>
    </rPh>
    <rPh sb="3" eb="5">
      <t>コウシン</t>
    </rPh>
    <rPh sb="5" eb="7">
      <t>ジギョウ</t>
    </rPh>
    <rPh sb="7" eb="9">
      <t>チョウドウ</t>
    </rPh>
    <rPh sb="9" eb="11">
      <t>ホソウ</t>
    </rPh>
    <rPh sb="11" eb="13">
      <t>フッキュウ</t>
    </rPh>
    <rPh sb="13" eb="15">
      <t>コウジ</t>
    </rPh>
    <phoneticPr fontId="19"/>
  </si>
  <si>
    <t>碁石浄水場活性炭入れ替え工事</t>
    <rPh sb="0" eb="2">
      <t>ゴイシ</t>
    </rPh>
    <rPh sb="2" eb="5">
      <t>ジョウスイジョウ</t>
    </rPh>
    <rPh sb="5" eb="8">
      <t>カッセイタン</t>
    </rPh>
    <rPh sb="8" eb="9">
      <t>イ</t>
    </rPh>
    <rPh sb="10" eb="11">
      <t>カ</t>
    </rPh>
    <rPh sb="12" eb="14">
      <t>コウジ</t>
    </rPh>
    <phoneticPr fontId="18"/>
  </si>
  <si>
    <t>支倉ポンプ場送水ポンプ更新工事</t>
    <rPh sb="0" eb="2">
      <t>ハセクラ</t>
    </rPh>
    <rPh sb="5" eb="6">
      <t>ジョウ</t>
    </rPh>
    <rPh sb="6" eb="8">
      <t>ソウスイ</t>
    </rPh>
    <rPh sb="11" eb="13">
      <t>コウシン</t>
    </rPh>
    <rPh sb="13" eb="15">
      <t>コウジ</t>
    </rPh>
    <phoneticPr fontId="18"/>
  </si>
  <si>
    <t>本砂金浄水場活性炭吸着設備更新工事他</t>
    <rPh sb="0" eb="1">
      <t>モト</t>
    </rPh>
    <rPh sb="1" eb="3">
      <t>イサゴ</t>
    </rPh>
    <rPh sb="3" eb="6">
      <t>ジョウスイジョウ</t>
    </rPh>
    <rPh sb="6" eb="9">
      <t>カッセイタン</t>
    </rPh>
    <rPh sb="9" eb="11">
      <t>キュウチャク</t>
    </rPh>
    <rPh sb="11" eb="13">
      <t>セツビ</t>
    </rPh>
    <rPh sb="13" eb="15">
      <t>コウシン</t>
    </rPh>
    <rPh sb="15" eb="17">
      <t>コウジ</t>
    </rPh>
    <rPh sb="17" eb="18">
      <t>ホカ</t>
    </rPh>
    <phoneticPr fontId="18"/>
  </si>
  <si>
    <t>水道施設中央監視装置更新工事</t>
    <rPh sb="0" eb="2">
      <t>スイドウ</t>
    </rPh>
    <rPh sb="2" eb="4">
      <t>シセツ</t>
    </rPh>
    <rPh sb="4" eb="6">
      <t>チュウオウ</t>
    </rPh>
    <rPh sb="6" eb="8">
      <t>カンシ</t>
    </rPh>
    <rPh sb="8" eb="10">
      <t>ソウチ</t>
    </rPh>
    <rPh sb="10" eb="12">
      <t>コウシン</t>
    </rPh>
    <rPh sb="12" eb="14">
      <t>コウジ</t>
    </rPh>
    <phoneticPr fontId="18"/>
  </si>
  <si>
    <t>碁石送水ポンプ場流量計更新工事</t>
    <rPh sb="0" eb="2">
      <t>ゴイシ</t>
    </rPh>
    <rPh sb="2" eb="4">
      <t>ソウスイ</t>
    </rPh>
    <rPh sb="7" eb="8">
      <t>ジョウ</t>
    </rPh>
    <rPh sb="8" eb="11">
      <t>リュウリョウケイ</t>
    </rPh>
    <rPh sb="11" eb="13">
      <t>コウシン</t>
    </rPh>
    <rPh sb="13" eb="15">
      <t>コウジ</t>
    </rPh>
    <phoneticPr fontId="18"/>
  </si>
  <si>
    <t>支倉配水池水位計更新工事</t>
    <rPh sb="0" eb="2">
      <t>ハセクラ</t>
    </rPh>
    <rPh sb="2" eb="5">
      <t>ハイスイチ</t>
    </rPh>
    <rPh sb="5" eb="7">
      <t>スイイ</t>
    </rPh>
    <rPh sb="7" eb="8">
      <t>ケイ</t>
    </rPh>
    <rPh sb="8" eb="10">
      <t>コウシン</t>
    </rPh>
    <rPh sb="10" eb="12">
      <t>コウジ</t>
    </rPh>
    <phoneticPr fontId="18"/>
  </si>
  <si>
    <t>支倉台水道本管接続工事</t>
    <rPh sb="0" eb="2">
      <t>ハセクラ</t>
    </rPh>
    <rPh sb="2" eb="3">
      <t>ダイ</t>
    </rPh>
    <rPh sb="3" eb="5">
      <t>スイドウ</t>
    </rPh>
    <rPh sb="5" eb="7">
      <t>ホンカン</t>
    </rPh>
    <rPh sb="7" eb="9">
      <t>セツゾク</t>
    </rPh>
    <rPh sb="9" eb="11">
      <t>コウジ</t>
    </rPh>
    <phoneticPr fontId="18"/>
  </si>
  <si>
    <t>中原水道管布設替工事</t>
    <rPh sb="0" eb="2">
      <t>ナカハラ</t>
    </rPh>
    <rPh sb="2" eb="4">
      <t>スイドウ</t>
    </rPh>
    <rPh sb="4" eb="5">
      <t>カン</t>
    </rPh>
    <rPh sb="5" eb="7">
      <t>フセツ</t>
    </rPh>
    <rPh sb="7" eb="8">
      <t>ガエ</t>
    </rPh>
    <rPh sb="8" eb="10">
      <t>コウジ</t>
    </rPh>
    <phoneticPr fontId="18"/>
  </si>
  <si>
    <t>その他維持補修工事費</t>
    <rPh sb="2" eb="3">
      <t>タ</t>
    </rPh>
    <rPh sb="3" eb="5">
      <t>イジ</t>
    </rPh>
    <rPh sb="5" eb="7">
      <t>ホシュウ</t>
    </rPh>
    <rPh sb="7" eb="10">
      <t>コウジヒ</t>
    </rPh>
    <phoneticPr fontId="18"/>
  </si>
  <si>
    <t>向古関地区用増圧ポンプ設置工事</t>
    <rPh sb="0" eb="1">
      <t>ムカイ</t>
    </rPh>
    <rPh sb="1" eb="2">
      <t>フル</t>
    </rPh>
    <rPh sb="2" eb="3">
      <t>セキ</t>
    </rPh>
    <rPh sb="3" eb="5">
      <t>チク</t>
    </rPh>
    <rPh sb="5" eb="6">
      <t>ヨウ</t>
    </rPh>
    <rPh sb="6" eb="8">
      <t>ゾウアツ</t>
    </rPh>
    <rPh sb="11" eb="13">
      <t>セッチ</t>
    </rPh>
    <rPh sb="13" eb="15">
      <t>コウジ</t>
    </rPh>
    <phoneticPr fontId="18"/>
  </si>
  <si>
    <t>向古関地区配水管布設工事</t>
    <rPh sb="0" eb="1">
      <t>ムカイ</t>
    </rPh>
    <rPh sb="1" eb="2">
      <t>フル</t>
    </rPh>
    <rPh sb="2" eb="3">
      <t>セキ</t>
    </rPh>
    <rPh sb="3" eb="5">
      <t>チク</t>
    </rPh>
    <rPh sb="5" eb="8">
      <t>ハイスイカン</t>
    </rPh>
    <rPh sb="8" eb="10">
      <t>フセツ</t>
    </rPh>
    <rPh sb="10" eb="12">
      <t>コウジ</t>
    </rPh>
    <phoneticPr fontId="18"/>
  </si>
  <si>
    <t>向古関地区配水管布設工事設計業務</t>
    <rPh sb="0" eb="1">
      <t>ムカイ</t>
    </rPh>
    <rPh sb="1" eb="2">
      <t>フル</t>
    </rPh>
    <rPh sb="2" eb="3">
      <t>セキ</t>
    </rPh>
    <rPh sb="3" eb="5">
      <t>チク</t>
    </rPh>
    <rPh sb="5" eb="8">
      <t>ハイスイカン</t>
    </rPh>
    <rPh sb="8" eb="10">
      <t>フセツ</t>
    </rPh>
    <rPh sb="10" eb="12">
      <t>コウジ</t>
    </rPh>
    <rPh sb="12" eb="14">
      <t>セッケイ</t>
    </rPh>
    <rPh sb="14" eb="16">
      <t>ギョウム</t>
    </rPh>
    <phoneticPr fontId="18"/>
  </si>
  <si>
    <t>本砂金原地区配水管布設工事</t>
    <rPh sb="0" eb="1">
      <t>モト</t>
    </rPh>
    <rPh sb="1" eb="3">
      <t>イサゴ</t>
    </rPh>
    <rPh sb="3" eb="4">
      <t>ゲン</t>
    </rPh>
    <rPh sb="4" eb="6">
      <t>チク</t>
    </rPh>
    <rPh sb="6" eb="9">
      <t>ハイスイカン</t>
    </rPh>
    <rPh sb="9" eb="11">
      <t>フセツ</t>
    </rPh>
    <rPh sb="11" eb="13">
      <t>コウジ</t>
    </rPh>
    <phoneticPr fontId="18"/>
  </si>
  <si>
    <t>青根別荘地推進工事地質調査業務委託</t>
    <rPh sb="0" eb="1">
      <t>アオ</t>
    </rPh>
    <rPh sb="1" eb="2">
      <t>ネ</t>
    </rPh>
    <rPh sb="2" eb="5">
      <t>ベッソウチ</t>
    </rPh>
    <rPh sb="5" eb="7">
      <t>スイシン</t>
    </rPh>
    <rPh sb="7" eb="9">
      <t>コウジ</t>
    </rPh>
    <rPh sb="9" eb="11">
      <t>チシツ</t>
    </rPh>
    <rPh sb="11" eb="13">
      <t>チョウサ</t>
    </rPh>
    <rPh sb="13" eb="15">
      <t>ギョウム</t>
    </rPh>
    <rPh sb="15" eb="17">
      <t>イタク</t>
    </rPh>
    <phoneticPr fontId="57"/>
  </si>
  <si>
    <t>大石田2号橋水管橋配水管修繕工事</t>
    <rPh sb="0" eb="3">
      <t>オオイシダ</t>
    </rPh>
    <rPh sb="4" eb="5">
      <t>ゴウ</t>
    </rPh>
    <rPh sb="5" eb="6">
      <t>ハシ</t>
    </rPh>
    <rPh sb="6" eb="7">
      <t>スイ</t>
    </rPh>
    <rPh sb="7" eb="8">
      <t>カン</t>
    </rPh>
    <rPh sb="8" eb="9">
      <t>ハシ</t>
    </rPh>
    <rPh sb="9" eb="12">
      <t>ハイスイカン</t>
    </rPh>
    <rPh sb="12" eb="14">
      <t>シュウゼン</t>
    </rPh>
    <rPh sb="14" eb="16">
      <t>コウジ</t>
    </rPh>
    <phoneticPr fontId="18"/>
  </si>
  <si>
    <t>青根、本砂金浄水場配水流量計更新工事</t>
    <rPh sb="0" eb="1">
      <t>アオ</t>
    </rPh>
    <rPh sb="1" eb="2">
      <t>ネ</t>
    </rPh>
    <rPh sb="3" eb="4">
      <t>モト</t>
    </rPh>
    <rPh sb="4" eb="6">
      <t>イサゴ</t>
    </rPh>
    <rPh sb="6" eb="9">
      <t>ジョウスイジョウ</t>
    </rPh>
    <rPh sb="9" eb="11">
      <t>ハイスイ</t>
    </rPh>
    <rPh sb="11" eb="13">
      <t>リュウリョウ</t>
    </rPh>
    <rPh sb="13" eb="14">
      <t>ケイ</t>
    </rPh>
    <rPh sb="14" eb="16">
      <t>コウシン</t>
    </rPh>
    <rPh sb="16" eb="18">
      <t>コウジ</t>
    </rPh>
    <phoneticPr fontId="18"/>
  </si>
  <si>
    <t>川崎原地区配水管切替工事</t>
    <rPh sb="0" eb="2">
      <t>カワサキ</t>
    </rPh>
    <rPh sb="2" eb="3">
      <t>ハラ</t>
    </rPh>
    <rPh sb="3" eb="5">
      <t>チク</t>
    </rPh>
    <rPh sb="5" eb="8">
      <t>ハイスイカン</t>
    </rPh>
    <rPh sb="8" eb="10">
      <t>キリカエ</t>
    </rPh>
    <rPh sb="10" eb="12">
      <t>コウジ</t>
    </rPh>
    <phoneticPr fontId="57"/>
  </si>
  <si>
    <t>企業債償還金</t>
    <rPh sb="0" eb="2">
      <t>キギョウ</t>
    </rPh>
    <rPh sb="2" eb="3">
      <t>サイ</t>
    </rPh>
    <rPh sb="3" eb="5">
      <t>ショウカン</t>
    </rPh>
    <rPh sb="5" eb="6">
      <t>キン</t>
    </rPh>
    <phoneticPr fontId="19"/>
  </si>
  <si>
    <t>企業債元金償還金</t>
    <rPh sb="0" eb="2">
      <t>キギョウ</t>
    </rPh>
    <rPh sb="2" eb="3">
      <t>サイ</t>
    </rPh>
    <rPh sb="3" eb="5">
      <t>ガンキン</t>
    </rPh>
    <rPh sb="5" eb="8">
      <t>ショウカンキン</t>
    </rPh>
    <phoneticPr fontId="19"/>
  </si>
  <si>
    <t>返還金</t>
    <rPh sb="0" eb="3">
      <t>ヘンカンキン</t>
    </rPh>
    <phoneticPr fontId="18"/>
  </si>
  <si>
    <t>補助金仕入に係る消費税相当額返還金</t>
    <rPh sb="3" eb="5">
      <t>シイレ</t>
    </rPh>
    <rPh sb="14" eb="17">
      <t>ヘンカンキン</t>
    </rPh>
    <phoneticPr fontId="18"/>
  </si>
  <si>
    <t>返還金</t>
    <rPh sb="0" eb="3">
      <t>ヘンカンキン</t>
    </rPh>
    <phoneticPr fontId="19"/>
  </si>
  <si>
    <t>②（2,175,667円－139,575円）×1/2＝1,018,046円・・・(C)</t>
    <phoneticPr fontId="57"/>
  </si>
  <si>
    <t>(A)＋(B)＋(C)＝4,429,046円</t>
    <phoneticPr fontId="57"/>
  </si>
  <si>
    <t>予算・決算書作成等　平均2,216円×95時間＝210,520円</t>
    <phoneticPr fontId="18"/>
  </si>
  <si>
    <t>法令加除追録代</t>
    <phoneticPr fontId="19"/>
  </si>
  <si>
    <t>事務用消耗品</t>
    <phoneticPr fontId="18"/>
  </si>
  <si>
    <t>プリンターインクカートリッジ代 等</t>
    <phoneticPr fontId="18"/>
  </si>
  <si>
    <t>各種通知書・届出用紙印刷代</t>
    <phoneticPr fontId="18"/>
  </si>
  <si>
    <t>専用回線使用料</t>
    <phoneticPr fontId="18"/>
  </si>
  <si>
    <t>携帯電話使用料</t>
    <phoneticPr fontId="19"/>
  </si>
  <si>
    <t>大腸菌検査   330円×5人×10回＝16,500円</t>
    <phoneticPr fontId="18"/>
  </si>
  <si>
    <t>送金手数料</t>
    <phoneticPr fontId="18"/>
  </si>
  <si>
    <t>取扱諸費</t>
    <phoneticPr fontId="19"/>
  </si>
  <si>
    <t>（10,281,669円－396,393円）×1/2＝4,943,000円(B)</t>
    <phoneticPr fontId="18"/>
  </si>
  <si>
    <t>(A)+(B)＝17,698,000円</t>
    <phoneticPr fontId="18"/>
  </si>
  <si>
    <t>摘　　　要</t>
    <phoneticPr fontId="19"/>
  </si>
  <si>
    <t>維持補修工事費</t>
    <phoneticPr fontId="18"/>
  </si>
  <si>
    <t>H30当初予算</t>
    <rPh sb="3" eb="5">
      <t>トウショ</t>
    </rPh>
    <rPh sb="5" eb="7">
      <t>ヨサン</t>
    </rPh>
    <phoneticPr fontId="19"/>
  </si>
  <si>
    <t>・名古屋等（新幹線40,000円+5,800円+6,000円+県外泊15,000円)×3人</t>
    <rPh sb="31" eb="33">
      <t>ケンガイ</t>
    </rPh>
    <rPh sb="33" eb="34">
      <t>ハク</t>
    </rPh>
    <rPh sb="40" eb="41">
      <t>エン</t>
    </rPh>
    <rPh sb="44" eb="45">
      <t>ニン</t>
    </rPh>
    <phoneticPr fontId="18"/>
  </si>
  <si>
    <t>道の駅先進地視察</t>
    <rPh sb="0" eb="1">
      <t>ミチ</t>
    </rPh>
    <rPh sb="2" eb="3">
      <t>エキ</t>
    </rPh>
    <rPh sb="3" eb="5">
      <t>センシン</t>
    </rPh>
    <rPh sb="5" eb="6">
      <t>チ</t>
    </rPh>
    <rPh sb="6" eb="8">
      <t>シサツ</t>
    </rPh>
    <phoneticPr fontId="18"/>
  </si>
  <si>
    <t>道の駅事業構想計画策定委託</t>
    <rPh sb="0" eb="1">
      <t>ミチ</t>
    </rPh>
    <rPh sb="2" eb="3">
      <t>エキ</t>
    </rPh>
    <rPh sb="3" eb="5">
      <t>ジギョウ</t>
    </rPh>
    <rPh sb="5" eb="7">
      <t>コウソウ</t>
    </rPh>
    <rPh sb="7" eb="9">
      <t>ケイカク</t>
    </rPh>
    <rPh sb="9" eb="11">
      <t>サクテイ</t>
    </rPh>
    <rPh sb="11" eb="13">
      <t>イタク</t>
    </rPh>
    <phoneticPr fontId="18"/>
  </si>
  <si>
    <t>　移住支援金　1,000千円×2人＋起業支援金2,000千円×1人</t>
    <rPh sb="18" eb="20">
      <t>キギョウ</t>
    </rPh>
    <rPh sb="20" eb="22">
      <t>シエン</t>
    </rPh>
    <rPh sb="22" eb="23">
      <t>キン</t>
    </rPh>
    <rPh sb="28" eb="30">
      <t>センエン</t>
    </rPh>
    <rPh sb="32" eb="33">
      <t>ニン</t>
    </rPh>
    <phoneticPr fontId="18"/>
  </si>
  <si>
    <t>ふるさと納税返礼品発送　宅配便1,200円×2,000件</t>
    <phoneticPr fontId="18"/>
  </si>
  <si>
    <t>環境美化指導業務委託　9,600円×14日×12ヵ月</t>
    <rPh sb="0" eb="2">
      <t>カンキョウ</t>
    </rPh>
    <rPh sb="2" eb="4">
      <t>ビカ</t>
    </rPh>
    <rPh sb="4" eb="6">
      <t>シドウ</t>
    </rPh>
    <rPh sb="6" eb="8">
      <t>ギョウム</t>
    </rPh>
    <rPh sb="8" eb="10">
      <t>イタク</t>
    </rPh>
    <rPh sb="16" eb="17">
      <t>エン</t>
    </rPh>
    <rPh sb="20" eb="21">
      <t>ニチ</t>
    </rPh>
    <rPh sb="25" eb="26">
      <t>ゲツ</t>
    </rPh>
    <phoneticPr fontId="18"/>
  </si>
  <si>
    <t>家庭ごみ分別指導業務委託料</t>
    <rPh sb="0" eb="2">
      <t>カテイ</t>
    </rPh>
    <rPh sb="4" eb="6">
      <t>ブンベツ</t>
    </rPh>
    <rPh sb="6" eb="8">
      <t>シドウ</t>
    </rPh>
    <rPh sb="8" eb="10">
      <t>ギョウム</t>
    </rPh>
    <rPh sb="10" eb="13">
      <t>イタクリョウ</t>
    </rPh>
    <phoneticPr fontId="18"/>
  </si>
  <si>
    <t>ごみ分別指導業務委託　9,600円×14日×12ヵ月</t>
    <rPh sb="2" eb="4">
      <t>ブンベツ</t>
    </rPh>
    <rPh sb="4" eb="6">
      <t>シドウ</t>
    </rPh>
    <rPh sb="6" eb="8">
      <t>ギョウム</t>
    </rPh>
    <rPh sb="8" eb="10">
      <t>イタク</t>
    </rPh>
    <rPh sb="16" eb="17">
      <t>エン</t>
    </rPh>
    <rPh sb="20" eb="21">
      <t>ニチ</t>
    </rPh>
    <rPh sb="25" eb="26">
      <t>ゲツ</t>
    </rPh>
    <phoneticPr fontId="18"/>
  </si>
  <si>
    <t>臨時職員：障害者雇用　社会保険料17,860円×12月＋10,000円</t>
  </si>
  <si>
    <t>　　　　　　　　　　　（6・12月賞与）14,135円×2回</t>
  </si>
  <si>
    <t>臨時職員：障害者雇用　児童手当拠出金276円×12月</t>
  </si>
  <si>
    <t>　　　　　　　　　　　（6・12月賞与）230円×2回</t>
  </si>
  <si>
    <t>臨時職員：障害者雇用　雇用保険600円×12月</t>
  </si>
  <si>
    <t>　　　　　　　　　　　（6・12月賞与）600円×2回</t>
  </si>
  <si>
    <t>臨時職員：障害者雇用　労災保険360円×12月</t>
  </si>
  <si>
    <t>　　　　　　　　　　　（6・12月賞与）300円×2回</t>
  </si>
  <si>
    <t>臨時職員：障害者雇用6,200円×125日</t>
  </si>
  <si>
    <t>臨時職員：障害者雇用（6・12月賞与）100,000円×2回</t>
  </si>
  <si>
    <t>職員研修講師謝礼100,000円×2回</t>
  </si>
  <si>
    <t>県市町村自治振興センター寄宿舎利用負担金3,200円×90泊</t>
  </si>
  <si>
    <t>結婚活動支援事業2,200円×7人×24h　</t>
  </si>
  <si>
    <t>各種合同相談所開設4人×4,200円×3回</t>
  </si>
  <si>
    <t>行政相談委員報償金4,200円×月1回×12ヵ月</t>
  </si>
  <si>
    <t>社会を明るくする運動作文コンテスト記念品1,000円×12人</t>
  </si>
  <si>
    <t>合同相談会昼食代　13人×2回×600円</t>
  </si>
  <si>
    <t>相談業務連絡用82円×60枚</t>
  </si>
  <si>
    <t>結婚祝い金30,000円×15組</t>
  </si>
  <si>
    <t>各種戸籍届用紙605円×10冊</t>
  </si>
  <si>
    <t>死体埋火葬許可申請書3,219円×3冊</t>
  </si>
  <si>
    <t>　×当該年度交付税単価76,000円（44人-27人×1.1）×76,000円</t>
  </si>
  <si>
    <t>　H30実績ベース5,089,810</t>
  </si>
  <si>
    <t>サッカー講師謝礼　5,000円×3回</t>
  </si>
  <si>
    <t>公共施設等整備基金利子見込額10,000円＋基金調整分10,121,000円</t>
    <phoneticPr fontId="18"/>
  </si>
  <si>
    <t>子ども・子育て支援臨時交付金</t>
    <rPh sb="0" eb="1">
      <t>コ</t>
    </rPh>
    <rPh sb="4" eb="6">
      <t>コソダ</t>
    </rPh>
    <rPh sb="7" eb="9">
      <t>シエン</t>
    </rPh>
    <rPh sb="9" eb="11">
      <t>リンジ</t>
    </rPh>
    <rPh sb="11" eb="14">
      <t>コウフキン</t>
    </rPh>
    <phoneticPr fontId="18"/>
  </si>
  <si>
    <t>科目設定</t>
    <rPh sb="0" eb="2">
      <t>カモク</t>
    </rPh>
    <rPh sb="2" eb="4">
      <t>セッテイ</t>
    </rPh>
    <phoneticPr fontId="18"/>
  </si>
  <si>
    <t>環境性能割</t>
    <rPh sb="0" eb="2">
      <t>カンキョウ</t>
    </rPh>
    <rPh sb="2" eb="4">
      <t>セイノウ</t>
    </rPh>
    <rPh sb="4" eb="5">
      <t>ワリ</t>
    </rPh>
    <phoneticPr fontId="18"/>
  </si>
  <si>
    <t>歳出査定予算：5,040,000千円－歳入査定予算：4,688,012千円</t>
    <phoneticPr fontId="18"/>
  </si>
  <si>
    <t>環境性能割交付金</t>
    <rPh sb="0" eb="2">
      <t>カンキョウ</t>
    </rPh>
    <rPh sb="2" eb="4">
      <t>セイノウ</t>
    </rPh>
    <rPh sb="4" eb="5">
      <t>ワリ</t>
    </rPh>
    <rPh sb="5" eb="8">
      <t>コウフキン</t>
    </rPh>
    <phoneticPr fontId="18"/>
  </si>
  <si>
    <t>みやぎアグリレディス会費　5,000円×3人</t>
    <phoneticPr fontId="18"/>
  </si>
  <si>
    <t>　事務職員　7,175円×1人</t>
    <phoneticPr fontId="18"/>
  </si>
  <si>
    <t>　嘱託歯科衛生士　11,878円×1人</t>
    <phoneticPr fontId="18"/>
  </si>
  <si>
    <t>　保健師　2,600円×1人</t>
    <phoneticPr fontId="18"/>
  </si>
  <si>
    <t>講師等謝金</t>
    <phoneticPr fontId="18"/>
  </si>
  <si>
    <t>44,000円×12ヵ月×2校分</t>
    <phoneticPr fontId="18"/>
  </si>
  <si>
    <t>17,600円×57台</t>
    <phoneticPr fontId="18"/>
  </si>
  <si>
    <t>学校給食担当者会議等　1,800円×5回</t>
    <phoneticPr fontId="18"/>
  </si>
  <si>
    <t>ケアハウス施設整備備品購入費</t>
    <phoneticPr fontId="18"/>
  </si>
  <si>
    <t>小学校プールろ過機修繕工事②</t>
    <phoneticPr fontId="18"/>
  </si>
  <si>
    <t>小学校プールろ過機修繕工事①</t>
    <phoneticPr fontId="18"/>
  </si>
  <si>
    <t>オリンピック・パラリンピック・ムーブメント全国展開事業県委託金</t>
    <rPh sb="21" eb="23">
      <t>ゼンコク</t>
    </rPh>
    <rPh sb="23" eb="25">
      <t>テンカイ</t>
    </rPh>
    <rPh sb="25" eb="27">
      <t>ジギョウ</t>
    </rPh>
    <rPh sb="27" eb="28">
      <t>ケン</t>
    </rPh>
    <rPh sb="28" eb="30">
      <t>イタク</t>
    </rPh>
    <rPh sb="30" eb="31">
      <t>キン</t>
    </rPh>
    <phoneticPr fontId="18"/>
  </si>
  <si>
    <t>オリンピック・パラリンピックムーブメント全国展開事業委託金</t>
    <rPh sb="20" eb="22">
      <t>ゼンコク</t>
    </rPh>
    <rPh sb="22" eb="24">
      <t>テンカイ</t>
    </rPh>
    <rPh sb="24" eb="26">
      <t>ジギョウ</t>
    </rPh>
    <rPh sb="26" eb="28">
      <t>イタク</t>
    </rPh>
    <rPh sb="28" eb="29">
      <t>キン</t>
    </rPh>
    <phoneticPr fontId="18"/>
  </si>
  <si>
    <t>　　　　よる誘客促進</t>
    <phoneticPr fontId="18"/>
  </si>
  <si>
    <t>平成３１年度　川崎町病院事業会計当初予算要求説明書</t>
    <phoneticPr fontId="19"/>
  </si>
  <si>
    <t>本年度当初</t>
    <rPh sb="0" eb="3">
      <t>ホンネンド</t>
    </rPh>
    <rPh sb="3" eb="5">
      <t>トウショ</t>
    </rPh>
    <phoneticPr fontId="19"/>
  </si>
  <si>
    <t>前年度当初</t>
    <rPh sb="0" eb="3">
      <t>ゼンネンド</t>
    </rPh>
    <rPh sb="3" eb="5">
      <t>トウショ</t>
    </rPh>
    <phoneticPr fontId="19"/>
  </si>
  <si>
    <t>節</t>
    <rPh sb="0" eb="1">
      <t>セツ</t>
    </rPh>
    <phoneticPr fontId="19"/>
  </si>
  <si>
    <t>積　　算　　基　　礎</t>
    <rPh sb="0" eb="1">
      <t>セキ</t>
    </rPh>
    <rPh sb="3" eb="4">
      <t>ザン</t>
    </rPh>
    <rPh sb="6" eb="7">
      <t>モト</t>
    </rPh>
    <rPh sb="9" eb="10">
      <t>イシズエ</t>
    </rPh>
    <phoneticPr fontId="19"/>
  </si>
  <si>
    <t>病院事業収益</t>
    <rPh sb="0" eb="2">
      <t>ビョウイン</t>
    </rPh>
    <rPh sb="2" eb="6">
      <t>ジギョウシュウエキ</t>
    </rPh>
    <phoneticPr fontId="19"/>
  </si>
  <si>
    <t>医業収益</t>
    <rPh sb="0" eb="2">
      <t>イギョウ</t>
    </rPh>
    <rPh sb="2" eb="4">
      <t>シュウエキ</t>
    </rPh>
    <phoneticPr fontId="19"/>
  </si>
  <si>
    <t>入院収益</t>
    <rPh sb="0" eb="2">
      <t>ニュウイン</t>
    </rPh>
    <rPh sb="2" eb="4">
      <t>シュウエキ</t>
    </rPh>
    <phoneticPr fontId="19"/>
  </si>
  <si>
    <t>入院患者診療報酬等</t>
    <rPh sb="0" eb="2">
      <t>ニュウイン</t>
    </rPh>
    <rPh sb="2" eb="4">
      <t>カンジャ</t>
    </rPh>
    <rPh sb="4" eb="6">
      <t>シンリョウ</t>
    </rPh>
    <rPh sb="6" eb="8">
      <t>ホウシュウ</t>
    </rPh>
    <rPh sb="8" eb="9">
      <t>トウ</t>
    </rPh>
    <phoneticPr fontId="19"/>
  </si>
  <si>
    <t>1日平均  49人×365日＝18,000人</t>
    <phoneticPr fontId="19"/>
  </si>
  <si>
    <t>外来収益</t>
    <rPh sb="0" eb="2">
      <t>ガイライ</t>
    </rPh>
    <rPh sb="2" eb="4">
      <t>シュウエキ</t>
    </rPh>
    <phoneticPr fontId="19"/>
  </si>
  <si>
    <t>外来患者診療報酬等</t>
    <rPh sb="0" eb="2">
      <t>ガイライ</t>
    </rPh>
    <rPh sb="2" eb="4">
      <t>カンジャ</t>
    </rPh>
    <rPh sb="4" eb="6">
      <t>シンリョウ</t>
    </rPh>
    <rPh sb="6" eb="8">
      <t>ホウシュウ</t>
    </rPh>
    <rPh sb="8" eb="9">
      <t>トウ</t>
    </rPh>
    <phoneticPr fontId="19"/>
  </si>
  <si>
    <t>1日平均 125人×240日＝30,000人</t>
    <rPh sb="1" eb="2">
      <t>ヒ</t>
    </rPh>
    <rPh sb="2" eb="4">
      <t>ヘイキン</t>
    </rPh>
    <rPh sb="8" eb="9">
      <t>ジン</t>
    </rPh>
    <rPh sb="13" eb="14">
      <t>ヒ</t>
    </rPh>
    <rPh sb="21" eb="22">
      <t>ジン</t>
    </rPh>
    <phoneticPr fontId="19"/>
  </si>
  <si>
    <t>その他医業収益</t>
    <rPh sb="2" eb="3">
      <t>タ</t>
    </rPh>
    <rPh sb="3" eb="5">
      <t>イギョウ</t>
    </rPh>
    <rPh sb="5" eb="7">
      <t>シュウエキ</t>
    </rPh>
    <phoneticPr fontId="19"/>
  </si>
  <si>
    <t>室料差額収益</t>
    <rPh sb="0" eb="2">
      <t>シツリョウ</t>
    </rPh>
    <rPh sb="2" eb="4">
      <t>サガク</t>
    </rPh>
    <rPh sb="4" eb="6">
      <t>シュウエキ</t>
    </rPh>
    <phoneticPr fontId="19"/>
  </si>
  <si>
    <t>個室料等</t>
    <rPh sb="0" eb="2">
      <t>コシツ</t>
    </rPh>
    <rPh sb="2" eb="4">
      <t>リョウトウ</t>
    </rPh>
    <phoneticPr fontId="19"/>
  </si>
  <si>
    <t>一般３部屋・療養２部屋</t>
    <rPh sb="0" eb="2">
      <t>イッパン</t>
    </rPh>
    <rPh sb="3" eb="5">
      <t>ヘヤ</t>
    </rPh>
    <rPh sb="6" eb="8">
      <t>リョウヨウ</t>
    </rPh>
    <rPh sb="9" eb="11">
      <t>ヘヤ</t>
    </rPh>
    <phoneticPr fontId="19"/>
  </si>
  <si>
    <t>公衆衛生活動収益</t>
    <rPh sb="0" eb="4">
      <t>コウシュウエイセイ</t>
    </rPh>
    <rPh sb="4" eb="6">
      <t>カツドウ</t>
    </rPh>
    <rPh sb="6" eb="8">
      <t>シュウエキ</t>
    </rPh>
    <phoneticPr fontId="19"/>
  </si>
  <si>
    <t>各種健診料等</t>
    <rPh sb="0" eb="2">
      <t>カクシュ</t>
    </rPh>
    <rPh sb="2" eb="4">
      <t>ケンシン</t>
    </rPh>
    <rPh sb="4" eb="5">
      <t>リョウ</t>
    </rPh>
    <rPh sb="5" eb="6">
      <t>トウ</t>
    </rPh>
    <phoneticPr fontId="19"/>
  </si>
  <si>
    <t>特定健診・生活習慣病等</t>
    <rPh sb="0" eb="2">
      <t>トクテイ</t>
    </rPh>
    <rPh sb="2" eb="4">
      <t>ケンシン</t>
    </rPh>
    <rPh sb="5" eb="7">
      <t>セイカツ</t>
    </rPh>
    <rPh sb="7" eb="10">
      <t>シュウカンビョウ</t>
    </rPh>
    <rPh sb="10" eb="11">
      <t>トウ</t>
    </rPh>
    <phoneticPr fontId="19"/>
  </si>
  <si>
    <t>一般会計負担金</t>
    <rPh sb="0" eb="4">
      <t>イッパンカイケイ</t>
    </rPh>
    <rPh sb="4" eb="7">
      <t>フタンキン</t>
    </rPh>
    <phoneticPr fontId="19"/>
  </si>
  <si>
    <t>救急医療負担金</t>
    <rPh sb="0" eb="2">
      <t>キュウキュウ</t>
    </rPh>
    <rPh sb="2" eb="4">
      <t>イリョウ</t>
    </rPh>
    <rPh sb="4" eb="7">
      <t>フタンキン</t>
    </rPh>
    <phoneticPr fontId="19"/>
  </si>
  <si>
    <t>救急医療に係る医師等の待機人件費＋（救急病床数×入院単価）－救急医療収入</t>
    <phoneticPr fontId="19"/>
  </si>
  <si>
    <t>保健衛生行政事務負担金</t>
    <rPh sb="0" eb="2">
      <t>ホケン</t>
    </rPh>
    <rPh sb="2" eb="4">
      <t>エイセイ</t>
    </rPh>
    <rPh sb="4" eb="6">
      <t>ギョウセイ</t>
    </rPh>
    <rPh sb="6" eb="8">
      <t>ジム</t>
    </rPh>
    <rPh sb="8" eb="11">
      <t>フタンキン</t>
    </rPh>
    <phoneticPr fontId="19"/>
  </si>
  <si>
    <t>医師等派遣に係る理論費用－医師等派遣に係る収益</t>
    <rPh sb="0" eb="3">
      <t>イシナド</t>
    </rPh>
    <rPh sb="3" eb="5">
      <t>ハケン</t>
    </rPh>
    <rPh sb="6" eb="7">
      <t>カカワ</t>
    </rPh>
    <rPh sb="8" eb="10">
      <t>リロン</t>
    </rPh>
    <rPh sb="10" eb="12">
      <t>ヒヨウ</t>
    </rPh>
    <rPh sb="13" eb="16">
      <t>イシナド</t>
    </rPh>
    <rPh sb="16" eb="18">
      <t>ハケン</t>
    </rPh>
    <rPh sb="19" eb="20">
      <t>カカワ</t>
    </rPh>
    <rPh sb="21" eb="23">
      <t>シュウエキ</t>
    </rPh>
    <phoneticPr fontId="19"/>
  </si>
  <si>
    <t>保険診療外材料費・文書料等</t>
    <rPh sb="0" eb="2">
      <t>ホケン</t>
    </rPh>
    <rPh sb="2" eb="4">
      <t>シンリョウ</t>
    </rPh>
    <rPh sb="4" eb="5">
      <t>ソト</t>
    </rPh>
    <rPh sb="5" eb="8">
      <t>ザイリョウヒ</t>
    </rPh>
    <rPh sb="9" eb="12">
      <t>ブンショリョウ</t>
    </rPh>
    <rPh sb="12" eb="13">
      <t>トウ</t>
    </rPh>
    <phoneticPr fontId="19"/>
  </si>
  <si>
    <t>医業外収益</t>
    <rPh sb="0" eb="2">
      <t>イギョウ</t>
    </rPh>
    <rPh sb="2" eb="3">
      <t>ガイ</t>
    </rPh>
    <rPh sb="3" eb="5">
      <t>シュウエキ</t>
    </rPh>
    <phoneticPr fontId="19"/>
  </si>
  <si>
    <t>預金等利子</t>
    <rPh sb="0" eb="2">
      <t>ヨキン</t>
    </rPh>
    <rPh sb="2" eb="3">
      <t>トウ</t>
    </rPh>
    <rPh sb="3" eb="5">
      <t>リシ</t>
    </rPh>
    <phoneticPr fontId="39"/>
  </si>
  <si>
    <t>企業債利息負担金</t>
    <rPh sb="0" eb="2">
      <t>キギョウ</t>
    </rPh>
    <rPh sb="2" eb="3">
      <t>サイ</t>
    </rPh>
    <rPh sb="3" eb="5">
      <t>リソク</t>
    </rPh>
    <rPh sb="5" eb="8">
      <t>フタンキン</t>
    </rPh>
    <phoneticPr fontId="19"/>
  </si>
  <si>
    <t>交付税措置対象分</t>
    <rPh sb="0" eb="3">
      <t>コウフゼイ</t>
    </rPh>
    <rPh sb="3" eb="5">
      <t>ソチ</t>
    </rPh>
    <rPh sb="5" eb="7">
      <t>タイショウ</t>
    </rPh>
    <rPh sb="7" eb="8">
      <t>ブン</t>
    </rPh>
    <phoneticPr fontId="39"/>
  </si>
  <si>
    <t>H14まで償還額15,094,693円×2/3＝10,063千円</t>
    <rPh sb="30" eb="32">
      <t>センエン</t>
    </rPh>
    <phoneticPr fontId="39"/>
  </si>
  <si>
    <t>H15以降償還額   60,401円×1/2＝     30千円</t>
    <rPh sb="3" eb="5">
      <t>イコウ</t>
    </rPh>
    <rPh sb="5" eb="7">
      <t>ショウカン</t>
    </rPh>
    <rPh sb="7" eb="8">
      <t>ガク</t>
    </rPh>
    <rPh sb="17" eb="18">
      <t>エン</t>
    </rPh>
    <rPh sb="30" eb="32">
      <t>センエン</t>
    </rPh>
    <phoneticPr fontId="19"/>
  </si>
  <si>
    <t>基礎年金拠出金負担金</t>
    <rPh sb="0" eb="2">
      <t>キソ</t>
    </rPh>
    <rPh sb="2" eb="4">
      <t>ネンキン</t>
    </rPh>
    <rPh sb="4" eb="7">
      <t>キョシュツキン</t>
    </rPh>
    <rPh sb="7" eb="10">
      <t>フタンキン</t>
    </rPh>
    <phoneticPr fontId="19"/>
  </si>
  <si>
    <t>負担金見込額 10,844千円</t>
    <rPh sb="0" eb="3">
      <t>フタンキン</t>
    </rPh>
    <rPh sb="3" eb="5">
      <t>ミコミ</t>
    </rPh>
    <rPh sb="5" eb="6">
      <t>ガク</t>
    </rPh>
    <rPh sb="13" eb="15">
      <t>センエン</t>
    </rPh>
    <phoneticPr fontId="19"/>
  </si>
  <si>
    <t>研究研修費負担金</t>
    <rPh sb="0" eb="2">
      <t>ケンキュウ</t>
    </rPh>
    <rPh sb="2" eb="5">
      <t>ケンシュウヒ</t>
    </rPh>
    <rPh sb="5" eb="8">
      <t>フタンキン</t>
    </rPh>
    <phoneticPr fontId="19"/>
  </si>
  <si>
    <t>研究研修費2,300千円×1/2＝1,150千円</t>
    <rPh sb="0" eb="2">
      <t>ケンキュウ</t>
    </rPh>
    <rPh sb="2" eb="4">
      <t>ケンシュウ</t>
    </rPh>
    <rPh sb="4" eb="5">
      <t>ヒ</t>
    </rPh>
    <rPh sb="10" eb="11">
      <t>セン</t>
    </rPh>
    <rPh sb="11" eb="12">
      <t>エン</t>
    </rPh>
    <rPh sb="22" eb="24">
      <t>センエン</t>
    </rPh>
    <phoneticPr fontId="19"/>
  </si>
  <si>
    <t>共済追加費用負担金</t>
    <rPh sb="0" eb="2">
      <t>キョウサイ</t>
    </rPh>
    <rPh sb="2" eb="4">
      <t>ツイカ</t>
    </rPh>
    <rPh sb="4" eb="6">
      <t>ヒヨウ</t>
    </rPh>
    <rPh sb="6" eb="9">
      <t>フタンキン</t>
    </rPh>
    <phoneticPr fontId="19"/>
  </si>
  <si>
    <t>（44人-27人×1.1）×7.6千円 省令第3条第3項第35号</t>
    <rPh sb="3" eb="4">
      <t>ニン</t>
    </rPh>
    <rPh sb="7" eb="8">
      <t>ニン</t>
    </rPh>
    <rPh sb="17" eb="18">
      <t>セン</t>
    </rPh>
    <rPh sb="18" eb="19">
      <t>エン</t>
    </rPh>
    <rPh sb="20" eb="22">
      <t>ショウレイ</t>
    </rPh>
    <rPh sb="22" eb="23">
      <t>ダイ</t>
    </rPh>
    <rPh sb="24" eb="25">
      <t>ジョウ</t>
    </rPh>
    <rPh sb="25" eb="26">
      <t>ダイ</t>
    </rPh>
    <rPh sb="27" eb="28">
      <t>コウ</t>
    </rPh>
    <rPh sb="28" eb="29">
      <t>ダイ</t>
    </rPh>
    <rPh sb="31" eb="32">
      <t>ゴウ</t>
    </rPh>
    <phoneticPr fontId="19"/>
  </si>
  <si>
    <t>不採算病院運営負担金</t>
    <phoneticPr fontId="19"/>
  </si>
  <si>
    <t>病床数58×交付税単価1,686,250円（基準額1,349千円÷0.8）</t>
    <rPh sb="22" eb="25">
      <t>キジュンガク</t>
    </rPh>
    <rPh sb="30" eb="31">
      <t>セン</t>
    </rPh>
    <rPh sb="31" eb="32">
      <t>エン</t>
    </rPh>
    <phoneticPr fontId="39"/>
  </si>
  <si>
    <t>交付税措置対象外分</t>
    <rPh sb="0" eb="3">
      <t>コウフゼイ</t>
    </rPh>
    <rPh sb="3" eb="5">
      <t>ソチ</t>
    </rPh>
    <rPh sb="5" eb="7">
      <t>タイショウ</t>
    </rPh>
    <rPh sb="7" eb="8">
      <t>ガイ</t>
    </rPh>
    <rPh sb="8" eb="9">
      <t>ブン</t>
    </rPh>
    <phoneticPr fontId="39"/>
  </si>
  <si>
    <t>当年度病院運営収支不足額分</t>
    <rPh sb="0" eb="3">
      <t>トウネンド</t>
    </rPh>
    <rPh sb="3" eb="5">
      <t>ビョウイン</t>
    </rPh>
    <rPh sb="5" eb="7">
      <t>ウンエイ</t>
    </rPh>
    <rPh sb="7" eb="9">
      <t>シュウシ</t>
    </rPh>
    <rPh sb="9" eb="11">
      <t>フソク</t>
    </rPh>
    <rPh sb="11" eb="12">
      <t>ガク</t>
    </rPh>
    <rPh sb="12" eb="13">
      <t>ブン</t>
    </rPh>
    <phoneticPr fontId="39"/>
  </si>
  <si>
    <t>児童手当負担金</t>
    <phoneticPr fontId="19"/>
  </si>
  <si>
    <t>H30見込額（対象者11名）2,255千円-84千円</t>
    <rPh sb="3" eb="6">
      <t>ミコミガク</t>
    </rPh>
    <rPh sb="7" eb="10">
      <t>タイショウシャ</t>
    </rPh>
    <rPh sb="12" eb="13">
      <t>メイ</t>
    </rPh>
    <rPh sb="19" eb="20">
      <t>セン</t>
    </rPh>
    <rPh sb="20" eb="21">
      <t>エン</t>
    </rPh>
    <rPh sb="24" eb="25">
      <t>セン</t>
    </rPh>
    <rPh sb="25" eb="26">
      <t>エン</t>
    </rPh>
    <phoneticPr fontId="39"/>
  </si>
  <si>
    <t>ﾘﾊﾋﾞﾘﾃｰｼｮﾝ医療負担金</t>
    <rPh sb="10" eb="12">
      <t>イリョウ</t>
    </rPh>
    <rPh sb="12" eb="15">
      <t>フタンキン</t>
    </rPh>
    <phoneticPr fontId="19"/>
  </si>
  <si>
    <t>リハビリテーション経費－リハビリテーション収益</t>
    <phoneticPr fontId="19"/>
  </si>
  <si>
    <t>医療確保対策経費負担金</t>
    <rPh sb="0" eb="2">
      <t>イリョウ</t>
    </rPh>
    <rPh sb="2" eb="4">
      <t>カクホ</t>
    </rPh>
    <rPh sb="4" eb="6">
      <t>タイサクフタンキン</t>
    </rPh>
    <rPh sb="6" eb="8">
      <t>ケイヒ</t>
    </rPh>
    <rPh sb="8" eb="11">
      <t>フタンキン</t>
    </rPh>
    <phoneticPr fontId="19"/>
  </si>
  <si>
    <t>医師派遣費用H30見込額　5,090千円</t>
    <rPh sb="0" eb="2">
      <t>イシ</t>
    </rPh>
    <rPh sb="2" eb="4">
      <t>ハケン</t>
    </rPh>
    <rPh sb="4" eb="6">
      <t>ヒヨウ</t>
    </rPh>
    <rPh sb="9" eb="11">
      <t>ミコ</t>
    </rPh>
    <rPh sb="11" eb="12">
      <t>ガク</t>
    </rPh>
    <rPh sb="18" eb="19">
      <t>セン</t>
    </rPh>
    <rPh sb="19" eb="20">
      <t>エン</t>
    </rPh>
    <phoneticPr fontId="19"/>
  </si>
  <si>
    <t>県費補助金</t>
    <rPh sb="0" eb="1">
      <t>ケン</t>
    </rPh>
    <rPh sb="1" eb="2">
      <t>ヒ</t>
    </rPh>
    <rPh sb="2" eb="4">
      <t>ホジョ</t>
    </rPh>
    <rPh sb="4" eb="5">
      <t>キン</t>
    </rPh>
    <phoneticPr fontId="19"/>
  </si>
  <si>
    <t>県費補助金</t>
    <rPh sb="0" eb="1">
      <t>ケン</t>
    </rPh>
    <rPh sb="1" eb="2">
      <t>ヒ</t>
    </rPh>
    <rPh sb="2" eb="5">
      <t>ホジョキン</t>
    </rPh>
    <phoneticPr fontId="19"/>
  </si>
  <si>
    <t>　　科目設定</t>
    <rPh sb="2" eb="4">
      <t>カモク</t>
    </rPh>
    <rPh sb="4" eb="6">
      <t>セッテイ</t>
    </rPh>
    <phoneticPr fontId="39"/>
  </si>
  <si>
    <t>国保会計補助金</t>
    <rPh sb="0" eb="1">
      <t>コク</t>
    </rPh>
    <rPh sb="1" eb="2">
      <t>ホ</t>
    </rPh>
    <rPh sb="2" eb="4">
      <t>カイケイ</t>
    </rPh>
    <rPh sb="4" eb="7">
      <t>ホジョキン</t>
    </rPh>
    <phoneticPr fontId="19"/>
  </si>
  <si>
    <t>患者外給食収益</t>
    <rPh sb="0" eb="2">
      <t>カンジャ</t>
    </rPh>
    <rPh sb="2" eb="3">
      <t>ガイ</t>
    </rPh>
    <rPh sb="3" eb="5">
      <t>キュウショク</t>
    </rPh>
    <rPh sb="5" eb="7">
      <t>シュウエキ</t>
    </rPh>
    <phoneticPr fontId="19"/>
  </si>
  <si>
    <t>休日診療補助金</t>
    <rPh sb="0" eb="2">
      <t>キュウジツ</t>
    </rPh>
    <rPh sb="2" eb="4">
      <t>シンリョウ</t>
    </rPh>
    <rPh sb="4" eb="7">
      <t>ホジョキン</t>
    </rPh>
    <phoneticPr fontId="19"/>
  </si>
  <si>
    <t>在宅当番医補助金</t>
    <rPh sb="0" eb="2">
      <t>ザイタク</t>
    </rPh>
    <rPh sb="2" eb="4">
      <t>トウバン</t>
    </rPh>
    <rPh sb="4" eb="5">
      <t>イ</t>
    </rPh>
    <rPh sb="5" eb="8">
      <t>ホジョキン</t>
    </rPh>
    <phoneticPr fontId="19"/>
  </si>
  <si>
    <t>収入見込額  45,000円×日曜・祝日76日</t>
    <rPh sb="0" eb="2">
      <t>シュウニュウ</t>
    </rPh>
    <rPh sb="2" eb="4">
      <t>ミコ</t>
    </rPh>
    <rPh sb="4" eb="5">
      <t>ガク</t>
    </rPh>
    <rPh sb="13" eb="14">
      <t>エン</t>
    </rPh>
    <rPh sb="15" eb="17">
      <t>ニチヨウ</t>
    </rPh>
    <rPh sb="18" eb="20">
      <t>シュクジツ</t>
    </rPh>
    <rPh sb="22" eb="23">
      <t>ヒ</t>
    </rPh>
    <phoneticPr fontId="19"/>
  </si>
  <si>
    <t>長期前受金戻入</t>
    <rPh sb="0" eb="2">
      <t>チョウキ</t>
    </rPh>
    <rPh sb="2" eb="3">
      <t>マエ</t>
    </rPh>
    <rPh sb="3" eb="4">
      <t>ウ</t>
    </rPh>
    <rPh sb="4" eb="5">
      <t>キン</t>
    </rPh>
    <rPh sb="5" eb="6">
      <t>モド</t>
    </rPh>
    <rPh sb="6" eb="7">
      <t>イ</t>
    </rPh>
    <phoneticPr fontId="39"/>
  </si>
  <si>
    <t>補助金分</t>
    <rPh sb="0" eb="3">
      <t>ホジョキン</t>
    </rPh>
    <rPh sb="3" eb="4">
      <t>ブン</t>
    </rPh>
    <phoneticPr fontId="39"/>
  </si>
  <si>
    <t>　  長期前受金戻入　</t>
    <phoneticPr fontId="39"/>
  </si>
  <si>
    <t>その他医業外収益</t>
    <rPh sb="2" eb="3">
      <t>タ</t>
    </rPh>
    <rPh sb="3" eb="5">
      <t>イギョウ</t>
    </rPh>
    <rPh sb="5" eb="6">
      <t>ガイ</t>
    </rPh>
    <rPh sb="6" eb="8">
      <t>シュウエキ</t>
    </rPh>
    <phoneticPr fontId="19"/>
  </si>
  <si>
    <t>　　診療材料、売店・自販機設置手数料、仮受消費税等</t>
    <rPh sb="2" eb="4">
      <t>シンリョウ</t>
    </rPh>
    <rPh sb="4" eb="6">
      <t>ザイリョウ</t>
    </rPh>
    <rPh sb="7" eb="9">
      <t>バイテン</t>
    </rPh>
    <rPh sb="10" eb="13">
      <t>ジハンキ</t>
    </rPh>
    <rPh sb="13" eb="15">
      <t>セッチ</t>
    </rPh>
    <rPh sb="15" eb="18">
      <t>テスウリョウ</t>
    </rPh>
    <rPh sb="19" eb="21">
      <t>カリウケ</t>
    </rPh>
    <rPh sb="21" eb="24">
      <t>ショウヒゼイ</t>
    </rPh>
    <rPh sb="24" eb="25">
      <t>トウ</t>
    </rPh>
    <phoneticPr fontId="39"/>
  </si>
  <si>
    <t>特別利益</t>
    <rPh sb="0" eb="2">
      <t>トクベツ</t>
    </rPh>
    <rPh sb="2" eb="4">
      <t>リエキ</t>
    </rPh>
    <phoneticPr fontId="19"/>
  </si>
  <si>
    <t>固定資産売却益</t>
    <rPh sb="0" eb="2">
      <t>コテイ</t>
    </rPh>
    <rPh sb="2" eb="4">
      <t>シサン</t>
    </rPh>
    <rPh sb="4" eb="6">
      <t>バイキャク</t>
    </rPh>
    <rPh sb="6" eb="7">
      <t>エキ</t>
    </rPh>
    <phoneticPr fontId="19"/>
  </si>
  <si>
    <t>固定資産売却益</t>
    <rPh sb="0" eb="2">
      <t>コテイ</t>
    </rPh>
    <rPh sb="2" eb="4">
      <t>シサン</t>
    </rPh>
    <rPh sb="4" eb="7">
      <t>バイキャクエキ</t>
    </rPh>
    <phoneticPr fontId="19"/>
  </si>
  <si>
    <t>過年度損益修正益</t>
    <rPh sb="0" eb="3">
      <t>カネンド</t>
    </rPh>
    <rPh sb="3" eb="5">
      <t>ソンエキ</t>
    </rPh>
    <rPh sb="5" eb="7">
      <t>シュウセイ</t>
    </rPh>
    <rPh sb="7" eb="8">
      <t>エキ</t>
    </rPh>
    <phoneticPr fontId="19"/>
  </si>
  <si>
    <t>診療請求による返戻等</t>
    <rPh sb="0" eb="2">
      <t>シンリョウ</t>
    </rPh>
    <rPh sb="2" eb="4">
      <t>セイキュウ</t>
    </rPh>
    <rPh sb="7" eb="9">
      <t>ヘンレイ</t>
    </rPh>
    <rPh sb="9" eb="10">
      <t>トウ</t>
    </rPh>
    <phoneticPr fontId="39"/>
  </si>
  <si>
    <t>病院事業費用</t>
    <rPh sb="0" eb="2">
      <t>ビョウイン</t>
    </rPh>
    <rPh sb="2" eb="4">
      <t>ジギョウ</t>
    </rPh>
    <rPh sb="4" eb="6">
      <t>ヒヨウ</t>
    </rPh>
    <phoneticPr fontId="19"/>
  </si>
  <si>
    <t>医業費用</t>
    <rPh sb="0" eb="2">
      <t>イギョウ</t>
    </rPh>
    <rPh sb="2" eb="4">
      <t>ヒヨウ</t>
    </rPh>
    <phoneticPr fontId="19"/>
  </si>
  <si>
    <t>給与費</t>
    <rPh sb="0" eb="2">
      <t>キュウヨ</t>
    </rPh>
    <rPh sb="2" eb="3">
      <t>ヒ</t>
    </rPh>
    <phoneticPr fontId="19"/>
  </si>
  <si>
    <t>医師給料</t>
    <rPh sb="0" eb="2">
      <t>イシ</t>
    </rPh>
    <rPh sb="2" eb="4">
      <t>キュウリョウ</t>
    </rPh>
    <phoneticPr fontId="19"/>
  </si>
  <si>
    <t>内科医師4名　歯科医師1名</t>
    <phoneticPr fontId="19"/>
  </si>
  <si>
    <t>看護師給料</t>
    <rPh sb="0" eb="2">
      <t>カンゴ</t>
    </rPh>
    <rPh sb="2" eb="3">
      <t>シ</t>
    </rPh>
    <rPh sb="3" eb="5">
      <t>キュウリョウ</t>
    </rPh>
    <phoneticPr fontId="19"/>
  </si>
  <si>
    <t>職員25名</t>
    <rPh sb="0" eb="2">
      <t>ショクイン</t>
    </rPh>
    <rPh sb="4" eb="5">
      <t>メイ</t>
    </rPh>
    <phoneticPr fontId="19"/>
  </si>
  <si>
    <t>准看護師給料</t>
    <rPh sb="0" eb="1">
      <t>ジュン</t>
    </rPh>
    <rPh sb="1" eb="3">
      <t>カンゴ</t>
    </rPh>
    <rPh sb="3" eb="4">
      <t>シ</t>
    </rPh>
    <rPh sb="4" eb="6">
      <t>キュウリョウ</t>
    </rPh>
    <phoneticPr fontId="19"/>
  </si>
  <si>
    <t>職員4名</t>
    <rPh sb="0" eb="2">
      <t>ショクイン</t>
    </rPh>
    <rPh sb="3" eb="4">
      <t>メイ</t>
    </rPh>
    <phoneticPr fontId="19"/>
  </si>
  <si>
    <t>医療技術職員給料</t>
    <rPh sb="0" eb="2">
      <t>イリョウ</t>
    </rPh>
    <rPh sb="2" eb="4">
      <t>ギジュツ</t>
    </rPh>
    <rPh sb="4" eb="6">
      <t>ショクイン</t>
    </rPh>
    <rPh sb="6" eb="8">
      <t>キュウリョウ</t>
    </rPh>
    <phoneticPr fontId="19"/>
  </si>
  <si>
    <t>薬剤師1名　検査技師1名　診療放射線技師1名</t>
    <phoneticPr fontId="19"/>
  </si>
  <si>
    <t>歯科衛生士１名　理学療法士1名　管理栄養士1名</t>
    <rPh sb="0" eb="2">
      <t>シカ</t>
    </rPh>
    <rPh sb="2" eb="5">
      <t>エイセイシ</t>
    </rPh>
    <rPh sb="6" eb="7">
      <t>メイ</t>
    </rPh>
    <rPh sb="8" eb="10">
      <t>リガク</t>
    </rPh>
    <phoneticPr fontId="19"/>
  </si>
  <si>
    <t>事務職員給料</t>
    <rPh sb="0" eb="2">
      <t>ジム</t>
    </rPh>
    <rPh sb="2" eb="4">
      <t>ショクイン</t>
    </rPh>
    <rPh sb="4" eb="6">
      <t>キュウリョウ</t>
    </rPh>
    <phoneticPr fontId="19"/>
  </si>
  <si>
    <t>医師手当</t>
    <rPh sb="0" eb="2">
      <t>イシ</t>
    </rPh>
    <rPh sb="2" eb="4">
      <t>テアテ</t>
    </rPh>
    <phoneticPr fontId="19"/>
  </si>
  <si>
    <t>内科医師4名　歯科医師1名</t>
    <phoneticPr fontId="19"/>
  </si>
  <si>
    <t>看護師手当</t>
    <rPh sb="0" eb="2">
      <t>カンゴ</t>
    </rPh>
    <rPh sb="2" eb="3">
      <t>シ</t>
    </rPh>
    <rPh sb="3" eb="5">
      <t>テアテ</t>
    </rPh>
    <phoneticPr fontId="19"/>
  </si>
  <si>
    <t>准看護師手当</t>
    <rPh sb="0" eb="1">
      <t>ジュン</t>
    </rPh>
    <rPh sb="1" eb="3">
      <t>カンゴ</t>
    </rPh>
    <rPh sb="3" eb="4">
      <t>シ</t>
    </rPh>
    <rPh sb="4" eb="6">
      <t>テアテ</t>
    </rPh>
    <phoneticPr fontId="19"/>
  </si>
  <si>
    <t>医療技術職員手当</t>
    <rPh sb="0" eb="2">
      <t>イリョウ</t>
    </rPh>
    <rPh sb="2" eb="4">
      <t>ギジュツ</t>
    </rPh>
    <rPh sb="4" eb="6">
      <t>ショクイン</t>
    </rPh>
    <rPh sb="6" eb="8">
      <t>テアテ</t>
    </rPh>
    <phoneticPr fontId="19"/>
  </si>
  <si>
    <t>薬剤師1名　検査技師1名　診療放射線技師1名</t>
    <phoneticPr fontId="19"/>
  </si>
  <si>
    <t>事務職員手当</t>
    <rPh sb="0" eb="2">
      <t>ジム</t>
    </rPh>
    <rPh sb="2" eb="4">
      <t>ショクイン</t>
    </rPh>
    <rPh sb="4" eb="6">
      <t>テアテ</t>
    </rPh>
    <phoneticPr fontId="19"/>
  </si>
  <si>
    <t>臨時職員賃金</t>
    <rPh sb="0" eb="2">
      <t>リンジ</t>
    </rPh>
    <rPh sb="2" eb="4">
      <t>ショクイン</t>
    </rPh>
    <rPh sb="4" eb="6">
      <t>チンギン</t>
    </rPh>
    <phoneticPr fontId="19"/>
  </si>
  <si>
    <t>看護師1名　准看護師4名　看護助手9名</t>
    <rPh sb="4" eb="5">
      <t>メイ</t>
    </rPh>
    <rPh sb="6" eb="7">
      <t>ジュン</t>
    </rPh>
    <rPh sb="7" eb="10">
      <t>カンゴシ</t>
    </rPh>
    <rPh sb="11" eb="12">
      <t>メイ</t>
    </rPh>
    <rPh sb="13" eb="15">
      <t>カンゴ</t>
    </rPh>
    <phoneticPr fontId="19"/>
  </si>
  <si>
    <t>薬局助手2名　歯科助手2名　事務1名</t>
    <rPh sb="5" eb="6">
      <t>メイ</t>
    </rPh>
    <rPh sb="14" eb="16">
      <t>ジム</t>
    </rPh>
    <rPh sb="17" eb="18">
      <t>メイ</t>
    </rPh>
    <phoneticPr fontId="19"/>
  </si>
  <si>
    <t>委員報酬</t>
    <rPh sb="0" eb="2">
      <t>イイン</t>
    </rPh>
    <rPh sb="2" eb="4">
      <t>ホウシュウ</t>
    </rPh>
    <phoneticPr fontId="19"/>
  </si>
  <si>
    <t>運営委員報酬　4,200円×2回×４名</t>
    <rPh sb="0" eb="2">
      <t>ウンエイ</t>
    </rPh>
    <rPh sb="2" eb="4">
      <t>イイン</t>
    </rPh>
    <rPh sb="4" eb="6">
      <t>ホウシュウ</t>
    </rPh>
    <rPh sb="12" eb="13">
      <t>エン</t>
    </rPh>
    <rPh sb="15" eb="16">
      <t>カイ</t>
    </rPh>
    <rPh sb="18" eb="19">
      <t>ナ</t>
    </rPh>
    <phoneticPr fontId="19"/>
  </si>
  <si>
    <t>共済組合負担金</t>
    <rPh sb="0" eb="2">
      <t>キョウサイ</t>
    </rPh>
    <rPh sb="2" eb="4">
      <t>クミアイ</t>
    </rPh>
    <rPh sb="4" eb="7">
      <t>フタンキン</t>
    </rPh>
    <phoneticPr fontId="19"/>
  </si>
  <si>
    <t>事務費負担金</t>
    <rPh sb="0" eb="3">
      <t>ジムヒ</t>
    </rPh>
    <rPh sb="3" eb="6">
      <t>フタンキン</t>
    </rPh>
    <phoneticPr fontId="19"/>
  </si>
  <si>
    <t>看護師25名　准看護師4名</t>
    <rPh sb="0" eb="2">
      <t>カンゴ</t>
    </rPh>
    <rPh sb="2" eb="3">
      <t>シ</t>
    </rPh>
    <rPh sb="5" eb="6">
      <t>メイ</t>
    </rPh>
    <rPh sb="7" eb="8">
      <t>ジュン</t>
    </rPh>
    <rPh sb="8" eb="10">
      <t>カンゴ</t>
    </rPh>
    <rPh sb="10" eb="11">
      <t>シ</t>
    </rPh>
    <rPh sb="12" eb="13">
      <t>メイ</t>
    </rPh>
    <phoneticPr fontId="19"/>
  </si>
  <si>
    <t>追加費用負担金</t>
    <rPh sb="0" eb="2">
      <t>ツイカ</t>
    </rPh>
    <rPh sb="2" eb="4">
      <t>ヒヨウ</t>
    </rPh>
    <rPh sb="4" eb="7">
      <t>フタンキン</t>
    </rPh>
    <phoneticPr fontId="19"/>
  </si>
  <si>
    <t>薬剤師1名　検査技師1名　診療放射線技師1名</t>
    <rPh sb="0" eb="3">
      <t>ヤクザイシ</t>
    </rPh>
    <rPh sb="4" eb="5">
      <t>メイ</t>
    </rPh>
    <rPh sb="6" eb="8">
      <t>ケンサ</t>
    </rPh>
    <rPh sb="8" eb="10">
      <t>ギシ</t>
    </rPh>
    <rPh sb="11" eb="12">
      <t>メイ</t>
    </rPh>
    <rPh sb="13" eb="15">
      <t>シンリョウ</t>
    </rPh>
    <rPh sb="15" eb="18">
      <t>ホウシャセン</t>
    </rPh>
    <rPh sb="18" eb="20">
      <t>ギシ</t>
    </rPh>
    <rPh sb="21" eb="22">
      <t>メイ</t>
    </rPh>
    <phoneticPr fontId="19"/>
  </si>
  <si>
    <t>恩給条例負担金</t>
    <rPh sb="0" eb="2">
      <t>オンキュウ</t>
    </rPh>
    <rPh sb="2" eb="4">
      <t>ジョウレイ</t>
    </rPh>
    <rPh sb="4" eb="7">
      <t>フタンキン</t>
    </rPh>
    <phoneticPr fontId="19"/>
  </si>
  <si>
    <t>理学療法士1名　歯科衛生士１名　管理栄養士1名　事務職員4名</t>
    <rPh sb="8" eb="10">
      <t>シカ</t>
    </rPh>
    <rPh sb="10" eb="12">
      <t>エイセイ</t>
    </rPh>
    <rPh sb="12" eb="13">
      <t>シ</t>
    </rPh>
    <rPh sb="14" eb="15">
      <t>メイ</t>
    </rPh>
    <rPh sb="16" eb="18">
      <t>カンリ</t>
    </rPh>
    <rPh sb="18" eb="21">
      <t>エイヨウシ</t>
    </rPh>
    <rPh sb="22" eb="23">
      <t>メイ</t>
    </rPh>
    <rPh sb="24" eb="26">
      <t>ジム</t>
    </rPh>
    <rPh sb="26" eb="28">
      <t>ショクイン</t>
    </rPh>
    <rPh sb="29" eb="30">
      <t>メイ</t>
    </rPh>
    <phoneticPr fontId="19"/>
  </si>
  <si>
    <t>健康保険負担金</t>
    <rPh sb="0" eb="4">
      <t>ケンコウホケン</t>
    </rPh>
    <rPh sb="4" eb="7">
      <t>フタンキン</t>
    </rPh>
    <phoneticPr fontId="19"/>
  </si>
  <si>
    <t>臨時職員</t>
    <rPh sb="0" eb="2">
      <t>リンジ</t>
    </rPh>
    <rPh sb="2" eb="4">
      <t>ショクイン</t>
    </rPh>
    <phoneticPr fontId="19"/>
  </si>
  <si>
    <t>厚生年金負担金</t>
    <rPh sb="0" eb="4">
      <t>コウセイネンキン</t>
    </rPh>
    <rPh sb="4" eb="7">
      <t>フタンキン</t>
    </rPh>
    <phoneticPr fontId="19"/>
  </si>
  <si>
    <t>雇用保険負担金</t>
    <rPh sb="0" eb="2">
      <t>コヨウ</t>
    </rPh>
    <rPh sb="2" eb="4">
      <t>ホケン</t>
    </rPh>
    <rPh sb="4" eb="7">
      <t>フタンキン</t>
    </rPh>
    <phoneticPr fontId="19"/>
  </si>
  <si>
    <t>労災保険負担金</t>
    <rPh sb="0" eb="2">
      <t>ロウサイ</t>
    </rPh>
    <rPh sb="2" eb="4">
      <t>ホケン</t>
    </rPh>
    <rPh sb="4" eb="7">
      <t>フタンキン</t>
    </rPh>
    <phoneticPr fontId="19"/>
  </si>
  <si>
    <t>退職給付費</t>
    <rPh sb="2" eb="4">
      <t>キュウフ</t>
    </rPh>
    <rPh sb="4" eb="5">
      <t>ヒ</t>
    </rPh>
    <phoneticPr fontId="39"/>
  </si>
  <si>
    <t>退職手当組合負担金</t>
  </si>
  <si>
    <t>職員44名</t>
    <phoneticPr fontId="39"/>
  </si>
  <si>
    <t>賞与引当金繰入額</t>
    <rPh sb="0" eb="2">
      <t>ショウヨ</t>
    </rPh>
    <rPh sb="2" eb="4">
      <t>ヒキアテ</t>
    </rPh>
    <rPh sb="4" eb="5">
      <t>キン</t>
    </rPh>
    <rPh sb="5" eb="7">
      <t>クリイレ</t>
    </rPh>
    <rPh sb="7" eb="8">
      <t>ガク</t>
    </rPh>
    <phoneticPr fontId="39"/>
  </si>
  <si>
    <t>賞与引当金</t>
    <rPh sb="0" eb="2">
      <t>ショウヨ</t>
    </rPh>
    <rPh sb="2" eb="4">
      <t>ヒキアテ</t>
    </rPh>
    <rPh sb="4" eb="5">
      <t>キン</t>
    </rPh>
    <phoneticPr fontId="39"/>
  </si>
  <si>
    <t>　　H32.6月分賞与(H31.12～3月分)引当金</t>
    <rPh sb="7" eb="8">
      <t>ツキ</t>
    </rPh>
    <rPh sb="8" eb="9">
      <t>ブン</t>
    </rPh>
    <rPh sb="9" eb="11">
      <t>ショウヨ</t>
    </rPh>
    <rPh sb="20" eb="21">
      <t>ツキ</t>
    </rPh>
    <rPh sb="21" eb="22">
      <t>ブン</t>
    </rPh>
    <rPh sb="23" eb="25">
      <t>ヒキアテ</t>
    </rPh>
    <rPh sb="25" eb="26">
      <t>キン</t>
    </rPh>
    <phoneticPr fontId="39"/>
  </si>
  <si>
    <t>法定福利費引当金繰入額</t>
    <rPh sb="0" eb="2">
      <t>ホウテイ</t>
    </rPh>
    <rPh sb="2" eb="4">
      <t>フクリ</t>
    </rPh>
    <rPh sb="4" eb="5">
      <t>ヒ</t>
    </rPh>
    <rPh sb="5" eb="7">
      <t>ヒキアテ</t>
    </rPh>
    <rPh sb="7" eb="8">
      <t>キン</t>
    </rPh>
    <rPh sb="8" eb="10">
      <t>クリイレ</t>
    </rPh>
    <rPh sb="10" eb="11">
      <t>ガク</t>
    </rPh>
    <phoneticPr fontId="39"/>
  </si>
  <si>
    <t>法定福利費引当金</t>
    <rPh sb="0" eb="2">
      <t>ホウテイ</t>
    </rPh>
    <rPh sb="2" eb="4">
      <t>フクリ</t>
    </rPh>
    <rPh sb="4" eb="5">
      <t>ヒ</t>
    </rPh>
    <rPh sb="5" eb="7">
      <t>ヒキアテ</t>
    </rPh>
    <rPh sb="7" eb="8">
      <t>キン</t>
    </rPh>
    <phoneticPr fontId="39"/>
  </si>
  <si>
    <t>　　H32.6月分賞与(H31.12～3月分)に係る共済費、社会保険料等引当金</t>
    <rPh sb="7" eb="8">
      <t>ツキ</t>
    </rPh>
    <rPh sb="8" eb="9">
      <t>ブン</t>
    </rPh>
    <rPh sb="9" eb="11">
      <t>ショウヨ</t>
    </rPh>
    <rPh sb="20" eb="21">
      <t>ツキ</t>
    </rPh>
    <rPh sb="21" eb="22">
      <t>ブン</t>
    </rPh>
    <rPh sb="24" eb="25">
      <t>カカ</t>
    </rPh>
    <rPh sb="26" eb="28">
      <t>キョウサイ</t>
    </rPh>
    <rPh sb="28" eb="29">
      <t>ヒ</t>
    </rPh>
    <rPh sb="30" eb="32">
      <t>シャカイ</t>
    </rPh>
    <rPh sb="32" eb="35">
      <t>ホケンリョウ</t>
    </rPh>
    <rPh sb="35" eb="36">
      <t>トウ</t>
    </rPh>
    <rPh sb="36" eb="38">
      <t>ヒキアテ</t>
    </rPh>
    <rPh sb="38" eb="39">
      <t>キン</t>
    </rPh>
    <phoneticPr fontId="39"/>
  </si>
  <si>
    <t>材料費</t>
    <rPh sb="0" eb="3">
      <t>ザイリョウヒ</t>
    </rPh>
    <phoneticPr fontId="19"/>
  </si>
  <si>
    <t>内服、注射、外用薬品等</t>
    <rPh sb="0" eb="2">
      <t>ナイフク</t>
    </rPh>
    <rPh sb="3" eb="5">
      <t>チュウシャ</t>
    </rPh>
    <rPh sb="6" eb="8">
      <t>ガイヨウ</t>
    </rPh>
    <rPh sb="8" eb="10">
      <t>ヤクヒン</t>
    </rPh>
    <rPh sb="10" eb="11">
      <t>トウ</t>
    </rPh>
    <phoneticPr fontId="19"/>
  </si>
  <si>
    <t>診療材料費</t>
    <rPh sb="0" eb="2">
      <t>シンリョウ</t>
    </rPh>
    <rPh sb="2" eb="5">
      <t>ザイリョウヒ</t>
    </rPh>
    <phoneticPr fontId="19"/>
  </si>
  <si>
    <t>検査試薬・注射器等</t>
    <rPh sb="0" eb="2">
      <t>ケンサ</t>
    </rPh>
    <rPh sb="2" eb="4">
      <t>シヤク</t>
    </rPh>
    <rPh sb="5" eb="9">
      <t>チュウシャキナド</t>
    </rPh>
    <phoneticPr fontId="19"/>
  </si>
  <si>
    <t>給食材料費</t>
    <rPh sb="0" eb="2">
      <t>キュウショク</t>
    </rPh>
    <rPh sb="2" eb="5">
      <t>ザイリョウヒ</t>
    </rPh>
    <phoneticPr fontId="19"/>
  </si>
  <si>
    <t>患者用給食材料</t>
    <rPh sb="0" eb="3">
      <t>カンジャヨウ</t>
    </rPh>
    <rPh sb="3" eb="5">
      <t>キュウショク</t>
    </rPh>
    <rPh sb="5" eb="7">
      <t>ザイリョウ</t>
    </rPh>
    <phoneticPr fontId="19"/>
  </si>
  <si>
    <t>医療消耗備品費</t>
    <rPh sb="0" eb="2">
      <t>イリョウ</t>
    </rPh>
    <rPh sb="2" eb="4">
      <t>ショウモウ</t>
    </rPh>
    <rPh sb="4" eb="6">
      <t>ビヒン</t>
    </rPh>
    <rPh sb="6" eb="7">
      <t>ヒ</t>
    </rPh>
    <phoneticPr fontId="19"/>
  </si>
  <si>
    <t>診療用具等・給食</t>
    <rPh sb="0" eb="2">
      <t>シンリョウ</t>
    </rPh>
    <rPh sb="2" eb="4">
      <t>ヨウグ</t>
    </rPh>
    <rPh sb="4" eb="5">
      <t>ナド</t>
    </rPh>
    <rPh sb="6" eb="8">
      <t>キュウショク</t>
    </rPh>
    <phoneticPr fontId="19"/>
  </si>
  <si>
    <t>経費</t>
    <rPh sb="0" eb="2">
      <t>ケイヒ</t>
    </rPh>
    <phoneticPr fontId="19"/>
  </si>
  <si>
    <t>厚生福利費</t>
    <rPh sb="0" eb="2">
      <t>コウセイ</t>
    </rPh>
    <rPh sb="2" eb="4">
      <t>フクリ</t>
    </rPh>
    <rPh sb="4" eb="5">
      <t>ヒ</t>
    </rPh>
    <phoneticPr fontId="19"/>
  </si>
  <si>
    <t>職員健康診断等</t>
    <rPh sb="0" eb="2">
      <t>ショクイン</t>
    </rPh>
    <rPh sb="2" eb="4">
      <t>ケンコウ</t>
    </rPh>
    <rPh sb="4" eb="6">
      <t>シンダン</t>
    </rPh>
    <rPh sb="6" eb="7">
      <t>トウ</t>
    </rPh>
    <phoneticPr fontId="19"/>
  </si>
  <si>
    <t>職員定期健康診断料</t>
    <rPh sb="0" eb="2">
      <t>ショクイン</t>
    </rPh>
    <rPh sb="2" eb="4">
      <t>テイキ</t>
    </rPh>
    <rPh sb="4" eb="6">
      <t>ケンコウ</t>
    </rPh>
    <rPh sb="6" eb="8">
      <t>シンダン</t>
    </rPh>
    <rPh sb="8" eb="9">
      <t>リョウ</t>
    </rPh>
    <phoneticPr fontId="19"/>
  </si>
  <si>
    <t>報償費</t>
    <rPh sb="0" eb="2">
      <t>ホウショウ</t>
    </rPh>
    <rPh sb="2" eb="3">
      <t>ヒ</t>
    </rPh>
    <phoneticPr fontId="19"/>
  </si>
  <si>
    <t>非常勤医師報酬</t>
    <rPh sb="0" eb="3">
      <t>ヒジョウキン</t>
    </rPh>
    <rPh sb="3" eb="5">
      <t>イシ</t>
    </rPh>
    <rPh sb="5" eb="7">
      <t>ホウシュウ</t>
    </rPh>
    <phoneticPr fontId="19"/>
  </si>
  <si>
    <t xml:space="preserve">日直、当直、特殊外来(整形外科 皮膚科 糖尿病 循環器) </t>
    <rPh sb="6" eb="8">
      <t>トクシュ</t>
    </rPh>
    <rPh sb="8" eb="10">
      <t>ガイライ</t>
    </rPh>
    <rPh sb="11" eb="13">
      <t>セイケイ</t>
    </rPh>
    <rPh sb="13" eb="15">
      <t>ゲカ</t>
    </rPh>
    <rPh sb="16" eb="19">
      <t>ヒフカ</t>
    </rPh>
    <rPh sb="20" eb="23">
      <t>トウニョウビョウ</t>
    </rPh>
    <rPh sb="24" eb="27">
      <t>ジュンカンキ</t>
    </rPh>
    <phoneticPr fontId="19"/>
  </si>
  <si>
    <t>旅費交通費</t>
    <rPh sb="0" eb="2">
      <t>リョヒ</t>
    </rPh>
    <rPh sb="2" eb="5">
      <t>コウツウヒ</t>
    </rPh>
    <phoneticPr fontId="19"/>
  </si>
  <si>
    <t>普通旅費</t>
    <rPh sb="0" eb="2">
      <t>フツウ</t>
    </rPh>
    <rPh sb="2" eb="4">
      <t>リョヒ</t>
    </rPh>
    <phoneticPr fontId="19"/>
  </si>
  <si>
    <t>研究・研修費以外職員旅費</t>
    <rPh sb="0" eb="2">
      <t>ケンキュウ</t>
    </rPh>
    <rPh sb="3" eb="6">
      <t>ケンシュウヒ</t>
    </rPh>
    <rPh sb="6" eb="8">
      <t>イガイ</t>
    </rPh>
    <rPh sb="8" eb="10">
      <t>ショクイン</t>
    </rPh>
    <rPh sb="10" eb="12">
      <t>リョヒ</t>
    </rPh>
    <phoneticPr fontId="39"/>
  </si>
  <si>
    <t>職員被服費</t>
    <rPh sb="0" eb="2">
      <t>ショクイン</t>
    </rPh>
    <rPh sb="2" eb="5">
      <t>ヒフクヒ</t>
    </rPh>
    <phoneticPr fontId="19"/>
  </si>
  <si>
    <t>職員診察衣等</t>
    <rPh sb="0" eb="2">
      <t>ショクイン</t>
    </rPh>
    <rPh sb="2" eb="4">
      <t>シンサツ</t>
    </rPh>
    <rPh sb="4" eb="5">
      <t>イ</t>
    </rPh>
    <rPh sb="5" eb="6">
      <t>トウ</t>
    </rPh>
    <phoneticPr fontId="19"/>
  </si>
  <si>
    <t>医療従事者看護師等診察衣等</t>
    <rPh sb="0" eb="2">
      <t>イリョウ</t>
    </rPh>
    <rPh sb="2" eb="5">
      <t>ジュウジシャ</t>
    </rPh>
    <rPh sb="5" eb="8">
      <t>カンゴシ</t>
    </rPh>
    <rPh sb="8" eb="9">
      <t>トウ</t>
    </rPh>
    <rPh sb="9" eb="11">
      <t>シンサツ</t>
    </rPh>
    <rPh sb="11" eb="12">
      <t>イ</t>
    </rPh>
    <rPh sb="12" eb="13">
      <t>トウ</t>
    </rPh>
    <phoneticPr fontId="39"/>
  </si>
  <si>
    <t>消耗品費</t>
    <rPh sb="0" eb="3">
      <t>ショウモウヒン</t>
    </rPh>
    <rPh sb="3" eb="4">
      <t>ヒ</t>
    </rPh>
    <phoneticPr fontId="19"/>
  </si>
  <si>
    <t>医療業務等</t>
    <rPh sb="0" eb="2">
      <t>イリョウ</t>
    </rPh>
    <rPh sb="2" eb="4">
      <t>ギョウム</t>
    </rPh>
    <rPh sb="4" eb="5">
      <t>トウ</t>
    </rPh>
    <phoneticPr fontId="19"/>
  </si>
  <si>
    <t>医療等消耗品</t>
    <rPh sb="0" eb="2">
      <t>イリョウ</t>
    </rPh>
    <rPh sb="2" eb="3">
      <t>トウ</t>
    </rPh>
    <rPh sb="3" eb="6">
      <t>ショウモウヒン</t>
    </rPh>
    <phoneticPr fontId="39"/>
  </si>
  <si>
    <t>消耗備品費</t>
    <rPh sb="0" eb="2">
      <t>ショウモウ</t>
    </rPh>
    <rPh sb="2" eb="4">
      <t>ビヒン</t>
    </rPh>
    <rPh sb="4" eb="5">
      <t>ヒ</t>
    </rPh>
    <phoneticPr fontId="19"/>
  </si>
  <si>
    <t>医療等消耗備品</t>
    <rPh sb="0" eb="2">
      <t>イリョウ</t>
    </rPh>
    <rPh sb="2" eb="3">
      <t>トウ</t>
    </rPh>
    <rPh sb="3" eb="5">
      <t>ショウモウ</t>
    </rPh>
    <rPh sb="5" eb="7">
      <t>ビヒン</t>
    </rPh>
    <phoneticPr fontId="39"/>
  </si>
  <si>
    <t>光熱水費</t>
    <rPh sb="0" eb="2">
      <t>コウネツ</t>
    </rPh>
    <rPh sb="2" eb="3">
      <t>スイ</t>
    </rPh>
    <rPh sb="3" eb="4">
      <t>ヒ</t>
    </rPh>
    <phoneticPr fontId="19"/>
  </si>
  <si>
    <t>電気料、上下水道料</t>
    <rPh sb="0" eb="2">
      <t>デンキ</t>
    </rPh>
    <rPh sb="2" eb="3">
      <t>リョウ</t>
    </rPh>
    <rPh sb="4" eb="6">
      <t>ジョウゲ</t>
    </rPh>
    <rPh sb="6" eb="9">
      <t>スイドウリョウ</t>
    </rPh>
    <phoneticPr fontId="19"/>
  </si>
  <si>
    <t>灯油、ＬＰＧ、ガソリン</t>
    <rPh sb="0" eb="2">
      <t>トウユ</t>
    </rPh>
    <phoneticPr fontId="19"/>
  </si>
  <si>
    <t>食糧費</t>
    <rPh sb="0" eb="3">
      <t>ショクリョウヒ</t>
    </rPh>
    <phoneticPr fontId="19"/>
  </si>
  <si>
    <t>生活習慣病健診等食事代</t>
    <rPh sb="0" eb="2">
      <t>セイカツ</t>
    </rPh>
    <rPh sb="2" eb="4">
      <t>シュウカン</t>
    </rPh>
    <rPh sb="4" eb="5">
      <t>ビョウ</t>
    </rPh>
    <rPh sb="5" eb="7">
      <t>ケンシン</t>
    </rPh>
    <rPh sb="7" eb="8">
      <t>トウ</t>
    </rPh>
    <rPh sb="8" eb="11">
      <t>ショクジダイ</t>
    </rPh>
    <phoneticPr fontId="19"/>
  </si>
  <si>
    <t>諸用紙印刷代</t>
    <rPh sb="0" eb="1">
      <t>ショ</t>
    </rPh>
    <rPh sb="1" eb="3">
      <t>ヨウシ</t>
    </rPh>
    <rPh sb="3" eb="5">
      <t>インサツ</t>
    </rPh>
    <rPh sb="5" eb="6">
      <t>ダイ</t>
    </rPh>
    <phoneticPr fontId="19"/>
  </si>
  <si>
    <t>医療業務用各種用紙等</t>
    <rPh sb="0" eb="2">
      <t>イリョウ</t>
    </rPh>
    <rPh sb="2" eb="4">
      <t>ギョウム</t>
    </rPh>
    <rPh sb="4" eb="5">
      <t>ヨウ</t>
    </rPh>
    <rPh sb="5" eb="7">
      <t>カクシュ</t>
    </rPh>
    <rPh sb="7" eb="9">
      <t>ヨウシ</t>
    </rPh>
    <rPh sb="9" eb="10">
      <t>トウ</t>
    </rPh>
    <phoneticPr fontId="19"/>
  </si>
  <si>
    <t>建物、医療機器等</t>
    <rPh sb="0" eb="2">
      <t>タテモノ</t>
    </rPh>
    <rPh sb="3" eb="5">
      <t>イリョウ</t>
    </rPh>
    <rPh sb="5" eb="8">
      <t>キキトウ</t>
    </rPh>
    <phoneticPr fontId="19"/>
  </si>
  <si>
    <t>建物・医療機器等修繕費(ﾎﾞｲﾗ-、ｴﾚﾍﾞｰﾀ-等)</t>
    <rPh sb="0" eb="2">
      <t>タテモノ</t>
    </rPh>
    <rPh sb="3" eb="5">
      <t>イリョウ</t>
    </rPh>
    <rPh sb="5" eb="8">
      <t>キキトウ</t>
    </rPh>
    <rPh sb="8" eb="10">
      <t>シュウゼン</t>
    </rPh>
    <rPh sb="10" eb="11">
      <t>ヒ</t>
    </rPh>
    <rPh sb="25" eb="26">
      <t>ナド</t>
    </rPh>
    <phoneticPr fontId="19"/>
  </si>
  <si>
    <t>建物共済、賠償責任等</t>
    <rPh sb="0" eb="2">
      <t>タテモノ</t>
    </rPh>
    <rPh sb="2" eb="4">
      <t>キョウサイ</t>
    </rPh>
    <rPh sb="5" eb="7">
      <t>バイショウ</t>
    </rPh>
    <rPh sb="7" eb="9">
      <t>セキニン</t>
    </rPh>
    <rPh sb="9" eb="10">
      <t>トウ</t>
    </rPh>
    <phoneticPr fontId="19"/>
  </si>
  <si>
    <t>建物共済、賠償責任等保険料</t>
    <rPh sb="0" eb="2">
      <t>タテモノ</t>
    </rPh>
    <rPh sb="2" eb="4">
      <t>キョウサイ</t>
    </rPh>
    <rPh sb="5" eb="7">
      <t>バイショウ</t>
    </rPh>
    <rPh sb="7" eb="9">
      <t>セキニン</t>
    </rPh>
    <rPh sb="9" eb="10">
      <t>トウ</t>
    </rPh>
    <rPh sb="10" eb="13">
      <t>ホケンリョウ</t>
    </rPh>
    <phoneticPr fontId="19"/>
  </si>
  <si>
    <t>建物等施設等</t>
    <rPh sb="0" eb="2">
      <t>タテモノ</t>
    </rPh>
    <rPh sb="2" eb="3">
      <t>ナド</t>
    </rPh>
    <rPh sb="3" eb="5">
      <t>シセツ</t>
    </rPh>
    <rPh sb="5" eb="6">
      <t>トウ</t>
    </rPh>
    <phoneticPr fontId="19"/>
  </si>
  <si>
    <t>NHK受信料・玄関マット等</t>
    <rPh sb="3" eb="6">
      <t>ジュシンリョウ</t>
    </rPh>
    <rPh sb="7" eb="9">
      <t>ゲンカン</t>
    </rPh>
    <rPh sb="12" eb="13">
      <t>トウ</t>
    </rPh>
    <phoneticPr fontId="19"/>
  </si>
  <si>
    <t>在宅酸素療法機器類等</t>
    <rPh sb="0" eb="2">
      <t>ザイタク</t>
    </rPh>
    <rPh sb="2" eb="4">
      <t>サンソ</t>
    </rPh>
    <rPh sb="4" eb="6">
      <t>リョウホウ</t>
    </rPh>
    <rPh sb="6" eb="9">
      <t>キキルイ</t>
    </rPh>
    <rPh sb="9" eb="10">
      <t>トウ</t>
    </rPh>
    <phoneticPr fontId="19"/>
  </si>
  <si>
    <t>自動車借上料等</t>
    <rPh sb="0" eb="3">
      <t>ジドウシャ</t>
    </rPh>
    <rPh sb="3" eb="4">
      <t>カ</t>
    </rPh>
    <rPh sb="4" eb="5">
      <t>ア</t>
    </rPh>
    <rPh sb="5" eb="6">
      <t>リョウ</t>
    </rPh>
    <rPh sb="6" eb="7">
      <t>トウ</t>
    </rPh>
    <phoneticPr fontId="19"/>
  </si>
  <si>
    <t>非常勤医師交通費等</t>
    <rPh sb="0" eb="3">
      <t>ヒジョウキン</t>
    </rPh>
    <rPh sb="3" eb="5">
      <t>イシ</t>
    </rPh>
    <rPh sb="5" eb="8">
      <t>コウツウヒ</t>
    </rPh>
    <rPh sb="8" eb="9">
      <t>トウ</t>
    </rPh>
    <phoneticPr fontId="19"/>
  </si>
  <si>
    <t>電算機器等</t>
    <rPh sb="0" eb="2">
      <t>デンサン</t>
    </rPh>
    <rPh sb="2" eb="4">
      <t>キキ</t>
    </rPh>
    <rPh sb="4" eb="5">
      <t>トウ</t>
    </rPh>
    <phoneticPr fontId="19"/>
  </si>
  <si>
    <t>コピー機等</t>
    <rPh sb="3" eb="4">
      <t>キ</t>
    </rPh>
    <rPh sb="4" eb="5">
      <t>トウ</t>
    </rPh>
    <phoneticPr fontId="19"/>
  </si>
  <si>
    <t>電話料、郵便料</t>
    <rPh sb="0" eb="2">
      <t>デンワ</t>
    </rPh>
    <rPh sb="2" eb="3">
      <t>リョウ</t>
    </rPh>
    <rPh sb="4" eb="6">
      <t>ユウビン</t>
    </rPh>
    <rPh sb="6" eb="7">
      <t>リョウ</t>
    </rPh>
    <phoneticPr fontId="19"/>
  </si>
  <si>
    <t>医師等院内携帯電話・切手代</t>
    <rPh sb="0" eb="2">
      <t>イシ</t>
    </rPh>
    <rPh sb="2" eb="3">
      <t>トウ</t>
    </rPh>
    <rPh sb="3" eb="5">
      <t>インナイ</t>
    </rPh>
    <rPh sb="5" eb="7">
      <t>ケイタイ</t>
    </rPh>
    <rPh sb="7" eb="9">
      <t>デンワ</t>
    </rPh>
    <rPh sb="10" eb="13">
      <t>キッテダイ</t>
    </rPh>
    <phoneticPr fontId="39"/>
  </si>
  <si>
    <t>建物等施設等</t>
    <rPh sb="0" eb="3">
      <t>タテモノトウ</t>
    </rPh>
    <rPh sb="3" eb="5">
      <t>シセツ</t>
    </rPh>
    <rPh sb="5" eb="6">
      <t>トウ</t>
    </rPh>
    <phoneticPr fontId="19"/>
  </si>
  <si>
    <t>清掃委託・空調保守委託等</t>
    <rPh sb="0" eb="2">
      <t>セイソウ</t>
    </rPh>
    <rPh sb="2" eb="4">
      <t>イタク</t>
    </rPh>
    <rPh sb="5" eb="7">
      <t>クウチョウ</t>
    </rPh>
    <rPh sb="7" eb="9">
      <t>ホシュ</t>
    </rPh>
    <rPh sb="9" eb="11">
      <t>イタク</t>
    </rPh>
    <rPh sb="11" eb="12">
      <t>トウ</t>
    </rPh>
    <phoneticPr fontId="19"/>
  </si>
  <si>
    <t>特殊検査等医療業務委託等</t>
    <rPh sb="0" eb="2">
      <t>トクシュ</t>
    </rPh>
    <rPh sb="2" eb="4">
      <t>ケンサ</t>
    </rPh>
    <rPh sb="4" eb="5">
      <t>ナド</t>
    </rPh>
    <rPh sb="5" eb="7">
      <t>イリョウ</t>
    </rPh>
    <rPh sb="7" eb="9">
      <t>ギョウム</t>
    </rPh>
    <rPh sb="9" eb="11">
      <t>イタク</t>
    </rPh>
    <rPh sb="11" eb="12">
      <t>トウ</t>
    </rPh>
    <phoneticPr fontId="19"/>
  </si>
  <si>
    <t>医療機器保守等</t>
    <rPh sb="0" eb="2">
      <t>イリョウ</t>
    </rPh>
    <rPh sb="2" eb="4">
      <t>キキ</t>
    </rPh>
    <rPh sb="4" eb="6">
      <t>ホシュ</t>
    </rPh>
    <rPh sb="6" eb="7">
      <t>トウ</t>
    </rPh>
    <phoneticPr fontId="19"/>
  </si>
  <si>
    <t>CT・X線装置等医療機器保守委託等</t>
    <rPh sb="4" eb="5">
      <t>セン</t>
    </rPh>
    <rPh sb="5" eb="7">
      <t>ソウチ</t>
    </rPh>
    <rPh sb="7" eb="8">
      <t>ナド</t>
    </rPh>
    <rPh sb="8" eb="10">
      <t>イリョウ</t>
    </rPh>
    <rPh sb="10" eb="12">
      <t>キキ</t>
    </rPh>
    <rPh sb="12" eb="14">
      <t>ホシュ</t>
    </rPh>
    <rPh sb="14" eb="16">
      <t>イタク</t>
    </rPh>
    <rPh sb="16" eb="17">
      <t>トウ</t>
    </rPh>
    <phoneticPr fontId="19"/>
  </si>
  <si>
    <t>給食業務等</t>
    <rPh sb="0" eb="2">
      <t>キュウショク</t>
    </rPh>
    <rPh sb="2" eb="4">
      <t>ギョウム</t>
    </rPh>
    <rPh sb="4" eb="5">
      <t>トウ</t>
    </rPh>
    <phoneticPr fontId="19"/>
  </si>
  <si>
    <t>給食関係業務委託等</t>
    <rPh sb="0" eb="2">
      <t>キュウショク</t>
    </rPh>
    <rPh sb="2" eb="4">
      <t>カンケイ</t>
    </rPh>
    <rPh sb="4" eb="6">
      <t>ギョウム</t>
    </rPh>
    <rPh sb="6" eb="8">
      <t>イタク</t>
    </rPh>
    <rPh sb="8" eb="9">
      <t>トウ</t>
    </rPh>
    <phoneticPr fontId="19"/>
  </si>
  <si>
    <t>洗濯料等</t>
    <rPh sb="0" eb="2">
      <t>センタク</t>
    </rPh>
    <rPh sb="2" eb="3">
      <t>リョウ</t>
    </rPh>
    <rPh sb="3" eb="4">
      <t>トウ</t>
    </rPh>
    <phoneticPr fontId="19"/>
  </si>
  <si>
    <t>寝具、病衣、白衣等</t>
    <rPh sb="0" eb="2">
      <t>シング</t>
    </rPh>
    <rPh sb="3" eb="4">
      <t>ビョウ</t>
    </rPh>
    <rPh sb="4" eb="5">
      <t>イ</t>
    </rPh>
    <rPh sb="6" eb="8">
      <t>ハクイ</t>
    </rPh>
    <rPh sb="8" eb="9">
      <t>トウ</t>
    </rPh>
    <phoneticPr fontId="19"/>
  </si>
  <si>
    <t>事務業務等</t>
    <rPh sb="0" eb="2">
      <t>ジム</t>
    </rPh>
    <rPh sb="2" eb="4">
      <t>ギョウム</t>
    </rPh>
    <rPh sb="4" eb="5">
      <t>トウ</t>
    </rPh>
    <phoneticPr fontId="19"/>
  </si>
  <si>
    <t>医療事務、外来クラ－ク、休日日直、宿直業務等</t>
    <rPh sb="0" eb="4">
      <t>イリョウジム</t>
    </rPh>
    <rPh sb="5" eb="7">
      <t>ガイライ</t>
    </rPh>
    <rPh sb="12" eb="14">
      <t>キュウジツ</t>
    </rPh>
    <rPh sb="14" eb="16">
      <t>ニッチョク</t>
    </rPh>
    <rPh sb="17" eb="19">
      <t>シュクチョク</t>
    </rPh>
    <rPh sb="19" eb="21">
      <t>ギョウム</t>
    </rPh>
    <rPh sb="21" eb="22">
      <t>トウ</t>
    </rPh>
    <phoneticPr fontId="19"/>
  </si>
  <si>
    <t>事務機器保守等</t>
    <rPh sb="0" eb="2">
      <t>ジム</t>
    </rPh>
    <rPh sb="2" eb="4">
      <t>キキ</t>
    </rPh>
    <rPh sb="4" eb="6">
      <t>ホシュ</t>
    </rPh>
    <rPh sb="6" eb="7">
      <t>トウ</t>
    </rPh>
    <phoneticPr fontId="19"/>
  </si>
  <si>
    <t>電算システム保守委託等</t>
    <rPh sb="0" eb="2">
      <t>デンサン</t>
    </rPh>
    <rPh sb="6" eb="8">
      <t>ホシュ</t>
    </rPh>
    <rPh sb="8" eb="10">
      <t>イタク</t>
    </rPh>
    <rPh sb="10" eb="11">
      <t>トウ</t>
    </rPh>
    <phoneticPr fontId="19"/>
  </si>
  <si>
    <t>諸会費</t>
    <rPh sb="0" eb="1">
      <t>ショ</t>
    </rPh>
    <rPh sb="1" eb="3">
      <t>カイヒ</t>
    </rPh>
    <phoneticPr fontId="19"/>
  </si>
  <si>
    <t>各種協議会会費等</t>
    <rPh sb="0" eb="2">
      <t>カクシュ</t>
    </rPh>
    <rPh sb="2" eb="5">
      <t>キョウギカイ</t>
    </rPh>
    <rPh sb="5" eb="6">
      <t>カイ</t>
    </rPh>
    <rPh sb="6" eb="7">
      <t>ヒ</t>
    </rPh>
    <rPh sb="7" eb="8">
      <t>トウ</t>
    </rPh>
    <phoneticPr fontId="19"/>
  </si>
  <si>
    <t>医師会、自治体病院協議会、国保診療施設協議会負担金等</t>
    <rPh sb="0" eb="3">
      <t>イシカイ</t>
    </rPh>
    <rPh sb="4" eb="5">
      <t>ジ</t>
    </rPh>
    <rPh sb="5" eb="6">
      <t>ジ</t>
    </rPh>
    <rPh sb="6" eb="7">
      <t>タイ</t>
    </rPh>
    <rPh sb="7" eb="9">
      <t>ビョウイン</t>
    </rPh>
    <rPh sb="9" eb="12">
      <t>キョウギカイ</t>
    </rPh>
    <rPh sb="13" eb="15">
      <t>コクホ</t>
    </rPh>
    <rPh sb="15" eb="17">
      <t>シンリョウ</t>
    </rPh>
    <rPh sb="17" eb="19">
      <t>シセツ</t>
    </rPh>
    <rPh sb="19" eb="22">
      <t>キョウギカイ</t>
    </rPh>
    <rPh sb="22" eb="25">
      <t>フタンキン</t>
    </rPh>
    <rPh sb="25" eb="26">
      <t>トウ</t>
    </rPh>
    <phoneticPr fontId="19"/>
  </si>
  <si>
    <t>各種申請手数料等</t>
    <rPh sb="0" eb="2">
      <t>カクシュ</t>
    </rPh>
    <rPh sb="2" eb="4">
      <t>シンセイ</t>
    </rPh>
    <rPh sb="4" eb="8">
      <t>テスウリョウトウ</t>
    </rPh>
    <phoneticPr fontId="19"/>
  </si>
  <si>
    <t>厚生局変更申請等</t>
    <rPh sb="0" eb="3">
      <t>コウセイキョク</t>
    </rPh>
    <rPh sb="3" eb="5">
      <t>ヘンコウ</t>
    </rPh>
    <rPh sb="5" eb="7">
      <t>シンセイ</t>
    </rPh>
    <rPh sb="7" eb="8">
      <t>トウ</t>
    </rPh>
    <phoneticPr fontId="39"/>
  </si>
  <si>
    <t>　　院長交際費</t>
    <rPh sb="2" eb="4">
      <t>インチョウ</t>
    </rPh>
    <rPh sb="4" eb="6">
      <t>コウサイ</t>
    </rPh>
    <rPh sb="6" eb="7">
      <t>ヒ</t>
    </rPh>
    <phoneticPr fontId="39"/>
  </si>
  <si>
    <t>貸倒引当金繰入額</t>
  </si>
  <si>
    <t>貸倒引当金</t>
  </si>
  <si>
    <t>　　過年度分</t>
  </si>
  <si>
    <t>手数料</t>
    <rPh sb="0" eb="3">
      <t>テスウリョウ</t>
    </rPh>
    <phoneticPr fontId="39"/>
  </si>
  <si>
    <t>　　派遣医師紹介手数料</t>
    <rPh sb="2" eb="4">
      <t>ハケン</t>
    </rPh>
    <rPh sb="4" eb="6">
      <t>イシ</t>
    </rPh>
    <rPh sb="6" eb="8">
      <t>ショウカイ</t>
    </rPh>
    <rPh sb="8" eb="11">
      <t>テスウリョウ</t>
    </rPh>
    <phoneticPr fontId="39"/>
  </si>
  <si>
    <t>建物減価償却費</t>
    <rPh sb="0" eb="2">
      <t>タテモノ</t>
    </rPh>
    <rPh sb="2" eb="4">
      <t>ゲンカ</t>
    </rPh>
    <rPh sb="4" eb="6">
      <t>ショウキャク</t>
    </rPh>
    <rPh sb="6" eb="7">
      <t>ヒ</t>
    </rPh>
    <phoneticPr fontId="19"/>
  </si>
  <si>
    <t>　　建物減価償却費</t>
    <rPh sb="2" eb="4">
      <t>タテモノ</t>
    </rPh>
    <rPh sb="4" eb="6">
      <t>ゲンカ</t>
    </rPh>
    <rPh sb="6" eb="8">
      <t>ショウキャク</t>
    </rPh>
    <rPh sb="8" eb="9">
      <t>ヒ</t>
    </rPh>
    <phoneticPr fontId="19"/>
  </si>
  <si>
    <t>構築物減価償却費</t>
    <rPh sb="0" eb="3">
      <t>コウチクブツ</t>
    </rPh>
    <rPh sb="3" eb="5">
      <t>ゲンカ</t>
    </rPh>
    <rPh sb="5" eb="8">
      <t>ショウキャクヒ</t>
    </rPh>
    <phoneticPr fontId="19"/>
  </si>
  <si>
    <t>　　構築物減価償却費</t>
    <rPh sb="2" eb="5">
      <t>コウチクブツ</t>
    </rPh>
    <rPh sb="5" eb="7">
      <t>ゲンカ</t>
    </rPh>
    <rPh sb="7" eb="10">
      <t>ショウキャクヒ</t>
    </rPh>
    <phoneticPr fontId="19"/>
  </si>
  <si>
    <t>器械備品減価償却費</t>
    <rPh sb="0" eb="2">
      <t>キカイ</t>
    </rPh>
    <rPh sb="2" eb="4">
      <t>ビヒン</t>
    </rPh>
    <rPh sb="4" eb="6">
      <t>ゲンカ</t>
    </rPh>
    <rPh sb="6" eb="9">
      <t>ショウキャクヒ</t>
    </rPh>
    <phoneticPr fontId="19"/>
  </si>
  <si>
    <t>　　器械備品減価償却費</t>
    <rPh sb="2" eb="4">
      <t>キカイ</t>
    </rPh>
    <rPh sb="4" eb="6">
      <t>ビヒン</t>
    </rPh>
    <rPh sb="6" eb="8">
      <t>ゲンカ</t>
    </rPh>
    <rPh sb="8" eb="11">
      <t>ショウキャクヒ</t>
    </rPh>
    <phoneticPr fontId="19"/>
  </si>
  <si>
    <t>一般備品減価償却費</t>
    <rPh sb="0" eb="2">
      <t>イッパン</t>
    </rPh>
    <rPh sb="2" eb="4">
      <t>ビヒン</t>
    </rPh>
    <rPh sb="4" eb="6">
      <t>ゲンカ</t>
    </rPh>
    <rPh sb="6" eb="9">
      <t>ショウキャクヒ</t>
    </rPh>
    <phoneticPr fontId="19"/>
  </si>
  <si>
    <t>　　一般備品減価償却費</t>
    <rPh sb="2" eb="4">
      <t>イッパン</t>
    </rPh>
    <rPh sb="4" eb="6">
      <t>ビヒン</t>
    </rPh>
    <rPh sb="6" eb="8">
      <t>ゲンカ</t>
    </rPh>
    <rPh sb="8" eb="11">
      <t>ショウキャクヒ</t>
    </rPh>
    <phoneticPr fontId="19"/>
  </si>
  <si>
    <t>車輌運搬具減価償却費</t>
    <rPh sb="0" eb="2">
      <t>シャリョウ</t>
    </rPh>
    <rPh sb="2" eb="4">
      <t>ウンパン</t>
    </rPh>
    <rPh sb="4" eb="5">
      <t>グ</t>
    </rPh>
    <rPh sb="5" eb="7">
      <t>ゲンカ</t>
    </rPh>
    <rPh sb="7" eb="10">
      <t>ショウキャクヒ</t>
    </rPh>
    <phoneticPr fontId="19"/>
  </si>
  <si>
    <t>　　車輌運搬具減価償却費</t>
    <rPh sb="2" eb="4">
      <t>シャリョウ</t>
    </rPh>
    <rPh sb="4" eb="6">
      <t>ウンパン</t>
    </rPh>
    <rPh sb="6" eb="7">
      <t>グ</t>
    </rPh>
    <rPh sb="7" eb="9">
      <t>ゲンカ</t>
    </rPh>
    <rPh sb="9" eb="12">
      <t>ショウキャクヒ</t>
    </rPh>
    <phoneticPr fontId="19"/>
  </si>
  <si>
    <t>たな卸資産減耗費</t>
    <rPh sb="2" eb="3">
      <t>オロシ</t>
    </rPh>
    <rPh sb="3" eb="5">
      <t>シサン</t>
    </rPh>
    <rPh sb="5" eb="7">
      <t>ゲンモウ</t>
    </rPh>
    <rPh sb="7" eb="8">
      <t>ヒ</t>
    </rPh>
    <phoneticPr fontId="19"/>
  </si>
  <si>
    <t>薬品等</t>
    <rPh sb="0" eb="3">
      <t>ヤクヒントウ</t>
    </rPh>
    <phoneticPr fontId="19"/>
  </si>
  <si>
    <t>固定資産除却費</t>
    <rPh sb="0" eb="4">
      <t>コテイシサン</t>
    </rPh>
    <rPh sb="4" eb="5">
      <t>ジョ</t>
    </rPh>
    <rPh sb="5" eb="6">
      <t>キャク</t>
    </rPh>
    <rPh sb="6" eb="7">
      <t>ヒ</t>
    </rPh>
    <phoneticPr fontId="19"/>
  </si>
  <si>
    <t>医療機器等</t>
    <rPh sb="0" eb="2">
      <t>イリョウ</t>
    </rPh>
    <rPh sb="2" eb="5">
      <t>キキトウ</t>
    </rPh>
    <phoneticPr fontId="19"/>
  </si>
  <si>
    <t>研究研修費</t>
    <rPh sb="0" eb="2">
      <t>ケンキュウ</t>
    </rPh>
    <rPh sb="2" eb="5">
      <t>ケンシュウヒ</t>
    </rPh>
    <phoneticPr fontId="19"/>
  </si>
  <si>
    <t>謝金</t>
    <rPh sb="0" eb="2">
      <t>シャキン</t>
    </rPh>
    <phoneticPr fontId="19"/>
  </si>
  <si>
    <t>研修講師謝礼</t>
    <rPh sb="0" eb="2">
      <t>ケンシュウ</t>
    </rPh>
    <rPh sb="2" eb="4">
      <t>コウシ</t>
    </rPh>
    <rPh sb="4" eb="6">
      <t>シャレイ</t>
    </rPh>
    <phoneticPr fontId="19"/>
  </si>
  <si>
    <t>接遇研修・看護研修・その他</t>
    <rPh sb="0" eb="2">
      <t>セツグウ</t>
    </rPh>
    <rPh sb="2" eb="4">
      <t>ケンシュウ</t>
    </rPh>
    <rPh sb="5" eb="7">
      <t>カンゴ</t>
    </rPh>
    <rPh sb="7" eb="9">
      <t>ケンシュウ</t>
    </rPh>
    <rPh sb="12" eb="13">
      <t>タ</t>
    </rPh>
    <phoneticPr fontId="19"/>
  </si>
  <si>
    <t>図書費</t>
    <rPh sb="0" eb="2">
      <t>トショ</t>
    </rPh>
    <rPh sb="2" eb="3">
      <t>ヒ</t>
    </rPh>
    <phoneticPr fontId="19"/>
  </si>
  <si>
    <t>医学用参考図書購入費</t>
    <rPh sb="0" eb="3">
      <t>イガクヨウ</t>
    </rPh>
    <rPh sb="3" eb="5">
      <t>サンコウ</t>
    </rPh>
    <rPh sb="5" eb="7">
      <t>トショ</t>
    </rPh>
    <rPh sb="7" eb="10">
      <t>コウニュウヒ</t>
    </rPh>
    <phoneticPr fontId="19"/>
  </si>
  <si>
    <t>研究・学会等</t>
    <rPh sb="0" eb="2">
      <t>ケンキュウ</t>
    </rPh>
    <rPh sb="3" eb="5">
      <t>ガッカイ</t>
    </rPh>
    <rPh sb="5" eb="6">
      <t>トウ</t>
    </rPh>
    <phoneticPr fontId="39"/>
  </si>
  <si>
    <t>学会、研修会等参加旅費</t>
    <rPh sb="0" eb="2">
      <t>ガッカイ</t>
    </rPh>
    <rPh sb="3" eb="7">
      <t>ケンシュウカイトウ</t>
    </rPh>
    <rPh sb="7" eb="9">
      <t>サンカ</t>
    </rPh>
    <rPh sb="9" eb="11">
      <t>リョヒ</t>
    </rPh>
    <phoneticPr fontId="19"/>
  </si>
  <si>
    <t>医師、看護師、技師等学術学会・研修会旅費</t>
    <rPh sb="3" eb="6">
      <t>カンゴシ</t>
    </rPh>
    <rPh sb="10" eb="12">
      <t>ガクジュツ</t>
    </rPh>
    <rPh sb="12" eb="14">
      <t>ガッカイ</t>
    </rPh>
    <rPh sb="15" eb="18">
      <t>ケンシュウカイ</t>
    </rPh>
    <rPh sb="18" eb="20">
      <t>リョヒ</t>
    </rPh>
    <phoneticPr fontId="19"/>
  </si>
  <si>
    <t>研修会費</t>
    <rPh sb="0" eb="3">
      <t>ケンシュウカイ</t>
    </rPh>
    <rPh sb="3" eb="4">
      <t>ヒ</t>
    </rPh>
    <phoneticPr fontId="19"/>
  </si>
  <si>
    <t>研修会参加負担金等</t>
    <rPh sb="0" eb="2">
      <t>ケンシュウ</t>
    </rPh>
    <rPh sb="2" eb="3">
      <t>カイ</t>
    </rPh>
    <rPh sb="3" eb="5">
      <t>サンカ</t>
    </rPh>
    <rPh sb="5" eb="8">
      <t>フタンキン</t>
    </rPh>
    <rPh sb="8" eb="9">
      <t>トウ</t>
    </rPh>
    <phoneticPr fontId="19"/>
  </si>
  <si>
    <t>研修雑費</t>
    <rPh sb="0" eb="2">
      <t>ケンシュウ</t>
    </rPh>
    <rPh sb="2" eb="4">
      <t>ザッピ</t>
    </rPh>
    <phoneticPr fontId="19"/>
  </si>
  <si>
    <t>研修資料代等</t>
    <rPh sb="0" eb="2">
      <t>ケンシュウ</t>
    </rPh>
    <rPh sb="2" eb="4">
      <t>シリョウ</t>
    </rPh>
    <rPh sb="4" eb="5">
      <t>ダイ</t>
    </rPh>
    <rPh sb="5" eb="6">
      <t>トウ</t>
    </rPh>
    <phoneticPr fontId="19"/>
  </si>
  <si>
    <t>医業外費用</t>
    <rPh sb="0" eb="2">
      <t>イギョウ</t>
    </rPh>
    <rPh sb="2" eb="3">
      <t>ガイ</t>
    </rPh>
    <rPh sb="3" eb="5">
      <t>ヒヨウ</t>
    </rPh>
    <phoneticPr fontId="19"/>
  </si>
  <si>
    <t>企業債利子償還金</t>
    <rPh sb="0" eb="2">
      <t>キギョウ</t>
    </rPh>
    <rPh sb="2" eb="3">
      <t>サイ</t>
    </rPh>
    <rPh sb="3" eb="5">
      <t>リシ</t>
    </rPh>
    <rPh sb="5" eb="7">
      <t>ショウカン</t>
    </rPh>
    <rPh sb="7" eb="8">
      <t>キン</t>
    </rPh>
    <phoneticPr fontId="19"/>
  </si>
  <si>
    <t>償還額15,155,094円</t>
    <rPh sb="0" eb="2">
      <t>ショウカン</t>
    </rPh>
    <rPh sb="2" eb="3">
      <t>ガク</t>
    </rPh>
    <phoneticPr fontId="19"/>
  </si>
  <si>
    <t>取扱諸費</t>
    <rPh sb="0" eb="2">
      <t>トリアツカイ</t>
    </rPh>
    <rPh sb="2" eb="4">
      <t>ショヒ</t>
    </rPh>
    <phoneticPr fontId="19"/>
  </si>
  <si>
    <t>患者外給食材料費</t>
    <rPh sb="0" eb="2">
      <t>カンジャ</t>
    </rPh>
    <rPh sb="2" eb="3">
      <t>ガイ</t>
    </rPh>
    <rPh sb="3" eb="5">
      <t>キュウショク</t>
    </rPh>
    <rPh sb="5" eb="7">
      <t>ザイリョウ</t>
    </rPh>
    <rPh sb="7" eb="8">
      <t>ヒ</t>
    </rPh>
    <phoneticPr fontId="19"/>
  </si>
  <si>
    <t>患者外給食材料費</t>
    <rPh sb="0" eb="2">
      <t>カンジャ</t>
    </rPh>
    <rPh sb="2" eb="3">
      <t>ガイ</t>
    </rPh>
    <rPh sb="3" eb="5">
      <t>キュウショク</t>
    </rPh>
    <rPh sb="5" eb="8">
      <t>ザイリョウヒ</t>
    </rPh>
    <phoneticPr fontId="19"/>
  </si>
  <si>
    <t>患者外給食材料費</t>
    <rPh sb="0" eb="2">
      <t>カンジャ</t>
    </rPh>
    <rPh sb="2" eb="3">
      <t>ゲ</t>
    </rPh>
    <rPh sb="3" eb="5">
      <t>キュウショク</t>
    </rPh>
    <rPh sb="5" eb="8">
      <t>ザイリョウヒ</t>
    </rPh>
    <phoneticPr fontId="19"/>
  </si>
  <si>
    <t>消費税</t>
    <rPh sb="0" eb="3">
      <t>ショウヒゼイ</t>
    </rPh>
    <phoneticPr fontId="19"/>
  </si>
  <si>
    <t>支払消費税及び地方消費税</t>
    <rPh sb="0" eb="2">
      <t>シハライ</t>
    </rPh>
    <rPh sb="2" eb="5">
      <t>ショウヒゼイ</t>
    </rPh>
    <rPh sb="5" eb="6">
      <t>オヨ</t>
    </rPh>
    <rPh sb="7" eb="9">
      <t>チホウ</t>
    </rPh>
    <rPh sb="9" eb="12">
      <t>ショウヒゼイ</t>
    </rPh>
    <phoneticPr fontId="19"/>
  </si>
  <si>
    <t>雑損失</t>
    <rPh sb="0" eb="1">
      <t>ザツ</t>
    </rPh>
    <rPh sb="1" eb="3">
      <t>ソンシツ</t>
    </rPh>
    <phoneticPr fontId="19"/>
  </si>
  <si>
    <t>不用品売却原価</t>
    <rPh sb="0" eb="3">
      <t>フヨウヒン</t>
    </rPh>
    <rPh sb="3" eb="5">
      <t>バイキャク</t>
    </rPh>
    <rPh sb="5" eb="7">
      <t>ゲンカ</t>
    </rPh>
    <phoneticPr fontId="19"/>
  </si>
  <si>
    <t>その他雑損失</t>
    <rPh sb="2" eb="3">
      <t>タ</t>
    </rPh>
    <rPh sb="3" eb="4">
      <t>ザツ</t>
    </rPh>
    <rPh sb="4" eb="6">
      <t>ソンシツ</t>
    </rPh>
    <phoneticPr fontId="19"/>
  </si>
  <si>
    <t>　　その他雑損失</t>
    <rPh sb="4" eb="5">
      <t>タ</t>
    </rPh>
    <rPh sb="5" eb="6">
      <t>ザツ</t>
    </rPh>
    <rPh sb="6" eb="8">
      <t>ソンシツ</t>
    </rPh>
    <phoneticPr fontId="19"/>
  </si>
  <si>
    <t>固定資産売却損</t>
    <rPh sb="0" eb="4">
      <t>コテイシサン</t>
    </rPh>
    <rPh sb="4" eb="6">
      <t>バイキャク</t>
    </rPh>
    <rPh sb="6" eb="7">
      <t>ソン</t>
    </rPh>
    <phoneticPr fontId="19"/>
  </si>
  <si>
    <t>　　予備費</t>
    <rPh sb="2" eb="5">
      <t>ヨビヒ</t>
    </rPh>
    <phoneticPr fontId="19"/>
  </si>
  <si>
    <t>H30初予算</t>
    <rPh sb="3" eb="4">
      <t>ショ</t>
    </rPh>
    <rPh sb="4" eb="6">
      <t>ヨサン</t>
    </rPh>
    <phoneticPr fontId="19"/>
  </si>
  <si>
    <t>他会計出資金</t>
    <rPh sb="0" eb="1">
      <t>タ</t>
    </rPh>
    <rPh sb="1" eb="3">
      <t>カイケイ</t>
    </rPh>
    <rPh sb="3" eb="5">
      <t>シュッシ</t>
    </rPh>
    <rPh sb="5" eb="6">
      <t>キン</t>
    </rPh>
    <phoneticPr fontId="19"/>
  </si>
  <si>
    <t>企業債元金償還分</t>
    <rPh sb="0" eb="2">
      <t>キギョウ</t>
    </rPh>
    <rPh sb="2" eb="3">
      <t>サイ</t>
    </rPh>
    <rPh sb="3" eb="5">
      <t>ガンキン</t>
    </rPh>
    <rPh sb="5" eb="7">
      <t>ショウカン</t>
    </rPh>
    <rPh sb="7" eb="8">
      <t>ブン</t>
    </rPh>
    <phoneticPr fontId="19"/>
  </si>
  <si>
    <t>H14まで償還額 54,878,241円×2/3＝36,586千円</t>
    <rPh sb="31" eb="32">
      <t>セン</t>
    </rPh>
    <phoneticPr fontId="39"/>
  </si>
  <si>
    <t>H15以降償還額25,297,629円×1/2＝12,648千円</t>
    <rPh sb="3" eb="5">
      <t>イコウ</t>
    </rPh>
    <rPh sb="30" eb="31">
      <t>セン</t>
    </rPh>
    <phoneticPr fontId="39"/>
  </si>
  <si>
    <t>建設改良事業分</t>
    <rPh sb="0" eb="2">
      <t>ケンセツ</t>
    </rPh>
    <rPh sb="2" eb="4">
      <t>カイリョウ</t>
    </rPh>
    <rPh sb="4" eb="6">
      <t>ジギョウ</t>
    </rPh>
    <rPh sb="6" eb="7">
      <t>ブン</t>
    </rPh>
    <phoneticPr fontId="19"/>
  </si>
  <si>
    <t>院内照明器具LED化事業に係る出資金（県費補助金）</t>
    <rPh sb="2" eb="4">
      <t>ショウメイ</t>
    </rPh>
    <rPh sb="4" eb="6">
      <t>キグ</t>
    </rPh>
    <rPh sb="13" eb="14">
      <t>カカ</t>
    </rPh>
    <rPh sb="15" eb="18">
      <t>シュッシキン</t>
    </rPh>
    <rPh sb="19" eb="20">
      <t>ケン</t>
    </rPh>
    <rPh sb="20" eb="21">
      <t>ヒ</t>
    </rPh>
    <rPh sb="21" eb="23">
      <t>ホジョ</t>
    </rPh>
    <rPh sb="23" eb="24">
      <t>キン</t>
    </rPh>
    <phoneticPr fontId="39"/>
  </si>
  <si>
    <t>　みやぎ環境税交付金2,757千円</t>
    <rPh sb="15" eb="17">
      <t>センエン</t>
    </rPh>
    <phoneticPr fontId="39"/>
  </si>
  <si>
    <t>院内照明器具LED化事業に係る出資金（県費補助金除く額×1/2）</t>
    <rPh sb="2" eb="4">
      <t>ショウメイ</t>
    </rPh>
    <rPh sb="4" eb="6">
      <t>キグ</t>
    </rPh>
    <rPh sb="13" eb="14">
      <t>カカ</t>
    </rPh>
    <rPh sb="15" eb="18">
      <t>シュッシキン</t>
    </rPh>
    <rPh sb="19" eb="20">
      <t>ケン</t>
    </rPh>
    <rPh sb="20" eb="21">
      <t>ヒ</t>
    </rPh>
    <rPh sb="21" eb="23">
      <t>ホジョ</t>
    </rPh>
    <rPh sb="23" eb="24">
      <t>キン</t>
    </rPh>
    <rPh sb="24" eb="25">
      <t>ノゾ</t>
    </rPh>
    <rPh sb="26" eb="27">
      <t>ガク</t>
    </rPh>
    <phoneticPr fontId="39"/>
  </si>
  <si>
    <t>　（4,396千円-2,757千円）×1/2=820千円</t>
    <rPh sb="7" eb="9">
      <t>センエン</t>
    </rPh>
    <rPh sb="15" eb="17">
      <t>センエン</t>
    </rPh>
    <rPh sb="26" eb="28">
      <t>センエン</t>
    </rPh>
    <phoneticPr fontId="39"/>
  </si>
  <si>
    <t>一般会計出資金</t>
    <rPh sb="0" eb="2">
      <t>イッパン</t>
    </rPh>
    <rPh sb="2" eb="4">
      <t>カイケイ</t>
    </rPh>
    <rPh sb="4" eb="6">
      <t>シュッシ</t>
    </rPh>
    <rPh sb="6" eb="7">
      <t>キン</t>
    </rPh>
    <phoneticPr fontId="19"/>
  </si>
  <si>
    <t>固定資産売却代金</t>
    <rPh sb="0" eb="4">
      <t>コテイシサン</t>
    </rPh>
    <rPh sb="4" eb="6">
      <t>バイキャク</t>
    </rPh>
    <rPh sb="6" eb="8">
      <t>ダイキン</t>
    </rPh>
    <phoneticPr fontId="19"/>
  </si>
  <si>
    <t>有形固定資産売却代金</t>
    <rPh sb="0" eb="2">
      <t>ユウケイ</t>
    </rPh>
    <rPh sb="2" eb="6">
      <t>コテイシサン</t>
    </rPh>
    <rPh sb="6" eb="8">
      <t>バイキャク</t>
    </rPh>
    <rPh sb="8" eb="10">
      <t>ダイキン</t>
    </rPh>
    <phoneticPr fontId="19"/>
  </si>
  <si>
    <t>有形固定資産売却代金</t>
    <rPh sb="0" eb="2">
      <t>ユウケイ</t>
    </rPh>
    <rPh sb="2" eb="6">
      <t>コテイシサン</t>
    </rPh>
    <rPh sb="6" eb="10">
      <t>バイキャクダイキン</t>
    </rPh>
    <phoneticPr fontId="19"/>
  </si>
  <si>
    <t>企業債</t>
    <rPh sb="0" eb="2">
      <t>キギョウ</t>
    </rPh>
    <rPh sb="2" eb="3">
      <t>サイ</t>
    </rPh>
    <phoneticPr fontId="19"/>
  </si>
  <si>
    <t>企業債</t>
    <rPh sb="0" eb="2">
      <t>キギョウ</t>
    </rPh>
    <rPh sb="2" eb="3">
      <t>サイ</t>
    </rPh>
    <phoneticPr fontId="39"/>
  </si>
  <si>
    <t>医療機器整備事業</t>
    <rPh sb="0" eb="2">
      <t>イリョウ</t>
    </rPh>
    <rPh sb="2" eb="4">
      <t>キキ</t>
    </rPh>
    <rPh sb="4" eb="6">
      <t>セイビ</t>
    </rPh>
    <rPh sb="6" eb="8">
      <t>ジギョウ</t>
    </rPh>
    <phoneticPr fontId="39"/>
  </si>
  <si>
    <t>23,300,000円</t>
    <rPh sb="10" eb="11">
      <t>エン</t>
    </rPh>
    <phoneticPr fontId="39"/>
  </si>
  <si>
    <t>工事請負費</t>
    <rPh sb="0" eb="2">
      <t>コウジ</t>
    </rPh>
    <rPh sb="2" eb="4">
      <t>ウケオイ</t>
    </rPh>
    <rPh sb="4" eb="5">
      <t>ヒ</t>
    </rPh>
    <phoneticPr fontId="19"/>
  </si>
  <si>
    <t>院内照明器具LED化事業</t>
    <rPh sb="0" eb="1">
      <t>イン</t>
    </rPh>
    <rPh sb="1" eb="2">
      <t>ナイ</t>
    </rPh>
    <rPh sb="2" eb="4">
      <t>ショウメイ</t>
    </rPh>
    <rPh sb="4" eb="6">
      <t>キグ</t>
    </rPh>
    <rPh sb="9" eb="10">
      <t>カ</t>
    </rPh>
    <rPh sb="10" eb="12">
      <t>ジギョウ</t>
    </rPh>
    <phoneticPr fontId="39"/>
  </si>
  <si>
    <t>有形固定資産購入費</t>
    <rPh sb="0" eb="2">
      <t>ユウケイ</t>
    </rPh>
    <rPh sb="2" eb="4">
      <t>コテイ</t>
    </rPh>
    <rPh sb="4" eb="6">
      <t>シサン</t>
    </rPh>
    <rPh sb="6" eb="9">
      <t>コウニュウヒ</t>
    </rPh>
    <phoneticPr fontId="19"/>
  </si>
  <si>
    <t>器械備品購入費</t>
    <rPh sb="0" eb="2">
      <t>キカイ</t>
    </rPh>
    <phoneticPr fontId="19"/>
  </si>
  <si>
    <t>医療機器等備品購入費</t>
    <rPh sb="0" eb="2">
      <t>イリョウ</t>
    </rPh>
    <rPh sb="2" eb="4">
      <t>キキ</t>
    </rPh>
    <rPh sb="4" eb="5">
      <t>トウ</t>
    </rPh>
    <rPh sb="5" eb="7">
      <t>ビヒン</t>
    </rPh>
    <rPh sb="7" eb="10">
      <t>コウニュウヒ</t>
    </rPh>
    <phoneticPr fontId="19"/>
  </si>
  <si>
    <t>医療画像ｼｽﾃﾑ(PACS)</t>
    <rPh sb="0" eb="2">
      <t>イリョウ</t>
    </rPh>
    <rPh sb="2" eb="4">
      <t>ガゾウ</t>
    </rPh>
    <phoneticPr fontId="39"/>
  </si>
  <si>
    <t>温冷配膳車2台</t>
    <rPh sb="0" eb="2">
      <t>オンレイ</t>
    </rPh>
    <rPh sb="2" eb="4">
      <t>ハイゼン</t>
    </rPh>
    <rPh sb="4" eb="5">
      <t>シャ</t>
    </rPh>
    <rPh sb="6" eb="7">
      <t>ダイ</t>
    </rPh>
    <phoneticPr fontId="39"/>
  </si>
  <si>
    <t>心電図検査装置</t>
    <rPh sb="0" eb="3">
      <t>シンデンズ</t>
    </rPh>
    <rPh sb="3" eb="5">
      <t>ケンサ</t>
    </rPh>
    <rPh sb="5" eb="7">
      <t>ソウチ</t>
    </rPh>
    <phoneticPr fontId="39"/>
  </si>
  <si>
    <t>病室用ベッド2台</t>
    <rPh sb="0" eb="3">
      <t>ビョウシツヨウ</t>
    </rPh>
    <rPh sb="7" eb="8">
      <t>ダイ</t>
    </rPh>
    <phoneticPr fontId="39"/>
  </si>
  <si>
    <t>検査ﾃﾞｰﾀﾋﾞﾕｱｰPC</t>
    <rPh sb="0" eb="2">
      <t>ケンサ</t>
    </rPh>
    <phoneticPr fontId="39"/>
  </si>
  <si>
    <t>病棟用麻薬保管金庫</t>
    <rPh sb="0" eb="2">
      <t>ビョウトウ</t>
    </rPh>
    <rPh sb="2" eb="3">
      <t>ヨウ</t>
    </rPh>
    <rPh sb="3" eb="5">
      <t>マヤク</t>
    </rPh>
    <rPh sb="5" eb="7">
      <t>ホカン</t>
    </rPh>
    <rPh sb="7" eb="9">
      <t>キンコ</t>
    </rPh>
    <phoneticPr fontId="39"/>
  </si>
  <si>
    <t>自動体外式除細動器</t>
    <rPh sb="0" eb="2">
      <t>ジドウ</t>
    </rPh>
    <rPh sb="2" eb="4">
      <t>タイガイ</t>
    </rPh>
    <rPh sb="4" eb="5">
      <t>シキ</t>
    </rPh>
    <rPh sb="5" eb="9">
      <t>ジョサイドウキ</t>
    </rPh>
    <phoneticPr fontId="39"/>
  </si>
  <si>
    <t>口腔外用サクション</t>
    <rPh sb="0" eb="2">
      <t>コウクウ</t>
    </rPh>
    <rPh sb="2" eb="4">
      <t>ガイヨウ</t>
    </rPh>
    <phoneticPr fontId="39"/>
  </si>
  <si>
    <t>笑気吸入鎮静器</t>
    <rPh sb="0" eb="2">
      <t>ショウキ</t>
    </rPh>
    <rPh sb="2" eb="4">
      <t>キュウニュウ</t>
    </rPh>
    <rPh sb="4" eb="5">
      <t>チン</t>
    </rPh>
    <rPh sb="6" eb="7">
      <t>キ</t>
    </rPh>
    <phoneticPr fontId="39"/>
  </si>
  <si>
    <t>企業会計ｻｰﾊﾞ更新</t>
    <rPh sb="0" eb="2">
      <t>キギョウ</t>
    </rPh>
    <rPh sb="2" eb="4">
      <t>カイケイ</t>
    </rPh>
    <rPh sb="8" eb="10">
      <t>コウシン</t>
    </rPh>
    <phoneticPr fontId="39"/>
  </si>
  <si>
    <t>企業債元金償還金</t>
    <rPh sb="0" eb="2">
      <t>キギョウ</t>
    </rPh>
    <rPh sb="2" eb="3">
      <t>サイ</t>
    </rPh>
    <rPh sb="3" eb="5">
      <t>ガンキン</t>
    </rPh>
    <rPh sb="5" eb="7">
      <t>ショウカン</t>
    </rPh>
    <rPh sb="7" eb="8">
      <t>キン</t>
    </rPh>
    <phoneticPr fontId="19"/>
  </si>
  <si>
    <t>償還額 80,175,870円</t>
    <rPh sb="2" eb="3">
      <t>ガク</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</si>
</sst>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 &quot;#,##0"/>
    <numFmt numFmtId="177" formatCode="0_);[Red]\(0\)"/>
    <numFmt numFmtId="178" formatCode="#,##0;&quot;△ &quot;#,##0"/>
    <numFmt numFmtId="180" formatCode="#,##0_ "/>
    <numFmt numFmtId="181" formatCode="#,##0&quot;円&quot;"/>
  </numFmts>
  <fonts count="71"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
      <sz val="6"/>
      <name val="ＭＳ Ｐゴシック"/>
      <family val="3"/>
      <charset val="128"/>
    </font>
    <font>
      <sz val="12"/>
      <color theme="1"/>
      <name val="ＭＳ Ｐゴシック"/>
      <family val="2"/>
      <charset val="128"/>
    </font>
    <font>
      <sz val="12"/>
      <color theme="0"/>
      <name val="ＭＳ Ｐゴシック"/>
      <family val="3"/>
      <charset val="128"/>
    </font>
    <font>
      <sz val="12"/>
      <color theme="1"/>
      <name val="ＭＳ Ｐゴシック"/>
      <family val="3"/>
      <charset val="128"/>
    </font>
    <font>
      <sz val="12"/>
      <color theme="1"/>
      <name val="ＭＳ 明朝"/>
      <family val="1"/>
      <charset val="128"/>
    </font>
    <font>
      <sz val="11"/>
      <name val="ＭＳ Ｐゴシック"/>
      <family val="3"/>
      <charset val="128"/>
    </font>
    <font>
      <sz val="12"/>
      <name val="ＭＳ Ｐゴシック"/>
      <family val="3"/>
      <charset val="128"/>
      <scheme val="minor"/>
    </font>
    <font>
      <sz val="12"/>
      <color theme="1"/>
      <name val="ＭＳ Ｐゴシック"/>
      <family val="2"/>
      <charset val="128"/>
      <scheme val="minor"/>
    </font>
    <font>
      <sz val="12"/>
      <color indexed="8"/>
      <name val="ＭＳ Ｐゴシック"/>
      <family val="3"/>
      <charset val="128"/>
      <scheme val="major"/>
    </font>
    <font>
      <sz val="12"/>
      <name val="ＭＳ Ｐゴシック"/>
      <family val="3"/>
      <charset val="128"/>
      <scheme val="major"/>
    </font>
    <font>
      <sz val="12"/>
      <color theme="1"/>
      <name val="ＭＳ Ｐゴシック"/>
      <family val="3"/>
      <charset val="128"/>
      <scheme val="minor"/>
    </font>
    <font>
      <sz val="12"/>
      <color indexed="9"/>
      <name val="ＭＳ Ｐゴシック"/>
      <family val="3"/>
      <charset val="128"/>
      <scheme val="major"/>
    </font>
    <font>
      <sz val="12"/>
      <color theme="0"/>
      <name val="ＭＳ Ｐゴシック"/>
      <family val="2"/>
      <charset val="128"/>
    </font>
    <font>
      <sz val="14"/>
      <name val="HGS創英角ｺﾞｼｯｸUB"/>
      <family val="3"/>
      <charset val="128"/>
    </font>
    <font>
      <sz val="14"/>
      <color theme="1"/>
      <name val="ＭＳ Ｐゴシック"/>
      <family val="2"/>
      <charset val="128"/>
      <scheme val="minor"/>
    </font>
    <font>
      <sz val="12"/>
      <color indexed="13"/>
      <name val="ＭＳ Ｐゴシック"/>
      <family val="3"/>
      <charset val="128"/>
      <scheme val="major"/>
    </font>
    <font>
      <sz val="12"/>
      <color indexed="10"/>
      <name val="ＭＳ Ｐゴシック"/>
      <family val="3"/>
      <charset val="128"/>
      <scheme val="major"/>
    </font>
    <font>
      <sz val="12"/>
      <color theme="0"/>
      <name val="ＭＳ Ｐゴシック"/>
      <family val="3"/>
      <charset val="128"/>
      <scheme val="major"/>
    </font>
    <font>
      <sz val="12"/>
      <name val="HGS創英角ｺﾞｼｯｸUB"/>
      <family val="3"/>
      <charset val="128"/>
    </font>
    <font>
      <sz val="12"/>
      <name val="ＭＳ Ｐゴシック"/>
      <family val="2"/>
      <charset val="128"/>
    </font>
    <font>
      <sz val="6"/>
      <name val="ＭＳ 明朝"/>
      <family val="2"/>
      <charset val="128"/>
    </font>
    <font>
      <sz val="12"/>
      <color indexed="8"/>
      <name val="ＭＳ Ｐゴシック"/>
      <family val="3"/>
      <charset val="128"/>
    </font>
    <font>
      <sz val="12"/>
      <name val="ＭＳ Ｐゴシック"/>
      <family val="3"/>
      <charset val="128"/>
    </font>
    <font>
      <sz val="14"/>
      <color indexed="8"/>
      <name val="HGS創英角ｺﾞｼｯｸUB"/>
      <family val="3"/>
      <charset val="128"/>
    </font>
    <font>
      <sz val="12"/>
      <color indexed="8"/>
      <name val="HGS創英角ｺﾞｼｯｸUB"/>
      <family val="3"/>
      <charset val="128"/>
    </font>
    <font>
      <sz val="12"/>
      <color indexed="8"/>
      <name val="ＭＳ Ｐゴシック"/>
      <family val="3"/>
      <charset val="128"/>
      <scheme val="minor"/>
    </font>
    <font>
      <b/>
      <sz val="12"/>
      <color indexed="8"/>
      <name val="ＭＳ Ｐゴシック"/>
      <family val="3"/>
      <charset val="128"/>
    </font>
    <font>
      <sz val="12"/>
      <color indexed="13"/>
      <name val="ＭＳ Ｐゴシック"/>
      <family val="3"/>
      <charset val="128"/>
      <scheme val="minor"/>
    </font>
    <font>
      <sz val="11"/>
      <name val="ＭＳ Ｐゴシック"/>
      <family val="3"/>
      <charset val="128"/>
      <scheme val="major"/>
    </font>
    <font>
      <sz val="12"/>
      <color indexed="9"/>
      <name val="ＭＳ Ｐゴシック"/>
      <family val="3"/>
      <charset val="128"/>
    </font>
    <font>
      <sz val="11"/>
      <color theme="0"/>
      <name val="ＭＳ Ｐゴシック"/>
      <family val="3"/>
      <charset val="128"/>
    </font>
    <font>
      <sz val="11"/>
      <color indexed="8"/>
      <name val="ＭＳ Ｐゴシック"/>
      <family val="3"/>
      <charset val="128"/>
      <scheme val="minor"/>
    </font>
    <font>
      <sz val="16"/>
      <name val="HGS創英角ｺﾞｼｯｸUB"/>
      <family val="3"/>
      <charset val="128"/>
    </font>
    <font>
      <sz val="10"/>
      <name val="ＭＳ Ｐゴシック"/>
      <family val="3"/>
      <charset val="128"/>
    </font>
    <font>
      <sz val="10"/>
      <color rgb="FFFF0000"/>
      <name val="ＭＳ Ｐゴシック"/>
      <family val="3"/>
      <charset val="128"/>
    </font>
    <font>
      <sz val="11"/>
      <name val="HGS創英角ｺﾞｼｯｸUB"/>
      <family val="3"/>
      <charset val="128"/>
    </font>
    <font>
      <sz val="11"/>
      <color rgb="FFFF0000"/>
      <name val="ＭＳ Ｐゴシック"/>
      <family val="3"/>
      <charset val="128"/>
    </font>
    <font>
      <sz val="11"/>
      <color theme="1"/>
      <name val="ＭＳ Ｐゴシック"/>
      <family val="3"/>
      <charset val="128"/>
    </font>
    <font>
      <sz val="6"/>
      <name val="ＭＳ 明朝"/>
      <family val="1"/>
      <charset val="128"/>
    </font>
    <font>
      <sz val="8"/>
      <name val="ＭＳ Ｐゴシック"/>
      <family val="3"/>
      <charset val="128"/>
    </font>
    <font>
      <sz val="14"/>
      <name val="ＭＳ Ｐゴシック"/>
      <family val="3"/>
      <charset val="128"/>
    </font>
    <font>
      <strike/>
      <sz val="11"/>
      <name val="ＭＳ Ｐゴシック"/>
      <family val="3"/>
      <charset val="128"/>
    </font>
    <font>
      <b/>
      <sz val="16"/>
      <name val="ＭＳ ゴシック"/>
      <family val="3"/>
      <charset val="128"/>
    </font>
    <font>
      <b/>
      <sz val="11"/>
      <name val="ＭＳ ゴシック"/>
      <family val="3"/>
      <charset val="128"/>
    </font>
    <font>
      <sz val="10"/>
      <name val="ＭＳ ゴシック"/>
      <family val="3"/>
      <charset val="128"/>
    </font>
    <font>
      <b/>
      <sz val="11"/>
      <color rgb="FFFF0000"/>
      <name val="ＭＳ ゴシック"/>
      <family val="3"/>
      <charset val="128"/>
    </font>
    <font>
      <sz val="11"/>
      <name val="ＭＳ ゴシック"/>
      <family val="3"/>
      <charset val="128"/>
    </font>
    <font>
      <sz val="9"/>
      <name val="ＭＳ ゴシック"/>
      <family val="3"/>
      <charset val="128"/>
    </font>
    <font>
      <b/>
      <sz val="8"/>
      <color indexed="81"/>
      <name val="ＭＳ Ｐゴシック"/>
      <family val="3"/>
      <charset val="128"/>
    </font>
    <font>
      <b/>
      <sz val="9"/>
      <color indexed="81"/>
      <name val="ＭＳ Ｐゴシック"/>
      <family val="3"/>
      <charset val="128"/>
    </font>
    <font>
      <sz val="11"/>
      <color indexed="10"/>
      <name val="ＭＳ Ｐゴシック"/>
      <family val="3"/>
      <charset val="128"/>
    </font>
    <font>
      <sz val="9"/>
      <name val="ＭＳ Ｐ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right style="thin">
        <color auto="1"/>
      </right>
      <top style="thin">
        <color auto="1"/>
      </top>
      <bottom style="hair">
        <color auto="1"/>
      </bottom>
      <diagonal/>
    </border>
    <border>
      <left/>
      <right style="thin">
        <color auto="1"/>
      </right>
      <top style="hair">
        <color auto="1"/>
      </top>
      <bottom style="thin">
        <color auto="1"/>
      </bottom>
      <diagonal/>
    </border>
    <border>
      <left style="thin">
        <color auto="1"/>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thin">
        <color indexed="64"/>
      </bottom>
      <diagonal/>
    </border>
  </borders>
  <cellStyleXfs count="50">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xf numFmtId="38" fontId="23" fillId="0" borderId="0" applyFont="0" applyFill="0" applyBorder="0" applyAlignment="0" applyProtection="0">
      <alignment vertical="center"/>
    </xf>
    <xf numFmtId="0" fontId="23" fillId="0" borderId="0">
      <alignment vertical="center"/>
    </xf>
    <xf numFmtId="0" fontId="24" fillId="0" borderId="0"/>
    <xf numFmtId="38" fontId="24" fillId="0" borderId="0" applyFont="0" applyFill="0" applyBorder="0" applyAlignment="0" applyProtection="0"/>
    <xf numFmtId="38" fontId="20" fillId="0" borderId="0" applyFont="0" applyFill="0" applyBorder="0" applyAlignment="0" applyProtection="0">
      <alignment vertical="center"/>
    </xf>
    <xf numFmtId="0" fontId="24" fillId="0" borderId="0">
      <alignment vertical="center"/>
    </xf>
    <xf numFmtId="38" fontId="24" fillId="0" borderId="0" applyFont="0" applyFill="0" applyBorder="0" applyAlignment="0" applyProtection="0">
      <alignment vertical="center"/>
    </xf>
  </cellStyleXfs>
  <cellXfs count="799">
    <xf numFmtId="0" fontId="0" fillId="0" borderId="0" xfId="0">
      <alignment vertical="center"/>
    </xf>
    <xf numFmtId="0" fontId="21" fillId="0" borderId="14" xfId="0" applyFont="1" applyBorder="1">
      <alignment vertical="center"/>
    </xf>
    <xf numFmtId="0" fontId="21" fillId="0" borderId="15" xfId="0" applyFont="1" applyBorder="1">
      <alignment vertical="center"/>
    </xf>
    <xf numFmtId="0" fontId="22" fillId="0" borderId="15" xfId="0" applyFont="1" applyBorder="1">
      <alignment vertical="center"/>
    </xf>
    <xf numFmtId="0" fontId="22" fillId="0" borderId="18" xfId="0" applyFont="1" applyBorder="1" applyAlignment="1">
      <alignment vertical="center" shrinkToFit="1"/>
    </xf>
    <xf numFmtId="0" fontId="20" fillId="0" borderId="0" xfId="0" applyFont="1">
      <alignment vertical="center"/>
    </xf>
    <xf numFmtId="0" fontId="26" fillId="0" borderId="0" xfId="0" applyFont="1">
      <alignment vertical="center"/>
    </xf>
    <xf numFmtId="38" fontId="27" fillId="34" borderId="20" xfId="42" applyFont="1" applyFill="1" applyBorder="1" applyAlignment="1">
      <alignment vertical="center" shrinkToFit="1"/>
    </xf>
    <xf numFmtId="38" fontId="27" fillId="34" borderId="21" xfId="42" applyFont="1" applyFill="1" applyBorder="1" applyAlignment="1">
      <alignment vertical="center"/>
    </xf>
    <xf numFmtId="38" fontId="27" fillId="34" borderId="21" xfId="42" applyFont="1" applyFill="1" applyBorder="1" applyAlignment="1">
      <alignment vertical="center" shrinkToFit="1"/>
    </xf>
    <xf numFmtId="176" fontId="28" fillId="34" borderId="22" xfId="42" applyNumberFormat="1" applyFont="1" applyFill="1" applyBorder="1" applyAlignment="1">
      <alignment vertical="center" shrinkToFit="1"/>
    </xf>
    <xf numFmtId="38" fontId="27" fillId="34" borderId="22" xfId="42" applyFont="1" applyFill="1" applyBorder="1" applyAlignment="1">
      <alignment vertical="center" shrinkToFit="1"/>
    </xf>
    <xf numFmtId="0" fontId="29" fillId="0" borderId="0" xfId="0" applyFont="1">
      <alignment vertical="center"/>
    </xf>
    <xf numFmtId="38" fontId="27" fillId="0" borderId="14" xfId="42" applyFont="1" applyBorder="1" applyAlignment="1">
      <alignment vertical="center" shrinkToFit="1"/>
    </xf>
    <xf numFmtId="38" fontId="30" fillId="0" borderId="15" xfId="42" applyFont="1" applyBorder="1" applyAlignment="1">
      <alignment vertical="center"/>
    </xf>
    <xf numFmtId="38" fontId="27" fillId="35" borderId="15" xfId="42" applyFont="1" applyFill="1" applyBorder="1" applyAlignment="1">
      <alignment vertical="center"/>
    </xf>
    <xf numFmtId="38" fontId="27" fillId="35" borderId="15" xfId="42" applyFont="1" applyFill="1" applyBorder="1" applyAlignment="1">
      <alignment vertical="center" shrinkToFit="1"/>
    </xf>
    <xf numFmtId="176" fontId="28" fillId="35" borderId="18" xfId="42" applyNumberFormat="1" applyFont="1" applyFill="1" applyBorder="1" applyAlignment="1">
      <alignment vertical="center" shrinkToFit="1"/>
    </xf>
    <xf numFmtId="38" fontId="27" fillId="35" borderId="18" xfId="42" applyFont="1" applyFill="1" applyBorder="1" applyAlignment="1">
      <alignment vertical="center" shrinkToFit="1"/>
    </xf>
    <xf numFmtId="38" fontId="27" fillId="0" borderId="15" xfId="42" applyFont="1" applyBorder="1" applyAlignment="1">
      <alignment vertical="center"/>
    </xf>
    <xf numFmtId="38" fontId="27" fillId="36" borderId="15" xfId="42" applyFont="1" applyFill="1" applyBorder="1" applyAlignment="1">
      <alignment vertical="center" shrinkToFit="1"/>
    </xf>
    <xf numFmtId="38" fontId="27" fillId="36" borderId="15" xfId="42" applyFont="1" applyFill="1" applyBorder="1" applyAlignment="1">
      <alignment vertical="center"/>
    </xf>
    <xf numFmtId="176" fontId="28" fillId="36" borderId="18" xfId="42" applyNumberFormat="1" applyFont="1" applyFill="1" applyBorder="1" applyAlignment="1">
      <alignment vertical="center" shrinkToFit="1"/>
    </xf>
    <xf numFmtId="176" fontId="27" fillId="36" borderId="18" xfId="42" applyNumberFormat="1" applyFont="1" applyFill="1" applyBorder="1" applyAlignment="1">
      <alignment vertical="center" shrinkToFit="1"/>
    </xf>
    <xf numFmtId="38" fontId="27" fillId="34" borderId="14" xfId="42" applyFont="1" applyFill="1" applyBorder="1" applyAlignment="1">
      <alignment vertical="center" shrinkToFit="1"/>
    </xf>
    <xf numFmtId="38" fontId="27" fillId="34" borderId="15" xfId="42" applyFont="1" applyFill="1" applyBorder="1" applyAlignment="1">
      <alignment vertical="center"/>
    </xf>
    <xf numFmtId="38" fontId="27" fillId="34" borderId="15" xfId="42" applyFont="1" applyFill="1" applyBorder="1" applyAlignment="1">
      <alignment vertical="center" shrinkToFit="1"/>
    </xf>
    <xf numFmtId="176" fontId="28" fillId="34" borderId="18" xfId="42" applyNumberFormat="1" applyFont="1" applyFill="1" applyBorder="1" applyAlignment="1">
      <alignment vertical="center" shrinkToFit="1"/>
    </xf>
    <xf numFmtId="38" fontId="27" fillId="34" borderId="18" xfId="42" applyFont="1" applyFill="1" applyBorder="1" applyAlignment="1">
      <alignment vertical="center" shrinkToFit="1"/>
    </xf>
    <xf numFmtId="176" fontId="20" fillId="0" borderId="0" xfId="0" applyNumberFormat="1" applyFont="1">
      <alignment vertical="center"/>
    </xf>
    <xf numFmtId="0" fontId="31" fillId="0" borderId="14" xfId="0" applyFont="1" applyBorder="1">
      <alignment vertical="center"/>
    </xf>
    <xf numFmtId="0" fontId="31" fillId="0" borderId="15" xfId="0" applyFont="1" applyBorder="1">
      <alignment vertical="center"/>
    </xf>
    <xf numFmtId="0" fontId="20" fillId="0" borderId="15" xfId="0" applyFont="1" applyBorder="1">
      <alignment vertical="center"/>
    </xf>
    <xf numFmtId="176" fontId="20" fillId="0" borderId="18" xfId="0" applyNumberFormat="1" applyFont="1" applyBorder="1">
      <alignment vertical="center"/>
    </xf>
    <xf numFmtId="0" fontId="31" fillId="0" borderId="16" xfId="0" applyFont="1" applyBorder="1">
      <alignment vertical="center"/>
    </xf>
    <xf numFmtId="0" fontId="31" fillId="0" borderId="17" xfId="0" applyFont="1" applyBorder="1">
      <alignment vertical="center"/>
    </xf>
    <xf numFmtId="0" fontId="20" fillId="0" borderId="17" xfId="0" applyFont="1" applyBorder="1">
      <alignment vertical="center"/>
    </xf>
    <xf numFmtId="176" fontId="20" fillId="0" borderId="19" xfId="0" applyNumberFormat="1" applyFont="1" applyBorder="1">
      <alignment vertical="center"/>
    </xf>
    <xf numFmtId="0" fontId="20" fillId="0" borderId="0" xfId="0" applyFont="1" applyAlignment="1">
      <alignment vertical="center" shrinkToFit="1"/>
    </xf>
    <xf numFmtId="0" fontId="31" fillId="0" borderId="23" xfId="0" applyFont="1" applyBorder="1" applyAlignment="1">
      <alignment vertical="center" shrinkToFit="1"/>
    </xf>
    <xf numFmtId="0" fontId="21" fillId="0" borderId="23" xfId="0" applyFont="1" applyBorder="1" applyAlignment="1">
      <alignment vertical="center" shrinkToFit="1"/>
    </xf>
    <xf numFmtId="38" fontId="32" fillId="0" borderId="0" xfId="42" applyFont="1" applyAlignment="1">
      <alignment vertical="center"/>
    </xf>
    <xf numFmtId="38" fontId="32" fillId="0" borderId="0" xfId="42" applyFont="1" applyBorder="1" applyAlignment="1">
      <alignment vertical="center"/>
    </xf>
    <xf numFmtId="38" fontId="32" fillId="0" borderId="0" xfId="42" applyFont="1" applyBorder="1" applyAlignment="1">
      <alignment vertical="center" shrinkToFit="1"/>
    </xf>
    <xf numFmtId="38" fontId="32" fillId="0" borderId="0" xfId="42" applyFont="1" applyAlignment="1">
      <alignment vertical="center" shrinkToFit="1"/>
    </xf>
    <xf numFmtId="176" fontId="32" fillId="0" borderId="0" xfId="42" applyNumberFormat="1" applyFont="1" applyAlignment="1">
      <alignment vertical="center" shrinkToFit="1"/>
    </xf>
    <xf numFmtId="38" fontId="32" fillId="0" borderId="0" xfId="42" applyFont="1" applyAlignment="1">
      <alignment horizontal="left" vertical="center" shrinkToFit="1"/>
    </xf>
    <xf numFmtId="0" fontId="33" fillId="0" borderId="0" xfId="0" applyFont="1">
      <alignment vertical="center"/>
    </xf>
    <xf numFmtId="38" fontId="27" fillId="33" borderId="11" xfId="42" applyFont="1" applyFill="1" applyBorder="1" applyAlignment="1">
      <alignment horizontal="center" vertical="center"/>
    </xf>
    <xf numFmtId="38" fontId="27" fillId="33" borderId="12" xfId="42" applyFont="1" applyFill="1" applyBorder="1" applyAlignment="1">
      <alignment horizontal="center" vertical="center"/>
    </xf>
    <xf numFmtId="38" fontId="34" fillId="33" borderId="12" xfId="42" applyFont="1" applyFill="1" applyBorder="1" applyAlignment="1">
      <alignment horizontal="center" vertical="center"/>
    </xf>
    <xf numFmtId="38" fontId="27" fillId="33" borderId="12" xfId="42" applyFont="1" applyFill="1" applyBorder="1" applyAlignment="1">
      <alignment horizontal="center" vertical="center" shrinkToFit="1"/>
    </xf>
    <xf numFmtId="176" fontId="27" fillId="33" borderId="13" xfId="42" applyNumberFormat="1" applyFont="1" applyFill="1" applyBorder="1" applyAlignment="1">
      <alignment horizontal="center" vertical="center" shrinkToFit="1"/>
    </xf>
    <xf numFmtId="176" fontId="25" fillId="33" borderId="13" xfId="43" applyNumberFormat="1" applyFont="1" applyFill="1" applyBorder="1" applyAlignment="1">
      <alignment horizontal="center" vertical="center" shrinkToFit="1"/>
    </xf>
    <xf numFmtId="38" fontId="28" fillId="33" borderId="24" xfId="42" applyFont="1" applyFill="1" applyBorder="1" applyAlignment="1">
      <alignment horizontal="center" vertical="center" shrinkToFit="1"/>
    </xf>
    <xf numFmtId="38" fontId="28" fillId="0" borderId="0" xfId="42" applyFont="1" applyAlignment="1">
      <alignment vertical="center"/>
    </xf>
    <xf numFmtId="38" fontId="27" fillId="34" borderId="15" xfId="42" applyFont="1" applyFill="1" applyBorder="1" applyAlignment="1">
      <alignment horizontal="left" vertical="center" shrinkToFit="1"/>
    </xf>
    <xf numFmtId="38" fontId="28" fillId="34" borderId="23" xfId="42" applyFont="1" applyFill="1" applyBorder="1" applyAlignment="1">
      <alignment vertical="center" shrinkToFit="1"/>
    </xf>
    <xf numFmtId="38" fontId="27" fillId="35" borderId="15" xfId="42" applyFont="1" applyFill="1" applyBorder="1" applyAlignment="1">
      <alignment horizontal="left" vertical="center" shrinkToFit="1"/>
    </xf>
    <xf numFmtId="38" fontId="28" fillId="35" borderId="23" xfId="42" applyFont="1" applyFill="1" applyBorder="1" applyAlignment="1">
      <alignment vertical="center" shrinkToFit="1"/>
    </xf>
    <xf numFmtId="38" fontId="27" fillId="36" borderId="18" xfId="42" applyFont="1" applyFill="1" applyBorder="1" applyAlignment="1">
      <alignment vertical="center" shrinkToFit="1"/>
    </xf>
    <xf numFmtId="38" fontId="28" fillId="36" borderId="23" xfId="42" applyFont="1" applyFill="1" applyBorder="1" applyAlignment="1">
      <alignment vertical="center" shrinkToFit="1"/>
    </xf>
    <xf numFmtId="176" fontId="28" fillId="37" borderId="13" xfId="42" applyNumberFormat="1" applyFont="1" applyFill="1" applyBorder="1" applyAlignment="1">
      <alignment vertical="center" shrinkToFit="1"/>
    </xf>
    <xf numFmtId="38" fontId="28" fillId="37" borderId="13" xfId="42" applyFont="1" applyFill="1" applyBorder="1" applyAlignment="1">
      <alignment vertical="center" shrinkToFit="1"/>
    </xf>
    <xf numFmtId="0" fontId="26" fillId="0" borderId="27" xfId="0" applyFont="1" applyBorder="1">
      <alignment vertical="center"/>
    </xf>
    <xf numFmtId="0" fontId="22" fillId="0" borderId="15" xfId="0" applyFont="1" applyBorder="1" applyAlignment="1">
      <alignment vertical="center" shrinkToFit="1"/>
    </xf>
    <xf numFmtId="176" fontId="22" fillId="0" borderId="18" xfId="42" applyNumberFormat="1" applyFont="1" applyBorder="1">
      <alignment vertical="center"/>
    </xf>
    <xf numFmtId="176" fontId="22" fillId="0" borderId="18" xfId="42" applyNumberFormat="1" applyFont="1" applyBorder="1" applyAlignment="1">
      <alignment vertical="center" shrinkToFit="1"/>
    </xf>
    <xf numFmtId="0" fontId="22" fillId="0" borderId="0" xfId="0" applyFont="1">
      <alignment vertical="center"/>
    </xf>
    <xf numFmtId="0" fontId="21" fillId="0" borderId="15" xfId="0" applyFont="1" applyBorder="1" applyAlignment="1">
      <alignment vertical="center" shrinkToFit="1"/>
    </xf>
    <xf numFmtId="176" fontId="28" fillId="37" borderId="13" xfId="42" applyNumberFormat="1" applyFont="1" applyFill="1" applyBorder="1" applyAlignment="1">
      <alignment vertical="center"/>
    </xf>
    <xf numFmtId="176" fontId="27" fillId="34" borderId="18" xfId="42" applyNumberFormat="1" applyFont="1" applyFill="1" applyBorder="1" applyAlignment="1">
      <alignment vertical="center" shrinkToFit="1"/>
    </xf>
    <xf numFmtId="176" fontId="27" fillId="35" borderId="18" xfId="42" applyNumberFormat="1" applyFont="1" applyFill="1" applyBorder="1" applyAlignment="1">
      <alignment vertical="center" shrinkToFit="1"/>
    </xf>
    <xf numFmtId="176" fontId="28" fillId="36" borderId="18" xfId="42" applyNumberFormat="1" applyFont="1" applyFill="1" applyBorder="1" applyAlignment="1">
      <alignment vertical="center"/>
    </xf>
    <xf numFmtId="38" fontId="27" fillId="34" borderId="21" xfId="42" applyFont="1" applyFill="1" applyBorder="1" applyAlignment="1">
      <alignment horizontal="left" vertical="center" shrinkToFit="1"/>
    </xf>
    <xf numFmtId="176" fontId="27" fillId="34" borderId="22" xfId="42" applyNumberFormat="1" applyFont="1" applyFill="1" applyBorder="1" applyAlignment="1">
      <alignment vertical="center" shrinkToFit="1"/>
    </xf>
    <xf numFmtId="38" fontId="28" fillId="34" borderId="25" xfId="42" applyFont="1" applyFill="1" applyBorder="1" applyAlignment="1">
      <alignment vertical="center" shrinkToFit="1"/>
    </xf>
    <xf numFmtId="38" fontId="27" fillId="36" borderId="15" xfId="42" applyFont="1" applyFill="1" applyBorder="1" applyAlignment="1">
      <alignment horizontal="left" vertical="center" shrinkToFit="1"/>
    </xf>
    <xf numFmtId="38" fontId="28" fillId="37" borderId="12" xfId="42" applyFont="1" applyFill="1" applyBorder="1" applyAlignment="1">
      <alignment horizontal="left" vertical="center" shrinkToFit="1"/>
    </xf>
    <xf numFmtId="38" fontId="35" fillId="37" borderId="24" xfId="42" applyFont="1" applyFill="1" applyBorder="1" applyAlignment="1">
      <alignment vertical="center" shrinkToFit="1"/>
    </xf>
    <xf numFmtId="0" fontId="31" fillId="0" borderId="26" xfId="0" applyFont="1" applyBorder="1" applyAlignment="1">
      <alignment vertical="center" shrinkToFit="1"/>
    </xf>
    <xf numFmtId="0" fontId="20" fillId="0" borderId="18" xfId="0" applyFont="1" applyBorder="1" applyAlignment="1">
      <alignment vertical="center" shrinkToFit="1"/>
    </xf>
    <xf numFmtId="0" fontId="20" fillId="0" borderId="19" xfId="0" applyFont="1" applyBorder="1" applyAlignment="1">
      <alignment vertical="center" shrinkToFit="1"/>
    </xf>
    <xf numFmtId="0" fontId="20" fillId="0" borderId="15" xfId="0" applyFont="1" applyBorder="1" applyAlignment="1">
      <alignment vertical="center" shrinkToFit="1"/>
    </xf>
    <xf numFmtId="0" fontId="31" fillId="0" borderId="15" xfId="0" applyFont="1" applyBorder="1" applyAlignment="1">
      <alignment vertical="center" shrinkToFit="1"/>
    </xf>
    <xf numFmtId="0" fontId="31" fillId="0" borderId="17" xfId="0" applyFont="1" applyBorder="1" applyAlignment="1">
      <alignment vertical="center" shrinkToFit="1"/>
    </xf>
    <xf numFmtId="38" fontId="37" fillId="0" borderId="0" xfId="42" applyFont="1" applyBorder="1" applyAlignment="1">
      <alignment vertical="center"/>
    </xf>
    <xf numFmtId="38" fontId="37" fillId="0" borderId="0" xfId="42" applyFont="1" applyBorder="1" applyAlignment="1">
      <alignment vertical="center" shrinkToFit="1"/>
    </xf>
    <xf numFmtId="38" fontId="37" fillId="0" borderId="0" xfId="42" applyFont="1" applyAlignment="1">
      <alignment vertical="center" shrinkToFit="1"/>
    </xf>
    <xf numFmtId="176" fontId="37" fillId="0" borderId="0" xfId="42" applyNumberFormat="1" applyFont="1" applyAlignment="1">
      <alignment vertical="center" shrinkToFit="1"/>
    </xf>
    <xf numFmtId="38" fontId="37" fillId="0" borderId="0" xfId="42" applyFont="1" applyAlignment="1">
      <alignment horizontal="left" vertical="center" shrinkToFit="1"/>
    </xf>
    <xf numFmtId="38" fontId="27" fillId="33" borderId="28" xfId="42" applyFont="1" applyFill="1" applyBorder="1" applyAlignment="1">
      <alignment horizontal="center" vertical="center"/>
    </xf>
    <xf numFmtId="38" fontId="27" fillId="33" borderId="29" xfId="42" applyFont="1" applyFill="1" applyBorder="1" applyAlignment="1">
      <alignment horizontal="center" vertical="center"/>
    </xf>
    <xf numFmtId="38" fontId="34" fillId="33" borderId="29" xfId="42" applyFont="1" applyFill="1" applyBorder="1" applyAlignment="1">
      <alignment horizontal="center" vertical="center"/>
    </xf>
    <xf numFmtId="38" fontId="27" fillId="33" borderId="29" xfId="42" applyFont="1" applyFill="1" applyBorder="1" applyAlignment="1">
      <alignment horizontal="center" vertical="center" shrinkToFit="1"/>
    </xf>
    <xf numFmtId="176" fontId="28" fillId="33" borderId="30" xfId="42" applyNumberFormat="1" applyFont="1" applyFill="1" applyBorder="1" applyAlignment="1">
      <alignment horizontal="center" vertical="center" shrinkToFit="1"/>
    </xf>
    <xf numFmtId="176" fontId="27" fillId="33" borderId="30" xfId="42" applyNumberFormat="1" applyFont="1" applyFill="1" applyBorder="1" applyAlignment="1">
      <alignment horizontal="center" vertical="center" shrinkToFit="1"/>
    </xf>
    <xf numFmtId="38" fontId="27" fillId="33" borderId="30" xfId="42" applyFont="1" applyFill="1" applyBorder="1" applyAlignment="1">
      <alignment horizontal="center" vertical="center" shrinkToFit="1"/>
    </xf>
    <xf numFmtId="176" fontId="20" fillId="0" borderId="18" xfId="0" applyNumberFormat="1" applyFont="1" applyBorder="1" applyAlignment="1">
      <alignment vertical="center" shrinkToFit="1"/>
    </xf>
    <xf numFmtId="0" fontId="38" fillId="0" borderId="15" xfId="0" applyFont="1" applyBorder="1" applyAlignment="1">
      <alignment vertical="center" shrinkToFit="1"/>
    </xf>
    <xf numFmtId="0" fontId="20" fillId="0" borderId="23" xfId="0" applyFont="1" applyBorder="1" applyAlignment="1">
      <alignment vertical="center" shrinkToFit="1"/>
    </xf>
    <xf numFmtId="176" fontId="20" fillId="0" borderId="19" xfId="0" applyNumberFormat="1" applyFont="1" applyBorder="1" applyAlignment="1">
      <alignment vertical="center" shrinkToFit="1"/>
    </xf>
    <xf numFmtId="0" fontId="20" fillId="0" borderId="17" xfId="0" applyFont="1" applyBorder="1" applyAlignment="1">
      <alignment vertical="center" shrinkToFit="1"/>
    </xf>
    <xf numFmtId="176" fontId="20" fillId="0" borderId="0" xfId="0" applyNumberFormat="1" applyFont="1" applyAlignment="1">
      <alignment vertical="center" shrinkToFit="1"/>
    </xf>
    <xf numFmtId="38" fontId="28" fillId="33" borderId="30" xfId="42" applyFont="1" applyFill="1" applyBorder="1" applyAlignment="1">
      <alignment horizontal="center" vertical="center" shrinkToFit="1"/>
    </xf>
    <xf numFmtId="38" fontId="28" fillId="33" borderId="31" xfId="42" applyFont="1" applyFill="1" applyBorder="1" applyAlignment="1">
      <alignment horizontal="center" vertical="center" shrinkToFit="1"/>
    </xf>
    <xf numFmtId="38" fontId="28" fillId="34" borderId="22" xfId="42" applyFont="1" applyFill="1" applyBorder="1" applyAlignment="1">
      <alignment vertical="center" shrinkToFit="1"/>
    </xf>
    <xf numFmtId="176" fontId="28" fillId="34" borderId="25" xfId="42" applyNumberFormat="1" applyFont="1" applyFill="1" applyBorder="1" applyAlignment="1">
      <alignment vertical="center" shrinkToFit="1"/>
    </xf>
    <xf numFmtId="38" fontId="28" fillId="35" borderId="18" xfId="42" applyFont="1" applyFill="1" applyBorder="1" applyAlignment="1">
      <alignment vertical="center" shrinkToFit="1"/>
    </xf>
    <xf numFmtId="176" fontId="28" fillId="35" borderId="23" xfId="42" applyNumberFormat="1" applyFont="1" applyFill="1" applyBorder="1" applyAlignment="1">
      <alignment vertical="center" shrinkToFit="1"/>
    </xf>
    <xf numFmtId="38" fontId="28" fillId="36" borderId="18" xfId="42" applyFont="1" applyFill="1" applyBorder="1" applyAlignment="1">
      <alignment vertical="center" shrinkToFit="1"/>
    </xf>
    <xf numFmtId="176" fontId="28" fillId="36" borderId="23" xfId="42" applyNumberFormat="1" applyFont="1" applyFill="1" applyBorder="1" applyAlignment="1">
      <alignment vertical="center" shrinkToFit="1"/>
    </xf>
    <xf numFmtId="38" fontId="20" fillId="0" borderId="18" xfId="42" applyFont="1" applyBorder="1" applyAlignment="1">
      <alignment vertical="center" shrinkToFit="1"/>
    </xf>
    <xf numFmtId="38" fontId="20" fillId="0" borderId="18" xfId="42" applyFont="1" applyBorder="1">
      <alignment vertical="center"/>
    </xf>
    <xf numFmtId="38" fontId="28" fillId="34" borderId="18" xfId="42" applyFont="1" applyFill="1" applyBorder="1" applyAlignment="1">
      <alignment vertical="center" shrinkToFit="1"/>
    </xf>
    <xf numFmtId="176" fontId="28" fillId="34" borderId="23" xfId="42" applyNumberFormat="1" applyFont="1" applyFill="1" applyBorder="1" applyAlignment="1">
      <alignment vertical="center" shrinkToFit="1"/>
    </xf>
    <xf numFmtId="38" fontId="20" fillId="0" borderId="19" xfId="42" applyFont="1" applyBorder="1" applyAlignment="1">
      <alignment vertical="center" shrinkToFit="1"/>
    </xf>
    <xf numFmtId="38" fontId="20" fillId="0" borderId="19" xfId="42" applyFont="1" applyBorder="1">
      <alignment vertical="center"/>
    </xf>
    <xf numFmtId="0" fontId="21" fillId="0" borderId="26" xfId="0" applyFont="1" applyBorder="1" applyAlignment="1">
      <alignment vertical="center" shrinkToFit="1"/>
    </xf>
    <xf numFmtId="38" fontId="40" fillId="33" borderId="11" xfId="42" applyFont="1" applyFill="1" applyBorder="1" applyAlignment="1">
      <alignment vertical="center" shrinkToFit="1"/>
    </xf>
    <xf numFmtId="38" fontId="40" fillId="33" borderId="12" xfId="42" applyFont="1" applyFill="1" applyBorder="1" applyAlignment="1">
      <alignment vertical="center"/>
    </xf>
    <xf numFmtId="38" fontId="40" fillId="33" borderId="12" xfId="42" applyFont="1" applyFill="1" applyBorder="1" applyAlignment="1">
      <alignment vertical="center" shrinkToFit="1"/>
    </xf>
    <xf numFmtId="176" fontId="40" fillId="33" borderId="13" xfId="42" applyNumberFormat="1" applyFont="1" applyFill="1" applyBorder="1" applyAlignment="1">
      <alignment vertical="center" shrinkToFit="1"/>
    </xf>
    <xf numFmtId="38" fontId="40" fillId="33" borderId="12" xfId="42" applyFont="1" applyFill="1" applyBorder="1" applyAlignment="1">
      <alignment horizontal="left" vertical="center" indent="1" shrinkToFit="1"/>
    </xf>
    <xf numFmtId="38" fontId="40" fillId="33" borderId="13" xfId="42" applyFont="1" applyFill="1" applyBorder="1" applyAlignment="1">
      <alignment vertical="center" shrinkToFit="1"/>
    </xf>
    <xf numFmtId="38" fontId="20" fillId="0" borderId="0" xfId="42" applyFont="1" applyAlignment="1">
      <alignment vertical="center" shrinkToFit="1"/>
    </xf>
    <xf numFmtId="38" fontId="20" fillId="0" borderId="0" xfId="42" applyFont="1">
      <alignment vertical="center"/>
    </xf>
    <xf numFmtId="38" fontId="37" fillId="0" borderId="0" xfId="42" applyFont="1" applyAlignment="1">
      <alignment horizontal="left" vertical="center" indent="1" shrinkToFit="1"/>
    </xf>
    <xf numFmtId="38" fontId="37" fillId="0" borderId="0" xfId="42" applyFont="1" applyAlignment="1">
      <alignment vertical="center"/>
    </xf>
    <xf numFmtId="38" fontId="28" fillId="33" borderId="13" xfId="42" applyFont="1" applyFill="1" applyBorder="1" applyAlignment="1">
      <alignment horizontal="center" vertical="center" shrinkToFit="1"/>
    </xf>
    <xf numFmtId="38" fontId="27" fillId="33" borderId="13" xfId="42" applyFont="1" applyFill="1" applyBorder="1" applyAlignment="1">
      <alignment horizontal="center" vertical="center" shrinkToFit="1"/>
    </xf>
    <xf numFmtId="38" fontId="28" fillId="34" borderId="22" xfId="42" applyFont="1" applyFill="1" applyBorder="1" applyAlignment="1">
      <alignment vertical="center"/>
    </xf>
    <xf numFmtId="38" fontId="29" fillId="0" borderId="0" xfId="42" applyFont="1">
      <alignment vertical="center"/>
    </xf>
    <xf numFmtId="38" fontId="28" fillId="35" borderId="18" xfId="42" applyFont="1" applyFill="1" applyBorder="1" applyAlignment="1">
      <alignment vertical="center"/>
    </xf>
    <xf numFmtId="38" fontId="28" fillId="36" borderId="18" xfId="42" applyFont="1" applyFill="1" applyBorder="1" applyAlignment="1">
      <alignment vertical="center"/>
    </xf>
    <xf numFmtId="176" fontId="20" fillId="0" borderId="18" xfId="42" applyNumberFormat="1" applyFont="1" applyBorder="1" applyAlignment="1">
      <alignment vertical="center" shrinkToFit="1"/>
    </xf>
    <xf numFmtId="0" fontId="31" fillId="0" borderId="18" xfId="0" applyFont="1" applyBorder="1" applyAlignment="1">
      <alignment vertical="center" shrinkToFit="1"/>
    </xf>
    <xf numFmtId="38" fontId="27" fillId="0" borderId="15" xfId="42" applyFont="1" applyFill="1" applyBorder="1" applyAlignment="1">
      <alignment vertical="center" shrinkToFit="1"/>
    </xf>
    <xf numFmtId="38" fontId="27" fillId="0" borderId="15" xfId="42" applyFont="1" applyFill="1" applyBorder="1" applyAlignment="1">
      <alignment vertical="center"/>
    </xf>
    <xf numFmtId="38" fontId="28" fillId="0" borderId="18" xfId="42" applyFont="1" applyFill="1" applyBorder="1" applyAlignment="1">
      <alignment vertical="center" shrinkToFit="1"/>
    </xf>
    <xf numFmtId="176" fontId="28" fillId="0" borderId="18" xfId="42" applyNumberFormat="1" applyFont="1" applyFill="1" applyBorder="1" applyAlignment="1">
      <alignment vertical="center" shrinkToFit="1"/>
    </xf>
    <xf numFmtId="38" fontId="27" fillId="0" borderId="15" xfId="42" applyFont="1" applyFill="1" applyBorder="1" applyAlignment="1">
      <alignment horizontal="left" vertical="center" shrinkToFit="1"/>
    </xf>
    <xf numFmtId="38" fontId="27" fillId="0" borderId="18" xfId="42" applyFont="1" applyFill="1" applyBorder="1" applyAlignment="1">
      <alignment vertical="center" shrinkToFit="1"/>
    </xf>
    <xf numFmtId="38" fontId="28" fillId="0" borderId="18" xfId="42" applyFont="1" applyFill="1" applyBorder="1" applyAlignment="1">
      <alignment vertical="center"/>
    </xf>
    <xf numFmtId="38" fontId="29" fillId="0" borderId="0" xfId="42" applyFont="1" applyFill="1">
      <alignment vertical="center"/>
    </xf>
    <xf numFmtId="38" fontId="36" fillId="0" borderId="15" xfId="42" applyFont="1" applyFill="1" applyBorder="1" applyAlignment="1">
      <alignment vertical="center" shrinkToFit="1"/>
    </xf>
    <xf numFmtId="38" fontId="36" fillId="0" borderId="15" xfId="42" applyFont="1" applyFill="1" applyBorder="1" applyAlignment="1">
      <alignment vertical="center"/>
    </xf>
    <xf numFmtId="38" fontId="28" fillId="0" borderId="15" xfId="42" applyFont="1" applyFill="1" applyBorder="1" applyAlignment="1">
      <alignment vertical="center" shrinkToFit="1"/>
    </xf>
    <xf numFmtId="38" fontId="28" fillId="34" borderId="18" xfId="42" applyFont="1" applyFill="1" applyBorder="1" applyAlignment="1">
      <alignment vertical="center"/>
    </xf>
    <xf numFmtId="0" fontId="40" fillId="33" borderId="16" xfId="0" applyFont="1" applyFill="1" applyBorder="1" applyAlignment="1">
      <alignment vertical="center"/>
    </xf>
    <xf numFmtId="0" fontId="41" fillId="33" borderId="17" xfId="0" applyFont="1" applyFill="1" applyBorder="1" applyAlignment="1">
      <alignment vertical="center"/>
    </xf>
    <xf numFmtId="0" fontId="41" fillId="33" borderId="17" xfId="0" applyFont="1" applyFill="1" applyBorder="1" applyAlignment="1">
      <alignment vertical="center" shrinkToFit="1"/>
    </xf>
    <xf numFmtId="38" fontId="40" fillId="33" borderId="19" xfId="42" applyFont="1" applyFill="1" applyBorder="1" applyAlignment="1">
      <alignment vertical="center" shrinkToFit="1"/>
    </xf>
    <xf numFmtId="49" fontId="40" fillId="33" borderId="26" xfId="0" applyNumberFormat="1" applyFont="1" applyFill="1" applyBorder="1" applyAlignment="1">
      <alignment horizontal="left" shrinkToFit="1"/>
    </xf>
    <xf numFmtId="38" fontId="40" fillId="33" borderId="19" xfId="43" applyFont="1" applyFill="1" applyBorder="1" applyAlignment="1">
      <alignment vertical="center" shrinkToFit="1"/>
    </xf>
    <xf numFmtId="0" fontId="40" fillId="33" borderId="26" xfId="0" applyFont="1" applyFill="1" applyBorder="1" applyAlignment="1">
      <alignment vertical="center" shrinkToFit="1"/>
    </xf>
    <xf numFmtId="176" fontId="20" fillId="0" borderId="0" xfId="42" applyNumberFormat="1" applyFont="1" applyAlignment="1">
      <alignment vertical="center" shrinkToFit="1"/>
    </xf>
    <xf numFmtId="38" fontId="42" fillId="0" borderId="0" xfId="42" applyFont="1" applyFill="1" applyAlignment="1">
      <alignment vertical="center"/>
    </xf>
    <xf numFmtId="38" fontId="43" fillId="0" borderId="0" xfId="42" applyFont="1" applyAlignment="1">
      <alignment vertical="center"/>
    </xf>
    <xf numFmtId="38" fontId="43" fillId="0" borderId="0" xfId="42" applyFont="1" applyAlignment="1">
      <alignment vertical="center" shrinkToFit="1"/>
    </xf>
    <xf numFmtId="176" fontId="43" fillId="0" borderId="0" xfId="42" applyNumberFormat="1" applyFont="1" applyAlignment="1">
      <alignment vertical="center" shrinkToFit="1"/>
    </xf>
    <xf numFmtId="38" fontId="43" fillId="0" borderId="0" xfId="42" applyFont="1" applyAlignment="1">
      <alignment horizontal="left" vertical="center" shrinkToFit="1"/>
    </xf>
    <xf numFmtId="38" fontId="25" fillId="33" borderId="20" xfId="42" applyFont="1" applyFill="1" applyBorder="1" applyAlignment="1">
      <alignment horizontal="center" vertical="center"/>
    </xf>
    <xf numFmtId="38" fontId="25" fillId="33" borderId="21" xfId="42" applyFont="1" applyFill="1" applyBorder="1" applyAlignment="1">
      <alignment horizontal="center" vertical="center"/>
    </xf>
    <xf numFmtId="176" fontId="25" fillId="33" borderId="22" xfId="42" applyNumberFormat="1" applyFont="1" applyFill="1" applyBorder="1" applyAlignment="1">
      <alignment horizontal="center" vertical="center" shrinkToFit="1"/>
    </xf>
    <xf numFmtId="176" fontId="44" fillId="33" borderId="22" xfId="42" applyNumberFormat="1" applyFont="1" applyFill="1" applyBorder="1" applyAlignment="1">
      <alignment horizontal="center" vertical="center" shrinkToFit="1"/>
    </xf>
    <xf numFmtId="38" fontId="25" fillId="33" borderId="21" xfId="42" applyFont="1" applyFill="1" applyBorder="1" applyAlignment="1">
      <alignment horizontal="center" vertical="center" shrinkToFit="1"/>
    </xf>
    <xf numFmtId="38" fontId="25" fillId="33" borderId="22" xfId="42" applyFont="1" applyFill="1" applyBorder="1" applyAlignment="1">
      <alignment horizontal="center" vertical="center" shrinkToFit="1"/>
    </xf>
    <xf numFmtId="176" fontId="28" fillId="33" borderId="19" xfId="42" applyNumberFormat="1" applyFont="1" applyFill="1" applyBorder="1" applyAlignment="1">
      <alignment vertical="center" shrinkToFit="1"/>
    </xf>
    <xf numFmtId="38" fontId="28" fillId="33" borderId="17" xfId="42" applyFont="1" applyFill="1" applyBorder="1" applyAlignment="1">
      <alignment horizontal="left" vertical="center" shrinkToFit="1"/>
    </xf>
    <xf numFmtId="38" fontId="28" fillId="33" borderId="19" xfId="42" applyFont="1" applyFill="1" applyBorder="1" applyAlignment="1">
      <alignment vertical="center" shrinkToFit="1"/>
    </xf>
    <xf numFmtId="38" fontId="30" fillId="33" borderId="19" xfId="42" applyFont="1" applyFill="1" applyBorder="1" applyAlignment="1">
      <alignment horizontal="center" vertical="center" shrinkToFit="1"/>
    </xf>
    <xf numFmtId="38" fontId="45" fillId="0" borderId="0" xfId="42" applyFont="1" applyAlignment="1">
      <alignment vertical="center"/>
    </xf>
    <xf numFmtId="38" fontId="45" fillId="0" borderId="0" xfId="42" applyFont="1" applyAlignment="1">
      <alignment vertical="center" shrinkToFit="1"/>
    </xf>
    <xf numFmtId="176" fontId="40" fillId="0" borderId="0" xfId="42" applyNumberFormat="1" applyFont="1" applyAlignment="1">
      <alignment vertical="center" shrinkToFit="1"/>
    </xf>
    <xf numFmtId="38" fontId="45" fillId="0" borderId="0" xfId="42" applyFont="1" applyAlignment="1">
      <alignment horizontal="left" vertical="center" shrinkToFit="1"/>
    </xf>
    <xf numFmtId="176" fontId="45" fillId="0" borderId="0" xfId="42" applyNumberFormat="1" applyFont="1" applyAlignment="1">
      <alignment vertical="center" shrinkToFit="1"/>
    </xf>
    <xf numFmtId="38" fontId="44" fillId="33" borderId="28" xfId="42" applyFont="1" applyFill="1" applyBorder="1" applyAlignment="1">
      <alignment horizontal="center" vertical="center"/>
    </xf>
    <xf numFmtId="38" fontId="44" fillId="33" borderId="29" xfId="42" applyFont="1" applyFill="1" applyBorder="1" applyAlignment="1">
      <alignment horizontal="center" vertical="center"/>
    </xf>
    <xf numFmtId="38" fontId="46" fillId="33" borderId="29" xfId="42" applyFont="1" applyFill="1" applyBorder="1" applyAlignment="1">
      <alignment horizontal="center" vertical="center"/>
    </xf>
    <xf numFmtId="38" fontId="44" fillId="33" borderId="29" xfId="42" applyFont="1" applyFill="1" applyBorder="1" applyAlignment="1">
      <alignment horizontal="center" vertical="center" shrinkToFit="1"/>
    </xf>
    <xf numFmtId="176" fontId="44" fillId="33" borderId="30" xfId="42" applyNumberFormat="1" applyFont="1" applyFill="1" applyBorder="1" applyAlignment="1">
      <alignment horizontal="center" vertical="center" shrinkToFit="1"/>
    </xf>
    <xf numFmtId="38" fontId="44" fillId="33" borderId="30" xfId="42" applyFont="1" applyFill="1" applyBorder="1" applyAlignment="1">
      <alignment horizontal="center" vertical="center" shrinkToFit="1"/>
    </xf>
    <xf numFmtId="0" fontId="21" fillId="0" borderId="19" xfId="0" applyFont="1" applyBorder="1" applyAlignment="1">
      <alignment vertical="center" shrinkToFit="1"/>
    </xf>
    <xf numFmtId="176" fontId="40" fillId="33" borderId="13" xfId="43" applyNumberFormat="1" applyFont="1" applyFill="1" applyBorder="1" applyAlignment="1">
      <alignment vertical="center" shrinkToFit="1"/>
    </xf>
    <xf numFmtId="38" fontId="28" fillId="33" borderId="13" xfId="42" applyFont="1" applyFill="1" applyBorder="1" applyAlignment="1">
      <alignment horizontal="left" vertical="center" shrinkToFit="1"/>
    </xf>
    <xf numFmtId="176" fontId="47" fillId="33" borderId="13" xfId="42" applyNumberFormat="1" applyFont="1" applyFill="1" applyBorder="1" applyAlignment="1">
      <alignment vertical="center" shrinkToFit="1"/>
    </xf>
    <xf numFmtId="38" fontId="47" fillId="33" borderId="13" xfId="42" applyFont="1" applyFill="1" applyBorder="1" applyAlignment="1">
      <alignment vertical="center" shrinkToFit="1"/>
    </xf>
    <xf numFmtId="38" fontId="47" fillId="33" borderId="13" xfId="42" applyFont="1" applyFill="1" applyBorder="1" applyAlignment="1">
      <alignment horizontal="center" vertical="center" shrinkToFit="1"/>
    </xf>
    <xf numFmtId="38" fontId="43" fillId="0" borderId="10" xfId="42" applyFont="1" applyBorder="1" applyAlignment="1">
      <alignment vertical="center" shrinkToFit="1"/>
    </xf>
    <xf numFmtId="176" fontId="43" fillId="0" borderId="10" xfId="42" applyNumberFormat="1" applyFont="1" applyBorder="1" applyAlignment="1">
      <alignment vertical="center" shrinkToFit="1"/>
    </xf>
    <xf numFmtId="38" fontId="43" fillId="0" borderId="10" xfId="42" applyFont="1" applyBorder="1" applyAlignment="1">
      <alignment horizontal="left" vertical="center" shrinkToFit="1"/>
    </xf>
    <xf numFmtId="38" fontId="44" fillId="33" borderId="20" xfId="42" applyFont="1" applyFill="1" applyBorder="1" applyAlignment="1">
      <alignment horizontal="center" vertical="center"/>
    </xf>
    <xf numFmtId="38" fontId="44" fillId="33" borderId="21" xfId="42" applyFont="1" applyFill="1" applyBorder="1" applyAlignment="1">
      <alignment horizontal="center" vertical="center"/>
    </xf>
    <xf numFmtId="38" fontId="46" fillId="33" borderId="21" xfId="42" applyFont="1" applyFill="1" applyBorder="1" applyAlignment="1">
      <alignment horizontal="center" vertical="center"/>
    </xf>
    <xf numFmtId="38" fontId="44" fillId="33" borderId="21" xfId="42" applyFont="1" applyFill="1" applyBorder="1" applyAlignment="1">
      <alignment horizontal="center" vertical="center" shrinkToFit="1"/>
    </xf>
    <xf numFmtId="38" fontId="44" fillId="33" borderId="22" xfId="42" applyFont="1" applyFill="1" applyBorder="1" applyAlignment="1">
      <alignment horizontal="center" vertical="center" shrinkToFit="1"/>
    </xf>
    <xf numFmtId="0" fontId="31" fillId="0" borderId="32" xfId="0" applyFont="1" applyBorder="1">
      <alignment vertical="center"/>
    </xf>
    <xf numFmtId="0" fontId="31" fillId="0" borderId="33" xfId="0" applyFont="1" applyBorder="1">
      <alignment vertical="center"/>
    </xf>
    <xf numFmtId="0" fontId="20" fillId="0" borderId="33" xfId="0" applyFont="1" applyBorder="1">
      <alignment vertical="center"/>
    </xf>
    <xf numFmtId="0" fontId="20" fillId="0" borderId="33" xfId="0" applyFont="1" applyBorder="1" applyAlignment="1">
      <alignment vertical="center" shrinkToFit="1"/>
    </xf>
    <xf numFmtId="176" fontId="20" fillId="0" borderId="34" xfId="0" applyNumberFormat="1" applyFont="1" applyBorder="1" applyAlignment="1">
      <alignment vertical="center" shrinkToFit="1"/>
    </xf>
    <xf numFmtId="0" fontId="20" fillId="0" borderId="34" xfId="0" applyFont="1" applyBorder="1" applyAlignment="1">
      <alignment vertical="center" shrinkToFit="1"/>
    </xf>
    <xf numFmtId="0" fontId="31" fillId="0" borderId="34" xfId="0" applyFont="1" applyBorder="1" applyAlignment="1">
      <alignment vertical="center" shrinkToFit="1"/>
    </xf>
    <xf numFmtId="38" fontId="41" fillId="33" borderId="12" xfId="42" applyFont="1" applyFill="1" applyBorder="1" applyAlignment="1">
      <alignment horizontal="left" vertical="center" shrinkToFit="1"/>
    </xf>
    <xf numFmtId="176" fontId="48" fillId="33" borderId="13" xfId="42" applyNumberFormat="1" applyFont="1" applyFill="1" applyBorder="1" applyAlignment="1">
      <alignment vertical="center" shrinkToFit="1"/>
    </xf>
    <xf numFmtId="38" fontId="41" fillId="33" borderId="13" xfId="42" applyFont="1" applyFill="1" applyBorder="1" applyAlignment="1">
      <alignment vertical="center" shrinkToFit="1"/>
    </xf>
    <xf numFmtId="38" fontId="48" fillId="33" borderId="13" xfId="42" applyFont="1" applyFill="1" applyBorder="1" applyAlignment="1">
      <alignment horizontal="center" shrinkToFit="1"/>
    </xf>
    <xf numFmtId="38" fontId="43" fillId="0" borderId="0" xfId="42" applyFont="1">
      <alignment vertical="center"/>
    </xf>
    <xf numFmtId="38" fontId="44" fillId="33" borderId="11" xfId="42" applyFont="1" applyFill="1" applyBorder="1" applyAlignment="1">
      <alignment horizontal="center" vertical="center"/>
    </xf>
    <xf numFmtId="38" fontId="44" fillId="33" borderId="12" xfId="42" applyFont="1" applyFill="1" applyBorder="1" applyAlignment="1">
      <alignment horizontal="center" vertical="center"/>
    </xf>
    <xf numFmtId="38" fontId="46" fillId="33" borderId="12" xfId="42" applyFont="1" applyFill="1" applyBorder="1" applyAlignment="1">
      <alignment horizontal="center" vertical="center"/>
    </xf>
    <xf numFmtId="38" fontId="44" fillId="33" borderId="12" xfId="42" applyFont="1" applyFill="1" applyBorder="1" applyAlignment="1">
      <alignment horizontal="center" vertical="center" shrinkToFit="1"/>
    </xf>
    <xf numFmtId="176" fontId="44" fillId="33" borderId="13" xfId="42" applyNumberFormat="1" applyFont="1" applyFill="1" applyBorder="1" applyAlignment="1">
      <alignment horizontal="center" vertical="center" shrinkToFit="1"/>
    </xf>
    <xf numFmtId="38" fontId="44" fillId="33" borderId="13" xfId="42" applyFont="1" applyFill="1" applyBorder="1" applyAlignment="1">
      <alignment horizontal="center" vertical="center" shrinkToFit="1"/>
    </xf>
    <xf numFmtId="176" fontId="20" fillId="0" borderId="19" xfId="42" applyNumberFormat="1" applyFont="1" applyBorder="1" applyAlignment="1">
      <alignment vertical="center" shrinkToFit="1"/>
    </xf>
    <xf numFmtId="0" fontId="40" fillId="33" borderId="13" xfId="0" applyFont="1" applyFill="1" applyBorder="1" applyAlignment="1">
      <alignment horizontal="left" vertical="center" shrinkToFit="1"/>
    </xf>
    <xf numFmtId="176" fontId="41" fillId="33" borderId="13" xfId="42" applyNumberFormat="1" applyFont="1" applyFill="1" applyBorder="1" applyAlignment="1">
      <alignment vertical="center" shrinkToFit="1"/>
    </xf>
    <xf numFmtId="0" fontId="41" fillId="33" borderId="13" xfId="0" applyFont="1" applyFill="1" applyBorder="1" applyAlignment="1">
      <alignment vertical="center" shrinkToFit="1"/>
    </xf>
    <xf numFmtId="176" fontId="42" fillId="0" borderId="0" xfId="43" applyNumberFormat="1" applyFont="1" applyFill="1" applyAlignment="1">
      <alignment vertical="center"/>
    </xf>
    <xf numFmtId="176" fontId="25" fillId="33" borderId="20" xfId="43" applyNumberFormat="1" applyFont="1" applyFill="1" applyBorder="1" applyAlignment="1">
      <alignment horizontal="center" vertical="center"/>
    </xf>
    <xf numFmtId="176" fontId="25" fillId="33" borderId="21" xfId="43" applyNumberFormat="1" applyFont="1" applyFill="1" applyBorder="1" applyAlignment="1">
      <alignment horizontal="center" vertical="center"/>
    </xf>
    <xf numFmtId="176" fontId="25" fillId="33" borderId="22" xfId="43" applyNumberFormat="1" applyFont="1" applyFill="1" applyBorder="1" applyAlignment="1">
      <alignment horizontal="center" vertical="center" shrinkToFit="1"/>
    </xf>
    <xf numFmtId="176" fontId="44" fillId="33" borderId="22" xfId="43" applyNumberFormat="1" applyFont="1" applyFill="1" applyBorder="1" applyAlignment="1">
      <alignment horizontal="center" vertical="center" shrinkToFit="1"/>
    </xf>
    <xf numFmtId="176" fontId="25" fillId="33" borderId="21" xfId="43" applyNumberFormat="1" applyFont="1" applyFill="1" applyBorder="1" applyAlignment="1">
      <alignment horizontal="center" vertical="center" shrinkToFit="1"/>
    </xf>
    <xf numFmtId="176" fontId="28" fillId="34" borderId="20" xfId="42" applyNumberFormat="1" applyFont="1" applyFill="1" applyBorder="1" applyAlignment="1">
      <alignment vertical="center" shrinkToFit="1"/>
    </xf>
    <xf numFmtId="176" fontId="27" fillId="34" borderId="22" xfId="42" applyNumberFormat="1" applyFont="1" applyFill="1" applyBorder="1" applyAlignment="1">
      <alignment horizontal="left" vertical="center" indent="1" shrinkToFit="1"/>
    </xf>
    <xf numFmtId="38" fontId="27" fillId="34" borderId="25" xfId="42" applyFont="1" applyFill="1" applyBorder="1" applyAlignment="1">
      <alignment vertical="center" shrinkToFit="1"/>
    </xf>
    <xf numFmtId="176" fontId="28" fillId="35" borderId="14" xfId="42" applyNumberFormat="1" applyFont="1" applyFill="1" applyBorder="1" applyAlignment="1">
      <alignment vertical="center" shrinkToFit="1"/>
    </xf>
    <xf numFmtId="176" fontId="27" fillId="35" borderId="18" xfId="42" applyNumberFormat="1" applyFont="1" applyFill="1" applyBorder="1" applyAlignment="1">
      <alignment horizontal="left" vertical="center" indent="1" shrinkToFit="1"/>
    </xf>
    <xf numFmtId="38" fontId="27" fillId="35" borderId="23" xfId="42" applyFont="1" applyFill="1" applyBorder="1" applyAlignment="1">
      <alignment vertical="center" shrinkToFit="1"/>
    </xf>
    <xf numFmtId="176" fontId="28" fillId="36" borderId="15" xfId="42" applyNumberFormat="1" applyFont="1" applyFill="1" applyBorder="1" applyAlignment="1">
      <alignment vertical="center" shrinkToFit="1"/>
    </xf>
    <xf numFmtId="176" fontId="27" fillId="36" borderId="18" xfId="42" applyNumberFormat="1" applyFont="1" applyFill="1" applyBorder="1" applyAlignment="1">
      <alignment horizontal="left" vertical="center" indent="1" shrinkToFit="1"/>
    </xf>
    <xf numFmtId="38" fontId="27" fillId="36" borderId="23" xfId="42" applyFont="1" applyFill="1" applyBorder="1" applyAlignment="1">
      <alignment vertical="center" shrinkToFit="1"/>
    </xf>
    <xf numFmtId="0" fontId="20" fillId="0" borderId="18" xfId="0" applyFont="1" applyBorder="1">
      <alignment vertical="center"/>
    </xf>
    <xf numFmtId="176" fontId="28" fillId="34" borderId="15" xfId="42" applyNumberFormat="1" applyFont="1" applyFill="1" applyBorder="1" applyAlignment="1">
      <alignment vertical="center" shrinkToFit="1"/>
    </xf>
    <xf numFmtId="176" fontId="27" fillId="34" borderId="18" xfId="42" applyNumberFormat="1" applyFont="1" applyFill="1" applyBorder="1" applyAlignment="1">
      <alignment horizontal="left" vertical="center" indent="1" shrinkToFit="1"/>
    </xf>
    <xf numFmtId="38" fontId="27" fillId="34" borderId="23" xfId="42" applyFont="1" applyFill="1" applyBorder="1" applyAlignment="1">
      <alignment vertical="center" shrinkToFit="1"/>
    </xf>
    <xf numFmtId="176" fontId="28" fillId="35" borderId="15" xfId="42" applyNumberFormat="1" applyFont="1" applyFill="1" applyBorder="1" applyAlignment="1">
      <alignment vertical="center" shrinkToFit="1"/>
    </xf>
    <xf numFmtId="0" fontId="20" fillId="0" borderId="19" xfId="0" applyFont="1" applyBorder="1">
      <alignment vertical="center"/>
    </xf>
    <xf numFmtId="38" fontId="44" fillId="33" borderId="11" xfId="43" applyFont="1" applyFill="1" applyBorder="1" applyAlignment="1">
      <alignment vertical="center"/>
    </xf>
    <xf numFmtId="38" fontId="25" fillId="33" borderId="12" xfId="43" applyFont="1" applyFill="1" applyBorder="1" applyAlignment="1">
      <alignment vertical="center"/>
    </xf>
    <xf numFmtId="176" fontId="44" fillId="33" borderId="13" xfId="43" applyNumberFormat="1" applyFont="1" applyFill="1" applyBorder="1" applyAlignment="1">
      <alignment vertical="center"/>
    </xf>
    <xf numFmtId="38" fontId="44" fillId="33" borderId="12" xfId="43" applyFont="1" applyFill="1" applyBorder="1" applyAlignment="1">
      <alignment horizontal="left" vertical="center" indent="2" shrinkToFit="1"/>
    </xf>
    <xf numFmtId="38" fontId="44" fillId="33" borderId="13" xfId="42" applyFont="1" applyFill="1" applyBorder="1" applyAlignment="1">
      <alignment vertical="center" shrinkToFit="1"/>
    </xf>
    <xf numFmtId="38" fontId="44" fillId="33" borderId="13" xfId="43" applyFont="1" applyFill="1" applyBorder="1" applyAlignment="1">
      <alignment vertical="center" shrinkToFit="1"/>
    </xf>
    <xf numFmtId="38" fontId="44" fillId="33" borderId="24" xfId="43" applyFont="1" applyFill="1" applyBorder="1" applyAlignment="1">
      <alignment vertical="center" shrinkToFit="1"/>
    </xf>
    <xf numFmtId="176" fontId="37" fillId="0" borderId="0" xfId="43" applyNumberFormat="1" applyFont="1">
      <alignment vertical="center"/>
    </xf>
    <xf numFmtId="176" fontId="37" fillId="0" borderId="0" xfId="43" applyNumberFormat="1" applyFont="1" applyAlignment="1">
      <alignment vertical="center" shrinkToFit="1"/>
    </xf>
    <xf numFmtId="176" fontId="37" fillId="0" borderId="0" xfId="43" applyNumberFormat="1" applyFont="1" applyAlignment="1">
      <alignment horizontal="left" vertical="center" shrinkToFit="1"/>
    </xf>
    <xf numFmtId="176" fontId="37" fillId="0" borderId="0" xfId="43" applyNumberFormat="1" applyFont="1" applyAlignment="1">
      <alignment vertical="center"/>
    </xf>
    <xf numFmtId="176" fontId="41" fillId="33" borderId="20" xfId="43" applyNumberFormat="1" applyFont="1" applyFill="1" applyBorder="1" applyAlignment="1">
      <alignment horizontal="center" vertical="center"/>
    </xf>
    <xf numFmtId="176" fontId="41" fillId="33" borderId="21" xfId="43" applyNumberFormat="1" applyFont="1" applyFill="1" applyBorder="1" applyAlignment="1">
      <alignment horizontal="center" vertical="center"/>
    </xf>
    <xf numFmtId="176" fontId="41" fillId="33" borderId="22" xfId="43" applyNumberFormat="1" applyFont="1" applyFill="1" applyBorder="1" applyAlignment="1">
      <alignment horizontal="center" vertical="center" shrinkToFit="1"/>
    </xf>
    <xf numFmtId="176" fontId="40" fillId="33" borderId="22" xfId="43" applyNumberFormat="1" applyFont="1" applyFill="1" applyBorder="1" applyAlignment="1">
      <alignment horizontal="center" vertical="center" shrinkToFit="1"/>
    </xf>
    <xf numFmtId="176" fontId="41" fillId="33" borderId="21" xfId="43" applyNumberFormat="1" applyFont="1" applyFill="1" applyBorder="1" applyAlignment="1">
      <alignment horizontal="center" vertical="center" shrinkToFit="1"/>
    </xf>
    <xf numFmtId="176" fontId="41" fillId="33" borderId="22" xfId="42" applyNumberFormat="1" applyFont="1" applyFill="1" applyBorder="1" applyAlignment="1">
      <alignment horizontal="center" vertical="center" shrinkToFit="1"/>
    </xf>
    <xf numFmtId="38" fontId="40" fillId="34" borderId="20" xfId="42" applyFont="1" applyFill="1" applyBorder="1" applyAlignment="1">
      <alignment vertical="center" shrinkToFit="1"/>
    </xf>
    <xf numFmtId="38" fontId="40" fillId="34" borderId="21" xfId="42" applyFont="1" applyFill="1" applyBorder="1" applyAlignment="1">
      <alignment vertical="center"/>
    </xf>
    <xf numFmtId="38" fontId="40" fillId="34" borderId="21" xfId="42" applyFont="1" applyFill="1" applyBorder="1" applyAlignment="1">
      <alignment vertical="center" shrinkToFit="1"/>
    </xf>
    <xf numFmtId="176" fontId="41" fillId="34" borderId="22" xfId="42" applyNumberFormat="1" applyFont="1" applyFill="1" applyBorder="1" applyAlignment="1">
      <alignment vertical="center" shrinkToFit="1"/>
    </xf>
    <xf numFmtId="38" fontId="40" fillId="34" borderId="21" xfId="42" applyFont="1" applyFill="1" applyBorder="1" applyAlignment="1">
      <alignment horizontal="left" vertical="center" indent="1" shrinkToFit="1"/>
    </xf>
    <xf numFmtId="176" fontId="40" fillId="34" borderId="22" xfId="42" applyNumberFormat="1" applyFont="1" applyFill="1" applyBorder="1" applyAlignment="1">
      <alignment vertical="center" shrinkToFit="1"/>
    </xf>
    <xf numFmtId="38" fontId="40" fillId="34" borderId="22" xfId="42" applyFont="1" applyFill="1" applyBorder="1" applyAlignment="1">
      <alignment vertical="center" shrinkToFit="1"/>
    </xf>
    <xf numFmtId="38" fontId="41" fillId="34" borderId="22" xfId="42" applyFont="1" applyFill="1" applyBorder="1" applyAlignment="1">
      <alignment vertical="center" shrinkToFit="1"/>
    </xf>
    <xf numFmtId="38" fontId="40" fillId="0" borderId="14" xfId="42" applyFont="1" applyBorder="1" applyAlignment="1">
      <alignment vertical="center" shrinkToFit="1"/>
    </xf>
    <xf numFmtId="38" fontId="48" fillId="0" borderId="15" xfId="42" applyFont="1" applyBorder="1" applyAlignment="1">
      <alignment vertical="center"/>
    </xf>
    <xf numFmtId="38" fontId="40" fillId="35" borderId="15" xfId="42" applyFont="1" applyFill="1" applyBorder="1" applyAlignment="1">
      <alignment vertical="center"/>
    </xf>
    <xf numFmtId="38" fontId="40" fillId="35" borderId="15" xfId="42" applyFont="1" applyFill="1" applyBorder="1" applyAlignment="1">
      <alignment vertical="center" shrinkToFit="1"/>
    </xf>
    <xf numFmtId="176" fontId="41" fillId="35" borderId="18" xfId="42" applyNumberFormat="1" applyFont="1" applyFill="1" applyBorder="1" applyAlignment="1">
      <alignment vertical="center" shrinkToFit="1"/>
    </xf>
    <xf numFmtId="38" fontId="40" fillId="35" borderId="15" xfId="42" applyFont="1" applyFill="1" applyBorder="1" applyAlignment="1">
      <alignment horizontal="left" vertical="center" indent="1" shrinkToFit="1"/>
    </xf>
    <xf numFmtId="176" fontId="40" fillId="35" borderId="18" xfId="42" applyNumberFormat="1" applyFont="1" applyFill="1" applyBorder="1" applyAlignment="1">
      <alignment vertical="center" shrinkToFit="1"/>
    </xf>
    <xf numFmtId="38" fontId="40" fillId="35" borderId="18" xfId="42" applyFont="1" applyFill="1" applyBorder="1" applyAlignment="1">
      <alignment vertical="center" shrinkToFit="1"/>
    </xf>
    <xf numFmtId="38" fontId="41" fillId="35" borderId="18" xfId="42" applyFont="1" applyFill="1" applyBorder="1" applyAlignment="1">
      <alignment vertical="center" shrinkToFit="1"/>
    </xf>
    <xf numFmtId="38" fontId="40" fillId="0" borderId="15" xfId="42" applyFont="1" applyBorder="1" applyAlignment="1">
      <alignment vertical="center"/>
    </xf>
    <xf numFmtId="38" fontId="40" fillId="36" borderId="15" xfId="42" applyFont="1" applyFill="1" applyBorder="1" applyAlignment="1">
      <alignment vertical="center" shrinkToFit="1"/>
    </xf>
    <xf numFmtId="38" fontId="40" fillId="36" borderId="15" xfId="42" applyFont="1" applyFill="1" applyBorder="1" applyAlignment="1">
      <alignment vertical="center"/>
    </xf>
    <xf numFmtId="176" fontId="41" fillId="36" borderId="18" xfId="42" applyNumberFormat="1" applyFont="1" applyFill="1" applyBorder="1" applyAlignment="1">
      <alignment vertical="center" shrinkToFit="1"/>
    </xf>
    <xf numFmtId="38" fontId="40" fillId="36" borderId="14" xfId="42" applyFont="1" applyFill="1" applyBorder="1" applyAlignment="1">
      <alignment horizontal="left" vertical="center" indent="1" shrinkToFit="1"/>
    </xf>
    <xf numFmtId="176" fontId="40" fillId="36" borderId="18" xfId="42" applyNumberFormat="1" applyFont="1" applyFill="1" applyBorder="1" applyAlignment="1">
      <alignment vertical="center" shrinkToFit="1"/>
    </xf>
    <xf numFmtId="38" fontId="40" fillId="36" borderId="18" xfId="42" applyFont="1" applyFill="1" applyBorder="1" applyAlignment="1">
      <alignment vertical="center" shrinkToFit="1"/>
    </xf>
    <xf numFmtId="176" fontId="41" fillId="36" borderId="18" xfId="42" applyNumberFormat="1" applyFont="1" applyFill="1" applyBorder="1" applyAlignment="1">
      <alignment vertical="center"/>
    </xf>
    <xf numFmtId="38" fontId="41" fillId="36" borderId="18" xfId="42" applyFont="1" applyFill="1" applyBorder="1" applyAlignment="1">
      <alignment vertical="center" shrinkToFit="1"/>
    </xf>
    <xf numFmtId="176" fontId="22" fillId="0" borderId="18" xfId="0" applyNumberFormat="1" applyFont="1" applyBorder="1">
      <alignment vertical="center"/>
    </xf>
    <xf numFmtId="0" fontId="21" fillId="0" borderId="18" xfId="0" applyFont="1" applyBorder="1" applyAlignment="1">
      <alignment vertical="center" shrinkToFit="1"/>
    </xf>
    <xf numFmtId="38" fontId="40" fillId="36" borderId="15" xfId="42" applyFont="1" applyFill="1" applyBorder="1" applyAlignment="1">
      <alignment horizontal="left" vertical="center" indent="1" shrinkToFit="1"/>
    </xf>
    <xf numFmtId="38" fontId="40" fillId="34" borderId="14" xfId="42" applyFont="1" applyFill="1" applyBorder="1" applyAlignment="1">
      <alignment vertical="center" shrinkToFit="1"/>
    </xf>
    <xf numFmtId="38" fontId="40" fillId="34" borderId="15" xfId="42" applyFont="1" applyFill="1" applyBorder="1" applyAlignment="1">
      <alignment vertical="center"/>
    </xf>
    <xf numFmtId="38" fontId="40" fillId="34" borderId="15" xfId="42" applyFont="1" applyFill="1" applyBorder="1" applyAlignment="1">
      <alignment vertical="center" shrinkToFit="1"/>
    </xf>
    <xf numFmtId="176" fontId="41" fillId="34" borderId="18" xfId="42" applyNumberFormat="1" applyFont="1" applyFill="1" applyBorder="1" applyAlignment="1">
      <alignment vertical="center" shrinkToFit="1"/>
    </xf>
    <xf numFmtId="38" fontId="40" fillId="34" borderId="15" xfId="42" applyFont="1" applyFill="1" applyBorder="1" applyAlignment="1">
      <alignment horizontal="left" vertical="center" indent="1" shrinkToFit="1"/>
    </xf>
    <xf numFmtId="176" fontId="40" fillId="34" borderId="18" xfId="42" applyNumberFormat="1" applyFont="1" applyFill="1" applyBorder="1" applyAlignment="1">
      <alignment vertical="center" shrinkToFit="1"/>
    </xf>
    <xf numFmtId="38" fontId="40" fillId="34" borderId="18" xfId="42" applyFont="1" applyFill="1" applyBorder="1" applyAlignment="1">
      <alignment vertical="center" shrinkToFit="1"/>
    </xf>
    <xf numFmtId="38" fontId="41" fillId="34" borderId="18" xfId="42" applyFont="1" applyFill="1" applyBorder="1" applyAlignment="1">
      <alignment vertical="center" shrinkToFit="1"/>
    </xf>
    <xf numFmtId="0" fontId="21" fillId="0" borderId="16" xfId="0" applyFont="1" applyBorder="1">
      <alignment vertical="center"/>
    </xf>
    <xf numFmtId="0" fontId="21" fillId="0" borderId="17" xfId="0" applyFont="1" applyBorder="1">
      <alignment vertical="center"/>
    </xf>
    <xf numFmtId="0" fontId="22" fillId="0" borderId="17" xfId="0" applyFont="1" applyBorder="1">
      <alignment vertical="center"/>
    </xf>
    <xf numFmtId="176" fontId="22" fillId="0" borderId="19" xfId="0" applyNumberFormat="1" applyFont="1" applyBorder="1">
      <alignment vertical="center"/>
    </xf>
    <xf numFmtId="0" fontId="22" fillId="0" borderId="19" xfId="0" applyFont="1" applyBorder="1" applyAlignment="1">
      <alignment vertical="center" shrinkToFit="1"/>
    </xf>
    <xf numFmtId="38" fontId="40" fillId="33" borderId="11" xfId="43" applyFont="1" applyFill="1" applyBorder="1" applyAlignment="1">
      <alignment vertical="center"/>
    </xf>
    <xf numFmtId="38" fontId="41" fillId="33" borderId="12" xfId="43" applyFont="1" applyFill="1" applyBorder="1" applyAlignment="1">
      <alignment vertical="center"/>
    </xf>
    <xf numFmtId="176" fontId="40" fillId="33" borderId="13" xfId="43" applyNumberFormat="1" applyFont="1" applyFill="1" applyBorder="1" applyAlignment="1">
      <alignment vertical="center"/>
    </xf>
    <xf numFmtId="38" fontId="40" fillId="33" borderId="12" xfId="43" applyFont="1" applyFill="1" applyBorder="1" applyAlignment="1">
      <alignment horizontal="left" vertical="center" indent="2" shrinkToFit="1"/>
    </xf>
    <xf numFmtId="38" fontId="40" fillId="33" borderId="13" xfId="43" applyFont="1" applyFill="1" applyBorder="1" applyAlignment="1">
      <alignment vertical="center" shrinkToFit="1"/>
    </xf>
    <xf numFmtId="176" fontId="0" fillId="0" borderId="0" xfId="0" applyNumberFormat="1">
      <alignment vertical="center"/>
    </xf>
    <xf numFmtId="38" fontId="43" fillId="0" borderId="0" xfId="42" applyFont="1" applyFill="1" applyAlignment="1">
      <alignment vertical="center"/>
    </xf>
    <xf numFmtId="38" fontId="43" fillId="0" borderId="0" xfId="42" applyFont="1" applyAlignment="1">
      <alignment shrinkToFit="1"/>
    </xf>
    <xf numFmtId="176" fontId="43" fillId="0" borderId="0" xfId="42" applyNumberFormat="1" applyFont="1" applyAlignment="1">
      <alignment vertical="center"/>
    </xf>
    <xf numFmtId="176" fontId="43" fillId="0" borderId="0" xfId="42" applyNumberFormat="1" applyFont="1" applyAlignment="1"/>
    <xf numFmtId="176" fontId="43" fillId="0" borderId="0" xfId="42" applyNumberFormat="1" applyFont="1" applyAlignment="1">
      <alignment shrinkToFit="1"/>
    </xf>
    <xf numFmtId="38" fontId="43" fillId="0" borderId="0" xfId="42" applyFont="1" applyAlignment="1">
      <alignment horizontal="right" vertical="center" shrinkToFit="1"/>
    </xf>
    <xf numFmtId="176" fontId="25" fillId="33" borderId="22" xfId="42" applyNumberFormat="1" applyFont="1" applyFill="1" applyBorder="1" applyAlignment="1">
      <alignment horizontal="center" vertical="center"/>
    </xf>
    <xf numFmtId="177" fontId="25" fillId="33" borderId="21" xfId="42" applyNumberFormat="1" applyFont="1" applyFill="1" applyBorder="1" applyAlignment="1">
      <alignment horizontal="center" vertical="center" shrinkToFit="1"/>
    </xf>
    <xf numFmtId="38" fontId="25" fillId="33" borderId="25" xfId="42" applyFont="1" applyFill="1" applyBorder="1" applyAlignment="1">
      <alignment horizontal="center" vertical="center" shrinkToFit="1"/>
    </xf>
    <xf numFmtId="38" fontId="27" fillId="34" borderId="21" xfId="42" applyFont="1" applyFill="1" applyBorder="1" applyAlignment="1">
      <alignment horizontal="left" vertical="center" indent="1" shrinkToFit="1"/>
    </xf>
    <xf numFmtId="176" fontId="28" fillId="34" borderId="22" xfId="42" applyNumberFormat="1" applyFont="1" applyFill="1" applyBorder="1" applyAlignment="1">
      <alignment vertical="center"/>
    </xf>
    <xf numFmtId="38" fontId="27" fillId="35" borderId="15" xfId="42" applyFont="1" applyFill="1" applyBorder="1" applyAlignment="1">
      <alignment horizontal="left" vertical="center" indent="1" shrinkToFit="1"/>
    </xf>
    <xf numFmtId="176" fontId="28" fillId="35" borderId="18" xfId="42" applyNumberFormat="1" applyFont="1" applyFill="1" applyBorder="1" applyAlignment="1">
      <alignment vertical="center"/>
    </xf>
    <xf numFmtId="38" fontId="27" fillId="36" borderId="15" xfId="42" applyFont="1" applyFill="1" applyBorder="1" applyAlignment="1">
      <alignment horizontal="left" vertical="center" indent="1" shrinkToFit="1"/>
    </xf>
    <xf numFmtId="0" fontId="17" fillId="0" borderId="14" xfId="0" applyFont="1" applyBorder="1">
      <alignment vertical="center"/>
    </xf>
    <xf numFmtId="0" fontId="17" fillId="0" borderId="15" xfId="0" applyFont="1" applyBorder="1">
      <alignment vertical="center"/>
    </xf>
    <xf numFmtId="0" fontId="0" fillId="0" borderId="15" xfId="0" applyBorder="1">
      <alignment vertical="center"/>
    </xf>
    <xf numFmtId="176" fontId="0" fillId="0" borderId="18" xfId="0" applyNumberFormat="1" applyBorder="1">
      <alignment vertical="center"/>
    </xf>
    <xf numFmtId="0" fontId="0" fillId="0" borderId="18" xfId="0" applyBorder="1">
      <alignment vertical="center"/>
    </xf>
    <xf numFmtId="0" fontId="17" fillId="0" borderId="23" xfId="0" applyFont="1" applyBorder="1" applyAlignment="1">
      <alignment vertical="center" shrinkToFit="1"/>
    </xf>
    <xf numFmtId="38" fontId="27" fillId="34" borderId="15" xfId="42" applyFont="1" applyFill="1" applyBorder="1" applyAlignment="1">
      <alignment horizontal="left" vertical="center" indent="1" shrinkToFit="1"/>
    </xf>
    <xf numFmtId="176" fontId="28" fillId="34" borderId="18" xfId="42" applyNumberFormat="1" applyFont="1" applyFill="1" applyBorder="1" applyAlignment="1">
      <alignment vertical="center"/>
    </xf>
    <xf numFmtId="0" fontId="49" fillId="0" borderId="15" xfId="0" applyFont="1" applyBorder="1">
      <alignment vertical="center"/>
    </xf>
    <xf numFmtId="0" fontId="17" fillId="0" borderId="16" xfId="0" applyFont="1" applyBorder="1">
      <alignment vertical="center"/>
    </xf>
    <xf numFmtId="0" fontId="17" fillId="0" borderId="17" xfId="0" applyFont="1" applyBorder="1">
      <alignment vertical="center"/>
    </xf>
    <xf numFmtId="0" fontId="49" fillId="0" borderId="17" xfId="0" applyFont="1" applyBorder="1">
      <alignment vertical="center"/>
    </xf>
    <xf numFmtId="176" fontId="0" fillId="0" borderId="19" xfId="0" applyNumberFormat="1" applyBorder="1">
      <alignment vertical="center"/>
    </xf>
    <xf numFmtId="0" fontId="0" fillId="0" borderId="17" xfId="0" applyBorder="1">
      <alignment vertical="center"/>
    </xf>
    <xf numFmtId="0" fontId="0" fillId="0" borderId="19" xfId="0" applyBorder="1">
      <alignment vertical="center"/>
    </xf>
    <xf numFmtId="0" fontId="17" fillId="0" borderId="26" xfId="0" applyFont="1" applyBorder="1" applyAlignment="1">
      <alignment vertical="center" shrinkToFit="1"/>
    </xf>
    <xf numFmtId="0" fontId="44" fillId="33" borderId="11" xfId="44" applyFont="1" applyFill="1" applyBorder="1" applyAlignment="1">
      <alignment vertical="center"/>
    </xf>
    <xf numFmtId="0" fontId="44" fillId="33" borderId="12" xfId="44" applyFont="1" applyFill="1" applyBorder="1" applyAlignment="1">
      <alignment vertical="center"/>
    </xf>
    <xf numFmtId="0" fontId="44" fillId="33" borderId="12" xfId="44" applyFont="1" applyFill="1" applyBorder="1" applyAlignment="1">
      <alignment vertical="center" shrinkToFit="1"/>
    </xf>
    <xf numFmtId="177" fontId="44" fillId="33" borderId="12" xfId="44" applyNumberFormat="1" applyFont="1" applyFill="1" applyBorder="1" applyAlignment="1">
      <alignment horizontal="left" vertical="center" indent="1" shrinkToFit="1"/>
    </xf>
    <xf numFmtId="176" fontId="50" fillId="33" borderId="13" xfId="43" applyNumberFormat="1" applyFont="1" applyFill="1" applyBorder="1" applyAlignment="1">
      <alignment vertical="center" shrinkToFit="1"/>
    </xf>
    <xf numFmtId="0" fontId="50" fillId="33" borderId="13" xfId="44" applyFont="1" applyFill="1" applyBorder="1" applyAlignment="1">
      <alignment vertical="center" shrinkToFit="1"/>
    </xf>
    <xf numFmtId="0" fontId="50" fillId="33" borderId="24" xfId="44" applyFont="1" applyFill="1" applyBorder="1" applyAlignment="1">
      <alignment horizontal="center" shrinkToFit="1"/>
    </xf>
    <xf numFmtId="0" fontId="0" fillId="0" borderId="0" xfId="0" applyAlignment="1">
      <alignment vertical="center" shrinkToFit="1"/>
    </xf>
    <xf numFmtId="176" fontId="25" fillId="33" borderId="25" xfId="43" applyNumberFormat="1" applyFont="1" applyFill="1" applyBorder="1" applyAlignment="1">
      <alignment horizontal="center" vertical="center" shrinkToFit="1"/>
    </xf>
    <xf numFmtId="38" fontId="27" fillId="34" borderId="35" xfId="42" applyFont="1" applyFill="1" applyBorder="1" applyAlignment="1">
      <alignment vertical="center" shrinkToFit="1"/>
    </xf>
    <xf numFmtId="38" fontId="27" fillId="34" borderId="36" xfId="42" applyFont="1" applyFill="1" applyBorder="1" applyAlignment="1">
      <alignment vertical="center"/>
    </xf>
    <xf numFmtId="38" fontId="27" fillId="34" borderId="36" xfId="42" applyFont="1" applyFill="1" applyBorder="1" applyAlignment="1">
      <alignment vertical="center" shrinkToFit="1"/>
    </xf>
    <xf numFmtId="38" fontId="27" fillId="34" borderId="37" xfId="42" applyFont="1" applyFill="1" applyBorder="1" applyAlignment="1">
      <alignment vertical="center" shrinkToFit="1"/>
    </xf>
    <xf numFmtId="38" fontId="27" fillId="0" borderId="38" xfId="42" applyFont="1" applyBorder="1" applyAlignment="1">
      <alignment vertical="center" shrinkToFit="1"/>
    </xf>
    <xf numFmtId="38" fontId="30" fillId="0" borderId="39" xfId="42" applyFont="1" applyBorder="1" applyAlignment="1">
      <alignment vertical="center"/>
    </xf>
    <xf numFmtId="38" fontId="27" fillId="35" borderId="39" xfId="42" applyFont="1" applyFill="1" applyBorder="1" applyAlignment="1">
      <alignment vertical="center"/>
    </xf>
    <xf numFmtId="38" fontId="27" fillId="35" borderId="39" xfId="42" applyFont="1" applyFill="1" applyBorder="1" applyAlignment="1">
      <alignment vertical="center" shrinkToFit="1"/>
    </xf>
    <xf numFmtId="38" fontId="27" fillId="35" borderId="40" xfId="42" applyFont="1" applyFill="1" applyBorder="1" applyAlignment="1">
      <alignment vertical="center" shrinkToFit="1"/>
    </xf>
    <xf numFmtId="38" fontId="27" fillId="0" borderId="39" xfId="42" applyFont="1" applyBorder="1" applyAlignment="1">
      <alignment vertical="center"/>
    </xf>
    <xf numFmtId="38" fontId="27" fillId="36" borderId="39" xfId="42" applyFont="1" applyFill="1" applyBorder="1" applyAlignment="1">
      <alignment vertical="center" shrinkToFit="1"/>
    </xf>
    <xf numFmtId="38" fontId="27" fillId="36" borderId="39" xfId="42" applyFont="1" applyFill="1" applyBorder="1" applyAlignment="1">
      <alignment vertical="center"/>
    </xf>
    <xf numFmtId="38" fontId="27" fillId="36" borderId="40" xfId="42" applyFont="1" applyFill="1" applyBorder="1" applyAlignment="1">
      <alignment vertical="center" shrinkToFit="1"/>
    </xf>
    <xf numFmtId="0" fontId="31" fillId="0" borderId="38" xfId="0" applyFont="1" applyBorder="1">
      <alignment vertical="center"/>
    </xf>
    <xf numFmtId="0" fontId="31" fillId="0" borderId="39" xfId="0" applyFont="1" applyBorder="1">
      <alignment vertical="center"/>
    </xf>
    <xf numFmtId="0" fontId="20" fillId="0" borderId="39" xfId="0" applyFont="1" applyBorder="1">
      <alignment vertical="center"/>
    </xf>
    <xf numFmtId="0" fontId="20" fillId="0" borderId="40" xfId="0" applyFont="1" applyBorder="1">
      <alignment vertical="center"/>
    </xf>
    <xf numFmtId="0" fontId="20" fillId="0" borderId="23" xfId="0" applyFont="1" applyBorder="1">
      <alignment vertical="center"/>
    </xf>
    <xf numFmtId="0" fontId="21" fillId="0" borderId="23" xfId="0" applyFont="1" applyBorder="1">
      <alignment vertical="center"/>
    </xf>
    <xf numFmtId="0" fontId="31" fillId="0" borderId="40" xfId="0" applyFont="1" applyBorder="1">
      <alignment vertical="center"/>
    </xf>
    <xf numFmtId="38" fontId="27" fillId="34" borderId="38" xfId="42" applyFont="1" applyFill="1" applyBorder="1" applyAlignment="1">
      <alignment vertical="center" shrinkToFit="1"/>
    </xf>
    <xf numFmtId="38" fontId="27" fillId="34" borderId="39" xfId="42" applyFont="1" applyFill="1" applyBorder="1" applyAlignment="1">
      <alignment vertical="center"/>
    </xf>
    <xf numFmtId="38" fontId="27" fillId="34" borderId="39" xfId="42" applyFont="1" applyFill="1" applyBorder="1" applyAlignment="1">
      <alignment vertical="center" shrinkToFit="1"/>
    </xf>
    <xf numFmtId="38" fontId="27" fillId="34" borderId="40" xfId="42" applyFont="1" applyFill="1" applyBorder="1" applyAlignment="1">
      <alignment vertical="center" shrinkToFit="1"/>
    </xf>
    <xf numFmtId="0" fontId="21" fillId="0" borderId="39" xfId="0" applyFont="1" applyBorder="1">
      <alignment vertical="center"/>
    </xf>
    <xf numFmtId="0" fontId="21" fillId="0" borderId="40" xfId="0" applyFont="1" applyBorder="1">
      <alignment vertical="center"/>
    </xf>
    <xf numFmtId="0" fontId="31" fillId="0" borderId="41" xfId="0" applyFont="1" applyBorder="1">
      <alignment vertical="center"/>
    </xf>
    <xf numFmtId="0" fontId="31" fillId="0" borderId="42" xfId="0" applyFont="1" applyBorder="1">
      <alignment vertical="center"/>
    </xf>
    <xf numFmtId="0" fontId="21" fillId="0" borderId="42" xfId="0" applyFont="1" applyBorder="1">
      <alignment vertical="center"/>
    </xf>
    <xf numFmtId="0" fontId="21" fillId="0" borderId="43" xfId="0" applyFont="1" applyBorder="1">
      <alignment vertical="center"/>
    </xf>
    <xf numFmtId="0" fontId="27" fillId="33" borderId="11" xfId="0" applyFont="1" applyFill="1" applyBorder="1" applyAlignment="1">
      <alignment vertical="center"/>
    </xf>
    <xf numFmtId="0" fontId="28" fillId="33" borderId="12" xfId="0" applyFont="1" applyFill="1" applyBorder="1" applyAlignment="1">
      <alignment vertical="center"/>
    </xf>
    <xf numFmtId="0" fontId="28" fillId="33" borderId="12" xfId="0" applyFont="1" applyFill="1" applyBorder="1" applyAlignment="1">
      <alignment vertical="center" shrinkToFit="1"/>
    </xf>
    <xf numFmtId="176" fontId="27" fillId="33" borderId="13" xfId="42" applyNumberFormat="1" applyFont="1" applyFill="1" applyBorder="1" applyAlignment="1">
      <alignment vertical="center" shrinkToFit="1"/>
    </xf>
    <xf numFmtId="0" fontId="27" fillId="33" borderId="12" xfId="0" applyFont="1" applyFill="1" applyBorder="1" applyAlignment="1">
      <alignment horizontal="left" shrinkToFit="1"/>
    </xf>
    <xf numFmtId="0" fontId="27" fillId="33" borderId="13" xfId="0" applyFont="1" applyFill="1" applyBorder="1" applyAlignment="1">
      <alignment vertical="center" shrinkToFit="1"/>
    </xf>
    <xf numFmtId="0" fontId="27" fillId="33" borderId="24" xfId="0" applyFont="1" applyFill="1" applyBorder="1" applyAlignment="1">
      <alignment horizontal="center" vertical="center" shrinkToFit="1"/>
    </xf>
    <xf numFmtId="178" fontId="52" fillId="0" borderId="0" xfId="45" applyNumberFormat="1" applyFont="1" applyFill="1" applyAlignment="1">
      <alignment vertical="center"/>
    </xf>
    <xf numFmtId="178" fontId="53" fillId="0" borderId="0" xfId="45" applyNumberFormat="1" applyFont="1" applyFill="1" applyAlignment="1">
      <alignment vertical="center"/>
    </xf>
    <xf numFmtId="178" fontId="24" fillId="0" borderId="0" xfId="45" applyNumberFormat="1" applyFont="1" applyFill="1" applyAlignment="1">
      <alignment vertical="center"/>
    </xf>
    <xf numFmtId="178" fontId="24" fillId="0" borderId="0" xfId="45" applyNumberFormat="1" applyFont="1" applyFill="1" applyAlignment="1">
      <alignment horizontal="left" vertical="center" indent="1"/>
    </xf>
    <xf numFmtId="178" fontId="24" fillId="0" borderId="0" xfId="45" applyNumberFormat="1" applyFont="1" applyFill="1" applyAlignment="1">
      <alignment horizontal="right" vertical="center"/>
    </xf>
    <xf numFmtId="178" fontId="55" fillId="0" borderId="0" xfId="45" applyNumberFormat="1" applyFont="1" applyFill="1" applyAlignment="1">
      <alignment vertical="center"/>
    </xf>
    <xf numFmtId="178" fontId="24" fillId="0" borderId="0" xfId="45" applyNumberFormat="1" applyFont="1" applyFill="1" applyBorder="1" applyAlignment="1">
      <alignment vertical="center"/>
    </xf>
    <xf numFmtId="178" fontId="24" fillId="0" borderId="27" xfId="45" applyNumberFormat="1" applyFont="1" applyFill="1" applyBorder="1" applyAlignment="1">
      <alignment vertical="center"/>
    </xf>
    <xf numFmtId="178" fontId="24" fillId="37" borderId="13" xfId="45" applyNumberFormat="1" applyFont="1" applyFill="1" applyBorder="1" applyAlignment="1">
      <alignment vertical="center"/>
    </xf>
    <xf numFmtId="178" fontId="24" fillId="0" borderId="29" xfId="45" applyNumberFormat="1" applyFont="1" applyFill="1" applyBorder="1" applyAlignment="1">
      <alignment vertical="center"/>
    </xf>
    <xf numFmtId="178" fontId="24" fillId="0" borderId="45" xfId="45" applyNumberFormat="1" applyFont="1" applyFill="1" applyBorder="1" applyAlignment="1">
      <alignment vertical="center"/>
    </xf>
    <xf numFmtId="178" fontId="24" fillId="0" borderId="30" xfId="46" applyNumberFormat="1" applyFont="1" applyFill="1" applyBorder="1" applyAlignment="1">
      <alignment vertical="center"/>
    </xf>
    <xf numFmtId="178" fontId="24" fillId="0" borderId="28" xfId="46" applyNumberFormat="1" applyFont="1" applyFill="1" applyBorder="1" applyAlignment="1">
      <alignment vertical="center"/>
    </xf>
    <xf numFmtId="178" fontId="24" fillId="0" borderId="28" xfId="45" applyNumberFormat="1" applyFont="1" applyFill="1" applyBorder="1" applyAlignment="1">
      <alignment vertical="center"/>
    </xf>
    <xf numFmtId="178" fontId="24" fillId="0" borderId="31" xfId="45" applyNumberFormat="1" applyFont="1" applyFill="1" applyBorder="1" applyAlignment="1">
      <alignment vertical="center"/>
    </xf>
    <xf numFmtId="178" fontId="24" fillId="0" borderId="30" xfId="45" applyNumberFormat="1" applyFont="1" applyFill="1" applyBorder="1" applyAlignment="1">
      <alignment vertical="center"/>
    </xf>
    <xf numFmtId="178" fontId="24" fillId="0" borderId="20" xfId="45" applyNumberFormat="1" applyFont="1" applyFill="1" applyBorder="1" applyAlignment="1">
      <alignment horizontal="left" vertical="center" indent="1"/>
    </xf>
    <xf numFmtId="178" fontId="24" fillId="0" borderId="21" xfId="45" applyNumberFormat="1" applyFont="1" applyFill="1" applyBorder="1" applyAlignment="1">
      <alignment horizontal="left" vertical="center" indent="1"/>
    </xf>
    <xf numFmtId="178" fontId="24" fillId="0" borderId="25" xfId="45" quotePrefix="1" applyNumberFormat="1" applyFont="1" applyFill="1" applyBorder="1" applyAlignment="1">
      <alignment horizontal="left" vertical="center" indent="1"/>
    </xf>
    <xf numFmtId="178" fontId="56" fillId="0" borderId="22" xfId="46" applyNumberFormat="1" applyFont="1" applyFill="1" applyBorder="1" applyAlignment="1">
      <alignment vertical="center"/>
    </xf>
    <xf numFmtId="178" fontId="24" fillId="0" borderId="22" xfId="46" applyNumberFormat="1" applyFont="1" applyFill="1" applyBorder="1" applyAlignment="1">
      <alignment vertical="center"/>
    </xf>
    <xf numFmtId="178" fontId="24" fillId="0" borderId="28" xfId="45" applyNumberFormat="1" applyFont="1" applyFill="1" applyBorder="1" applyAlignment="1">
      <alignment horizontal="left" vertical="center" indent="1"/>
    </xf>
    <xf numFmtId="178" fontId="24" fillId="0" borderId="29" xfId="45" applyNumberFormat="1" applyFont="1" applyFill="1" applyBorder="1" applyAlignment="1">
      <alignment horizontal="left" vertical="center" indent="1"/>
    </xf>
    <xf numFmtId="178" fontId="24" fillId="0" borderId="31" xfId="45" quotePrefix="1" applyNumberFormat="1" applyFont="1" applyFill="1" applyBorder="1" applyAlignment="1">
      <alignment horizontal="left" vertical="center" indent="1"/>
    </xf>
    <xf numFmtId="178" fontId="56" fillId="0" borderId="30" xfId="46" applyNumberFormat="1" applyFont="1" applyFill="1" applyBorder="1" applyAlignment="1">
      <alignment vertical="center"/>
    </xf>
    <xf numFmtId="178" fontId="24" fillId="0" borderId="10" xfId="45" applyNumberFormat="1" applyFont="1" applyFill="1" applyBorder="1" applyAlignment="1">
      <alignment vertical="center"/>
    </xf>
    <xf numFmtId="178" fontId="24" fillId="0" borderId="44" xfId="45" applyNumberFormat="1" applyFont="1" applyFill="1" applyBorder="1" applyAlignment="1">
      <alignment vertical="center"/>
    </xf>
    <xf numFmtId="178" fontId="24" fillId="0" borderId="46" xfId="46" applyNumberFormat="1" applyFont="1" applyFill="1" applyBorder="1" applyAlignment="1">
      <alignment vertical="center"/>
    </xf>
    <xf numFmtId="178" fontId="24" fillId="0" borderId="47" xfId="46" applyNumberFormat="1" applyFont="1" applyFill="1" applyBorder="1" applyAlignment="1">
      <alignment vertical="center"/>
    </xf>
    <xf numFmtId="178" fontId="24" fillId="0" borderId="47" xfId="45" applyNumberFormat="1" applyFont="1" applyFill="1" applyBorder="1" applyAlignment="1">
      <alignment vertical="center"/>
    </xf>
    <xf numFmtId="178" fontId="24" fillId="0" borderId="46" xfId="45" applyNumberFormat="1" applyFont="1" applyFill="1" applyBorder="1" applyAlignment="1">
      <alignment vertical="center"/>
    </xf>
    <xf numFmtId="178" fontId="24" fillId="0" borderId="16" xfId="45" applyNumberFormat="1" applyFont="1" applyFill="1" applyBorder="1" applyAlignment="1">
      <alignment horizontal="left" vertical="center" indent="1"/>
    </xf>
    <xf numFmtId="178" fontId="24" fillId="0" borderId="17" xfId="45" applyNumberFormat="1" applyFont="1" applyFill="1" applyBorder="1" applyAlignment="1">
      <alignment horizontal="left" vertical="center" indent="1"/>
    </xf>
    <xf numFmtId="178" fontId="24" fillId="0" borderId="26" xfId="45" quotePrefix="1" applyNumberFormat="1" applyFont="1" applyFill="1" applyBorder="1" applyAlignment="1">
      <alignment horizontal="left" vertical="center" indent="1"/>
    </xf>
    <xf numFmtId="178" fontId="56" fillId="0" borderId="19" xfId="46" applyNumberFormat="1" applyFont="1" applyFill="1" applyBorder="1" applyAlignment="1">
      <alignment vertical="center"/>
    </xf>
    <xf numFmtId="178" fontId="24" fillId="0" borderId="19" xfId="46" applyNumberFormat="1" applyFont="1" applyFill="1" applyBorder="1" applyAlignment="1">
      <alignment vertical="center"/>
    </xf>
    <xf numFmtId="178" fontId="24" fillId="0" borderId="18" xfId="45" applyNumberFormat="1" applyFont="1" applyFill="1" applyBorder="1" applyAlignment="1">
      <alignment vertical="center"/>
    </xf>
    <xf numFmtId="178" fontId="24" fillId="0" borderId="14" xfId="45" applyNumberFormat="1" applyFont="1" applyFill="1" applyBorder="1" applyAlignment="1">
      <alignment horizontal="left" vertical="center" indent="1"/>
    </xf>
    <xf numFmtId="178" fontId="24" fillId="0" borderId="15" xfId="45" applyNumberFormat="1" applyFont="1" applyFill="1" applyBorder="1" applyAlignment="1">
      <alignment horizontal="left" vertical="center" indent="1"/>
    </xf>
    <xf numFmtId="178" fontId="24" fillId="0" borderId="15" xfId="46" applyNumberFormat="1" applyFont="1" applyFill="1" applyBorder="1" applyAlignment="1">
      <alignment horizontal="left" vertical="center" indent="1"/>
    </xf>
    <xf numFmtId="178" fontId="24" fillId="0" borderId="23" xfId="45" applyNumberFormat="1" applyFont="1" applyFill="1" applyBorder="1" applyAlignment="1">
      <alignment horizontal="left" vertical="center" indent="1"/>
    </xf>
    <xf numFmtId="178" fontId="56" fillId="0" borderId="18" xfId="46" applyNumberFormat="1" applyFont="1" applyFill="1" applyBorder="1" applyAlignment="1">
      <alignment vertical="center"/>
    </xf>
    <xf numFmtId="178" fontId="24" fillId="0" borderId="18" xfId="46" applyNumberFormat="1" applyFont="1" applyFill="1" applyBorder="1" applyAlignment="1">
      <alignment vertical="center"/>
    </xf>
    <xf numFmtId="178" fontId="24" fillId="0" borderId="48" xfId="46" applyNumberFormat="1" applyFont="1" applyFill="1" applyBorder="1" applyAlignment="1">
      <alignment vertical="center"/>
    </xf>
    <xf numFmtId="178" fontId="24" fillId="0" borderId="34" xfId="45" applyNumberFormat="1" applyFont="1" applyFill="1" applyBorder="1" applyAlignment="1">
      <alignment horizontal="left" vertical="top"/>
    </xf>
    <xf numFmtId="178" fontId="56" fillId="0" borderId="34" xfId="46" applyNumberFormat="1" applyFont="1" applyFill="1" applyBorder="1" applyAlignment="1">
      <alignment vertical="top"/>
    </xf>
    <xf numFmtId="178" fontId="24" fillId="0" borderId="34" xfId="46" applyNumberFormat="1" applyFont="1" applyFill="1" applyBorder="1" applyAlignment="1">
      <alignment vertical="top"/>
    </xf>
    <xf numFmtId="178" fontId="24" fillId="0" borderId="50" xfId="45" applyNumberFormat="1" applyFont="1" applyFill="1" applyBorder="1" applyAlignment="1">
      <alignment vertical="center"/>
    </xf>
    <xf numFmtId="178" fontId="24" fillId="0" borderId="51" xfId="45" applyNumberFormat="1" applyFont="1" applyFill="1" applyBorder="1" applyAlignment="1">
      <alignment horizontal="left" vertical="center" indent="1"/>
    </xf>
    <xf numFmtId="178" fontId="24" fillId="0" borderId="52" xfId="45" applyNumberFormat="1" applyFont="1" applyFill="1" applyBorder="1" applyAlignment="1">
      <alignment horizontal="left" vertical="center" indent="1"/>
    </xf>
    <xf numFmtId="178" fontId="24" fillId="0" borderId="52" xfId="46" applyNumberFormat="1" applyFont="1" applyFill="1" applyBorder="1" applyAlignment="1">
      <alignment horizontal="left" vertical="center" indent="1"/>
    </xf>
    <xf numFmtId="178" fontId="24" fillId="0" borderId="53" xfId="45" applyNumberFormat="1" applyFont="1" applyFill="1" applyBorder="1" applyAlignment="1">
      <alignment horizontal="left" vertical="center" indent="1"/>
    </xf>
    <xf numFmtId="178" fontId="56" fillId="0" borderId="50" xfId="46" applyNumberFormat="1" applyFont="1" applyFill="1" applyBorder="1" applyAlignment="1">
      <alignment vertical="center"/>
    </xf>
    <xf numFmtId="178" fontId="24" fillId="0" borderId="50" xfId="46" applyNumberFormat="1" applyFont="1" applyFill="1" applyBorder="1" applyAlignment="1">
      <alignment vertical="center"/>
    </xf>
    <xf numFmtId="178" fontId="24" fillId="0" borderId="12" xfId="45" applyNumberFormat="1" applyFont="1" applyFill="1" applyBorder="1" applyAlignment="1">
      <alignment vertical="center"/>
    </xf>
    <xf numFmtId="178" fontId="24" fillId="0" borderId="24" xfId="45" applyNumberFormat="1" applyFont="1" applyFill="1" applyBorder="1" applyAlignment="1">
      <alignment vertical="center"/>
    </xf>
    <xf numFmtId="178" fontId="24" fillId="0" borderId="13" xfId="46" applyNumberFormat="1" applyFont="1" applyFill="1" applyBorder="1" applyAlignment="1">
      <alignment vertical="center"/>
    </xf>
    <xf numFmtId="178" fontId="24" fillId="0" borderId="11" xfId="45" applyNumberFormat="1" applyFont="1" applyFill="1" applyBorder="1" applyAlignment="1">
      <alignment vertical="center"/>
    </xf>
    <xf numFmtId="178" fontId="24" fillId="0" borderId="13" xfId="45" applyNumberFormat="1" applyFont="1" applyFill="1" applyBorder="1" applyAlignment="1">
      <alignment vertical="center"/>
    </xf>
    <xf numFmtId="178" fontId="24" fillId="0" borderId="11" xfId="45" applyNumberFormat="1" applyFont="1" applyFill="1" applyBorder="1" applyAlignment="1">
      <alignment horizontal="left" vertical="center" indent="1"/>
    </xf>
    <xf numFmtId="178" fontId="24" fillId="0" borderId="12" xfId="45" applyNumberFormat="1" applyFont="1" applyFill="1" applyBorder="1" applyAlignment="1">
      <alignment horizontal="left" vertical="center" indent="1"/>
    </xf>
    <xf numFmtId="178" fontId="24" fillId="0" borderId="24" xfId="45" applyNumberFormat="1" applyFont="1" applyFill="1" applyBorder="1" applyAlignment="1">
      <alignment horizontal="left" vertical="center" indent="1"/>
    </xf>
    <xf numFmtId="178" fontId="56" fillId="0" borderId="13" xfId="46" applyNumberFormat="1" applyFont="1" applyFill="1" applyBorder="1" applyAlignment="1">
      <alignment vertical="center"/>
    </xf>
    <xf numFmtId="178" fontId="24" fillId="0" borderId="31" xfId="45" applyNumberFormat="1" applyFont="1" applyFill="1" applyBorder="1" applyAlignment="1">
      <alignment horizontal="left" vertical="center" indent="1"/>
    </xf>
    <xf numFmtId="178" fontId="24" fillId="0" borderId="48" xfId="45" applyNumberFormat="1" applyFont="1" applyFill="1" applyBorder="1" applyAlignment="1">
      <alignment vertical="center"/>
    </xf>
    <xf numFmtId="178" fontId="24" fillId="0" borderId="15" xfId="45" applyNumberFormat="1" applyFont="1" applyFill="1" applyBorder="1" applyAlignment="1">
      <alignment vertical="center"/>
    </xf>
    <xf numFmtId="178" fontId="24" fillId="0" borderId="0" xfId="45" applyNumberFormat="1" applyFont="1" applyFill="1" applyBorder="1" applyAlignment="1">
      <alignment horizontal="left" vertical="center" indent="1"/>
    </xf>
    <xf numFmtId="178" fontId="24" fillId="0" borderId="26" xfId="45" applyNumberFormat="1" applyFont="1" applyFill="1" applyBorder="1" applyAlignment="1">
      <alignment horizontal="left" vertical="center" indent="1"/>
    </xf>
    <xf numFmtId="178" fontId="24" fillId="0" borderId="34" xfId="45" applyNumberFormat="1" applyFont="1" applyFill="1" applyBorder="1" applyAlignment="1">
      <alignment vertical="center"/>
    </xf>
    <xf numFmtId="178" fontId="24" fillId="0" borderId="32" xfId="45" applyNumberFormat="1" applyFont="1" applyFill="1" applyBorder="1" applyAlignment="1">
      <alignment horizontal="left" vertical="center" indent="1"/>
    </xf>
    <xf numFmtId="178" fontId="24" fillId="0" borderId="33" xfId="45" applyNumberFormat="1" applyFont="1" applyFill="1" applyBorder="1" applyAlignment="1">
      <alignment horizontal="left" vertical="center" indent="1"/>
    </xf>
    <xf numFmtId="178" fontId="24" fillId="0" borderId="49" xfId="45" applyNumberFormat="1" applyFont="1" applyFill="1" applyBorder="1" applyAlignment="1">
      <alignment horizontal="left" vertical="center" indent="1"/>
    </xf>
    <xf numFmtId="178" fontId="56" fillId="0" borderId="34" xfId="46" applyNumberFormat="1" applyFont="1" applyFill="1" applyBorder="1" applyAlignment="1">
      <alignment vertical="center"/>
    </xf>
    <xf numFmtId="178" fontId="24" fillId="0" borderId="34" xfId="46" applyNumberFormat="1" applyFont="1" applyFill="1" applyBorder="1" applyAlignment="1">
      <alignment vertical="center"/>
    </xf>
    <xf numFmtId="178" fontId="56" fillId="0" borderId="34" xfId="45" applyNumberFormat="1" applyFont="1" applyFill="1" applyBorder="1" applyAlignment="1">
      <alignment vertical="center"/>
    </xf>
    <xf numFmtId="178" fontId="24" fillId="0" borderId="27" xfId="45" applyNumberFormat="1" applyFont="1" applyFill="1" applyBorder="1" applyAlignment="1">
      <alignment horizontal="left" vertical="center" indent="1"/>
    </xf>
    <xf numFmtId="178" fontId="24" fillId="0" borderId="45" xfId="45" applyNumberFormat="1" applyFont="1" applyFill="1" applyBorder="1" applyAlignment="1">
      <alignment horizontal="left" vertical="center" indent="1"/>
    </xf>
    <xf numFmtId="178" fontId="56" fillId="0" borderId="48" xfId="46" applyNumberFormat="1" applyFont="1" applyFill="1" applyBorder="1" applyAlignment="1">
      <alignment vertical="center"/>
    </xf>
    <xf numFmtId="178" fontId="24" fillId="0" borderId="47" xfId="45" applyNumberFormat="1" applyFont="1" applyFill="1" applyBorder="1" applyAlignment="1">
      <alignment horizontal="left" vertical="center" indent="1"/>
    </xf>
    <xf numFmtId="178" fontId="24" fillId="0" borderId="10" xfId="45" applyNumberFormat="1" applyFont="1" applyFill="1" applyBorder="1" applyAlignment="1">
      <alignment horizontal="left" vertical="center" indent="1"/>
    </xf>
    <xf numFmtId="178" fontId="24" fillId="0" borderId="44" xfId="45" applyNumberFormat="1" applyFont="1" applyFill="1" applyBorder="1" applyAlignment="1">
      <alignment horizontal="left" vertical="center" indent="1"/>
    </xf>
    <xf numFmtId="178" fontId="24" fillId="0" borderId="25" xfId="45" applyNumberFormat="1" applyFont="1" applyFill="1" applyBorder="1" applyAlignment="1">
      <alignment horizontal="left" vertical="center" indent="1"/>
    </xf>
    <xf numFmtId="178" fontId="24" fillId="0" borderId="33" xfId="45" applyNumberFormat="1" applyFont="1" applyFill="1" applyBorder="1" applyAlignment="1">
      <alignment vertical="center"/>
    </xf>
    <xf numFmtId="178" fontId="56" fillId="0" borderId="46" xfId="46" applyNumberFormat="1" applyFont="1" applyFill="1" applyBorder="1" applyAlignment="1">
      <alignment vertical="center"/>
    </xf>
    <xf numFmtId="178" fontId="24" fillId="0" borderId="22" xfId="45" applyNumberFormat="1" applyFont="1" applyFill="1" applyBorder="1" applyAlignment="1">
      <alignment vertical="center"/>
    </xf>
    <xf numFmtId="178" fontId="24" fillId="0" borderId="27" xfId="46" applyNumberFormat="1" applyFont="1" applyFill="1" applyBorder="1" applyAlignment="1">
      <alignment vertical="center"/>
    </xf>
    <xf numFmtId="178" fontId="24" fillId="0" borderId="19" xfId="45" applyNumberFormat="1" applyFont="1" applyFill="1" applyBorder="1" applyAlignment="1">
      <alignment vertical="center"/>
    </xf>
    <xf numFmtId="178" fontId="24" fillId="0" borderId="21" xfId="45" applyNumberFormat="1" applyFont="1" applyFill="1" applyBorder="1" applyAlignment="1">
      <alignment vertical="center"/>
    </xf>
    <xf numFmtId="178" fontId="24" fillId="0" borderId="33" xfId="45" applyNumberFormat="1" applyFont="1" applyFill="1" applyBorder="1" applyAlignment="1">
      <alignment horizontal="left" vertical="center"/>
    </xf>
    <xf numFmtId="178" fontId="24" fillId="0" borderId="17" xfId="45" applyNumberFormat="1" applyFont="1" applyFill="1" applyBorder="1" applyAlignment="1">
      <alignment vertical="center"/>
    </xf>
    <xf numFmtId="178" fontId="24" fillId="0" borderId="51" xfId="45" applyNumberFormat="1" applyFont="1" applyFill="1" applyBorder="1" applyAlignment="1">
      <alignment horizontal="left" vertical="center" indent="3"/>
    </xf>
    <xf numFmtId="38" fontId="24" fillId="0" borderId="33" xfId="46" applyFont="1" applyFill="1" applyBorder="1" applyAlignment="1">
      <alignment horizontal="left" vertical="center" indent="1"/>
    </xf>
    <xf numFmtId="178" fontId="24" fillId="0" borderId="45" xfId="45" applyNumberFormat="1" applyFont="1" applyFill="1" applyBorder="1" applyAlignment="1">
      <alignment vertical="top"/>
    </xf>
    <xf numFmtId="178" fontId="24" fillId="0" borderId="28" xfId="45" applyNumberFormat="1" applyFont="1" applyFill="1" applyBorder="1" applyAlignment="1">
      <alignment horizontal="right" vertical="center"/>
    </xf>
    <xf numFmtId="178" fontId="24" fillId="0" borderId="29" xfId="45" applyNumberFormat="1" applyFont="1" applyFill="1" applyBorder="1" applyAlignment="1">
      <alignment horizontal="left" vertical="center"/>
    </xf>
    <xf numFmtId="178" fontId="24" fillId="0" borderId="32" xfId="45" applyNumberFormat="1" applyFont="1" applyFill="1" applyBorder="1" applyAlignment="1">
      <alignment horizontal="right" vertical="center"/>
    </xf>
    <xf numFmtId="178" fontId="52" fillId="0" borderId="0" xfId="45" applyNumberFormat="1" applyFont="1" applyFill="1" applyAlignment="1">
      <alignment horizontal="left" vertical="center" indent="1"/>
    </xf>
    <xf numFmtId="0" fontId="54" fillId="0" borderId="0" xfId="45" applyFont="1" applyFill="1" applyAlignment="1">
      <alignment vertical="center"/>
    </xf>
    <xf numFmtId="0" fontId="24" fillId="0" borderId="0" xfId="45" applyFont="1" applyFill="1" applyBorder="1" applyAlignment="1">
      <alignment vertical="center"/>
    </xf>
    <xf numFmtId="0" fontId="24" fillId="0" borderId="0" xfId="45" applyFont="1" applyFill="1" applyBorder="1" applyAlignment="1">
      <alignment horizontal="left" vertical="center" indent="1"/>
    </xf>
    <xf numFmtId="0" fontId="24" fillId="0" borderId="0" xfId="45" applyFont="1" applyFill="1" applyAlignment="1">
      <alignment vertical="center"/>
    </xf>
    <xf numFmtId="0" fontId="24" fillId="0" borderId="27" xfId="45" applyFont="1" applyFill="1" applyBorder="1" applyAlignment="1">
      <alignment vertical="center"/>
    </xf>
    <xf numFmtId="0" fontId="24" fillId="0" borderId="29" xfId="45" applyFont="1" applyFill="1" applyBorder="1" applyAlignment="1">
      <alignment vertical="center"/>
    </xf>
    <xf numFmtId="0" fontId="24" fillId="0" borderId="31" xfId="45" applyFont="1" applyFill="1" applyBorder="1" applyAlignment="1">
      <alignment vertical="center"/>
    </xf>
    <xf numFmtId="38" fontId="24" fillId="0" borderId="30" xfId="46" applyFont="1" applyFill="1" applyBorder="1" applyAlignment="1">
      <alignment vertical="center"/>
    </xf>
    <xf numFmtId="0" fontId="24" fillId="0" borderId="28" xfId="45" applyFont="1" applyFill="1" applyBorder="1" applyAlignment="1">
      <alignment vertical="center"/>
    </xf>
    <xf numFmtId="38" fontId="24" fillId="0" borderId="13" xfId="46" applyFont="1" applyFill="1" applyBorder="1" applyAlignment="1">
      <alignment vertical="center"/>
    </xf>
    <xf numFmtId="0" fontId="24" fillId="0" borderId="14" xfId="45" applyFont="1" applyFill="1" applyBorder="1" applyAlignment="1">
      <alignment vertical="center" shrinkToFit="1"/>
    </xf>
    <xf numFmtId="38" fontId="56" fillId="0" borderId="13" xfId="46" applyFont="1" applyFill="1" applyBorder="1" applyAlignment="1">
      <alignment vertical="center"/>
    </xf>
    <xf numFmtId="0" fontId="24" fillId="0" borderId="30" xfId="45" applyFont="1" applyFill="1" applyBorder="1" applyAlignment="1">
      <alignment vertical="center"/>
    </xf>
    <xf numFmtId="0" fontId="24" fillId="0" borderId="45" xfId="45" applyFont="1" applyFill="1" applyBorder="1" applyAlignment="1">
      <alignment horizontal="left" vertical="center" indent="1"/>
    </xf>
    <xf numFmtId="38" fontId="56" fillId="0" borderId="30" xfId="46" applyFont="1" applyFill="1" applyBorder="1" applyAlignment="1">
      <alignment vertical="center"/>
    </xf>
    <xf numFmtId="38" fontId="24" fillId="0" borderId="30" xfId="45" applyNumberFormat="1" applyFont="1" applyFill="1" applyBorder="1" applyAlignment="1">
      <alignment vertical="center"/>
    </xf>
    <xf numFmtId="0" fontId="24" fillId="0" borderId="10" xfId="45" applyFont="1" applyFill="1" applyBorder="1" applyAlignment="1">
      <alignment vertical="center"/>
    </xf>
    <xf numFmtId="0" fontId="24" fillId="0" borderId="44" xfId="45" applyFont="1" applyFill="1" applyBorder="1" applyAlignment="1">
      <alignment vertical="center"/>
    </xf>
    <xf numFmtId="38" fontId="24" fillId="0" borderId="46" xfId="46" applyFont="1" applyFill="1" applyBorder="1" applyAlignment="1">
      <alignment vertical="center"/>
    </xf>
    <xf numFmtId="0" fontId="24" fillId="0" borderId="47" xfId="45" applyFont="1" applyFill="1" applyBorder="1" applyAlignment="1">
      <alignment vertical="center"/>
    </xf>
    <xf numFmtId="38" fontId="24" fillId="0" borderId="47" xfId="46" applyFont="1" applyFill="1" applyBorder="1" applyAlignment="1">
      <alignment vertical="center"/>
    </xf>
    <xf numFmtId="0" fontId="24" fillId="0" borderId="46" xfId="45" applyFont="1" applyFill="1" applyBorder="1" applyAlignment="1">
      <alignment vertical="center"/>
    </xf>
    <xf numFmtId="0" fontId="24" fillId="0" borderId="16" xfId="45" applyFont="1" applyFill="1" applyBorder="1" applyAlignment="1">
      <alignment horizontal="left" vertical="center" indent="1"/>
    </xf>
    <xf numFmtId="0" fontId="24" fillId="0" borderId="17" xfId="45" applyFont="1" applyFill="1" applyBorder="1" applyAlignment="1">
      <alignment horizontal="left" vertical="center"/>
    </xf>
    <xf numFmtId="0" fontId="24" fillId="0" borderId="17" xfId="45" applyFont="1" applyFill="1" applyBorder="1" applyAlignment="1">
      <alignment horizontal="left" vertical="center" indent="1"/>
    </xf>
    <xf numFmtId="0" fontId="24" fillId="0" borderId="26" xfId="45" applyFont="1" applyFill="1" applyBorder="1" applyAlignment="1">
      <alignment horizontal="left" vertical="center" indent="1"/>
    </xf>
    <xf numFmtId="38" fontId="56" fillId="0" borderId="19" xfId="46" applyFont="1" applyFill="1" applyBorder="1" applyAlignment="1">
      <alignment vertical="center"/>
    </xf>
    <xf numFmtId="38" fontId="24" fillId="0" borderId="26" xfId="45" applyNumberFormat="1" applyFont="1" applyFill="1" applyBorder="1" applyAlignment="1">
      <alignment vertical="center"/>
    </xf>
    <xf numFmtId="38" fontId="24" fillId="38" borderId="13" xfId="46" applyFont="1" applyFill="1" applyBorder="1" applyAlignment="1">
      <alignment vertical="center"/>
    </xf>
    <xf numFmtId="0" fontId="24" fillId="0" borderId="11" xfId="45" applyFont="1" applyFill="1" applyBorder="1" applyAlignment="1">
      <alignment horizontal="left" vertical="center" indent="1"/>
    </xf>
    <xf numFmtId="0" fontId="24" fillId="0" borderId="12" xfId="45" applyFont="1" applyFill="1" applyBorder="1" applyAlignment="1">
      <alignment horizontal="left" vertical="center" indent="1"/>
    </xf>
    <xf numFmtId="3" fontId="24" fillId="0" borderId="12" xfId="45" applyNumberFormat="1" applyFont="1" applyFill="1" applyBorder="1" applyAlignment="1">
      <alignment horizontal="left" vertical="center"/>
    </xf>
    <xf numFmtId="0" fontId="24" fillId="0" borderId="24" xfId="45" applyFont="1" applyFill="1" applyBorder="1" applyAlignment="1">
      <alignment horizontal="left" vertical="center" indent="1"/>
    </xf>
    <xf numFmtId="38" fontId="24" fillId="0" borderId="24" xfId="45" applyNumberFormat="1" applyFont="1" applyFill="1" applyBorder="1" applyAlignment="1">
      <alignment vertical="center"/>
    </xf>
    <xf numFmtId="38" fontId="56" fillId="0" borderId="48" xfId="46" applyFont="1" applyFill="1" applyBorder="1" applyAlignment="1">
      <alignment vertical="center"/>
    </xf>
    <xf numFmtId="38" fontId="24" fillId="0" borderId="48" xfId="45" applyNumberFormat="1" applyFont="1" applyFill="1" applyBorder="1" applyAlignment="1">
      <alignment vertical="center"/>
    </xf>
    <xf numFmtId="0" fontId="24" fillId="0" borderId="45" xfId="45" applyFont="1" applyFill="1" applyBorder="1" applyAlignment="1">
      <alignment vertical="center"/>
    </xf>
    <xf numFmtId="38" fontId="24" fillId="0" borderId="48" xfId="46" applyFont="1" applyFill="1" applyBorder="1" applyAlignment="1">
      <alignment vertical="center"/>
    </xf>
    <xf numFmtId="0" fontId="24" fillId="0" borderId="48" xfId="45" applyFont="1" applyFill="1" applyBorder="1" applyAlignment="1">
      <alignment vertical="center"/>
    </xf>
    <xf numFmtId="0" fontId="24" fillId="0" borderId="14" xfId="45" applyFont="1" applyFill="1" applyBorder="1" applyAlignment="1">
      <alignment horizontal="left" vertical="center" indent="1"/>
    </xf>
    <xf numFmtId="0" fontId="24" fillId="0" borderId="15" xfId="45" applyFont="1" applyFill="1" applyBorder="1" applyAlignment="1">
      <alignment horizontal="left" vertical="center"/>
    </xf>
    <xf numFmtId="0" fontId="24" fillId="0" borderId="15" xfId="45" applyFont="1" applyFill="1" applyBorder="1" applyAlignment="1">
      <alignment horizontal="left" vertical="center" indent="1"/>
    </xf>
    <xf numFmtId="0" fontId="24" fillId="0" borderId="23" xfId="45" applyFont="1" applyFill="1" applyBorder="1" applyAlignment="1">
      <alignment horizontal="left" vertical="center" indent="1"/>
    </xf>
    <xf numFmtId="38" fontId="56" fillId="0" borderId="18" xfId="46" applyFont="1" applyFill="1" applyBorder="1" applyAlignment="1">
      <alignment vertical="center"/>
    </xf>
    <xf numFmtId="38" fontId="24" fillId="0" borderId="23" xfId="45" applyNumberFormat="1" applyFont="1" applyFill="1" applyBorder="1" applyAlignment="1">
      <alignment vertical="center"/>
    </xf>
    <xf numFmtId="0" fontId="56" fillId="0" borderId="0" xfId="45" applyFont="1" applyFill="1" applyBorder="1" applyAlignment="1">
      <alignment vertical="center"/>
    </xf>
    <xf numFmtId="180" fontId="24" fillId="0" borderId="0" xfId="45" applyNumberFormat="1" applyFont="1" applyFill="1" applyBorder="1" applyAlignment="1">
      <alignment vertical="center"/>
    </xf>
    <xf numFmtId="0" fontId="24" fillId="0" borderId="0" xfId="45" applyFont="1" applyFill="1" applyBorder="1" applyAlignment="1">
      <alignment horizontal="center" vertical="center"/>
    </xf>
    <xf numFmtId="0" fontId="24" fillId="0" borderId="20" xfId="45" applyFont="1" applyFill="1" applyBorder="1" applyAlignment="1">
      <alignment horizontal="left" vertical="center" indent="1"/>
    </xf>
    <xf numFmtId="0" fontId="24" fillId="0" borderId="21" xfId="45" applyFont="1" applyFill="1" applyBorder="1" applyAlignment="1">
      <alignment horizontal="left" vertical="center" indent="1"/>
    </xf>
    <xf numFmtId="0" fontId="24" fillId="0" borderId="25" xfId="45" applyFont="1" applyFill="1" applyBorder="1" applyAlignment="1">
      <alignment horizontal="left" vertical="center" indent="1"/>
    </xf>
    <xf numFmtId="38" fontId="56" fillId="0" borderId="22" xfId="46" applyFont="1" applyFill="1" applyBorder="1" applyAlignment="1">
      <alignment vertical="center"/>
    </xf>
    <xf numFmtId="38" fontId="24" fillId="0" borderId="22" xfId="45" applyNumberFormat="1" applyFont="1" applyFill="1" applyBorder="1" applyAlignment="1">
      <alignment vertical="center"/>
    </xf>
    <xf numFmtId="0" fontId="24" fillId="0" borderId="51" xfId="45" applyFont="1" applyFill="1" applyBorder="1" applyAlignment="1">
      <alignment horizontal="left" vertical="center" indent="1"/>
    </xf>
    <xf numFmtId="0" fontId="24" fillId="0" borderId="52" xfId="45" applyFont="1" applyFill="1" applyBorder="1" applyAlignment="1">
      <alignment horizontal="left" vertical="center" indent="1"/>
    </xf>
    <xf numFmtId="0" fontId="24" fillId="0" borderId="53" xfId="45" applyFont="1" applyFill="1" applyBorder="1" applyAlignment="1">
      <alignment horizontal="left" vertical="center" indent="1"/>
    </xf>
    <xf numFmtId="38" fontId="56" fillId="0" borderId="50" xfId="46" applyFont="1" applyFill="1" applyBorder="1" applyAlignment="1">
      <alignment vertical="center"/>
    </xf>
    <xf numFmtId="38" fontId="24" fillId="0" borderId="50" xfId="46" applyFont="1" applyFill="1" applyBorder="1" applyAlignment="1">
      <alignment vertical="center"/>
    </xf>
    <xf numFmtId="0" fontId="60" fillId="0" borderId="21" xfId="45" applyFont="1" applyFill="1" applyBorder="1" applyAlignment="1">
      <alignment horizontal="left" vertical="center" indent="1"/>
    </xf>
    <xf numFmtId="38" fontId="24" fillId="0" borderId="22" xfId="46" applyFont="1" applyFill="1" applyBorder="1" applyAlignment="1">
      <alignment vertical="center"/>
    </xf>
    <xf numFmtId="0" fontId="24" fillId="0" borderId="50" xfId="45" applyFont="1" applyFill="1" applyBorder="1" applyAlignment="1">
      <alignment vertical="center"/>
    </xf>
    <xf numFmtId="0" fontId="60" fillId="0" borderId="52" xfId="45" applyFont="1" applyFill="1" applyBorder="1" applyAlignment="1">
      <alignment horizontal="left" vertical="center" indent="1"/>
    </xf>
    <xf numFmtId="38" fontId="24" fillId="0" borderId="27" xfId="46" applyFont="1" applyFill="1" applyBorder="1" applyAlignment="1">
      <alignment vertical="center"/>
    </xf>
    <xf numFmtId="38" fontId="24" fillId="0" borderId="18" xfId="46" applyFont="1" applyFill="1" applyBorder="1" applyAlignment="1">
      <alignment vertical="center"/>
    </xf>
    <xf numFmtId="0" fontId="24" fillId="0" borderId="32" xfId="45" applyFont="1" applyFill="1" applyBorder="1" applyAlignment="1">
      <alignment horizontal="left" vertical="center" indent="1"/>
    </xf>
    <xf numFmtId="0" fontId="24" fillId="0" borderId="33" xfId="45" applyFont="1" applyFill="1" applyBorder="1" applyAlignment="1">
      <alignment horizontal="left" vertical="center" indent="1"/>
    </xf>
    <xf numFmtId="0" fontId="24" fillId="0" borderId="49" xfId="45" applyFont="1" applyFill="1" applyBorder="1" applyAlignment="1">
      <alignment horizontal="left" vertical="center" indent="1"/>
    </xf>
    <xf numFmtId="38" fontId="56" fillId="0" borderId="34" xfId="46" applyFont="1" applyFill="1" applyBorder="1" applyAlignment="1">
      <alignment vertical="center"/>
    </xf>
    <xf numFmtId="38" fontId="24" fillId="0" borderId="34" xfId="46" applyFont="1" applyFill="1" applyBorder="1" applyAlignment="1">
      <alignment vertical="center"/>
    </xf>
    <xf numFmtId="0" fontId="24" fillId="0" borderId="27" xfId="45" applyFont="1" applyFill="1" applyBorder="1" applyAlignment="1">
      <alignment horizontal="left" vertical="center" indent="1"/>
    </xf>
    <xf numFmtId="38" fontId="24" fillId="0" borderId="19" xfId="46" applyFont="1" applyFill="1" applyBorder="1" applyAlignment="1">
      <alignment vertical="center"/>
    </xf>
    <xf numFmtId="0" fontId="24" fillId="0" borderId="12" xfId="45" applyFont="1" applyFill="1" applyBorder="1" applyAlignment="1">
      <alignment vertical="center"/>
    </xf>
    <xf numFmtId="0" fontId="24" fillId="0" borderId="11" xfId="45" applyFont="1" applyFill="1" applyBorder="1" applyAlignment="1">
      <alignment vertical="center"/>
    </xf>
    <xf numFmtId="0" fontId="24" fillId="0" borderId="24" xfId="45" applyFont="1" applyFill="1" applyBorder="1" applyAlignment="1">
      <alignment vertical="center"/>
    </xf>
    <xf numFmtId="0" fontId="24" fillId="0" borderId="13" xfId="45" applyFont="1" applyFill="1" applyBorder="1" applyAlignment="1">
      <alignment vertical="center"/>
    </xf>
    <xf numFmtId="0" fontId="24" fillId="0" borderId="12" xfId="45" applyFont="1" applyFill="1" applyBorder="1" applyAlignment="1">
      <alignment horizontal="left" vertical="center"/>
    </xf>
    <xf numFmtId="0" fontId="24" fillId="0" borderId="27" xfId="45" applyFill="1" applyBorder="1" applyAlignment="1">
      <alignment vertical="center"/>
    </xf>
    <xf numFmtId="0" fontId="24" fillId="0" borderId="0" xfId="45" applyFill="1" applyAlignment="1">
      <alignment vertical="center"/>
    </xf>
    <xf numFmtId="0" fontId="24" fillId="0" borderId="47" xfId="45" applyFill="1" applyBorder="1" applyAlignment="1">
      <alignment vertical="center"/>
    </xf>
    <xf numFmtId="0" fontId="24" fillId="0" borderId="10" xfId="45" applyFill="1" applyBorder="1" applyAlignment="1">
      <alignment vertical="center"/>
    </xf>
    <xf numFmtId="0" fontId="24" fillId="0" borderId="44" xfId="45" applyFill="1" applyBorder="1" applyAlignment="1">
      <alignment vertical="center"/>
    </xf>
    <xf numFmtId="38" fontId="24" fillId="0" borderId="46" xfId="47" applyFont="1" applyFill="1" applyBorder="1" applyAlignment="1">
      <alignment vertical="center"/>
    </xf>
    <xf numFmtId="38" fontId="24" fillId="0" borderId="13" xfId="47" applyFont="1" applyFill="1" applyBorder="1" applyAlignment="1">
      <alignment vertical="center"/>
    </xf>
    <xf numFmtId="38" fontId="24" fillId="0" borderId="10" xfId="47" applyFont="1" applyFill="1" applyBorder="1" applyAlignment="1">
      <alignment vertical="center"/>
    </xf>
    <xf numFmtId="38" fontId="24" fillId="0" borderId="44" xfId="47" applyFont="1" applyFill="1" applyBorder="1" applyAlignment="1">
      <alignment vertical="center"/>
    </xf>
    <xf numFmtId="38" fontId="24" fillId="0" borderId="10" xfId="47" applyFont="1" applyFill="1" applyBorder="1" applyAlignment="1">
      <alignment horizontal="left" vertical="center" indent="1"/>
    </xf>
    <xf numFmtId="38" fontId="52" fillId="0" borderId="10" xfId="47" applyFont="1" applyFill="1" applyBorder="1" applyAlignment="1">
      <alignment horizontal="left" vertical="center" indent="1"/>
    </xf>
    <xf numFmtId="38" fontId="24" fillId="0" borderId="44" xfId="47" applyFont="1" applyFill="1" applyBorder="1" applyAlignment="1">
      <alignment horizontal="left" vertical="center" indent="1"/>
    </xf>
    <xf numFmtId="38" fontId="56" fillId="0" borderId="46" xfId="47" applyFont="1" applyFill="1" applyBorder="1" applyAlignment="1">
      <alignment vertical="center"/>
    </xf>
    <xf numFmtId="0" fontId="24" fillId="0" borderId="0" xfId="45" applyFill="1" applyAlignment="1">
      <alignment horizontal="left" vertical="center" indent="1"/>
    </xf>
    <xf numFmtId="0" fontId="52" fillId="0" borderId="0" xfId="45" applyFont="1" applyFill="1" applyBorder="1" applyAlignment="1">
      <alignment horizontal="left" vertical="center" indent="1"/>
    </xf>
    <xf numFmtId="0" fontId="24" fillId="0" borderId="0" xfId="45" applyFill="1" applyBorder="1" applyAlignment="1">
      <alignment horizontal="left" vertical="center" indent="1"/>
    </xf>
    <xf numFmtId="0" fontId="24" fillId="0" borderId="0" xfId="45" applyFill="1" applyBorder="1" applyAlignment="1">
      <alignment vertical="center"/>
    </xf>
    <xf numFmtId="178" fontId="24" fillId="37" borderId="13" xfId="45" applyNumberFormat="1" applyFont="1" applyFill="1" applyBorder="1" applyAlignment="1">
      <alignment horizontal="center" vertical="center"/>
    </xf>
    <xf numFmtId="178" fontId="24" fillId="37" borderId="11" xfId="45" applyNumberFormat="1" applyFont="1" applyFill="1" applyBorder="1" applyAlignment="1">
      <alignment horizontal="center" vertical="center"/>
    </xf>
    <xf numFmtId="178" fontId="24" fillId="37" borderId="13" xfId="45" applyNumberFormat="1" applyFont="1" applyFill="1" applyBorder="1" applyAlignment="1">
      <alignment horizontal="center" vertical="center" shrinkToFit="1"/>
    </xf>
    <xf numFmtId="178" fontId="24" fillId="34" borderId="27" xfId="45" applyNumberFormat="1" applyFont="1" applyFill="1" applyBorder="1" applyAlignment="1">
      <alignment vertical="center"/>
    </xf>
    <xf numFmtId="178" fontId="24" fillId="34" borderId="12" xfId="45" applyNumberFormat="1" applyFont="1" applyFill="1" applyBorder="1" applyAlignment="1">
      <alignment vertical="center"/>
    </xf>
    <xf numFmtId="178" fontId="24" fillId="34" borderId="24" xfId="45" applyNumberFormat="1" applyFont="1" applyFill="1" applyBorder="1" applyAlignment="1">
      <alignment vertical="center"/>
    </xf>
    <xf numFmtId="178" fontId="24" fillId="34" borderId="13" xfId="46" applyNumberFormat="1" applyFont="1" applyFill="1" applyBorder="1" applyAlignment="1">
      <alignment vertical="center"/>
    </xf>
    <xf numFmtId="178" fontId="24" fillId="34" borderId="11" xfId="45" applyNumberFormat="1" applyFont="1" applyFill="1" applyBorder="1" applyAlignment="1">
      <alignment vertical="center"/>
    </xf>
    <xf numFmtId="178" fontId="24" fillId="34" borderId="13" xfId="45" applyNumberFormat="1" applyFont="1" applyFill="1" applyBorder="1" applyAlignment="1">
      <alignment vertical="center"/>
    </xf>
    <xf numFmtId="178" fontId="24" fillId="34" borderId="11" xfId="45" applyNumberFormat="1" applyFont="1" applyFill="1" applyBorder="1" applyAlignment="1">
      <alignment horizontal="left" vertical="center" indent="1"/>
    </xf>
    <xf numFmtId="178" fontId="24" fillId="34" borderId="12" xfId="45" applyNumberFormat="1" applyFont="1" applyFill="1" applyBorder="1" applyAlignment="1">
      <alignment horizontal="left" vertical="center" indent="1"/>
    </xf>
    <xf numFmtId="178" fontId="24" fillId="34" borderId="24" xfId="45" applyNumberFormat="1" applyFont="1" applyFill="1" applyBorder="1" applyAlignment="1">
      <alignment horizontal="left" vertical="center" indent="1"/>
    </xf>
    <xf numFmtId="178" fontId="24" fillId="35" borderId="29" xfId="45" applyNumberFormat="1" applyFont="1" applyFill="1" applyBorder="1" applyAlignment="1">
      <alignment vertical="center"/>
    </xf>
    <xf numFmtId="178" fontId="24" fillId="35" borderId="10" xfId="45" applyNumberFormat="1" applyFont="1" applyFill="1" applyBorder="1" applyAlignment="1">
      <alignment vertical="center"/>
    </xf>
    <xf numFmtId="178" fontId="24" fillId="35" borderId="44" xfId="45" applyNumberFormat="1" applyFont="1" applyFill="1" applyBorder="1" applyAlignment="1">
      <alignment vertical="center"/>
    </xf>
    <xf numFmtId="178" fontId="24" fillId="35" borderId="13" xfId="46" applyNumberFormat="1" applyFont="1" applyFill="1" applyBorder="1" applyAlignment="1">
      <alignment vertical="center"/>
    </xf>
    <xf numFmtId="178" fontId="24" fillId="35" borderId="11" xfId="45" applyNumberFormat="1" applyFont="1" applyFill="1" applyBorder="1" applyAlignment="1">
      <alignment vertical="center"/>
    </xf>
    <xf numFmtId="178" fontId="24" fillId="35" borderId="24" xfId="45" applyNumberFormat="1" applyFont="1" applyFill="1" applyBorder="1" applyAlignment="1">
      <alignment vertical="center"/>
    </xf>
    <xf numFmtId="178" fontId="24" fillId="35" borderId="13" xfId="45" applyNumberFormat="1" applyFont="1" applyFill="1" applyBorder="1" applyAlignment="1">
      <alignment vertical="center"/>
    </xf>
    <xf numFmtId="178" fontId="24" fillId="35" borderId="11" xfId="45" applyNumberFormat="1" applyFont="1" applyFill="1" applyBorder="1" applyAlignment="1">
      <alignment horizontal="left" vertical="center" indent="1"/>
    </xf>
    <xf numFmtId="178" fontId="24" fillId="35" borderId="12" xfId="45" applyNumberFormat="1" applyFont="1" applyFill="1" applyBorder="1" applyAlignment="1">
      <alignment horizontal="left" vertical="center" indent="1"/>
    </xf>
    <xf numFmtId="178" fontId="24" fillId="35" borderId="24" xfId="45" applyNumberFormat="1" applyFont="1" applyFill="1" applyBorder="1" applyAlignment="1">
      <alignment horizontal="left" vertical="center" indent="1"/>
    </xf>
    <xf numFmtId="178" fontId="24" fillId="35" borderId="12" xfId="45" applyNumberFormat="1" applyFont="1" applyFill="1" applyBorder="1" applyAlignment="1">
      <alignment vertical="center"/>
    </xf>
    <xf numFmtId="178" fontId="32" fillId="0" borderId="0" xfId="45" applyNumberFormat="1" applyFont="1" applyFill="1" applyAlignment="1">
      <alignment vertical="center"/>
    </xf>
    <xf numFmtId="178" fontId="24" fillId="34" borderId="10" xfId="45" applyNumberFormat="1" applyFont="1" applyFill="1" applyBorder="1" applyAlignment="1">
      <alignment vertical="center"/>
    </xf>
    <xf numFmtId="178" fontId="24" fillId="34" borderId="44" xfId="45" applyNumberFormat="1" applyFont="1" applyFill="1" applyBorder="1" applyAlignment="1">
      <alignment vertical="center"/>
    </xf>
    <xf numFmtId="178" fontId="24" fillId="34" borderId="46" xfId="46" applyNumberFormat="1" applyFont="1" applyFill="1" applyBorder="1" applyAlignment="1">
      <alignment vertical="center"/>
    </xf>
    <xf numFmtId="178" fontId="24" fillId="34" borderId="47" xfId="45" applyNumberFormat="1" applyFont="1" applyFill="1" applyBorder="1" applyAlignment="1">
      <alignment vertical="center"/>
    </xf>
    <xf numFmtId="178" fontId="24" fillId="34" borderId="46" xfId="45" applyNumberFormat="1" applyFont="1" applyFill="1" applyBorder="1" applyAlignment="1">
      <alignment vertical="center"/>
    </xf>
    <xf numFmtId="178" fontId="24" fillId="34" borderId="47" xfId="45" applyNumberFormat="1" applyFont="1" applyFill="1" applyBorder="1" applyAlignment="1">
      <alignment horizontal="left" vertical="center" indent="1"/>
    </xf>
    <xf numFmtId="178" fontId="24" fillId="34" borderId="10" xfId="45" applyNumberFormat="1" applyFont="1" applyFill="1" applyBorder="1" applyAlignment="1">
      <alignment horizontal="left" vertical="center" indent="1"/>
    </xf>
    <xf numFmtId="178" fontId="24" fillId="34" borderId="44" xfId="45" applyNumberFormat="1" applyFont="1" applyFill="1" applyBorder="1" applyAlignment="1">
      <alignment horizontal="left" vertical="center" indent="1"/>
    </xf>
    <xf numFmtId="0" fontId="32" fillId="0" borderId="0" xfId="45" applyFont="1" applyFill="1" applyAlignment="1">
      <alignment vertical="center"/>
    </xf>
    <xf numFmtId="0" fontId="59" fillId="0" borderId="0" xfId="45" applyFont="1" applyFill="1" applyBorder="1" applyAlignment="1">
      <alignment vertical="center"/>
    </xf>
    <xf numFmtId="0" fontId="24" fillId="0" borderId="29" xfId="45" applyFont="1" applyFill="1" applyBorder="1" applyAlignment="1">
      <alignment vertical="center" shrinkToFit="1"/>
    </xf>
    <xf numFmtId="176" fontId="28" fillId="33" borderId="13" xfId="42" applyNumberFormat="1" applyFont="1" applyFill="1" applyBorder="1" applyAlignment="1">
      <alignment horizontal="center" vertical="center" shrinkToFit="1"/>
    </xf>
    <xf numFmtId="0" fontId="62" fillId="0" borderId="0" xfId="48" applyFont="1">
      <alignment vertical="center"/>
    </xf>
    <xf numFmtId="178" fontId="37" fillId="0" borderId="0" xfId="48" applyNumberFormat="1" applyFont="1" applyFill="1" applyAlignment="1">
      <alignment vertical="center"/>
    </xf>
    <xf numFmtId="178" fontId="63" fillId="0" borderId="0" xfId="48" applyNumberFormat="1" applyFont="1" applyFill="1" applyAlignment="1">
      <alignment vertical="center"/>
    </xf>
    <xf numFmtId="178" fontId="64" fillId="0" borderId="0" xfId="48" applyNumberFormat="1" applyFont="1" applyFill="1" applyAlignment="1">
      <alignment horizontal="center" vertical="center"/>
    </xf>
    <xf numFmtId="178" fontId="63" fillId="0" borderId="0" xfId="48" applyNumberFormat="1" applyFont="1" applyFill="1" applyAlignment="1">
      <alignment horizontal="center" vertical="center"/>
    </xf>
    <xf numFmtId="178" fontId="63" fillId="0" borderId="0" xfId="48" applyNumberFormat="1" applyFont="1" applyFill="1" applyAlignment="1">
      <alignment horizontal="left" vertical="center" indent="1"/>
    </xf>
    <xf numFmtId="178" fontId="65" fillId="0" borderId="0" xfId="48" applyNumberFormat="1" applyFont="1" applyFill="1" applyAlignment="1">
      <alignment horizontal="right" vertical="center"/>
    </xf>
    <xf numFmtId="0" fontId="65" fillId="0" borderId="0" xfId="48" applyFont="1">
      <alignment vertical="center"/>
    </xf>
    <xf numFmtId="178" fontId="65" fillId="37" borderId="13" xfId="48" applyNumberFormat="1" applyFont="1" applyFill="1" applyBorder="1" applyAlignment="1">
      <alignment horizontal="center" vertical="center"/>
    </xf>
    <xf numFmtId="178" fontId="65" fillId="37" borderId="13" xfId="48" applyNumberFormat="1" applyFont="1" applyFill="1" applyBorder="1" applyAlignment="1">
      <alignment horizontal="center" vertical="center" shrinkToFit="1"/>
    </xf>
    <xf numFmtId="178" fontId="65" fillId="37" borderId="11" xfId="48" applyNumberFormat="1" applyFont="1" applyFill="1" applyBorder="1" applyAlignment="1">
      <alignment horizontal="center" vertical="center"/>
    </xf>
    <xf numFmtId="178" fontId="65" fillId="37" borderId="24" xfId="48" applyNumberFormat="1" applyFont="1" applyFill="1" applyBorder="1" applyAlignment="1">
      <alignment horizontal="center" vertical="center"/>
    </xf>
    <xf numFmtId="178" fontId="65" fillId="37" borderId="24" xfId="48" applyNumberFormat="1" applyFont="1" applyFill="1" applyBorder="1" applyAlignment="1">
      <alignment horizontal="center" vertical="center" shrinkToFit="1"/>
    </xf>
    <xf numFmtId="178" fontId="65" fillId="34" borderId="27" xfId="48" applyNumberFormat="1" applyFont="1" applyFill="1" applyBorder="1" applyAlignment="1">
      <alignment vertical="center"/>
    </xf>
    <xf numFmtId="178" fontId="65" fillId="34" borderId="12" xfId="48" applyNumberFormat="1" applyFont="1" applyFill="1" applyBorder="1" applyAlignment="1">
      <alignment vertical="center"/>
    </xf>
    <xf numFmtId="178" fontId="65" fillId="34" borderId="24" xfId="48" applyNumberFormat="1" applyFont="1" applyFill="1" applyBorder="1" applyAlignment="1">
      <alignment vertical="center"/>
    </xf>
    <xf numFmtId="178" fontId="65" fillId="34" borderId="13" xfId="49" applyNumberFormat="1" applyFont="1" applyFill="1" applyBorder="1" applyAlignment="1">
      <alignment vertical="center"/>
    </xf>
    <xf numFmtId="176" fontId="65" fillId="34" borderId="13" xfId="49" applyNumberFormat="1" applyFont="1" applyFill="1" applyBorder="1" applyAlignment="1">
      <alignment vertical="center"/>
    </xf>
    <xf numFmtId="178" fontId="65" fillId="34" borderId="11" xfId="48" applyNumberFormat="1" applyFont="1" applyFill="1" applyBorder="1" applyAlignment="1">
      <alignment vertical="center"/>
    </xf>
    <xf numFmtId="178" fontId="65" fillId="34" borderId="13" xfId="48" applyNumberFormat="1" applyFont="1" applyFill="1" applyBorder="1" applyAlignment="1">
      <alignment vertical="center"/>
    </xf>
    <xf numFmtId="178" fontId="65" fillId="34" borderId="11" xfId="48" applyNumberFormat="1" applyFont="1" applyFill="1" applyBorder="1" applyAlignment="1">
      <alignment horizontal="left" vertical="center" indent="1"/>
    </xf>
    <xf numFmtId="178" fontId="65" fillId="0" borderId="27" xfId="48" applyNumberFormat="1" applyFont="1" applyFill="1" applyBorder="1" applyAlignment="1">
      <alignment vertical="center"/>
    </xf>
    <xf numFmtId="178" fontId="65" fillId="35" borderId="29" xfId="48" applyNumberFormat="1" applyFont="1" applyFill="1" applyBorder="1" applyAlignment="1">
      <alignment vertical="center"/>
    </xf>
    <xf numFmtId="178" fontId="65" fillId="35" borderId="10" xfId="48" applyNumberFormat="1" applyFont="1" applyFill="1" applyBorder="1" applyAlignment="1">
      <alignment vertical="center"/>
    </xf>
    <xf numFmtId="178" fontId="65" fillId="35" borderId="44" xfId="48" applyNumberFormat="1" applyFont="1" applyFill="1" applyBorder="1" applyAlignment="1">
      <alignment vertical="center"/>
    </xf>
    <xf numFmtId="178" fontId="65" fillId="35" borderId="13" xfId="49" applyNumberFormat="1" applyFont="1" applyFill="1" applyBorder="1" applyAlignment="1">
      <alignment vertical="center"/>
    </xf>
    <xf numFmtId="176" fontId="65" fillId="35" borderId="13" xfId="49" applyNumberFormat="1" applyFont="1" applyFill="1" applyBorder="1" applyAlignment="1">
      <alignment vertical="center"/>
    </xf>
    <xf numFmtId="178" fontId="65" fillId="35" borderId="11" xfId="48" applyNumberFormat="1" applyFont="1" applyFill="1" applyBorder="1" applyAlignment="1">
      <alignment vertical="center"/>
    </xf>
    <xf numFmtId="178" fontId="65" fillId="35" borderId="24" xfId="48" applyNumberFormat="1" applyFont="1" applyFill="1" applyBorder="1" applyAlignment="1">
      <alignment vertical="center"/>
    </xf>
    <xf numFmtId="178" fontId="65" fillId="35" borderId="13" xfId="48" applyNumberFormat="1" applyFont="1" applyFill="1" applyBorder="1" applyAlignment="1">
      <alignment vertical="center"/>
    </xf>
    <xf numFmtId="178" fontId="65" fillId="35" borderId="11" xfId="48" applyNumberFormat="1" applyFont="1" applyFill="1" applyBorder="1" applyAlignment="1">
      <alignment horizontal="left" vertical="center" indent="1"/>
    </xf>
    <xf numFmtId="178" fontId="65" fillId="35" borderId="12" xfId="48" applyNumberFormat="1" applyFont="1" applyFill="1" applyBorder="1" applyAlignment="1">
      <alignment vertical="center"/>
    </xf>
    <xf numFmtId="178" fontId="63" fillId="0" borderId="27" xfId="48" applyNumberFormat="1" applyFont="1" applyFill="1" applyBorder="1" applyAlignment="1">
      <alignment vertical="center"/>
    </xf>
    <xf numFmtId="178" fontId="63" fillId="0" borderId="0" xfId="48" applyNumberFormat="1" applyFont="1" applyFill="1" applyBorder="1" applyAlignment="1">
      <alignment vertical="center"/>
    </xf>
    <xf numFmtId="178" fontId="63" fillId="0" borderId="12" xfId="48" applyNumberFormat="1" applyFont="1" applyFill="1" applyBorder="1" applyAlignment="1">
      <alignment vertical="center"/>
    </xf>
    <xf numFmtId="178" fontId="63" fillId="0" borderId="44" xfId="48" applyNumberFormat="1" applyFont="1" applyFill="1" applyBorder="1" applyAlignment="1">
      <alignment vertical="center"/>
    </xf>
    <xf numFmtId="178" fontId="63" fillId="0" borderId="13" xfId="49" applyNumberFormat="1" applyFont="1" applyFill="1" applyBorder="1" applyAlignment="1">
      <alignment vertical="center"/>
    </xf>
    <xf numFmtId="178" fontId="63" fillId="0" borderId="11" xfId="49" applyNumberFormat="1" applyFont="1" applyFill="1" applyBorder="1" applyAlignment="1">
      <alignment vertical="center"/>
    </xf>
    <xf numFmtId="178" fontId="63" fillId="0" borderId="11" xfId="48" applyNumberFormat="1" applyFont="1" applyFill="1" applyBorder="1" applyAlignment="1">
      <alignment vertical="center"/>
    </xf>
    <xf numFmtId="178" fontId="63" fillId="0" borderId="24" xfId="48" applyNumberFormat="1" applyFont="1" applyFill="1" applyBorder="1" applyAlignment="1">
      <alignment vertical="center"/>
    </xf>
    <xf numFmtId="178" fontId="63" fillId="0" borderId="13" xfId="48" applyNumberFormat="1" applyFont="1" applyFill="1" applyBorder="1" applyAlignment="1">
      <alignment vertical="center"/>
    </xf>
    <xf numFmtId="178" fontId="63" fillId="0" borderId="11" xfId="48" applyNumberFormat="1" applyFont="1" applyFill="1" applyBorder="1" applyAlignment="1">
      <alignment horizontal="left" vertical="center" indent="1"/>
    </xf>
    <xf numFmtId="178" fontId="63" fillId="0" borderId="12" xfId="48" quotePrefix="1" applyNumberFormat="1" applyFont="1" applyFill="1" applyBorder="1" applyAlignment="1">
      <alignment vertical="center"/>
    </xf>
    <xf numFmtId="178" fontId="63" fillId="0" borderId="24" xfId="49" applyNumberFormat="1" applyFont="1" applyFill="1" applyBorder="1" applyAlignment="1">
      <alignment vertical="center"/>
    </xf>
    <xf numFmtId="178" fontId="63" fillId="0" borderId="29" xfId="48" applyNumberFormat="1" applyFont="1" applyFill="1" applyBorder="1" applyAlignment="1">
      <alignment vertical="center"/>
    </xf>
    <xf numFmtId="178" fontId="63" fillId="0" borderId="31" xfId="48" applyNumberFormat="1" applyFont="1" applyFill="1" applyBorder="1" applyAlignment="1">
      <alignment vertical="center"/>
    </xf>
    <xf numFmtId="178" fontId="63" fillId="0" borderId="30" xfId="49" applyNumberFormat="1" applyFont="1" applyFill="1" applyBorder="1" applyAlignment="1">
      <alignment vertical="center"/>
    </xf>
    <xf numFmtId="178" fontId="63" fillId="0" borderId="12" xfId="49" applyNumberFormat="1" applyFont="1" applyFill="1" applyBorder="1" applyAlignment="1">
      <alignment vertical="center"/>
    </xf>
    <xf numFmtId="178" fontId="63" fillId="0" borderId="45" xfId="48" applyNumberFormat="1" applyFont="1" applyFill="1" applyBorder="1" applyAlignment="1">
      <alignment vertical="center"/>
    </xf>
    <xf numFmtId="178" fontId="63" fillId="0" borderId="48" xfId="49" applyNumberFormat="1" applyFont="1" applyFill="1" applyBorder="1" applyAlignment="1">
      <alignment vertical="center"/>
    </xf>
    <xf numFmtId="0" fontId="65" fillId="0" borderId="12" xfId="48" applyFont="1" applyFill="1" applyBorder="1" applyAlignment="1">
      <alignment vertical="center"/>
    </xf>
    <xf numFmtId="178" fontId="63" fillId="0" borderId="28" xfId="48" applyNumberFormat="1" applyFont="1" applyFill="1" applyBorder="1" applyAlignment="1">
      <alignment vertical="center"/>
    </xf>
    <xf numFmtId="178" fontId="63" fillId="0" borderId="30" xfId="48" applyNumberFormat="1" applyFont="1" applyFill="1" applyBorder="1" applyAlignment="1">
      <alignment vertical="center"/>
    </xf>
    <xf numFmtId="178" fontId="63" fillId="0" borderId="31" xfId="49" applyNumberFormat="1" applyFont="1" applyFill="1" applyBorder="1" applyAlignment="1">
      <alignment vertical="center"/>
    </xf>
    <xf numFmtId="178" fontId="63" fillId="0" borderId="48" xfId="48" applyNumberFormat="1" applyFont="1" applyFill="1" applyBorder="1" applyAlignment="1">
      <alignment vertical="center"/>
    </xf>
    <xf numFmtId="178" fontId="63" fillId="0" borderId="45" xfId="49" applyNumberFormat="1" applyFont="1" applyFill="1" applyBorder="1" applyAlignment="1">
      <alignment vertical="center"/>
    </xf>
    <xf numFmtId="178" fontId="63" fillId="0" borderId="34" xfId="48" applyNumberFormat="1" applyFont="1" applyFill="1" applyBorder="1" applyAlignment="1">
      <alignment vertical="center"/>
    </xf>
    <xf numFmtId="178" fontId="63" fillId="0" borderId="34" xfId="49" applyNumberFormat="1" applyFont="1" applyFill="1" applyBorder="1" applyAlignment="1">
      <alignment vertical="center"/>
    </xf>
    <xf numFmtId="178" fontId="63" fillId="0" borderId="49" xfId="49" applyNumberFormat="1" applyFont="1" applyFill="1" applyBorder="1" applyAlignment="1">
      <alignment vertical="center"/>
    </xf>
    <xf numFmtId="178" fontId="63" fillId="0" borderId="10" xfId="48" applyNumberFormat="1" applyFont="1" applyFill="1" applyBorder="1" applyAlignment="1">
      <alignment vertical="center"/>
    </xf>
    <xf numFmtId="178" fontId="63" fillId="0" borderId="46" xfId="49" applyNumberFormat="1" applyFont="1" applyFill="1" applyBorder="1" applyAlignment="1">
      <alignment vertical="center"/>
    </xf>
    <xf numFmtId="178" fontId="63" fillId="0" borderId="28" xfId="48" applyNumberFormat="1" applyFont="1" applyFill="1" applyBorder="1" applyAlignment="1">
      <alignment horizontal="left" vertical="center" indent="1"/>
    </xf>
    <xf numFmtId="178" fontId="63" fillId="0" borderId="27" xfId="48" applyNumberFormat="1" applyFont="1" applyFill="1" applyBorder="1" applyAlignment="1">
      <alignment horizontal="left" vertical="center" indent="1"/>
    </xf>
    <xf numFmtId="178" fontId="63" fillId="0" borderId="18" xfId="48" applyNumberFormat="1" applyFont="1" applyFill="1" applyBorder="1" applyAlignment="1">
      <alignment vertical="center"/>
    </xf>
    <xf numFmtId="178" fontId="63" fillId="0" borderId="14" xfId="48" applyNumberFormat="1" applyFont="1" applyFill="1" applyBorder="1" applyAlignment="1">
      <alignment horizontal="left" vertical="center" indent="1"/>
    </xf>
    <xf numFmtId="178" fontId="63" fillId="0" borderId="15" xfId="48" applyNumberFormat="1" applyFont="1" applyFill="1" applyBorder="1" applyAlignment="1">
      <alignment vertical="center"/>
    </xf>
    <xf numFmtId="178" fontId="63" fillId="0" borderId="18" xfId="49" applyNumberFormat="1" applyFont="1" applyFill="1" applyBorder="1" applyAlignment="1">
      <alignment vertical="center"/>
    </xf>
    <xf numFmtId="178" fontId="63" fillId="0" borderId="23" xfId="49" applyNumberFormat="1" applyFont="1" applyFill="1" applyBorder="1" applyAlignment="1">
      <alignment vertical="center"/>
    </xf>
    <xf numFmtId="178" fontId="63" fillId="0" borderId="32" xfId="48" applyNumberFormat="1" applyFont="1" applyFill="1" applyBorder="1" applyAlignment="1">
      <alignment horizontal="left" vertical="center" indent="1"/>
    </xf>
    <xf numFmtId="178" fontId="63" fillId="0" borderId="33" xfId="48" applyNumberFormat="1" applyFont="1" applyFill="1" applyBorder="1" applyAlignment="1">
      <alignment vertical="center"/>
    </xf>
    <xf numFmtId="178" fontId="66" fillId="0" borderId="51" xfId="48" applyNumberFormat="1" applyFont="1" applyFill="1" applyBorder="1" applyAlignment="1">
      <alignment horizontal="left" vertical="center" indent="1"/>
    </xf>
    <xf numFmtId="178" fontId="63" fillId="0" borderId="52" xfId="48" applyNumberFormat="1" applyFont="1" applyFill="1" applyBorder="1" applyAlignment="1">
      <alignment vertical="center"/>
    </xf>
    <xf numFmtId="178" fontId="63" fillId="0" borderId="50" xfId="49" applyNumberFormat="1" applyFont="1" applyFill="1" applyBorder="1" applyAlignment="1">
      <alignment vertical="center"/>
    </xf>
    <xf numFmtId="178" fontId="63" fillId="0" borderId="53" xfId="49" applyNumberFormat="1" applyFont="1" applyFill="1" applyBorder="1" applyAlignment="1">
      <alignment vertical="center"/>
    </xf>
    <xf numFmtId="178" fontId="63" fillId="0" borderId="50" xfId="48" applyNumberFormat="1" applyFont="1" applyFill="1" applyBorder="1" applyAlignment="1">
      <alignment vertical="center"/>
    </xf>
    <xf numFmtId="178" fontId="66" fillId="0" borderId="27" xfId="48" applyNumberFormat="1" applyFont="1" applyFill="1" applyBorder="1" applyAlignment="1">
      <alignment horizontal="left" vertical="center" indent="1"/>
    </xf>
    <xf numFmtId="178" fontId="66" fillId="0" borderId="0" xfId="48" applyNumberFormat="1" applyFont="1" applyFill="1" applyBorder="1" applyAlignment="1">
      <alignment horizontal="left" vertical="center" indent="1"/>
    </xf>
    <xf numFmtId="0" fontId="65" fillId="0" borderId="0" xfId="48" applyFont="1" applyBorder="1">
      <alignment vertical="center"/>
    </xf>
    <xf numFmtId="178" fontId="63" fillId="0" borderId="34" xfId="48" applyNumberFormat="1" applyFont="1" applyFill="1" applyBorder="1" applyAlignment="1">
      <alignment vertical="center" shrinkToFit="1"/>
    </xf>
    <xf numFmtId="178" fontId="63" fillId="0" borderId="47" xfId="48" applyNumberFormat="1" applyFont="1" applyFill="1" applyBorder="1" applyAlignment="1">
      <alignment vertical="center"/>
    </xf>
    <xf numFmtId="178" fontId="66" fillId="0" borderId="11" xfId="48" applyNumberFormat="1" applyFont="1" applyFill="1" applyBorder="1" applyAlignment="1">
      <alignment vertical="center"/>
    </xf>
    <xf numFmtId="178" fontId="63" fillId="0" borderId="0" xfId="48" applyNumberFormat="1" applyFont="1" applyFill="1" applyBorder="1" applyAlignment="1">
      <alignment horizontal="left" vertical="center" indent="1"/>
    </xf>
    <xf numFmtId="178" fontId="63" fillId="0" borderId="51" xfId="48" applyNumberFormat="1" applyFont="1" applyFill="1" applyBorder="1" applyAlignment="1">
      <alignment horizontal="left" vertical="center" indent="1"/>
    </xf>
    <xf numFmtId="178" fontId="63" fillId="0" borderId="46" xfId="48" applyNumberFormat="1" applyFont="1" applyFill="1" applyBorder="1" applyAlignment="1">
      <alignment vertical="center"/>
    </xf>
    <xf numFmtId="178" fontId="63" fillId="0" borderId="47" xfId="48" applyNumberFormat="1" applyFont="1" applyFill="1" applyBorder="1" applyAlignment="1">
      <alignment horizontal="left" vertical="center" indent="1"/>
    </xf>
    <xf numFmtId="178" fontId="63" fillId="0" borderId="44" xfId="49" applyNumberFormat="1" applyFont="1" applyFill="1" applyBorder="1" applyAlignment="1">
      <alignment vertical="center"/>
    </xf>
    <xf numFmtId="178" fontId="66" fillId="0" borderId="44" xfId="48" applyNumberFormat="1" applyFont="1" applyFill="1" applyBorder="1" applyAlignment="1">
      <alignment vertical="center"/>
    </xf>
    <xf numFmtId="178" fontId="66" fillId="0" borderId="47" xfId="48" applyNumberFormat="1" applyFont="1" applyFill="1" applyBorder="1" applyAlignment="1">
      <alignment vertical="center"/>
    </xf>
    <xf numFmtId="178" fontId="66" fillId="0" borderId="24" xfId="48" applyNumberFormat="1" applyFont="1" applyFill="1" applyBorder="1" applyAlignment="1">
      <alignment vertical="center"/>
    </xf>
    <xf numFmtId="178" fontId="66" fillId="0" borderId="11" xfId="48" applyNumberFormat="1" applyFont="1" applyFill="1" applyBorder="1" applyAlignment="1">
      <alignment horizontal="left" vertical="center" indent="1"/>
    </xf>
    <xf numFmtId="178" fontId="63" fillId="0" borderId="13" xfId="48" applyNumberFormat="1" applyFont="1" applyFill="1" applyBorder="1" applyAlignment="1">
      <alignment horizontal="left" vertical="center" indent="1"/>
    </xf>
    <xf numFmtId="178" fontId="63" fillId="0" borderId="46" xfId="48" applyNumberFormat="1" applyFont="1" applyFill="1" applyBorder="1" applyAlignment="1">
      <alignment horizontal="left" vertical="center" indent="1"/>
    </xf>
    <xf numFmtId="178" fontId="63" fillId="0" borderId="28" xfId="49" applyNumberFormat="1" applyFont="1" applyFill="1" applyBorder="1" applyAlignment="1">
      <alignment vertical="center"/>
    </xf>
    <xf numFmtId="178" fontId="63" fillId="0" borderId="27" xfId="49" applyNumberFormat="1" applyFont="1" applyFill="1" applyBorder="1" applyAlignment="1">
      <alignment vertical="center"/>
    </xf>
    <xf numFmtId="178" fontId="63" fillId="0" borderId="15" xfId="48" applyNumberFormat="1" applyFont="1" applyFill="1" applyBorder="1" applyAlignment="1">
      <alignment horizontal="left" vertical="center" indent="1"/>
    </xf>
    <xf numFmtId="178" fontId="66" fillId="0" borderId="15" xfId="48" applyNumberFormat="1" applyFont="1" applyFill="1" applyBorder="1" applyAlignment="1">
      <alignment horizontal="left" vertical="center" indent="1"/>
    </xf>
    <xf numFmtId="178" fontId="63" fillId="0" borderId="47" xfId="49" applyNumberFormat="1" applyFont="1" applyFill="1" applyBorder="1" applyAlignment="1">
      <alignment vertical="center"/>
    </xf>
    <xf numFmtId="0" fontId="52" fillId="0" borderId="27" xfId="48" applyFont="1" applyFill="1" applyBorder="1" applyAlignment="1">
      <alignment vertical="center"/>
    </xf>
    <xf numFmtId="0" fontId="52" fillId="0" borderId="0" xfId="48" applyFont="1" applyFill="1" applyBorder="1" applyAlignment="1">
      <alignment vertical="center"/>
    </xf>
    <xf numFmtId="0" fontId="52" fillId="0" borderId="29" xfId="48" applyFont="1" applyFill="1" applyBorder="1" applyAlignment="1">
      <alignment vertical="center"/>
    </xf>
    <xf numFmtId="0" fontId="52" fillId="0" borderId="31" xfId="48" applyFont="1" applyFill="1" applyBorder="1" applyAlignment="1">
      <alignment vertical="center"/>
    </xf>
    <xf numFmtId="38" fontId="52" fillId="0" borderId="30" xfId="49" applyFont="1" applyFill="1" applyBorder="1" applyAlignment="1">
      <alignment vertical="center"/>
    </xf>
    <xf numFmtId="178" fontId="52" fillId="0" borderId="30" xfId="49" applyNumberFormat="1" applyFont="1" applyFill="1" applyBorder="1" applyAlignment="1">
      <alignment vertical="center"/>
    </xf>
    <xf numFmtId="0" fontId="52" fillId="0" borderId="28" xfId="48" applyFont="1" applyFill="1" applyBorder="1" applyAlignment="1">
      <alignment vertical="center"/>
    </xf>
    <xf numFmtId="0" fontId="24" fillId="0" borderId="0" xfId="48">
      <alignment vertical="center"/>
    </xf>
    <xf numFmtId="0" fontId="52" fillId="0" borderId="30" xfId="48" applyFont="1" applyFill="1" applyBorder="1" applyAlignment="1">
      <alignment vertical="center"/>
    </xf>
    <xf numFmtId="0" fontId="52" fillId="0" borderId="0" xfId="48" applyFont="1" applyFill="1" applyBorder="1" applyAlignment="1">
      <alignment horizontal="left" vertical="center" indent="1"/>
    </xf>
    <xf numFmtId="38" fontId="52" fillId="0" borderId="54" xfId="49" applyFont="1" applyFill="1" applyBorder="1" applyAlignment="1">
      <alignment vertical="center"/>
    </xf>
    <xf numFmtId="38" fontId="69" fillId="0" borderId="0" xfId="48" applyNumberFormat="1" applyFont="1">
      <alignment vertical="center"/>
    </xf>
    <xf numFmtId="0" fontId="52" fillId="0" borderId="45" xfId="48" applyFont="1" applyFill="1" applyBorder="1" applyAlignment="1">
      <alignment vertical="center"/>
    </xf>
    <xf numFmtId="38" fontId="52" fillId="0" borderId="48" xfId="49" applyFont="1" applyFill="1" applyBorder="1" applyAlignment="1">
      <alignment vertical="center"/>
    </xf>
    <xf numFmtId="178" fontId="52" fillId="0" borderId="48" xfId="49" applyNumberFormat="1" applyFont="1" applyFill="1" applyBorder="1" applyAlignment="1">
      <alignment vertical="center"/>
    </xf>
    <xf numFmtId="0" fontId="52" fillId="0" borderId="48" xfId="48" applyFont="1" applyFill="1" applyBorder="1" applyAlignment="1">
      <alignment vertical="center"/>
    </xf>
    <xf numFmtId="38" fontId="52" fillId="0" borderId="55" xfId="49" applyFont="1" applyFill="1" applyBorder="1" applyAlignment="1">
      <alignment vertical="center"/>
    </xf>
    <xf numFmtId="0" fontId="52" fillId="0" borderId="27" xfId="48" applyFont="1" applyFill="1" applyBorder="1" applyAlignment="1">
      <alignment horizontal="left" vertical="center" indent="1"/>
    </xf>
    <xf numFmtId="0" fontId="69" fillId="0" borderId="0" xfId="48" applyFont="1">
      <alignment vertical="center"/>
    </xf>
    <xf numFmtId="0" fontId="52" fillId="0" borderId="34" xfId="48" applyFont="1" applyFill="1" applyBorder="1" applyAlignment="1">
      <alignment vertical="center"/>
    </xf>
    <xf numFmtId="0" fontId="52" fillId="0" borderId="32" xfId="48" applyFont="1" applyFill="1" applyBorder="1" applyAlignment="1">
      <alignment horizontal="left" vertical="center" indent="1"/>
    </xf>
    <xf numFmtId="0" fontId="52" fillId="0" borderId="33" xfId="48" applyFont="1" applyFill="1" applyBorder="1" applyAlignment="1">
      <alignment vertical="center"/>
    </xf>
    <xf numFmtId="38" fontId="52" fillId="0" borderId="56" xfId="49" applyFont="1" applyFill="1" applyBorder="1" applyAlignment="1">
      <alignment vertical="center"/>
    </xf>
    <xf numFmtId="0" fontId="52" fillId="0" borderId="47" xfId="48" applyFont="1" applyFill="1" applyBorder="1" applyAlignment="1">
      <alignment vertical="center"/>
    </xf>
    <xf numFmtId="0" fontId="52" fillId="0" borderId="44" xfId="48" applyFont="1" applyFill="1" applyBorder="1" applyAlignment="1">
      <alignment vertical="center"/>
    </xf>
    <xf numFmtId="38" fontId="52" fillId="0" borderId="46" xfId="49" applyFont="1" applyFill="1" applyBorder="1" applyAlignment="1">
      <alignment vertical="center"/>
    </xf>
    <xf numFmtId="0" fontId="52" fillId="0" borderId="46" xfId="48" applyFont="1" applyFill="1" applyBorder="1" applyAlignment="1">
      <alignment vertical="center"/>
    </xf>
    <xf numFmtId="0" fontId="52" fillId="0" borderId="47" xfId="48" applyFont="1" applyFill="1" applyBorder="1" applyAlignment="1">
      <alignment horizontal="left" vertical="center" indent="1"/>
    </xf>
    <xf numFmtId="0" fontId="52" fillId="0" borderId="10" xfId="48" applyFont="1" applyFill="1" applyBorder="1" applyAlignment="1">
      <alignment vertical="center"/>
    </xf>
    <xf numFmtId="38" fontId="52" fillId="0" borderId="57" xfId="49" applyFont="1" applyFill="1" applyBorder="1" applyAlignment="1">
      <alignment vertical="center"/>
    </xf>
    <xf numFmtId="0" fontId="52" fillId="0" borderId="29" xfId="48" applyFont="1" applyFill="1" applyBorder="1" applyAlignment="1">
      <alignment horizontal="left" vertical="center" indent="1"/>
    </xf>
    <xf numFmtId="0" fontId="52" fillId="0" borderId="12" xfId="48" applyFont="1" applyFill="1" applyBorder="1" applyAlignment="1">
      <alignment vertical="center"/>
    </xf>
    <xf numFmtId="0" fontId="52" fillId="0" borderId="24" xfId="48" applyFont="1" applyFill="1" applyBorder="1" applyAlignment="1">
      <alignment vertical="center"/>
    </xf>
    <xf numFmtId="38" fontId="52" fillId="0" borderId="13" xfId="49" applyFont="1" applyFill="1" applyBorder="1" applyAlignment="1">
      <alignment vertical="center"/>
    </xf>
    <xf numFmtId="178" fontId="52" fillId="0" borderId="13" xfId="49" applyNumberFormat="1" applyFont="1" applyFill="1" applyBorder="1" applyAlignment="1">
      <alignment vertical="center"/>
    </xf>
    <xf numFmtId="0" fontId="52" fillId="0" borderId="11" xfId="48" applyFont="1" applyFill="1" applyBorder="1" applyAlignment="1">
      <alignment vertical="center"/>
    </xf>
    <xf numFmtId="0" fontId="52" fillId="0" borderId="13" xfId="48" applyFont="1" applyFill="1" applyBorder="1" applyAlignment="1">
      <alignment vertical="center"/>
    </xf>
    <xf numFmtId="0" fontId="52" fillId="0" borderId="10" xfId="48" applyFont="1" applyFill="1" applyBorder="1" applyAlignment="1">
      <alignment horizontal="left" vertical="center" indent="1"/>
    </xf>
    <xf numFmtId="38" fontId="52" fillId="0" borderId="58" xfId="49" applyFont="1" applyFill="1" applyBorder="1" applyAlignment="1">
      <alignment vertical="center"/>
    </xf>
    <xf numFmtId="38" fontId="52" fillId="0" borderId="0" xfId="49" applyFont="1" applyFill="1" applyBorder="1" applyAlignment="1">
      <alignment vertical="center"/>
    </xf>
    <xf numFmtId="178" fontId="52" fillId="0" borderId="0" xfId="49" applyNumberFormat="1" applyFont="1" applyFill="1" applyBorder="1" applyAlignment="1">
      <alignment vertical="center"/>
    </xf>
    <xf numFmtId="0" fontId="37" fillId="0" borderId="0" xfId="48" applyFont="1" applyFill="1" applyAlignment="1">
      <alignment vertical="center"/>
    </xf>
    <xf numFmtId="178" fontId="52" fillId="0" borderId="10" xfId="48" applyNumberFormat="1" applyFont="1" applyFill="1" applyBorder="1" applyAlignment="1">
      <alignment vertical="center"/>
    </xf>
    <xf numFmtId="178" fontId="52" fillId="0" borderId="47" xfId="49" applyNumberFormat="1" applyFont="1" applyFill="1" applyBorder="1" applyAlignment="1">
      <alignment vertical="center"/>
    </xf>
    <xf numFmtId="0" fontId="52" fillId="0" borderId="59" xfId="48" applyFont="1" applyFill="1" applyBorder="1" applyAlignment="1">
      <alignment horizontal="right" vertical="center"/>
    </xf>
    <xf numFmtId="178" fontId="52" fillId="0" borderId="28" xfId="49" applyNumberFormat="1" applyFont="1" applyFill="1" applyBorder="1" applyAlignment="1">
      <alignment vertical="center"/>
    </xf>
    <xf numFmtId="181" fontId="52" fillId="0" borderId="0" xfId="48" applyNumberFormat="1" applyFont="1" applyFill="1" applyBorder="1" applyAlignment="1">
      <alignment vertical="center"/>
    </xf>
    <xf numFmtId="0" fontId="70" fillId="0" borderId="0" xfId="48" applyFont="1" applyFill="1" applyBorder="1" applyAlignment="1">
      <alignment horizontal="left" vertical="center" shrinkToFit="1"/>
    </xf>
    <xf numFmtId="178" fontId="52" fillId="0" borderId="27" xfId="49" applyNumberFormat="1" applyFont="1" applyFill="1" applyBorder="1" applyAlignment="1">
      <alignment vertical="center"/>
    </xf>
    <xf numFmtId="181" fontId="70" fillId="0" borderId="0" xfId="49" applyNumberFormat="1" applyFont="1" applyFill="1" applyBorder="1" applyAlignment="1">
      <alignment vertical="center" shrinkToFit="1"/>
    </xf>
    <xf numFmtId="0" fontId="70" fillId="0" borderId="0" xfId="48" applyFont="1" applyFill="1" applyBorder="1" applyAlignment="1">
      <alignment vertical="center" shrinkToFit="1"/>
    </xf>
    <xf numFmtId="178" fontId="24" fillId="0" borderId="0" xfId="48" applyNumberFormat="1">
      <alignment vertical="center"/>
    </xf>
    <xf numFmtId="38" fontId="37" fillId="0" borderId="10" xfId="42" applyFont="1" applyBorder="1" applyAlignment="1">
      <alignment horizontal="right" vertical="center" shrinkToFit="1"/>
    </xf>
    <xf numFmtId="38" fontId="28" fillId="33" borderId="11" xfId="42" applyFont="1" applyFill="1" applyBorder="1" applyAlignment="1">
      <alignment horizontal="center" vertical="center"/>
    </xf>
    <xf numFmtId="38" fontId="28" fillId="33" borderId="12" xfId="42" applyFont="1" applyFill="1" applyBorder="1" applyAlignment="1">
      <alignment horizontal="center" vertical="center"/>
    </xf>
    <xf numFmtId="38" fontId="32" fillId="0" borderId="10" xfId="42" applyFont="1" applyBorder="1" applyAlignment="1">
      <alignment horizontal="right" vertical="center" shrinkToFit="1"/>
    </xf>
    <xf numFmtId="38" fontId="37" fillId="0" borderId="10" xfId="42" applyFont="1" applyBorder="1" applyAlignment="1">
      <alignment horizontal="center" vertical="center" shrinkToFit="1"/>
    </xf>
    <xf numFmtId="38" fontId="43" fillId="0" borderId="10" xfId="42" applyFont="1" applyBorder="1" applyAlignment="1">
      <alignment horizontal="right" vertical="center" shrinkToFit="1"/>
    </xf>
    <xf numFmtId="38" fontId="28" fillId="33" borderId="16" xfId="42" applyFont="1" applyFill="1" applyBorder="1" applyAlignment="1">
      <alignment horizontal="center" vertical="center"/>
    </xf>
    <xf numFmtId="38" fontId="28" fillId="33" borderId="17" xfId="42" applyFont="1" applyFill="1" applyBorder="1" applyAlignment="1">
      <alignment horizontal="center" vertical="center"/>
    </xf>
    <xf numFmtId="38" fontId="28" fillId="33" borderId="24" xfId="42" applyFont="1" applyFill="1" applyBorder="1" applyAlignment="1">
      <alignment horizontal="center" vertical="center"/>
    </xf>
    <xf numFmtId="176" fontId="43" fillId="0" borderId="10" xfId="42" applyNumberFormat="1" applyFont="1" applyBorder="1" applyAlignment="1">
      <alignment horizontal="right" vertical="center"/>
    </xf>
    <xf numFmtId="0" fontId="40" fillId="33" borderId="11" xfId="0" applyFont="1" applyFill="1" applyBorder="1" applyAlignment="1">
      <alignment horizontal="center" vertical="center"/>
    </xf>
    <xf numFmtId="0" fontId="41" fillId="33" borderId="12" xfId="0" applyFont="1" applyFill="1" applyBorder="1" applyAlignment="1">
      <alignment horizontal="center" vertical="center"/>
    </xf>
    <xf numFmtId="176" fontId="43" fillId="0" borderId="10" xfId="43" applyNumberFormat="1" applyFont="1" applyBorder="1" applyAlignment="1">
      <alignment horizontal="right" vertical="center" shrinkToFit="1"/>
    </xf>
    <xf numFmtId="38" fontId="42" fillId="0" borderId="10" xfId="42" applyFont="1" applyBorder="1" applyAlignment="1">
      <alignment horizontal="right" vertical="center" shrinkToFit="1"/>
    </xf>
    <xf numFmtId="0" fontId="61" fillId="0" borderId="0" xfId="48" applyFont="1" applyAlignment="1">
      <alignment horizontal="center" vertical="center"/>
    </xf>
    <xf numFmtId="178" fontId="65" fillId="37" borderId="11" xfId="48" applyNumberFormat="1" applyFont="1" applyFill="1" applyBorder="1" applyAlignment="1">
      <alignment horizontal="center" vertical="center"/>
    </xf>
    <xf numFmtId="178" fontId="65" fillId="37" borderId="12" xfId="48" applyNumberFormat="1" applyFont="1" applyFill="1" applyBorder="1" applyAlignment="1">
      <alignment horizontal="center" vertical="center"/>
    </xf>
    <xf numFmtId="178" fontId="63" fillId="0" borderId="28" xfId="48" applyNumberFormat="1" applyFont="1" applyFill="1" applyBorder="1" applyAlignment="1">
      <alignment horizontal="left" vertical="center" wrapText="1" indent="1"/>
    </xf>
    <xf numFmtId="0" fontId="65" fillId="0" borderId="29" xfId="48" applyFont="1" applyFill="1" applyBorder="1" applyAlignment="1">
      <alignment horizontal="left" vertical="center" indent="1"/>
    </xf>
    <xf numFmtId="0" fontId="65" fillId="0" borderId="51" xfId="48" applyFont="1" applyFill="1" applyBorder="1" applyAlignment="1">
      <alignment horizontal="left" vertical="center" indent="1"/>
    </xf>
    <xf numFmtId="0" fontId="65" fillId="0" borderId="52" xfId="48" applyFont="1" applyFill="1" applyBorder="1" applyAlignment="1">
      <alignment horizontal="left" vertical="center" indent="1"/>
    </xf>
    <xf numFmtId="178" fontId="63" fillId="0" borderId="32" xfId="48" applyNumberFormat="1" applyFont="1" applyFill="1" applyBorder="1" applyAlignment="1">
      <alignment horizontal="left" vertical="center" indent="1"/>
    </xf>
    <xf numFmtId="0" fontId="65" fillId="0" borderId="33" xfId="48" applyFont="1" applyFill="1" applyBorder="1" applyAlignment="1">
      <alignment horizontal="left" vertical="center" indent="1"/>
    </xf>
    <xf numFmtId="178" fontId="63" fillId="0" borderId="34" xfId="48" applyNumberFormat="1" applyFont="1" applyFill="1" applyBorder="1" applyAlignment="1">
      <alignment vertical="center"/>
    </xf>
    <xf numFmtId="178" fontId="63" fillId="0" borderId="48" xfId="48" applyNumberFormat="1" applyFont="1" applyFill="1" applyBorder="1" applyAlignment="1">
      <alignment vertical="center"/>
    </xf>
    <xf numFmtId="0" fontId="70" fillId="0" borderId="27" xfId="48" applyFont="1" applyFill="1" applyBorder="1" applyAlignment="1">
      <alignment horizontal="left" vertical="center" shrinkToFit="1"/>
    </xf>
    <xf numFmtId="0" fontId="70" fillId="0" borderId="0" xfId="48" applyFont="1" applyFill="1" applyBorder="1" applyAlignment="1">
      <alignment horizontal="left" vertical="center" shrinkToFit="1"/>
    </xf>
    <xf numFmtId="0" fontId="70" fillId="0" borderId="28" xfId="48" applyFont="1" applyFill="1" applyBorder="1" applyAlignment="1">
      <alignment horizontal="left" vertical="center" shrinkToFit="1"/>
    </xf>
    <xf numFmtId="0" fontId="70" fillId="0" borderId="29" xfId="48" applyFont="1" applyFill="1" applyBorder="1" applyAlignment="1">
      <alignment horizontal="left" vertical="center" shrinkToFit="1"/>
    </xf>
    <xf numFmtId="178" fontId="24" fillId="0" borderId="14" xfId="45" applyNumberFormat="1" applyFont="1" applyFill="1" applyBorder="1" applyAlignment="1">
      <alignment horizontal="left" vertical="center" indent="2"/>
    </xf>
    <xf numFmtId="178" fontId="24" fillId="0" borderId="15" xfId="45" applyNumberFormat="1" applyFont="1" applyFill="1" applyBorder="1" applyAlignment="1">
      <alignment horizontal="left" vertical="center" indent="2"/>
    </xf>
    <xf numFmtId="178" fontId="24" fillId="0" borderId="23" xfId="45" applyNumberFormat="1" applyFont="1" applyFill="1" applyBorder="1" applyAlignment="1">
      <alignment horizontal="left" vertical="center" indent="2"/>
    </xf>
    <xf numFmtId="178" fontId="51" fillId="0" borderId="0" xfId="45" applyNumberFormat="1" applyFont="1" applyFill="1" applyAlignment="1">
      <alignment horizontal="center" vertical="center"/>
    </xf>
    <xf numFmtId="178" fontId="24" fillId="37" borderId="11" xfId="45" applyNumberFormat="1" applyFont="1" applyFill="1" applyBorder="1" applyAlignment="1">
      <alignment horizontal="center" vertical="center"/>
    </xf>
    <xf numFmtId="178" fontId="24" fillId="37" borderId="24" xfId="45" applyNumberFormat="1" applyFont="1" applyFill="1" applyBorder="1" applyAlignment="1">
      <alignment horizontal="center" vertical="center"/>
    </xf>
    <xf numFmtId="178" fontId="24" fillId="37" borderId="12" xfId="45" applyNumberFormat="1" applyFont="1" applyFill="1" applyBorder="1" applyAlignment="1">
      <alignment horizontal="center" vertical="center"/>
    </xf>
    <xf numFmtId="178" fontId="24" fillId="0" borderId="32" xfId="45" applyNumberFormat="1" applyFont="1" applyFill="1" applyBorder="1" applyAlignment="1">
      <alignment horizontal="left" vertical="top" wrapText="1" indent="1" shrinkToFit="1"/>
    </xf>
    <xf numFmtId="178" fontId="24" fillId="0" borderId="33" xfId="45" applyNumberFormat="1" applyFont="1" applyFill="1" applyBorder="1" applyAlignment="1">
      <alignment horizontal="left" vertical="top" wrapText="1" indent="1" shrinkToFit="1"/>
    </xf>
    <xf numFmtId="178" fontId="24" fillId="0" borderId="49" xfId="45" applyNumberFormat="1" applyFont="1" applyFill="1" applyBorder="1" applyAlignment="1">
      <alignment horizontal="left" vertical="top" wrapText="1" indent="1" shrinkToFit="1"/>
    </xf>
    <xf numFmtId="178" fontId="24" fillId="0" borderId="10" xfId="45" applyNumberFormat="1" applyFont="1" applyFill="1" applyBorder="1" applyAlignment="1">
      <alignment horizontal="right" vertical="center"/>
    </xf>
    <xf numFmtId="0" fontId="24" fillId="0" borderId="11" xfId="45" applyFont="1" applyFill="1" applyBorder="1" applyAlignment="1">
      <alignment horizontal="left" vertical="center" indent="1" shrinkToFit="1"/>
    </xf>
    <xf numFmtId="0" fontId="24" fillId="0" borderId="12" xfId="45" applyFont="1" applyFill="1" applyBorder="1" applyAlignment="1">
      <alignment horizontal="left" vertical="center" indent="1" shrinkToFit="1"/>
    </xf>
    <xf numFmtId="0" fontId="24" fillId="0" borderId="24" xfId="45" applyFont="1" applyFill="1" applyBorder="1" applyAlignment="1">
      <alignment horizontal="left" vertical="center" indent="1" shrinkToFit="1"/>
    </xf>
  </cellXfs>
  <cellStyles count="50">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桁区切り 2" xfId="43"/>
    <cellStyle name="桁区切り 3" xfId="47"/>
    <cellStyle name="桁区切り 3 2" xfId="46"/>
    <cellStyle name="桁区切り 3 3" xfId="49"/>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4"/>
    <cellStyle name="標準 3" xfId="48"/>
    <cellStyle name="標準 3 2" xfId="45"/>
    <cellStyle name="良い" xfId="6" builtinId="26" customBuiltin="1"/>
  </cellStyles>
  <dxfs count="519">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1"/>
      </font>
    </dxf>
    <dxf>
      <font>
        <color theme="1"/>
      </font>
    </dxf>
    <dxf>
      <font>
        <color theme="1"/>
      </font>
    </dxf>
    <dxf>
      <font>
        <color theme="0"/>
      </font>
    </dxf>
    <dxf>
      <font>
        <color auto="1"/>
      </font>
    </dxf>
    <dxf>
      <font>
        <color auto="1"/>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4"/>
  <sheetViews>
    <sheetView tabSelected="1" zoomScale="80" zoomScaleNormal="80" workbookViewId="0">
      <selection activeCell="L614" sqref="L614"/>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38" customWidth="1"/>
    <col min="11" max="13" width="9.875" style="103" customWidth="1"/>
    <col min="14" max="14" width="63.5" style="38" customWidth="1"/>
    <col min="15" max="15" width="11.375" style="103" customWidth="1"/>
    <col min="16" max="16" width="18" style="38" customWidth="1"/>
    <col min="17" max="17" width="8.375" style="103" customWidth="1"/>
    <col min="18" max="18" width="9.625" style="38" customWidth="1"/>
    <col min="19" max="16384" width="9" style="5"/>
  </cols>
  <sheetData>
    <row r="1" spans="1:18" s="6" customFormat="1" ht="18" customHeight="1" x14ac:dyDescent="0.15">
      <c r="A1" s="41" t="s">
        <v>4952</v>
      </c>
      <c r="B1" s="86"/>
      <c r="C1" s="86"/>
      <c r="D1" s="86"/>
      <c r="E1" s="86"/>
      <c r="F1" s="86"/>
      <c r="G1" s="87"/>
      <c r="H1" s="86"/>
      <c r="I1" s="86"/>
      <c r="J1" s="88"/>
      <c r="K1" s="89"/>
      <c r="L1" s="89"/>
      <c r="M1" s="89"/>
      <c r="N1" s="90"/>
      <c r="O1" s="89"/>
      <c r="P1" s="88"/>
      <c r="Q1" s="756" t="s">
        <v>17</v>
      </c>
      <c r="R1" s="756"/>
    </row>
    <row r="2" spans="1:18" s="6" customFormat="1" ht="18" customHeight="1" x14ac:dyDescent="0.15">
      <c r="A2" s="91" t="s">
        <v>0</v>
      </c>
      <c r="B2" s="92"/>
      <c r="C2" s="92" t="s">
        <v>1</v>
      </c>
      <c r="D2" s="92"/>
      <c r="E2" s="92" t="s">
        <v>2</v>
      </c>
      <c r="F2" s="93"/>
      <c r="G2" s="94" t="s">
        <v>3</v>
      </c>
      <c r="H2" s="92"/>
      <c r="I2" s="94" t="s">
        <v>14</v>
      </c>
      <c r="J2" s="94" t="s">
        <v>15</v>
      </c>
      <c r="K2" s="95" t="s">
        <v>4953</v>
      </c>
      <c r="L2" s="95" t="s">
        <v>4954</v>
      </c>
      <c r="M2" s="96" t="s">
        <v>2951</v>
      </c>
      <c r="N2" s="94" t="s">
        <v>16</v>
      </c>
      <c r="O2" s="96" t="s">
        <v>4</v>
      </c>
      <c r="P2" s="97" t="s">
        <v>4955</v>
      </c>
      <c r="Q2" s="96" t="s">
        <v>4956</v>
      </c>
      <c r="R2" s="95" t="s">
        <v>2953</v>
      </c>
    </row>
    <row r="3" spans="1:18" s="6" customFormat="1" ht="18" customHeight="1" x14ac:dyDescent="0.15">
      <c r="A3" s="24">
        <v>1</v>
      </c>
      <c r="B3" s="25" t="s">
        <v>4957</v>
      </c>
      <c r="C3" s="25"/>
      <c r="D3" s="25"/>
      <c r="E3" s="26"/>
      <c r="F3" s="25"/>
      <c r="G3" s="26"/>
      <c r="H3" s="25"/>
      <c r="I3" s="26"/>
      <c r="J3" s="26"/>
      <c r="K3" s="27">
        <f>IF(C3="",SUMIFS($K4:$K$6016,$A4:$A$6016,A3,$E4:$E$6016,""),IF(E3="",SUMIFS($K4:$K$6016,$A4:$A$6016,A3,$C4:$C$6016,C3,$G4:$G$6016,""),IF(G3="",SUMIFS($K4:$K$6016,$A4:$A$6016,A3,$C4:$C$6016,C3,$E4:$E$6016,E3),0)))</f>
        <v>924283</v>
      </c>
      <c r="L3" s="27">
        <f>IF(C3="",SUMIFS($L4:$L$6016,$A4:$A$6016,A3,$E4:$E$6016,""),IF(E3="",SUMIFS($L4:$L$6016,$A4:$A$6016,A3,$C4:$C$6016,C3,$G4:$G$6016,""),IF(G3="",SUMIFS($L4:$L$6016,$A4:$A$6016,A3,$C4:$C$6016,C3,$E4:$E$6016,E3),0)))</f>
        <v>916477</v>
      </c>
      <c r="M3" s="27">
        <f t="shared" ref="M3:M5" si="0">K3-L3</f>
        <v>7806</v>
      </c>
      <c r="N3" s="56"/>
      <c r="O3" s="71"/>
      <c r="P3" s="28"/>
      <c r="Q3" s="27">
        <f>IF(C3="",SUMIFS($Q$3:$Q$5564,$A$3:$A$5564,A3,$C$3:$C$5564,"&gt;0",$E$3:$E$5564,""),IF(E3="",SUMIFS($Q$3:$Q$5564,$A$3:$A$5564,A3,$C$3:$C$5564,C3,$E$3:$E$5564,"&gt;0",$G$3:$G$5564,""),IF(G3="",SUMIFS($Q$3:$Q$5564,$A$3:$A$5564,A3,$C$3:$C$5564,C3,$E$3:$E$5564,E3,$G$3:$G$5564,"&gt;0"))))</f>
        <v>0</v>
      </c>
      <c r="R3" s="27"/>
    </row>
    <row r="4" spans="1:18" s="6" customFormat="1" ht="18" customHeight="1" x14ac:dyDescent="0.15">
      <c r="A4" s="13">
        <v>1</v>
      </c>
      <c r="B4" s="14" t="s">
        <v>4957</v>
      </c>
      <c r="C4" s="15">
        <v>1</v>
      </c>
      <c r="D4" s="15" t="s">
        <v>4958</v>
      </c>
      <c r="E4" s="16"/>
      <c r="F4" s="15"/>
      <c r="G4" s="16"/>
      <c r="H4" s="15"/>
      <c r="I4" s="16"/>
      <c r="J4" s="16"/>
      <c r="K4" s="17">
        <f>IF(C4="",SUMIFS($K5:$K$6016,$A5:$A$6016,A4,$E5:$E$6016,""),IF(E4="",SUMIFS($K5:$K$6016,$A5:$A$6016,A4,$C5:$C$6016,C4,$G5:$G$6016,""),IF(G4="",SUMIFS($K5:$K$6016,$A5:$A$6016,A4,$C5:$C$6016,C4,$E5:$E$6016,E4),0)))</f>
        <v>310291</v>
      </c>
      <c r="L4" s="17">
        <f>IF(C4="",SUMIFS($L5:$L$6016,$A5:$A$6016,A4,$E5:$E$6016,""),IF(E4="",SUMIFS($L5:$L$6016,$A5:$A$6016,A4,$C5:$C$6016,C4,$G5:$G$6016,""),IF(G4="",SUMIFS($L5:$L$6016,$A5:$A$6016,A4,$C5:$C$6016,C4,$E5:$E$6016,E4),0)))</f>
        <v>318578</v>
      </c>
      <c r="M4" s="17">
        <f t="shared" si="0"/>
        <v>-8287</v>
      </c>
      <c r="N4" s="58"/>
      <c r="O4" s="72"/>
      <c r="P4" s="18"/>
      <c r="Q4" s="17">
        <f>IF(C4="",SUMIFS($Q$3:$Q$5564,$A$3:$A$5564,A4,$C$3:$C$5564,"&gt;0",$E$3:$E$5564,""),IF(E4="",SUMIFS($Q$3:$Q$5564,$A$3:$A$5564,A4,$C$3:$C$5564,C4,$E$3:$E$5564,"&gt;0",$G$3:$G$5564,""),IF(G4="",SUMIFS($Q$3:$Q$5564,$A$3:$A$5564,A4,$C$3:$C$5564,C4,$E$3:$E$5564,E4,$G$3:$G$5564,"&gt;0"))))</f>
        <v>0</v>
      </c>
      <c r="R4" s="17"/>
    </row>
    <row r="5" spans="1:18" s="6" customFormat="1" ht="18" customHeight="1" x14ac:dyDescent="0.15">
      <c r="A5" s="13">
        <v>1</v>
      </c>
      <c r="B5" s="14" t="s">
        <v>4957</v>
      </c>
      <c r="C5" s="19">
        <v>1</v>
      </c>
      <c r="D5" s="14" t="s">
        <v>4958</v>
      </c>
      <c r="E5" s="20">
        <v>1</v>
      </c>
      <c r="F5" s="21" t="s">
        <v>4959</v>
      </c>
      <c r="G5" s="20"/>
      <c r="H5" s="21"/>
      <c r="I5" s="20"/>
      <c r="J5" s="20"/>
      <c r="K5" s="22">
        <f>IF(C5="",SUMIFS($K6:$K$6016,$A6:$A$6016,A5,$E6:$E$6016,""),IF(E5="",SUMIFS($K6:$K$6016,$A6:$A$6016,A5,$C6:$C$6016,C5,$G6:$G$6016,""),IF(G5="",SUMIFS($K6:$K$6016,$A6:$A$6016,A5,$C6:$C$6016,C5,$E6:$E$6016,E5),0)))</f>
        <v>261951</v>
      </c>
      <c r="L5" s="22">
        <f>IF(C5="",SUMIFS($L6:$L$6016,$A6:$A$6016,A5,$E6:$E$6016,""),IF(E5="",SUMIFS($L6:$L$6016,$A6:$A$6016,A5,$C6:$C$6016,C5,$G6:$G$6016,""),IF(G5="",SUMIFS($L6:$L$6016,$A6:$A$6016,A5,$C6:$C$6016,C5,$E6:$E$6016,E5),0)))</f>
        <v>268868</v>
      </c>
      <c r="M5" s="22">
        <f t="shared" si="0"/>
        <v>-6917</v>
      </c>
      <c r="N5" s="77"/>
      <c r="O5" s="23"/>
      <c r="P5" s="60"/>
      <c r="Q5" s="22">
        <f>IF(C5="",SUMIFS($Q$3:$Q$5564,$A$3:$A$5564,A5,$C$3:$C$5564,"&gt;0",$E$3:$E$5564,""),IF(E5="",SUMIFS($Q$3:$Q$5564,$A$3:$A$5564,A5,$C$3:$C$5564,C5,$E$3:$E$5564,"&gt;0",$G$3:$G$5564,""),IF(G5="",SUMIFS($Q$3:$Q$5564,$A$3:$A$5564,A5,$C$3:$C$5564,C5,$E$3:$E$5564,E5,$G$3:$G$5564,"&gt;0"))))</f>
        <v>0</v>
      </c>
      <c r="R5" s="22"/>
    </row>
    <row r="6" spans="1:18" ht="18" customHeight="1" x14ac:dyDescent="0.15">
      <c r="A6" s="30">
        <v>1</v>
      </c>
      <c r="B6" s="31" t="s">
        <v>4957</v>
      </c>
      <c r="C6" s="31">
        <v>1</v>
      </c>
      <c r="D6" s="31" t="s">
        <v>4958</v>
      </c>
      <c r="E6" s="31">
        <v>1</v>
      </c>
      <c r="F6" s="31" t="s">
        <v>4959</v>
      </c>
      <c r="G6" s="32">
        <v>1</v>
      </c>
      <c r="H6" s="32" t="s">
        <v>4960</v>
      </c>
      <c r="I6" s="32"/>
      <c r="J6" s="83"/>
      <c r="K6" s="98"/>
      <c r="L6" s="98"/>
      <c r="M6" s="98"/>
      <c r="N6" s="83"/>
      <c r="O6" s="98"/>
      <c r="P6" s="81"/>
      <c r="Q6" s="98"/>
      <c r="R6" s="81"/>
    </row>
    <row r="7" spans="1:18" ht="18" customHeight="1" x14ac:dyDescent="0.15">
      <c r="A7" s="30">
        <v>1</v>
      </c>
      <c r="B7" s="31" t="s">
        <v>4957</v>
      </c>
      <c r="C7" s="31">
        <v>1</v>
      </c>
      <c r="D7" s="31" t="s">
        <v>4958</v>
      </c>
      <c r="E7" s="31">
        <v>1</v>
      </c>
      <c r="F7" s="31" t="s">
        <v>4959</v>
      </c>
      <c r="G7" s="31">
        <v>1</v>
      </c>
      <c r="H7" s="31" t="s">
        <v>4960</v>
      </c>
      <c r="I7" s="32">
        <v>1</v>
      </c>
      <c r="J7" s="83" t="s">
        <v>4960</v>
      </c>
      <c r="K7" s="98">
        <v>257446</v>
      </c>
      <c r="L7" s="98">
        <v>264618</v>
      </c>
      <c r="M7" s="98">
        <f t="shared" ref="M7" si="1">K7-L7</f>
        <v>-7172</v>
      </c>
      <c r="N7" s="83" t="s">
        <v>4961</v>
      </c>
      <c r="O7" s="98">
        <v>14406000</v>
      </c>
      <c r="P7" s="81"/>
      <c r="Q7" s="98"/>
      <c r="R7" s="81" t="s">
        <v>536</v>
      </c>
    </row>
    <row r="8" spans="1:18" ht="18" customHeight="1" x14ac:dyDescent="0.15">
      <c r="A8" s="30">
        <v>1</v>
      </c>
      <c r="B8" s="31" t="s">
        <v>4957</v>
      </c>
      <c r="C8" s="31">
        <v>1</v>
      </c>
      <c r="D8" s="31" t="s">
        <v>4958</v>
      </c>
      <c r="E8" s="31">
        <v>1</v>
      </c>
      <c r="F8" s="31" t="s">
        <v>4959</v>
      </c>
      <c r="G8" s="31">
        <v>1</v>
      </c>
      <c r="H8" s="31" t="s">
        <v>4960</v>
      </c>
      <c r="I8" s="31">
        <v>1</v>
      </c>
      <c r="J8" s="84" t="s">
        <v>4960</v>
      </c>
      <c r="K8" s="98"/>
      <c r="L8" s="98"/>
      <c r="M8" s="98"/>
      <c r="N8" s="83" t="s">
        <v>4962</v>
      </c>
      <c r="O8" s="98">
        <v>243040000</v>
      </c>
      <c r="P8" s="81"/>
      <c r="Q8" s="98"/>
      <c r="R8" s="81" t="s">
        <v>536</v>
      </c>
    </row>
    <row r="9" spans="1:18" ht="18" customHeight="1" x14ac:dyDescent="0.15">
      <c r="A9" s="30">
        <v>1</v>
      </c>
      <c r="B9" s="31" t="s">
        <v>4957</v>
      </c>
      <c r="C9" s="31">
        <v>1</v>
      </c>
      <c r="D9" s="31" t="s">
        <v>4958</v>
      </c>
      <c r="E9" s="31">
        <v>1</v>
      </c>
      <c r="F9" s="31" t="s">
        <v>4959</v>
      </c>
      <c r="G9" s="32">
        <v>2</v>
      </c>
      <c r="H9" s="32" t="s">
        <v>4963</v>
      </c>
      <c r="I9" s="32"/>
      <c r="J9" s="83"/>
      <c r="K9" s="98"/>
      <c r="L9" s="98"/>
      <c r="M9" s="98"/>
      <c r="N9" s="83"/>
      <c r="O9" s="98"/>
      <c r="P9" s="81"/>
      <c r="Q9" s="98"/>
      <c r="R9" s="81"/>
    </row>
    <row r="10" spans="1:18" ht="18" customHeight="1" x14ac:dyDescent="0.15">
      <c r="A10" s="30">
        <v>1</v>
      </c>
      <c r="B10" s="31" t="s">
        <v>4957</v>
      </c>
      <c r="C10" s="31">
        <v>1</v>
      </c>
      <c r="D10" s="31" t="s">
        <v>4958</v>
      </c>
      <c r="E10" s="31">
        <v>1</v>
      </c>
      <c r="F10" s="31" t="s">
        <v>4959</v>
      </c>
      <c r="G10" s="31">
        <v>2</v>
      </c>
      <c r="H10" s="31" t="s">
        <v>4963</v>
      </c>
      <c r="I10" s="32">
        <v>1</v>
      </c>
      <c r="J10" s="83" t="s">
        <v>4963</v>
      </c>
      <c r="K10" s="98">
        <v>4505</v>
      </c>
      <c r="L10" s="98">
        <v>4250</v>
      </c>
      <c r="M10" s="98">
        <f t="shared" ref="M10:M11" si="2">K10-L10</f>
        <v>255</v>
      </c>
      <c r="N10" s="83" t="s">
        <v>4964</v>
      </c>
      <c r="O10" s="98">
        <v>4505000</v>
      </c>
      <c r="P10" s="81"/>
      <c r="Q10" s="98"/>
      <c r="R10" s="81" t="s">
        <v>536</v>
      </c>
    </row>
    <row r="11" spans="1:18" s="6" customFormat="1" ht="18" customHeight="1" x14ac:dyDescent="0.15">
      <c r="A11" s="13">
        <v>1</v>
      </c>
      <c r="B11" s="14" t="s">
        <v>4957</v>
      </c>
      <c r="C11" s="19">
        <v>1</v>
      </c>
      <c r="D11" s="14" t="s">
        <v>4958</v>
      </c>
      <c r="E11" s="20">
        <v>2</v>
      </c>
      <c r="F11" s="21" t="s">
        <v>4965</v>
      </c>
      <c r="G11" s="20"/>
      <c r="H11" s="21"/>
      <c r="I11" s="20"/>
      <c r="J11" s="20"/>
      <c r="K11" s="22">
        <f>IF(C11="",SUMIFS($K12:$K$6016,$A12:$A$6016,A11,$E12:$E$6016,""),IF(E11="",SUMIFS($K12:$K$6016,$A12:$A$6016,A11,$C12:$C$6016,C11,$G12:$G$6016,""),IF(G11="",SUMIFS($K12:$K$6016,$A12:$A$6016,A11,$C12:$C$6016,C11,$E12:$E$6016,E11),0)))</f>
        <v>48340</v>
      </c>
      <c r="L11" s="22">
        <f>IF(C11="",SUMIFS($L12:$L$6016,$A12:$A$6016,A11,$E12:$E$6016,""),IF(E11="",SUMIFS($L12:$L$6016,$A12:$A$6016,A11,$C12:$C$6016,C11,$G12:$G$6016,""),IF(G11="",SUMIFS($L12:$L$6016,$A12:$A$6016,A11,$C12:$C$6016,C11,$E12:$E$6016,E11),0)))</f>
        <v>49710</v>
      </c>
      <c r="M11" s="22">
        <f t="shared" si="2"/>
        <v>-1370</v>
      </c>
      <c r="N11" s="77"/>
      <c r="O11" s="23"/>
      <c r="P11" s="60"/>
      <c r="Q11" s="22">
        <f>IF(C11="",SUMIFS($Q$3:$Q$5564,$A$3:$A$5564,A11,$C$3:$C$5564,"&gt;0",$E$3:$E$5564,""),IF(E11="",SUMIFS($Q$3:$Q$5564,$A$3:$A$5564,A11,$C$3:$C$5564,C11,$E$3:$E$5564,"&gt;0",$G$3:$G$5564,""),IF(G11="",SUMIFS($Q$3:$Q$5564,$A$3:$A$5564,A11,$C$3:$C$5564,C11,$E$3:$E$5564,E11,$G$3:$G$5564,"&gt;0"))))</f>
        <v>0</v>
      </c>
      <c r="R11" s="22"/>
    </row>
    <row r="12" spans="1:18" ht="18" customHeight="1" x14ac:dyDescent="0.15">
      <c r="A12" s="30">
        <v>1</v>
      </c>
      <c r="B12" s="31" t="s">
        <v>4957</v>
      </c>
      <c r="C12" s="31">
        <v>1</v>
      </c>
      <c r="D12" s="31" t="s">
        <v>4958</v>
      </c>
      <c r="E12" s="31">
        <v>2</v>
      </c>
      <c r="F12" s="31" t="s">
        <v>4965</v>
      </c>
      <c r="G12" s="32">
        <v>1</v>
      </c>
      <c r="H12" s="32" t="s">
        <v>4960</v>
      </c>
      <c r="I12" s="32"/>
      <c r="J12" s="83"/>
      <c r="K12" s="98"/>
      <c r="L12" s="98"/>
      <c r="M12" s="98"/>
      <c r="N12" s="83"/>
      <c r="O12" s="98"/>
      <c r="P12" s="81"/>
      <c r="Q12" s="98"/>
      <c r="R12" s="81"/>
    </row>
    <row r="13" spans="1:18" ht="18" customHeight="1" x14ac:dyDescent="0.15">
      <c r="A13" s="30">
        <v>1</v>
      </c>
      <c r="B13" s="31" t="s">
        <v>4957</v>
      </c>
      <c r="C13" s="31">
        <v>1</v>
      </c>
      <c r="D13" s="31" t="s">
        <v>4958</v>
      </c>
      <c r="E13" s="31">
        <v>2</v>
      </c>
      <c r="F13" s="31" t="s">
        <v>4965</v>
      </c>
      <c r="G13" s="31">
        <v>1</v>
      </c>
      <c r="H13" s="31" t="s">
        <v>4960</v>
      </c>
      <c r="I13" s="32">
        <v>1</v>
      </c>
      <c r="J13" s="83" t="s">
        <v>4960</v>
      </c>
      <c r="K13" s="98">
        <v>48265</v>
      </c>
      <c r="L13" s="98">
        <v>49535</v>
      </c>
      <c r="M13" s="98">
        <f t="shared" ref="M13" si="3">K13-L13</f>
        <v>-1270</v>
      </c>
      <c r="N13" s="83" t="s">
        <v>4966</v>
      </c>
      <c r="O13" s="98">
        <v>20580000</v>
      </c>
      <c r="P13" s="81"/>
      <c r="Q13" s="98"/>
      <c r="R13" s="81" t="s">
        <v>536</v>
      </c>
    </row>
    <row r="14" spans="1:18" ht="18" customHeight="1" x14ac:dyDescent="0.15">
      <c r="A14" s="30">
        <v>1</v>
      </c>
      <c r="B14" s="31" t="s">
        <v>4957</v>
      </c>
      <c r="C14" s="31">
        <v>1</v>
      </c>
      <c r="D14" s="31" t="s">
        <v>4958</v>
      </c>
      <c r="E14" s="31">
        <v>2</v>
      </c>
      <c r="F14" s="31" t="s">
        <v>4965</v>
      </c>
      <c r="G14" s="31">
        <v>1</v>
      </c>
      <c r="H14" s="31" t="s">
        <v>4960</v>
      </c>
      <c r="I14" s="31">
        <v>1</v>
      </c>
      <c r="J14" s="84" t="s">
        <v>4960</v>
      </c>
      <c r="K14" s="98"/>
      <c r="L14" s="98"/>
      <c r="M14" s="98"/>
      <c r="N14" s="83" t="s">
        <v>4967</v>
      </c>
      <c r="O14" s="98">
        <v>27685000</v>
      </c>
      <c r="P14" s="81"/>
      <c r="Q14" s="98"/>
      <c r="R14" s="81" t="s">
        <v>536</v>
      </c>
    </row>
    <row r="15" spans="1:18" ht="18" customHeight="1" x14ac:dyDescent="0.15">
      <c r="A15" s="30">
        <v>1</v>
      </c>
      <c r="B15" s="31" t="s">
        <v>4957</v>
      </c>
      <c r="C15" s="31">
        <v>1</v>
      </c>
      <c r="D15" s="31" t="s">
        <v>4958</v>
      </c>
      <c r="E15" s="31">
        <v>2</v>
      </c>
      <c r="F15" s="31" t="s">
        <v>4965</v>
      </c>
      <c r="G15" s="32">
        <v>2</v>
      </c>
      <c r="H15" s="32" t="s">
        <v>4963</v>
      </c>
      <c r="I15" s="32"/>
      <c r="J15" s="83"/>
      <c r="K15" s="98"/>
      <c r="L15" s="98"/>
      <c r="M15" s="98"/>
      <c r="N15" s="83"/>
      <c r="O15" s="98"/>
      <c r="P15" s="81"/>
      <c r="Q15" s="98"/>
      <c r="R15" s="81"/>
    </row>
    <row r="16" spans="1:18" ht="18" customHeight="1" x14ac:dyDescent="0.15">
      <c r="A16" s="30">
        <v>1</v>
      </c>
      <c r="B16" s="31" t="s">
        <v>4957</v>
      </c>
      <c r="C16" s="31">
        <v>1</v>
      </c>
      <c r="D16" s="31" t="s">
        <v>4958</v>
      </c>
      <c r="E16" s="31">
        <v>2</v>
      </c>
      <c r="F16" s="31" t="s">
        <v>4965</v>
      </c>
      <c r="G16" s="31">
        <v>2</v>
      </c>
      <c r="H16" s="31" t="s">
        <v>4963</v>
      </c>
      <c r="I16" s="32">
        <v>1</v>
      </c>
      <c r="J16" s="83" t="s">
        <v>4963</v>
      </c>
      <c r="K16" s="98">
        <v>75</v>
      </c>
      <c r="L16" s="98">
        <v>175</v>
      </c>
      <c r="M16" s="98">
        <f t="shared" ref="M16:M18" si="4">K16-L16</f>
        <v>-100</v>
      </c>
      <c r="N16" s="83" t="s">
        <v>4968</v>
      </c>
      <c r="O16" s="98">
        <v>75000</v>
      </c>
      <c r="P16" s="81"/>
      <c r="Q16" s="98"/>
      <c r="R16" s="81" t="s">
        <v>536</v>
      </c>
    </row>
    <row r="17" spans="1:18" s="6" customFormat="1" ht="18" customHeight="1" x14ac:dyDescent="0.15">
      <c r="A17" s="13">
        <v>1</v>
      </c>
      <c r="B17" s="14" t="s">
        <v>4957</v>
      </c>
      <c r="C17" s="15">
        <v>2</v>
      </c>
      <c r="D17" s="15" t="s">
        <v>4969</v>
      </c>
      <c r="E17" s="16"/>
      <c r="F17" s="15"/>
      <c r="G17" s="16"/>
      <c r="H17" s="15"/>
      <c r="I17" s="16"/>
      <c r="J17" s="16"/>
      <c r="K17" s="17">
        <f>IF(C17="",SUMIFS($K18:$K$6016,$A18:$A$6016,A17,$E18:$E$6016,""),IF(E17="",SUMIFS($K18:$K$6016,$A18:$A$6016,A17,$C18:$C$6016,C17,$G18:$G$6016,""),IF(G17="",SUMIFS($K18:$K$6016,$A18:$A$6016,A17,$C18:$C$6016,C17,$E18:$E$6016,E17),0)))</f>
        <v>516957</v>
      </c>
      <c r="L17" s="17">
        <f>IF(C17="",SUMIFS($L18:$L$6016,$A18:$A$6016,A17,$E18:$E$6016,""),IF(E17="",SUMIFS($L18:$L$6016,$A18:$A$6016,A17,$C18:$C$6016,C17,$G18:$G$6016,""),IF(G17="",SUMIFS($L18:$L$6016,$A18:$A$6016,A17,$C18:$C$6016,C17,$E18:$E$6016,E17),0)))</f>
        <v>501505</v>
      </c>
      <c r="M17" s="17">
        <f t="shared" si="4"/>
        <v>15452</v>
      </c>
      <c r="N17" s="58"/>
      <c r="O17" s="72"/>
      <c r="P17" s="18"/>
      <c r="Q17" s="17">
        <f>IF(C17="",SUMIFS($Q$3:$Q$5564,$A$3:$A$5564,A17,$C$3:$C$5564,"&gt;0",$E$3:$E$5564,""),IF(E17="",SUMIFS($Q$3:$Q$5564,$A$3:$A$5564,A17,$C$3:$C$5564,C17,$E$3:$E$5564,"&gt;0",$G$3:$G$5564,""),IF(G17="",SUMIFS($Q$3:$Q$5564,$A$3:$A$5564,A17,$C$3:$C$5564,C17,$E$3:$E$5564,E17,$G$3:$G$5564,"&gt;0"))))</f>
        <v>0</v>
      </c>
      <c r="R17" s="17"/>
    </row>
    <row r="18" spans="1:18" s="6" customFormat="1" ht="18" customHeight="1" x14ac:dyDescent="0.15">
      <c r="A18" s="13">
        <v>1</v>
      </c>
      <c r="B18" s="14" t="s">
        <v>4957</v>
      </c>
      <c r="C18" s="19">
        <v>2</v>
      </c>
      <c r="D18" s="14" t="s">
        <v>4969</v>
      </c>
      <c r="E18" s="20">
        <v>1</v>
      </c>
      <c r="F18" s="21" t="s">
        <v>4970</v>
      </c>
      <c r="G18" s="20"/>
      <c r="H18" s="21"/>
      <c r="I18" s="20"/>
      <c r="J18" s="20"/>
      <c r="K18" s="22">
        <f>IF(C18="",SUMIFS($K19:$K$6016,$A19:$A$6016,A18,$E19:$E$6016,""),IF(E18="",SUMIFS($K19:$K$6016,$A19:$A$6016,A18,$C19:$C$6016,C18,$G19:$G$6016,""),IF(G18="",SUMIFS($K19:$K$6016,$A19:$A$6016,A18,$C19:$C$6016,C18,$E19:$E$6016,E18),0)))</f>
        <v>503409</v>
      </c>
      <c r="L18" s="22">
        <f>IF(C18="",SUMIFS($L19:$L$6016,$A19:$A$6016,A18,$E19:$E$6016,""),IF(E18="",SUMIFS($L19:$L$6016,$A19:$A$6016,A18,$C19:$C$6016,C18,$G19:$G$6016,""),IF(G18="",SUMIFS($L19:$L$6016,$A19:$A$6016,A18,$C19:$C$6016,C18,$E19:$E$6016,E18),0)))</f>
        <v>487957</v>
      </c>
      <c r="M18" s="22">
        <f t="shared" si="4"/>
        <v>15452</v>
      </c>
      <c r="N18" s="77"/>
      <c r="O18" s="23"/>
      <c r="P18" s="60"/>
      <c r="Q18" s="22">
        <f>IF(C18="",SUMIFS($Q$3:$Q$5564,$A$3:$A$5564,A18,$C$3:$C$5564,"&gt;0",$E$3:$E$5564,""),IF(E18="",SUMIFS($Q$3:$Q$5564,$A$3:$A$5564,A18,$C$3:$C$5564,C18,$E$3:$E$5564,"&gt;0",$G$3:$G$5564,""),IF(G18="",SUMIFS($Q$3:$Q$5564,$A$3:$A$5564,A18,$C$3:$C$5564,C18,$E$3:$E$5564,E18,$G$3:$G$5564,"&gt;0"))))</f>
        <v>0</v>
      </c>
      <c r="R18" s="22"/>
    </row>
    <row r="19" spans="1:18" ht="18" customHeight="1" x14ac:dyDescent="0.15">
      <c r="A19" s="30">
        <v>1</v>
      </c>
      <c r="B19" s="31" t="s">
        <v>4957</v>
      </c>
      <c r="C19" s="31">
        <v>2</v>
      </c>
      <c r="D19" s="31" t="s">
        <v>4969</v>
      </c>
      <c r="E19" s="31">
        <v>1</v>
      </c>
      <c r="F19" s="31" t="s">
        <v>4970</v>
      </c>
      <c r="G19" s="32">
        <v>1</v>
      </c>
      <c r="H19" s="32" t="s">
        <v>4960</v>
      </c>
      <c r="I19" s="32"/>
      <c r="J19" s="83"/>
      <c r="K19" s="98"/>
      <c r="L19" s="98"/>
      <c r="M19" s="98"/>
      <c r="N19" s="83"/>
      <c r="O19" s="98"/>
      <c r="P19" s="81"/>
      <c r="Q19" s="98"/>
      <c r="R19" s="81"/>
    </row>
    <row r="20" spans="1:18" ht="18" customHeight="1" x14ac:dyDescent="0.15">
      <c r="A20" s="30">
        <v>1</v>
      </c>
      <c r="B20" s="31" t="s">
        <v>4957</v>
      </c>
      <c r="C20" s="31">
        <v>2</v>
      </c>
      <c r="D20" s="31" t="s">
        <v>4969</v>
      </c>
      <c r="E20" s="31">
        <v>1</v>
      </c>
      <c r="F20" s="31" t="s">
        <v>4970</v>
      </c>
      <c r="G20" s="31">
        <v>1</v>
      </c>
      <c r="H20" s="31" t="s">
        <v>4960</v>
      </c>
      <c r="I20" s="32">
        <v>1</v>
      </c>
      <c r="J20" s="83" t="s">
        <v>4960</v>
      </c>
      <c r="K20" s="98">
        <v>493430</v>
      </c>
      <c r="L20" s="98">
        <v>478957</v>
      </c>
      <c r="M20" s="98">
        <f t="shared" ref="M20" si="5">K20-L20</f>
        <v>14473</v>
      </c>
      <c r="N20" s="83" t="s">
        <v>4971</v>
      </c>
      <c r="O20" s="98">
        <v>127237500</v>
      </c>
      <c r="P20" s="81"/>
      <c r="Q20" s="98"/>
      <c r="R20" s="81" t="s">
        <v>536</v>
      </c>
    </row>
    <row r="21" spans="1:18" ht="18" customHeight="1" x14ac:dyDescent="0.15">
      <c r="A21" s="30">
        <v>1</v>
      </c>
      <c r="B21" s="31" t="s">
        <v>4957</v>
      </c>
      <c r="C21" s="31">
        <v>2</v>
      </c>
      <c r="D21" s="31" t="s">
        <v>4969</v>
      </c>
      <c r="E21" s="31">
        <v>1</v>
      </c>
      <c r="F21" s="31" t="s">
        <v>4970</v>
      </c>
      <c r="G21" s="31">
        <v>1</v>
      </c>
      <c r="H21" s="31" t="s">
        <v>4960</v>
      </c>
      <c r="I21" s="31">
        <v>1</v>
      </c>
      <c r="J21" s="84" t="s">
        <v>4960</v>
      </c>
      <c r="K21" s="98"/>
      <c r="L21" s="98"/>
      <c r="M21" s="98"/>
      <c r="N21" s="83" t="s">
        <v>4972</v>
      </c>
      <c r="O21" s="98">
        <v>224250000</v>
      </c>
      <c r="P21" s="81"/>
      <c r="Q21" s="98"/>
      <c r="R21" s="81" t="s">
        <v>536</v>
      </c>
    </row>
    <row r="22" spans="1:18" ht="18" customHeight="1" x14ac:dyDescent="0.15">
      <c r="A22" s="30">
        <v>1</v>
      </c>
      <c r="B22" s="31" t="s">
        <v>4957</v>
      </c>
      <c r="C22" s="31">
        <v>2</v>
      </c>
      <c r="D22" s="31" t="s">
        <v>4969</v>
      </c>
      <c r="E22" s="31">
        <v>1</v>
      </c>
      <c r="F22" s="31" t="s">
        <v>4970</v>
      </c>
      <c r="G22" s="31">
        <v>1</v>
      </c>
      <c r="H22" s="31" t="s">
        <v>4960</v>
      </c>
      <c r="I22" s="31">
        <v>1</v>
      </c>
      <c r="J22" s="84" t="s">
        <v>4960</v>
      </c>
      <c r="K22" s="98"/>
      <c r="L22" s="98"/>
      <c r="M22" s="98"/>
      <c r="N22" s="83" t="s">
        <v>4973</v>
      </c>
      <c r="O22" s="98">
        <v>141943340</v>
      </c>
      <c r="P22" s="81"/>
      <c r="Q22" s="98"/>
      <c r="R22" s="81" t="s">
        <v>536</v>
      </c>
    </row>
    <row r="23" spans="1:18" ht="18" customHeight="1" x14ac:dyDescent="0.15">
      <c r="A23" s="30">
        <v>1</v>
      </c>
      <c r="B23" s="31" t="s">
        <v>4957</v>
      </c>
      <c r="C23" s="31">
        <v>2</v>
      </c>
      <c r="D23" s="31" t="s">
        <v>4969</v>
      </c>
      <c r="E23" s="31">
        <v>1</v>
      </c>
      <c r="F23" s="31" t="s">
        <v>4970</v>
      </c>
      <c r="G23" s="32">
        <v>2</v>
      </c>
      <c r="H23" s="32" t="s">
        <v>4963</v>
      </c>
      <c r="I23" s="32"/>
      <c r="J23" s="83"/>
      <c r="K23" s="98"/>
      <c r="L23" s="98"/>
      <c r="M23" s="98"/>
      <c r="N23" s="83"/>
      <c r="O23" s="98"/>
      <c r="P23" s="81"/>
      <c r="Q23" s="98"/>
      <c r="R23" s="81"/>
    </row>
    <row r="24" spans="1:18" ht="18" customHeight="1" x14ac:dyDescent="0.15">
      <c r="A24" s="30">
        <v>1</v>
      </c>
      <c r="B24" s="31" t="s">
        <v>4957</v>
      </c>
      <c r="C24" s="31">
        <v>2</v>
      </c>
      <c r="D24" s="31" t="s">
        <v>4969</v>
      </c>
      <c r="E24" s="31">
        <v>1</v>
      </c>
      <c r="F24" s="31" t="s">
        <v>4970</v>
      </c>
      <c r="G24" s="31">
        <v>2</v>
      </c>
      <c r="H24" s="31" t="s">
        <v>4963</v>
      </c>
      <c r="I24" s="32">
        <v>1</v>
      </c>
      <c r="J24" s="83" t="s">
        <v>4963</v>
      </c>
      <c r="K24" s="98">
        <v>9979</v>
      </c>
      <c r="L24" s="98">
        <v>9000</v>
      </c>
      <c r="M24" s="98">
        <f t="shared" ref="M24:M25" si="6">K24-L24</f>
        <v>979</v>
      </c>
      <c r="N24" s="83" t="s">
        <v>4974</v>
      </c>
      <c r="O24" s="98">
        <v>9979200</v>
      </c>
      <c r="P24" s="81"/>
      <c r="Q24" s="98"/>
      <c r="R24" s="81" t="s">
        <v>536</v>
      </c>
    </row>
    <row r="25" spans="1:18" s="6" customFormat="1" ht="18" customHeight="1" x14ac:dyDescent="0.15">
      <c r="A25" s="13">
        <v>1</v>
      </c>
      <c r="B25" s="14" t="s">
        <v>4957</v>
      </c>
      <c r="C25" s="19">
        <v>2</v>
      </c>
      <c r="D25" s="14" t="s">
        <v>4969</v>
      </c>
      <c r="E25" s="20">
        <v>2</v>
      </c>
      <c r="F25" s="21" t="s">
        <v>4975</v>
      </c>
      <c r="G25" s="20"/>
      <c r="H25" s="21"/>
      <c r="I25" s="20"/>
      <c r="J25" s="20"/>
      <c r="K25" s="22">
        <f>IF(C25="",SUMIFS($K26:$K$6016,$A26:$A$6016,A25,$E26:$E$6016,""),IF(E25="",SUMIFS($K26:$K$6016,$A26:$A$6016,A25,$C26:$C$6016,C25,$G26:$G$6016,""),IF(G25="",SUMIFS($K26:$K$6016,$A26:$A$6016,A25,$C26:$C$6016,C25,$E26:$E$6016,E25),0)))</f>
        <v>13548</v>
      </c>
      <c r="L25" s="22">
        <f>IF(C25="",SUMIFS($L26:$L$6016,$A26:$A$6016,A25,$E26:$E$6016,""),IF(E25="",SUMIFS($L26:$L$6016,$A26:$A$6016,A25,$C26:$C$6016,C25,$G26:$G$6016,""),IF(G25="",SUMIFS($L26:$L$6016,$A26:$A$6016,A25,$C26:$C$6016,C25,$E26:$E$6016,E25),0)))</f>
        <v>13548</v>
      </c>
      <c r="M25" s="22">
        <f t="shared" si="6"/>
        <v>0</v>
      </c>
      <c r="N25" s="77"/>
      <c r="O25" s="23"/>
      <c r="P25" s="60"/>
      <c r="Q25" s="22">
        <f>IF(C25="",SUMIFS($Q$3:$Q$5564,$A$3:$A$5564,A25,$C$3:$C$5564,"&gt;0",$E$3:$E$5564,""),IF(E25="",SUMIFS($Q$3:$Q$5564,$A$3:$A$5564,A25,$C$3:$C$5564,C25,$E$3:$E$5564,"&gt;0",$G$3:$G$5564,""),IF(G25="",SUMIFS($Q$3:$Q$5564,$A$3:$A$5564,A25,$C$3:$C$5564,C25,$E$3:$E$5564,E25,$G$3:$G$5564,"&gt;0"))))</f>
        <v>0</v>
      </c>
      <c r="R25" s="22"/>
    </row>
    <row r="26" spans="1:18" ht="18" customHeight="1" x14ac:dyDescent="0.15">
      <c r="A26" s="30">
        <v>1</v>
      </c>
      <c r="B26" s="31" t="s">
        <v>4957</v>
      </c>
      <c r="C26" s="31">
        <v>2</v>
      </c>
      <c r="D26" s="31" t="s">
        <v>4969</v>
      </c>
      <c r="E26" s="31">
        <v>2</v>
      </c>
      <c r="F26" s="31" t="s">
        <v>4975</v>
      </c>
      <c r="G26" s="32">
        <v>1</v>
      </c>
      <c r="H26" s="32" t="s">
        <v>4960</v>
      </c>
      <c r="I26" s="32"/>
      <c r="J26" s="83"/>
      <c r="K26" s="98"/>
      <c r="L26" s="98"/>
      <c r="M26" s="98"/>
      <c r="N26" s="83"/>
      <c r="O26" s="98"/>
      <c r="P26" s="81"/>
      <c r="Q26" s="98"/>
      <c r="R26" s="81"/>
    </row>
    <row r="27" spans="1:18" ht="18" customHeight="1" x14ac:dyDescent="0.15">
      <c r="A27" s="30">
        <v>1</v>
      </c>
      <c r="B27" s="31" t="s">
        <v>4957</v>
      </c>
      <c r="C27" s="31">
        <v>2</v>
      </c>
      <c r="D27" s="31" t="s">
        <v>4969</v>
      </c>
      <c r="E27" s="31">
        <v>2</v>
      </c>
      <c r="F27" s="31" t="s">
        <v>4975</v>
      </c>
      <c r="G27" s="31">
        <v>1</v>
      </c>
      <c r="H27" s="31" t="s">
        <v>4960</v>
      </c>
      <c r="I27" s="32">
        <v>1</v>
      </c>
      <c r="J27" s="83" t="s">
        <v>4975</v>
      </c>
      <c r="K27" s="98">
        <v>13548</v>
      </c>
      <c r="L27" s="98">
        <v>13548</v>
      </c>
      <c r="M27" s="98">
        <f t="shared" ref="M27" si="7">K27-L27</f>
        <v>0</v>
      </c>
      <c r="N27" s="83" t="s">
        <v>4976</v>
      </c>
      <c r="O27" s="98">
        <v>9174000</v>
      </c>
      <c r="P27" s="81"/>
      <c r="Q27" s="98"/>
      <c r="R27" s="81" t="s">
        <v>536</v>
      </c>
    </row>
    <row r="28" spans="1:18" ht="18" customHeight="1" x14ac:dyDescent="0.15">
      <c r="A28" s="30">
        <v>1</v>
      </c>
      <c r="B28" s="31" t="s">
        <v>4957</v>
      </c>
      <c r="C28" s="31">
        <v>2</v>
      </c>
      <c r="D28" s="31" t="s">
        <v>4969</v>
      </c>
      <c r="E28" s="31">
        <v>2</v>
      </c>
      <c r="F28" s="31" t="s">
        <v>4975</v>
      </c>
      <c r="G28" s="31">
        <v>1</v>
      </c>
      <c r="H28" s="31" t="s">
        <v>4960</v>
      </c>
      <c r="I28" s="31">
        <v>1</v>
      </c>
      <c r="J28" s="84" t="s">
        <v>4975</v>
      </c>
      <c r="K28" s="98"/>
      <c r="L28" s="98"/>
      <c r="M28" s="98"/>
      <c r="N28" s="83" t="s">
        <v>4977</v>
      </c>
      <c r="O28" s="98">
        <v>4101700</v>
      </c>
      <c r="P28" s="81"/>
      <c r="Q28" s="98"/>
      <c r="R28" s="81" t="s">
        <v>536</v>
      </c>
    </row>
    <row r="29" spans="1:18" ht="18" customHeight="1" x14ac:dyDescent="0.15">
      <c r="A29" s="30">
        <v>1</v>
      </c>
      <c r="B29" s="31" t="s">
        <v>4957</v>
      </c>
      <c r="C29" s="31">
        <v>2</v>
      </c>
      <c r="D29" s="31" t="s">
        <v>4969</v>
      </c>
      <c r="E29" s="31">
        <v>2</v>
      </c>
      <c r="F29" s="31" t="s">
        <v>4975</v>
      </c>
      <c r="G29" s="31">
        <v>1</v>
      </c>
      <c r="H29" s="31" t="s">
        <v>4960</v>
      </c>
      <c r="I29" s="31">
        <v>1</v>
      </c>
      <c r="J29" s="84" t="s">
        <v>4975</v>
      </c>
      <c r="K29" s="98"/>
      <c r="L29" s="98"/>
      <c r="M29" s="98"/>
      <c r="N29" s="83" t="s">
        <v>4978</v>
      </c>
      <c r="O29" s="98">
        <v>272400</v>
      </c>
      <c r="P29" s="81"/>
      <c r="Q29" s="98"/>
      <c r="R29" s="81" t="s">
        <v>536</v>
      </c>
    </row>
    <row r="30" spans="1:18" s="6" customFormat="1" ht="18" customHeight="1" x14ac:dyDescent="0.15">
      <c r="A30" s="13">
        <v>1</v>
      </c>
      <c r="B30" s="14" t="s">
        <v>4957</v>
      </c>
      <c r="C30" s="15">
        <v>3</v>
      </c>
      <c r="D30" s="15" t="s">
        <v>4979</v>
      </c>
      <c r="E30" s="16"/>
      <c r="F30" s="15"/>
      <c r="G30" s="16"/>
      <c r="H30" s="15"/>
      <c r="I30" s="16"/>
      <c r="J30" s="16"/>
      <c r="K30" s="17">
        <f>IF(C30="",SUMIFS($K31:$K$6016,$A31:$A$6016,A30,$E31:$E$6016,""),IF(E30="",SUMIFS($K31:$K$6016,$A31:$A$6016,A30,$C31:$C$6016,C30,$G31:$G$6016,""),IF(G30="",SUMIFS($K31:$K$6016,$A31:$A$6016,A30,$C31:$C$6016,C30,$E31:$E$6016,E30),0)))</f>
        <v>30821</v>
      </c>
      <c r="L30" s="17">
        <f>IF(C30="",SUMIFS($L31:$L$6016,$A31:$A$6016,A30,$E31:$E$6016,""),IF(E30="",SUMIFS($L31:$L$6016,$A31:$A$6016,A30,$C31:$C$6016,C30,$G31:$G$6016,""),IF(G30="",SUMIFS($L31:$L$6016,$A31:$A$6016,A30,$C31:$C$6016,C30,$E31:$E$6016,E30),0)))</f>
        <v>30007</v>
      </c>
      <c r="M30" s="17">
        <f t="shared" ref="M30:M31" si="8">K30-L30</f>
        <v>814</v>
      </c>
      <c r="N30" s="58"/>
      <c r="O30" s="72"/>
      <c r="P30" s="18"/>
      <c r="Q30" s="17">
        <f>IF(C30="",SUMIFS($Q$3:$Q$5564,$A$3:$A$5564,A30,$C$3:$C$5564,"&gt;0",$E$3:$E$5564,""),IF(E30="",SUMIFS($Q$3:$Q$5564,$A$3:$A$5564,A30,$C$3:$C$5564,C30,$E$3:$E$5564,"&gt;0",$G$3:$G$5564,""),IF(G30="",SUMIFS($Q$3:$Q$5564,$A$3:$A$5564,A30,$C$3:$C$5564,C30,$E$3:$E$5564,E30,$G$3:$G$5564,"&gt;0"))))</f>
        <v>0</v>
      </c>
      <c r="R30" s="17"/>
    </row>
    <row r="31" spans="1:18" s="6" customFormat="1" ht="18" customHeight="1" x14ac:dyDescent="0.15">
      <c r="A31" s="13">
        <v>1</v>
      </c>
      <c r="B31" s="14" t="s">
        <v>4957</v>
      </c>
      <c r="C31" s="19">
        <v>3</v>
      </c>
      <c r="D31" s="14" t="s">
        <v>4979</v>
      </c>
      <c r="E31" s="20">
        <v>1</v>
      </c>
      <c r="F31" s="21" t="s">
        <v>4979</v>
      </c>
      <c r="G31" s="20"/>
      <c r="H31" s="21"/>
      <c r="I31" s="20"/>
      <c r="J31" s="20"/>
      <c r="K31" s="22">
        <f>IF(C31="",SUMIFS($K32:$K$6016,$A32:$A$6016,A31,$E32:$E$6016,""),IF(E31="",SUMIFS($K32:$K$6016,$A32:$A$6016,A31,$C32:$C$6016,C31,$G32:$G$6016,""),IF(G31="",SUMIFS($K32:$K$6016,$A32:$A$6016,A31,$C32:$C$6016,C31,$E32:$E$6016,E31),0)))</f>
        <v>30321</v>
      </c>
      <c r="L31" s="22">
        <f>IF(C31="",SUMIFS($L32:$L$6016,$A32:$A$6016,A31,$E32:$E$6016,""),IF(E31="",SUMIFS($L32:$L$6016,$A32:$A$6016,A31,$C32:$C$6016,C31,$G32:$G$6016,""),IF(G31="",SUMIFS($L32:$L$6016,$A32:$A$6016,A31,$C32:$C$6016,C31,$E32:$E$6016,E31),0)))</f>
        <v>30007</v>
      </c>
      <c r="M31" s="22">
        <f t="shared" si="8"/>
        <v>314</v>
      </c>
      <c r="N31" s="77"/>
      <c r="O31" s="23"/>
      <c r="P31" s="60"/>
      <c r="Q31" s="22">
        <f>IF(C31="",SUMIFS($Q$3:$Q$5564,$A$3:$A$5564,A31,$C$3:$C$5564,"&gt;0",$E$3:$E$5564,""),IF(E31="",SUMIFS($Q$3:$Q$5564,$A$3:$A$5564,A31,$C$3:$C$5564,C31,$E$3:$E$5564,"&gt;0",$G$3:$G$5564,""),IF(G31="",SUMIFS($Q$3:$Q$5564,$A$3:$A$5564,A31,$C$3:$C$5564,C31,$E$3:$E$5564,E31,$G$3:$G$5564,"&gt;0"))))</f>
        <v>0</v>
      </c>
      <c r="R31" s="22"/>
    </row>
    <row r="32" spans="1:18" ht="18" customHeight="1" x14ac:dyDescent="0.15">
      <c r="A32" s="30">
        <v>1</v>
      </c>
      <c r="B32" s="31" t="s">
        <v>4957</v>
      </c>
      <c r="C32" s="31">
        <v>3</v>
      </c>
      <c r="D32" s="31" t="s">
        <v>4979</v>
      </c>
      <c r="E32" s="31">
        <v>1</v>
      </c>
      <c r="F32" s="31" t="s">
        <v>4979</v>
      </c>
      <c r="G32" s="32">
        <v>1</v>
      </c>
      <c r="H32" s="32" t="s">
        <v>4960</v>
      </c>
      <c r="I32" s="32"/>
      <c r="J32" s="83"/>
      <c r="K32" s="98"/>
      <c r="L32" s="98"/>
      <c r="M32" s="98"/>
      <c r="N32" s="83"/>
      <c r="O32" s="98"/>
      <c r="P32" s="81"/>
      <c r="Q32" s="98"/>
      <c r="R32" s="81"/>
    </row>
    <row r="33" spans="1:18" ht="18" customHeight="1" x14ac:dyDescent="0.15">
      <c r="A33" s="30">
        <v>1</v>
      </c>
      <c r="B33" s="31" t="s">
        <v>4957</v>
      </c>
      <c r="C33" s="31">
        <v>3</v>
      </c>
      <c r="D33" s="31" t="s">
        <v>4979</v>
      </c>
      <c r="E33" s="31">
        <v>1</v>
      </c>
      <c r="F33" s="31" t="s">
        <v>4979</v>
      </c>
      <c r="G33" s="31">
        <v>1</v>
      </c>
      <c r="H33" s="31" t="s">
        <v>4960</v>
      </c>
      <c r="I33" s="32">
        <v>1</v>
      </c>
      <c r="J33" s="83" t="s">
        <v>4960</v>
      </c>
      <c r="K33" s="98">
        <v>30121</v>
      </c>
      <c r="L33" s="98">
        <v>29807</v>
      </c>
      <c r="M33" s="98">
        <f t="shared" ref="M33" si="9">K33-L33</f>
        <v>314</v>
      </c>
      <c r="N33" s="83" t="s">
        <v>4980</v>
      </c>
      <c r="O33" s="98">
        <v>544050</v>
      </c>
      <c r="P33" s="81"/>
      <c r="Q33" s="98"/>
      <c r="R33" s="81" t="s">
        <v>536</v>
      </c>
    </row>
    <row r="34" spans="1:18" ht="18" customHeight="1" x14ac:dyDescent="0.15">
      <c r="A34" s="30">
        <v>1</v>
      </c>
      <c r="B34" s="31" t="s">
        <v>4957</v>
      </c>
      <c r="C34" s="31">
        <v>3</v>
      </c>
      <c r="D34" s="31" t="s">
        <v>4979</v>
      </c>
      <c r="E34" s="31">
        <v>1</v>
      </c>
      <c r="F34" s="31" t="s">
        <v>4979</v>
      </c>
      <c r="G34" s="31">
        <v>1</v>
      </c>
      <c r="H34" s="31" t="s">
        <v>4960</v>
      </c>
      <c r="I34" s="31">
        <v>1</v>
      </c>
      <c r="J34" s="84" t="s">
        <v>4960</v>
      </c>
      <c r="K34" s="98"/>
      <c r="L34" s="98"/>
      <c r="M34" s="98"/>
      <c r="N34" s="83" t="s">
        <v>4981</v>
      </c>
      <c r="O34" s="98">
        <v>66300</v>
      </c>
      <c r="P34" s="81"/>
      <c r="Q34" s="98"/>
      <c r="R34" s="81" t="s">
        <v>536</v>
      </c>
    </row>
    <row r="35" spans="1:18" ht="18" customHeight="1" x14ac:dyDescent="0.15">
      <c r="A35" s="30">
        <v>1</v>
      </c>
      <c r="B35" s="31" t="s">
        <v>4957</v>
      </c>
      <c r="C35" s="31">
        <v>3</v>
      </c>
      <c r="D35" s="31" t="s">
        <v>4979</v>
      </c>
      <c r="E35" s="31">
        <v>1</v>
      </c>
      <c r="F35" s="31" t="s">
        <v>4979</v>
      </c>
      <c r="G35" s="31">
        <v>1</v>
      </c>
      <c r="H35" s="31" t="s">
        <v>4960</v>
      </c>
      <c r="I35" s="31">
        <v>1</v>
      </c>
      <c r="J35" s="84" t="s">
        <v>4960</v>
      </c>
      <c r="K35" s="98"/>
      <c r="L35" s="98"/>
      <c r="M35" s="98"/>
      <c r="N35" s="83" t="s">
        <v>4982</v>
      </c>
      <c r="O35" s="98">
        <v>100620</v>
      </c>
      <c r="P35" s="81"/>
      <c r="Q35" s="98"/>
      <c r="R35" s="81" t="s">
        <v>536</v>
      </c>
    </row>
    <row r="36" spans="1:18" ht="18" customHeight="1" x14ac:dyDescent="0.15">
      <c r="A36" s="30">
        <v>1</v>
      </c>
      <c r="B36" s="31" t="s">
        <v>4957</v>
      </c>
      <c r="C36" s="31">
        <v>3</v>
      </c>
      <c r="D36" s="31" t="s">
        <v>4979</v>
      </c>
      <c r="E36" s="31">
        <v>1</v>
      </c>
      <c r="F36" s="31" t="s">
        <v>4979</v>
      </c>
      <c r="G36" s="31">
        <v>1</v>
      </c>
      <c r="H36" s="31" t="s">
        <v>4960</v>
      </c>
      <c r="I36" s="31">
        <v>1</v>
      </c>
      <c r="J36" s="84" t="s">
        <v>4960</v>
      </c>
      <c r="K36" s="98"/>
      <c r="L36" s="98"/>
      <c r="M36" s="98"/>
      <c r="N36" s="83" t="s">
        <v>4983</v>
      </c>
      <c r="O36" s="98">
        <v>54112</v>
      </c>
      <c r="P36" s="81"/>
      <c r="Q36" s="98"/>
      <c r="R36" s="81" t="s">
        <v>536</v>
      </c>
    </row>
    <row r="37" spans="1:18" ht="18" customHeight="1" x14ac:dyDescent="0.15">
      <c r="A37" s="30">
        <v>1</v>
      </c>
      <c r="B37" s="31" t="s">
        <v>4957</v>
      </c>
      <c r="C37" s="31">
        <v>3</v>
      </c>
      <c r="D37" s="31" t="s">
        <v>4979</v>
      </c>
      <c r="E37" s="31">
        <v>1</v>
      </c>
      <c r="F37" s="31" t="s">
        <v>4979</v>
      </c>
      <c r="G37" s="31">
        <v>1</v>
      </c>
      <c r="H37" s="31" t="s">
        <v>4960</v>
      </c>
      <c r="I37" s="31">
        <v>1</v>
      </c>
      <c r="J37" s="84" t="s">
        <v>4960</v>
      </c>
      <c r="K37" s="98"/>
      <c r="L37" s="98"/>
      <c r="M37" s="98"/>
      <c r="N37" s="83" t="s">
        <v>4984</v>
      </c>
      <c r="O37" s="98">
        <v>270367</v>
      </c>
      <c r="P37" s="81"/>
      <c r="Q37" s="98"/>
      <c r="R37" s="81" t="s">
        <v>536</v>
      </c>
    </row>
    <row r="38" spans="1:18" ht="18" customHeight="1" x14ac:dyDescent="0.15">
      <c r="A38" s="30">
        <v>1</v>
      </c>
      <c r="B38" s="31" t="s">
        <v>4957</v>
      </c>
      <c r="C38" s="31">
        <v>3</v>
      </c>
      <c r="D38" s="31" t="s">
        <v>4979</v>
      </c>
      <c r="E38" s="31">
        <v>1</v>
      </c>
      <c r="F38" s="31" t="s">
        <v>4979</v>
      </c>
      <c r="G38" s="31">
        <v>1</v>
      </c>
      <c r="H38" s="31" t="s">
        <v>4960</v>
      </c>
      <c r="I38" s="31">
        <v>1</v>
      </c>
      <c r="J38" s="84" t="s">
        <v>4960</v>
      </c>
      <c r="K38" s="98"/>
      <c r="L38" s="98"/>
      <c r="M38" s="98"/>
      <c r="N38" s="83" t="s">
        <v>4985</v>
      </c>
      <c r="O38" s="98">
        <v>1359540</v>
      </c>
      <c r="P38" s="81"/>
      <c r="Q38" s="98"/>
      <c r="R38" s="81" t="s">
        <v>536</v>
      </c>
    </row>
    <row r="39" spans="1:18" ht="18" customHeight="1" x14ac:dyDescent="0.15">
      <c r="A39" s="30">
        <v>1</v>
      </c>
      <c r="B39" s="31" t="s">
        <v>4957</v>
      </c>
      <c r="C39" s="31">
        <v>3</v>
      </c>
      <c r="D39" s="31" t="s">
        <v>4979</v>
      </c>
      <c r="E39" s="31">
        <v>1</v>
      </c>
      <c r="F39" s="31" t="s">
        <v>4979</v>
      </c>
      <c r="G39" s="31">
        <v>1</v>
      </c>
      <c r="H39" s="31" t="s">
        <v>4960</v>
      </c>
      <c r="I39" s="31">
        <v>1</v>
      </c>
      <c r="J39" s="84" t="s">
        <v>4960</v>
      </c>
      <c r="K39" s="98"/>
      <c r="L39" s="98"/>
      <c r="M39" s="98"/>
      <c r="N39" s="83" t="s">
        <v>4986</v>
      </c>
      <c r="O39" s="98">
        <v>396630</v>
      </c>
      <c r="P39" s="81"/>
      <c r="Q39" s="98"/>
      <c r="R39" s="81" t="s">
        <v>536</v>
      </c>
    </row>
    <row r="40" spans="1:18" ht="18" customHeight="1" x14ac:dyDescent="0.15">
      <c r="A40" s="30">
        <v>1</v>
      </c>
      <c r="B40" s="31" t="s">
        <v>4957</v>
      </c>
      <c r="C40" s="31">
        <v>3</v>
      </c>
      <c r="D40" s="31" t="s">
        <v>4979</v>
      </c>
      <c r="E40" s="31">
        <v>1</v>
      </c>
      <c r="F40" s="31" t="s">
        <v>4979</v>
      </c>
      <c r="G40" s="31">
        <v>1</v>
      </c>
      <c r="H40" s="31" t="s">
        <v>4960</v>
      </c>
      <c r="I40" s="31">
        <v>1</v>
      </c>
      <c r="J40" s="84" t="s">
        <v>4960</v>
      </c>
      <c r="K40" s="98"/>
      <c r="L40" s="98"/>
      <c r="M40" s="98"/>
      <c r="N40" s="83" t="s">
        <v>4987</v>
      </c>
      <c r="O40" s="98">
        <v>1047150</v>
      </c>
      <c r="P40" s="81"/>
      <c r="Q40" s="98"/>
      <c r="R40" s="81" t="s">
        <v>536</v>
      </c>
    </row>
    <row r="41" spans="1:18" ht="18" customHeight="1" x14ac:dyDescent="0.15">
      <c r="A41" s="30">
        <v>1</v>
      </c>
      <c r="B41" s="31" t="s">
        <v>4957</v>
      </c>
      <c r="C41" s="31">
        <v>3</v>
      </c>
      <c r="D41" s="31" t="s">
        <v>4979</v>
      </c>
      <c r="E41" s="31">
        <v>1</v>
      </c>
      <c r="F41" s="31" t="s">
        <v>4979</v>
      </c>
      <c r="G41" s="31">
        <v>1</v>
      </c>
      <c r="H41" s="31" t="s">
        <v>4960</v>
      </c>
      <c r="I41" s="31">
        <v>1</v>
      </c>
      <c r="J41" s="84" t="s">
        <v>4960</v>
      </c>
      <c r="K41" s="98"/>
      <c r="L41" s="98"/>
      <c r="M41" s="98"/>
      <c r="N41" s="83" t="s">
        <v>4988</v>
      </c>
      <c r="O41" s="98">
        <v>4600</v>
      </c>
      <c r="P41" s="81"/>
      <c r="Q41" s="98"/>
      <c r="R41" s="81" t="s">
        <v>536</v>
      </c>
    </row>
    <row r="42" spans="1:18" ht="18" customHeight="1" x14ac:dyDescent="0.15">
      <c r="A42" s="30">
        <v>1</v>
      </c>
      <c r="B42" s="31" t="s">
        <v>4957</v>
      </c>
      <c r="C42" s="31">
        <v>3</v>
      </c>
      <c r="D42" s="31" t="s">
        <v>4979</v>
      </c>
      <c r="E42" s="31">
        <v>1</v>
      </c>
      <c r="F42" s="31" t="s">
        <v>4979</v>
      </c>
      <c r="G42" s="31">
        <v>1</v>
      </c>
      <c r="H42" s="31" t="s">
        <v>4960</v>
      </c>
      <c r="I42" s="31">
        <v>1</v>
      </c>
      <c r="J42" s="84" t="s">
        <v>4960</v>
      </c>
      <c r="K42" s="98"/>
      <c r="L42" s="98"/>
      <c r="M42" s="98"/>
      <c r="N42" s="83" t="s">
        <v>4989</v>
      </c>
      <c r="O42" s="98">
        <v>2679300</v>
      </c>
      <c r="P42" s="81"/>
      <c r="Q42" s="98"/>
      <c r="R42" s="81" t="s">
        <v>536</v>
      </c>
    </row>
    <row r="43" spans="1:18" ht="18" customHeight="1" x14ac:dyDescent="0.15">
      <c r="A43" s="30">
        <v>1</v>
      </c>
      <c r="B43" s="31" t="s">
        <v>4957</v>
      </c>
      <c r="C43" s="31">
        <v>3</v>
      </c>
      <c r="D43" s="31" t="s">
        <v>4979</v>
      </c>
      <c r="E43" s="31">
        <v>1</v>
      </c>
      <c r="F43" s="31" t="s">
        <v>4979</v>
      </c>
      <c r="G43" s="31">
        <v>1</v>
      </c>
      <c r="H43" s="31" t="s">
        <v>4960</v>
      </c>
      <c r="I43" s="31">
        <v>1</v>
      </c>
      <c r="J43" s="84" t="s">
        <v>4960</v>
      </c>
      <c r="K43" s="98"/>
      <c r="L43" s="98"/>
      <c r="M43" s="98"/>
      <c r="N43" s="83" t="s">
        <v>4990</v>
      </c>
      <c r="O43" s="98">
        <v>502125</v>
      </c>
      <c r="P43" s="81"/>
      <c r="Q43" s="98"/>
      <c r="R43" s="81" t="s">
        <v>536</v>
      </c>
    </row>
    <row r="44" spans="1:18" ht="18" customHeight="1" x14ac:dyDescent="0.15">
      <c r="A44" s="30">
        <v>1</v>
      </c>
      <c r="B44" s="31" t="s">
        <v>4957</v>
      </c>
      <c r="C44" s="31">
        <v>3</v>
      </c>
      <c r="D44" s="31" t="s">
        <v>4979</v>
      </c>
      <c r="E44" s="31">
        <v>1</v>
      </c>
      <c r="F44" s="31" t="s">
        <v>4979</v>
      </c>
      <c r="G44" s="31">
        <v>1</v>
      </c>
      <c r="H44" s="31" t="s">
        <v>4960</v>
      </c>
      <c r="I44" s="31">
        <v>1</v>
      </c>
      <c r="J44" s="84" t="s">
        <v>4960</v>
      </c>
      <c r="K44" s="98"/>
      <c r="L44" s="98"/>
      <c r="M44" s="98"/>
      <c r="N44" s="83" t="s">
        <v>4991</v>
      </c>
      <c r="O44" s="98">
        <v>2702700</v>
      </c>
      <c r="P44" s="81"/>
      <c r="Q44" s="98"/>
      <c r="R44" s="81" t="s">
        <v>536</v>
      </c>
    </row>
    <row r="45" spans="1:18" ht="18" customHeight="1" x14ac:dyDescent="0.15">
      <c r="A45" s="30">
        <v>1</v>
      </c>
      <c r="B45" s="31" t="s">
        <v>4957</v>
      </c>
      <c r="C45" s="31">
        <v>3</v>
      </c>
      <c r="D45" s="31" t="s">
        <v>4979</v>
      </c>
      <c r="E45" s="31">
        <v>1</v>
      </c>
      <c r="F45" s="31" t="s">
        <v>4979</v>
      </c>
      <c r="G45" s="31">
        <v>1</v>
      </c>
      <c r="H45" s="31" t="s">
        <v>4960</v>
      </c>
      <c r="I45" s="31">
        <v>1</v>
      </c>
      <c r="J45" s="84" t="s">
        <v>4960</v>
      </c>
      <c r="K45" s="98"/>
      <c r="L45" s="98"/>
      <c r="M45" s="98"/>
      <c r="N45" s="83" t="s">
        <v>4992</v>
      </c>
      <c r="O45" s="98">
        <v>22230</v>
      </c>
      <c r="P45" s="81"/>
      <c r="Q45" s="98"/>
      <c r="R45" s="81" t="s">
        <v>536</v>
      </c>
    </row>
    <row r="46" spans="1:18" ht="18" customHeight="1" x14ac:dyDescent="0.15">
      <c r="A46" s="30">
        <v>1</v>
      </c>
      <c r="B46" s="31" t="s">
        <v>4957</v>
      </c>
      <c r="C46" s="31">
        <v>3</v>
      </c>
      <c r="D46" s="31" t="s">
        <v>4979</v>
      </c>
      <c r="E46" s="31">
        <v>1</v>
      </c>
      <c r="F46" s="31" t="s">
        <v>4979</v>
      </c>
      <c r="G46" s="31">
        <v>1</v>
      </c>
      <c r="H46" s="31" t="s">
        <v>4960</v>
      </c>
      <c r="I46" s="31">
        <v>1</v>
      </c>
      <c r="J46" s="84" t="s">
        <v>4960</v>
      </c>
      <c r="K46" s="98"/>
      <c r="L46" s="98"/>
      <c r="M46" s="98"/>
      <c r="N46" s="83" t="s">
        <v>4993</v>
      </c>
      <c r="O46" s="98">
        <v>38025</v>
      </c>
      <c r="P46" s="81"/>
      <c r="Q46" s="98"/>
      <c r="R46" s="81" t="s">
        <v>536</v>
      </c>
    </row>
    <row r="47" spans="1:18" ht="18" customHeight="1" x14ac:dyDescent="0.15">
      <c r="A47" s="30">
        <v>1</v>
      </c>
      <c r="B47" s="31" t="s">
        <v>4957</v>
      </c>
      <c r="C47" s="31">
        <v>3</v>
      </c>
      <c r="D47" s="31" t="s">
        <v>4979</v>
      </c>
      <c r="E47" s="31">
        <v>1</v>
      </c>
      <c r="F47" s="31" t="s">
        <v>4979</v>
      </c>
      <c r="G47" s="31">
        <v>1</v>
      </c>
      <c r="H47" s="31" t="s">
        <v>4960</v>
      </c>
      <c r="I47" s="31">
        <v>1</v>
      </c>
      <c r="J47" s="84" t="s">
        <v>4960</v>
      </c>
      <c r="K47" s="98"/>
      <c r="L47" s="98"/>
      <c r="M47" s="98"/>
      <c r="N47" s="83" t="s">
        <v>4994</v>
      </c>
      <c r="O47" s="98">
        <v>7410</v>
      </c>
      <c r="P47" s="81"/>
      <c r="Q47" s="98"/>
      <c r="R47" s="81" t="s">
        <v>536</v>
      </c>
    </row>
    <row r="48" spans="1:18" ht="18" customHeight="1" x14ac:dyDescent="0.15">
      <c r="A48" s="30">
        <v>1</v>
      </c>
      <c r="B48" s="31" t="s">
        <v>4957</v>
      </c>
      <c r="C48" s="31">
        <v>3</v>
      </c>
      <c r="D48" s="31" t="s">
        <v>4979</v>
      </c>
      <c r="E48" s="31">
        <v>1</v>
      </c>
      <c r="F48" s="31" t="s">
        <v>4979</v>
      </c>
      <c r="G48" s="31">
        <v>1</v>
      </c>
      <c r="H48" s="31" t="s">
        <v>4960</v>
      </c>
      <c r="I48" s="31">
        <v>1</v>
      </c>
      <c r="J48" s="84" t="s">
        <v>4960</v>
      </c>
      <c r="K48" s="98"/>
      <c r="L48" s="98"/>
      <c r="M48" s="98"/>
      <c r="N48" s="83" t="s">
        <v>4995</v>
      </c>
      <c r="O48" s="98">
        <v>39487</v>
      </c>
      <c r="P48" s="81"/>
      <c r="Q48" s="98"/>
      <c r="R48" s="81" t="s">
        <v>536</v>
      </c>
    </row>
    <row r="49" spans="1:18" ht="18" customHeight="1" x14ac:dyDescent="0.15">
      <c r="A49" s="30">
        <v>1</v>
      </c>
      <c r="B49" s="31" t="s">
        <v>4957</v>
      </c>
      <c r="C49" s="31">
        <v>3</v>
      </c>
      <c r="D49" s="31" t="s">
        <v>4979</v>
      </c>
      <c r="E49" s="31">
        <v>1</v>
      </c>
      <c r="F49" s="31" t="s">
        <v>4979</v>
      </c>
      <c r="G49" s="31">
        <v>1</v>
      </c>
      <c r="H49" s="31" t="s">
        <v>4960</v>
      </c>
      <c r="I49" s="31">
        <v>1</v>
      </c>
      <c r="J49" s="84" t="s">
        <v>4960</v>
      </c>
      <c r="K49" s="98"/>
      <c r="L49" s="98"/>
      <c r="M49" s="98"/>
      <c r="N49" s="83" t="s">
        <v>4996</v>
      </c>
      <c r="O49" s="98">
        <v>11934000</v>
      </c>
      <c r="P49" s="81"/>
      <c r="Q49" s="98"/>
      <c r="R49" s="81" t="s">
        <v>536</v>
      </c>
    </row>
    <row r="50" spans="1:18" ht="18" customHeight="1" x14ac:dyDescent="0.15">
      <c r="A50" s="30">
        <v>1</v>
      </c>
      <c r="B50" s="31" t="s">
        <v>4957</v>
      </c>
      <c r="C50" s="31">
        <v>3</v>
      </c>
      <c r="D50" s="31" t="s">
        <v>4979</v>
      </c>
      <c r="E50" s="31">
        <v>1</v>
      </c>
      <c r="F50" s="31" t="s">
        <v>4979</v>
      </c>
      <c r="G50" s="31">
        <v>1</v>
      </c>
      <c r="H50" s="31" t="s">
        <v>4960</v>
      </c>
      <c r="I50" s="31">
        <v>1</v>
      </c>
      <c r="J50" s="84" t="s">
        <v>4960</v>
      </c>
      <c r="K50" s="98"/>
      <c r="L50" s="98"/>
      <c r="M50" s="98"/>
      <c r="N50" s="83" t="s">
        <v>4997</v>
      </c>
      <c r="O50" s="98">
        <v>1842750</v>
      </c>
      <c r="P50" s="81"/>
      <c r="Q50" s="98"/>
      <c r="R50" s="81" t="s">
        <v>536</v>
      </c>
    </row>
    <row r="51" spans="1:18" ht="18" customHeight="1" x14ac:dyDescent="0.15">
      <c r="A51" s="30">
        <v>1</v>
      </c>
      <c r="B51" s="31" t="s">
        <v>4957</v>
      </c>
      <c r="C51" s="31">
        <v>3</v>
      </c>
      <c r="D51" s="31" t="s">
        <v>4979</v>
      </c>
      <c r="E51" s="31">
        <v>1</v>
      </c>
      <c r="F51" s="31" t="s">
        <v>4979</v>
      </c>
      <c r="G51" s="31">
        <v>1</v>
      </c>
      <c r="H51" s="31" t="s">
        <v>4960</v>
      </c>
      <c r="I51" s="31">
        <v>1</v>
      </c>
      <c r="J51" s="84" t="s">
        <v>4960</v>
      </c>
      <c r="K51" s="98"/>
      <c r="L51" s="98"/>
      <c r="M51" s="98"/>
      <c r="N51" s="83" t="s">
        <v>4998</v>
      </c>
      <c r="O51" s="98">
        <v>5596988</v>
      </c>
      <c r="P51" s="81"/>
      <c r="Q51" s="98"/>
      <c r="R51" s="81" t="s">
        <v>536</v>
      </c>
    </row>
    <row r="52" spans="1:18" ht="18" customHeight="1" x14ac:dyDescent="0.15">
      <c r="A52" s="30">
        <v>1</v>
      </c>
      <c r="B52" s="31" t="s">
        <v>4957</v>
      </c>
      <c r="C52" s="31">
        <v>3</v>
      </c>
      <c r="D52" s="31" t="s">
        <v>4979</v>
      </c>
      <c r="E52" s="31">
        <v>1</v>
      </c>
      <c r="F52" s="31" t="s">
        <v>4979</v>
      </c>
      <c r="G52" s="31">
        <v>1</v>
      </c>
      <c r="H52" s="31" t="s">
        <v>4960</v>
      </c>
      <c r="I52" s="31">
        <v>1</v>
      </c>
      <c r="J52" s="84" t="s">
        <v>4960</v>
      </c>
      <c r="K52" s="98"/>
      <c r="L52" s="98"/>
      <c r="M52" s="98"/>
      <c r="N52" s="83" t="s">
        <v>4999</v>
      </c>
      <c r="O52" s="98">
        <v>321165</v>
      </c>
      <c r="P52" s="81"/>
      <c r="Q52" s="98"/>
      <c r="R52" s="81" t="s">
        <v>536</v>
      </c>
    </row>
    <row r="53" spans="1:18" ht="18" customHeight="1" x14ac:dyDescent="0.15">
      <c r="A53" s="30">
        <v>1</v>
      </c>
      <c r="B53" s="31" t="s">
        <v>4957</v>
      </c>
      <c r="C53" s="31">
        <v>3</v>
      </c>
      <c r="D53" s="31" t="s">
        <v>4979</v>
      </c>
      <c r="E53" s="31">
        <v>1</v>
      </c>
      <c r="F53" s="31" t="s">
        <v>4979</v>
      </c>
      <c r="G53" s="31">
        <v>1</v>
      </c>
      <c r="H53" s="31" t="s">
        <v>4960</v>
      </c>
      <c r="I53" s="31">
        <v>1</v>
      </c>
      <c r="J53" s="84" t="s">
        <v>4960</v>
      </c>
      <c r="K53" s="98"/>
      <c r="L53" s="98"/>
      <c r="M53" s="98"/>
      <c r="N53" s="83" t="s">
        <v>5000</v>
      </c>
      <c r="O53" s="98">
        <v>592312</v>
      </c>
      <c r="P53" s="81"/>
      <c r="Q53" s="98"/>
      <c r="R53" s="81" t="s">
        <v>536</v>
      </c>
    </row>
    <row r="54" spans="1:18" ht="18" customHeight="1" x14ac:dyDescent="0.15">
      <c r="A54" s="30">
        <v>1</v>
      </c>
      <c r="B54" s="31" t="s">
        <v>4957</v>
      </c>
      <c r="C54" s="31">
        <v>3</v>
      </c>
      <c r="D54" s="31" t="s">
        <v>4979</v>
      </c>
      <c r="E54" s="31">
        <v>1</v>
      </c>
      <c r="F54" s="31" t="s">
        <v>4979</v>
      </c>
      <c r="G54" s="32">
        <v>2</v>
      </c>
      <c r="H54" s="32" t="s">
        <v>4963</v>
      </c>
      <c r="I54" s="32"/>
      <c r="J54" s="83"/>
      <c r="K54" s="98"/>
      <c r="L54" s="98"/>
      <c r="M54" s="98"/>
      <c r="N54" s="83"/>
      <c r="O54" s="98"/>
      <c r="P54" s="81"/>
      <c r="Q54" s="98"/>
      <c r="R54" s="81"/>
    </row>
    <row r="55" spans="1:18" ht="18" customHeight="1" x14ac:dyDescent="0.15">
      <c r="A55" s="30">
        <v>1</v>
      </c>
      <c r="B55" s="31" t="s">
        <v>4957</v>
      </c>
      <c r="C55" s="31">
        <v>3</v>
      </c>
      <c r="D55" s="31" t="s">
        <v>4979</v>
      </c>
      <c r="E55" s="31">
        <v>1</v>
      </c>
      <c r="F55" s="31" t="s">
        <v>4979</v>
      </c>
      <c r="G55" s="31">
        <v>2</v>
      </c>
      <c r="H55" s="31" t="s">
        <v>4963</v>
      </c>
      <c r="I55" s="32">
        <v>1</v>
      </c>
      <c r="J55" s="83" t="s">
        <v>4963</v>
      </c>
      <c r="K55" s="98">
        <v>200</v>
      </c>
      <c r="L55" s="98">
        <v>200</v>
      </c>
      <c r="M55" s="98">
        <f t="shared" ref="M55:M60" si="10">K55-L55</f>
        <v>0</v>
      </c>
      <c r="N55" s="83" t="s">
        <v>5002</v>
      </c>
      <c r="O55" s="98">
        <v>200000</v>
      </c>
      <c r="P55" s="81"/>
      <c r="Q55" s="98"/>
      <c r="R55" s="81" t="s">
        <v>536</v>
      </c>
    </row>
    <row r="56" spans="1:18" s="6" customFormat="1" ht="18" customHeight="1" x14ac:dyDescent="0.15">
      <c r="A56" s="13">
        <v>1</v>
      </c>
      <c r="B56" s="14" t="s">
        <v>4957</v>
      </c>
      <c r="C56" s="19">
        <v>3</v>
      </c>
      <c r="D56" s="14" t="s">
        <v>4979</v>
      </c>
      <c r="E56" s="20">
        <v>2</v>
      </c>
      <c r="F56" s="21" t="s">
        <v>7241</v>
      </c>
      <c r="G56" s="20"/>
      <c r="H56" s="21"/>
      <c r="I56" s="20"/>
      <c r="J56" s="20"/>
      <c r="K56" s="22">
        <f>IF(C56="",SUMIFS($K57:$K$6016,$A57:$A$6016,A56,$E57:$E$6016,""),IF(E56="",SUMIFS($K57:$K$6016,$A57:$A$6016,A56,$C57:$C$6016,C56,$G57:$G$6016,""),IF(G56="",SUMIFS($K57:$K$6016,$A57:$A$6016,A56,$C57:$C$6016,C56,$E57:$E$6016,E56),0)))</f>
        <v>500</v>
      </c>
      <c r="L56" s="22">
        <f>IF(C56="",SUMIFS($L57:$L$6016,$A57:$A$6016,A56,$E57:$E$6016,""),IF(E56="",SUMIFS($L57:$L$6016,$A57:$A$6016,A56,$C57:$C$6016,C56,$G57:$G$6016,""),IF(G56="",SUMIFS($L57:$L$6016,$A57:$A$6016,A56,$C57:$C$6016,C56,$E57:$E$6016,E56),0)))</f>
        <v>0</v>
      </c>
      <c r="M56" s="22">
        <f t="shared" si="10"/>
        <v>500</v>
      </c>
      <c r="N56" s="77"/>
      <c r="O56" s="23"/>
      <c r="P56" s="60"/>
      <c r="Q56" s="22">
        <f>IF(C56="",SUMIFS($Q$3:$Q$5564,$A$3:$A$5564,A56,$C$3:$C$5564,"&gt;0",$E$3:$E$5564,""),IF(E56="",SUMIFS($Q$3:$Q$5564,$A$3:$A$5564,A56,$C$3:$C$5564,C56,$E$3:$E$5564,"&gt;0",$G$3:$G$5564,""),IF(G56="",SUMIFS($Q$3:$Q$5564,$A$3:$A$5564,A56,$C$3:$C$5564,C56,$E$3:$E$5564,E56,$G$3:$G$5564,"&gt;0"))))</f>
        <v>0</v>
      </c>
      <c r="R56" s="22"/>
    </row>
    <row r="57" spans="1:18" ht="18" customHeight="1" x14ac:dyDescent="0.15">
      <c r="A57" s="30">
        <v>1</v>
      </c>
      <c r="B57" s="31" t="s">
        <v>4957</v>
      </c>
      <c r="C57" s="31">
        <v>3</v>
      </c>
      <c r="D57" s="31" t="s">
        <v>4979</v>
      </c>
      <c r="E57" s="31">
        <v>2</v>
      </c>
      <c r="F57" s="31" t="s">
        <v>7241</v>
      </c>
      <c r="G57" s="32">
        <v>1</v>
      </c>
      <c r="H57" s="32" t="s">
        <v>4960</v>
      </c>
      <c r="I57" s="32"/>
      <c r="J57" s="83"/>
      <c r="K57" s="98"/>
      <c r="L57" s="98"/>
      <c r="M57" s="98"/>
      <c r="N57" s="83"/>
      <c r="O57" s="98"/>
      <c r="P57" s="81"/>
      <c r="Q57" s="98"/>
      <c r="R57" s="81"/>
    </row>
    <row r="58" spans="1:18" ht="18" customHeight="1" x14ac:dyDescent="0.15">
      <c r="A58" s="30">
        <v>1</v>
      </c>
      <c r="B58" s="31" t="s">
        <v>4957</v>
      </c>
      <c r="C58" s="31">
        <v>3</v>
      </c>
      <c r="D58" s="31" t="s">
        <v>4979</v>
      </c>
      <c r="E58" s="31">
        <v>2</v>
      </c>
      <c r="F58" s="31" t="s">
        <v>7241</v>
      </c>
      <c r="G58" s="31">
        <v>1</v>
      </c>
      <c r="H58" s="31" t="s">
        <v>4960</v>
      </c>
      <c r="I58" s="32">
        <v>1</v>
      </c>
      <c r="J58" s="83" t="s">
        <v>4960</v>
      </c>
      <c r="K58" s="98">
        <v>500</v>
      </c>
      <c r="L58" s="98">
        <v>0</v>
      </c>
      <c r="M58" s="98">
        <f t="shared" ref="M58" si="11">K58-L58</f>
        <v>500</v>
      </c>
      <c r="N58" s="83" t="s">
        <v>5001</v>
      </c>
      <c r="O58" s="98">
        <v>500000</v>
      </c>
      <c r="P58" s="81"/>
      <c r="Q58" s="98"/>
      <c r="R58" s="81" t="s">
        <v>536</v>
      </c>
    </row>
    <row r="59" spans="1:18" s="6" customFormat="1" ht="18" customHeight="1" x14ac:dyDescent="0.15">
      <c r="A59" s="13">
        <v>1</v>
      </c>
      <c r="B59" s="14" t="s">
        <v>4957</v>
      </c>
      <c r="C59" s="15">
        <v>4</v>
      </c>
      <c r="D59" s="15" t="s">
        <v>5003</v>
      </c>
      <c r="E59" s="16"/>
      <c r="F59" s="15"/>
      <c r="G59" s="16"/>
      <c r="H59" s="15"/>
      <c r="I59" s="16"/>
      <c r="J59" s="16"/>
      <c r="K59" s="17">
        <f>IF(C59="",SUMIFS($K60:$K$6016,$A60:$A$6016,A59,$E60:$E$6016,""),IF(E59="",SUMIFS($K60:$K$6016,$A60:$A$6016,A59,$C60:$C$6016,C59,$G60:$G$6016,""),IF(G59="",SUMIFS($K60:$K$6016,$A60:$A$6016,A59,$C60:$C$6016,C59,$E60:$E$6016,E59),0)))</f>
        <v>63204</v>
      </c>
      <c r="L59" s="17">
        <f>IF(C59="",SUMIFS($L60:$L$6016,$A60:$A$6016,A59,$E60:$E$6016,""),IF(E59="",SUMIFS($L60:$L$6016,$A60:$A$6016,A59,$C60:$C$6016,C59,$G60:$G$6016,""),IF(G59="",SUMIFS($L60:$L$6016,$A60:$A$6016,A59,$C60:$C$6016,C59,$E60:$E$6016,E59),0)))</f>
        <v>63062</v>
      </c>
      <c r="M59" s="17">
        <f t="shared" si="10"/>
        <v>142</v>
      </c>
      <c r="N59" s="58"/>
      <c r="O59" s="72"/>
      <c r="P59" s="18"/>
      <c r="Q59" s="17">
        <f>IF(C59="",SUMIFS($Q$3:$Q$5564,$A$3:$A$5564,A59,$C$3:$C$5564,"&gt;0",$E$3:$E$5564,""),IF(E59="",SUMIFS($Q$3:$Q$5564,$A$3:$A$5564,A59,$C$3:$C$5564,C59,$E$3:$E$5564,"&gt;0",$G$3:$G$5564,""),IF(G59="",SUMIFS($Q$3:$Q$5564,$A$3:$A$5564,A59,$C$3:$C$5564,C59,$E$3:$E$5564,E59,$G$3:$G$5564,"&gt;0"))))</f>
        <v>0</v>
      </c>
      <c r="R59" s="17"/>
    </row>
    <row r="60" spans="1:18" s="6" customFormat="1" ht="18" customHeight="1" x14ac:dyDescent="0.15">
      <c r="A60" s="13">
        <v>1</v>
      </c>
      <c r="B60" s="14" t="s">
        <v>4957</v>
      </c>
      <c r="C60" s="19">
        <v>4</v>
      </c>
      <c r="D60" s="14" t="s">
        <v>5003</v>
      </c>
      <c r="E60" s="20">
        <v>1</v>
      </c>
      <c r="F60" s="21" t="s">
        <v>5003</v>
      </c>
      <c r="G60" s="20"/>
      <c r="H60" s="21"/>
      <c r="I60" s="20"/>
      <c r="J60" s="20"/>
      <c r="K60" s="22">
        <f>IF(C60="",SUMIFS($K61:$K$6016,$A61:$A$6016,A60,$E61:$E$6016,""),IF(E60="",SUMIFS($K61:$K$6016,$A61:$A$6016,A60,$C61:$C$6016,C60,$G61:$G$6016,""),IF(G60="",SUMIFS($K61:$K$6016,$A61:$A$6016,A60,$C61:$C$6016,C60,$E61:$E$6016,E60),0)))</f>
        <v>63204</v>
      </c>
      <c r="L60" s="22">
        <f>IF(C60="",SUMIFS($L61:$L$6016,$A61:$A$6016,A60,$E61:$E$6016,""),IF(E60="",SUMIFS($L61:$L$6016,$A61:$A$6016,A60,$C61:$C$6016,C60,$G61:$G$6016,""),IF(G60="",SUMIFS($L61:$L$6016,$A61:$A$6016,A60,$C61:$C$6016,C60,$E61:$E$6016,E60),0)))</f>
        <v>63062</v>
      </c>
      <c r="M60" s="22">
        <f t="shared" si="10"/>
        <v>142</v>
      </c>
      <c r="N60" s="77"/>
      <c r="O60" s="23"/>
      <c r="P60" s="60"/>
      <c r="Q60" s="22">
        <f>IF(C60="",SUMIFS($Q$3:$Q$5564,$A$3:$A$5564,A60,$C$3:$C$5564,"&gt;0",$E$3:$E$5564,""),IF(E60="",SUMIFS($Q$3:$Q$5564,$A$3:$A$5564,A60,$C$3:$C$5564,C60,$E$3:$E$5564,"&gt;0",$G$3:$G$5564,""),IF(G60="",SUMIFS($Q$3:$Q$5564,$A$3:$A$5564,A60,$C$3:$C$5564,C60,$E$3:$E$5564,E60,$G$3:$G$5564,"&gt;0"))))</f>
        <v>0</v>
      </c>
      <c r="R60" s="22"/>
    </row>
    <row r="61" spans="1:18" ht="18" customHeight="1" x14ac:dyDescent="0.15">
      <c r="A61" s="30">
        <v>1</v>
      </c>
      <c r="B61" s="31" t="s">
        <v>4957</v>
      </c>
      <c r="C61" s="31">
        <v>4</v>
      </c>
      <c r="D61" s="31" t="s">
        <v>5003</v>
      </c>
      <c r="E61" s="31">
        <v>1</v>
      </c>
      <c r="F61" s="31" t="s">
        <v>5003</v>
      </c>
      <c r="G61" s="32">
        <v>1</v>
      </c>
      <c r="H61" s="32" t="s">
        <v>4960</v>
      </c>
      <c r="I61" s="32"/>
      <c r="J61" s="83"/>
      <c r="K61" s="98"/>
      <c r="L61" s="98"/>
      <c r="M61" s="98"/>
      <c r="N61" s="83"/>
      <c r="O61" s="98"/>
      <c r="P61" s="81"/>
      <c r="Q61" s="98"/>
      <c r="R61" s="81"/>
    </row>
    <row r="62" spans="1:18" ht="18" customHeight="1" x14ac:dyDescent="0.15">
      <c r="A62" s="30">
        <v>1</v>
      </c>
      <c r="B62" s="31" t="s">
        <v>4957</v>
      </c>
      <c r="C62" s="31">
        <v>4</v>
      </c>
      <c r="D62" s="31" t="s">
        <v>5003</v>
      </c>
      <c r="E62" s="31">
        <v>1</v>
      </c>
      <c r="F62" s="31" t="s">
        <v>5003</v>
      </c>
      <c r="G62" s="31">
        <v>1</v>
      </c>
      <c r="H62" s="31" t="s">
        <v>4960</v>
      </c>
      <c r="I62" s="32">
        <v>1</v>
      </c>
      <c r="J62" s="83" t="s">
        <v>4960</v>
      </c>
      <c r="K62" s="98">
        <v>63204</v>
      </c>
      <c r="L62" s="98">
        <v>63062</v>
      </c>
      <c r="M62" s="98">
        <f t="shared" ref="M62" si="12">K62-L62</f>
        <v>142</v>
      </c>
      <c r="N62" s="83" t="s">
        <v>5004</v>
      </c>
      <c r="O62" s="98">
        <v>60733640</v>
      </c>
      <c r="P62" s="81"/>
      <c r="Q62" s="98"/>
      <c r="R62" s="81" t="s">
        <v>536</v>
      </c>
    </row>
    <row r="63" spans="1:18" ht="18" customHeight="1" x14ac:dyDescent="0.15">
      <c r="A63" s="30">
        <v>1</v>
      </c>
      <c r="B63" s="31" t="s">
        <v>4957</v>
      </c>
      <c r="C63" s="31">
        <v>4</v>
      </c>
      <c r="D63" s="31" t="s">
        <v>5003</v>
      </c>
      <c r="E63" s="31">
        <v>1</v>
      </c>
      <c r="F63" s="31" t="s">
        <v>5003</v>
      </c>
      <c r="G63" s="31">
        <v>1</v>
      </c>
      <c r="H63" s="31" t="s">
        <v>4960</v>
      </c>
      <c r="I63" s="31">
        <v>1</v>
      </c>
      <c r="J63" s="84" t="s">
        <v>4960</v>
      </c>
      <c r="K63" s="98"/>
      <c r="L63" s="98"/>
      <c r="M63" s="98"/>
      <c r="N63" s="83" t="s">
        <v>5005</v>
      </c>
      <c r="O63" s="98">
        <v>2470400</v>
      </c>
      <c r="P63" s="81"/>
      <c r="Q63" s="98"/>
      <c r="R63" s="81" t="s">
        <v>536</v>
      </c>
    </row>
    <row r="64" spans="1:18" s="6" customFormat="1" ht="18" customHeight="1" x14ac:dyDescent="0.15">
      <c r="A64" s="13">
        <v>1</v>
      </c>
      <c r="B64" s="14" t="s">
        <v>4957</v>
      </c>
      <c r="C64" s="15">
        <v>6</v>
      </c>
      <c r="D64" s="15" t="s">
        <v>5006</v>
      </c>
      <c r="E64" s="16"/>
      <c r="F64" s="15"/>
      <c r="G64" s="16"/>
      <c r="H64" s="15"/>
      <c r="I64" s="16"/>
      <c r="J64" s="16"/>
      <c r="K64" s="17">
        <f>IF(C64="",SUMIFS($K65:$K$6016,$A65:$A$6016,A64,$E65:$E$6016,""),IF(E64="",SUMIFS($K65:$K$6016,$A65:$A$6016,A64,$C65:$C$6016,C64,$G65:$G$6016,""),IF(G64="",SUMIFS($K65:$K$6016,$A65:$A$6016,A64,$C65:$C$6016,C64,$E65:$E$6016,E64),0)))</f>
        <v>3010</v>
      </c>
      <c r="L64" s="17">
        <f>IF(C64="",SUMIFS($L65:$L$6016,$A65:$A$6016,A64,$E65:$E$6016,""),IF(E64="",SUMIFS($L65:$L$6016,$A65:$A$6016,A64,$C65:$C$6016,C64,$G65:$G$6016,""),IF(G64="",SUMIFS($L65:$L$6016,$A65:$A$6016,A64,$C65:$C$6016,C64,$E65:$E$6016,E64),0)))</f>
        <v>3325</v>
      </c>
      <c r="M64" s="17">
        <f t="shared" ref="M64:M65" si="13">K64-L64</f>
        <v>-315</v>
      </c>
      <c r="N64" s="58"/>
      <c r="O64" s="72"/>
      <c r="P64" s="18"/>
      <c r="Q64" s="17">
        <f>IF(C64="",SUMIFS($Q$3:$Q$5564,$A$3:$A$5564,A64,$C$3:$C$5564,"&gt;0",$E$3:$E$5564,""),IF(E64="",SUMIFS($Q$3:$Q$5564,$A$3:$A$5564,A64,$C$3:$C$5564,C64,$E$3:$E$5564,"&gt;0",$G$3:$G$5564,""),IF(G64="",SUMIFS($Q$3:$Q$5564,$A$3:$A$5564,A64,$C$3:$C$5564,C64,$E$3:$E$5564,E64,$G$3:$G$5564,"&gt;0"))))</f>
        <v>0</v>
      </c>
      <c r="R64" s="17"/>
    </row>
    <row r="65" spans="1:18" s="6" customFormat="1" ht="18" customHeight="1" x14ac:dyDescent="0.15">
      <c r="A65" s="13">
        <v>1</v>
      </c>
      <c r="B65" s="14" t="s">
        <v>4957</v>
      </c>
      <c r="C65" s="19">
        <v>6</v>
      </c>
      <c r="D65" s="14" t="s">
        <v>5006</v>
      </c>
      <c r="E65" s="20">
        <v>1</v>
      </c>
      <c r="F65" s="21" t="s">
        <v>5006</v>
      </c>
      <c r="G65" s="20"/>
      <c r="H65" s="21"/>
      <c r="I65" s="20"/>
      <c r="J65" s="20"/>
      <c r="K65" s="22">
        <f>IF(C65="",SUMIFS($K66:$K$6016,$A66:$A$6016,A65,$E66:$E$6016,""),IF(E65="",SUMIFS($K66:$K$6016,$A66:$A$6016,A65,$C66:$C$6016,C65,$G66:$G$6016,""),IF(G65="",SUMIFS($K66:$K$6016,$A66:$A$6016,A65,$C66:$C$6016,C65,$E66:$E$6016,E65),0)))</f>
        <v>3010</v>
      </c>
      <c r="L65" s="22">
        <f>IF(C65="",SUMIFS($L66:$L$6016,$A66:$A$6016,A65,$E66:$E$6016,""),IF(E65="",SUMIFS($L66:$L$6016,$A66:$A$6016,A65,$C66:$C$6016,C65,$G66:$G$6016,""),IF(G65="",SUMIFS($L66:$L$6016,$A66:$A$6016,A65,$C66:$C$6016,C65,$E66:$E$6016,E65),0)))</f>
        <v>3325</v>
      </c>
      <c r="M65" s="22">
        <f t="shared" si="13"/>
        <v>-315</v>
      </c>
      <c r="N65" s="77"/>
      <c r="O65" s="23"/>
      <c r="P65" s="60"/>
      <c r="Q65" s="22">
        <f>IF(C65="",SUMIFS($Q$3:$Q$5564,$A$3:$A$5564,A65,$C$3:$C$5564,"&gt;0",$E$3:$E$5564,""),IF(E65="",SUMIFS($Q$3:$Q$5564,$A$3:$A$5564,A65,$C$3:$C$5564,C65,$E$3:$E$5564,"&gt;0",$G$3:$G$5564,""),IF(G65="",SUMIFS($Q$3:$Q$5564,$A$3:$A$5564,A65,$C$3:$C$5564,C65,$E$3:$E$5564,E65,$G$3:$G$5564,"&gt;0"))))</f>
        <v>0</v>
      </c>
      <c r="R65" s="22"/>
    </row>
    <row r="66" spans="1:18" ht="18" customHeight="1" x14ac:dyDescent="0.15">
      <c r="A66" s="30">
        <v>1</v>
      </c>
      <c r="B66" s="31" t="s">
        <v>4957</v>
      </c>
      <c r="C66" s="31">
        <v>6</v>
      </c>
      <c r="D66" s="31" t="s">
        <v>5006</v>
      </c>
      <c r="E66" s="31">
        <v>1</v>
      </c>
      <c r="F66" s="31" t="s">
        <v>5006</v>
      </c>
      <c r="G66" s="32">
        <v>1</v>
      </c>
      <c r="H66" s="32" t="s">
        <v>4960</v>
      </c>
      <c r="I66" s="32"/>
      <c r="J66" s="83"/>
      <c r="K66" s="98"/>
      <c r="L66" s="98"/>
      <c r="M66" s="98"/>
      <c r="N66" s="83"/>
      <c r="O66" s="98"/>
      <c r="P66" s="81"/>
      <c r="Q66" s="98"/>
      <c r="R66" s="81"/>
    </row>
    <row r="67" spans="1:18" ht="18" customHeight="1" x14ac:dyDescent="0.15">
      <c r="A67" s="30">
        <v>1</v>
      </c>
      <c r="B67" s="31" t="s">
        <v>4957</v>
      </c>
      <c r="C67" s="31">
        <v>6</v>
      </c>
      <c r="D67" s="31" t="s">
        <v>5006</v>
      </c>
      <c r="E67" s="31">
        <v>1</v>
      </c>
      <c r="F67" s="31" t="s">
        <v>5006</v>
      </c>
      <c r="G67" s="31">
        <v>1</v>
      </c>
      <c r="H67" s="31" t="s">
        <v>4960</v>
      </c>
      <c r="I67" s="32">
        <v>1</v>
      </c>
      <c r="J67" s="83" t="s">
        <v>4960</v>
      </c>
      <c r="K67" s="98">
        <v>2950</v>
      </c>
      <c r="L67" s="98">
        <v>3250</v>
      </c>
      <c r="M67" s="98">
        <f t="shared" ref="M67" si="14">K67-L67</f>
        <v>-300</v>
      </c>
      <c r="N67" s="83" t="s">
        <v>5007</v>
      </c>
      <c r="O67" s="98">
        <v>2700000</v>
      </c>
      <c r="P67" s="81"/>
      <c r="Q67" s="98"/>
      <c r="R67" s="81" t="s">
        <v>536</v>
      </c>
    </row>
    <row r="68" spans="1:18" ht="18" customHeight="1" x14ac:dyDescent="0.15">
      <c r="A68" s="30">
        <v>1</v>
      </c>
      <c r="B68" s="31" t="s">
        <v>4957</v>
      </c>
      <c r="C68" s="31">
        <v>6</v>
      </c>
      <c r="D68" s="31" t="s">
        <v>5006</v>
      </c>
      <c r="E68" s="31">
        <v>1</v>
      </c>
      <c r="F68" s="31" t="s">
        <v>5006</v>
      </c>
      <c r="G68" s="31">
        <v>1</v>
      </c>
      <c r="H68" s="31" t="s">
        <v>4960</v>
      </c>
      <c r="I68" s="31">
        <v>1</v>
      </c>
      <c r="J68" s="84" t="s">
        <v>4960</v>
      </c>
      <c r="K68" s="98"/>
      <c r="L68" s="98"/>
      <c r="M68" s="98"/>
      <c r="N68" s="83" t="s">
        <v>5008</v>
      </c>
      <c r="O68" s="98">
        <v>250000</v>
      </c>
      <c r="P68" s="81"/>
      <c r="Q68" s="98"/>
      <c r="R68" s="81" t="s">
        <v>536</v>
      </c>
    </row>
    <row r="69" spans="1:18" ht="18" customHeight="1" x14ac:dyDescent="0.15">
      <c r="A69" s="30">
        <v>1</v>
      </c>
      <c r="B69" s="31" t="s">
        <v>4957</v>
      </c>
      <c r="C69" s="31">
        <v>6</v>
      </c>
      <c r="D69" s="31" t="s">
        <v>5006</v>
      </c>
      <c r="E69" s="31">
        <v>1</v>
      </c>
      <c r="F69" s="31" t="s">
        <v>5006</v>
      </c>
      <c r="G69" s="32">
        <v>2</v>
      </c>
      <c r="H69" s="32" t="s">
        <v>4963</v>
      </c>
      <c r="I69" s="32"/>
      <c r="J69" s="83"/>
      <c r="K69" s="98"/>
      <c r="L69" s="98"/>
      <c r="M69" s="98"/>
      <c r="N69" s="83"/>
      <c r="O69" s="98"/>
      <c r="P69" s="81"/>
      <c r="Q69" s="98"/>
      <c r="R69" s="81"/>
    </row>
    <row r="70" spans="1:18" ht="18" customHeight="1" x14ac:dyDescent="0.15">
      <c r="A70" s="30">
        <v>1</v>
      </c>
      <c r="B70" s="31" t="s">
        <v>4957</v>
      </c>
      <c r="C70" s="31">
        <v>6</v>
      </c>
      <c r="D70" s="31" t="s">
        <v>5006</v>
      </c>
      <c r="E70" s="31">
        <v>1</v>
      </c>
      <c r="F70" s="31" t="s">
        <v>5006</v>
      </c>
      <c r="G70" s="31">
        <v>2</v>
      </c>
      <c r="H70" s="31" t="s">
        <v>4963</v>
      </c>
      <c r="I70" s="32">
        <v>1</v>
      </c>
      <c r="J70" s="83" t="s">
        <v>4963</v>
      </c>
      <c r="K70" s="98">
        <v>60</v>
      </c>
      <c r="L70" s="98">
        <v>75</v>
      </c>
      <c r="M70" s="98">
        <f t="shared" ref="M70:M73" si="15">K70-L70</f>
        <v>-15</v>
      </c>
      <c r="N70" s="83" t="s">
        <v>5009</v>
      </c>
      <c r="O70" s="98">
        <v>60000</v>
      </c>
      <c r="P70" s="81"/>
      <c r="Q70" s="98"/>
      <c r="R70" s="81" t="s">
        <v>536</v>
      </c>
    </row>
    <row r="71" spans="1:18" s="6" customFormat="1" ht="18" customHeight="1" x14ac:dyDescent="0.15">
      <c r="A71" s="24">
        <v>2</v>
      </c>
      <c r="B71" s="25" t="s">
        <v>5010</v>
      </c>
      <c r="C71" s="25"/>
      <c r="D71" s="25"/>
      <c r="E71" s="26"/>
      <c r="F71" s="25"/>
      <c r="G71" s="26"/>
      <c r="H71" s="25"/>
      <c r="I71" s="26"/>
      <c r="J71" s="26"/>
      <c r="K71" s="27">
        <f>IF(C71="",SUMIFS($K72:$K$6016,$A72:$A$6016,A71,$E72:$E$6016,""),IF(E71="",SUMIFS($K72:$K$6016,$A72:$A$6016,A71,$C72:$C$6016,C71,$G72:$G$6016,""),IF(G71="",SUMIFS($K72:$K$6016,$A72:$A$6016,A71,$C72:$C$6016,C71,$E72:$E$6016,E71),0)))</f>
        <v>61845</v>
      </c>
      <c r="L71" s="27">
        <f>IF(C71="",SUMIFS($L72:$L$6016,$A72:$A$6016,A71,$E72:$E$6016,""),IF(E71="",SUMIFS($L72:$L$6016,$A72:$A$6016,A71,$C72:$C$6016,C71,$G72:$G$6016,""),IF(G71="",SUMIFS($L72:$L$6016,$A72:$A$6016,A71,$C72:$C$6016,C71,$E72:$E$6016,E71),0)))</f>
        <v>54800</v>
      </c>
      <c r="M71" s="27">
        <f t="shared" si="15"/>
        <v>7045</v>
      </c>
      <c r="N71" s="56"/>
      <c r="O71" s="71"/>
      <c r="P71" s="28"/>
      <c r="Q71" s="27">
        <f>IF(C71="",SUMIFS($Q$3:$Q$5564,$A$3:$A$5564,A71,$C$3:$C$5564,"&gt;0",$E$3:$E$5564,""),IF(E71="",SUMIFS($Q$3:$Q$5564,$A$3:$A$5564,A71,$C$3:$C$5564,C71,$E$3:$E$5564,"&gt;0",$G$3:$G$5564,""),IF(G71="",SUMIFS($Q$3:$Q$5564,$A$3:$A$5564,A71,$C$3:$C$5564,C71,$E$3:$E$5564,E71,$G$3:$G$5564,"&gt;0"))))</f>
        <v>0</v>
      </c>
      <c r="R71" s="27"/>
    </row>
    <row r="72" spans="1:18" s="6" customFormat="1" ht="18" customHeight="1" x14ac:dyDescent="0.15">
      <c r="A72" s="13">
        <v>2</v>
      </c>
      <c r="B72" s="14" t="s">
        <v>5010</v>
      </c>
      <c r="C72" s="15">
        <v>1</v>
      </c>
      <c r="D72" s="15" t="s">
        <v>5011</v>
      </c>
      <c r="E72" s="16"/>
      <c r="F72" s="15"/>
      <c r="G72" s="16"/>
      <c r="H72" s="15"/>
      <c r="I72" s="16"/>
      <c r="J72" s="16"/>
      <c r="K72" s="17">
        <f>IF(C72="",SUMIFS($K73:$K$6016,$A73:$A$6016,A72,$E73:$E$6016,""),IF(E72="",SUMIFS($K73:$K$6016,$A73:$A$6016,A72,$C73:$C$6016,C72,$G73:$G$6016,""),IF(G72="",SUMIFS($K73:$K$6016,$A73:$A$6016,A72,$C73:$C$6016,C72,$E73:$E$6016,E72),0)))</f>
        <v>15800</v>
      </c>
      <c r="L72" s="17">
        <f>IF(C72="",SUMIFS($L73:$L$6016,$A73:$A$6016,A72,$E73:$E$6016,""),IF(E72="",SUMIFS($L73:$L$6016,$A73:$A$6016,A72,$C73:$C$6016,C72,$G73:$G$6016,""),IF(G72="",SUMIFS($L73:$L$6016,$A73:$A$6016,A72,$C73:$C$6016,C72,$E73:$E$6016,E72),0)))</f>
        <v>15400</v>
      </c>
      <c r="M72" s="17">
        <f t="shared" si="15"/>
        <v>400</v>
      </c>
      <c r="N72" s="58"/>
      <c r="O72" s="72"/>
      <c r="P72" s="18"/>
      <c r="Q72" s="17">
        <f>IF(C72="",SUMIFS($Q$3:$Q$5564,$A$3:$A$5564,A72,$C$3:$C$5564,"&gt;0",$E$3:$E$5564,""),IF(E72="",SUMIFS($Q$3:$Q$5564,$A$3:$A$5564,A72,$C$3:$C$5564,C72,$E$3:$E$5564,"&gt;0",$G$3:$G$5564,""),IF(G72="",SUMIFS($Q$3:$Q$5564,$A$3:$A$5564,A72,$C$3:$C$5564,C72,$E$3:$E$5564,E72,$G$3:$G$5564,"&gt;0"))))</f>
        <v>0</v>
      </c>
      <c r="R72" s="17"/>
    </row>
    <row r="73" spans="1:18" s="6" customFormat="1" ht="18" customHeight="1" x14ac:dyDescent="0.15">
      <c r="A73" s="13">
        <v>2</v>
      </c>
      <c r="B73" s="14" t="s">
        <v>5010</v>
      </c>
      <c r="C73" s="19">
        <v>1</v>
      </c>
      <c r="D73" s="14" t="s">
        <v>5011</v>
      </c>
      <c r="E73" s="20">
        <v>1</v>
      </c>
      <c r="F73" s="21" t="s">
        <v>5011</v>
      </c>
      <c r="G73" s="20"/>
      <c r="H73" s="21"/>
      <c r="I73" s="20"/>
      <c r="J73" s="20"/>
      <c r="K73" s="22">
        <f>IF(C73="",SUMIFS($K74:$K$6016,$A74:$A$6016,A73,$E74:$E$6016,""),IF(E73="",SUMIFS($K74:$K$6016,$A74:$A$6016,A73,$C74:$C$6016,C73,$G74:$G$6016,""),IF(G73="",SUMIFS($K74:$K$6016,$A74:$A$6016,A73,$C74:$C$6016,C73,$E74:$E$6016,E73),0)))</f>
        <v>15800</v>
      </c>
      <c r="L73" s="22">
        <f>IF(C73="",SUMIFS($L74:$L$6016,$A74:$A$6016,A73,$E74:$E$6016,""),IF(E73="",SUMIFS($L74:$L$6016,$A74:$A$6016,A73,$C74:$C$6016,C73,$G74:$G$6016,""),IF(G73="",SUMIFS($L74:$L$6016,$A74:$A$6016,A73,$C74:$C$6016,C73,$E74:$E$6016,E73),0)))</f>
        <v>15400</v>
      </c>
      <c r="M73" s="22">
        <f t="shared" si="15"/>
        <v>400</v>
      </c>
      <c r="N73" s="77"/>
      <c r="O73" s="23"/>
      <c r="P73" s="60"/>
      <c r="Q73" s="22">
        <f>IF(C73="",SUMIFS($Q$3:$Q$5564,$A$3:$A$5564,A73,$C$3:$C$5564,"&gt;0",$E$3:$E$5564,""),IF(E73="",SUMIFS($Q$3:$Q$5564,$A$3:$A$5564,A73,$C$3:$C$5564,C73,$E$3:$E$5564,"&gt;0",$G$3:$G$5564,""),IF(G73="",SUMIFS($Q$3:$Q$5564,$A$3:$A$5564,A73,$C$3:$C$5564,C73,$E$3:$E$5564,E73,$G$3:$G$5564,"&gt;0"))))</f>
        <v>0</v>
      </c>
      <c r="R73" s="22"/>
    </row>
    <row r="74" spans="1:18" ht="18" customHeight="1" x14ac:dyDescent="0.15">
      <c r="A74" s="30">
        <v>2</v>
      </c>
      <c r="B74" s="31" t="s">
        <v>5010</v>
      </c>
      <c r="C74" s="31">
        <v>1</v>
      </c>
      <c r="D74" s="31" t="s">
        <v>5011</v>
      </c>
      <c r="E74" s="31">
        <v>1</v>
      </c>
      <c r="F74" s="31" t="s">
        <v>5011</v>
      </c>
      <c r="G74" s="32">
        <v>1</v>
      </c>
      <c r="H74" s="32" t="s">
        <v>5011</v>
      </c>
      <c r="I74" s="32"/>
      <c r="J74" s="83"/>
      <c r="K74" s="98"/>
      <c r="L74" s="98"/>
      <c r="M74" s="98"/>
      <c r="N74" s="83"/>
      <c r="O74" s="98"/>
      <c r="P74" s="81"/>
      <c r="Q74" s="98"/>
      <c r="R74" s="81"/>
    </row>
    <row r="75" spans="1:18" ht="18" customHeight="1" x14ac:dyDescent="0.15">
      <c r="A75" s="30">
        <v>2</v>
      </c>
      <c r="B75" s="31" t="s">
        <v>5010</v>
      </c>
      <c r="C75" s="31">
        <v>1</v>
      </c>
      <c r="D75" s="31" t="s">
        <v>5011</v>
      </c>
      <c r="E75" s="31">
        <v>1</v>
      </c>
      <c r="F75" s="31" t="s">
        <v>5011</v>
      </c>
      <c r="G75" s="31">
        <v>1</v>
      </c>
      <c r="H75" s="31" t="s">
        <v>5011</v>
      </c>
      <c r="I75" s="32">
        <v>1</v>
      </c>
      <c r="J75" s="83" t="s">
        <v>5011</v>
      </c>
      <c r="K75" s="98">
        <v>15800</v>
      </c>
      <c r="L75" s="98">
        <v>15400</v>
      </c>
      <c r="M75" s="98">
        <f t="shared" ref="M75" si="16">K75-L75</f>
        <v>400</v>
      </c>
      <c r="N75" s="83" t="s">
        <v>5012</v>
      </c>
      <c r="O75" s="98"/>
      <c r="P75" s="81"/>
      <c r="Q75" s="98"/>
      <c r="R75" s="81" t="s">
        <v>133</v>
      </c>
    </row>
    <row r="76" spans="1:18" ht="18" customHeight="1" x14ac:dyDescent="0.15">
      <c r="A76" s="30">
        <v>2</v>
      </c>
      <c r="B76" s="31" t="s">
        <v>5010</v>
      </c>
      <c r="C76" s="31">
        <v>1</v>
      </c>
      <c r="D76" s="31" t="s">
        <v>5011</v>
      </c>
      <c r="E76" s="31">
        <v>1</v>
      </c>
      <c r="F76" s="31" t="s">
        <v>5011</v>
      </c>
      <c r="G76" s="31">
        <v>1</v>
      </c>
      <c r="H76" s="31" t="s">
        <v>5011</v>
      </c>
      <c r="I76" s="31">
        <v>1</v>
      </c>
      <c r="J76" s="84" t="s">
        <v>5011</v>
      </c>
      <c r="K76" s="98"/>
      <c r="L76" s="98"/>
      <c r="M76" s="98"/>
      <c r="N76" s="83" t="s">
        <v>5013</v>
      </c>
      <c r="O76" s="98"/>
      <c r="P76" s="81"/>
      <c r="Q76" s="98"/>
      <c r="R76" s="81" t="s">
        <v>133</v>
      </c>
    </row>
    <row r="77" spans="1:18" ht="18" customHeight="1" x14ac:dyDescent="0.15">
      <c r="A77" s="30">
        <v>2</v>
      </c>
      <c r="B77" s="31" t="s">
        <v>5010</v>
      </c>
      <c r="C77" s="31">
        <v>1</v>
      </c>
      <c r="D77" s="31" t="s">
        <v>5011</v>
      </c>
      <c r="E77" s="31">
        <v>1</v>
      </c>
      <c r="F77" s="31" t="s">
        <v>5011</v>
      </c>
      <c r="G77" s="31">
        <v>1</v>
      </c>
      <c r="H77" s="31" t="s">
        <v>5011</v>
      </c>
      <c r="I77" s="31">
        <v>1</v>
      </c>
      <c r="J77" s="84" t="s">
        <v>5011</v>
      </c>
      <c r="K77" s="98"/>
      <c r="L77" s="98"/>
      <c r="M77" s="98"/>
      <c r="N77" s="83" t="s">
        <v>5014</v>
      </c>
      <c r="O77" s="98"/>
      <c r="P77" s="81"/>
      <c r="Q77" s="98"/>
      <c r="R77" s="81" t="s">
        <v>133</v>
      </c>
    </row>
    <row r="78" spans="1:18" ht="18" customHeight="1" x14ac:dyDescent="0.15">
      <c r="A78" s="30">
        <v>2</v>
      </c>
      <c r="B78" s="31" t="s">
        <v>5010</v>
      </c>
      <c r="C78" s="31">
        <v>1</v>
      </c>
      <c r="D78" s="31" t="s">
        <v>5011</v>
      </c>
      <c r="E78" s="31">
        <v>1</v>
      </c>
      <c r="F78" s="31" t="s">
        <v>5011</v>
      </c>
      <c r="G78" s="31">
        <v>1</v>
      </c>
      <c r="H78" s="31" t="s">
        <v>5011</v>
      </c>
      <c r="I78" s="31">
        <v>1</v>
      </c>
      <c r="J78" s="84" t="s">
        <v>5011</v>
      </c>
      <c r="K78" s="98"/>
      <c r="L78" s="98"/>
      <c r="M78" s="98"/>
      <c r="N78" s="83" t="s">
        <v>5015</v>
      </c>
      <c r="O78" s="98">
        <v>15800000</v>
      </c>
      <c r="P78" s="81"/>
      <c r="Q78" s="98"/>
      <c r="R78" s="81" t="s">
        <v>133</v>
      </c>
    </row>
    <row r="79" spans="1:18" ht="18" customHeight="1" x14ac:dyDescent="0.15">
      <c r="A79" s="30">
        <v>2</v>
      </c>
      <c r="B79" s="31" t="s">
        <v>5010</v>
      </c>
      <c r="C79" s="31">
        <v>1</v>
      </c>
      <c r="D79" s="31" t="s">
        <v>5011</v>
      </c>
      <c r="E79" s="31">
        <v>1</v>
      </c>
      <c r="F79" s="31" t="s">
        <v>5011</v>
      </c>
      <c r="G79" s="31">
        <v>1</v>
      </c>
      <c r="H79" s="31" t="s">
        <v>5011</v>
      </c>
      <c r="I79" s="31">
        <v>1</v>
      </c>
      <c r="J79" s="84" t="s">
        <v>5011</v>
      </c>
      <c r="K79" s="98"/>
      <c r="L79" s="98"/>
      <c r="M79" s="98"/>
      <c r="N79" s="83" t="s">
        <v>5016</v>
      </c>
      <c r="O79" s="98"/>
      <c r="P79" s="81"/>
      <c r="Q79" s="98"/>
      <c r="R79" s="81" t="s">
        <v>133</v>
      </c>
    </row>
    <row r="80" spans="1:18" s="6" customFormat="1" ht="18" customHeight="1" x14ac:dyDescent="0.15">
      <c r="A80" s="13">
        <v>2</v>
      </c>
      <c r="B80" s="14" t="s">
        <v>5010</v>
      </c>
      <c r="C80" s="15">
        <v>2</v>
      </c>
      <c r="D80" s="15" t="s">
        <v>5017</v>
      </c>
      <c r="E80" s="16"/>
      <c r="F80" s="15"/>
      <c r="G80" s="16"/>
      <c r="H80" s="15"/>
      <c r="I80" s="16"/>
      <c r="J80" s="16"/>
      <c r="K80" s="17">
        <f>IF(C80="",SUMIFS($K81:$K$6016,$A81:$A$6016,A80,$E81:$E$6016,""),IF(E80="",SUMIFS($K81:$K$6016,$A81:$A$6016,A80,$C81:$C$6016,C80,$G81:$G$6016,""),IF(G80="",SUMIFS($K81:$K$6016,$A81:$A$6016,A80,$C81:$C$6016,C80,$E81:$E$6016,E80),0)))</f>
        <v>37900</v>
      </c>
      <c r="L80" s="17">
        <f>IF(C80="",SUMIFS($L81:$L$6016,$A81:$A$6016,A80,$E81:$E$6016,""),IF(E80="",SUMIFS($L81:$L$6016,$A81:$A$6016,A80,$C81:$C$6016,C80,$G81:$G$6016,""),IF(G80="",SUMIFS($L81:$L$6016,$A81:$A$6016,A80,$C81:$C$6016,C80,$E81:$E$6016,E80),0)))</f>
        <v>39400</v>
      </c>
      <c r="M80" s="17">
        <f t="shared" ref="M80:M81" si="17">K80-L80</f>
        <v>-1500</v>
      </c>
      <c r="N80" s="58"/>
      <c r="O80" s="72"/>
      <c r="P80" s="18"/>
      <c r="Q80" s="17">
        <f>IF(C80="",SUMIFS($Q$3:$Q$5564,$A$3:$A$5564,A80,$C$3:$C$5564,"&gt;0",$E$3:$E$5564,""),IF(E80="",SUMIFS($Q$3:$Q$5564,$A$3:$A$5564,A80,$C$3:$C$5564,C80,$E$3:$E$5564,"&gt;0",$G$3:$G$5564,""),IF(G80="",SUMIFS($Q$3:$Q$5564,$A$3:$A$5564,A80,$C$3:$C$5564,C80,$E$3:$E$5564,E80,$G$3:$G$5564,"&gt;0"))))</f>
        <v>0</v>
      </c>
      <c r="R80" s="17"/>
    </row>
    <row r="81" spans="1:18" s="6" customFormat="1" ht="18" customHeight="1" x14ac:dyDescent="0.15">
      <c r="A81" s="13">
        <v>2</v>
      </c>
      <c r="B81" s="14" t="s">
        <v>5010</v>
      </c>
      <c r="C81" s="19">
        <v>2</v>
      </c>
      <c r="D81" s="14" t="s">
        <v>5017</v>
      </c>
      <c r="E81" s="20">
        <v>1</v>
      </c>
      <c r="F81" s="21" t="s">
        <v>5017</v>
      </c>
      <c r="G81" s="20"/>
      <c r="H81" s="21"/>
      <c r="I81" s="20"/>
      <c r="J81" s="20"/>
      <c r="K81" s="22">
        <f>IF(C81="",SUMIFS($K82:$K$6016,$A82:$A$6016,A81,$E82:$E$6016,""),IF(E81="",SUMIFS($K82:$K$6016,$A82:$A$6016,A81,$C82:$C$6016,C81,$G82:$G$6016,""),IF(G81="",SUMIFS($K82:$K$6016,$A82:$A$6016,A81,$C82:$C$6016,C81,$E82:$E$6016,E81),0)))</f>
        <v>37900</v>
      </c>
      <c r="L81" s="22">
        <f>IF(C81="",SUMIFS($L82:$L$6016,$A82:$A$6016,A81,$E82:$E$6016,""),IF(E81="",SUMIFS($L82:$L$6016,$A82:$A$6016,A81,$C82:$C$6016,C81,$G82:$G$6016,""),IF(G81="",SUMIFS($L82:$L$6016,$A82:$A$6016,A81,$C82:$C$6016,C81,$E82:$E$6016,E81),0)))</f>
        <v>39400</v>
      </c>
      <c r="M81" s="22">
        <f t="shared" si="17"/>
        <v>-1500</v>
      </c>
      <c r="N81" s="77"/>
      <c r="O81" s="23"/>
      <c r="P81" s="60"/>
      <c r="Q81" s="22">
        <f>IF(C81="",SUMIFS($Q$3:$Q$5564,$A$3:$A$5564,A81,$C$3:$C$5564,"&gt;0",$E$3:$E$5564,""),IF(E81="",SUMIFS($Q$3:$Q$5564,$A$3:$A$5564,A81,$C$3:$C$5564,C81,$E$3:$E$5564,"&gt;0",$G$3:$G$5564,""),IF(G81="",SUMIFS($Q$3:$Q$5564,$A$3:$A$5564,A81,$C$3:$C$5564,C81,$E$3:$E$5564,E81,$G$3:$G$5564,"&gt;0"))))</f>
        <v>0</v>
      </c>
      <c r="R81" s="22"/>
    </row>
    <row r="82" spans="1:18" ht="18" customHeight="1" x14ac:dyDescent="0.15">
      <c r="A82" s="30">
        <v>2</v>
      </c>
      <c r="B82" s="31" t="s">
        <v>5010</v>
      </c>
      <c r="C82" s="31">
        <v>2</v>
      </c>
      <c r="D82" s="31" t="s">
        <v>5017</v>
      </c>
      <c r="E82" s="31">
        <v>1</v>
      </c>
      <c r="F82" s="31" t="s">
        <v>5017</v>
      </c>
      <c r="G82" s="32">
        <v>1</v>
      </c>
      <c r="H82" s="32" t="s">
        <v>5017</v>
      </c>
      <c r="I82" s="32"/>
      <c r="J82" s="83"/>
      <c r="K82" s="98"/>
      <c r="L82" s="98"/>
      <c r="M82" s="98"/>
      <c r="N82" s="83"/>
      <c r="O82" s="98"/>
      <c r="P82" s="81"/>
      <c r="Q82" s="98"/>
      <c r="R82" s="81"/>
    </row>
    <row r="83" spans="1:18" ht="18" customHeight="1" x14ac:dyDescent="0.15">
      <c r="A83" s="30">
        <v>2</v>
      </c>
      <c r="B83" s="31" t="s">
        <v>5010</v>
      </c>
      <c r="C83" s="31">
        <v>2</v>
      </c>
      <c r="D83" s="31" t="s">
        <v>5017</v>
      </c>
      <c r="E83" s="31">
        <v>1</v>
      </c>
      <c r="F83" s="31" t="s">
        <v>5017</v>
      </c>
      <c r="G83" s="31">
        <v>1</v>
      </c>
      <c r="H83" s="31" t="s">
        <v>5017</v>
      </c>
      <c r="I83" s="32">
        <v>1</v>
      </c>
      <c r="J83" s="83" t="s">
        <v>5017</v>
      </c>
      <c r="K83" s="98">
        <v>37900</v>
      </c>
      <c r="L83" s="98">
        <v>39400</v>
      </c>
      <c r="M83" s="98">
        <f t="shared" ref="M83" si="18">K83-L83</f>
        <v>-1500</v>
      </c>
      <c r="N83" s="83" t="s">
        <v>5018</v>
      </c>
      <c r="O83" s="98"/>
      <c r="P83" s="81"/>
      <c r="Q83" s="98"/>
      <c r="R83" s="81" t="s">
        <v>133</v>
      </c>
    </row>
    <row r="84" spans="1:18" ht="18" customHeight="1" x14ac:dyDescent="0.15">
      <c r="A84" s="30">
        <v>2</v>
      </c>
      <c r="B84" s="31" t="s">
        <v>5010</v>
      </c>
      <c r="C84" s="31">
        <v>2</v>
      </c>
      <c r="D84" s="31" t="s">
        <v>5017</v>
      </c>
      <c r="E84" s="31">
        <v>1</v>
      </c>
      <c r="F84" s="31" t="s">
        <v>5017</v>
      </c>
      <c r="G84" s="31">
        <v>1</v>
      </c>
      <c r="H84" s="31" t="s">
        <v>5017</v>
      </c>
      <c r="I84" s="31">
        <v>1</v>
      </c>
      <c r="J84" s="84" t="s">
        <v>5017</v>
      </c>
      <c r="K84" s="98"/>
      <c r="L84" s="98"/>
      <c r="M84" s="98"/>
      <c r="N84" s="83" t="s">
        <v>5019</v>
      </c>
      <c r="O84" s="98"/>
      <c r="P84" s="81"/>
      <c r="Q84" s="98"/>
      <c r="R84" s="81" t="s">
        <v>133</v>
      </c>
    </row>
    <row r="85" spans="1:18" ht="18" customHeight="1" x14ac:dyDescent="0.15">
      <c r="A85" s="30">
        <v>2</v>
      </c>
      <c r="B85" s="31" t="s">
        <v>5010</v>
      </c>
      <c r="C85" s="31">
        <v>2</v>
      </c>
      <c r="D85" s="31" t="s">
        <v>5017</v>
      </c>
      <c r="E85" s="31">
        <v>1</v>
      </c>
      <c r="F85" s="31" t="s">
        <v>5017</v>
      </c>
      <c r="G85" s="31">
        <v>1</v>
      </c>
      <c r="H85" s="31" t="s">
        <v>5017</v>
      </c>
      <c r="I85" s="31">
        <v>1</v>
      </c>
      <c r="J85" s="84" t="s">
        <v>5017</v>
      </c>
      <c r="K85" s="98"/>
      <c r="L85" s="98"/>
      <c r="M85" s="98"/>
      <c r="N85" s="83" t="s">
        <v>5020</v>
      </c>
      <c r="O85" s="98">
        <v>37900000</v>
      </c>
      <c r="P85" s="81"/>
      <c r="Q85" s="98"/>
      <c r="R85" s="81" t="s">
        <v>133</v>
      </c>
    </row>
    <row r="86" spans="1:18" s="6" customFormat="1" ht="18" customHeight="1" x14ac:dyDescent="0.15">
      <c r="A86" s="13">
        <v>2</v>
      </c>
      <c r="B86" s="14" t="s">
        <v>5010</v>
      </c>
      <c r="C86" s="15">
        <v>4</v>
      </c>
      <c r="D86" s="15" t="s">
        <v>5021</v>
      </c>
      <c r="E86" s="16"/>
      <c r="F86" s="15"/>
      <c r="G86" s="16"/>
      <c r="H86" s="15"/>
      <c r="I86" s="16"/>
      <c r="J86" s="16"/>
      <c r="K86" s="17">
        <f>IF(C86="",SUMIFS($K87:$K$6016,$A87:$A$6016,A86,$E87:$E$6016,""),IF(E86="",SUMIFS($K87:$K$6016,$A87:$A$6016,A86,$C87:$C$6016,C86,$G87:$G$6016,""),IF(G86="",SUMIFS($K87:$K$6016,$A87:$A$6016,A86,$C87:$C$6016,C86,$E87:$E$6016,E86),0)))</f>
        <v>8145</v>
      </c>
      <c r="L86" s="17">
        <f>IF(C86="",SUMIFS($L87:$L$6016,$A87:$A$6016,A86,$E87:$E$6016,""),IF(E86="",SUMIFS($L87:$L$6016,$A87:$A$6016,A86,$C87:$C$6016,C86,$G87:$G$6016,""),IF(G86="",SUMIFS($L87:$L$6016,$A87:$A$6016,A86,$C87:$C$6016,C86,$E87:$E$6016,E86),0)))</f>
        <v>0</v>
      </c>
      <c r="M86" s="17">
        <f t="shared" ref="M86:M87" si="19">K86-L86</f>
        <v>8145</v>
      </c>
      <c r="N86" s="58"/>
      <c r="O86" s="72"/>
      <c r="P86" s="18"/>
      <c r="Q86" s="17">
        <f>IF(C86="",SUMIFS($Q$3:$Q$5564,$A$3:$A$5564,A86,$C$3:$C$5564,"&gt;0",$E$3:$E$5564,""),IF(E86="",SUMIFS($Q$3:$Q$5564,$A$3:$A$5564,A86,$C$3:$C$5564,C86,$E$3:$E$5564,"&gt;0",$G$3:$G$5564,""),IF(G86="",SUMIFS($Q$3:$Q$5564,$A$3:$A$5564,A86,$C$3:$C$5564,C86,$E$3:$E$5564,E86,$G$3:$G$5564,"&gt;0"))))</f>
        <v>0</v>
      </c>
      <c r="R86" s="17"/>
    </row>
    <row r="87" spans="1:18" s="6" customFormat="1" ht="18" customHeight="1" x14ac:dyDescent="0.15">
      <c r="A87" s="13">
        <v>2</v>
      </c>
      <c r="B87" s="14" t="s">
        <v>5010</v>
      </c>
      <c r="C87" s="19">
        <v>4</v>
      </c>
      <c r="D87" s="14" t="s">
        <v>5021</v>
      </c>
      <c r="E87" s="20">
        <v>1</v>
      </c>
      <c r="F87" s="21" t="s">
        <v>5021</v>
      </c>
      <c r="G87" s="20"/>
      <c r="H87" s="21"/>
      <c r="I87" s="20"/>
      <c r="J87" s="20"/>
      <c r="K87" s="22">
        <f>IF(C87="",SUMIFS($K88:$K$6016,$A88:$A$6016,A87,$E88:$E$6016,""),IF(E87="",SUMIFS($K88:$K$6016,$A88:$A$6016,A87,$C88:$C$6016,C87,$G88:$G$6016,""),IF(G87="",SUMIFS($K88:$K$6016,$A88:$A$6016,A87,$C88:$C$6016,C87,$E88:$E$6016,E87),0)))</f>
        <v>8145</v>
      </c>
      <c r="L87" s="22">
        <f>IF(C87="",SUMIFS($L88:$L$6016,$A88:$A$6016,A87,$E88:$E$6016,""),IF(E87="",SUMIFS($L88:$L$6016,$A88:$A$6016,A87,$C88:$C$6016,C87,$G88:$G$6016,""),IF(G87="",SUMIFS($L88:$L$6016,$A88:$A$6016,A87,$C88:$C$6016,C87,$E88:$E$6016,E87),0)))</f>
        <v>0</v>
      </c>
      <c r="M87" s="22">
        <f t="shared" si="19"/>
        <v>8145</v>
      </c>
      <c r="N87" s="77"/>
      <c r="O87" s="23"/>
      <c r="P87" s="60"/>
      <c r="Q87" s="22">
        <f>IF(C87="",SUMIFS($Q$3:$Q$5564,$A$3:$A$5564,A87,$C$3:$C$5564,"&gt;0",$E$3:$E$5564,""),IF(E87="",SUMIFS($Q$3:$Q$5564,$A$3:$A$5564,A87,$C$3:$C$5564,C87,$E$3:$E$5564,"&gt;0",$G$3:$G$5564,""),IF(G87="",SUMIFS($Q$3:$Q$5564,$A$3:$A$5564,A87,$C$3:$C$5564,C87,$E$3:$E$5564,E87,$G$3:$G$5564,"&gt;0"))))</f>
        <v>0</v>
      </c>
      <c r="R87" s="22"/>
    </row>
    <row r="88" spans="1:18" ht="18" customHeight="1" x14ac:dyDescent="0.15">
      <c r="A88" s="30">
        <v>2</v>
      </c>
      <c r="B88" s="31" t="s">
        <v>5010</v>
      </c>
      <c r="C88" s="31">
        <v>4</v>
      </c>
      <c r="D88" s="31" t="s">
        <v>5021</v>
      </c>
      <c r="E88" s="31">
        <v>1</v>
      </c>
      <c r="F88" s="31" t="s">
        <v>5021</v>
      </c>
      <c r="G88" s="32">
        <v>1</v>
      </c>
      <c r="H88" s="32" t="s">
        <v>5021</v>
      </c>
      <c r="I88" s="32"/>
      <c r="J88" s="83"/>
      <c r="K88" s="98"/>
      <c r="L88" s="98"/>
      <c r="M88" s="98"/>
      <c r="N88" s="83"/>
      <c r="O88" s="98"/>
      <c r="P88" s="81"/>
      <c r="Q88" s="98"/>
      <c r="R88" s="81"/>
    </row>
    <row r="89" spans="1:18" ht="18" customHeight="1" x14ac:dyDescent="0.15">
      <c r="A89" s="30">
        <v>2</v>
      </c>
      <c r="B89" s="31" t="s">
        <v>5010</v>
      </c>
      <c r="C89" s="31">
        <v>4</v>
      </c>
      <c r="D89" s="31" t="s">
        <v>5021</v>
      </c>
      <c r="E89" s="31">
        <v>1</v>
      </c>
      <c r="F89" s="31" t="s">
        <v>5021</v>
      </c>
      <c r="G89" s="31">
        <v>1</v>
      </c>
      <c r="H89" s="31" t="s">
        <v>5021</v>
      </c>
      <c r="I89" s="32">
        <v>1</v>
      </c>
      <c r="J89" s="83" t="s">
        <v>5021</v>
      </c>
      <c r="K89" s="98">
        <v>8145</v>
      </c>
      <c r="L89" s="98">
        <v>0</v>
      </c>
      <c r="M89" s="98">
        <f t="shared" ref="M89" si="20">K89-L89</f>
        <v>8145</v>
      </c>
      <c r="N89" s="83" t="s">
        <v>5022</v>
      </c>
      <c r="O89" s="98"/>
      <c r="P89" s="81"/>
      <c r="Q89" s="98"/>
      <c r="R89" s="81" t="s">
        <v>133</v>
      </c>
    </row>
    <row r="90" spans="1:18" ht="18" customHeight="1" x14ac:dyDescent="0.15">
      <c r="A90" s="30">
        <v>2</v>
      </c>
      <c r="B90" s="31" t="s">
        <v>5010</v>
      </c>
      <c r="C90" s="31">
        <v>4</v>
      </c>
      <c r="D90" s="31" t="s">
        <v>5021</v>
      </c>
      <c r="E90" s="31">
        <v>1</v>
      </c>
      <c r="F90" s="31" t="s">
        <v>5021</v>
      </c>
      <c r="G90" s="31">
        <v>1</v>
      </c>
      <c r="H90" s="31" t="s">
        <v>5021</v>
      </c>
      <c r="I90" s="31">
        <v>1</v>
      </c>
      <c r="J90" s="84" t="s">
        <v>5021</v>
      </c>
      <c r="K90" s="98"/>
      <c r="L90" s="98"/>
      <c r="M90" s="98"/>
      <c r="N90" s="83" t="s">
        <v>5023</v>
      </c>
      <c r="O90" s="98"/>
      <c r="P90" s="81"/>
      <c r="Q90" s="98"/>
      <c r="R90" s="81" t="s">
        <v>133</v>
      </c>
    </row>
    <row r="91" spans="1:18" ht="18" customHeight="1" x14ac:dyDescent="0.15">
      <c r="A91" s="30">
        <v>2</v>
      </c>
      <c r="B91" s="31" t="s">
        <v>5010</v>
      </c>
      <c r="C91" s="31">
        <v>4</v>
      </c>
      <c r="D91" s="31" t="s">
        <v>5021</v>
      </c>
      <c r="E91" s="31">
        <v>1</v>
      </c>
      <c r="F91" s="31" t="s">
        <v>5021</v>
      </c>
      <c r="G91" s="31">
        <v>1</v>
      </c>
      <c r="H91" s="31" t="s">
        <v>5021</v>
      </c>
      <c r="I91" s="31">
        <v>1</v>
      </c>
      <c r="J91" s="84" t="s">
        <v>5021</v>
      </c>
      <c r="K91" s="98"/>
      <c r="L91" s="98"/>
      <c r="M91" s="98"/>
      <c r="N91" s="83" t="s">
        <v>5024</v>
      </c>
      <c r="O91" s="98">
        <v>8145000</v>
      </c>
      <c r="P91" s="81"/>
      <c r="Q91" s="98"/>
      <c r="R91" s="81" t="s">
        <v>133</v>
      </c>
    </row>
    <row r="92" spans="1:18" s="6" customFormat="1" ht="18" customHeight="1" x14ac:dyDescent="0.15">
      <c r="A92" s="24">
        <v>3</v>
      </c>
      <c r="B92" s="25" t="s">
        <v>5025</v>
      </c>
      <c r="C92" s="25"/>
      <c r="D92" s="25"/>
      <c r="E92" s="26"/>
      <c r="F92" s="25"/>
      <c r="G92" s="26"/>
      <c r="H92" s="25"/>
      <c r="I92" s="26"/>
      <c r="J92" s="26"/>
      <c r="K92" s="27">
        <f>IF(C92="",SUMIFS($K93:$K$6016,$A93:$A$6016,A92,$E93:$E$6016,""),IF(E92="",SUMIFS($K93:$K$6016,$A93:$A$6016,A92,$C93:$C$6016,C92,$G93:$G$6016,""),IF(G92="",SUMIFS($K93:$K$6016,$A93:$A$6016,A92,$C93:$C$6016,C92,$E93:$E$6016,E92),0)))</f>
        <v>600</v>
      </c>
      <c r="L92" s="27">
        <f>IF(C92="",SUMIFS($L93:$L$6016,$A93:$A$6016,A92,$E93:$E$6016,""),IF(E92="",SUMIFS($L93:$L$6016,$A93:$A$6016,A92,$C93:$C$6016,C92,$G93:$G$6016,""),IF(G92="",SUMIFS($L93:$L$6016,$A93:$A$6016,A92,$C93:$C$6016,C92,$E93:$E$6016,E92),0)))</f>
        <v>500</v>
      </c>
      <c r="M92" s="27">
        <f t="shared" ref="M92:M94" si="21">K92-L92</f>
        <v>100</v>
      </c>
      <c r="N92" s="56"/>
      <c r="O92" s="71"/>
      <c r="P92" s="28"/>
      <c r="Q92" s="27">
        <f>IF(C92="",SUMIFS($Q$3:$Q$5564,$A$3:$A$5564,A92,$C$3:$C$5564,"&gt;0",$E$3:$E$5564,""),IF(E92="",SUMIFS($Q$3:$Q$5564,$A$3:$A$5564,A92,$C$3:$C$5564,C92,$E$3:$E$5564,"&gt;0",$G$3:$G$5564,""),IF(G92="",SUMIFS($Q$3:$Q$5564,$A$3:$A$5564,A92,$C$3:$C$5564,C92,$E$3:$E$5564,E92,$G$3:$G$5564,"&gt;0"))))</f>
        <v>0</v>
      </c>
      <c r="R92" s="27"/>
    </row>
    <row r="93" spans="1:18" s="6" customFormat="1" ht="18" customHeight="1" x14ac:dyDescent="0.15">
      <c r="A93" s="13">
        <v>3</v>
      </c>
      <c r="B93" s="14" t="s">
        <v>5025</v>
      </c>
      <c r="C93" s="15">
        <v>1</v>
      </c>
      <c r="D93" s="15" t="s">
        <v>5025</v>
      </c>
      <c r="E93" s="16"/>
      <c r="F93" s="15"/>
      <c r="G93" s="16"/>
      <c r="H93" s="15"/>
      <c r="I93" s="16"/>
      <c r="J93" s="16"/>
      <c r="K93" s="17">
        <f>IF(C93="",SUMIFS($K94:$K$6016,$A94:$A$6016,A93,$E94:$E$6016,""),IF(E93="",SUMIFS($K94:$K$6016,$A94:$A$6016,A93,$C94:$C$6016,C93,$G94:$G$6016,""),IF(G93="",SUMIFS($K94:$K$6016,$A94:$A$6016,A93,$C94:$C$6016,C93,$E94:$E$6016,E93),0)))</f>
        <v>600</v>
      </c>
      <c r="L93" s="17">
        <f>IF(C93="",SUMIFS($L94:$L$6016,$A94:$A$6016,A93,$E94:$E$6016,""),IF(E93="",SUMIFS($L94:$L$6016,$A94:$A$6016,A93,$C94:$C$6016,C93,$G94:$G$6016,""),IF(G93="",SUMIFS($L94:$L$6016,$A94:$A$6016,A93,$C94:$C$6016,C93,$E94:$E$6016,E93),0)))</f>
        <v>500</v>
      </c>
      <c r="M93" s="17">
        <f t="shared" si="21"/>
        <v>100</v>
      </c>
      <c r="N93" s="58"/>
      <c r="O93" s="72"/>
      <c r="P93" s="18"/>
      <c r="Q93" s="17">
        <f>IF(C93="",SUMIFS($Q$3:$Q$5564,$A$3:$A$5564,A93,$C$3:$C$5564,"&gt;0",$E$3:$E$5564,""),IF(E93="",SUMIFS($Q$3:$Q$5564,$A$3:$A$5564,A93,$C$3:$C$5564,C93,$E$3:$E$5564,"&gt;0",$G$3:$G$5564,""),IF(G93="",SUMIFS($Q$3:$Q$5564,$A$3:$A$5564,A93,$C$3:$C$5564,C93,$E$3:$E$5564,E93,$G$3:$G$5564,"&gt;0"))))</f>
        <v>0</v>
      </c>
      <c r="R93" s="17"/>
    </row>
    <row r="94" spans="1:18" s="6" customFormat="1" ht="18" customHeight="1" x14ac:dyDescent="0.15">
      <c r="A94" s="13">
        <v>3</v>
      </c>
      <c r="B94" s="14" t="s">
        <v>5025</v>
      </c>
      <c r="C94" s="19">
        <v>1</v>
      </c>
      <c r="D94" s="14" t="s">
        <v>5025</v>
      </c>
      <c r="E94" s="20">
        <v>1</v>
      </c>
      <c r="F94" s="21" t="s">
        <v>5025</v>
      </c>
      <c r="G94" s="20"/>
      <c r="H94" s="21"/>
      <c r="I94" s="20"/>
      <c r="J94" s="20"/>
      <c r="K94" s="22">
        <f>IF(C94="",SUMIFS($K95:$K$6016,$A95:$A$6016,A94,$E95:$E$6016,""),IF(E94="",SUMIFS($K95:$K$6016,$A95:$A$6016,A94,$C95:$C$6016,C94,$G95:$G$6016,""),IF(G94="",SUMIFS($K95:$K$6016,$A95:$A$6016,A94,$C95:$C$6016,C94,$E95:$E$6016,E94),0)))</f>
        <v>600</v>
      </c>
      <c r="L94" s="22">
        <f>IF(C94="",SUMIFS($L95:$L$6016,$A95:$A$6016,A94,$E95:$E$6016,""),IF(E94="",SUMIFS($L95:$L$6016,$A95:$A$6016,A94,$C95:$C$6016,C94,$G95:$G$6016,""),IF(G94="",SUMIFS($L95:$L$6016,$A95:$A$6016,A94,$C95:$C$6016,C94,$E95:$E$6016,E94),0)))</f>
        <v>500</v>
      </c>
      <c r="M94" s="22">
        <f t="shared" si="21"/>
        <v>100</v>
      </c>
      <c r="N94" s="77"/>
      <c r="O94" s="23"/>
      <c r="P94" s="60"/>
      <c r="Q94" s="22">
        <f>IF(C94="",SUMIFS($Q$3:$Q$5564,$A$3:$A$5564,A94,$C$3:$C$5564,"&gt;0",$E$3:$E$5564,""),IF(E94="",SUMIFS($Q$3:$Q$5564,$A$3:$A$5564,A94,$C$3:$C$5564,C94,$E$3:$E$5564,"&gt;0",$G$3:$G$5564,""),IF(G94="",SUMIFS($Q$3:$Q$5564,$A$3:$A$5564,A94,$C$3:$C$5564,C94,$E$3:$E$5564,E94,$G$3:$G$5564,"&gt;0"))))</f>
        <v>0</v>
      </c>
      <c r="R94" s="22"/>
    </row>
    <row r="95" spans="1:18" ht="18" customHeight="1" x14ac:dyDescent="0.15">
      <c r="A95" s="30">
        <v>3</v>
      </c>
      <c r="B95" s="31" t="s">
        <v>5025</v>
      </c>
      <c r="C95" s="31">
        <v>1</v>
      </c>
      <c r="D95" s="31" t="s">
        <v>5025</v>
      </c>
      <c r="E95" s="31">
        <v>1</v>
      </c>
      <c r="F95" s="31" t="s">
        <v>5025</v>
      </c>
      <c r="G95" s="32">
        <v>1</v>
      </c>
      <c r="H95" s="32" t="s">
        <v>5025</v>
      </c>
      <c r="I95" s="32"/>
      <c r="J95" s="83"/>
      <c r="K95" s="98"/>
      <c r="L95" s="98"/>
      <c r="M95" s="98"/>
      <c r="N95" s="83"/>
      <c r="O95" s="98"/>
      <c r="P95" s="81"/>
      <c r="Q95" s="98"/>
      <c r="R95" s="81"/>
    </row>
    <row r="96" spans="1:18" ht="18" customHeight="1" x14ac:dyDescent="0.15">
      <c r="A96" s="30">
        <v>3</v>
      </c>
      <c r="B96" s="31" t="s">
        <v>5025</v>
      </c>
      <c r="C96" s="31">
        <v>1</v>
      </c>
      <c r="D96" s="31" t="s">
        <v>5025</v>
      </c>
      <c r="E96" s="31">
        <v>1</v>
      </c>
      <c r="F96" s="31" t="s">
        <v>5025</v>
      </c>
      <c r="G96" s="31">
        <v>1</v>
      </c>
      <c r="H96" s="31" t="s">
        <v>5025</v>
      </c>
      <c r="I96" s="32">
        <v>1</v>
      </c>
      <c r="J96" s="83" t="s">
        <v>5025</v>
      </c>
      <c r="K96" s="98">
        <v>600</v>
      </c>
      <c r="L96" s="98">
        <v>500</v>
      </c>
      <c r="M96" s="98">
        <f t="shared" ref="M96" si="22">K96-L96</f>
        <v>100</v>
      </c>
      <c r="N96" s="83" t="s">
        <v>5026</v>
      </c>
      <c r="O96" s="98"/>
      <c r="P96" s="81"/>
      <c r="Q96" s="98"/>
      <c r="R96" s="81" t="s">
        <v>133</v>
      </c>
    </row>
    <row r="97" spans="1:18" ht="18" customHeight="1" x14ac:dyDescent="0.15">
      <c r="A97" s="30">
        <v>3</v>
      </c>
      <c r="B97" s="31" t="s">
        <v>5025</v>
      </c>
      <c r="C97" s="31">
        <v>1</v>
      </c>
      <c r="D97" s="31" t="s">
        <v>5025</v>
      </c>
      <c r="E97" s="31">
        <v>1</v>
      </c>
      <c r="F97" s="31" t="s">
        <v>5025</v>
      </c>
      <c r="G97" s="31">
        <v>1</v>
      </c>
      <c r="H97" s="31" t="s">
        <v>5025</v>
      </c>
      <c r="I97" s="31">
        <v>1</v>
      </c>
      <c r="J97" s="84" t="s">
        <v>5025</v>
      </c>
      <c r="K97" s="98"/>
      <c r="L97" s="98"/>
      <c r="M97" s="98"/>
      <c r="N97" s="83" t="s">
        <v>5027</v>
      </c>
      <c r="O97" s="98"/>
      <c r="P97" s="81"/>
      <c r="Q97" s="98"/>
      <c r="R97" s="81" t="s">
        <v>133</v>
      </c>
    </row>
    <row r="98" spans="1:18" ht="18" customHeight="1" x14ac:dyDescent="0.15">
      <c r="A98" s="30">
        <v>3</v>
      </c>
      <c r="B98" s="31" t="s">
        <v>5025</v>
      </c>
      <c r="C98" s="31">
        <v>1</v>
      </c>
      <c r="D98" s="31" t="s">
        <v>5025</v>
      </c>
      <c r="E98" s="31">
        <v>1</v>
      </c>
      <c r="F98" s="31" t="s">
        <v>5025</v>
      </c>
      <c r="G98" s="31">
        <v>1</v>
      </c>
      <c r="H98" s="31" t="s">
        <v>5025</v>
      </c>
      <c r="I98" s="31">
        <v>1</v>
      </c>
      <c r="J98" s="84" t="s">
        <v>5025</v>
      </c>
      <c r="K98" s="98"/>
      <c r="L98" s="98"/>
      <c r="M98" s="98"/>
      <c r="N98" s="83" t="s">
        <v>5028</v>
      </c>
      <c r="O98" s="98">
        <v>600000</v>
      </c>
      <c r="P98" s="81"/>
      <c r="Q98" s="98"/>
      <c r="R98" s="81" t="s">
        <v>133</v>
      </c>
    </row>
    <row r="99" spans="1:18" s="6" customFormat="1" ht="18" customHeight="1" x14ac:dyDescent="0.15">
      <c r="A99" s="24">
        <v>4</v>
      </c>
      <c r="B99" s="25" t="s">
        <v>5029</v>
      </c>
      <c r="C99" s="25"/>
      <c r="D99" s="25"/>
      <c r="E99" s="26"/>
      <c r="F99" s="25"/>
      <c r="G99" s="26"/>
      <c r="H99" s="25"/>
      <c r="I99" s="26"/>
      <c r="J99" s="26"/>
      <c r="K99" s="27">
        <f>IF(C99="",SUMIFS($K100:$K$6016,$A100:$A$6016,A99,$E100:$E$6016,""),IF(E99="",SUMIFS($K100:$K$6016,$A100:$A$6016,A99,$C100:$C$6016,C99,$G100:$G$6016,""),IF(G99="",SUMIFS($K100:$K$6016,$A100:$A$6016,A99,$C100:$C$6016,C99,$E100:$E$6016,E99),0)))</f>
        <v>2600</v>
      </c>
      <c r="L99" s="27">
        <f>IF(C99="",SUMIFS($L100:$L$6016,$A100:$A$6016,A99,$E100:$E$6016,""),IF(E99="",SUMIFS($L100:$L$6016,$A100:$A$6016,A99,$C100:$C$6016,C99,$G100:$G$6016,""),IF(G99="",SUMIFS($L100:$L$6016,$A100:$A$6016,A99,$C100:$C$6016,C99,$E100:$E$6016,E99),0)))</f>
        <v>1500</v>
      </c>
      <c r="M99" s="27">
        <f t="shared" ref="M99:M101" si="23">K99-L99</f>
        <v>1100</v>
      </c>
      <c r="N99" s="56"/>
      <c r="O99" s="71"/>
      <c r="P99" s="28"/>
      <c r="Q99" s="27">
        <f>IF(C99="",SUMIFS($Q$3:$Q$5564,$A$3:$A$5564,A99,$C$3:$C$5564,"&gt;0",$E$3:$E$5564,""),IF(E99="",SUMIFS($Q$3:$Q$5564,$A$3:$A$5564,A99,$C$3:$C$5564,C99,$E$3:$E$5564,"&gt;0",$G$3:$G$5564,""),IF(G99="",SUMIFS($Q$3:$Q$5564,$A$3:$A$5564,A99,$C$3:$C$5564,C99,$E$3:$E$5564,E99,$G$3:$G$5564,"&gt;0"))))</f>
        <v>0</v>
      </c>
      <c r="R99" s="27"/>
    </row>
    <row r="100" spans="1:18" s="6" customFormat="1" ht="18" customHeight="1" x14ac:dyDescent="0.15">
      <c r="A100" s="13">
        <v>4</v>
      </c>
      <c r="B100" s="14" t="s">
        <v>5029</v>
      </c>
      <c r="C100" s="15">
        <v>1</v>
      </c>
      <c r="D100" s="15" t="s">
        <v>5029</v>
      </c>
      <c r="E100" s="16"/>
      <c r="F100" s="15"/>
      <c r="G100" s="16"/>
      <c r="H100" s="15"/>
      <c r="I100" s="16"/>
      <c r="J100" s="16"/>
      <c r="K100" s="17">
        <f>IF(C100="",SUMIFS($K101:$K$6016,$A101:$A$6016,A100,$E101:$E$6016,""),IF(E100="",SUMIFS($K101:$K$6016,$A101:$A$6016,A100,$C101:$C$6016,C100,$G101:$G$6016,""),IF(G100="",SUMIFS($K101:$K$6016,$A101:$A$6016,A100,$C101:$C$6016,C100,$E101:$E$6016,E100),0)))</f>
        <v>2600</v>
      </c>
      <c r="L100" s="17">
        <f>IF(C100="",SUMIFS($L101:$L$6016,$A101:$A$6016,A100,$E101:$E$6016,""),IF(E100="",SUMIFS($L101:$L$6016,$A101:$A$6016,A100,$C101:$C$6016,C100,$G101:$G$6016,""),IF(G100="",SUMIFS($L101:$L$6016,$A101:$A$6016,A100,$C101:$C$6016,C100,$E101:$E$6016,E100),0)))</f>
        <v>1500</v>
      </c>
      <c r="M100" s="17">
        <f t="shared" si="23"/>
        <v>1100</v>
      </c>
      <c r="N100" s="58"/>
      <c r="O100" s="72"/>
      <c r="P100" s="18"/>
      <c r="Q100" s="17">
        <f>IF(C100="",SUMIFS($Q$3:$Q$5564,$A$3:$A$5564,A100,$C$3:$C$5564,"&gt;0",$E$3:$E$5564,""),IF(E100="",SUMIFS($Q$3:$Q$5564,$A$3:$A$5564,A100,$C$3:$C$5564,C100,$E$3:$E$5564,"&gt;0",$G$3:$G$5564,""),IF(G100="",SUMIFS($Q$3:$Q$5564,$A$3:$A$5564,A100,$C$3:$C$5564,C100,$E$3:$E$5564,E100,$G$3:$G$5564,"&gt;0"))))</f>
        <v>0</v>
      </c>
      <c r="R100" s="17"/>
    </row>
    <row r="101" spans="1:18" s="6" customFormat="1" ht="18" customHeight="1" x14ac:dyDescent="0.15">
      <c r="A101" s="13">
        <v>4</v>
      </c>
      <c r="B101" s="14" t="s">
        <v>5029</v>
      </c>
      <c r="C101" s="19">
        <v>1</v>
      </c>
      <c r="D101" s="14" t="s">
        <v>5029</v>
      </c>
      <c r="E101" s="20">
        <v>1</v>
      </c>
      <c r="F101" s="21" t="s">
        <v>5029</v>
      </c>
      <c r="G101" s="20"/>
      <c r="H101" s="21"/>
      <c r="I101" s="20"/>
      <c r="J101" s="20"/>
      <c r="K101" s="22">
        <f>IF(C101="",SUMIFS($K102:$K$6016,$A102:$A$6016,A101,$E102:$E$6016,""),IF(E101="",SUMIFS($K102:$K$6016,$A102:$A$6016,A101,$C102:$C$6016,C101,$G102:$G$6016,""),IF(G101="",SUMIFS($K102:$K$6016,$A102:$A$6016,A101,$C102:$C$6016,C101,$E102:$E$6016,E101),0)))</f>
        <v>2600</v>
      </c>
      <c r="L101" s="22">
        <f>IF(C101="",SUMIFS($L102:$L$6016,$A102:$A$6016,A101,$E102:$E$6016,""),IF(E101="",SUMIFS($L102:$L$6016,$A102:$A$6016,A101,$C102:$C$6016,C101,$G102:$G$6016,""),IF(G101="",SUMIFS($L102:$L$6016,$A102:$A$6016,A101,$C102:$C$6016,C101,$E102:$E$6016,E101),0)))</f>
        <v>1500</v>
      </c>
      <c r="M101" s="22">
        <f t="shared" si="23"/>
        <v>1100</v>
      </c>
      <c r="N101" s="77"/>
      <c r="O101" s="23"/>
      <c r="P101" s="60"/>
      <c r="Q101" s="22">
        <f>IF(C101="",SUMIFS($Q$3:$Q$5564,$A$3:$A$5564,A101,$C$3:$C$5564,"&gt;0",$E$3:$E$5564,""),IF(E101="",SUMIFS($Q$3:$Q$5564,$A$3:$A$5564,A101,$C$3:$C$5564,C101,$E$3:$E$5564,"&gt;0",$G$3:$G$5564,""),IF(G101="",SUMIFS($Q$3:$Q$5564,$A$3:$A$5564,A101,$C$3:$C$5564,C101,$E$3:$E$5564,E101,$G$3:$G$5564,"&gt;0"))))</f>
        <v>0</v>
      </c>
      <c r="R101" s="22"/>
    </row>
    <row r="102" spans="1:18" ht="18" customHeight="1" x14ac:dyDescent="0.15">
      <c r="A102" s="30">
        <v>4</v>
      </c>
      <c r="B102" s="31" t="s">
        <v>5029</v>
      </c>
      <c r="C102" s="31">
        <v>1</v>
      </c>
      <c r="D102" s="31" t="s">
        <v>5029</v>
      </c>
      <c r="E102" s="31">
        <v>1</v>
      </c>
      <c r="F102" s="31" t="s">
        <v>5029</v>
      </c>
      <c r="G102" s="32">
        <v>1</v>
      </c>
      <c r="H102" s="32" t="s">
        <v>5029</v>
      </c>
      <c r="I102" s="32"/>
      <c r="J102" s="83"/>
      <c r="K102" s="98"/>
      <c r="L102" s="98"/>
      <c r="M102" s="98"/>
      <c r="N102" s="83"/>
      <c r="O102" s="98"/>
      <c r="P102" s="81"/>
      <c r="Q102" s="98"/>
      <c r="R102" s="81"/>
    </row>
    <row r="103" spans="1:18" ht="18" customHeight="1" x14ac:dyDescent="0.15">
      <c r="A103" s="30">
        <v>4</v>
      </c>
      <c r="B103" s="31" t="s">
        <v>5029</v>
      </c>
      <c r="C103" s="31">
        <v>1</v>
      </c>
      <c r="D103" s="31" t="s">
        <v>5029</v>
      </c>
      <c r="E103" s="31">
        <v>1</v>
      </c>
      <c r="F103" s="31" t="s">
        <v>5029</v>
      </c>
      <c r="G103" s="31">
        <v>1</v>
      </c>
      <c r="H103" s="31" t="s">
        <v>5029</v>
      </c>
      <c r="I103" s="32">
        <v>1</v>
      </c>
      <c r="J103" s="83" t="s">
        <v>5029</v>
      </c>
      <c r="K103" s="98">
        <v>2600</v>
      </c>
      <c r="L103" s="98">
        <v>1500</v>
      </c>
      <c r="M103" s="98">
        <f t="shared" ref="M103" si="24">K103-L103</f>
        <v>1100</v>
      </c>
      <c r="N103" s="83" t="s">
        <v>5030</v>
      </c>
      <c r="O103" s="98"/>
      <c r="P103" s="81"/>
      <c r="Q103" s="98"/>
      <c r="R103" s="81" t="s">
        <v>133</v>
      </c>
    </row>
    <row r="104" spans="1:18" ht="18" customHeight="1" x14ac:dyDescent="0.15">
      <c r="A104" s="30">
        <v>4</v>
      </c>
      <c r="B104" s="31" t="s">
        <v>5029</v>
      </c>
      <c r="C104" s="31">
        <v>1</v>
      </c>
      <c r="D104" s="31" t="s">
        <v>5029</v>
      </c>
      <c r="E104" s="31">
        <v>1</v>
      </c>
      <c r="F104" s="31" t="s">
        <v>5029</v>
      </c>
      <c r="G104" s="31">
        <v>1</v>
      </c>
      <c r="H104" s="31" t="s">
        <v>5029</v>
      </c>
      <c r="I104" s="31">
        <v>1</v>
      </c>
      <c r="J104" s="84" t="s">
        <v>5029</v>
      </c>
      <c r="K104" s="98"/>
      <c r="L104" s="98"/>
      <c r="M104" s="98"/>
      <c r="N104" s="83" t="s">
        <v>5031</v>
      </c>
      <c r="O104" s="98">
        <v>2600000</v>
      </c>
      <c r="P104" s="81"/>
      <c r="Q104" s="98"/>
      <c r="R104" s="81" t="s">
        <v>133</v>
      </c>
    </row>
    <row r="105" spans="1:18" s="6" customFormat="1" ht="18" customHeight="1" x14ac:dyDescent="0.15">
      <c r="A105" s="24">
        <v>5</v>
      </c>
      <c r="B105" s="25" t="s">
        <v>5032</v>
      </c>
      <c r="C105" s="25"/>
      <c r="D105" s="25"/>
      <c r="E105" s="26"/>
      <c r="F105" s="25"/>
      <c r="G105" s="26"/>
      <c r="H105" s="25"/>
      <c r="I105" s="26"/>
      <c r="J105" s="26"/>
      <c r="K105" s="27">
        <f>IF(C105="",SUMIFS($K106:$K$6016,$A106:$A$6016,A105,$E106:$E$6016,""),IF(E105="",SUMIFS($K106:$K$6016,$A106:$A$6016,A105,$C106:$C$6016,C105,$G106:$G$6016,""),IF(G105="",SUMIFS($K106:$K$6016,$A106:$A$6016,A105,$C106:$C$6016,C105,$E106:$E$6016,E105),0)))</f>
        <v>2000</v>
      </c>
      <c r="L105" s="27">
        <f>IF(C105="",SUMIFS($L106:$L$6016,$A106:$A$6016,A105,$E106:$E$6016,""),IF(E105="",SUMIFS($L106:$L$6016,$A106:$A$6016,A105,$C106:$C$6016,C105,$G106:$G$6016,""),IF(G105="",SUMIFS($L106:$L$6016,$A106:$A$6016,A105,$C106:$C$6016,C105,$E106:$E$6016,E105),0)))</f>
        <v>450</v>
      </c>
      <c r="M105" s="27">
        <f t="shared" ref="M105:M107" si="25">K105-L105</f>
        <v>1550</v>
      </c>
      <c r="N105" s="56"/>
      <c r="O105" s="71"/>
      <c r="P105" s="28"/>
      <c r="Q105" s="27">
        <f>IF(C105="",SUMIFS($Q$3:$Q$5564,$A$3:$A$5564,A105,$C$3:$C$5564,"&gt;0",$E$3:$E$5564,""),IF(E105="",SUMIFS($Q$3:$Q$5564,$A$3:$A$5564,A105,$C$3:$C$5564,C105,$E$3:$E$5564,"&gt;0",$G$3:$G$5564,""),IF(G105="",SUMIFS($Q$3:$Q$5564,$A$3:$A$5564,A105,$C$3:$C$5564,C105,$E$3:$E$5564,E105,$G$3:$G$5564,"&gt;0"))))</f>
        <v>0</v>
      </c>
      <c r="R105" s="27"/>
    </row>
    <row r="106" spans="1:18" s="6" customFormat="1" ht="18" customHeight="1" x14ac:dyDescent="0.15">
      <c r="A106" s="13">
        <v>5</v>
      </c>
      <c r="B106" s="14" t="s">
        <v>5032</v>
      </c>
      <c r="C106" s="15">
        <v>1</v>
      </c>
      <c r="D106" s="15" t="s">
        <v>5032</v>
      </c>
      <c r="E106" s="16"/>
      <c r="F106" s="15"/>
      <c r="G106" s="16"/>
      <c r="H106" s="15"/>
      <c r="I106" s="16"/>
      <c r="J106" s="16"/>
      <c r="K106" s="17">
        <f>IF(C106="",SUMIFS($K107:$K$6016,$A107:$A$6016,A106,$E107:$E$6016,""),IF(E106="",SUMIFS($K107:$K$6016,$A107:$A$6016,A106,$C107:$C$6016,C106,$G107:$G$6016,""),IF(G106="",SUMIFS($K107:$K$6016,$A107:$A$6016,A106,$C107:$C$6016,C106,$E107:$E$6016,E106),0)))</f>
        <v>2000</v>
      </c>
      <c r="L106" s="17">
        <f>IF(C106="",SUMIFS($L107:$L$6016,$A107:$A$6016,A106,$E107:$E$6016,""),IF(E106="",SUMIFS($L107:$L$6016,$A107:$A$6016,A106,$C107:$C$6016,C106,$G107:$G$6016,""),IF(G106="",SUMIFS($L107:$L$6016,$A107:$A$6016,A106,$C107:$C$6016,C106,$E107:$E$6016,E106),0)))</f>
        <v>450</v>
      </c>
      <c r="M106" s="17">
        <f t="shared" si="25"/>
        <v>1550</v>
      </c>
      <c r="N106" s="58"/>
      <c r="O106" s="72"/>
      <c r="P106" s="18"/>
      <c r="Q106" s="17">
        <f>IF(C106="",SUMIFS($Q$3:$Q$5564,$A$3:$A$5564,A106,$C$3:$C$5564,"&gt;0",$E$3:$E$5564,""),IF(E106="",SUMIFS($Q$3:$Q$5564,$A$3:$A$5564,A106,$C$3:$C$5564,C106,$E$3:$E$5564,"&gt;0",$G$3:$G$5564,""),IF(G106="",SUMIFS($Q$3:$Q$5564,$A$3:$A$5564,A106,$C$3:$C$5564,C106,$E$3:$E$5564,E106,$G$3:$G$5564,"&gt;0"))))</f>
        <v>0</v>
      </c>
      <c r="R106" s="17"/>
    </row>
    <row r="107" spans="1:18" s="6" customFormat="1" ht="18" customHeight="1" x14ac:dyDescent="0.15">
      <c r="A107" s="13">
        <v>5</v>
      </c>
      <c r="B107" s="14" t="s">
        <v>5032</v>
      </c>
      <c r="C107" s="19">
        <v>1</v>
      </c>
      <c r="D107" s="14" t="s">
        <v>5032</v>
      </c>
      <c r="E107" s="20">
        <v>1</v>
      </c>
      <c r="F107" s="21" t="s">
        <v>5032</v>
      </c>
      <c r="G107" s="20"/>
      <c r="H107" s="21"/>
      <c r="I107" s="20"/>
      <c r="J107" s="20"/>
      <c r="K107" s="22">
        <f>IF(C107="",SUMIFS($K108:$K$6016,$A108:$A$6016,A107,$E108:$E$6016,""),IF(E107="",SUMIFS($K108:$K$6016,$A108:$A$6016,A107,$C108:$C$6016,C107,$G108:$G$6016,""),IF(G107="",SUMIFS($K108:$K$6016,$A108:$A$6016,A107,$C108:$C$6016,C107,$E108:$E$6016,E107),0)))</f>
        <v>2000</v>
      </c>
      <c r="L107" s="22">
        <f>IF(C107="",SUMIFS($L108:$L$6016,$A108:$A$6016,A107,$E108:$E$6016,""),IF(E107="",SUMIFS($L108:$L$6016,$A108:$A$6016,A107,$C108:$C$6016,C107,$G108:$G$6016,""),IF(G107="",SUMIFS($L108:$L$6016,$A108:$A$6016,A107,$C108:$C$6016,C107,$E108:$E$6016,E107),0)))</f>
        <v>450</v>
      </c>
      <c r="M107" s="22">
        <f t="shared" si="25"/>
        <v>1550</v>
      </c>
      <c r="N107" s="77"/>
      <c r="O107" s="23"/>
      <c r="P107" s="60"/>
      <c r="Q107" s="22">
        <f>IF(C107="",SUMIFS($Q$3:$Q$5564,$A$3:$A$5564,A107,$C$3:$C$5564,"&gt;0",$E$3:$E$5564,""),IF(E107="",SUMIFS($Q$3:$Q$5564,$A$3:$A$5564,A107,$C$3:$C$5564,C107,$E$3:$E$5564,"&gt;0",$G$3:$G$5564,""),IF(G107="",SUMIFS($Q$3:$Q$5564,$A$3:$A$5564,A107,$C$3:$C$5564,C107,$E$3:$E$5564,E107,$G$3:$G$5564,"&gt;0"))))</f>
        <v>0</v>
      </c>
      <c r="R107" s="22"/>
    </row>
    <row r="108" spans="1:18" ht="18" customHeight="1" x14ac:dyDescent="0.15">
      <c r="A108" s="30">
        <v>5</v>
      </c>
      <c r="B108" s="31" t="s">
        <v>5032</v>
      </c>
      <c r="C108" s="31">
        <v>1</v>
      </c>
      <c r="D108" s="31" t="s">
        <v>5032</v>
      </c>
      <c r="E108" s="31">
        <v>1</v>
      </c>
      <c r="F108" s="31" t="s">
        <v>5032</v>
      </c>
      <c r="G108" s="32">
        <v>1</v>
      </c>
      <c r="H108" s="32" t="s">
        <v>5032</v>
      </c>
      <c r="I108" s="32"/>
      <c r="J108" s="83"/>
      <c r="K108" s="98"/>
      <c r="L108" s="98"/>
      <c r="M108" s="98"/>
      <c r="N108" s="83"/>
      <c r="O108" s="98"/>
      <c r="P108" s="81"/>
      <c r="Q108" s="98"/>
      <c r="R108" s="81"/>
    </row>
    <row r="109" spans="1:18" ht="18" customHeight="1" x14ac:dyDescent="0.15">
      <c r="A109" s="30">
        <v>5</v>
      </c>
      <c r="B109" s="31" t="s">
        <v>5032</v>
      </c>
      <c r="C109" s="31">
        <v>1</v>
      </c>
      <c r="D109" s="31" t="s">
        <v>5032</v>
      </c>
      <c r="E109" s="31">
        <v>1</v>
      </c>
      <c r="F109" s="31" t="s">
        <v>5032</v>
      </c>
      <c r="G109" s="31">
        <v>1</v>
      </c>
      <c r="H109" s="31" t="s">
        <v>5032</v>
      </c>
      <c r="I109" s="32">
        <v>1</v>
      </c>
      <c r="J109" s="83" t="s">
        <v>5032</v>
      </c>
      <c r="K109" s="98">
        <v>2000</v>
      </c>
      <c r="L109" s="98">
        <v>450</v>
      </c>
      <c r="M109" s="98">
        <f t="shared" ref="M109" si="26">K109-L109</f>
        <v>1550</v>
      </c>
      <c r="N109" s="83" t="s">
        <v>5033</v>
      </c>
      <c r="O109" s="98"/>
      <c r="P109" s="81"/>
      <c r="Q109" s="98"/>
      <c r="R109" s="81" t="s">
        <v>133</v>
      </c>
    </row>
    <row r="110" spans="1:18" ht="18" customHeight="1" x14ac:dyDescent="0.15">
      <c r="A110" s="30">
        <v>5</v>
      </c>
      <c r="B110" s="31" t="s">
        <v>5032</v>
      </c>
      <c r="C110" s="31">
        <v>1</v>
      </c>
      <c r="D110" s="31" t="s">
        <v>5032</v>
      </c>
      <c r="E110" s="31">
        <v>1</v>
      </c>
      <c r="F110" s="31" t="s">
        <v>5032</v>
      </c>
      <c r="G110" s="31">
        <v>1</v>
      </c>
      <c r="H110" s="31" t="s">
        <v>5032</v>
      </c>
      <c r="I110" s="31">
        <v>1</v>
      </c>
      <c r="J110" s="84" t="s">
        <v>5032</v>
      </c>
      <c r="K110" s="98"/>
      <c r="L110" s="98"/>
      <c r="M110" s="98"/>
      <c r="N110" s="83" t="s">
        <v>5034</v>
      </c>
      <c r="O110" s="98">
        <v>2000000</v>
      </c>
      <c r="P110" s="81"/>
      <c r="Q110" s="98"/>
      <c r="R110" s="81" t="s">
        <v>133</v>
      </c>
    </row>
    <row r="111" spans="1:18" s="6" customFormat="1" ht="18" customHeight="1" x14ac:dyDescent="0.15">
      <c r="A111" s="24">
        <v>6</v>
      </c>
      <c r="B111" s="25" t="s">
        <v>5035</v>
      </c>
      <c r="C111" s="25"/>
      <c r="D111" s="25"/>
      <c r="E111" s="26"/>
      <c r="F111" s="25"/>
      <c r="G111" s="26"/>
      <c r="H111" s="25"/>
      <c r="I111" s="26"/>
      <c r="J111" s="26"/>
      <c r="K111" s="27">
        <f>IF(C111="",SUMIFS($K112:$K$6016,$A112:$A$6016,A111,$E112:$E$6016,""),IF(E111="",SUMIFS($K112:$K$6016,$A112:$A$6016,A111,$C112:$C$6016,C111,$G112:$G$6016,""),IF(G111="",SUMIFS($K112:$K$6016,$A112:$A$6016,A111,$C112:$C$6016,C111,$E112:$E$6016,E111),0)))</f>
        <v>180000</v>
      </c>
      <c r="L111" s="27">
        <f>IF(C111="",SUMIFS($L112:$L$6016,$A112:$A$6016,A111,$E112:$E$6016,""),IF(E111="",SUMIFS($L112:$L$6016,$A112:$A$6016,A111,$C112:$C$6016,C111,$G112:$G$6016,""),IF(G111="",SUMIFS($L112:$L$6016,$A112:$A$6016,A111,$C112:$C$6016,C111,$E112:$E$6016,E111),0)))</f>
        <v>173000</v>
      </c>
      <c r="M111" s="27">
        <f t="shared" ref="M111:M113" si="27">K111-L111</f>
        <v>7000</v>
      </c>
      <c r="N111" s="56"/>
      <c r="O111" s="71"/>
      <c r="P111" s="28"/>
      <c r="Q111" s="27">
        <f>IF(C111="",SUMIFS($Q$3:$Q$5564,$A$3:$A$5564,A111,$C$3:$C$5564,"&gt;0",$E$3:$E$5564,""),IF(E111="",SUMIFS($Q$3:$Q$5564,$A$3:$A$5564,A111,$C$3:$C$5564,C111,$E$3:$E$5564,"&gt;0",$G$3:$G$5564,""),IF(G111="",SUMIFS($Q$3:$Q$5564,$A$3:$A$5564,A111,$C$3:$C$5564,C111,$E$3:$E$5564,E111,$G$3:$G$5564,"&gt;0"))))</f>
        <v>0</v>
      </c>
      <c r="R111" s="27"/>
    </row>
    <row r="112" spans="1:18" s="6" customFormat="1" ht="18" customHeight="1" x14ac:dyDescent="0.15">
      <c r="A112" s="13">
        <v>6</v>
      </c>
      <c r="B112" s="14" t="s">
        <v>5035</v>
      </c>
      <c r="C112" s="15">
        <v>1</v>
      </c>
      <c r="D112" s="15" t="s">
        <v>5035</v>
      </c>
      <c r="E112" s="16"/>
      <c r="F112" s="15"/>
      <c r="G112" s="16"/>
      <c r="H112" s="15"/>
      <c r="I112" s="16"/>
      <c r="J112" s="16"/>
      <c r="K112" s="17">
        <f>IF(C112="",SUMIFS($K113:$K$6016,$A113:$A$6016,A112,$E113:$E$6016,""),IF(E112="",SUMIFS($K113:$K$6016,$A113:$A$6016,A112,$C113:$C$6016,C112,$G113:$G$6016,""),IF(G112="",SUMIFS($K113:$K$6016,$A113:$A$6016,A112,$C113:$C$6016,C112,$E113:$E$6016,E112),0)))</f>
        <v>180000</v>
      </c>
      <c r="L112" s="17">
        <f>IF(C112="",SUMIFS($L113:$L$6016,$A113:$A$6016,A112,$E113:$E$6016,""),IF(E112="",SUMIFS($L113:$L$6016,$A113:$A$6016,A112,$C113:$C$6016,C112,$G113:$G$6016,""),IF(G112="",SUMIFS($L113:$L$6016,$A113:$A$6016,A112,$C113:$C$6016,C112,$E113:$E$6016,E112),0)))</f>
        <v>173000</v>
      </c>
      <c r="M112" s="17">
        <f t="shared" si="27"/>
        <v>7000</v>
      </c>
      <c r="N112" s="58"/>
      <c r="O112" s="72"/>
      <c r="P112" s="18"/>
      <c r="Q112" s="17">
        <f>IF(C112="",SUMIFS($Q$3:$Q$5564,$A$3:$A$5564,A112,$C$3:$C$5564,"&gt;0",$E$3:$E$5564,""),IF(E112="",SUMIFS($Q$3:$Q$5564,$A$3:$A$5564,A112,$C$3:$C$5564,C112,$E$3:$E$5564,"&gt;0",$G$3:$G$5564,""),IF(G112="",SUMIFS($Q$3:$Q$5564,$A$3:$A$5564,A112,$C$3:$C$5564,C112,$E$3:$E$5564,E112,$G$3:$G$5564,"&gt;0"))))</f>
        <v>0</v>
      </c>
      <c r="R112" s="17"/>
    </row>
    <row r="113" spans="1:18" s="6" customFormat="1" ht="18" customHeight="1" x14ac:dyDescent="0.15">
      <c r="A113" s="13">
        <v>6</v>
      </c>
      <c r="B113" s="14" t="s">
        <v>5035</v>
      </c>
      <c r="C113" s="19">
        <v>1</v>
      </c>
      <c r="D113" s="14" t="s">
        <v>5035</v>
      </c>
      <c r="E113" s="20">
        <v>1</v>
      </c>
      <c r="F113" s="21" t="s">
        <v>5035</v>
      </c>
      <c r="G113" s="20"/>
      <c r="H113" s="21"/>
      <c r="I113" s="20"/>
      <c r="J113" s="20"/>
      <c r="K113" s="22">
        <f>IF(C113="",SUMIFS($K114:$K$6016,$A114:$A$6016,A113,$E114:$E$6016,""),IF(E113="",SUMIFS($K114:$K$6016,$A114:$A$6016,A113,$C114:$C$6016,C113,$G114:$G$6016,""),IF(G113="",SUMIFS($K114:$K$6016,$A114:$A$6016,A113,$C114:$C$6016,C113,$E114:$E$6016,E113),0)))</f>
        <v>180000</v>
      </c>
      <c r="L113" s="22">
        <f>IF(C113="",SUMIFS($L114:$L$6016,$A114:$A$6016,A113,$E114:$E$6016,""),IF(E113="",SUMIFS($L114:$L$6016,$A114:$A$6016,A113,$C114:$C$6016,C113,$G114:$G$6016,""),IF(G113="",SUMIFS($L114:$L$6016,$A114:$A$6016,A113,$C114:$C$6016,C113,$E114:$E$6016,E113),0)))</f>
        <v>173000</v>
      </c>
      <c r="M113" s="22">
        <f t="shared" si="27"/>
        <v>7000</v>
      </c>
      <c r="N113" s="77"/>
      <c r="O113" s="23"/>
      <c r="P113" s="60"/>
      <c r="Q113" s="22">
        <f>IF(C113="",SUMIFS($Q$3:$Q$5564,$A$3:$A$5564,A113,$C$3:$C$5564,"&gt;0",$E$3:$E$5564,""),IF(E113="",SUMIFS($Q$3:$Q$5564,$A$3:$A$5564,A113,$C$3:$C$5564,C113,$E$3:$E$5564,"&gt;0",$G$3:$G$5564,""),IF(G113="",SUMIFS($Q$3:$Q$5564,$A$3:$A$5564,A113,$C$3:$C$5564,C113,$E$3:$E$5564,E113,$G$3:$G$5564,"&gt;0"))))</f>
        <v>0</v>
      </c>
      <c r="R113" s="22"/>
    </row>
    <row r="114" spans="1:18" ht="18" customHeight="1" x14ac:dyDescent="0.15">
      <c r="A114" s="30">
        <v>6</v>
      </c>
      <c r="B114" s="31" t="s">
        <v>5035</v>
      </c>
      <c r="C114" s="31">
        <v>1</v>
      </c>
      <c r="D114" s="31" t="s">
        <v>5035</v>
      </c>
      <c r="E114" s="31">
        <v>1</v>
      </c>
      <c r="F114" s="31" t="s">
        <v>5035</v>
      </c>
      <c r="G114" s="32">
        <v>1</v>
      </c>
      <c r="H114" s="32" t="s">
        <v>5035</v>
      </c>
      <c r="I114" s="32"/>
      <c r="J114" s="83"/>
      <c r="K114" s="98"/>
      <c r="L114" s="98"/>
      <c r="M114" s="98"/>
      <c r="N114" s="83"/>
      <c r="O114" s="98"/>
      <c r="P114" s="81"/>
      <c r="Q114" s="98"/>
      <c r="R114" s="81"/>
    </row>
    <row r="115" spans="1:18" ht="18" customHeight="1" x14ac:dyDescent="0.15">
      <c r="A115" s="30">
        <v>6</v>
      </c>
      <c r="B115" s="31" t="s">
        <v>5035</v>
      </c>
      <c r="C115" s="31">
        <v>1</v>
      </c>
      <c r="D115" s="31" t="s">
        <v>5035</v>
      </c>
      <c r="E115" s="31">
        <v>1</v>
      </c>
      <c r="F115" s="31" t="s">
        <v>5035</v>
      </c>
      <c r="G115" s="31">
        <v>1</v>
      </c>
      <c r="H115" s="31" t="s">
        <v>5035</v>
      </c>
      <c r="I115" s="32">
        <v>1</v>
      </c>
      <c r="J115" s="83" t="s">
        <v>5035</v>
      </c>
      <c r="K115" s="98">
        <v>180000</v>
      </c>
      <c r="L115" s="98">
        <v>173000</v>
      </c>
      <c r="M115" s="98">
        <f t="shared" ref="M115" si="28">K115-L115</f>
        <v>7000</v>
      </c>
      <c r="N115" s="83" t="s">
        <v>5036</v>
      </c>
      <c r="O115" s="98"/>
      <c r="P115" s="81"/>
      <c r="Q115" s="98"/>
      <c r="R115" s="81" t="s">
        <v>133</v>
      </c>
    </row>
    <row r="116" spans="1:18" ht="18" customHeight="1" x14ac:dyDescent="0.15">
      <c r="A116" s="30">
        <v>6</v>
      </c>
      <c r="B116" s="31" t="s">
        <v>5035</v>
      </c>
      <c r="C116" s="31">
        <v>1</v>
      </c>
      <c r="D116" s="31" t="s">
        <v>5035</v>
      </c>
      <c r="E116" s="31">
        <v>1</v>
      </c>
      <c r="F116" s="31" t="s">
        <v>5035</v>
      </c>
      <c r="G116" s="31">
        <v>1</v>
      </c>
      <c r="H116" s="31" t="s">
        <v>5035</v>
      </c>
      <c r="I116" s="31">
        <v>1</v>
      </c>
      <c r="J116" s="84" t="s">
        <v>5035</v>
      </c>
      <c r="K116" s="98"/>
      <c r="L116" s="98"/>
      <c r="M116" s="98"/>
      <c r="N116" s="83" t="s">
        <v>5037</v>
      </c>
      <c r="O116" s="98"/>
      <c r="P116" s="81"/>
      <c r="Q116" s="98"/>
      <c r="R116" s="81" t="s">
        <v>133</v>
      </c>
    </row>
    <row r="117" spans="1:18" ht="18" customHeight="1" x14ac:dyDescent="0.15">
      <c r="A117" s="30">
        <v>6</v>
      </c>
      <c r="B117" s="31" t="s">
        <v>5035</v>
      </c>
      <c r="C117" s="31">
        <v>1</v>
      </c>
      <c r="D117" s="31" t="s">
        <v>5035</v>
      </c>
      <c r="E117" s="31">
        <v>1</v>
      </c>
      <c r="F117" s="31" t="s">
        <v>5035</v>
      </c>
      <c r="G117" s="31">
        <v>1</v>
      </c>
      <c r="H117" s="31" t="s">
        <v>5035</v>
      </c>
      <c r="I117" s="31">
        <v>1</v>
      </c>
      <c r="J117" s="84" t="s">
        <v>5035</v>
      </c>
      <c r="K117" s="98"/>
      <c r="L117" s="98"/>
      <c r="M117" s="98"/>
      <c r="N117" s="83" t="s">
        <v>5038</v>
      </c>
      <c r="O117" s="98"/>
      <c r="P117" s="81"/>
      <c r="Q117" s="98"/>
      <c r="R117" s="81" t="s">
        <v>133</v>
      </c>
    </row>
    <row r="118" spans="1:18" ht="18" customHeight="1" x14ac:dyDescent="0.15">
      <c r="A118" s="30">
        <v>6</v>
      </c>
      <c r="B118" s="31" t="s">
        <v>5035</v>
      </c>
      <c r="C118" s="31">
        <v>1</v>
      </c>
      <c r="D118" s="31" t="s">
        <v>5035</v>
      </c>
      <c r="E118" s="31">
        <v>1</v>
      </c>
      <c r="F118" s="31" t="s">
        <v>5035</v>
      </c>
      <c r="G118" s="31">
        <v>1</v>
      </c>
      <c r="H118" s="31" t="s">
        <v>5035</v>
      </c>
      <c r="I118" s="31">
        <v>1</v>
      </c>
      <c r="J118" s="84" t="s">
        <v>5035</v>
      </c>
      <c r="K118" s="98"/>
      <c r="L118" s="98"/>
      <c r="M118" s="98"/>
      <c r="N118" s="83" t="s">
        <v>5039</v>
      </c>
      <c r="O118" s="98">
        <v>180000000</v>
      </c>
      <c r="P118" s="81"/>
      <c r="Q118" s="98"/>
      <c r="R118" s="81" t="s">
        <v>133</v>
      </c>
    </row>
    <row r="119" spans="1:18" s="6" customFormat="1" ht="18" customHeight="1" x14ac:dyDescent="0.15">
      <c r="A119" s="24">
        <v>7</v>
      </c>
      <c r="B119" s="25" t="s">
        <v>5040</v>
      </c>
      <c r="C119" s="25"/>
      <c r="D119" s="25"/>
      <c r="E119" s="26"/>
      <c r="F119" s="25"/>
      <c r="G119" s="26"/>
      <c r="H119" s="25"/>
      <c r="I119" s="26"/>
      <c r="J119" s="26"/>
      <c r="K119" s="27">
        <f>IF(C119="",SUMIFS($K120:$K$6016,$A120:$A$6016,A119,$E120:$E$6016,""),IF(E119="",SUMIFS($K120:$K$6016,$A120:$A$6016,A119,$C120:$C$6016,C119,$G120:$G$6016,""),IF(G119="",SUMIFS($K120:$K$6016,$A120:$A$6016,A119,$C120:$C$6016,C119,$E120:$E$6016,E119),0)))</f>
        <v>31000</v>
      </c>
      <c r="L119" s="27">
        <f>IF(C119="",SUMIFS($L120:$L$6016,$A120:$A$6016,A119,$E120:$E$6016,""),IF(E119="",SUMIFS($L120:$L$6016,$A120:$A$6016,A119,$C120:$C$6016,C119,$G120:$G$6016,""),IF(G119="",SUMIFS($L120:$L$6016,$A120:$A$6016,A119,$C120:$C$6016,C119,$E120:$E$6016,E119),0)))</f>
        <v>31500</v>
      </c>
      <c r="M119" s="27">
        <f t="shared" ref="M119:M121" si="29">K119-L119</f>
        <v>-500</v>
      </c>
      <c r="N119" s="56"/>
      <c r="O119" s="71"/>
      <c r="P119" s="28"/>
      <c r="Q119" s="27">
        <f>IF(C119="",SUMIFS($Q$3:$Q$5564,$A$3:$A$5564,A119,$C$3:$C$5564,"&gt;0",$E$3:$E$5564,""),IF(E119="",SUMIFS($Q$3:$Q$5564,$A$3:$A$5564,A119,$C$3:$C$5564,C119,$E$3:$E$5564,"&gt;0",$G$3:$G$5564,""),IF(G119="",SUMIFS($Q$3:$Q$5564,$A$3:$A$5564,A119,$C$3:$C$5564,C119,$E$3:$E$5564,E119,$G$3:$G$5564,"&gt;0"))))</f>
        <v>0</v>
      </c>
      <c r="R119" s="27"/>
    </row>
    <row r="120" spans="1:18" s="6" customFormat="1" ht="18" customHeight="1" x14ac:dyDescent="0.15">
      <c r="A120" s="13">
        <v>7</v>
      </c>
      <c r="B120" s="14" t="s">
        <v>5040</v>
      </c>
      <c r="C120" s="15">
        <v>1</v>
      </c>
      <c r="D120" s="15" t="s">
        <v>5040</v>
      </c>
      <c r="E120" s="16"/>
      <c r="F120" s="15"/>
      <c r="G120" s="16"/>
      <c r="H120" s="15"/>
      <c r="I120" s="16"/>
      <c r="J120" s="16"/>
      <c r="K120" s="17">
        <f>IF(C120="",SUMIFS($K121:$K$6016,$A121:$A$6016,A120,$E121:$E$6016,""),IF(E120="",SUMIFS($K121:$K$6016,$A121:$A$6016,A120,$C121:$C$6016,C120,$G121:$G$6016,""),IF(G120="",SUMIFS($K121:$K$6016,$A121:$A$6016,A120,$C121:$C$6016,C120,$E121:$E$6016,E120),0)))</f>
        <v>31000</v>
      </c>
      <c r="L120" s="17">
        <f>IF(C120="",SUMIFS($L121:$L$6016,$A121:$A$6016,A120,$E121:$E$6016,""),IF(E120="",SUMIFS($L121:$L$6016,$A121:$A$6016,A120,$C121:$C$6016,C120,$G121:$G$6016,""),IF(G120="",SUMIFS($L121:$L$6016,$A121:$A$6016,A120,$C121:$C$6016,C120,$E121:$E$6016,E120),0)))</f>
        <v>31500</v>
      </c>
      <c r="M120" s="17">
        <f t="shared" si="29"/>
        <v>-500</v>
      </c>
      <c r="N120" s="58"/>
      <c r="O120" s="72"/>
      <c r="P120" s="18"/>
      <c r="Q120" s="17">
        <f>IF(C120="",SUMIFS($Q$3:$Q$5564,$A$3:$A$5564,A120,$C$3:$C$5564,"&gt;0",$E$3:$E$5564,""),IF(E120="",SUMIFS($Q$3:$Q$5564,$A$3:$A$5564,A120,$C$3:$C$5564,C120,$E$3:$E$5564,"&gt;0",$G$3:$G$5564,""),IF(G120="",SUMIFS($Q$3:$Q$5564,$A$3:$A$5564,A120,$C$3:$C$5564,C120,$E$3:$E$5564,E120,$G$3:$G$5564,"&gt;0"))))</f>
        <v>0</v>
      </c>
      <c r="R120" s="17"/>
    </row>
    <row r="121" spans="1:18" s="6" customFormat="1" ht="18" customHeight="1" x14ac:dyDescent="0.15">
      <c r="A121" s="13">
        <v>7</v>
      </c>
      <c r="B121" s="14" t="s">
        <v>5040</v>
      </c>
      <c r="C121" s="19">
        <v>1</v>
      </c>
      <c r="D121" s="14" t="s">
        <v>5040</v>
      </c>
      <c r="E121" s="20">
        <v>1</v>
      </c>
      <c r="F121" s="21" t="s">
        <v>5040</v>
      </c>
      <c r="G121" s="20"/>
      <c r="H121" s="21"/>
      <c r="I121" s="20"/>
      <c r="J121" s="20"/>
      <c r="K121" s="22">
        <f>IF(C121="",SUMIFS($K122:$K$6016,$A122:$A$6016,A121,$E122:$E$6016,""),IF(E121="",SUMIFS($K122:$K$6016,$A122:$A$6016,A121,$C122:$C$6016,C121,$G122:$G$6016,""),IF(G121="",SUMIFS($K122:$K$6016,$A122:$A$6016,A121,$C122:$C$6016,C121,$E122:$E$6016,E121),0)))</f>
        <v>31000</v>
      </c>
      <c r="L121" s="22">
        <f>IF(C121="",SUMIFS($L122:$L$6016,$A122:$A$6016,A121,$E122:$E$6016,""),IF(E121="",SUMIFS($L122:$L$6016,$A122:$A$6016,A121,$C122:$C$6016,C121,$G122:$G$6016,""),IF(G121="",SUMIFS($L122:$L$6016,$A122:$A$6016,A121,$C122:$C$6016,C121,$E122:$E$6016,E121),0)))</f>
        <v>31500</v>
      </c>
      <c r="M121" s="22">
        <f t="shared" si="29"/>
        <v>-500</v>
      </c>
      <c r="N121" s="77"/>
      <c r="O121" s="23"/>
      <c r="P121" s="60"/>
      <c r="Q121" s="22">
        <f>IF(C121="",SUMIFS($Q$3:$Q$5564,$A$3:$A$5564,A121,$C$3:$C$5564,"&gt;0",$E$3:$E$5564,""),IF(E121="",SUMIFS($Q$3:$Q$5564,$A$3:$A$5564,A121,$C$3:$C$5564,C121,$E$3:$E$5564,"&gt;0",$G$3:$G$5564,""),IF(G121="",SUMIFS($Q$3:$Q$5564,$A$3:$A$5564,A121,$C$3:$C$5564,C121,$E$3:$E$5564,E121,$G$3:$G$5564,"&gt;0"))))</f>
        <v>0</v>
      </c>
      <c r="R121" s="22"/>
    </row>
    <row r="122" spans="1:18" ht="18" customHeight="1" x14ac:dyDescent="0.15">
      <c r="A122" s="30">
        <v>7</v>
      </c>
      <c r="B122" s="31" t="s">
        <v>5040</v>
      </c>
      <c r="C122" s="31">
        <v>1</v>
      </c>
      <c r="D122" s="31" t="s">
        <v>5040</v>
      </c>
      <c r="E122" s="31">
        <v>1</v>
      </c>
      <c r="F122" s="31" t="s">
        <v>5040</v>
      </c>
      <c r="G122" s="32">
        <v>1</v>
      </c>
      <c r="H122" s="32" t="s">
        <v>5040</v>
      </c>
      <c r="I122" s="32"/>
      <c r="J122" s="83"/>
      <c r="K122" s="98"/>
      <c r="L122" s="98"/>
      <c r="M122" s="98"/>
      <c r="N122" s="83"/>
      <c r="O122" s="98"/>
      <c r="P122" s="81"/>
      <c r="Q122" s="98"/>
      <c r="R122" s="81"/>
    </row>
    <row r="123" spans="1:18" ht="18" customHeight="1" x14ac:dyDescent="0.15">
      <c r="A123" s="30">
        <v>7</v>
      </c>
      <c r="B123" s="31" t="s">
        <v>5040</v>
      </c>
      <c r="C123" s="31">
        <v>1</v>
      </c>
      <c r="D123" s="31" t="s">
        <v>5040</v>
      </c>
      <c r="E123" s="31">
        <v>1</v>
      </c>
      <c r="F123" s="31" t="s">
        <v>5040</v>
      </c>
      <c r="G123" s="31">
        <v>1</v>
      </c>
      <c r="H123" s="31" t="s">
        <v>5040</v>
      </c>
      <c r="I123" s="32">
        <v>1</v>
      </c>
      <c r="J123" s="83" t="s">
        <v>5040</v>
      </c>
      <c r="K123" s="98">
        <v>31000</v>
      </c>
      <c r="L123" s="98">
        <v>31500</v>
      </c>
      <c r="M123" s="98">
        <f t="shared" ref="M123" si="30">K123-L123</f>
        <v>-500</v>
      </c>
      <c r="N123" s="83" t="s">
        <v>5041</v>
      </c>
      <c r="O123" s="98"/>
      <c r="P123" s="81"/>
      <c r="Q123" s="98"/>
      <c r="R123" s="81" t="s">
        <v>133</v>
      </c>
    </row>
    <row r="124" spans="1:18" ht="18" customHeight="1" x14ac:dyDescent="0.15">
      <c r="A124" s="30">
        <v>7</v>
      </c>
      <c r="B124" s="31" t="s">
        <v>5040</v>
      </c>
      <c r="C124" s="31">
        <v>1</v>
      </c>
      <c r="D124" s="31" t="s">
        <v>5040</v>
      </c>
      <c r="E124" s="31">
        <v>1</v>
      </c>
      <c r="F124" s="31" t="s">
        <v>5040</v>
      </c>
      <c r="G124" s="31">
        <v>1</v>
      </c>
      <c r="H124" s="31" t="s">
        <v>5040</v>
      </c>
      <c r="I124" s="31">
        <v>1</v>
      </c>
      <c r="J124" s="84" t="s">
        <v>5040</v>
      </c>
      <c r="K124" s="98"/>
      <c r="L124" s="98"/>
      <c r="M124" s="98"/>
      <c r="N124" s="83" t="s">
        <v>5042</v>
      </c>
      <c r="O124" s="98"/>
      <c r="P124" s="81"/>
      <c r="Q124" s="98"/>
      <c r="R124" s="81" t="s">
        <v>133</v>
      </c>
    </row>
    <row r="125" spans="1:18" ht="18" customHeight="1" x14ac:dyDescent="0.15">
      <c r="A125" s="30">
        <v>7</v>
      </c>
      <c r="B125" s="31" t="s">
        <v>5040</v>
      </c>
      <c r="C125" s="31">
        <v>1</v>
      </c>
      <c r="D125" s="31" t="s">
        <v>5040</v>
      </c>
      <c r="E125" s="31">
        <v>1</v>
      </c>
      <c r="F125" s="31" t="s">
        <v>5040</v>
      </c>
      <c r="G125" s="31">
        <v>1</v>
      </c>
      <c r="H125" s="31" t="s">
        <v>5040</v>
      </c>
      <c r="I125" s="31">
        <v>1</v>
      </c>
      <c r="J125" s="84" t="s">
        <v>5040</v>
      </c>
      <c r="K125" s="98"/>
      <c r="L125" s="98"/>
      <c r="M125" s="98"/>
      <c r="N125" s="83" t="s">
        <v>5043</v>
      </c>
      <c r="O125" s="98">
        <v>31000000</v>
      </c>
      <c r="P125" s="81"/>
      <c r="Q125" s="98"/>
      <c r="R125" s="81" t="s">
        <v>133</v>
      </c>
    </row>
    <row r="126" spans="1:18" ht="18" customHeight="1" x14ac:dyDescent="0.15">
      <c r="A126" s="30">
        <v>7</v>
      </c>
      <c r="B126" s="31" t="s">
        <v>5040</v>
      </c>
      <c r="C126" s="31">
        <v>1</v>
      </c>
      <c r="D126" s="31" t="s">
        <v>5040</v>
      </c>
      <c r="E126" s="31">
        <v>1</v>
      </c>
      <c r="F126" s="31" t="s">
        <v>5040</v>
      </c>
      <c r="G126" s="31">
        <v>1</v>
      </c>
      <c r="H126" s="31" t="s">
        <v>5040</v>
      </c>
      <c r="I126" s="31">
        <v>1</v>
      </c>
      <c r="J126" s="84" t="s">
        <v>5040</v>
      </c>
      <c r="K126" s="98"/>
      <c r="L126" s="98"/>
      <c r="M126" s="98"/>
      <c r="N126" s="83" t="s">
        <v>5044</v>
      </c>
      <c r="O126" s="98"/>
      <c r="P126" s="81"/>
      <c r="Q126" s="98"/>
      <c r="R126" s="81" t="s">
        <v>133</v>
      </c>
    </row>
    <row r="127" spans="1:18" s="6" customFormat="1" ht="18" customHeight="1" x14ac:dyDescent="0.15">
      <c r="A127" s="24">
        <v>8</v>
      </c>
      <c r="B127" s="25" t="s">
        <v>5045</v>
      </c>
      <c r="C127" s="25"/>
      <c r="D127" s="25"/>
      <c r="E127" s="26"/>
      <c r="F127" s="25"/>
      <c r="G127" s="26"/>
      <c r="H127" s="25"/>
      <c r="I127" s="26"/>
      <c r="J127" s="26"/>
      <c r="K127" s="27">
        <f>IF(C127="",SUMIFS($K128:$K$6016,$A128:$A$6016,A127,$E128:$E$6016,""),IF(E127="",SUMIFS($K128:$K$6016,$A128:$A$6016,A127,$C128:$C$6016,C127,$G128:$G$6016,""),IF(G127="",SUMIFS($K128:$K$6016,$A128:$A$6016,A127,$C128:$C$6016,C127,$E128:$E$6016,E127),0)))</f>
        <v>8000</v>
      </c>
      <c r="L127" s="27">
        <f>IF(C127="",SUMIFS($L128:$L$6016,$A128:$A$6016,A127,$E128:$E$6016,""),IF(E127="",SUMIFS($L128:$L$6016,$A128:$A$6016,A127,$C128:$C$6016,C127,$G128:$G$6016,""),IF(G127="",SUMIFS($L128:$L$6016,$A128:$A$6016,A127,$C128:$C$6016,C127,$E128:$E$6016,E127),0)))</f>
        <v>15000</v>
      </c>
      <c r="M127" s="27">
        <f t="shared" ref="M127:M129" si="31">K127-L127</f>
        <v>-7000</v>
      </c>
      <c r="N127" s="56"/>
      <c r="O127" s="71"/>
      <c r="P127" s="28"/>
      <c r="Q127" s="27">
        <f>IF(C127="",SUMIFS($Q$3:$Q$5564,$A$3:$A$5564,A127,$C$3:$C$5564,"&gt;0",$E$3:$E$5564,""),IF(E127="",SUMIFS($Q$3:$Q$5564,$A$3:$A$5564,A127,$C$3:$C$5564,C127,$E$3:$E$5564,"&gt;0",$G$3:$G$5564,""),IF(G127="",SUMIFS($Q$3:$Q$5564,$A$3:$A$5564,A127,$C$3:$C$5564,C127,$E$3:$E$5564,E127,$G$3:$G$5564,"&gt;0"))))</f>
        <v>0</v>
      </c>
      <c r="R127" s="27"/>
    </row>
    <row r="128" spans="1:18" s="6" customFormat="1" ht="18" customHeight="1" x14ac:dyDescent="0.15">
      <c r="A128" s="13">
        <v>8</v>
      </c>
      <c r="B128" s="14" t="s">
        <v>5045</v>
      </c>
      <c r="C128" s="15">
        <v>1</v>
      </c>
      <c r="D128" s="15" t="s">
        <v>5045</v>
      </c>
      <c r="E128" s="16"/>
      <c r="F128" s="15"/>
      <c r="G128" s="16"/>
      <c r="H128" s="15"/>
      <c r="I128" s="16"/>
      <c r="J128" s="16"/>
      <c r="K128" s="17">
        <f>IF(C128="",SUMIFS($K129:$K$6016,$A129:$A$6016,A128,$E129:$E$6016,""),IF(E128="",SUMIFS($K129:$K$6016,$A129:$A$6016,A128,$C129:$C$6016,C128,$G129:$G$6016,""),IF(G128="",SUMIFS($K129:$K$6016,$A129:$A$6016,A128,$C129:$C$6016,C128,$E129:$E$6016,E128),0)))</f>
        <v>8000</v>
      </c>
      <c r="L128" s="17">
        <f>IF(C128="",SUMIFS($L129:$L$6016,$A129:$A$6016,A128,$E129:$E$6016,""),IF(E128="",SUMIFS($L129:$L$6016,$A129:$A$6016,A128,$C129:$C$6016,C128,$G129:$G$6016,""),IF(G128="",SUMIFS($L129:$L$6016,$A129:$A$6016,A128,$C129:$C$6016,C128,$E129:$E$6016,E128),0)))</f>
        <v>15000</v>
      </c>
      <c r="M128" s="17">
        <f t="shared" si="31"/>
        <v>-7000</v>
      </c>
      <c r="N128" s="58"/>
      <c r="O128" s="72"/>
      <c r="P128" s="18"/>
      <c r="Q128" s="17">
        <f>IF(C128="",SUMIFS($Q$3:$Q$5564,$A$3:$A$5564,A128,$C$3:$C$5564,"&gt;0",$E$3:$E$5564,""),IF(E128="",SUMIFS($Q$3:$Q$5564,$A$3:$A$5564,A128,$C$3:$C$5564,C128,$E$3:$E$5564,"&gt;0",$G$3:$G$5564,""),IF(G128="",SUMIFS($Q$3:$Q$5564,$A$3:$A$5564,A128,$C$3:$C$5564,C128,$E$3:$E$5564,E128,$G$3:$G$5564,"&gt;0"))))</f>
        <v>0</v>
      </c>
      <c r="R128" s="17"/>
    </row>
    <row r="129" spans="1:18" s="6" customFormat="1" ht="18" customHeight="1" x14ac:dyDescent="0.15">
      <c r="A129" s="13">
        <v>8</v>
      </c>
      <c r="B129" s="14" t="s">
        <v>5045</v>
      </c>
      <c r="C129" s="19">
        <v>1</v>
      </c>
      <c r="D129" s="14" t="s">
        <v>5045</v>
      </c>
      <c r="E129" s="20">
        <v>1</v>
      </c>
      <c r="F129" s="21" t="s">
        <v>5045</v>
      </c>
      <c r="G129" s="20"/>
      <c r="H129" s="21"/>
      <c r="I129" s="20"/>
      <c r="J129" s="20"/>
      <c r="K129" s="22">
        <f>IF(C129="",SUMIFS($K130:$K$6016,$A130:$A$6016,A129,$E130:$E$6016,""),IF(E129="",SUMIFS($K130:$K$6016,$A130:$A$6016,A129,$C130:$C$6016,C129,$G130:$G$6016,""),IF(G129="",SUMIFS($K130:$K$6016,$A130:$A$6016,A129,$C130:$C$6016,C129,$E130:$E$6016,E129),0)))</f>
        <v>8000</v>
      </c>
      <c r="L129" s="22">
        <f>IF(C129="",SUMIFS($L130:$L$6016,$A130:$A$6016,A129,$E130:$E$6016,""),IF(E129="",SUMIFS($L130:$L$6016,$A130:$A$6016,A129,$C130:$C$6016,C129,$G130:$G$6016,""),IF(G129="",SUMIFS($L130:$L$6016,$A130:$A$6016,A129,$C130:$C$6016,C129,$E130:$E$6016,E129),0)))</f>
        <v>15000</v>
      </c>
      <c r="M129" s="22">
        <f t="shared" si="31"/>
        <v>-7000</v>
      </c>
      <c r="N129" s="77"/>
      <c r="O129" s="23"/>
      <c r="P129" s="60"/>
      <c r="Q129" s="22">
        <f>IF(C129="",SUMIFS($Q$3:$Q$5564,$A$3:$A$5564,A129,$C$3:$C$5564,"&gt;0",$E$3:$E$5564,""),IF(E129="",SUMIFS($Q$3:$Q$5564,$A$3:$A$5564,A129,$C$3:$C$5564,C129,$E$3:$E$5564,"&gt;0",$G$3:$G$5564,""),IF(G129="",SUMIFS($Q$3:$Q$5564,$A$3:$A$5564,A129,$C$3:$C$5564,C129,$E$3:$E$5564,E129,$G$3:$G$5564,"&gt;0"))))</f>
        <v>0</v>
      </c>
      <c r="R129" s="22"/>
    </row>
    <row r="130" spans="1:18" ht="18" customHeight="1" x14ac:dyDescent="0.15">
      <c r="A130" s="30">
        <v>8</v>
      </c>
      <c r="B130" s="31" t="s">
        <v>5045</v>
      </c>
      <c r="C130" s="31">
        <v>1</v>
      </c>
      <c r="D130" s="31" t="s">
        <v>5045</v>
      </c>
      <c r="E130" s="31">
        <v>1</v>
      </c>
      <c r="F130" s="31" t="s">
        <v>5045</v>
      </c>
      <c r="G130" s="32">
        <v>1</v>
      </c>
      <c r="H130" s="32" t="s">
        <v>5045</v>
      </c>
      <c r="I130" s="32"/>
      <c r="J130" s="83"/>
      <c r="K130" s="98"/>
      <c r="L130" s="98"/>
      <c r="M130" s="98"/>
      <c r="N130" s="83"/>
      <c r="O130" s="98"/>
      <c r="P130" s="81"/>
      <c r="Q130" s="98"/>
      <c r="R130" s="81"/>
    </row>
    <row r="131" spans="1:18" ht="18" customHeight="1" x14ac:dyDescent="0.15">
      <c r="A131" s="30">
        <v>8</v>
      </c>
      <c r="B131" s="31" t="s">
        <v>5045</v>
      </c>
      <c r="C131" s="31">
        <v>1</v>
      </c>
      <c r="D131" s="31" t="s">
        <v>5045</v>
      </c>
      <c r="E131" s="31">
        <v>1</v>
      </c>
      <c r="F131" s="31" t="s">
        <v>5045</v>
      </c>
      <c r="G131" s="31">
        <v>1</v>
      </c>
      <c r="H131" s="31" t="s">
        <v>5045</v>
      </c>
      <c r="I131" s="32">
        <v>1</v>
      </c>
      <c r="J131" s="83" t="s">
        <v>5045</v>
      </c>
      <c r="K131" s="98">
        <v>8000</v>
      </c>
      <c r="L131" s="98">
        <v>15000</v>
      </c>
      <c r="M131" s="98">
        <f t="shared" ref="M131" si="32">K131-L131</f>
        <v>-7000</v>
      </c>
      <c r="N131" s="83" t="s">
        <v>5046</v>
      </c>
      <c r="O131" s="98"/>
      <c r="P131" s="81"/>
      <c r="Q131" s="98"/>
      <c r="R131" s="81" t="s">
        <v>133</v>
      </c>
    </row>
    <row r="132" spans="1:18" ht="18" customHeight="1" x14ac:dyDescent="0.15">
      <c r="A132" s="30">
        <v>8</v>
      </c>
      <c r="B132" s="31" t="s">
        <v>5045</v>
      </c>
      <c r="C132" s="31">
        <v>1</v>
      </c>
      <c r="D132" s="31" t="s">
        <v>5045</v>
      </c>
      <c r="E132" s="31">
        <v>1</v>
      </c>
      <c r="F132" s="31" t="s">
        <v>5045</v>
      </c>
      <c r="G132" s="31">
        <v>1</v>
      </c>
      <c r="H132" s="31" t="s">
        <v>5045</v>
      </c>
      <c r="I132" s="31">
        <v>1</v>
      </c>
      <c r="J132" s="84" t="s">
        <v>5045</v>
      </c>
      <c r="K132" s="98"/>
      <c r="L132" s="98"/>
      <c r="M132" s="98"/>
      <c r="N132" s="83" t="s">
        <v>5047</v>
      </c>
      <c r="O132" s="98"/>
      <c r="P132" s="81"/>
      <c r="Q132" s="98"/>
      <c r="R132" s="81" t="s">
        <v>133</v>
      </c>
    </row>
    <row r="133" spans="1:18" ht="18" customHeight="1" x14ac:dyDescent="0.15">
      <c r="A133" s="30">
        <v>8</v>
      </c>
      <c r="B133" s="31" t="s">
        <v>5045</v>
      </c>
      <c r="C133" s="31">
        <v>1</v>
      </c>
      <c r="D133" s="31" t="s">
        <v>5045</v>
      </c>
      <c r="E133" s="31">
        <v>1</v>
      </c>
      <c r="F133" s="31" t="s">
        <v>5045</v>
      </c>
      <c r="G133" s="31">
        <v>1</v>
      </c>
      <c r="H133" s="31" t="s">
        <v>5045</v>
      </c>
      <c r="I133" s="31">
        <v>1</v>
      </c>
      <c r="J133" s="84" t="s">
        <v>5045</v>
      </c>
      <c r="K133" s="98"/>
      <c r="L133" s="98"/>
      <c r="M133" s="98"/>
      <c r="N133" s="83" t="s">
        <v>5048</v>
      </c>
      <c r="O133" s="98"/>
      <c r="P133" s="81"/>
      <c r="Q133" s="98"/>
      <c r="R133" s="81" t="s">
        <v>133</v>
      </c>
    </row>
    <row r="134" spans="1:18" ht="18" customHeight="1" x14ac:dyDescent="0.15">
      <c r="A134" s="30">
        <v>8</v>
      </c>
      <c r="B134" s="31" t="s">
        <v>5045</v>
      </c>
      <c r="C134" s="31">
        <v>1</v>
      </c>
      <c r="D134" s="31" t="s">
        <v>5045</v>
      </c>
      <c r="E134" s="31">
        <v>1</v>
      </c>
      <c r="F134" s="31" t="s">
        <v>5045</v>
      </c>
      <c r="G134" s="31">
        <v>1</v>
      </c>
      <c r="H134" s="31" t="s">
        <v>5045</v>
      </c>
      <c r="I134" s="31">
        <v>1</v>
      </c>
      <c r="J134" s="84" t="s">
        <v>5045</v>
      </c>
      <c r="K134" s="98"/>
      <c r="L134" s="98"/>
      <c r="M134" s="98"/>
      <c r="N134" s="83" t="s">
        <v>5049</v>
      </c>
      <c r="O134" s="98">
        <v>8000000</v>
      </c>
      <c r="P134" s="81"/>
      <c r="Q134" s="98"/>
      <c r="R134" s="81" t="s">
        <v>133</v>
      </c>
    </row>
    <row r="135" spans="1:18" ht="18" customHeight="1" x14ac:dyDescent="0.15">
      <c r="A135" s="30">
        <v>8</v>
      </c>
      <c r="B135" s="31" t="s">
        <v>5045</v>
      </c>
      <c r="C135" s="31">
        <v>1</v>
      </c>
      <c r="D135" s="31" t="s">
        <v>5045</v>
      </c>
      <c r="E135" s="31">
        <v>1</v>
      </c>
      <c r="F135" s="31" t="s">
        <v>5045</v>
      </c>
      <c r="G135" s="31">
        <v>1</v>
      </c>
      <c r="H135" s="31" t="s">
        <v>5045</v>
      </c>
      <c r="I135" s="31">
        <v>1</v>
      </c>
      <c r="J135" s="84" t="s">
        <v>5045</v>
      </c>
      <c r="K135" s="98"/>
      <c r="L135" s="98"/>
      <c r="M135" s="98"/>
      <c r="N135" s="83" t="s">
        <v>5050</v>
      </c>
      <c r="O135" s="98"/>
      <c r="P135" s="81"/>
      <c r="Q135" s="98"/>
      <c r="R135" s="81" t="s">
        <v>133</v>
      </c>
    </row>
    <row r="136" spans="1:18" s="6" customFormat="1" ht="18" customHeight="1" x14ac:dyDescent="0.15">
      <c r="A136" s="24">
        <v>9</v>
      </c>
      <c r="B136" s="25" t="s">
        <v>7243</v>
      </c>
      <c r="C136" s="25"/>
      <c r="D136" s="25"/>
      <c r="E136" s="26"/>
      <c r="F136" s="25"/>
      <c r="G136" s="26"/>
      <c r="H136" s="25"/>
      <c r="I136" s="26"/>
      <c r="J136" s="26"/>
      <c r="K136" s="27">
        <f>IF(C136="",SUMIFS($K137:$K$6016,$A137:$A$6016,A136,$E137:$E$6016,""),IF(E136="",SUMIFS($K137:$K$6016,$A137:$A$6016,A136,$C137:$C$6016,C136,$G137:$G$6016,""),IF(G136="",SUMIFS($K137:$K$6016,$A137:$A$6016,A136,$C137:$C$6016,C136,$E137:$E$6016,E136),0)))</f>
        <v>3000</v>
      </c>
      <c r="L136" s="27">
        <f>IF(C136="",SUMIFS($L137:$L$6016,$A137:$A$6016,A136,$E137:$E$6016,""),IF(E136="",SUMIFS($L137:$L$6016,$A137:$A$6016,A136,$C137:$C$6016,C136,$G137:$G$6016,""),IF(G136="",SUMIFS($L137:$L$6016,$A137:$A$6016,A136,$C137:$C$6016,C136,$E137:$E$6016,E136),0)))</f>
        <v>0</v>
      </c>
      <c r="M136" s="27">
        <f t="shared" ref="M136:M138" si="33">K136-L136</f>
        <v>3000</v>
      </c>
      <c r="N136" s="56"/>
      <c r="O136" s="71"/>
      <c r="P136" s="28"/>
      <c r="Q136" s="27">
        <f>IF(C136="",SUMIFS($Q$3:$Q$5564,$A$3:$A$5564,A136,$C$3:$C$5564,"&gt;0",$E$3:$E$5564,""),IF(E136="",SUMIFS($Q$3:$Q$5564,$A$3:$A$5564,A136,$C$3:$C$5564,C136,$E$3:$E$5564,"&gt;0",$G$3:$G$5564,""),IF(G136="",SUMIFS($Q$3:$Q$5564,$A$3:$A$5564,A136,$C$3:$C$5564,C136,$E$3:$E$5564,E136,$G$3:$G$5564,"&gt;0"))))</f>
        <v>0</v>
      </c>
      <c r="R136" s="27"/>
    </row>
    <row r="137" spans="1:18" s="6" customFormat="1" ht="18" customHeight="1" x14ac:dyDescent="0.15">
      <c r="A137" s="13">
        <v>9</v>
      </c>
      <c r="B137" s="14" t="s">
        <v>7243</v>
      </c>
      <c r="C137" s="15">
        <v>1</v>
      </c>
      <c r="D137" s="15" t="s">
        <v>7243</v>
      </c>
      <c r="E137" s="16"/>
      <c r="F137" s="15"/>
      <c r="G137" s="16"/>
      <c r="H137" s="15"/>
      <c r="I137" s="16"/>
      <c r="J137" s="16"/>
      <c r="K137" s="17">
        <f>IF(C137="",SUMIFS($K138:$K$6016,$A138:$A$6016,A137,$E138:$E$6016,""),IF(E137="",SUMIFS($K138:$K$6016,$A138:$A$6016,A137,$C138:$C$6016,C137,$G138:$G$6016,""),IF(G137="",SUMIFS($K138:$K$6016,$A138:$A$6016,A137,$C138:$C$6016,C137,$E138:$E$6016,E137),0)))</f>
        <v>3000</v>
      </c>
      <c r="L137" s="17">
        <f>IF(C137="",SUMIFS($L138:$L$6016,$A138:$A$6016,A137,$E138:$E$6016,""),IF(E137="",SUMIFS($L138:$L$6016,$A138:$A$6016,A137,$C138:$C$6016,C137,$G138:$G$6016,""),IF(G137="",SUMIFS($L138:$L$6016,$A138:$A$6016,A137,$C138:$C$6016,C137,$E138:$E$6016,E137),0)))</f>
        <v>0</v>
      </c>
      <c r="M137" s="17">
        <f t="shared" si="33"/>
        <v>3000</v>
      </c>
      <c r="N137" s="58"/>
      <c r="O137" s="72"/>
      <c r="P137" s="18"/>
      <c r="Q137" s="17">
        <f>IF(C137="",SUMIFS($Q$3:$Q$5564,$A$3:$A$5564,A137,$C$3:$C$5564,"&gt;0",$E$3:$E$5564,""),IF(E137="",SUMIFS($Q$3:$Q$5564,$A$3:$A$5564,A137,$C$3:$C$5564,C137,$E$3:$E$5564,"&gt;0",$G$3:$G$5564,""),IF(G137="",SUMIFS($Q$3:$Q$5564,$A$3:$A$5564,A137,$C$3:$C$5564,C137,$E$3:$E$5564,E137,$G$3:$G$5564,"&gt;0"))))</f>
        <v>0</v>
      </c>
      <c r="R137" s="17"/>
    </row>
    <row r="138" spans="1:18" s="6" customFormat="1" ht="18" customHeight="1" x14ac:dyDescent="0.15">
      <c r="A138" s="13">
        <v>9</v>
      </c>
      <c r="B138" s="14" t="s">
        <v>7243</v>
      </c>
      <c r="C138" s="19">
        <v>1</v>
      </c>
      <c r="D138" s="14" t="s">
        <v>7243</v>
      </c>
      <c r="E138" s="20">
        <v>1</v>
      </c>
      <c r="F138" s="21" t="s">
        <v>7243</v>
      </c>
      <c r="G138" s="20"/>
      <c r="H138" s="21"/>
      <c r="I138" s="20"/>
      <c r="J138" s="20"/>
      <c r="K138" s="22">
        <f>IF(C138="",SUMIFS($K139:$K$6016,$A139:$A$6016,A138,$E139:$E$6016,""),IF(E138="",SUMIFS($K139:$K$6016,$A139:$A$6016,A138,$C139:$C$6016,C138,$G139:$G$6016,""),IF(G138="",SUMIFS($K139:$K$6016,$A139:$A$6016,A138,$C139:$C$6016,C138,$E139:$E$6016,E138),0)))</f>
        <v>3000</v>
      </c>
      <c r="L138" s="22">
        <f>IF(C138="",SUMIFS($L139:$L$6016,$A139:$A$6016,A138,$E139:$E$6016,""),IF(E138="",SUMIFS($L139:$L$6016,$A139:$A$6016,A138,$C139:$C$6016,C138,$G139:$G$6016,""),IF(G138="",SUMIFS($L139:$L$6016,$A139:$A$6016,A138,$C139:$C$6016,C138,$E139:$E$6016,E138),0)))</f>
        <v>0</v>
      </c>
      <c r="M138" s="22">
        <f t="shared" si="33"/>
        <v>3000</v>
      </c>
      <c r="N138" s="77"/>
      <c r="O138" s="23"/>
      <c r="P138" s="60"/>
      <c r="Q138" s="22">
        <f>IF(C138="",SUMIFS($Q$3:$Q$5564,$A$3:$A$5564,A138,$C$3:$C$5564,"&gt;0",$E$3:$E$5564,""),IF(E138="",SUMIFS($Q$3:$Q$5564,$A$3:$A$5564,A138,$C$3:$C$5564,C138,$E$3:$E$5564,"&gt;0",$G$3:$G$5564,""),IF(G138="",SUMIFS($Q$3:$Q$5564,$A$3:$A$5564,A138,$C$3:$C$5564,C138,$E$3:$E$5564,E138,$G$3:$G$5564,"&gt;0"))))</f>
        <v>0</v>
      </c>
      <c r="R138" s="22"/>
    </row>
    <row r="139" spans="1:18" ht="18" customHeight="1" x14ac:dyDescent="0.15">
      <c r="A139" s="30">
        <v>9</v>
      </c>
      <c r="B139" s="31" t="s">
        <v>7243</v>
      </c>
      <c r="C139" s="31">
        <v>1</v>
      </c>
      <c r="D139" s="31" t="s">
        <v>7243</v>
      </c>
      <c r="E139" s="31">
        <v>1</v>
      </c>
      <c r="F139" s="31" t="s">
        <v>7243</v>
      </c>
      <c r="G139" s="32">
        <v>1</v>
      </c>
      <c r="H139" s="32" t="s">
        <v>7243</v>
      </c>
      <c r="I139" s="32"/>
      <c r="J139" s="83"/>
      <c r="K139" s="98"/>
      <c r="L139" s="98"/>
      <c r="M139" s="98"/>
      <c r="N139" s="83"/>
      <c r="O139" s="98"/>
      <c r="P139" s="81"/>
      <c r="Q139" s="98"/>
      <c r="R139" s="81"/>
    </row>
    <row r="140" spans="1:18" ht="18" customHeight="1" x14ac:dyDescent="0.15">
      <c r="A140" s="30">
        <v>9</v>
      </c>
      <c r="B140" s="31" t="s">
        <v>7243</v>
      </c>
      <c r="C140" s="31">
        <v>1</v>
      </c>
      <c r="D140" s="31" t="s">
        <v>7243</v>
      </c>
      <c r="E140" s="31">
        <v>1</v>
      </c>
      <c r="F140" s="31" t="s">
        <v>7243</v>
      </c>
      <c r="G140" s="31">
        <v>1</v>
      </c>
      <c r="H140" s="31" t="s">
        <v>7243</v>
      </c>
      <c r="I140" s="32">
        <v>1</v>
      </c>
      <c r="J140" s="83" t="s">
        <v>7243</v>
      </c>
      <c r="K140" s="98">
        <v>3000</v>
      </c>
      <c r="L140" s="98">
        <v>0</v>
      </c>
      <c r="M140" s="98">
        <f t="shared" ref="M140" si="34">K140-L140</f>
        <v>3000</v>
      </c>
      <c r="N140" s="83" t="s">
        <v>5051</v>
      </c>
      <c r="O140" s="98"/>
      <c r="P140" s="81"/>
      <c r="Q140" s="98"/>
      <c r="R140" s="81" t="s">
        <v>133</v>
      </c>
    </row>
    <row r="141" spans="1:18" ht="18" customHeight="1" x14ac:dyDescent="0.15">
      <c r="A141" s="30">
        <v>9</v>
      </c>
      <c r="B141" s="31" t="s">
        <v>7243</v>
      </c>
      <c r="C141" s="31">
        <v>1</v>
      </c>
      <c r="D141" s="31" t="s">
        <v>7243</v>
      </c>
      <c r="E141" s="31">
        <v>1</v>
      </c>
      <c r="F141" s="31" t="s">
        <v>7243</v>
      </c>
      <c r="G141" s="31">
        <v>1</v>
      </c>
      <c r="H141" s="31" t="s">
        <v>7243</v>
      </c>
      <c r="I141" s="2">
        <v>1</v>
      </c>
      <c r="J141" s="69" t="s">
        <v>7243</v>
      </c>
      <c r="K141" s="98"/>
      <c r="L141" s="98"/>
      <c r="M141" s="98"/>
      <c r="N141" s="83" t="s">
        <v>5052</v>
      </c>
      <c r="O141" s="98">
        <v>3000000</v>
      </c>
      <c r="P141" s="81"/>
      <c r="Q141" s="98"/>
      <c r="R141" s="81"/>
    </row>
    <row r="142" spans="1:18" s="6" customFormat="1" ht="18" customHeight="1" x14ac:dyDescent="0.15">
      <c r="A142" s="24">
        <v>10</v>
      </c>
      <c r="B142" s="25" t="s">
        <v>5053</v>
      </c>
      <c r="C142" s="25"/>
      <c r="D142" s="25"/>
      <c r="E142" s="26"/>
      <c r="F142" s="25"/>
      <c r="G142" s="26"/>
      <c r="H142" s="25"/>
      <c r="I142" s="26"/>
      <c r="J142" s="26"/>
      <c r="K142" s="27">
        <f>IF(C142="",SUMIFS($K143:$K$6016,$A143:$A$6016,A142,$E143:$E$6016,""),IF(E142="",SUMIFS($K143:$K$6016,$A143:$A$6016,A142,$C143:$C$6016,C142,$G143:$G$6016,""),IF(G142="",SUMIFS($K143:$K$6016,$A143:$A$6016,A142,$C143:$C$6016,C142,$E143:$E$6016,E142),0)))</f>
        <v>4801</v>
      </c>
      <c r="L142" s="27">
        <f>IF(C142="",SUMIFS($L143:$L$6016,$A143:$A$6016,A142,$E143:$E$6016,""),IF(E142="",SUMIFS($L143:$L$6016,$A143:$A$6016,A142,$C143:$C$6016,C142,$G143:$G$6016,""),IF(G142="",SUMIFS($L143:$L$6016,$A143:$A$6016,A142,$C143:$C$6016,C142,$E143:$E$6016,E142),0)))</f>
        <v>2800</v>
      </c>
      <c r="M142" s="27">
        <f t="shared" ref="M142:M144" si="35">K142-L142</f>
        <v>2001</v>
      </c>
      <c r="N142" s="56"/>
      <c r="O142" s="71"/>
      <c r="P142" s="28"/>
      <c r="Q142" s="27">
        <f>IF(C142="",SUMIFS($Q$3:$Q$5564,$A$3:$A$5564,A142,$C$3:$C$5564,"&gt;0",$E$3:$E$5564,""),IF(E142="",SUMIFS($Q$3:$Q$5564,$A$3:$A$5564,A142,$C$3:$C$5564,C142,$E$3:$E$5564,"&gt;0",$G$3:$G$5564,""),IF(G142="",SUMIFS($Q$3:$Q$5564,$A$3:$A$5564,A142,$C$3:$C$5564,C142,$E$3:$E$5564,E142,$G$3:$G$5564,"&gt;0"))))</f>
        <v>0</v>
      </c>
      <c r="R142" s="27"/>
    </row>
    <row r="143" spans="1:18" s="6" customFormat="1" ht="18" customHeight="1" x14ac:dyDescent="0.15">
      <c r="A143" s="13">
        <v>10</v>
      </c>
      <c r="B143" s="14" t="s">
        <v>5053</v>
      </c>
      <c r="C143" s="15">
        <v>1</v>
      </c>
      <c r="D143" s="15" t="s">
        <v>5053</v>
      </c>
      <c r="E143" s="16"/>
      <c r="F143" s="15"/>
      <c r="G143" s="16"/>
      <c r="H143" s="15"/>
      <c r="I143" s="16"/>
      <c r="J143" s="16"/>
      <c r="K143" s="17">
        <f>IF(C143="",SUMIFS($K144:$K$6016,$A144:$A$6016,A143,$E144:$E$6016,""),IF(E143="",SUMIFS($K144:$K$6016,$A144:$A$6016,A143,$C144:$C$6016,C143,$G144:$G$6016,""),IF(G143="",SUMIFS($K144:$K$6016,$A144:$A$6016,A143,$C144:$C$6016,C143,$E144:$E$6016,E143),0)))</f>
        <v>4800</v>
      </c>
      <c r="L143" s="17">
        <f>IF(C143="",SUMIFS($L144:$L$6016,$A144:$A$6016,A143,$E144:$E$6016,""),IF(E143="",SUMIFS($L144:$L$6016,$A144:$A$6016,A143,$C144:$C$6016,C143,$G144:$G$6016,""),IF(G143="",SUMIFS($L144:$L$6016,$A144:$A$6016,A143,$C144:$C$6016,C143,$E144:$E$6016,E143),0)))</f>
        <v>2800</v>
      </c>
      <c r="M143" s="17">
        <f t="shared" si="35"/>
        <v>2000</v>
      </c>
      <c r="N143" s="58"/>
      <c r="O143" s="72"/>
      <c r="P143" s="18"/>
      <c r="Q143" s="17">
        <f>IF(C143="",SUMIFS($Q$3:$Q$5564,$A$3:$A$5564,A143,$C$3:$C$5564,"&gt;0",$E$3:$E$5564,""),IF(E143="",SUMIFS($Q$3:$Q$5564,$A$3:$A$5564,A143,$C$3:$C$5564,C143,$E$3:$E$5564,"&gt;0",$G$3:$G$5564,""),IF(G143="",SUMIFS($Q$3:$Q$5564,$A$3:$A$5564,A143,$C$3:$C$5564,C143,$E$3:$E$5564,E143,$G$3:$G$5564,"&gt;0"))))</f>
        <v>0</v>
      </c>
      <c r="R143" s="17"/>
    </row>
    <row r="144" spans="1:18" s="6" customFormat="1" ht="18" customHeight="1" x14ac:dyDescent="0.15">
      <c r="A144" s="13">
        <v>10</v>
      </c>
      <c r="B144" s="14" t="s">
        <v>5053</v>
      </c>
      <c r="C144" s="19">
        <v>1</v>
      </c>
      <c r="D144" s="14" t="s">
        <v>5053</v>
      </c>
      <c r="E144" s="20">
        <v>1</v>
      </c>
      <c r="F144" s="21" t="s">
        <v>5053</v>
      </c>
      <c r="G144" s="20"/>
      <c r="H144" s="21"/>
      <c r="I144" s="20"/>
      <c r="J144" s="20"/>
      <c r="K144" s="22">
        <f>IF(C144="",SUMIFS($K145:$K$6016,$A145:$A$6016,A144,$E145:$E$6016,""),IF(E144="",SUMIFS($K145:$K$6016,$A145:$A$6016,A144,$C145:$C$6016,C144,$G145:$G$6016,""),IF(G144="",SUMIFS($K145:$K$6016,$A145:$A$6016,A144,$C145:$C$6016,C144,$E145:$E$6016,E144),0)))</f>
        <v>4800</v>
      </c>
      <c r="L144" s="22">
        <f>IF(C144="",SUMIFS($L145:$L$6016,$A145:$A$6016,A144,$E145:$E$6016,""),IF(E144="",SUMIFS($L145:$L$6016,$A145:$A$6016,A144,$C145:$C$6016,C144,$G145:$G$6016,""),IF(G144="",SUMIFS($L145:$L$6016,$A145:$A$6016,A144,$C145:$C$6016,C144,$E145:$E$6016,E144),0)))</f>
        <v>2800</v>
      </c>
      <c r="M144" s="22">
        <f t="shared" si="35"/>
        <v>2000</v>
      </c>
      <c r="N144" s="77"/>
      <c r="O144" s="23"/>
      <c r="P144" s="60"/>
      <c r="Q144" s="22">
        <f>IF(C144="",SUMIFS($Q$3:$Q$5564,$A$3:$A$5564,A144,$C$3:$C$5564,"&gt;0",$E$3:$E$5564,""),IF(E144="",SUMIFS($Q$3:$Q$5564,$A$3:$A$5564,A144,$C$3:$C$5564,C144,$E$3:$E$5564,"&gt;0",$G$3:$G$5564,""),IF(G144="",SUMIFS($Q$3:$Q$5564,$A$3:$A$5564,A144,$C$3:$C$5564,C144,$E$3:$E$5564,E144,$G$3:$G$5564,"&gt;0"))))</f>
        <v>0</v>
      </c>
      <c r="R144" s="22"/>
    </row>
    <row r="145" spans="1:18" ht="18" customHeight="1" x14ac:dyDescent="0.15">
      <c r="A145" s="30">
        <v>10</v>
      </c>
      <c r="B145" s="31" t="s">
        <v>5053</v>
      </c>
      <c r="C145" s="31">
        <v>1</v>
      </c>
      <c r="D145" s="31" t="s">
        <v>5053</v>
      </c>
      <c r="E145" s="31">
        <v>1</v>
      </c>
      <c r="F145" s="31" t="s">
        <v>5053</v>
      </c>
      <c r="G145" s="32">
        <v>1</v>
      </c>
      <c r="H145" s="32" t="s">
        <v>5053</v>
      </c>
      <c r="I145" s="32"/>
      <c r="J145" s="83"/>
      <c r="K145" s="98"/>
      <c r="L145" s="98"/>
      <c r="M145" s="98"/>
      <c r="N145" s="83"/>
      <c r="O145" s="98"/>
      <c r="P145" s="81"/>
      <c r="Q145" s="98"/>
      <c r="R145" s="81"/>
    </row>
    <row r="146" spans="1:18" ht="18" customHeight="1" x14ac:dyDescent="0.15">
      <c r="A146" s="30">
        <v>10</v>
      </c>
      <c r="B146" s="31" t="s">
        <v>5053</v>
      </c>
      <c r="C146" s="31">
        <v>1</v>
      </c>
      <c r="D146" s="31" t="s">
        <v>5053</v>
      </c>
      <c r="E146" s="31">
        <v>1</v>
      </c>
      <c r="F146" s="31" t="s">
        <v>5053</v>
      </c>
      <c r="G146" s="31">
        <v>1</v>
      </c>
      <c r="H146" s="31" t="s">
        <v>5053</v>
      </c>
      <c r="I146" s="32">
        <v>1</v>
      </c>
      <c r="J146" s="83" t="s">
        <v>5053</v>
      </c>
      <c r="K146" s="98">
        <v>4800</v>
      </c>
      <c r="L146" s="98">
        <v>2800</v>
      </c>
      <c r="M146" s="98">
        <f t="shared" ref="M146" si="36">K146-L146</f>
        <v>2000</v>
      </c>
      <c r="N146" s="83" t="s">
        <v>5054</v>
      </c>
      <c r="O146" s="98"/>
      <c r="P146" s="81"/>
      <c r="Q146" s="98"/>
      <c r="R146" s="81" t="s">
        <v>133</v>
      </c>
    </row>
    <row r="147" spans="1:18" ht="18" customHeight="1" x14ac:dyDescent="0.15">
      <c r="A147" s="30">
        <v>10</v>
      </c>
      <c r="B147" s="31" t="s">
        <v>5053</v>
      </c>
      <c r="C147" s="31">
        <v>1</v>
      </c>
      <c r="D147" s="31" t="s">
        <v>5053</v>
      </c>
      <c r="E147" s="31">
        <v>1</v>
      </c>
      <c r="F147" s="31" t="s">
        <v>5053</v>
      </c>
      <c r="G147" s="31">
        <v>1</v>
      </c>
      <c r="H147" s="31" t="s">
        <v>5053</v>
      </c>
      <c r="I147" s="31">
        <v>1</v>
      </c>
      <c r="J147" s="84" t="s">
        <v>5053</v>
      </c>
      <c r="K147" s="98"/>
      <c r="L147" s="98"/>
      <c r="M147" s="98"/>
      <c r="N147" s="83" t="s">
        <v>5055</v>
      </c>
      <c r="O147" s="98">
        <v>3600000</v>
      </c>
      <c r="P147" s="81"/>
      <c r="Q147" s="98"/>
      <c r="R147" s="81" t="s">
        <v>133</v>
      </c>
    </row>
    <row r="148" spans="1:18" ht="18" customHeight="1" x14ac:dyDescent="0.15">
      <c r="A148" s="30">
        <v>10</v>
      </c>
      <c r="B148" s="31" t="s">
        <v>5053</v>
      </c>
      <c r="C148" s="31">
        <v>1</v>
      </c>
      <c r="D148" s="31" t="s">
        <v>5053</v>
      </c>
      <c r="E148" s="31">
        <v>1</v>
      </c>
      <c r="F148" s="31" t="s">
        <v>5053</v>
      </c>
      <c r="G148" s="31">
        <v>1</v>
      </c>
      <c r="H148" s="31" t="s">
        <v>5053</v>
      </c>
      <c r="I148" s="31">
        <v>1</v>
      </c>
      <c r="J148" s="84" t="s">
        <v>5053</v>
      </c>
      <c r="K148" s="98"/>
      <c r="L148" s="98"/>
      <c r="M148" s="98"/>
      <c r="N148" s="83" t="s">
        <v>5056</v>
      </c>
      <c r="O148" s="98"/>
      <c r="P148" s="81"/>
      <c r="Q148" s="98"/>
      <c r="R148" s="81" t="s">
        <v>133</v>
      </c>
    </row>
    <row r="149" spans="1:18" ht="18" customHeight="1" x14ac:dyDescent="0.15">
      <c r="A149" s="30">
        <v>10</v>
      </c>
      <c r="B149" s="31" t="s">
        <v>5053</v>
      </c>
      <c r="C149" s="31">
        <v>1</v>
      </c>
      <c r="D149" s="31" t="s">
        <v>5053</v>
      </c>
      <c r="E149" s="31">
        <v>1</v>
      </c>
      <c r="F149" s="31" t="s">
        <v>5053</v>
      </c>
      <c r="G149" s="31">
        <v>1</v>
      </c>
      <c r="H149" s="31" t="s">
        <v>5053</v>
      </c>
      <c r="I149" s="31">
        <v>1</v>
      </c>
      <c r="J149" s="84" t="s">
        <v>5053</v>
      </c>
      <c r="K149" s="98"/>
      <c r="L149" s="98"/>
      <c r="M149" s="98"/>
      <c r="N149" s="83" t="s">
        <v>5057</v>
      </c>
      <c r="O149" s="98">
        <v>1200000</v>
      </c>
      <c r="P149" s="81"/>
      <c r="Q149" s="98"/>
      <c r="R149" s="81" t="s">
        <v>133</v>
      </c>
    </row>
    <row r="150" spans="1:18" ht="18" customHeight="1" x14ac:dyDescent="0.15">
      <c r="A150" s="30">
        <v>10</v>
      </c>
      <c r="B150" s="31" t="s">
        <v>5053</v>
      </c>
      <c r="C150" s="31">
        <v>1</v>
      </c>
      <c r="D150" s="31" t="s">
        <v>5053</v>
      </c>
      <c r="E150" s="31">
        <v>1</v>
      </c>
      <c r="F150" s="31" t="s">
        <v>5053</v>
      </c>
      <c r="G150" s="31">
        <v>1</v>
      </c>
      <c r="H150" s="31" t="s">
        <v>5053</v>
      </c>
      <c r="I150" s="31">
        <v>1</v>
      </c>
      <c r="J150" s="84" t="s">
        <v>5053</v>
      </c>
      <c r="K150" s="98"/>
      <c r="L150" s="98"/>
      <c r="M150" s="98"/>
      <c r="N150" s="83" t="s">
        <v>5058</v>
      </c>
      <c r="O150" s="98"/>
      <c r="P150" s="81"/>
      <c r="Q150" s="98"/>
      <c r="R150" s="81" t="s">
        <v>133</v>
      </c>
    </row>
    <row r="151" spans="1:18" s="6" customFormat="1" ht="18" customHeight="1" x14ac:dyDescent="0.15">
      <c r="A151" s="13">
        <v>10</v>
      </c>
      <c r="B151" s="14" t="s">
        <v>5053</v>
      </c>
      <c r="C151" s="15">
        <v>2</v>
      </c>
      <c r="D151" s="15" t="s">
        <v>7239</v>
      </c>
      <c r="E151" s="16"/>
      <c r="F151" s="15"/>
      <c r="G151" s="16"/>
      <c r="H151" s="15"/>
      <c r="I151" s="16"/>
      <c r="J151" s="16"/>
      <c r="K151" s="17">
        <f>IF(C151="",SUMIFS($K152:$K$6016,$A152:$A$6016,A151,$E152:$E$6016,""),IF(E151="",SUMIFS($K152:$K$6016,$A152:$A$6016,A151,$C152:$C$6016,C151,$G152:$G$6016,""),IF(G151="",SUMIFS($K152:$K$6016,$A152:$A$6016,A151,$C152:$C$6016,C151,$E152:$E$6016,E151),0)))</f>
        <v>1</v>
      </c>
      <c r="L151" s="17">
        <f>IF(C151="",SUMIFS($L152:$L$6016,$A152:$A$6016,A151,$E152:$E$6016,""),IF(E151="",SUMIFS($L152:$L$6016,$A152:$A$6016,A151,$C152:$C$6016,C151,$G152:$G$6016,""),IF(G151="",SUMIFS($L152:$L$6016,$A152:$A$6016,A151,$C152:$C$6016,C151,$E152:$E$6016,E151),0)))</f>
        <v>0</v>
      </c>
      <c r="M151" s="17">
        <f t="shared" ref="M151" si="37">K151-L151</f>
        <v>1</v>
      </c>
      <c r="N151" s="58"/>
      <c r="O151" s="72"/>
      <c r="P151" s="18"/>
      <c r="Q151" s="17">
        <f>IF(C151="",SUMIFS($Q$3:$Q$5564,$A$3:$A$5564,A151,$C$3:$C$5564,"&gt;0",$E$3:$E$5564,""),IF(E151="",SUMIFS($Q$3:$Q$5564,$A$3:$A$5564,A151,$C$3:$C$5564,C151,$E$3:$E$5564,"&gt;0",$G$3:$G$5564,""),IF(G151="",SUMIFS($Q$3:$Q$5564,$A$3:$A$5564,A151,$C$3:$C$5564,C151,$E$3:$E$5564,E151,$G$3:$G$5564,"&gt;0"))))</f>
        <v>0</v>
      </c>
      <c r="R151" s="17"/>
    </row>
    <row r="152" spans="1:18" s="6" customFormat="1" ht="18" customHeight="1" x14ac:dyDescent="0.15">
      <c r="A152" s="13">
        <v>10</v>
      </c>
      <c r="B152" s="14" t="s">
        <v>5053</v>
      </c>
      <c r="C152" s="19">
        <v>2</v>
      </c>
      <c r="D152" s="14" t="s">
        <v>7239</v>
      </c>
      <c r="E152" s="20">
        <v>1</v>
      </c>
      <c r="F152" s="21" t="s">
        <v>7239</v>
      </c>
      <c r="G152" s="20"/>
      <c r="H152" s="21"/>
      <c r="I152" s="20"/>
      <c r="J152" s="20"/>
      <c r="K152" s="22">
        <f>IF(C152="",SUMIFS($K153:$K$6016,$A153:$A$6016,A152,$E153:$E$6016,""),IF(E152="",SUMIFS($K153:$K$6016,$A153:$A$6016,A152,$C153:$C$6016,C152,$G153:$G$6016,""),IF(G152="",SUMIFS($K153:$K$6016,$A153:$A$6016,A152,$C153:$C$6016,C152,$E153:$E$6016,E152),0)))</f>
        <v>1</v>
      </c>
      <c r="L152" s="22">
        <f>IF(C152="",SUMIFS($L153:$L$6016,$A153:$A$6016,A152,$E153:$E$6016,""),IF(E152="",SUMIFS($L153:$L$6016,$A153:$A$6016,A152,$C153:$C$6016,C152,$G153:$G$6016,""),IF(G152="",SUMIFS($L153:$L$6016,$A153:$A$6016,A152,$C153:$C$6016,C152,$E153:$E$6016,E152),0)))</f>
        <v>0</v>
      </c>
      <c r="M152" s="22">
        <f t="shared" ref="M152" si="38">K152-L152</f>
        <v>1</v>
      </c>
      <c r="N152" s="77"/>
      <c r="O152" s="23"/>
      <c r="P152" s="60"/>
      <c r="Q152" s="22">
        <f>IF(C152="",SUMIFS($Q$3:$Q$5564,$A$3:$A$5564,A152,$C$3:$C$5564,"&gt;0",$E$3:$E$5564,""),IF(E152="",SUMIFS($Q$3:$Q$5564,$A$3:$A$5564,A152,$C$3:$C$5564,C152,$E$3:$E$5564,"&gt;0",$G$3:$G$5564,""),IF(G152="",SUMIFS($Q$3:$Q$5564,$A$3:$A$5564,A152,$C$3:$C$5564,C152,$E$3:$E$5564,E152,$G$3:$G$5564,"&gt;0"))))</f>
        <v>0</v>
      </c>
      <c r="R152" s="22"/>
    </row>
    <row r="153" spans="1:18" ht="18" customHeight="1" x14ac:dyDescent="0.15">
      <c r="A153" s="30">
        <v>10</v>
      </c>
      <c r="B153" s="31" t="s">
        <v>5053</v>
      </c>
      <c r="C153" s="31">
        <v>2</v>
      </c>
      <c r="D153" s="31" t="s">
        <v>7239</v>
      </c>
      <c r="E153" s="31">
        <v>1</v>
      </c>
      <c r="F153" s="31" t="s">
        <v>7239</v>
      </c>
      <c r="G153" s="32">
        <v>1</v>
      </c>
      <c r="H153" s="32" t="s">
        <v>7239</v>
      </c>
      <c r="I153" s="32"/>
      <c r="J153" s="83"/>
      <c r="K153" s="98"/>
      <c r="L153" s="98"/>
      <c r="M153" s="98"/>
      <c r="N153" s="83"/>
      <c r="O153" s="98"/>
      <c r="P153" s="81"/>
      <c r="Q153" s="98"/>
      <c r="R153" s="81"/>
    </row>
    <row r="154" spans="1:18" ht="18" customHeight="1" x14ac:dyDescent="0.15">
      <c r="A154" s="30">
        <v>10</v>
      </c>
      <c r="B154" s="31" t="s">
        <v>5053</v>
      </c>
      <c r="C154" s="31">
        <v>2</v>
      </c>
      <c r="D154" s="31" t="s">
        <v>7239</v>
      </c>
      <c r="E154" s="31">
        <v>1</v>
      </c>
      <c r="F154" s="31" t="s">
        <v>7239</v>
      </c>
      <c r="G154" s="31">
        <v>1</v>
      </c>
      <c r="H154" s="31" t="s">
        <v>7239</v>
      </c>
      <c r="I154" s="32">
        <v>1</v>
      </c>
      <c r="J154" s="83" t="s">
        <v>7239</v>
      </c>
      <c r="K154" s="98">
        <v>1</v>
      </c>
      <c r="L154" s="98">
        <v>0</v>
      </c>
      <c r="M154" s="98">
        <f t="shared" ref="M154" si="39">K154-L154</f>
        <v>1</v>
      </c>
      <c r="N154" s="83" t="s">
        <v>7240</v>
      </c>
      <c r="O154" s="98">
        <v>1000</v>
      </c>
      <c r="P154" s="81"/>
      <c r="Q154" s="98"/>
      <c r="R154" s="81" t="s">
        <v>133</v>
      </c>
    </row>
    <row r="155" spans="1:18" s="6" customFormat="1" ht="18" customHeight="1" x14ac:dyDescent="0.15">
      <c r="A155" s="24">
        <v>11</v>
      </c>
      <c r="B155" s="25" t="s">
        <v>5059</v>
      </c>
      <c r="C155" s="25"/>
      <c r="D155" s="25"/>
      <c r="E155" s="26"/>
      <c r="F155" s="25"/>
      <c r="G155" s="26"/>
      <c r="H155" s="25"/>
      <c r="I155" s="26"/>
      <c r="J155" s="26"/>
      <c r="K155" s="27">
        <f>IF(C155="",SUMIFS($K156:$K$6016,$A156:$A$6016,A155,$E156:$E$6016,""),IF(E155="",SUMIFS($K156:$K$6016,$A156:$A$6016,A155,$C156:$C$6016,C155,$G156:$G$6016,""),IF(G155="",SUMIFS($K156:$K$6016,$A156:$A$6016,A155,$C156:$C$6016,C155,$E156:$E$6016,E155),0)))</f>
        <v>2250000</v>
      </c>
      <c r="L155" s="27">
        <f>IF(C155="",SUMIFS($L156:$L$6016,$A156:$A$6016,A155,$E156:$E$6016,""),IF(E155="",SUMIFS($L156:$L$6016,$A156:$A$6016,A155,$C156:$C$6016,C155,$G156:$G$6016,""),IF(G155="",SUMIFS($L156:$L$6016,$A156:$A$6016,A155,$C156:$C$6016,C155,$E156:$E$6016,E155),0)))</f>
        <v>2200000</v>
      </c>
      <c r="M155" s="27">
        <f t="shared" ref="M155:M157" si="40">K155-L155</f>
        <v>50000</v>
      </c>
      <c r="N155" s="56"/>
      <c r="O155" s="71"/>
      <c r="P155" s="28"/>
      <c r="Q155" s="27">
        <f>IF(C155="",SUMIFS($Q$3:$Q$5564,$A$3:$A$5564,A155,$C$3:$C$5564,"&gt;0",$E$3:$E$5564,""),IF(E155="",SUMIFS($Q$3:$Q$5564,$A$3:$A$5564,A155,$C$3:$C$5564,C155,$E$3:$E$5564,"&gt;0",$G$3:$G$5564,""),IF(G155="",SUMIFS($Q$3:$Q$5564,$A$3:$A$5564,A155,$C$3:$C$5564,C155,$E$3:$E$5564,E155,$G$3:$G$5564,"&gt;0"))))</f>
        <v>0</v>
      </c>
      <c r="R155" s="27"/>
    </row>
    <row r="156" spans="1:18" s="6" customFormat="1" ht="18" customHeight="1" x14ac:dyDescent="0.15">
      <c r="A156" s="13">
        <v>11</v>
      </c>
      <c r="B156" s="14" t="s">
        <v>5059</v>
      </c>
      <c r="C156" s="15">
        <v>1</v>
      </c>
      <c r="D156" s="15" t="s">
        <v>5059</v>
      </c>
      <c r="E156" s="16"/>
      <c r="F156" s="15"/>
      <c r="G156" s="16"/>
      <c r="H156" s="15"/>
      <c r="I156" s="16"/>
      <c r="J156" s="16"/>
      <c r="K156" s="17">
        <f>IF(C156="",SUMIFS($K157:$K$6016,$A157:$A$6016,A156,$E157:$E$6016,""),IF(E156="",SUMIFS($K157:$K$6016,$A157:$A$6016,A156,$C157:$C$6016,C156,$G157:$G$6016,""),IF(G156="",SUMIFS($K157:$K$6016,$A157:$A$6016,A156,$C157:$C$6016,C156,$E157:$E$6016,E156),0)))</f>
        <v>2250000</v>
      </c>
      <c r="L156" s="17">
        <f>IF(C156="",SUMIFS($L157:$L$6016,$A157:$A$6016,A156,$E157:$E$6016,""),IF(E156="",SUMIFS($L157:$L$6016,$A157:$A$6016,A156,$C157:$C$6016,C156,$G157:$G$6016,""),IF(G156="",SUMIFS($L157:$L$6016,$A157:$A$6016,A156,$C157:$C$6016,C156,$E157:$E$6016,E156),0)))</f>
        <v>2200000</v>
      </c>
      <c r="M156" s="17">
        <f t="shared" si="40"/>
        <v>50000</v>
      </c>
      <c r="N156" s="58"/>
      <c r="O156" s="72"/>
      <c r="P156" s="18"/>
      <c r="Q156" s="17">
        <f>IF(C156="",SUMIFS($Q$3:$Q$5564,$A$3:$A$5564,A156,$C$3:$C$5564,"&gt;0",$E$3:$E$5564,""),IF(E156="",SUMIFS($Q$3:$Q$5564,$A$3:$A$5564,A156,$C$3:$C$5564,C156,$E$3:$E$5564,"&gt;0",$G$3:$G$5564,""),IF(G156="",SUMIFS($Q$3:$Q$5564,$A$3:$A$5564,A156,$C$3:$C$5564,C156,$E$3:$E$5564,E156,$G$3:$G$5564,"&gt;0"))))</f>
        <v>0</v>
      </c>
      <c r="R156" s="17"/>
    </row>
    <row r="157" spans="1:18" s="6" customFormat="1" ht="18" customHeight="1" x14ac:dyDescent="0.15">
      <c r="A157" s="13">
        <v>11</v>
      </c>
      <c r="B157" s="14" t="s">
        <v>5059</v>
      </c>
      <c r="C157" s="19">
        <v>1</v>
      </c>
      <c r="D157" s="14" t="s">
        <v>5059</v>
      </c>
      <c r="E157" s="20">
        <v>1</v>
      </c>
      <c r="F157" s="21" t="s">
        <v>5059</v>
      </c>
      <c r="G157" s="20"/>
      <c r="H157" s="21"/>
      <c r="I157" s="20"/>
      <c r="J157" s="20"/>
      <c r="K157" s="22">
        <f>IF(C157="",SUMIFS($K158:$K$6016,$A158:$A$6016,A157,$E158:$E$6016,""),IF(E157="",SUMIFS($K158:$K$6016,$A158:$A$6016,A157,$C158:$C$6016,C157,$G158:$G$6016,""),IF(G157="",SUMIFS($K158:$K$6016,$A158:$A$6016,A157,$C158:$C$6016,C157,$E158:$E$6016,E157),0)))</f>
        <v>2250000</v>
      </c>
      <c r="L157" s="22">
        <f>IF(C157="",SUMIFS($L158:$L$6016,$A158:$A$6016,A157,$E158:$E$6016,""),IF(E157="",SUMIFS($L158:$L$6016,$A158:$A$6016,A157,$C158:$C$6016,C157,$G158:$G$6016,""),IF(G157="",SUMIFS($L158:$L$6016,$A158:$A$6016,A157,$C158:$C$6016,C157,$E158:$E$6016,E157),0)))</f>
        <v>2200000</v>
      </c>
      <c r="M157" s="22">
        <f t="shared" si="40"/>
        <v>50000</v>
      </c>
      <c r="N157" s="77"/>
      <c r="O157" s="23"/>
      <c r="P157" s="60"/>
      <c r="Q157" s="22">
        <f>IF(C157="",SUMIFS($Q$3:$Q$5564,$A$3:$A$5564,A157,$C$3:$C$5564,"&gt;0",$E$3:$E$5564,""),IF(E157="",SUMIFS($Q$3:$Q$5564,$A$3:$A$5564,A157,$C$3:$C$5564,C157,$E$3:$E$5564,"&gt;0",$G$3:$G$5564,""),IF(G157="",SUMIFS($Q$3:$Q$5564,$A$3:$A$5564,A157,$C$3:$C$5564,C157,$E$3:$E$5564,E157,$G$3:$G$5564,"&gt;0"))))</f>
        <v>0</v>
      </c>
      <c r="R157" s="22"/>
    </row>
    <row r="158" spans="1:18" ht="18" customHeight="1" x14ac:dyDescent="0.15">
      <c r="A158" s="30">
        <v>11</v>
      </c>
      <c r="B158" s="31" t="s">
        <v>5059</v>
      </c>
      <c r="C158" s="31">
        <v>1</v>
      </c>
      <c r="D158" s="31" t="s">
        <v>5059</v>
      </c>
      <c r="E158" s="31">
        <v>1</v>
      </c>
      <c r="F158" s="31" t="s">
        <v>5059</v>
      </c>
      <c r="G158" s="32">
        <v>1</v>
      </c>
      <c r="H158" s="32" t="s">
        <v>5059</v>
      </c>
      <c r="I158" s="32"/>
      <c r="J158" s="83"/>
      <c r="K158" s="98"/>
      <c r="L158" s="98"/>
      <c r="M158" s="98"/>
      <c r="N158" s="83"/>
      <c r="O158" s="98"/>
      <c r="P158" s="81"/>
      <c r="Q158" s="98"/>
      <c r="R158" s="81"/>
    </row>
    <row r="159" spans="1:18" ht="18" customHeight="1" x14ac:dyDescent="0.15">
      <c r="A159" s="30">
        <v>11</v>
      </c>
      <c r="B159" s="31" t="s">
        <v>5059</v>
      </c>
      <c r="C159" s="31">
        <v>1</v>
      </c>
      <c r="D159" s="31" t="s">
        <v>5059</v>
      </c>
      <c r="E159" s="31">
        <v>1</v>
      </c>
      <c r="F159" s="31" t="s">
        <v>5059</v>
      </c>
      <c r="G159" s="31">
        <v>1</v>
      </c>
      <c r="H159" s="31" t="s">
        <v>5059</v>
      </c>
      <c r="I159" s="32">
        <v>1</v>
      </c>
      <c r="J159" s="83" t="s">
        <v>5060</v>
      </c>
      <c r="K159" s="98">
        <v>1950000</v>
      </c>
      <c r="L159" s="98">
        <v>1970000</v>
      </c>
      <c r="M159" s="98">
        <f t="shared" ref="M159" si="41">K159-L159</f>
        <v>-20000</v>
      </c>
      <c r="N159" s="83" t="s">
        <v>5061</v>
      </c>
      <c r="O159" s="98"/>
      <c r="P159" s="81"/>
      <c r="Q159" s="98"/>
      <c r="R159" s="81" t="s">
        <v>133</v>
      </c>
    </row>
    <row r="160" spans="1:18" ht="18" customHeight="1" x14ac:dyDescent="0.15">
      <c r="A160" s="30">
        <v>11</v>
      </c>
      <c r="B160" s="31" t="s">
        <v>5059</v>
      </c>
      <c r="C160" s="31">
        <v>1</v>
      </c>
      <c r="D160" s="31" t="s">
        <v>5059</v>
      </c>
      <c r="E160" s="31">
        <v>1</v>
      </c>
      <c r="F160" s="31" t="s">
        <v>5059</v>
      </c>
      <c r="G160" s="31">
        <v>1</v>
      </c>
      <c r="H160" s="31" t="s">
        <v>5059</v>
      </c>
      <c r="I160" s="31">
        <v>1</v>
      </c>
      <c r="J160" s="84" t="s">
        <v>5060</v>
      </c>
      <c r="K160" s="98"/>
      <c r="L160" s="98"/>
      <c r="M160" s="98"/>
      <c r="N160" s="83" t="s">
        <v>5062</v>
      </c>
      <c r="O160" s="98">
        <v>1950000000</v>
      </c>
      <c r="P160" s="81"/>
      <c r="Q160" s="98"/>
      <c r="R160" s="81" t="s">
        <v>133</v>
      </c>
    </row>
    <row r="161" spans="1:18" ht="18" customHeight="1" x14ac:dyDescent="0.15">
      <c r="A161" s="30">
        <v>11</v>
      </c>
      <c r="B161" s="31" t="s">
        <v>5059</v>
      </c>
      <c r="C161" s="31">
        <v>1</v>
      </c>
      <c r="D161" s="31" t="s">
        <v>5059</v>
      </c>
      <c r="E161" s="31">
        <v>1</v>
      </c>
      <c r="F161" s="31" t="s">
        <v>5059</v>
      </c>
      <c r="G161" s="31">
        <v>1</v>
      </c>
      <c r="H161" s="31" t="s">
        <v>5059</v>
      </c>
      <c r="I161" s="31">
        <v>1</v>
      </c>
      <c r="J161" s="84" t="s">
        <v>5060</v>
      </c>
      <c r="K161" s="98"/>
      <c r="L161" s="98"/>
      <c r="M161" s="98"/>
      <c r="N161" s="83" t="s">
        <v>5063</v>
      </c>
      <c r="O161" s="98"/>
      <c r="P161" s="81"/>
      <c r="Q161" s="98"/>
      <c r="R161" s="81" t="s">
        <v>133</v>
      </c>
    </row>
    <row r="162" spans="1:18" ht="18" customHeight="1" x14ac:dyDescent="0.15">
      <c r="A162" s="30">
        <v>11</v>
      </c>
      <c r="B162" s="31" t="s">
        <v>5059</v>
      </c>
      <c r="C162" s="31">
        <v>1</v>
      </c>
      <c r="D162" s="31" t="s">
        <v>5059</v>
      </c>
      <c r="E162" s="31">
        <v>1</v>
      </c>
      <c r="F162" s="31" t="s">
        <v>5059</v>
      </c>
      <c r="G162" s="31">
        <v>1</v>
      </c>
      <c r="H162" s="31" t="s">
        <v>5059</v>
      </c>
      <c r="I162" s="32">
        <v>2</v>
      </c>
      <c r="J162" s="83" t="s">
        <v>5064</v>
      </c>
      <c r="K162" s="98">
        <v>300000</v>
      </c>
      <c r="L162" s="98">
        <v>230000</v>
      </c>
      <c r="M162" s="98">
        <f t="shared" ref="M162" si="42">K162-L162</f>
        <v>70000</v>
      </c>
      <c r="N162" s="83" t="s">
        <v>5065</v>
      </c>
      <c r="O162" s="98"/>
      <c r="P162" s="81"/>
      <c r="Q162" s="98"/>
      <c r="R162" s="81" t="s">
        <v>133</v>
      </c>
    </row>
    <row r="163" spans="1:18" ht="18" customHeight="1" x14ac:dyDescent="0.15">
      <c r="A163" s="30">
        <v>11</v>
      </c>
      <c r="B163" s="31" t="s">
        <v>5059</v>
      </c>
      <c r="C163" s="31">
        <v>1</v>
      </c>
      <c r="D163" s="31" t="s">
        <v>5059</v>
      </c>
      <c r="E163" s="31">
        <v>1</v>
      </c>
      <c r="F163" s="31" t="s">
        <v>5059</v>
      </c>
      <c r="G163" s="31">
        <v>1</v>
      </c>
      <c r="H163" s="31" t="s">
        <v>5059</v>
      </c>
      <c r="I163" s="31">
        <v>2</v>
      </c>
      <c r="J163" s="84" t="s">
        <v>5064</v>
      </c>
      <c r="K163" s="98"/>
      <c r="L163" s="98"/>
      <c r="M163" s="98"/>
      <c r="N163" s="83" t="s">
        <v>5066</v>
      </c>
      <c r="O163" s="98"/>
      <c r="P163" s="81"/>
      <c r="Q163" s="98"/>
      <c r="R163" s="81" t="s">
        <v>133</v>
      </c>
    </row>
    <row r="164" spans="1:18" ht="18" customHeight="1" x14ac:dyDescent="0.15">
      <c r="A164" s="30">
        <v>11</v>
      </c>
      <c r="B164" s="31" t="s">
        <v>5059</v>
      </c>
      <c r="C164" s="31">
        <v>1</v>
      </c>
      <c r="D164" s="31" t="s">
        <v>5059</v>
      </c>
      <c r="E164" s="31">
        <v>1</v>
      </c>
      <c r="F164" s="31" t="s">
        <v>5059</v>
      </c>
      <c r="G164" s="31">
        <v>1</v>
      </c>
      <c r="H164" s="31" t="s">
        <v>5059</v>
      </c>
      <c r="I164" s="31">
        <v>2</v>
      </c>
      <c r="J164" s="84" t="s">
        <v>5064</v>
      </c>
      <c r="K164" s="98"/>
      <c r="L164" s="98"/>
      <c r="M164" s="98"/>
      <c r="N164" s="83" t="s">
        <v>5067</v>
      </c>
      <c r="O164" s="98">
        <v>290000000</v>
      </c>
      <c r="P164" s="81"/>
      <c r="Q164" s="98"/>
      <c r="R164" s="81" t="s">
        <v>133</v>
      </c>
    </row>
    <row r="165" spans="1:18" ht="18" customHeight="1" x14ac:dyDescent="0.15">
      <c r="A165" s="30">
        <v>11</v>
      </c>
      <c r="B165" s="31" t="s">
        <v>5059</v>
      </c>
      <c r="C165" s="31">
        <v>1</v>
      </c>
      <c r="D165" s="31" t="s">
        <v>5059</v>
      </c>
      <c r="E165" s="31">
        <v>1</v>
      </c>
      <c r="F165" s="31" t="s">
        <v>5059</v>
      </c>
      <c r="G165" s="31">
        <v>1</v>
      </c>
      <c r="H165" s="31" t="s">
        <v>5059</v>
      </c>
      <c r="I165" s="31">
        <v>2</v>
      </c>
      <c r="J165" s="84" t="s">
        <v>5064</v>
      </c>
      <c r="K165" s="98"/>
      <c r="L165" s="98"/>
      <c r="M165" s="98"/>
      <c r="N165" s="83" t="s">
        <v>5068</v>
      </c>
      <c r="O165" s="98">
        <v>10000000</v>
      </c>
      <c r="P165" s="81"/>
      <c r="Q165" s="98"/>
      <c r="R165" s="81" t="s">
        <v>133</v>
      </c>
    </row>
    <row r="166" spans="1:18" ht="18" customHeight="1" x14ac:dyDescent="0.15">
      <c r="A166" s="30">
        <v>11</v>
      </c>
      <c r="B166" s="31" t="s">
        <v>5059</v>
      </c>
      <c r="C166" s="31">
        <v>1</v>
      </c>
      <c r="D166" s="31" t="s">
        <v>5059</v>
      </c>
      <c r="E166" s="31">
        <v>1</v>
      </c>
      <c r="F166" s="31" t="s">
        <v>5059</v>
      </c>
      <c r="G166" s="31">
        <v>1</v>
      </c>
      <c r="H166" s="31" t="s">
        <v>5059</v>
      </c>
      <c r="I166" s="31">
        <v>2</v>
      </c>
      <c r="J166" s="84" t="s">
        <v>5064</v>
      </c>
      <c r="K166" s="98"/>
      <c r="L166" s="98"/>
      <c r="M166" s="98"/>
      <c r="N166" s="83" t="s">
        <v>5069</v>
      </c>
      <c r="O166" s="98"/>
      <c r="P166" s="81"/>
      <c r="Q166" s="98"/>
      <c r="R166" s="81" t="s">
        <v>133</v>
      </c>
    </row>
    <row r="167" spans="1:18" ht="18" customHeight="1" x14ac:dyDescent="0.15">
      <c r="A167" s="30">
        <v>11</v>
      </c>
      <c r="B167" s="31" t="s">
        <v>5059</v>
      </c>
      <c r="C167" s="31">
        <v>1</v>
      </c>
      <c r="D167" s="31" t="s">
        <v>5059</v>
      </c>
      <c r="E167" s="31">
        <v>1</v>
      </c>
      <c r="F167" s="31" t="s">
        <v>5059</v>
      </c>
      <c r="G167" s="31">
        <v>1</v>
      </c>
      <c r="H167" s="31" t="s">
        <v>5059</v>
      </c>
      <c r="I167" s="31">
        <v>2</v>
      </c>
      <c r="J167" s="84" t="s">
        <v>5064</v>
      </c>
      <c r="K167" s="98"/>
      <c r="L167" s="98"/>
      <c r="M167" s="98"/>
      <c r="N167" s="83" t="s">
        <v>5070</v>
      </c>
      <c r="O167" s="98"/>
      <c r="P167" s="81"/>
      <c r="Q167" s="98"/>
      <c r="R167" s="81" t="s">
        <v>133</v>
      </c>
    </row>
    <row r="168" spans="1:18" ht="18" customHeight="1" x14ac:dyDescent="0.15">
      <c r="A168" s="30">
        <v>11</v>
      </c>
      <c r="B168" s="31" t="s">
        <v>5059</v>
      </c>
      <c r="C168" s="31">
        <v>1</v>
      </c>
      <c r="D168" s="31" t="s">
        <v>5059</v>
      </c>
      <c r="E168" s="31">
        <v>1</v>
      </c>
      <c r="F168" s="31" t="s">
        <v>5059</v>
      </c>
      <c r="G168" s="31">
        <v>1</v>
      </c>
      <c r="H168" s="31" t="s">
        <v>5059</v>
      </c>
      <c r="I168" s="31">
        <v>2</v>
      </c>
      <c r="J168" s="84" t="s">
        <v>5064</v>
      </c>
      <c r="K168" s="98"/>
      <c r="L168" s="98"/>
      <c r="M168" s="98"/>
      <c r="N168" s="83" t="s">
        <v>5071</v>
      </c>
      <c r="O168" s="98"/>
      <c r="P168" s="81"/>
      <c r="Q168" s="98"/>
      <c r="R168" s="81" t="s">
        <v>133</v>
      </c>
    </row>
    <row r="169" spans="1:18" s="6" customFormat="1" ht="18" customHeight="1" x14ac:dyDescent="0.15">
      <c r="A169" s="24">
        <v>12</v>
      </c>
      <c r="B169" s="25" t="s">
        <v>5072</v>
      </c>
      <c r="C169" s="25"/>
      <c r="D169" s="25"/>
      <c r="E169" s="26"/>
      <c r="F169" s="25"/>
      <c r="G169" s="26"/>
      <c r="H169" s="25"/>
      <c r="I169" s="26"/>
      <c r="J169" s="26"/>
      <c r="K169" s="27">
        <f>IF(C169="",SUMIFS($K170:$K$6016,$A170:$A$6016,A169,$E170:$E$6016,""),IF(E169="",SUMIFS($K170:$K$6016,$A170:$A$6016,A169,$C170:$C$6016,C169,$G170:$G$6016,""),IF(G169="",SUMIFS($K170:$K$6016,$A170:$A$6016,A169,$C170:$C$6016,C169,$E170:$E$6016,E169),0)))</f>
        <v>1100</v>
      </c>
      <c r="L169" s="27">
        <f>IF(C169="",SUMIFS($L170:$L$6016,$A170:$A$6016,A169,$E170:$E$6016,""),IF(E169="",SUMIFS($L170:$L$6016,$A170:$A$6016,A169,$C170:$C$6016,C169,$G170:$G$6016,""),IF(G169="",SUMIFS($L170:$L$6016,$A170:$A$6016,A169,$C170:$C$6016,C169,$E170:$E$6016,E169),0)))</f>
        <v>1100</v>
      </c>
      <c r="M169" s="27">
        <f t="shared" ref="M169:M171" si="43">K169-L169</f>
        <v>0</v>
      </c>
      <c r="N169" s="56"/>
      <c r="O169" s="71"/>
      <c r="P169" s="28"/>
      <c r="Q169" s="27">
        <f>IF(C169="",SUMIFS($Q$3:$Q$5564,$A$3:$A$5564,A169,$C$3:$C$5564,"&gt;0",$E$3:$E$5564,""),IF(E169="",SUMIFS($Q$3:$Q$5564,$A$3:$A$5564,A169,$C$3:$C$5564,C169,$E$3:$E$5564,"&gt;0",$G$3:$G$5564,""),IF(G169="",SUMIFS($Q$3:$Q$5564,$A$3:$A$5564,A169,$C$3:$C$5564,C169,$E$3:$E$5564,E169,$G$3:$G$5564,"&gt;0"))))</f>
        <v>0</v>
      </c>
      <c r="R169" s="27"/>
    </row>
    <row r="170" spans="1:18" s="6" customFormat="1" ht="18" customHeight="1" x14ac:dyDescent="0.15">
      <c r="A170" s="13">
        <v>12</v>
      </c>
      <c r="B170" s="14" t="s">
        <v>5072</v>
      </c>
      <c r="C170" s="15">
        <v>1</v>
      </c>
      <c r="D170" s="15" t="s">
        <v>5072</v>
      </c>
      <c r="E170" s="16"/>
      <c r="F170" s="15"/>
      <c r="G170" s="16"/>
      <c r="H170" s="15"/>
      <c r="I170" s="16"/>
      <c r="J170" s="16"/>
      <c r="K170" s="17">
        <f>IF(C170="",SUMIFS($K171:$K$6016,$A171:$A$6016,A170,$E171:$E$6016,""),IF(E170="",SUMIFS($K171:$K$6016,$A171:$A$6016,A170,$C171:$C$6016,C170,$G171:$G$6016,""),IF(G170="",SUMIFS($K171:$K$6016,$A171:$A$6016,A170,$C171:$C$6016,C170,$E171:$E$6016,E170),0)))</f>
        <v>1100</v>
      </c>
      <c r="L170" s="17">
        <f>IF(C170="",SUMIFS($L171:$L$6016,$A171:$A$6016,A170,$E171:$E$6016,""),IF(E170="",SUMIFS($L171:$L$6016,$A171:$A$6016,A170,$C171:$C$6016,C170,$G171:$G$6016,""),IF(G170="",SUMIFS($L171:$L$6016,$A171:$A$6016,A170,$C171:$C$6016,C170,$E171:$E$6016,E170),0)))</f>
        <v>1100</v>
      </c>
      <c r="M170" s="17">
        <f t="shared" si="43"/>
        <v>0</v>
      </c>
      <c r="N170" s="58"/>
      <c r="O170" s="72"/>
      <c r="P170" s="18"/>
      <c r="Q170" s="17">
        <f>IF(C170="",SUMIFS($Q$3:$Q$5564,$A$3:$A$5564,A170,$C$3:$C$5564,"&gt;0",$E$3:$E$5564,""),IF(E170="",SUMIFS($Q$3:$Q$5564,$A$3:$A$5564,A170,$C$3:$C$5564,C170,$E$3:$E$5564,"&gt;0",$G$3:$G$5564,""),IF(G170="",SUMIFS($Q$3:$Q$5564,$A$3:$A$5564,A170,$C$3:$C$5564,C170,$E$3:$E$5564,E170,$G$3:$G$5564,"&gt;0"))))</f>
        <v>0</v>
      </c>
      <c r="R170" s="17"/>
    </row>
    <row r="171" spans="1:18" s="6" customFormat="1" ht="18" customHeight="1" x14ac:dyDescent="0.15">
      <c r="A171" s="13">
        <v>12</v>
      </c>
      <c r="B171" s="14" t="s">
        <v>5072</v>
      </c>
      <c r="C171" s="19">
        <v>1</v>
      </c>
      <c r="D171" s="14" t="s">
        <v>5072</v>
      </c>
      <c r="E171" s="20">
        <v>1</v>
      </c>
      <c r="F171" s="21" t="s">
        <v>5072</v>
      </c>
      <c r="G171" s="20"/>
      <c r="H171" s="21"/>
      <c r="I171" s="20"/>
      <c r="J171" s="20"/>
      <c r="K171" s="22">
        <f>IF(C171="",SUMIFS($K172:$K$6016,$A172:$A$6016,A171,$E172:$E$6016,""),IF(E171="",SUMIFS($K172:$K$6016,$A172:$A$6016,A171,$C172:$C$6016,C171,$G172:$G$6016,""),IF(G171="",SUMIFS($K172:$K$6016,$A172:$A$6016,A171,$C172:$C$6016,C171,$E172:$E$6016,E171),0)))</f>
        <v>1100</v>
      </c>
      <c r="L171" s="22">
        <f>IF(C171="",SUMIFS($L172:$L$6016,$A172:$A$6016,A171,$E172:$E$6016,""),IF(E171="",SUMIFS($L172:$L$6016,$A172:$A$6016,A171,$C172:$C$6016,C171,$G172:$G$6016,""),IF(G171="",SUMIFS($L172:$L$6016,$A172:$A$6016,A171,$C172:$C$6016,C171,$E172:$E$6016,E171),0)))</f>
        <v>1100</v>
      </c>
      <c r="M171" s="22">
        <f t="shared" si="43"/>
        <v>0</v>
      </c>
      <c r="N171" s="77"/>
      <c r="O171" s="23"/>
      <c r="P171" s="60"/>
      <c r="Q171" s="22">
        <f>IF(C171="",SUMIFS($Q$3:$Q$5564,$A$3:$A$5564,A171,$C$3:$C$5564,"&gt;0",$E$3:$E$5564,""),IF(E171="",SUMIFS($Q$3:$Q$5564,$A$3:$A$5564,A171,$C$3:$C$5564,C171,$E$3:$E$5564,"&gt;0",$G$3:$G$5564,""),IF(G171="",SUMIFS($Q$3:$Q$5564,$A$3:$A$5564,A171,$C$3:$C$5564,C171,$E$3:$E$5564,E171,$G$3:$G$5564,"&gt;0"))))</f>
        <v>0</v>
      </c>
      <c r="R171" s="22"/>
    </row>
    <row r="172" spans="1:18" ht="18" customHeight="1" x14ac:dyDescent="0.15">
      <c r="A172" s="30">
        <v>12</v>
      </c>
      <c r="B172" s="31" t="s">
        <v>5072</v>
      </c>
      <c r="C172" s="31">
        <v>1</v>
      </c>
      <c r="D172" s="31" t="s">
        <v>5072</v>
      </c>
      <c r="E172" s="31">
        <v>1</v>
      </c>
      <c r="F172" s="31" t="s">
        <v>5072</v>
      </c>
      <c r="G172" s="32">
        <v>1</v>
      </c>
      <c r="H172" s="32" t="s">
        <v>5072</v>
      </c>
      <c r="I172" s="32"/>
      <c r="J172" s="83"/>
      <c r="K172" s="98"/>
      <c r="L172" s="98"/>
      <c r="M172" s="98"/>
      <c r="N172" s="83"/>
      <c r="O172" s="98"/>
      <c r="P172" s="81"/>
      <c r="Q172" s="98"/>
      <c r="R172" s="81"/>
    </row>
    <row r="173" spans="1:18" ht="18" customHeight="1" x14ac:dyDescent="0.15">
      <c r="A173" s="30">
        <v>12</v>
      </c>
      <c r="B173" s="31" t="s">
        <v>5072</v>
      </c>
      <c r="C173" s="31">
        <v>1</v>
      </c>
      <c r="D173" s="31" t="s">
        <v>5072</v>
      </c>
      <c r="E173" s="31">
        <v>1</v>
      </c>
      <c r="F173" s="31" t="s">
        <v>5072</v>
      </c>
      <c r="G173" s="31">
        <v>1</v>
      </c>
      <c r="H173" s="31" t="s">
        <v>5072</v>
      </c>
      <c r="I173" s="32">
        <v>1</v>
      </c>
      <c r="J173" s="83" t="s">
        <v>5072</v>
      </c>
      <c r="K173" s="98">
        <v>1100</v>
      </c>
      <c r="L173" s="98">
        <v>1100</v>
      </c>
      <c r="M173" s="98">
        <f t="shared" ref="M173" si="44">K173-L173</f>
        <v>0</v>
      </c>
      <c r="N173" s="83" t="s">
        <v>5073</v>
      </c>
      <c r="O173" s="98"/>
      <c r="P173" s="81"/>
      <c r="Q173" s="98"/>
      <c r="R173" s="81" t="s">
        <v>133</v>
      </c>
    </row>
    <row r="174" spans="1:18" ht="18" customHeight="1" x14ac:dyDescent="0.15">
      <c r="A174" s="30">
        <v>12</v>
      </c>
      <c r="B174" s="31" t="s">
        <v>5072</v>
      </c>
      <c r="C174" s="31">
        <v>1</v>
      </c>
      <c r="D174" s="31" t="s">
        <v>5072</v>
      </c>
      <c r="E174" s="31">
        <v>1</v>
      </c>
      <c r="F174" s="31" t="s">
        <v>5072</v>
      </c>
      <c r="G174" s="31">
        <v>1</v>
      </c>
      <c r="H174" s="31" t="s">
        <v>5072</v>
      </c>
      <c r="I174" s="31">
        <v>1</v>
      </c>
      <c r="J174" s="84" t="s">
        <v>5072</v>
      </c>
      <c r="K174" s="98"/>
      <c r="L174" s="98"/>
      <c r="M174" s="98"/>
      <c r="N174" s="83" t="s">
        <v>5074</v>
      </c>
      <c r="O174" s="98">
        <v>1100000</v>
      </c>
      <c r="P174" s="81"/>
      <c r="Q174" s="98"/>
      <c r="R174" s="81" t="s">
        <v>133</v>
      </c>
    </row>
    <row r="175" spans="1:18" ht="18" customHeight="1" x14ac:dyDescent="0.15">
      <c r="A175" s="30">
        <v>12</v>
      </c>
      <c r="B175" s="31" t="s">
        <v>5072</v>
      </c>
      <c r="C175" s="31">
        <v>1</v>
      </c>
      <c r="D175" s="31" t="s">
        <v>5072</v>
      </c>
      <c r="E175" s="31">
        <v>1</v>
      </c>
      <c r="F175" s="31" t="s">
        <v>5072</v>
      </c>
      <c r="G175" s="31">
        <v>1</v>
      </c>
      <c r="H175" s="31" t="s">
        <v>5072</v>
      </c>
      <c r="I175" s="31">
        <v>1</v>
      </c>
      <c r="J175" s="84" t="s">
        <v>5072</v>
      </c>
      <c r="K175" s="98"/>
      <c r="L175" s="98"/>
      <c r="M175" s="98"/>
      <c r="N175" s="83" t="s">
        <v>5075</v>
      </c>
      <c r="O175" s="98"/>
      <c r="P175" s="81"/>
      <c r="Q175" s="98"/>
      <c r="R175" s="81" t="s">
        <v>133</v>
      </c>
    </row>
    <row r="176" spans="1:18" s="6" customFormat="1" ht="18" customHeight="1" x14ac:dyDescent="0.15">
      <c r="A176" s="24">
        <v>13</v>
      </c>
      <c r="B176" s="25" t="s">
        <v>5076</v>
      </c>
      <c r="C176" s="25"/>
      <c r="D176" s="25"/>
      <c r="E176" s="26"/>
      <c r="F176" s="25"/>
      <c r="G176" s="26"/>
      <c r="H176" s="25"/>
      <c r="I176" s="26"/>
      <c r="J176" s="26"/>
      <c r="K176" s="27">
        <f>IF(C176="",SUMIFS($K177:$K$6016,$A177:$A$6016,A176,$E177:$E$6016,""),IF(E176="",SUMIFS($K177:$K$6016,$A177:$A$6016,A176,$C177:$C$6016,C176,$G177:$G$6016,""),IF(G176="",SUMIFS($K177:$K$6016,$A177:$A$6016,A176,$C177:$C$6016,C176,$E177:$E$6016,E176),0)))</f>
        <v>11177</v>
      </c>
      <c r="L176" s="27">
        <f>IF(C176="",SUMIFS($L177:$L$6016,$A177:$A$6016,A176,$E177:$E$6016,""),IF(E176="",SUMIFS($L177:$L$6016,$A177:$A$6016,A176,$C177:$C$6016,C176,$G177:$G$6016,""),IF(G176="",SUMIFS($L177:$L$6016,$A177:$A$6016,A176,$C177:$C$6016,C176,$E177:$E$6016,E176),0)))</f>
        <v>12405</v>
      </c>
      <c r="M176" s="27">
        <f t="shared" ref="M176:M178" si="45">K176-L176</f>
        <v>-1228</v>
      </c>
      <c r="N176" s="56"/>
      <c r="O176" s="71"/>
      <c r="P176" s="28"/>
      <c r="Q176" s="27">
        <f>IF(C176="",SUMIFS($Q$3:$Q$5564,$A$3:$A$5564,A176,$C$3:$C$5564,"&gt;0",$E$3:$E$5564,""),IF(E176="",SUMIFS($Q$3:$Q$5564,$A$3:$A$5564,A176,$C$3:$C$5564,C176,$E$3:$E$5564,"&gt;0",$G$3:$G$5564,""),IF(G176="",SUMIFS($Q$3:$Q$5564,$A$3:$A$5564,A176,$C$3:$C$5564,C176,$E$3:$E$5564,E176,$G$3:$G$5564,"&gt;0"))))</f>
        <v>11177</v>
      </c>
      <c r="R176" s="27"/>
    </row>
    <row r="177" spans="1:18" s="6" customFormat="1" ht="18" customHeight="1" x14ac:dyDescent="0.15">
      <c r="A177" s="13">
        <v>13</v>
      </c>
      <c r="B177" s="14" t="s">
        <v>5076</v>
      </c>
      <c r="C177" s="15">
        <v>2</v>
      </c>
      <c r="D177" s="15" t="s">
        <v>5077</v>
      </c>
      <c r="E177" s="16"/>
      <c r="F177" s="15"/>
      <c r="G177" s="16"/>
      <c r="H177" s="15"/>
      <c r="I177" s="16"/>
      <c r="J177" s="16"/>
      <c r="K177" s="17">
        <f>IF(C177="",SUMIFS($K178:$K$6016,$A178:$A$6016,A177,$E178:$E$6016,""),IF(E177="",SUMIFS($K178:$K$6016,$A178:$A$6016,A177,$C178:$C$6016,C177,$G178:$G$6016,""),IF(G177="",SUMIFS($K178:$K$6016,$A178:$A$6016,A177,$C178:$C$6016,C177,$E178:$E$6016,E177),0)))</f>
        <v>11177</v>
      </c>
      <c r="L177" s="17">
        <f>IF(C177="",SUMIFS($L178:$L$6016,$A178:$A$6016,A177,$E178:$E$6016,""),IF(E177="",SUMIFS($L178:$L$6016,$A178:$A$6016,A177,$C178:$C$6016,C177,$G178:$G$6016,""),IF(G177="",SUMIFS($L178:$L$6016,$A178:$A$6016,A177,$C178:$C$6016,C177,$E178:$E$6016,E177),0)))</f>
        <v>12405</v>
      </c>
      <c r="M177" s="17">
        <f t="shared" si="45"/>
        <v>-1228</v>
      </c>
      <c r="N177" s="58"/>
      <c r="O177" s="72"/>
      <c r="P177" s="18"/>
      <c r="Q177" s="17">
        <f>IF(C177="",SUMIFS($Q$3:$Q$5564,$A$3:$A$5564,A177,$C$3:$C$5564,"&gt;0",$E$3:$E$5564,""),IF(E177="",SUMIFS($Q$3:$Q$5564,$A$3:$A$5564,A177,$C$3:$C$5564,C177,$E$3:$E$5564,"&gt;0",$G$3:$G$5564,""),IF(G177="",SUMIFS($Q$3:$Q$5564,$A$3:$A$5564,A177,$C$3:$C$5564,C177,$E$3:$E$5564,E177,$G$3:$G$5564,"&gt;0"))))</f>
        <v>11177</v>
      </c>
      <c r="R177" s="17"/>
    </row>
    <row r="178" spans="1:18" s="6" customFormat="1" ht="18" customHeight="1" x14ac:dyDescent="0.15">
      <c r="A178" s="13">
        <v>13</v>
      </c>
      <c r="B178" s="14" t="s">
        <v>5076</v>
      </c>
      <c r="C178" s="19">
        <v>2</v>
      </c>
      <c r="D178" s="14" t="s">
        <v>5077</v>
      </c>
      <c r="E178" s="20">
        <v>1</v>
      </c>
      <c r="F178" s="21" t="s">
        <v>5078</v>
      </c>
      <c r="G178" s="20"/>
      <c r="H178" s="21"/>
      <c r="I178" s="20"/>
      <c r="J178" s="20"/>
      <c r="K178" s="22">
        <f>IF(C178="",SUMIFS($K179:$K$6016,$A179:$A$6016,A178,$E179:$E$6016,""),IF(E178="",SUMIFS($K179:$K$6016,$A179:$A$6016,A178,$C179:$C$6016,C178,$G179:$G$6016,""),IF(G178="",SUMIFS($K179:$K$6016,$A179:$A$6016,A178,$C179:$C$6016,C178,$E179:$E$6016,E178),0)))</f>
        <v>723</v>
      </c>
      <c r="L178" s="22">
        <f>IF(C178="",SUMIFS($L179:$L$6016,$A179:$A$6016,A178,$E179:$E$6016,""),IF(E178="",SUMIFS($L179:$L$6016,$A179:$A$6016,A178,$C179:$C$6016,C178,$G179:$G$6016,""),IF(G178="",SUMIFS($L179:$L$6016,$A179:$A$6016,A178,$C179:$C$6016,C178,$E179:$E$6016,E178),0)))</f>
        <v>719</v>
      </c>
      <c r="M178" s="22">
        <f t="shared" si="45"/>
        <v>4</v>
      </c>
      <c r="N178" s="77"/>
      <c r="O178" s="23"/>
      <c r="P178" s="60"/>
      <c r="Q178" s="22">
        <f>IF(C178="",SUMIFS($Q$3:$Q$5564,$A$3:$A$5564,A178,$C$3:$C$5564,"&gt;0",$E$3:$E$5564,""),IF(E178="",SUMIFS($Q$3:$Q$5564,$A$3:$A$5564,A178,$C$3:$C$5564,C178,$E$3:$E$5564,"&gt;0",$G$3:$G$5564,""),IF(G178="",SUMIFS($Q$3:$Q$5564,$A$3:$A$5564,A178,$C$3:$C$5564,C178,$E$3:$E$5564,E178,$G$3:$G$5564,"&gt;0"))))</f>
        <v>723</v>
      </c>
      <c r="R178" s="22"/>
    </row>
    <row r="179" spans="1:18" ht="18" customHeight="1" x14ac:dyDescent="0.15">
      <c r="A179" s="30">
        <v>13</v>
      </c>
      <c r="B179" s="31" t="s">
        <v>5076</v>
      </c>
      <c r="C179" s="31">
        <v>2</v>
      </c>
      <c r="D179" s="31" t="s">
        <v>5077</v>
      </c>
      <c r="E179" s="31">
        <v>1</v>
      </c>
      <c r="F179" s="31" t="s">
        <v>5078</v>
      </c>
      <c r="G179" s="32">
        <v>2</v>
      </c>
      <c r="H179" s="32" t="s">
        <v>5079</v>
      </c>
      <c r="I179" s="32"/>
      <c r="J179" s="83"/>
      <c r="K179" s="98"/>
      <c r="L179" s="98"/>
      <c r="M179" s="98"/>
      <c r="N179" s="83"/>
      <c r="O179" s="98"/>
      <c r="P179" s="81"/>
      <c r="Q179" s="98"/>
      <c r="R179" s="81"/>
    </row>
    <row r="180" spans="1:18" ht="18" customHeight="1" x14ac:dyDescent="0.15">
      <c r="A180" s="30">
        <v>13</v>
      </c>
      <c r="B180" s="31" t="s">
        <v>5076</v>
      </c>
      <c r="C180" s="31">
        <v>2</v>
      </c>
      <c r="D180" s="31" t="s">
        <v>5077</v>
      </c>
      <c r="E180" s="31">
        <v>1</v>
      </c>
      <c r="F180" s="31" t="s">
        <v>5078</v>
      </c>
      <c r="G180" s="31">
        <v>2</v>
      </c>
      <c r="H180" s="31" t="s">
        <v>5079</v>
      </c>
      <c r="I180" s="32">
        <v>1</v>
      </c>
      <c r="J180" s="83" t="s">
        <v>5080</v>
      </c>
      <c r="K180" s="98">
        <v>409</v>
      </c>
      <c r="L180" s="98">
        <v>365</v>
      </c>
      <c r="M180" s="98">
        <f t="shared" ref="M180:M183" si="46">K180-L180</f>
        <v>44</v>
      </c>
      <c r="N180" s="83" t="s">
        <v>5081</v>
      </c>
      <c r="O180" s="98">
        <v>409200</v>
      </c>
      <c r="P180" s="81" t="s">
        <v>914</v>
      </c>
      <c r="Q180" s="98">
        <v>409</v>
      </c>
      <c r="R180" s="81" t="s">
        <v>862</v>
      </c>
    </row>
    <row r="181" spans="1:18" ht="18" customHeight="1" x14ac:dyDescent="0.15">
      <c r="A181" s="30">
        <v>13</v>
      </c>
      <c r="B181" s="31" t="s">
        <v>5076</v>
      </c>
      <c r="C181" s="31">
        <v>2</v>
      </c>
      <c r="D181" s="31" t="s">
        <v>5077</v>
      </c>
      <c r="E181" s="31">
        <v>1</v>
      </c>
      <c r="F181" s="31" t="s">
        <v>5078</v>
      </c>
      <c r="G181" s="31">
        <v>2</v>
      </c>
      <c r="H181" s="31" t="s">
        <v>5079</v>
      </c>
      <c r="I181" s="32">
        <v>4</v>
      </c>
      <c r="J181" s="83" t="s">
        <v>5082</v>
      </c>
      <c r="K181" s="98">
        <v>180</v>
      </c>
      <c r="L181" s="98">
        <v>180</v>
      </c>
      <c r="M181" s="98">
        <f t="shared" si="46"/>
        <v>0</v>
      </c>
      <c r="N181" s="83" t="s">
        <v>5083</v>
      </c>
      <c r="O181" s="98">
        <v>180000</v>
      </c>
      <c r="P181" s="81" t="s">
        <v>914</v>
      </c>
      <c r="Q181" s="98">
        <v>180</v>
      </c>
      <c r="R181" s="81" t="s">
        <v>862</v>
      </c>
    </row>
    <row r="182" spans="1:18" ht="18" customHeight="1" x14ac:dyDescent="0.15">
      <c r="A182" s="30">
        <v>13</v>
      </c>
      <c r="B182" s="31" t="s">
        <v>5076</v>
      </c>
      <c r="C182" s="31">
        <v>2</v>
      </c>
      <c r="D182" s="31" t="s">
        <v>5077</v>
      </c>
      <c r="E182" s="31">
        <v>1</v>
      </c>
      <c r="F182" s="31" t="s">
        <v>5078</v>
      </c>
      <c r="G182" s="31">
        <v>2</v>
      </c>
      <c r="H182" s="31" t="s">
        <v>5079</v>
      </c>
      <c r="I182" s="32">
        <v>7</v>
      </c>
      <c r="J182" s="83" t="s">
        <v>2815</v>
      </c>
      <c r="K182" s="98">
        <v>130</v>
      </c>
      <c r="L182" s="98">
        <v>170</v>
      </c>
      <c r="M182" s="98">
        <f t="shared" si="46"/>
        <v>-40</v>
      </c>
      <c r="N182" s="83" t="s">
        <v>5084</v>
      </c>
      <c r="O182" s="98">
        <v>130000</v>
      </c>
      <c r="P182" s="81" t="s">
        <v>914</v>
      </c>
      <c r="Q182" s="98">
        <v>130</v>
      </c>
      <c r="R182" s="81" t="s">
        <v>862</v>
      </c>
    </row>
    <row r="183" spans="1:18" ht="18" customHeight="1" x14ac:dyDescent="0.15">
      <c r="A183" s="30">
        <v>13</v>
      </c>
      <c r="B183" s="31" t="s">
        <v>5076</v>
      </c>
      <c r="C183" s="31">
        <v>2</v>
      </c>
      <c r="D183" s="31" t="s">
        <v>5077</v>
      </c>
      <c r="E183" s="31">
        <v>1</v>
      </c>
      <c r="F183" s="31" t="s">
        <v>5078</v>
      </c>
      <c r="G183" s="31">
        <v>2</v>
      </c>
      <c r="H183" s="31" t="s">
        <v>5079</v>
      </c>
      <c r="I183" s="32">
        <v>11</v>
      </c>
      <c r="J183" s="83" t="s">
        <v>2816</v>
      </c>
      <c r="K183" s="98">
        <v>3</v>
      </c>
      <c r="L183" s="98">
        <v>3</v>
      </c>
      <c r="M183" s="98">
        <f t="shared" si="46"/>
        <v>0</v>
      </c>
      <c r="N183" s="83" t="s">
        <v>5085</v>
      </c>
      <c r="O183" s="98">
        <v>3750</v>
      </c>
      <c r="P183" s="81" t="s">
        <v>914</v>
      </c>
      <c r="Q183" s="98">
        <v>3</v>
      </c>
      <c r="R183" s="81" t="s">
        <v>862</v>
      </c>
    </row>
    <row r="184" spans="1:18" ht="18" customHeight="1" x14ac:dyDescent="0.15">
      <c r="A184" s="30">
        <v>13</v>
      </c>
      <c r="B184" s="31" t="s">
        <v>5076</v>
      </c>
      <c r="C184" s="31">
        <v>2</v>
      </c>
      <c r="D184" s="31" t="s">
        <v>5077</v>
      </c>
      <c r="E184" s="31">
        <v>1</v>
      </c>
      <c r="F184" s="31" t="s">
        <v>5078</v>
      </c>
      <c r="G184" s="32">
        <v>3</v>
      </c>
      <c r="H184" s="32" t="s">
        <v>5086</v>
      </c>
      <c r="I184" s="32"/>
      <c r="J184" s="83"/>
      <c r="K184" s="98"/>
      <c r="L184" s="98"/>
      <c r="M184" s="98"/>
      <c r="N184" s="83"/>
      <c r="O184" s="98"/>
      <c r="P184" s="81"/>
      <c r="Q184" s="98"/>
      <c r="R184" s="81"/>
    </row>
    <row r="185" spans="1:18" ht="18" customHeight="1" x14ac:dyDescent="0.15">
      <c r="A185" s="30">
        <v>13</v>
      </c>
      <c r="B185" s="31" t="s">
        <v>5076</v>
      </c>
      <c r="C185" s="31">
        <v>2</v>
      </c>
      <c r="D185" s="31" t="s">
        <v>5077</v>
      </c>
      <c r="E185" s="31">
        <v>1</v>
      </c>
      <c r="F185" s="31" t="s">
        <v>5078</v>
      </c>
      <c r="G185" s="31">
        <v>3</v>
      </c>
      <c r="H185" s="31" t="s">
        <v>5086</v>
      </c>
      <c r="I185" s="32">
        <v>10</v>
      </c>
      <c r="J185" s="83" t="s">
        <v>2843</v>
      </c>
      <c r="K185" s="98">
        <v>1</v>
      </c>
      <c r="L185" s="98">
        <v>1</v>
      </c>
      <c r="M185" s="98">
        <f t="shared" ref="M185:M186" si="47">K185-L185</f>
        <v>0</v>
      </c>
      <c r="N185" s="83" t="s">
        <v>2843</v>
      </c>
      <c r="O185" s="98">
        <v>1000</v>
      </c>
      <c r="P185" s="81" t="s">
        <v>1025</v>
      </c>
      <c r="Q185" s="98">
        <v>1</v>
      </c>
      <c r="R185" s="81" t="s">
        <v>862</v>
      </c>
    </row>
    <row r="186" spans="1:18" s="6" customFormat="1" ht="18" customHeight="1" x14ac:dyDescent="0.15">
      <c r="A186" s="13">
        <v>13</v>
      </c>
      <c r="B186" s="14" t="s">
        <v>5076</v>
      </c>
      <c r="C186" s="19">
        <v>2</v>
      </c>
      <c r="D186" s="14" t="s">
        <v>5077</v>
      </c>
      <c r="E186" s="20">
        <v>2</v>
      </c>
      <c r="F186" s="21" t="s">
        <v>5087</v>
      </c>
      <c r="G186" s="20"/>
      <c r="H186" s="21"/>
      <c r="I186" s="20"/>
      <c r="J186" s="20"/>
      <c r="K186" s="22">
        <f>IF(C186="",SUMIFS($K187:$K$6016,$A187:$A$6016,A186,$E187:$E$6016,""),IF(E186="",SUMIFS($K187:$K$6016,$A187:$A$6016,A186,$C187:$C$6016,C186,$G187:$G$6016,""),IF(G186="",SUMIFS($K187:$K$6016,$A187:$A$6016,A186,$C187:$C$6016,C186,$E187:$E$6016,E186),0)))</f>
        <v>3748</v>
      </c>
      <c r="L186" s="22">
        <f>IF(C186="",SUMIFS($L187:$L$6016,$A187:$A$6016,A186,$E187:$E$6016,""),IF(E186="",SUMIFS($L187:$L$6016,$A187:$A$6016,A186,$C187:$C$6016,C186,$G187:$G$6016,""),IF(G186="",SUMIFS($L187:$L$6016,$A187:$A$6016,A186,$C187:$C$6016,C186,$E187:$E$6016,E186),0)))</f>
        <v>5200</v>
      </c>
      <c r="M186" s="22">
        <f t="shared" si="47"/>
        <v>-1452</v>
      </c>
      <c r="N186" s="77"/>
      <c r="O186" s="23"/>
      <c r="P186" s="60"/>
      <c r="Q186" s="22">
        <f>IF(C186="",SUMIFS($Q$3:$Q$5564,$A$3:$A$5564,A186,$C$3:$C$5564,"&gt;0",$E$3:$E$5564,""),IF(E186="",SUMIFS($Q$3:$Q$5564,$A$3:$A$5564,A186,$C$3:$C$5564,C186,$E$3:$E$5564,"&gt;0",$G$3:$G$5564,""),IF(G186="",SUMIFS($Q$3:$Q$5564,$A$3:$A$5564,A186,$C$3:$C$5564,C186,$E$3:$E$5564,E186,$G$3:$G$5564,"&gt;0"))))</f>
        <v>3748</v>
      </c>
      <c r="R186" s="22"/>
    </row>
    <row r="187" spans="1:18" ht="18" customHeight="1" x14ac:dyDescent="0.15">
      <c r="A187" s="30">
        <v>13</v>
      </c>
      <c r="B187" s="31" t="s">
        <v>5076</v>
      </c>
      <c r="C187" s="31">
        <v>2</v>
      </c>
      <c r="D187" s="31" t="s">
        <v>5077</v>
      </c>
      <c r="E187" s="31">
        <v>2</v>
      </c>
      <c r="F187" s="31" t="s">
        <v>5087</v>
      </c>
      <c r="G187" s="32">
        <v>1</v>
      </c>
      <c r="H187" s="32" t="s">
        <v>5088</v>
      </c>
      <c r="I187" s="32"/>
      <c r="J187" s="83"/>
      <c r="K187" s="98"/>
      <c r="L187" s="98"/>
      <c r="M187" s="98"/>
      <c r="N187" s="83"/>
      <c r="O187" s="98"/>
      <c r="P187" s="81"/>
      <c r="Q187" s="98"/>
      <c r="R187" s="81"/>
    </row>
    <row r="188" spans="1:18" ht="18" customHeight="1" x14ac:dyDescent="0.15">
      <c r="A188" s="30">
        <v>13</v>
      </c>
      <c r="B188" s="31" t="s">
        <v>5076</v>
      </c>
      <c r="C188" s="31">
        <v>2</v>
      </c>
      <c r="D188" s="31" t="s">
        <v>5077</v>
      </c>
      <c r="E188" s="31">
        <v>2</v>
      </c>
      <c r="F188" s="31" t="s">
        <v>5087</v>
      </c>
      <c r="G188" s="31">
        <v>1</v>
      </c>
      <c r="H188" s="31" t="s">
        <v>5088</v>
      </c>
      <c r="I188" s="32">
        <v>3</v>
      </c>
      <c r="J188" s="83" t="s">
        <v>2854</v>
      </c>
      <c r="K188" s="98">
        <v>850</v>
      </c>
      <c r="L188" s="98">
        <v>1700</v>
      </c>
      <c r="M188" s="98">
        <f t="shared" ref="M188" si="48">K188-L188</f>
        <v>-850</v>
      </c>
      <c r="N188" s="83" t="s">
        <v>5089</v>
      </c>
      <c r="O188" s="98">
        <v>750000</v>
      </c>
      <c r="P188" s="81" t="s">
        <v>1103</v>
      </c>
      <c r="Q188" s="98">
        <v>850</v>
      </c>
      <c r="R188" s="81" t="s">
        <v>862</v>
      </c>
    </row>
    <row r="189" spans="1:18" ht="18" customHeight="1" x14ac:dyDescent="0.15">
      <c r="A189" s="30">
        <v>13</v>
      </c>
      <c r="B189" s="31" t="s">
        <v>5076</v>
      </c>
      <c r="C189" s="31">
        <v>2</v>
      </c>
      <c r="D189" s="31" t="s">
        <v>5077</v>
      </c>
      <c r="E189" s="31">
        <v>2</v>
      </c>
      <c r="F189" s="31" t="s">
        <v>5087</v>
      </c>
      <c r="G189" s="31">
        <v>1</v>
      </c>
      <c r="H189" s="31" t="s">
        <v>5088</v>
      </c>
      <c r="I189" s="31">
        <v>3</v>
      </c>
      <c r="J189" s="84" t="s">
        <v>2854</v>
      </c>
      <c r="K189" s="98"/>
      <c r="L189" s="98"/>
      <c r="M189" s="98"/>
      <c r="N189" s="83" t="s">
        <v>5090</v>
      </c>
      <c r="O189" s="98">
        <v>100000</v>
      </c>
      <c r="P189" s="81"/>
      <c r="Q189" s="98"/>
      <c r="R189" s="81" t="s">
        <v>862</v>
      </c>
    </row>
    <row r="190" spans="1:18" ht="18" customHeight="1" x14ac:dyDescent="0.15">
      <c r="A190" s="30">
        <v>13</v>
      </c>
      <c r="B190" s="31" t="s">
        <v>5076</v>
      </c>
      <c r="C190" s="31">
        <v>2</v>
      </c>
      <c r="D190" s="31" t="s">
        <v>5077</v>
      </c>
      <c r="E190" s="31">
        <v>2</v>
      </c>
      <c r="F190" s="31" t="s">
        <v>5087</v>
      </c>
      <c r="G190" s="31">
        <v>1</v>
      </c>
      <c r="H190" s="31" t="s">
        <v>5088</v>
      </c>
      <c r="I190" s="32">
        <v>4</v>
      </c>
      <c r="J190" s="83" t="s">
        <v>2855</v>
      </c>
      <c r="K190" s="98">
        <v>1355</v>
      </c>
      <c r="L190" s="98">
        <v>1600</v>
      </c>
      <c r="M190" s="98">
        <f t="shared" ref="M190" si="49">K190-L190</f>
        <v>-245</v>
      </c>
      <c r="N190" s="83" t="s">
        <v>5091</v>
      </c>
      <c r="O190" s="98">
        <v>1300000</v>
      </c>
      <c r="P190" s="81" t="s">
        <v>1103</v>
      </c>
      <c r="Q190" s="98">
        <v>1355</v>
      </c>
      <c r="R190" s="81" t="s">
        <v>862</v>
      </c>
    </row>
    <row r="191" spans="1:18" ht="18" customHeight="1" x14ac:dyDescent="0.15">
      <c r="A191" s="30">
        <v>13</v>
      </c>
      <c r="B191" s="31" t="s">
        <v>5076</v>
      </c>
      <c r="C191" s="31">
        <v>2</v>
      </c>
      <c r="D191" s="31" t="s">
        <v>5077</v>
      </c>
      <c r="E191" s="31">
        <v>2</v>
      </c>
      <c r="F191" s="31" t="s">
        <v>5087</v>
      </c>
      <c r="G191" s="31">
        <v>1</v>
      </c>
      <c r="H191" s="31" t="s">
        <v>5088</v>
      </c>
      <c r="I191" s="31">
        <v>4</v>
      </c>
      <c r="J191" s="84" t="s">
        <v>2855</v>
      </c>
      <c r="K191" s="98"/>
      <c r="L191" s="98"/>
      <c r="M191" s="98"/>
      <c r="N191" s="83" t="s">
        <v>5092</v>
      </c>
      <c r="O191" s="98">
        <v>55000</v>
      </c>
      <c r="P191" s="81"/>
      <c r="Q191" s="98"/>
      <c r="R191" s="81" t="s">
        <v>862</v>
      </c>
    </row>
    <row r="192" spans="1:18" ht="18" customHeight="1" x14ac:dyDescent="0.15">
      <c r="A192" s="30">
        <v>13</v>
      </c>
      <c r="B192" s="31" t="s">
        <v>5076</v>
      </c>
      <c r="C192" s="31">
        <v>2</v>
      </c>
      <c r="D192" s="31" t="s">
        <v>5077</v>
      </c>
      <c r="E192" s="31">
        <v>2</v>
      </c>
      <c r="F192" s="31" t="s">
        <v>5087</v>
      </c>
      <c r="G192" s="31">
        <v>1</v>
      </c>
      <c r="H192" s="31" t="s">
        <v>5088</v>
      </c>
      <c r="I192" s="32">
        <v>5</v>
      </c>
      <c r="J192" s="83" t="s">
        <v>2856</v>
      </c>
      <c r="K192" s="98">
        <v>675</v>
      </c>
      <c r="L192" s="98">
        <v>800</v>
      </c>
      <c r="M192" s="98">
        <f t="shared" ref="M192" si="50">K192-L192</f>
        <v>-125</v>
      </c>
      <c r="N192" s="83" t="s">
        <v>5093</v>
      </c>
      <c r="O192" s="98">
        <v>60000</v>
      </c>
      <c r="P192" s="81" t="s">
        <v>1103</v>
      </c>
      <c r="Q192" s="98">
        <v>675</v>
      </c>
      <c r="R192" s="81" t="s">
        <v>862</v>
      </c>
    </row>
    <row r="193" spans="1:18" ht="18" customHeight="1" x14ac:dyDescent="0.15">
      <c r="A193" s="30">
        <v>13</v>
      </c>
      <c r="B193" s="31" t="s">
        <v>5076</v>
      </c>
      <c r="C193" s="31">
        <v>2</v>
      </c>
      <c r="D193" s="31" t="s">
        <v>5077</v>
      </c>
      <c r="E193" s="31">
        <v>2</v>
      </c>
      <c r="F193" s="31" t="s">
        <v>5087</v>
      </c>
      <c r="G193" s="31">
        <v>1</v>
      </c>
      <c r="H193" s="31" t="s">
        <v>5088</v>
      </c>
      <c r="I193" s="31">
        <v>5</v>
      </c>
      <c r="J193" s="84" t="s">
        <v>2856</v>
      </c>
      <c r="K193" s="98"/>
      <c r="L193" s="98"/>
      <c r="M193" s="98"/>
      <c r="N193" s="83" t="s">
        <v>5094</v>
      </c>
      <c r="O193" s="98">
        <v>475000</v>
      </c>
      <c r="P193" s="81"/>
      <c r="Q193" s="98"/>
      <c r="R193" s="81" t="s">
        <v>862</v>
      </c>
    </row>
    <row r="194" spans="1:18" ht="18" customHeight="1" x14ac:dyDescent="0.15">
      <c r="A194" s="30">
        <v>13</v>
      </c>
      <c r="B194" s="31" t="s">
        <v>5076</v>
      </c>
      <c r="C194" s="31">
        <v>2</v>
      </c>
      <c r="D194" s="31" t="s">
        <v>5077</v>
      </c>
      <c r="E194" s="31">
        <v>2</v>
      </c>
      <c r="F194" s="31" t="s">
        <v>5087</v>
      </c>
      <c r="G194" s="31">
        <v>1</v>
      </c>
      <c r="H194" s="31" t="s">
        <v>5088</v>
      </c>
      <c r="I194" s="31">
        <v>5</v>
      </c>
      <c r="J194" s="84" t="s">
        <v>2856</v>
      </c>
      <c r="K194" s="98"/>
      <c r="L194" s="98"/>
      <c r="M194" s="98"/>
      <c r="N194" s="83" t="s">
        <v>5095</v>
      </c>
      <c r="O194" s="98">
        <v>140000</v>
      </c>
      <c r="P194" s="81"/>
      <c r="Q194" s="98"/>
      <c r="R194" s="81" t="s">
        <v>862</v>
      </c>
    </row>
    <row r="195" spans="1:18" ht="18" customHeight="1" x14ac:dyDescent="0.15">
      <c r="A195" s="30">
        <v>13</v>
      </c>
      <c r="B195" s="31" t="s">
        <v>5076</v>
      </c>
      <c r="C195" s="31">
        <v>2</v>
      </c>
      <c r="D195" s="31" t="s">
        <v>5077</v>
      </c>
      <c r="E195" s="31">
        <v>2</v>
      </c>
      <c r="F195" s="31" t="s">
        <v>5087</v>
      </c>
      <c r="G195" s="31">
        <v>1</v>
      </c>
      <c r="H195" s="31" t="s">
        <v>5088</v>
      </c>
      <c r="I195" s="32">
        <v>6</v>
      </c>
      <c r="J195" s="83" t="s">
        <v>2857</v>
      </c>
      <c r="K195" s="98">
        <v>260</v>
      </c>
      <c r="L195" s="98">
        <v>370</v>
      </c>
      <c r="M195" s="98">
        <f t="shared" ref="M195" si="51">K195-L195</f>
        <v>-110</v>
      </c>
      <c r="N195" s="83" t="s">
        <v>5096</v>
      </c>
      <c r="O195" s="98">
        <v>195000</v>
      </c>
      <c r="P195" s="81" t="s">
        <v>1103</v>
      </c>
      <c r="Q195" s="98">
        <v>260</v>
      </c>
      <c r="R195" s="81" t="s">
        <v>862</v>
      </c>
    </row>
    <row r="196" spans="1:18" ht="18" customHeight="1" x14ac:dyDescent="0.15">
      <c r="A196" s="30">
        <v>13</v>
      </c>
      <c r="B196" s="31" t="s">
        <v>5076</v>
      </c>
      <c r="C196" s="31">
        <v>2</v>
      </c>
      <c r="D196" s="31" t="s">
        <v>5077</v>
      </c>
      <c r="E196" s="31">
        <v>2</v>
      </c>
      <c r="F196" s="31" t="s">
        <v>5087</v>
      </c>
      <c r="G196" s="31">
        <v>1</v>
      </c>
      <c r="H196" s="31" t="s">
        <v>5088</v>
      </c>
      <c r="I196" s="31">
        <v>6</v>
      </c>
      <c r="J196" s="84" t="s">
        <v>2857</v>
      </c>
      <c r="K196" s="98"/>
      <c r="L196" s="98"/>
      <c r="M196" s="98"/>
      <c r="N196" s="83" t="s">
        <v>5097</v>
      </c>
      <c r="O196" s="98">
        <v>5000</v>
      </c>
      <c r="P196" s="81"/>
      <c r="Q196" s="98"/>
      <c r="R196" s="81" t="s">
        <v>862</v>
      </c>
    </row>
    <row r="197" spans="1:18" ht="18" customHeight="1" x14ac:dyDescent="0.15">
      <c r="A197" s="30">
        <v>13</v>
      </c>
      <c r="B197" s="31" t="s">
        <v>5076</v>
      </c>
      <c r="C197" s="31">
        <v>2</v>
      </c>
      <c r="D197" s="31" t="s">
        <v>5077</v>
      </c>
      <c r="E197" s="31">
        <v>2</v>
      </c>
      <c r="F197" s="31" t="s">
        <v>5087</v>
      </c>
      <c r="G197" s="31">
        <v>1</v>
      </c>
      <c r="H197" s="31" t="s">
        <v>5088</v>
      </c>
      <c r="I197" s="31">
        <v>6</v>
      </c>
      <c r="J197" s="84" t="s">
        <v>2857</v>
      </c>
      <c r="K197" s="98"/>
      <c r="L197" s="98"/>
      <c r="M197" s="98"/>
      <c r="N197" s="83" t="s">
        <v>5098</v>
      </c>
      <c r="O197" s="98">
        <v>60000</v>
      </c>
      <c r="P197" s="81"/>
      <c r="Q197" s="98"/>
      <c r="R197" s="81" t="s">
        <v>862</v>
      </c>
    </row>
    <row r="198" spans="1:18" ht="18" customHeight="1" x14ac:dyDescent="0.15">
      <c r="A198" s="30">
        <v>13</v>
      </c>
      <c r="B198" s="31" t="s">
        <v>5076</v>
      </c>
      <c r="C198" s="31">
        <v>2</v>
      </c>
      <c r="D198" s="31" t="s">
        <v>5077</v>
      </c>
      <c r="E198" s="31">
        <v>2</v>
      </c>
      <c r="F198" s="31" t="s">
        <v>5087</v>
      </c>
      <c r="G198" s="31">
        <v>1</v>
      </c>
      <c r="H198" s="31" t="s">
        <v>5088</v>
      </c>
      <c r="I198" s="32">
        <v>7</v>
      </c>
      <c r="J198" s="83" t="s">
        <v>2858</v>
      </c>
      <c r="K198" s="98">
        <v>65</v>
      </c>
      <c r="L198" s="98">
        <v>50</v>
      </c>
      <c r="M198" s="98">
        <f t="shared" ref="M198:M203" si="52">K198-L198</f>
        <v>15</v>
      </c>
      <c r="N198" s="83" t="s">
        <v>5099</v>
      </c>
      <c r="O198" s="98">
        <v>65000</v>
      </c>
      <c r="P198" s="81" t="s">
        <v>1103</v>
      </c>
      <c r="Q198" s="98">
        <v>65</v>
      </c>
      <c r="R198" s="81" t="s">
        <v>862</v>
      </c>
    </row>
    <row r="199" spans="1:18" ht="18" customHeight="1" x14ac:dyDescent="0.15">
      <c r="A199" s="30">
        <v>13</v>
      </c>
      <c r="B199" s="31" t="s">
        <v>5076</v>
      </c>
      <c r="C199" s="31">
        <v>2</v>
      </c>
      <c r="D199" s="31" t="s">
        <v>5077</v>
      </c>
      <c r="E199" s="31">
        <v>2</v>
      </c>
      <c r="F199" s="31" t="s">
        <v>5087</v>
      </c>
      <c r="G199" s="31">
        <v>1</v>
      </c>
      <c r="H199" s="31" t="s">
        <v>5088</v>
      </c>
      <c r="I199" s="32">
        <v>8</v>
      </c>
      <c r="J199" s="83" t="s">
        <v>2859</v>
      </c>
      <c r="K199" s="98">
        <v>300</v>
      </c>
      <c r="L199" s="98">
        <v>360</v>
      </c>
      <c r="M199" s="98">
        <f t="shared" si="52"/>
        <v>-60</v>
      </c>
      <c r="N199" s="83" t="s">
        <v>5100</v>
      </c>
      <c r="O199" s="98">
        <v>300000</v>
      </c>
      <c r="P199" s="81" t="s">
        <v>1103</v>
      </c>
      <c r="Q199" s="98">
        <v>300</v>
      </c>
      <c r="R199" s="81" t="s">
        <v>862</v>
      </c>
    </row>
    <row r="200" spans="1:18" ht="18" customHeight="1" x14ac:dyDescent="0.15">
      <c r="A200" s="30">
        <v>13</v>
      </c>
      <c r="B200" s="31" t="s">
        <v>5076</v>
      </c>
      <c r="C200" s="31">
        <v>2</v>
      </c>
      <c r="D200" s="31" t="s">
        <v>5077</v>
      </c>
      <c r="E200" s="31">
        <v>2</v>
      </c>
      <c r="F200" s="31" t="s">
        <v>5087</v>
      </c>
      <c r="G200" s="31">
        <v>1</v>
      </c>
      <c r="H200" s="31" t="s">
        <v>5088</v>
      </c>
      <c r="I200" s="32">
        <v>10</v>
      </c>
      <c r="J200" s="83" t="s">
        <v>2860</v>
      </c>
      <c r="K200" s="98">
        <v>185</v>
      </c>
      <c r="L200" s="98">
        <v>250</v>
      </c>
      <c r="M200" s="98">
        <f t="shared" si="52"/>
        <v>-65</v>
      </c>
      <c r="N200" s="83" t="s">
        <v>5101</v>
      </c>
      <c r="O200" s="98">
        <v>185000</v>
      </c>
      <c r="P200" s="81" t="s">
        <v>1103</v>
      </c>
      <c r="Q200" s="98">
        <v>185</v>
      </c>
      <c r="R200" s="81" t="s">
        <v>862</v>
      </c>
    </row>
    <row r="201" spans="1:18" ht="18" customHeight="1" x14ac:dyDescent="0.15">
      <c r="A201" s="30">
        <v>13</v>
      </c>
      <c r="B201" s="31" t="s">
        <v>5076</v>
      </c>
      <c r="C201" s="31">
        <v>2</v>
      </c>
      <c r="D201" s="31" t="s">
        <v>5077</v>
      </c>
      <c r="E201" s="31">
        <v>2</v>
      </c>
      <c r="F201" s="31" t="s">
        <v>5087</v>
      </c>
      <c r="G201" s="31">
        <v>1</v>
      </c>
      <c r="H201" s="31" t="s">
        <v>5088</v>
      </c>
      <c r="I201" s="32">
        <v>11</v>
      </c>
      <c r="J201" s="83" t="s">
        <v>2861</v>
      </c>
      <c r="K201" s="98">
        <v>40</v>
      </c>
      <c r="L201" s="98">
        <v>50</v>
      </c>
      <c r="M201" s="98">
        <f t="shared" si="52"/>
        <v>-10</v>
      </c>
      <c r="N201" s="83" t="s">
        <v>5102</v>
      </c>
      <c r="O201" s="98">
        <v>40000</v>
      </c>
      <c r="P201" s="81" t="s">
        <v>1103</v>
      </c>
      <c r="Q201" s="98">
        <v>40</v>
      </c>
      <c r="R201" s="81" t="s">
        <v>862</v>
      </c>
    </row>
    <row r="202" spans="1:18" ht="18" customHeight="1" x14ac:dyDescent="0.15">
      <c r="A202" s="30">
        <v>13</v>
      </c>
      <c r="B202" s="31" t="s">
        <v>5076</v>
      </c>
      <c r="C202" s="31">
        <v>2</v>
      </c>
      <c r="D202" s="31" t="s">
        <v>5077</v>
      </c>
      <c r="E202" s="31">
        <v>2</v>
      </c>
      <c r="F202" s="31" t="s">
        <v>5087</v>
      </c>
      <c r="G202" s="31">
        <v>1</v>
      </c>
      <c r="H202" s="31" t="s">
        <v>5088</v>
      </c>
      <c r="I202" s="32">
        <v>13</v>
      </c>
      <c r="J202" s="83" t="s">
        <v>2862</v>
      </c>
      <c r="K202" s="98">
        <v>18</v>
      </c>
      <c r="L202" s="98">
        <v>20</v>
      </c>
      <c r="M202" s="98">
        <f t="shared" si="52"/>
        <v>-2</v>
      </c>
      <c r="N202" s="83" t="s">
        <v>5103</v>
      </c>
      <c r="O202" s="98">
        <v>18000</v>
      </c>
      <c r="P202" s="81" t="s">
        <v>1103</v>
      </c>
      <c r="Q202" s="98">
        <v>18</v>
      </c>
      <c r="R202" s="81" t="s">
        <v>862</v>
      </c>
    </row>
    <row r="203" spans="1:18" s="6" customFormat="1" ht="18" customHeight="1" x14ac:dyDescent="0.15">
      <c r="A203" s="13">
        <v>13</v>
      </c>
      <c r="B203" s="14" t="s">
        <v>5076</v>
      </c>
      <c r="C203" s="19">
        <v>2</v>
      </c>
      <c r="D203" s="14" t="s">
        <v>5077</v>
      </c>
      <c r="E203" s="20">
        <v>3</v>
      </c>
      <c r="F203" s="21" t="s">
        <v>5104</v>
      </c>
      <c r="G203" s="20"/>
      <c r="H203" s="21"/>
      <c r="I203" s="20"/>
      <c r="J203" s="20"/>
      <c r="K203" s="22">
        <f>IF(C203="",SUMIFS($K204:$K$6016,$A204:$A$6016,A203,$E204:$E$6016,""),IF(E203="",SUMIFS($K204:$K$6016,$A204:$A$6016,A203,$C204:$C$6016,C203,$G204:$G$6016,""),IF(G203="",SUMIFS($K204:$K$6016,$A204:$A$6016,A203,$C204:$C$6016,C203,$E204:$E$6016,E203),0)))</f>
        <v>2278</v>
      </c>
      <c r="L203" s="22">
        <f>IF(C203="",SUMIFS($L204:$L$6016,$A204:$A$6016,A203,$E204:$E$6016,""),IF(E203="",SUMIFS($L204:$L$6016,$A204:$A$6016,A203,$C204:$C$6016,C203,$G204:$G$6016,""),IF(G203="",SUMIFS($L204:$L$6016,$A204:$A$6016,A203,$C204:$C$6016,C203,$E204:$E$6016,E203),0)))</f>
        <v>2154</v>
      </c>
      <c r="M203" s="22">
        <f t="shared" si="52"/>
        <v>124</v>
      </c>
      <c r="N203" s="77"/>
      <c r="O203" s="23"/>
      <c r="P203" s="60"/>
      <c r="Q203" s="22">
        <f>IF(C203="",SUMIFS($Q$3:$Q$5564,$A$3:$A$5564,A203,$C$3:$C$5564,"&gt;0",$E$3:$E$5564,""),IF(E203="",SUMIFS($Q$3:$Q$5564,$A$3:$A$5564,A203,$C$3:$C$5564,C203,$E$3:$E$5564,"&gt;0",$G$3:$G$5564,""),IF(G203="",SUMIFS($Q$3:$Q$5564,$A$3:$A$5564,A203,$C$3:$C$5564,C203,$E$3:$E$5564,E203,$G$3:$G$5564,"&gt;0"))))</f>
        <v>2278</v>
      </c>
      <c r="R203" s="22"/>
    </row>
    <row r="204" spans="1:18" ht="18" customHeight="1" x14ac:dyDescent="0.15">
      <c r="A204" s="30">
        <v>13</v>
      </c>
      <c r="B204" s="31" t="s">
        <v>5076</v>
      </c>
      <c r="C204" s="31">
        <v>2</v>
      </c>
      <c r="D204" s="31" t="s">
        <v>5077</v>
      </c>
      <c r="E204" s="31">
        <v>3</v>
      </c>
      <c r="F204" s="31" t="s">
        <v>5104</v>
      </c>
      <c r="G204" s="32">
        <v>1</v>
      </c>
      <c r="H204" s="32" t="s">
        <v>5105</v>
      </c>
      <c r="I204" s="32"/>
      <c r="J204" s="83"/>
      <c r="K204" s="98"/>
      <c r="L204" s="98"/>
      <c r="M204" s="98"/>
      <c r="N204" s="83"/>
      <c r="O204" s="98"/>
      <c r="P204" s="81"/>
      <c r="Q204" s="98"/>
      <c r="R204" s="81"/>
    </row>
    <row r="205" spans="1:18" ht="18" customHeight="1" x14ac:dyDescent="0.15">
      <c r="A205" s="30">
        <v>13</v>
      </c>
      <c r="B205" s="31" t="s">
        <v>5076</v>
      </c>
      <c r="C205" s="31">
        <v>2</v>
      </c>
      <c r="D205" s="31" t="s">
        <v>5077</v>
      </c>
      <c r="E205" s="31">
        <v>3</v>
      </c>
      <c r="F205" s="31" t="s">
        <v>5104</v>
      </c>
      <c r="G205" s="31">
        <v>1</v>
      </c>
      <c r="H205" s="31" t="s">
        <v>5105</v>
      </c>
      <c r="I205" s="32">
        <v>1</v>
      </c>
      <c r="J205" s="83" t="s">
        <v>2883</v>
      </c>
      <c r="K205" s="98">
        <v>2278</v>
      </c>
      <c r="L205" s="98">
        <v>2154</v>
      </c>
      <c r="M205" s="98">
        <f t="shared" ref="M205" si="53">K205-L205</f>
        <v>124</v>
      </c>
      <c r="N205" s="83" t="s">
        <v>5106</v>
      </c>
      <c r="O205" s="98"/>
      <c r="P205" s="81" t="s">
        <v>1407</v>
      </c>
      <c r="Q205" s="98">
        <v>2278</v>
      </c>
      <c r="R205" s="81" t="s">
        <v>1292</v>
      </c>
    </row>
    <row r="206" spans="1:18" ht="18" customHeight="1" x14ac:dyDescent="0.15">
      <c r="A206" s="30">
        <v>13</v>
      </c>
      <c r="B206" s="31" t="s">
        <v>5076</v>
      </c>
      <c r="C206" s="31">
        <v>2</v>
      </c>
      <c r="D206" s="31" t="s">
        <v>5077</v>
      </c>
      <c r="E206" s="31">
        <v>3</v>
      </c>
      <c r="F206" s="31" t="s">
        <v>5104</v>
      </c>
      <c r="G206" s="31">
        <v>1</v>
      </c>
      <c r="H206" s="31" t="s">
        <v>5105</v>
      </c>
      <c r="I206" s="31">
        <v>1</v>
      </c>
      <c r="J206" s="84" t="s">
        <v>2883</v>
      </c>
      <c r="K206" s="98"/>
      <c r="L206" s="98"/>
      <c r="M206" s="98"/>
      <c r="N206" s="83" t="s">
        <v>5107</v>
      </c>
      <c r="O206" s="98">
        <v>1500000</v>
      </c>
      <c r="P206" s="81"/>
      <c r="Q206" s="98"/>
      <c r="R206" s="81" t="s">
        <v>1292</v>
      </c>
    </row>
    <row r="207" spans="1:18" ht="18" customHeight="1" x14ac:dyDescent="0.15">
      <c r="A207" s="30">
        <v>13</v>
      </c>
      <c r="B207" s="31" t="s">
        <v>5076</v>
      </c>
      <c r="C207" s="31">
        <v>2</v>
      </c>
      <c r="D207" s="31" t="s">
        <v>5077</v>
      </c>
      <c r="E207" s="31">
        <v>3</v>
      </c>
      <c r="F207" s="31" t="s">
        <v>5104</v>
      </c>
      <c r="G207" s="31">
        <v>1</v>
      </c>
      <c r="H207" s="31" t="s">
        <v>5105</v>
      </c>
      <c r="I207" s="31">
        <v>1</v>
      </c>
      <c r="J207" s="84" t="s">
        <v>2883</v>
      </c>
      <c r="K207" s="98"/>
      <c r="L207" s="98"/>
      <c r="M207" s="98"/>
      <c r="N207" s="83" t="s">
        <v>5108</v>
      </c>
      <c r="O207" s="98">
        <v>188000</v>
      </c>
      <c r="P207" s="81"/>
      <c r="Q207" s="98"/>
      <c r="R207" s="81" t="s">
        <v>1292</v>
      </c>
    </row>
    <row r="208" spans="1:18" ht="18" customHeight="1" x14ac:dyDescent="0.15">
      <c r="A208" s="30">
        <v>13</v>
      </c>
      <c r="B208" s="31" t="s">
        <v>5076</v>
      </c>
      <c r="C208" s="31">
        <v>2</v>
      </c>
      <c r="D208" s="31" t="s">
        <v>5077</v>
      </c>
      <c r="E208" s="31">
        <v>3</v>
      </c>
      <c r="F208" s="31" t="s">
        <v>5104</v>
      </c>
      <c r="G208" s="31">
        <v>1</v>
      </c>
      <c r="H208" s="31" t="s">
        <v>5105</v>
      </c>
      <c r="I208" s="31">
        <v>1</v>
      </c>
      <c r="J208" s="84" t="s">
        <v>2883</v>
      </c>
      <c r="K208" s="98"/>
      <c r="L208" s="98"/>
      <c r="M208" s="98"/>
      <c r="N208" s="83" t="s">
        <v>5109</v>
      </c>
      <c r="O208" s="98">
        <v>440000</v>
      </c>
      <c r="P208" s="81"/>
      <c r="Q208" s="98"/>
      <c r="R208" s="81" t="s">
        <v>1292</v>
      </c>
    </row>
    <row r="209" spans="1:18" ht="18" customHeight="1" x14ac:dyDescent="0.15">
      <c r="A209" s="30">
        <v>13</v>
      </c>
      <c r="B209" s="31" t="s">
        <v>5076</v>
      </c>
      <c r="C209" s="31">
        <v>2</v>
      </c>
      <c r="D209" s="31" t="s">
        <v>5077</v>
      </c>
      <c r="E209" s="31">
        <v>3</v>
      </c>
      <c r="F209" s="31" t="s">
        <v>5104</v>
      </c>
      <c r="G209" s="31">
        <v>1</v>
      </c>
      <c r="H209" s="31" t="s">
        <v>5105</v>
      </c>
      <c r="I209" s="31">
        <v>1</v>
      </c>
      <c r="J209" s="84" t="s">
        <v>2883</v>
      </c>
      <c r="K209" s="98"/>
      <c r="L209" s="98"/>
      <c r="M209" s="98"/>
      <c r="N209" s="83" t="s">
        <v>5110</v>
      </c>
      <c r="O209" s="98">
        <v>150000</v>
      </c>
      <c r="P209" s="81"/>
      <c r="Q209" s="98"/>
      <c r="R209" s="81" t="s">
        <v>1292</v>
      </c>
    </row>
    <row r="210" spans="1:18" s="6" customFormat="1" ht="18" customHeight="1" x14ac:dyDescent="0.15">
      <c r="A210" s="13">
        <v>13</v>
      </c>
      <c r="B210" s="14" t="s">
        <v>5076</v>
      </c>
      <c r="C210" s="19">
        <v>2</v>
      </c>
      <c r="D210" s="14" t="s">
        <v>5077</v>
      </c>
      <c r="E210" s="20">
        <v>4</v>
      </c>
      <c r="F210" s="21" t="s">
        <v>5111</v>
      </c>
      <c r="G210" s="20"/>
      <c r="H210" s="21"/>
      <c r="I210" s="20"/>
      <c r="J210" s="20"/>
      <c r="K210" s="22">
        <f>IF(C210="",SUMIFS($K211:$K$6016,$A211:$A$6016,A210,$E211:$E$6016,""),IF(E210="",SUMIFS($K211:$K$6016,$A211:$A$6016,A210,$C211:$C$6016,C210,$G211:$G$6016,""),IF(G210="",SUMIFS($K211:$K$6016,$A211:$A$6016,A210,$C211:$C$6016,C210,$E211:$E$6016,E210),0)))</f>
        <v>228</v>
      </c>
      <c r="L210" s="22">
        <f>IF(C210="",SUMIFS($L211:$L$6016,$A211:$A$6016,A210,$E211:$E$6016,""),IF(E210="",SUMIFS($L211:$L$6016,$A211:$A$6016,A210,$C211:$C$6016,C210,$G211:$G$6016,""),IF(G210="",SUMIFS($L211:$L$6016,$A211:$A$6016,A210,$C211:$C$6016,C210,$E211:$E$6016,E210),0)))</f>
        <v>232</v>
      </c>
      <c r="M210" s="22">
        <f t="shared" ref="M210" si="54">K210-L210</f>
        <v>-4</v>
      </c>
      <c r="N210" s="77"/>
      <c r="O210" s="23"/>
      <c r="P210" s="60"/>
      <c r="Q210" s="22">
        <f>IF(C210="",SUMIFS($Q$3:$Q$5564,$A$3:$A$5564,A210,$C$3:$C$5564,"&gt;0",$E$3:$E$5564,""),IF(E210="",SUMIFS($Q$3:$Q$5564,$A$3:$A$5564,A210,$C$3:$C$5564,C210,$E$3:$E$5564,"&gt;0",$G$3:$G$5564,""),IF(G210="",SUMIFS($Q$3:$Q$5564,$A$3:$A$5564,A210,$C$3:$C$5564,C210,$E$3:$E$5564,E210,$G$3:$G$5564,"&gt;0"))))</f>
        <v>228</v>
      </c>
      <c r="R210" s="22"/>
    </row>
    <row r="211" spans="1:18" ht="18" customHeight="1" x14ac:dyDescent="0.15">
      <c r="A211" s="30">
        <v>13</v>
      </c>
      <c r="B211" s="31" t="s">
        <v>5076</v>
      </c>
      <c r="C211" s="31">
        <v>2</v>
      </c>
      <c r="D211" s="31" t="s">
        <v>5077</v>
      </c>
      <c r="E211" s="31">
        <v>4</v>
      </c>
      <c r="F211" s="31" t="s">
        <v>5111</v>
      </c>
      <c r="G211" s="32">
        <v>1</v>
      </c>
      <c r="H211" s="32" t="s">
        <v>5111</v>
      </c>
      <c r="I211" s="32"/>
      <c r="J211" s="83"/>
      <c r="K211" s="98"/>
      <c r="L211" s="98"/>
      <c r="M211" s="98"/>
      <c r="N211" s="83"/>
      <c r="O211" s="98"/>
      <c r="P211" s="81"/>
      <c r="Q211" s="98"/>
      <c r="R211" s="81"/>
    </row>
    <row r="212" spans="1:18" ht="18" customHeight="1" x14ac:dyDescent="0.15">
      <c r="A212" s="30">
        <v>13</v>
      </c>
      <c r="B212" s="31" t="s">
        <v>5076</v>
      </c>
      <c r="C212" s="31">
        <v>2</v>
      </c>
      <c r="D212" s="31" t="s">
        <v>5077</v>
      </c>
      <c r="E212" s="31">
        <v>4</v>
      </c>
      <c r="F212" s="31" t="s">
        <v>5111</v>
      </c>
      <c r="G212" s="31">
        <v>1</v>
      </c>
      <c r="H212" s="31" t="s">
        <v>5111</v>
      </c>
      <c r="I212" s="32">
        <v>1</v>
      </c>
      <c r="J212" s="83" t="s">
        <v>2912</v>
      </c>
      <c r="K212" s="98">
        <v>228</v>
      </c>
      <c r="L212" s="98">
        <v>232</v>
      </c>
      <c r="M212" s="98">
        <f t="shared" ref="M212:M213" si="55">K212-L212</f>
        <v>-4</v>
      </c>
      <c r="N212" s="83" t="s">
        <v>5112</v>
      </c>
      <c r="O212" s="98">
        <v>228620</v>
      </c>
      <c r="P212" s="81" t="s">
        <v>2036</v>
      </c>
      <c r="Q212" s="98">
        <v>228</v>
      </c>
      <c r="R212" s="81" t="s">
        <v>2027</v>
      </c>
    </row>
    <row r="213" spans="1:18" s="6" customFormat="1" ht="18" customHeight="1" x14ac:dyDescent="0.15">
      <c r="A213" s="13">
        <v>13</v>
      </c>
      <c r="B213" s="14" t="s">
        <v>5076</v>
      </c>
      <c r="C213" s="19">
        <v>2</v>
      </c>
      <c r="D213" s="14" t="s">
        <v>5077</v>
      </c>
      <c r="E213" s="20">
        <v>7</v>
      </c>
      <c r="F213" s="21" t="s">
        <v>5113</v>
      </c>
      <c r="G213" s="20"/>
      <c r="H213" s="21"/>
      <c r="I213" s="20"/>
      <c r="J213" s="20"/>
      <c r="K213" s="22">
        <f>IF(C213="",SUMIFS($K214:$K$6016,$A214:$A$6016,A213,$E214:$E$6016,""),IF(E213="",SUMIFS($K214:$K$6016,$A214:$A$6016,A213,$C214:$C$6016,C213,$G214:$G$6016,""),IF(G213="",SUMIFS($K214:$K$6016,$A214:$A$6016,A213,$C214:$C$6016,C213,$E214:$E$6016,E213),0)))</f>
        <v>4200</v>
      </c>
      <c r="L213" s="22">
        <f>IF(C213="",SUMIFS($L214:$L$6016,$A214:$A$6016,A213,$E214:$E$6016,""),IF(E213="",SUMIFS($L214:$L$6016,$A214:$A$6016,A213,$C214:$C$6016,C213,$G214:$G$6016,""),IF(G213="",SUMIFS($L214:$L$6016,$A214:$A$6016,A213,$C214:$C$6016,C213,$E214:$E$6016,E213),0)))</f>
        <v>4100</v>
      </c>
      <c r="M213" s="22">
        <f t="shared" si="55"/>
        <v>100</v>
      </c>
      <c r="N213" s="77"/>
      <c r="O213" s="23"/>
      <c r="P213" s="60"/>
      <c r="Q213" s="22">
        <f>IF(C213="",SUMIFS($Q$3:$Q$5564,$A$3:$A$5564,A213,$C$3:$C$5564,"&gt;0",$E$3:$E$5564,""),IF(E213="",SUMIFS($Q$3:$Q$5564,$A$3:$A$5564,A213,$C$3:$C$5564,C213,$E$3:$E$5564,"&gt;0",$G$3:$G$5564,""),IF(G213="",SUMIFS($Q$3:$Q$5564,$A$3:$A$5564,A213,$C$3:$C$5564,C213,$E$3:$E$5564,E213,$G$3:$G$5564,"&gt;0"))))</f>
        <v>4200</v>
      </c>
      <c r="R213" s="22"/>
    </row>
    <row r="214" spans="1:18" ht="18" customHeight="1" x14ac:dyDescent="0.15">
      <c r="A214" s="30">
        <v>13</v>
      </c>
      <c r="B214" s="31" t="s">
        <v>5076</v>
      </c>
      <c r="C214" s="31">
        <v>2</v>
      </c>
      <c r="D214" s="31" t="s">
        <v>5077</v>
      </c>
      <c r="E214" s="31">
        <v>7</v>
      </c>
      <c r="F214" s="31" t="s">
        <v>5113</v>
      </c>
      <c r="G214" s="32">
        <v>1</v>
      </c>
      <c r="H214" s="32" t="s">
        <v>5113</v>
      </c>
      <c r="I214" s="32"/>
      <c r="J214" s="83"/>
      <c r="K214" s="98"/>
      <c r="L214" s="98"/>
      <c r="M214" s="98"/>
      <c r="N214" s="83"/>
      <c r="O214" s="98"/>
      <c r="P214" s="81"/>
      <c r="Q214" s="98"/>
      <c r="R214" s="81"/>
    </row>
    <row r="215" spans="1:18" ht="18" customHeight="1" x14ac:dyDescent="0.15">
      <c r="A215" s="30">
        <v>13</v>
      </c>
      <c r="B215" s="31" t="s">
        <v>5076</v>
      </c>
      <c r="C215" s="31">
        <v>2</v>
      </c>
      <c r="D215" s="31" t="s">
        <v>5077</v>
      </c>
      <c r="E215" s="31">
        <v>7</v>
      </c>
      <c r="F215" s="31" t="s">
        <v>5113</v>
      </c>
      <c r="G215" s="31">
        <v>1</v>
      </c>
      <c r="H215" s="31" t="s">
        <v>5113</v>
      </c>
      <c r="I215" s="32">
        <v>1</v>
      </c>
      <c r="J215" s="83" t="s">
        <v>2770</v>
      </c>
      <c r="K215" s="98">
        <v>4200</v>
      </c>
      <c r="L215" s="98">
        <v>4100</v>
      </c>
      <c r="M215" s="98">
        <f t="shared" ref="M215:M218" si="56">K215-L215</f>
        <v>100</v>
      </c>
      <c r="N215" s="83" t="s">
        <v>5114</v>
      </c>
      <c r="O215" s="98">
        <v>4200000</v>
      </c>
      <c r="P215" s="81" t="s">
        <v>9</v>
      </c>
      <c r="Q215" s="98">
        <v>4200</v>
      </c>
      <c r="R215" s="81" t="s">
        <v>133</v>
      </c>
    </row>
    <row r="216" spans="1:18" s="6" customFormat="1" ht="18" customHeight="1" x14ac:dyDescent="0.15">
      <c r="A216" s="24">
        <v>14</v>
      </c>
      <c r="B216" s="25" t="s">
        <v>5115</v>
      </c>
      <c r="C216" s="25"/>
      <c r="D216" s="25"/>
      <c r="E216" s="26"/>
      <c r="F216" s="25"/>
      <c r="G216" s="26"/>
      <c r="H216" s="25"/>
      <c r="I216" s="26"/>
      <c r="J216" s="26"/>
      <c r="K216" s="27">
        <f>IF(C216="",SUMIFS($K217:$K$6016,$A217:$A$6016,A216,$E217:$E$6016,""),IF(E216="",SUMIFS($K217:$K$6016,$A217:$A$6016,A216,$C217:$C$6016,C216,$G217:$G$6016,""),IF(G216="",SUMIFS($K217:$K$6016,$A217:$A$6016,A216,$C217:$C$6016,C216,$E217:$E$6016,E216),0)))</f>
        <v>81275</v>
      </c>
      <c r="L216" s="27">
        <f>IF(C216="",SUMIFS($L217:$L$6016,$A217:$A$6016,A216,$E217:$E$6016,""),IF(E216="",SUMIFS($L217:$L$6016,$A217:$A$6016,A216,$C217:$C$6016,C216,$G217:$G$6016,""),IF(G216="",SUMIFS($L217:$L$6016,$A217:$A$6016,A216,$C217:$C$6016,C216,$E217:$E$6016,E216),0)))</f>
        <v>82422</v>
      </c>
      <c r="M216" s="27">
        <f t="shared" si="56"/>
        <v>-1147</v>
      </c>
      <c r="N216" s="56"/>
      <c r="O216" s="71"/>
      <c r="P216" s="28"/>
      <c r="Q216" s="27">
        <f>IF(C216="",SUMIFS($Q$3:$Q$5564,$A$3:$A$5564,A216,$C$3:$C$5564,"&gt;0",$E$3:$E$5564,""),IF(E216="",SUMIFS($Q$3:$Q$5564,$A$3:$A$5564,A216,$C$3:$C$5564,C216,$E$3:$E$5564,"&gt;0",$G$3:$G$5564,""),IF(G216="",SUMIFS($Q$3:$Q$5564,$A$3:$A$5564,A216,$C$3:$C$5564,C216,$E$3:$E$5564,E216,$G$3:$G$5564,"&gt;0"))))</f>
        <v>78300</v>
      </c>
      <c r="R216" s="27"/>
    </row>
    <row r="217" spans="1:18" s="6" customFormat="1" ht="18" customHeight="1" x14ac:dyDescent="0.15">
      <c r="A217" s="13">
        <v>14</v>
      </c>
      <c r="B217" s="14" t="s">
        <v>5115</v>
      </c>
      <c r="C217" s="15">
        <v>1</v>
      </c>
      <c r="D217" s="15" t="s">
        <v>5116</v>
      </c>
      <c r="E217" s="16"/>
      <c r="F217" s="15"/>
      <c r="G217" s="16"/>
      <c r="H217" s="15"/>
      <c r="I217" s="16"/>
      <c r="J217" s="16"/>
      <c r="K217" s="17">
        <f>IF(C217="",SUMIFS($K218:$K$6016,$A218:$A$6016,A217,$E218:$E$6016,""),IF(E217="",SUMIFS($K218:$K$6016,$A218:$A$6016,A217,$C218:$C$6016,C217,$G218:$G$6016,""),IF(G217="",SUMIFS($K218:$K$6016,$A218:$A$6016,A217,$C218:$C$6016,C217,$E218:$E$6016,E217),0)))</f>
        <v>62539</v>
      </c>
      <c r="L217" s="17">
        <f>IF(C217="",SUMIFS($L218:$L$6016,$A218:$A$6016,A217,$E218:$E$6016,""),IF(E217="",SUMIFS($L218:$L$6016,$A218:$A$6016,A217,$C218:$C$6016,C217,$G218:$G$6016,""),IF(G217="",SUMIFS($L218:$L$6016,$A218:$A$6016,A217,$C218:$C$6016,C217,$E218:$E$6016,E217),0)))</f>
        <v>63817</v>
      </c>
      <c r="M217" s="17">
        <f t="shared" si="56"/>
        <v>-1278</v>
      </c>
      <c r="N217" s="58"/>
      <c r="O217" s="72"/>
      <c r="P217" s="18"/>
      <c r="Q217" s="17">
        <f>IF(C217="",SUMIFS($Q$3:$Q$5564,$A$3:$A$5564,A217,$C$3:$C$5564,"&gt;0",$E$3:$E$5564,""),IF(E217="",SUMIFS($Q$3:$Q$5564,$A$3:$A$5564,A217,$C$3:$C$5564,C217,$E$3:$E$5564,"&gt;0",$G$3:$G$5564,""),IF(G217="",SUMIFS($Q$3:$Q$5564,$A$3:$A$5564,A217,$C$3:$C$5564,C217,$E$3:$E$5564,E217,$G$3:$G$5564,"&gt;0"))))</f>
        <v>59564</v>
      </c>
      <c r="R217" s="17"/>
    </row>
    <row r="218" spans="1:18" s="6" customFormat="1" ht="18" customHeight="1" x14ac:dyDescent="0.15">
      <c r="A218" s="13">
        <v>14</v>
      </c>
      <c r="B218" s="14" t="s">
        <v>5115</v>
      </c>
      <c r="C218" s="19">
        <v>1</v>
      </c>
      <c r="D218" s="14" t="s">
        <v>5116</v>
      </c>
      <c r="E218" s="20">
        <v>1</v>
      </c>
      <c r="F218" s="21" t="s">
        <v>5117</v>
      </c>
      <c r="G218" s="20"/>
      <c r="H218" s="21"/>
      <c r="I218" s="20"/>
      <c r="J218" s="20"/>
      <c r="K218" s="22">
        <f>IF(C218="",SUMIFS($K219:$K$6016,$A219:$A$6016,A218,$E219:$E$6016,""),IF(E218="",SUMIFS($K219:$K$6016,$A219:$A$6016,A218,$C219:$C$6016,C218,$G219:$G$6016,""),IF(G218="",SUMIFS($K219:$K$6016,$A219:$A$6016,A218,$C219:$C$6016,C218,$E219:$E$6016,E218),0)))</f>
        <v>11311</v>
      </c>
      <c r="L218" s="22">
        <f>IF(C218="",SUMIFS($L219:$L$6016,$A219:$A$6016,A218,$E219:$E$6016,""),IF(E218="",SUMIFS($L219:$L$6016,$A219:$A$6016,A218,$C219:$C$6016,C218,$G219:$G$6016,""),IF(G218="",SUMIFS($L219:$L$6016,$A219:$A$6016,A218,$C219:$C$6016,C218,$E219:$E$6016,E218),0)))</f>
        <v>10212</v>
      </c>
      <c r="M218" s="22">
        <f t="shared" si="56"/>
        <v>1099</v>
      </c>
      <c r="N218" s="77"/>
      <c r="O218" s="23"/>
      <c r="P218" s="60"/>
      <c r="Q218" s="22">
        <f>IF(C218="",SUMIFS($Q$3:$Q$5564,$A$3:$A$5564,A218,$C$3:$C$5564,"&gt;0",$E$3:$E$5564,""),IF(E218="",SUMIFS($Q$3:$Q$5564,$A$3:$A$5564,A218,$C$3:$C$5564,C218,$E$3:$E$5564,"&gt;0",$G$3:$G$5564,""),IF(G218="",SUMIFS($Q$3:$Q$5564,$A$3:$A$5564,A218,$C$3:$C$5564,C218,$E$3:$E$5564,E218,$G$3:$G$5564,"&gt;0"))))</f>
        <v>10911</v>
      </c>
      <c r="R218" s="22"/>
    </row>
    <row r="219" spans="1:18" ht="18" customHeight="1" x14ac:dyDescent="0.15">
      <c r="A219" s="30">
        <v>14</v>
      </c>
      <c r="B219" s="31" t="s">
        <v>5115</v>
      </c>
      <c r="C219" s="31">
        <v>1</v>
      </c>
      <c r="D219" s="31" t="s">
        <v>5116</v>
      </c>
      <c r="E219" s="31">
        <v>1</v>
      </c>
      <c r="F219" s="31" t="s">
        <v>5117</v>
      </c>
      <c r="G219" s="32">
        <v>1</v>
      </c>
      <c r="H219" s="32" t="s">
        <v>5118</v>
      </c>
      <c r="I219" s="32"/>
      <c r="J219" s="83"/>
      <c r="K219" s="98"/>
      <c r="L219" s="98"/>
      <c r="M219" s="98"/>
      <c r="N219" s="83"/>
      <c r="O219" s="98"/>
      <c r="P219" s="81"/>
      <c r="Q219" s="98"/>
      <c r="R219" s="81"/>
    </row>
    <row r="220" spans="1:18" ht="18" customHeight="1" x14ac:dyDescent="0.15">
      <c r="A220" s="30">
        <v>14</v>
      </c>
      <c r="B220" s="31" t="s">
        <v>5115</v>
      </c>
      <c r="C220" s="31">
        <v>1</v>
      </c>
      <c r="D220" s="31" t="s">
        <v>5116</v>
      </c>
      <c r="E220" s="31">
        <v>1</v>
      </c>
      <c r="F220" s="31" t="s">
        <v>5117</v>
      </c>
      <c r="G220" s="31">
        <v>1</v>
      </c>
      <c r="H220" s="31" t="s">
        <v>5118</v>
      </c>
      <c r="I220" s="32">
        <v>1</v>
      </c>
      <c r="J220" s="83" t="s">
        <v>2783</v>
      </c>
      <c r="K220" s="98">
        <v>24</v>
      </c>
      <c r="L220" s="98">
        <v>36</v>
      </c>
      <c r="M220" s="98">
        <f t="shared" ref="M220:M221" si="57">K220-L220</f>
        <v>-12</v>
      </c>
      <c r="N220" s="83" t="s">
        <v>5119</v>
      </c>
      <c r="O220" s="98">
        <v>24000</v>
      </c>
      <c r="P220" s="81" t="s">
        <v>446</v>
      </c>
      <c r="Q220" s="98">
        <v>24</v>
      </c>
      <c r="R220" s="81" t="s">
        <v>297</v>
      </c>
    </row>
    <row r="221" spans="1:18" ht="18" customHeight="1" x14ac:dyDescent="0.15">
      <c r="A221" s="30">
        <v>14</v>
      </c>
      <c r="B221" s="31" t="s">
        <v>5115</v>
      </c>
      <c r="C221" s="31">
        <v>1</v>
      </c>
      <c r="D221" s="31" t="s">
        <v>5116</v>
      </c>
      <c r="E221" s="31">
        <v>1</v>
      </c>
      <c r="F221" s="31" t="s">
        <v>5117</v>
      </c>
      <c r="G221" s="31">
        <v>1</v>
      </c>
      <c r="H221" s="31" t="s">
        <v>5118</v>
      </c>
      <c r="I221" s="32">
        <v>3</v>
      </c>
      <c r="J221" s="83" t="s">
        <v>2793</v>
      </c>
      <c r="K221" s="98">
        <v>2400</v>
      </c>
      <c r="L221" s="98">
        <v>2400</v>
      </c>
      <c r="M221" s="98">
        <f t="shared" si="57"/>
        <v>0</v>
      </c>
      <c r="N221" s="83" t="s">
        <v>5120</v>
      </c>
      <c r="O221" s="98">
        <v>2400000</v>
      </c>
      <c r="P221" s="81" t="s">
        <v>531</v>
      </c>
      <c r="Q221" s="98">
        <v>2000</v>
      </c>
      <c r="R221" s="81" t="s">
        <v>297</v>
      </c>
    </row>
    <row r="222" spans="1:18" ht="18" customHeight="1" x14ac:dyDescent="0.15">
      <c r="A222" s="30">
        <v>14</v>
      </c>
      <c r="B222" s="31" t="s">
        <v>5115</v>
      </c>
      <c r="C222" s="31">
        <v>1</v>
      </c>
      <c r="D222" s="31" t="s">
        <v>5116</v>
      </c>
      <c r="E222" s="31">
        <v>1</v>
      </c>
      <c r="F222" s="31" t="s">
        <v>5117</v>
      </c>
      <c r="G222" s="31">
        <v>1</v>
      </c>
      <c r="H222" s="31" t="s">
        <v>5118</v>
      </c>
      <c r="I222" s="31">
        <v>3</v>
      </c>
      <c r="J222" s="84" t="s">
        <v>2793</v>
      </c>
      <c r="K222" s="98"/>
      <c r="L222" s="98"/>
      <c r="M222" s="98"/>
      <c r="N222" s="83" t="s">
        <v>5121</v>
      </c>
      <c r="O222" s="98"/>
      <c r="P222" s="81"/>
      <c r="Q222" s="98"/>
      <c r="R222" s="81" t="s">
        <v>297</v>
      </c>
    </row>
    <row r="223" spans="1:18" ht="18" customHeight="1" x14ac:dyDescent="0.15">
      <c r="A223" s="30">
        <v>14</v>
      </c>
      <c r="B223" s="31" t="s">
        <v>5115</v>
      </c>
      <c r="C223" s="31">
        <v>1</v>
      </c>
      <c r="D223" s="31" t="s">
        <v>5116</v>
      </c>
      <c r="E223" s="31">
        <v>1</v>
      </c>
      <c r="F223" s="31" t="s">
        <v>5117</v>
      </c>
      <c r="G223" s="32">
        <v>2</v>
      </c>
      <c r="H223" s="32" t="s">
        <v>2789</v>
      </c>
      <c r="I223" s="32"/>
      <c r="J223" s="83"/>
      <c r="K223" s="98"/>
      <c r="L223" s="98"/>
      <c r="M223" s="98"/>
      <c r="N223" s="83"/>
      <c r="O223" s="98"/>
      <c r="P223" s="81"/>
      <c r="Q223" s="98"/>
      <c r="R223" s="81"/>
    </row>
    <row r="224" spans="1:18" ht="18" customHeight="1" x14ac:dyDescent="0.15">
      <c r="A224" s="30">
        <v>14</v>
      </c>
      <c r="B224" s="31" t="s">
        <v>5115</v>
      </c>
      <c r="C224" s="31">
        <v>1</v>
      </c>
      <c r="D224" s="31" t="s">
        <v>5116</v>
      </c>
      <c r="E224" s="31">
        <v>1</v>
      </c>
      <c r="F224" s="31" t="s">
        <v>5117</v>
      </c>
      <c r="G224" s="31">
        <v>2</v>
      </c>
      <c r="H224" s="31" t="s">
        <v>2789</v>
      </c>
      <c r="I224" s="32">
        <v>1</v>
      </c>
      <c r="J224" s="83" t="s">
        <v>2789</v>
      </c>
      <c r="K224" s="98">
        <v>1080</v>
      </c>
      <c r="L224" s="98">
        <v>1512</v>
      </c>
      <c r="M224" s="98">
        <f t="shared" ref="M224" si="58">K224-L224</f>
        <v>-432</v>
      </c>
      <c r="N224" s="83" t="s">
        <v>5122</v>
      </c>
      <c r="O224" s="98">
        <v>1080000</v>
      </c>
      <c r="P224" s="81" t="s">
        <v>491</v>
      </c>
      <c r="Q224" s="98">
        <v>1080</v>
      </c>
      <c r="R224" s="81" t="s">
        <v>453</v>
      </c>
    </row>
    <row r="225" spans="1:18" ht="18" customHeight="1" x14ac:dyDescent="0.15">
      <c r="A225" s="30">
        <v>14</v>
      </c>
      <c r="B225" s="31" t="s">
        <v>5115</v>
      </c>
      <c r="C225" s="31">
        <v>1</v>
      </c>
      <c r="D225" s="31" t="s">
        <v>5116</v>
      </c>
      <c r="E225" s="31">
        <v>1</v>
      </c>
      <c r="F225" s="31" t="s">
        <v>5117</v>
      </c>
      <c r="G225" s="31">
        <v>2</v>
      </c>
      <c r="H225" s="31" t="s">
        <v>2789</v>
      </c>
      <c r="I225" s="31">
        <v>1</v>
      </c>
      <c r="J225" s="84" t="s">
        <v>2789</v>
      </c>
      <c r="K225" s="98"/>
      <c r="L225" s="98"/>
      <c r="M225" s="98"/>
      <c r="N225" s="83" t="s">
        <v>5123</v>
      </c>
      <c r="O225" s="98"/>
      <c r="P225" s="81"/>
      <c r="Q225" s="98"/>
      <c r="R225" s="81" t="s">
        <v>453</v>
      </c>
    </row>
    <row r="226" spans="1:18" ht="18" customHeight="1" x14ac:dyDescent="0.15">
      <c r="A226" s="30">
        <v>14</v>
      </c>
      <c r="B226" s="31" t="s">
        <v>5115</v>
      </c>
      <c r="C226" s="31">
        <v>1</v>
      </c>
      <c r="D226" s="31" t="s">
        <v>5116</v>
      </c>
      <c r="E226" s="31">
        <v>1</v>
      </c>
      <c r="F226" s="31" t="s">
        <v>5117</v>
      </c>
      <c r="G226" s="31">
        <v>2</v>
      </c>
      <c r="H226" s="31" t="s">
        <v>2789</v>
      </c>
      <c r="I226" s="31">
        <v>1</v>
      </c>
      <c r="J226" s="84" t="s">
        <v>2789</v>
      </c>
      <c r="K226" s="98"/>
      <c r="L226" s="98"/>
      <c r="M226" s="98"/>
      <c r="N226" s="83" t="s">
        <v>5124</v>
      </c>
      <c r="O226" s="98"/>
      <c r="P226" s="81"/>
      <c r="Q226" s="98"/>
      <c r="R226" s="81" t="s">
        <v>453</v>
      </c>
    </row>
    <row r="227" spans="1:18" ht="18" customHeight="1" x14ac:dyDescent="0.15">
      <c r="A227" s="30">
        <v>14</v>
      </c>
      <c r="B227" s="31" t="s">
        <v>5115</v>
      </c>
      <c r="C227" s="31">
        <v>1</v>
      </c>
      <c r="D227" s="31" t="s">
        <v>5116</v>
      </c>
      <c r="E227" s="31">
        <v>1</v>
      </c>
      <c r="F227" s="31" t="s">
        <v>5117</v>
      </c>
      <c r="G227" s="32">
        <v>3</v>
      </c>
      <c r="H227" s="32" t="s">
        <v>2791</v>
      </c>
      <c r="I227" s="32"/>
      <c r="J227" s="83"/>
      <c r="K227" s="98"/>
      <c r="L227" s="98"/>
      <c r="M227" s="98"/>
      <c r="N227" s="83"/>
      <c r="O227" s="98"/>
      <c r="P227" s="81"/>
      <c r="Q227" s="98"/>
      <c r="R227" s="81"/>
    </row>
    <row r="228" spans="1:18" ht="18" customHeight="1" x14ac:dyDescent="0.15">
      <c r="A228" s="30">
        <v>14</v>
      </c>
      <c r="B228" s="31" t="s">
        <v>5115</v>
      </c>
      <c r="C228" s="31">
        <v>1</v>
      </c>
      <c r="D228" s="31" t="s">
        <v>5116</v>
      </c>
      <c r="E228" s="31">
        <v>1</v>
      </c>
      <c r="F228" s="31" t="s">
        <v>5117</v>
      </c>
      <c r="G228" s="31">
        <v>3</v>
      </c>
      <c r="H228" s="31" t="s">
        <v>2791</v>
      </c>
      <c r="I228" s="32">
        <v>1</v>
      </c>
      <c r="J228" s="83" t="s">
        <v>2791</v>
      </c>
      <c r="K228" s="98">
        <v>7807</v>
      </c>
      <c r="L228" s="98">
        <v>6264</v>
      </c>
      <c r="M228" s="98">
        <f t="shared" ref="M228" si="59">K228-L228</f>
        <v>1543</v>
      </c>
      <c r="N228" s="83" t="s">
        <v>2791</v>
      </c>
      <c r="O228" s="98">
        <v>7807500</v>
      </c>
      <c r="P228" s="81" t="s">
        <v>504</v>
      </c>
      <c r="Q228" s="98">
        <v>7807</v>
      </c>
      <c r="R228" s="81" t="s">
        <v>297</v>
      </c>
    </row>
    <row r="229" spans="1:18" ht="18" customHeight="1" x14ac:dyDescent="0.15">
      <c r="A229" s="30">
        <v>14</v>
      </c>
      <c r="B229" s="31" t="s">
        <v>5115</v>
      </c>
      <c r="C229" s="31">
        <v>1</v>
      </c>
      <c r="D229" s="31" t="s">
        <v>5116</v>
      </c>
      <c r="E229" s="31">
        <v>1</v>
      </c>
      <c r="F229" s="31" t="s">
        <v>5117</v>
      </c>
      <c r="G229" s="31">
        <v>3</v>
      </c>
      <c r="H229" s="31" t="s">
        <v>2791</v>
      </c>
      <c r="I229" s="31">
        <v>1</v>
      </c>
      <c r="J229" s="84" t="s">
        <v>2791</v>
      </c>
      <c r="K229" s="98"/>
      <c r="L229" s="98"/>
      <c r="M229" s="98"/>
      <c r="N229" s="83" t="s">
        <v>5125</v>
      </c>
      <c r="O229" s="98"/>
      <c r="P229" s="81"/>
      <c r="Q229" s="98"/>
      <c r="R229" s="81" t="s">
        <v>297</v>
      </c>
    </row>
    <row r="230" spans="1:18" s="6" customFormat="1" ht="18" customHeight="1" x14ac:dyDescent="0.15">
      <c r="A230" s="13">
        <v>14</v>
      </c>
      <c r="B230" s="14" t="s">
        <v>5115</v>
      </c>
      <c r="C230" s="19">
        <v>1</v>
      </c>
      <c r="D230" s="14" t="s">
        <v>5116</v>
      </c>
      <c r="E230" s="20">
        <v>2</v>
      </c>
      <c r="F230" s="21" t="s">
        <v>5126</v>
      </c>
      <c r="G230" s="20"/>
      <c r="H230" s="21"/>
      <c r="I230" s="20"/>
      <c r="J230" s="20"/>
      <c r="K230" s="22">
        <f>IF(C230="",SUMIFS($K231:$K$6016,$A231:$A$6016,A230,$E231:$E$6016,""),IF(E230="",SUMIFS($K231:$K$6016,$A231:$A$6016,A230,$C231:$C$6016,C230,$G231:$G$6016,""),IF(G230="",SUMIFS($K231:$K$6016,$A231:$A$6016,A230,$C231:$C$6016,C230,$E231:$E$6016,E230),0)))</f>
        <v>8740</v>
      </c>
      <c r="L230" s="22">
        <f>IF(C230="",SUMIFS($L231:$L$6016,$A231:$A$6016,A230,$E231:$E$6016,""),IF(E230="",SUMIFS($L231:$L$6016,$A231:$A$6016,A230,$C231:$C$6016,C230,$G231:$G$6016,""),IF(G230="",SUMIFS($L231:$L$6016,$A231:$A$6016,A230,$C231:$C$6016,C230,$E231:$E$6016,E230),0)))</f>
        <v>8740</v>
      </c>
      <c r="M230" s="22">
        <f t="shared" ref="M230" si="60">K230-L230</f>
        <v>0</v>
      </c>
      <c r="N230" s="77"/>
      <c r="O230" s="23"/>
      <c r="P230" s="60"/>
      <c r="Q230" s="22">
        <f>IF(C230="",SUMIFS($Q$3:$Q$5564,$A$3:$A$5564,A230,$C$3:$C$5564,"&gt;0",$E$3:$E$5564,""),IF(E230="",SUMIFS($Q$3:$Q$5564,$A$3:$A$5564,A230,$C$3:$C$5564,C230,$E$3:$E$5564,"&gt;0",$G$3:$G$5564,""),IF(G230="",SUMIFS($Q$3:$Q$5564,$A$3:$A$5564,A230,$C$3:$C$5564,C230,$E$3:$E$5564,E230,$G$3:$G$5564,"&gt;0"))))</f>
        <v>8740</v>
      </c>
      <c r="R230" s="22"/>
    </row>
    <row r="231" spans="1:18" ht="18" customHeight="1" x14ac:dyDescent="0.15">
      <c r="A231" s="30">
        <v>14</v>
      </c>
      <c r="B231" s="31" t="s">
        <v>5115</v>
      </c>
      <c r="C231" s="31">
        <v>1</v>
      </c>
      <c r="D231" s="31" t="s">
        <v>5116</v>
      </c>
      <c r="E231" s="31">
        <v>2</v>
      </c>
      <c r="F231" s="31" t="s">
        <v>5126</v>
      </c>
      <c r="G231" s="32">
        <v>1</v>
      </c>
      <c r="H231" s="32" t="s">
        <v>5127</v>
      </c>
      <c r="I231" s="32"/>
      <c r="J231" s="83"/>
      <c r="K231" s="98"/>
      <c r="L231" s="98"/>
      <c r="M231" s="98"/>
      <c r="N231" s="83"/>
      <c r="O231" s="98"/>
      <c r="P231" s="81"/>
      <c r="Q231" s="98"/>
      <c r="R231" s="81"/>
    </row>
    <row r="232" spans="1:18" ht="18" customHeight="1" x14ac:dyDescent="0.15">
      <c r="A232" s="30">
        <v>14</v>
      </c>
      <c r="B232" s="31" t="s">
        <v>5115</v>
      </c>
      <c r="C232" s="31">
        <v>1</v>
      </c>
      <c r="D232" s="31" t="s">
        <v>5116</v>
      </c>
      <c r="E232" s="31">
        <v>2</v>
      </c>
      <c r="F232" s="31" t="s">
        <v>5126</v>
      </c>
      <c r="G232" s="31">
        <v>1</v>
      </c>
      <c r="H232" s="31" t="s">
        <v>5127</v>
      </c>
      <c r="I232" s="32">
        <v>1</v>
      </c>
      <c r="J232" s="83" t="s">
        <v>2838</v>
      </c>
      <c r="K232" s="98">
        <v>4036</v>
      </c>
      <c r="L232" s="98">
        <v>4036</v>
      </c>
      <c r="M232" s="98">
        <f t="shared" ref="M232" si="61">K232-L232</f>
        <v>0</v>
      </c>
      <c r="N232" s="83" t="s">
        <v>5128</v>
      </c>
      <c r="O232" s="98">
        <v>36000</v>
      </c>
      <c r="P232" s="81" t="s">
        <v>991</v>
      </c>
      <c r="Q232" s="98">
        <v>4036</v>
      </c>
      <c r="R232" s="81" t="s">
        <v>862</v>
      </c>
    </row>
    <row r="233" spans="1:18" ht="18" customHeight="1" x14ac:dyDescent="0.15">
      <c r="A233" s="30">
        <v>14</v>
      </c>
      <c r="B233" s="31" t="s">
        <v>5115</v>
      </c>
      <c r="C233" s="31">
        <v>1</v>
      </c>
      <c r="D233" s="31" t="s">
        <v>5116</v>
      </c>
      <c r="E233" s="31">
        <v>2</v>
      </c>
      <c r="F233" s="31" t="s">
        <v>5126</v>
      </c>
      <c r="G233" s="31">
        <v>1</v>
      </c>
      <c r="H233" s="31" t="s">
        <v>5127</v>
      </c>
      <c r="I233" s="31">
        <v>1</v>
      </c>
      <c r="J233" s="84" t="s">
        <v>2838</v>
      </c>
      <c r="K233" s="98"/>
      <c r="L233" s="98"/>
      <c r="M233" s="98"/>
      <c r="N233" s="83" t="s">
        <v>5129</v>
      </c>
      <c r="O233" s="98"/>
      <c r="P233" s="81"/>
      <c r="Q233" s="98"/>
      <c r="R233" s="81" t="s">
        <v>862</v>
      </c>
    </row>
    <row r="234" spans="1:18" ht="18" customHeight="1" x14ac:dyDescent="0.15">
      <c r="A234" s="30">
        <v>14</v>
      </c>
      <c r="B234" s="31" t="s">
        <v>5115</v>
      </c>
      <c r="C234" s="31">
        <v>1</v>
      </c>
      <c r="D234" s="31" t="s">
        <v>5116</v>
      </c>
      <c r="E234" s="31">
        <v>2</v>
      </c>
      <c r="F234" s="31" t="s">
        <v>5126</v>
      </c>
      <c r="G234" s="31">
        <v>1</v>
      </c>
      <c r="H234" s="31" t="s">
        <v>5127</v>
      </c>
      <c r="I234" s="31">
        <v>1</v>
      </c>
      <c r="J234" s="84" t="s">
        <v>2838</v>
      </c>
      <c r="K234" s="98"/>
      <c r="L234" s="98"/>
      <c r="M234" s="98"/>
      <c r="N234" s="83" t="s">
        <v>5130</v>
      </c>
      <c r="O234" s="98"/>
      <c r="P234" s="81"/>
      <c r="Q234" s="98"/>
      <c r="R234" s="81" t="s">
        <v>862</v>
      </c>
    </row>
    <row r="235" spans="1:18" ht="18" customHeight="1" x14ac:dyDescent="0.15">
      <c r="A235" s="30">
        <v>14</v>
      </c>
      <c r="B235" s="31" t="s">
        <v>5115</v>
      </c>
      <c r="C235" s="31">
        <v>1</v>
      </c>
      <c r="D235" s="31" t="s">
        <v>5116</v>
      </c>
      <c r="E235" s="31">
        <v>2</v>
      </c>
      <c r="F235" s="31" t="s">
        <v>5126</v>
      </c>
      <c r="G235" s="31">
        <v>1</v>
      </c>
      <c r="H235" s="31" t="s">
        <v>5127</v>
      </c>
      <c r="I235" s="31">
        <v>1</v>
      </c>
      <c r="J235" s="84" t="s">
        <v>2838</v>
      </c>
      <c r="K235" s="98"/>
      <c r="L235" s="98"/>
      <c r="M235" s="98"/>
      <c r="N235" s="83" t="s">
        <v>5131</v>
      </c>
      <c r="O235" s="98"/>
      <c r="P235" s="81"/>
      <c r="Q235" s="98"/>
      <c r="R235" s="81" t="s">
        <v>862</v>
      </c>
    </row>
    <row r="236" spans="1:18" ht="18" customHeight="1" x14ac:dyDescent="0.15">
      <c r="A236" s="30">
        <v>14</v>
      </c>
      <c r="B236" s="31" t="s">
        <v>5115</v>
      </c>
      <c r="C236" s="31">
        <v>1</v>
      </c>
      <c r="D236" s="31" t="s">
        <v>5116</v>
      </c>
      <c r="E236" s="31">
        <v>2</v>
      </c>
      <c r="F236" s="31" t="s">
        <v>5126</v>
      </c>
      <c r="G236" s="31">
        <v>1</v>
      </c>
      <c r="H236" s="31" t="s">
        <v>5127</v>
      </c>
      <c r="I236" s="31">
        <v>1</v>
      </c>
      <c r="J236" s="84" t="s">
        <v>2838</v>
      </c>
      <c r="K236" s="98"/>
      <c r="L236" s="98"/>
      <c r="M236" s="98"/>
      <c r="N236" s="83" t="s">
        <v>5132</v>
      </c>
      <c r="O236" s="98"/>
      <c r="P236" s="81"/>
      <c r="Q236" s="98"/>
      <c r="R236" s="81" t="s">
        <v>862</v>
      </c>
    </row>
    <row r="237" spans="1:18" ht="18" customHeight="1" x14ac:dyDescent="0.15">
      <c r="A237" s="30">
        <v>14</v>
      </c>
      <c r="B237" s="31" t="s">
        <v>5115</v>
      </c>
      <c r="C237" s="31">
        <v>1</v>
      </c>
      <c r="D237" s="31" t="s">
        <v>5116</v>
      </c>
      <c r="E237" s="31">
        <v>2</v>
      </c>
      <c r="F237" s="31" t="s">
        <v>5126</v>
      </c>
      <c r="G237" s="31">
        <v>1</v>
      </c>
      <c r="H237" s="31" t="s">
        <v>5127</v>
      </c>
      <c r="I237" s="31">
        <v>1</v>
      </c>
      <c r="J237" s="84" t="s">
        <v>2838</v>
      </c>
      <c r="K237" s="98"/>
      <c r="L237" s="98"/>
      <c r="M237" s="98"/>
      <c r="N237" s="83" t="s">
        <v>5133</v>
      </c>
      <c r="O237" s="98"/>
      <c r="P237" s="81"/>
      <c r="Q237" s="98"/>
      <c r="R237" s="81" t="s">
        <v>862</v>
      </c>
    </row>
    <row r="238" spans="1:18" ht="18" customHeight="1" x14ac:dyDescent="0.15">
      <c r="A238" s="30">
        <v>14</v>
      </c>
      <c r="B238" s="31" t="s">
        <v>5115</v>
      </c>
      <c r="C238" s="31">
        <v>1</v>
      </c>
      <c r="D238" s="31" t="s">
        <v>5116</v>
      </c>
      <c r="E238" s="31">
        <v>2</v>
      </c>
      <c r="F238" s="31" t="s">
        <v>5126</v>
      </c>
      <c r="G238" s="31">
        <v>1</v>
      </c>
      <c r="H238" s="31" t="s">
        <v>5127</v>
      </c>
      <c r="I238" s="31">
        <v>1</v>
      </c>
      <c r="J238" s="84" t="s">
        <v>2838</v>
      </c>
      <c r="K238" s="98"/>
      <c r="L238" s="98"/>
      <c r="M238" s="98"/>
      <c r="N238" s="83" t="s">
        <v>5134</v>
      </c>
      <c r="O238" s="98"/>
      <c r="P238" s="81"/>
      <c r="Q238" s="98"/>
      <c r="R238" s="81" t="s">
        <v>862</v>
      </c>
    </row>
    <row r="239" spans="1:18" ht="18" customHeight="1" x14ac:dyDescent="0.15">
      <c r="A239" s="30">
        <v>14</v>
      </c>
      <c r="B239" s="31" t="s">
        <v>5115</v>
      </c>
      <c r="C239" s="31">
        <v>1</v>
      </c>
      <c r="D239" s="31" t="s">
        <v>5116</v>
      </c>
      <c r="E239" s="31">
        <v>2</v>
      </c>
      <c r="F239" s="31" t="s">
        <v>5126</v>
      </c>
      <c r="G239" s="31">
        <v>1</v>
      </c>
      <c r="H239" s="31" t="s">
        <v>5127</v>
      </c>
      <c r="I239" s="31">
        <v>1</v>
      </c>
      <c r="J239" s="84" t="s">
        <v>2838</v>
      </c>
      <c r="K239" s="98"/>
      <c r="L239" s="98"/>
      <c r="M239" s="98"/>
      <c r="N239" s="83" t="s">
        <v>5135</v>
      </c>
      <c r="O239" s="98">
        <v>4000000</v>
      </c>
      <c r="P239" s="81"/>
      <c r="Q239" s="98"/>
      <c r="R239" s="81" t="s">
        <v>862</v>
      </c>
    </row>
    <row r="240" spans="1:18" ht="18" customHeight="1" x14ac:dyDescent="0.15">
      <c r="A240" s="30">
        <v>14</v>
      </c>
      <c r="B240" s="31" t="s">
        <v>5115</v>
      </c>
      <c r="C240" s="31">
        <v>1</v>
      </c>
      <c r="D240" s="31" t="s">
        <v>5116</v>
      </c>
      <c r="E240" s="31">
        <v>2</v>
      </c>
      <c r="F240" s="31" t="s">
        <v>5126</v>
      </c>
      <c r="G240" s="32">
        <v>2</v>
      </c>
      <c r="H240" s="32" t="s">
        <v>5136</v>
      </c>
      <c r="I240" s="32"/>
      <c r="J240" s="83"/>
      <c r="K240" s="98"/>
      <c r="L240" s="98"/>
      <c r="M240" s="98"/>
      <c r="N240" s="83"/>
      <c r="O240" s="98"/>
      <c r="P240" s="81"/>
      <c r="Q240" s="98"/>
      <c r="R240" s="81"/>
    </row>
    <row r="241" spans="1:18" ht="18" customHeight="1" x14ac:dyDescent="0.15">
      <c r="A241" s="30">
        <v>14</v>
      </c>
      <c r="B241" s="31" t="s">
        <v>5115</v>
      </c>
      <c r="C241" s="31">
        <v>1</v>
      </c>
      <c r="D241" s="31" t="s">
        <v>5116</v>
      </c>
      <c r="E241" s="31">
        <v>2</v>
      </c>
      <c r="F241" s="31" t="s">
        <v>5126</v>
      </c>
      <c r="G241" s="31">
        <v>2</v>
      </c>
      <c r="H241" s="31" t="s">
        <v>5136</v>
      </c>
      <c r="I241" s="32">
        <v>1</v>
      </c>
      <c r="J241" s="83" t="s">
        <v>2839</v>
      </c>
      <c r="K241" s="98">
        <v>4704</v>
      </c>
      <c r="L241" s="98">
        <v>4704</v>
      </c>
      <c r="M241" s="98">
        <f t="shared" ref="M241" si="62">K241-L241</f>
        <v>0</v>
      </c>
      <c r="N241" s="83" t="s">
        <v>5137</v>
      </c>
      <c r="O241" s="98">
        <v>504000</v>
      </c>
      <c r="P241" s="81" t="s">
        <v>991</v>
      </c>
      <c r="Q241" s="98">
        <v>4704</v>
      </c>
      <c r="R241" s="81" t="s">
        <v>862</v>
      </c>
    </row>
    <row r="242" spans="1:18" ht="18" customHeight="1" x14ac:dyDescent="0.15">
      <c r="A242" s="30">
        <v>14</v>
      </c>
      <c r="B242" s="31" t="s">
        <v>5115</v>
      </c>
      <c r="C242" s="31">
        <v>1</v>
      </c>
      <c r="D242" s="31" t="s">
        <v>5116</v>
      </c>
      <c r="E242" s="31">
        <v>2</v>
      </c>
      <c r="F242" s="31" t="s">
        <v>5126</v>
      </c>
      <c r="G242" s="31">
        <v>2</v>
      </c>
      <c r="H242" s="31" t="s">
        <v>5136</v>
      </c>
      <c r="I242" s="31">
        <v>1</v>
      </c>
      <c r="J242" s="84" t="s">
        <v>2839</v>
      </c>
      <c r="K242" s="98"/>
      <c r="L242" s="98"/>
      <c r="M242" s="98"/>
      <c r="N242" s="83" t="s">
        <v>5138</v>
      </c>
      <c r="O242" s="98">
        <v>4200000</v>
      </c>
      <c r="P242" s="81"/>
      <c r="Q242" s="98"/>
      <c r="R242" s="81" t="s">
        <v>862</v>
      </c>
    </row>
    <row r="243" spans="1:18" s="6" customFormat="1" ht="18" customHeight="1" x14ac:dyDescent="0.15">
      <c r="A243" s="13">
        <v>14</v>
      </c>
      <c r="B243" s="14" t="s">
        <v>5115</v>
      </c>
      <c r="C243" s="19">
        <v>1</v>
      </c>
      <c r="D243" s="14" t="s">
        <v>5116</v>
      </c>
      <c r="E243" s="20">
        <v>3</v>
      </c>
      <c r="F243" s="21" t="s">
        <v>5139</v>
      </c>
      <c r="G243" s="20"/>
      <c r="H243" s="21"/>
      <c r="I243" s="20"/>
      <c r="J243" s="20"/>
      <c r="K243" s="22">
        <f>IF(C243="",SUMIFS($K244:$K$6016,$A244:$A$6016,A243,$E244:$E$6016,""),IF(E243="",SUMIFS($K244:$K$6016,$A244:$A$6016,A243,$C244:$C$6016,C243,$G244:$G$6016,""),IF(G243="",SUMIFS($K244:$K$6016,$A244:$A$6016,A243,$C244:$C$6016,C243,$E244:$E$6016,E243),0)))</f>
        <v>575</v>
      </c>
      <c r="L243" s="22">
        <f>IF(C243="",SUMIFS($L244:$L$6016,$A244:$A$6016,A243,$E244:$E$6016,""),IF(E243="",SUMIFS($L244:$L$6016,$A244:$A$6016,A243,$C244:$C$6016,C243,$G244:$G$6016,""),IF(G243="",SUMIFS($L244:$L$6016,$A244:$A$6016,A243,$C244:$C$6016,C243,$E244:$E$6016,E243),0)))</f>
        <v>585</v>
      </c>
      <c r="M243" s="22">
        <f t="shared" ref="M243" si="63">K243-L243</f>
        <v>-10</v>
      </c>
      <c r="N243" s="77"/>
      <c r="O243" s="23"/>
      <c r="P243" s="60"/>
      <c r="Q243" s="22">
        <f>IF(C243="",SUMIFS($Q$3:$Q$5564,$A$3:$A$5564,A243,$C$3:$C$5564,"&gt;0",$E$3:$E$5564,""),IF(E243="",SUMIFS($Q$3:$Q$5564,$A$3:$A$5564,A243,$C$3:$C$5564,C243,$E$3:$E$5564,"&gt;0",$G$3:$G$5564,""),IF(G243="",SUMIFS($Q$3:$Q$5564,$A$3:$A$5564,A243,$C$3:$C$5564,C243,$E$3:$E$5564,E243,$G$3:$G$5564,"&gt;0"))))</f>
        <v>575</v>
      </c>
      <c r="R243" s="22"/>
    </row>
    <row r="244" spans="1:18" ht="18" customHeight="1" x14ac:dyDescent="0.15">
      <c r="A244" s="30">
        <v>14</v>
      </c>
      <c r="B244" s="31" t="s">
        <v>5115</v>
      </c>
      <c r="C244" s="31">
        <v>1</v>
      </c>
      <c r="D244" s="31" t="s">
        <v>5116</v>
      </c>
      <c r="E244" s="31">
        <v>3</v>
      </c>
      <c r="F244" s="31" t="s">
        <v>5139</v>
      </c>
      <c r="G244" s="32">
        <v>1</v>
      </c>
      <c r="H244" s="32" t="s">
        <v>5140</v>
      </c>
      <c r="I244" s="32"/>
      <c r="J244" s="83"/>
      <c r="K244" s="98"/>
      <c r="L244" s="98"/>
      <c r="M244" s="98"/>
      <c r="N244" s="83"/>
      <c r="O244" s="98"/>
      <c r="P244" s="81"/>
      <c r="Q244" s="98"/>
      <c r="R244" s="81"/>
    </row>
    <row r="245" spans="1:18" ht="18" customHeight="1" x14ac:dyDescent="0.15">
      <c r="A245" s="30">
        <v>14</v>
      </c>
      <c r="B245" s="31" t="s">
        <v>5115</v>
      </c>
      <c r="C245" s="31">
        <v>1</v>
      </c>
      <c r="D245" s="31" t="s">
        <v>5116</v>
      </c>
      <c r="E245" s="31">
        <v>3</v>
      </c>
      <c r="F245" s="31" t="s">
        <v>5139</v>
      </c>
      <c r="G245" s="31">
        <v>1</v>
      </c>
      <c r="H245" s="31" t="s">
        <v>5140</v>
      </c>
      <c r="I245" s="32">
        <v>1</v>
      </c>
      <c r="J245" s="83" t="s">
        <v>2891</v>
      </c>
      <c r="K245" s="98">
        <v>70</v>
      </c>
      <c r="L245" s="98">
        <v>80</v>
      </c>
      <c r="M245" s="98">
        <f t="shared" ref="M245:M246" si="64">K245-L245</f>
        <v>-10</v>
      </c>
      <c r="N245" s="83" t="s">
        <v>5141</v>
      </c>
      <c r="O245" s="98">
        <v>70000</v>
      </c>
      <c r="P245" s="81" t="s">
        <v>5142</v>
      </c>
      <c r="Q245" s="98">
        <v>70</v>
      </c>
      <c r="R245" s="81" t="s">
        <v>1292</v>
      </c>
    </row>
    <row r="246" spans="1:18" ht="18" customHeight="1" x14ac:dyDescent="0.15">
      <c r="A246" s="30">
        <v>14</v>
      </c>
      <c r="B246" s="31" t="s">
        <v>5115</v>
      </c>
      <c r="C246" s="31">
        <v>1</v>
      </c>
      <c r="D246" s="31" t="s">
        <v>5116</v>
      </c>
      <c r="E246" s="31">
        <v>3</v>
      </c>
      <c r="F246" s="31" t="s">
        <v>5139</v>
      </c>
      <c r="G246" s="31">
        <v>1</v>
      </c>
      <c r="H246" s="31" t="s">
        <v>5140</v>
      </c>
      <c r="I246" s="32">
        <v>2</v>
      </c>
      <c r="J246" s="83" t="s">
        <v>2874</v>
      </c>
      <c r="K246" s="98">
        <v>505</v>
      </c>
      <c r="L246" s="98">
        <v>505</v>
      </c>
      <c r="M246" s="98">
        <f t="shared" si="64"/>
        <v>0</v>
      </c>
      <c r="N246" s="83" t="s">
        <v>5143</v>
      </c>
      <c r="O246" s="98"/>
      <c r="P246" s="81" t="s">
        <v>5144</v>
      </c>
      <c r="Q246" s="98"/>
      <c r="R246" s="81" t="s">
        <v>1292</v>
      </c>
    </row>
    <row r="247" spans="1:18" ht="18" customHeight="1" x14ac:dyDescent="0.15">
      <c r="A247" s="30">
        <v>14</v>
      </c>
      <c r="B247" s="31" t="s">
        <v>5115</v>
      </c>
      <c r="C247" s="31">
        <v>1</v>
      </c>
      <c r="D247" s="31" t="s">
        <v>5116</v>
      </c>
      <c r="E247" s="31">
        <v>3</v>
      </c>
      <c r="F247" s="31" t="s">
        <v>5139</v>
      </c>
      <c r="G247" s="31">
        <v>1</v>
      </c>
      <c r="H247" s="31" t="s">
        <v>5140</v>
      </c>
      <c r="I247" s="31">
        <v>2</v>
      </c>
      <c r="J247" s="84" t="s">
        <v>2874</v>
      </c>
      <c r="K247" s="98"/>
      <c r="L247" s="98"/>
      <c r="M247" s="98"/>
      <c r="N247" s="83" t="s">
        <v>5145</v>
      </c>
      <c r="O247" s="98">
        <v>12960</v>
      </c>
      <c r="P247" s="81" t="s">
        <v>1328</v>
      </c>
      <c r="Q247" s="98">
        <v>505</v>
      </c>
      <c r="R247" s="81" t="s">
        <v>1292</v>
      </c>
    </row>
    <row r="248" spans="1:18" ht="18" customHeight="1" x14ac:dyDescent="0.15">
      <c r="A248" s="30">
        <v>14</v>
      </c>
      <c r="B248" s="31" t="s">
        <v>5115</v>
      </c>
      <c r="C248" s="31">
        <v>1</v>
      </c>
      <c r="D248" s="31" t="s">
        <v>5116</v>
      </c>
      <c r="E248" s="31">
        <v>3</v>
      </c>
      <c r="F248" s="31" t="s">
        <v>5139</v>
      </c>
      <c r="G248" s="31">
        <v>1</v>
      </c>
      <c r="H248" s="31" t="s">
        <v>5140</v>
      </c>
      <c r="I248" s="31">
        <v>2</v>
      </c>
      <c r="J248" s="84" t="s">
        <v>2874</v>
      </c>
      <c r="K248" s="98"/>
      <c r="L248" s="98"/>
      <c r="M248" s="98"/>
      <c r="N248" s="83" t="s">
        <v>5146</v>
      </c>
      <c r="O248" s="98">
        <v>492480</v>
      </c>
      <c r="P248" s="81"/>
      <c r="Q248" s="98"/>
      <c r="R248" s="81" t="s">
        <v>1292</v>
      </c>
    </row>
    <row r="249" spans="1:18" s="6" customFormat="1" ht="18" customHeight="1" x14ac:dyDescent="0.15">
      <c r="A249" s="13">
        <v>14</v>
      </c>
      <c r="B249" s="14" t="s">
        <v>5115</v>
      </c>
      <c r="C249" s="19">
        <v>1</v>
      </c>
      <c r="D249" s="14" t="s">
        <v>5116</v>
      </c>
      <c r="E249" s="20">
        <v>5</v>
      </c>
      <c r="F249" s="21" t="s">
        <v>5147</v>
      </c>
      <c r="G249" s="20"/>
      <c r="H249" s="21"/>
      <c r="I249" s="20"/>
      <c r="J249" s="20"/>
      <c r="K249" s="22">
        <f>IF(C249="",SUMIFS($K250:$K$6016,$A250:$A$6016,A249,$E250:$E$6016,""),IF(E249="",SUMIFS($K250:$K$6016,$A250:$A$6016,A249,$C250:$C$6016,C249,$G250:$G$6016,""),IF(G249="",SUMIFS($K250:$K$6016,$A250:$A$6016,A249,$C250:$C$6016,C249,$E250:$E$6016,E249),0)))</f>
        <v>11653</v>
      </c>
      <c r="L249" s="22">
        <f>IF(C249="",SUMIFS($L250:$L$6016,$A250:$A$6016,A249,$E250:$E$6016,""),IF(E249="",SUMIFS($L250:$L$6016,$A250:$A$6016,A249,$C250:$C$6016,C249,$G250:$G$6016,""),IF(G249="",SUMIFS($L250:$L$6016,$A250:$A$6016,A249,$C250:$C$6016,C249,$E250:$E$6016,E249),0)))</f>
        <v>11394</v>
      </c>
      <c r="M249" s="22">
        <f t="shared" ref="M249" si="65">K249-L249</f>
        <v>259</v>
      </c>
      <c r="N249" s="77"/>
      <c r="O249" s="23"/>
      <c r="P249" s="60"/>
      <c r="Q249" s="22">
        <f>IF(C249="",SUMIFS($Q$3:$Q$5564,$A$3:$A$5564,A249,$C$3:$C$5564,"&gt;0",$E$3:$E$5564,""),IF(E249="",SUMIFS($Q$3:$Q$5564,$A$3:$A$5564,A249,$C$3:$C$5564,C249,$E$3:$E$5564,"&gt;0",$G$3:$G$5564,""),IF(G249="",SUMIFS($Q$3:$Q$5564,$A$3:$A$5564,A249,$C$3:$C$5564,C249,$E$3:$E$5564,E249,$G$3:$G$5564,"&gt;0"))))</f>
        <v>9078</v>
      </c>
      <c r="R249" s="22"/>
    </row>
    <row r="250" spans="1:18" ht="18" customHeight="1" x14ac:dyDescent="0.15">
      <c r="A250" s="30">
        <v>14</v>
      </c>
      <c r="B250" s="31" t="s">
        <v>5115</v>
      </c>
      <c r="C250" s="31">
        <v>1</v>
      </c>
      <c r="D250" s="31" t="s">
        <v>5116</v>
      </c>
      <c r="E250" s="31">
        <v>5</v>
      </c>
      <c r="F250" s="31" t="s">
        <v>5147</v>
      </c>
      <c r="G250" s="32">
        <v>1</v>
      </c>
      <c r="H250" s="32" t="s">
        <v>5148</v>
      </c>
      <c r="I250" s="32"/>
      <c r="J250" s="83"/>
      <c r="K250" s="98"/>
      <c r="L250" s="98"/>
      <c r="M250" s="98"/>
      <c r="N250" s="83"/>
      <c r="O250" s="98"/>
      <c r="P250" s="81"/>
      <c r="Q250" s="98"/>
      <c r="R250" s="81"/>
    </row>
    <row r="251" spans="1:18" ht="18" customHeight="1" x14ac:dyDescent="0.15">
      <c r="A251" s="30">
        <v>14</v>
      </c>
      <c r="B251" s="31" t="s">
        <v>5115</v>
      </c>
      <c r="C251" s="31">
        <v>1</v>
      </c>
      <c r="D251" s="31" t="s">
        <v>5116</v>
      </c>
      <c r="E251" s="31">
        <v>5</v>
      </c>
      <c r="F251" s="31" t="s">
        <v>5147</v>
      </c>
      <c r="G251" s="31">
        <v>1</v>
      </c>
      <c r="H251" s="31" t="s">
        <v>5148</v>
      </c>
      <c r="I251" s="32">
        <v>1</v>
      </c>
      <c r="J251" s="83" t="s">
        <v>5149</v>
      </c>
      <c r="K251" s="98">
        <v>1668</v>
      </c>
      <c r="L251" s="98">
        <v>1655</v>
      </c>
      <c r="M251" s="98">
        <f t="shared" ref="M251" si="66">K251-L251</f>
        <v>13</v>
      </c>
      <c r="N251" s="83" t="s">
        <v>5150</v>
      </c>
      <c r="O251" s="98">
        <v>1668164</v>
      </c>
      <c r="P251" s="81"/>
      <c r="Q251" s="98"/>
      <c r="R251" s="81" t="s">
        <v>5</v>
      </c>
    </row>
    <row r="252" spans="1:18" ht="18" customHeight="1" x14ac:dyDescent="0.15">
      <c r="A252" s="30">
        <v>14</v>
      </c>
      <c r="B252" s="31" t="s">
        <v>5115</v>
      </c>
      <c r="C252" s="31">
        <v>1</v>
      </c>
      <c r="D252" s="31" t="s">
        <v>5116</v>
      </c>
      <c r="E252" s="31">
        <v>5</v>
      </c>
      <c r="F252" s="31" t="s">
        <v>5147</v>
      </c>
      <c r="G252" s="32">
        <v>2</v>
      </c>
      <c r="H252" s="32" t="s">
        <v>5151</v>
      </c>
      <c r="I252" s="32"/>
      <c r="J252" s="83"/>
      <c r="K252" s="98"/>
      <c r="L252" s="98"/>
      <c r="M252" s="98"/>
      <c r="N252" s="83"/>
      <c r="O252" s="98"/>
      <c r="P252" s="81"/>
      <c r="Q252" s="98"/>
      <c r="R252" s="81"/>
    </row>
    <row r="253" spans="1:18" ht="18" customHeight="1" x14ac:dyDescent="0.15">
      <c r="A253" s="30">
        <v>14</v>
      </c>
      <c r="B253" s="31" t="s">
        <v>5115</v>
      </c>
      <c r="C253" s="31">
        <v>1</v>
      </c>
      <c r="D253" s="31" t="s">
        <v>5116</v>
      </c>
      <c r="E253" s="31">
        <v>5</v>
      </c>
      <c r="F253" s="31" t="s">
        <v>5147</v>
      </c>
      <c r="G253" s="31">
        <v>2</v>
      </c>
      <c r="H253" s="31" t="s">
        <v>5151</v>
      </c>
      <c r="I253" s="32">
        <v>1</v>
      </c>
      <c r="J253" s="83" t="s">
        <v>2909</v>
      </c>
      <c r="K253" s="98">
        <v>9078</v>
      </c>
      <c r="L253" s="98">
        <v>8632</v>
      </c>
      <c r="M253" s="98">
        <f t="shared" ref="M253" si="67">K253-L253</f>
        <v>446</v>
      </c>
      <c r="N253" s="83" t="s">
        <v>5152</v>
      </c>
      <c r="O253" s="98">
        <v>445824</v>
      </c>
      <c r="P253" s="81" t="s">
        <v>1924</v>
      </c>
      <c r="Q253" s="98">
        <v>9078</v>
      </c>
      <c r="R253" s="81" t="s">
        <v>5</v>
      </c>
    </row>
    <row r="254" spans="1:18" ht="18" customHeight="1" x14ac:dyDescent="0.15">
      <c r="A254" s="30">
        <v>14</v>
      </c>
      <c r="B254" s="31" t="s">
        <v>5115</v>
      </c>
      <c r="C254" s="31">
        <v>1</v>
      </c>
      <c r="D254" s="31" t="s">
        <v>5116</v>
      </c>
      <c r="E254" s="31">
        <v>5</v>
      </c>
      <c r="F254" s="31" t="s">
        <v>5147</v>
      </c>
      <c r="G254" s="31">
        <v>2</v>
      </c>
      <c r="H254" s="31" t="s">
        <v>5151</v>
      </c>
      <c r="I254" s="31">
        <v>1</v>
      </c>
      <c r="J254" s="84" t="s">
        <v>2909</v>
      </c>
      <c r="K254" s="98"/>
      <c r="L254" s="98"/>
      <c r="M254" s="98"/>
      <c r="N254" s="83" t="s">
        <v>5153</v>
      </c>
      <c r="O254" s="98">
        <v>6239904</v>
      </c>
      <c r="P254" s="81"/>
      <c r="Q254" s="98"/>
      <c r="R254" s="81" t="s">
        <v>5</v>
      </c>
    </row>
    <row r="255" spans="1:18" ht="18" customHeight="1" x14ac:dyDescent="0.15">
      <c r="A255" s="30">
        <v>14</v>
      </c>
      <c r="B255" s="31" t="s">
        <v>5115</v>
      </c>
      <c r="C255" s="31">
        <v>1</v>
      </c>
      <c r="D255" s="31" t="s">
        <v>5116</v>
      </c>
      <c r="E255" s="31">
        <v>5</v>
      </c>
      <c r="F255" s="31" t="s">
        <v>5147</v>
      </c>
      <c r="G255" s="31">
        <v>2</v>
      </c>
      <c r="H255" s="31" t="s">
        <v>5151</v>
      </c>
      <c r="I255" s="31">
        <v>1</v>
      </c>
      <c r="J255" s="84" t="s">
        <v>2909</v>
      </c>
      <c r="K255" s="98"/>
      <c r="L255" s="98"/>
      <c r="M255" s="98"/>
      <c r="N255" s="83" t="s">
        <v>5154</v>
      </c>
      <c r="O255" s="98">
        <v>99072</v>
      </c>
      <c r="P255" s="81"/>
      <c r="Q255" s="98"/>
      <c r="R255" s="81" t="s">
        <v>5</v>
      </c>
    </row>
    <row r="256" spans="1:18" ht="18" customHeight="1" x14ac:dyDescent="0.15">
      <c r="A256" s="30">
        <v>14</v>
      </c>
      <c r="B256" s="31" t="s">
        <v>5115</v>
      </c>
      <c r="C256" s="31">
        <v>1</v>
      </c>
      <c r="D256" s="31" t="s">
        <v>5116</v>
      </c>
      <c r="E256" s="31">
        <v>5</v>
      </c>
      <c r="F256" s="31" t="s">
        <v>5147</v>
      </c>
      <c r="G256" s="31">
        <v>2</v>
      </c>
      <c r="H256" s="31" t="s">
        <v>5151</v>
      </c>
      <c r="I256" s="31">
        <v>1</v>
      </c>
      <c r="J256" s="84" t="s">
        <v>2909</v>
      </c>
      <c r="K256" s="98"/>
      <c r="L256" s="98"/>
      <c r="M256" s="98"/>
      <c r="N256" s="83" t="s">
        <v>5155</v>
      </c>
      <c r="O256" s="98">
        <v>73728</v>
      </c>
      <c r="P256" s="81"/>
      <c r="Q256" s="98"/>
      <c r="R256" s="81" t="s">
        <v>5</v>
      </c>
    </row>
    <row r="257" spans="1:18" ht="18" customHeight="1" x14ac:dyDescent="0.15">
      <c r="A257" s="30">
        <v>14</v>
      </c>
      <c r="B257" s="31" t="s">
        <v>5115</v>
      </c>
      <c r="C257" s="31">
        <v>1</v>
      </c>
      <c r="D257" s="31" t="s">
        <v>5116</v>
      </c>
      <c r="E257" s="31">
        <v>5</v>
      </c>
      <c r="F257" s="31" t="s">
        <v>5147</v>
      </c>
      <c r="G257" s="31">
        <v>2</v>
      </c>
      <c r="H257" s="31" t="s">
        <v>5151</v>
      </c>
      <c r="I257" s="31">
        <v>1</v>
      </c>
      <c r="J257" s="84" t="s">
        <v>2909</v>
      </c>
      <c r="K257" s="98"/>
      <c r="L257" s="98"/>
      <c r="M257" s="98"/>
      <c r="N257" s="83" t="s">
        <v>5156</v>
      </c>
      <c r="O257" s="98">
        <v>2220200</v>
      </c>
      <c r="P257" s="81"/>
      <c r="Q257" s="98"/>
      <c r="R257" s="81" t="s">
        <v>5</v>
      </c>
    </row>
    <row r="258" spans="1:18" ht="18" customHeight="1" x14ac:dyDescent="0.15">
      <c r="A258" s="30">
        <v>14</v>
      </c>
      <c r="B258" s="31" t="s">
        <v>5115</v>
      </c>
      <c r="C258" s="31">
        <v>1</v>
      </c>
      <c r="D258" s="31" t="s">
        <v>5116</v>
      </c>
      <c r="E258" s="31">
        <v>5</v>
      </c>
      <c r="F258" s="31" t="s">
        <v>5147</v>
      </c>
      <c r="G258" s="31">
        <v>2</v>
      </c>
      <c r="H258" s="31" t="s">
        <v>5151</v>
      </c>
      <c r="I258" s="32">
        <v>2</v>
      </c>
      <c r="J258" s="83" t="s">
        <v>5157</v>
      </c>
      <c r="K258" s="98">
        <v>907</v>
      </c>
      <c r="L258" s="98">
        <v>1107</v>
      </c>
      <c r="M258" s="98">
        <f t="shared" ref="M258" si="68">K258-L258</f>
        <v>-200</v>
      </c>
      <c r="N258" s="83" t="s">
        <v>5158</v>
      </c>
      <c r="O258" s="98"/>
      <c r="P258" s="81"/>
      <c r="Q258" s="98"/>
      <c r="R258" s="81" t="s">
        <v>5</v>
      </c>
    </row>
    <row r="259" spans="1:18" ht="18" customHeight="1" x14ac:dyDescent="0.15">
      <c r="A259" s="30">
        <v>14</v>
      </c>
      <c r="B259" s="31" t="s">
        <v>5115</v>
      </c>
      <c r="C259" s="31">
        <v>1</v>
      </c>
      <c r="D259" s="31" t="s">
        <v>5116</v>
      </c>
      <c r="E259" s="31">
        <v>5</v>
      </c>
      <c r="F259" s="31" t="s">
        <v>5147</v>
      </c>
      <c r="G259" s="31">
        <v>2</v>
      </c>
      <c r="H259" s="31" t="s">
        <v>5151</v>
      </c>
      <c r="I259" s="31">
        <v>2</v>
      </c>
      <c r="J259" s="84" t="s">
        <v>5157</v>
      </c>
      <c r="K259" s="98"/>
      <c r="L259" s="98"/>
      <c r="M259" s="98"/>
      <c r="N259" s="83" t="s">
        <v>5159</v>
      </c>
      <c r="O259" s="98">
        <v>907680</v>
      </c>
      <c r="P259" s="81"/>
      <c r="Q259" s="98"/>
      <c r="R259" s="81" t="s">
        <v>5</v>
      </c>
    </row>
    <row r="260" spans="1:18" s="6" customFormat="1" ht="18" customHeight="1" x14ac:dyDescent="0.15">
      <c r="A260" s="13">
        <v>14</v>
      </c>
      <c r="B260" s="14" t="s">
        <v>5115</v>
      </c>
      <c r="C260" s="19">
        <v>1</v>
      </c>
      <c r="D260" s="14" t="s">
        <v>5116</v>
      </c>
      <c r="E260" s="20">
        <v>6</v>
      </c>
      <c r="F260" s="21" t="s">
        <v>5160</v>
      </c>
      <c r="G260" s="20"/>
      <c r="H260" s="21"/>
      <c r="I260" s="20"/>
      <c r="J260" s="20"/>
      <c r="K260" s="22">
        <f>IF(C260="",SUMIFS($K261:$K$6016,$A261:$A$6016,A260,$E261:$E$6016,""),IF(E260="",SUMIFS($K261:$K$6016,$A261:$A$6016,A260,$C261:$C$6016,C260,$G261:$G$6016,""),IF(G260="",SUMIFS($K261:$K$6016,$A261:$A$6016,A260,$C261:$C$6016,C260,$E261:$E$6016,E260),0)))</f>
        <v>30260</v>
      </c>
      <c r="L260" s="22">
        <f>IF(C260="",SUMIFS($L261:$L$6016,$A261:$A$6016,A260,$E261:$E$6016,""),IF(E260="",SUMIFS($L261:$L$6016,$A261:$A$6016,A260,$C261:$C$6016,C260,$G261:$G$6016,""),IF(G260="",SUMIFS($L261:$L$6016,$A261:$A$6016,A260,$C261:$C$6016,C260,$E261:$E$6016,E260),0)))</f>
        <v>32886</v>
      </c>
      <c r="M260" s="22">
        <f t="shared" ref="M260" si="69">K260-L260</f>
        <v>-2626</v>
      </c>
      <c r="N260" s="77"/>
      <c r="O260" s="23"/>
      <c r="P260" s="60"/>
      <c r="Q260" s="22">
        <f>IF(C260="",SUMIFS($Q$3:$Q$5564,$A$3:$A$5564,A260,$C$3:$C$5564,"&gt;0",$E$3:$E$5564,""),IF(E260="",SUMIFS($Q$3:$Q$5564,$A$3:$A$5564,A260,$C$3:$C$5564,C260,$E$3:$E$5564,"&gt;0",$G$3:$G$5564,""),IF(G260="",SUMIFS($Q$3:$Q$5564,$A$3:$A$5564,A260,$C$3:$C$5564,C260,$E$3:$E$5564,E260,$G$3:$G$5564,"&gt;0"))))</f>
        <v>30260</v>
      </c>
      <c r="R260" s="22"/>
    </row>
    <row r="261" spans="1:18" ht="18" customHeight="1" x14ac:dyDescent="0.15">
      <c r="A261" s="30">
        <v>14</v>
      </c>
      <c r="B261" s="31" t="s">
        <v>5115</v>
      </c>
      <c r="C261" s="31">
        <v>1</v>
      </c>
      <c r="D261" s="31" t="s">
        <v>5116</v>
      </c>
      <c r="E261" s="31">
        <v>6</v>
      </c>
      <c r="F261" s="31" t="s">
        <v>5160</v>
      </c>
      <c r="G261" s="32">
        <v>1</v>
      </c>
      <c r="H261" s="32" t="s">
        <v>5161</v>
      </c>
      <c r="I261" s="32"/>
      <c r="J261" s="83"/>
      <c r="K261" s="98"/>
      <c r="L261" s="98"/>
      <c r="M261" s="98"/>
      <c r="N261" s="83"/>
      <c r="O261" s="98"/>
      <c r="P261" s="81"/>
      <c r="Q261" s="98"/>
      <c r="R261" s="81"/>
    </row>
    <row r="262" spans="1:18" ht="18" customHeight="1" x14ac:dyDescent="0.15">
      <c r="A262" s="30">
        <v>14</v>
      </c>
      <c r="B262" s="31" t="s">
        <v>5115</v>
      </c>
      <c r="C262" s="31">
        <v>1</v>
      </c>
      <c r="D262" s="31" t="s">
        <v>5116</v>
      </c>
      <c r="E262" s="31">
        <v>6</v>
      </c>
      <c r="F262" s="31" t="s">
        <v>5160</v>
      </c>
      <c r="G262" s="31">
        <v>1</v>
      </c>
      <c r="H262" s="31" t="s">
        <v>5161</v>
      </c>
      <c r="I262" s="32">
        <v>1</v>
      </c>
      <c r="J262" s="83" t="s">
        <v>2920</v>
      </c>
      <c r="K262" s="98">
        <v>921</v>
      </c>
      <c r="L262" s="98">
        <v>921</v>
      </c>
      <c r="M262" s="98">
        <f t="shared" ref="M262:M263" si="70">K262-L262</f>
        <v>0</v>
      </c>
      <c r="N262" s="83" t="s">
        <v>5162</v>
      </c>
      <c r="O262" s="98">
        <v>921500</v>
      </c>
      <c r="P262" s="81" t="s">
        <v>2382</v>
      </c>
      <c r="Q262" s="98">
        <v>921</v>
      </c>
      <c r="R262" s="81" t="s">
        <v>2383</v>
      </c>
    </row>
    <row r="263" spans="1:18" ht="18" customHeight="1" x14ac:dyDescent="0.15">
      <c r="A263" s="30">
        <v>14</v>
      </c>
      <c r="B263" s="31" t="s">
        <v>5115</v>
      </c>
      <c r="C263" s="31">
        <v>1</v>
      </c>
      <c r="D263" s="31" t="s">
        <v>5116</v>
      </c>
      <c r="E263" s="31">
        <v>6</v>
      </c>
      <c r="F263" s="31" t="s">
        <v>5160</v>
      </c>
      <c r="G263" s="31">
        <v>1</v>
      </c>
      <c r="H263" s="31" t="s">
        <v>5161</v>
      </c>
      <c r="I263" s="32">
        <v>2</v>
      </c>
      <c r="J263" s="83" t="s">
        <v>2921</v>
      </c>
      <c r="K263" s="98">
        <v>24158</v>
      </c>
      <c r="L263" s="98">
        <v>26754</v>
      </c>
      <c r="M263" s="98">
        <f t="shared" si="70"/>
        <v>-2596</v>
      </c>
      <c r="N263" s="83" t="s">
        <v>5163</v>
      </c>
      <c r="O263" s="98">
        <v>24158000</v>
      </c>
      <c r="P263" s="81" t="s">
        <v>2382</v>
      </c>
      <c r="Q263" s="98">
        <v>24158</v>
      </c>
      <c r="R263" s="81" t="s">
        <v>2383</v>
      </c>
    </row>
    <row r="264" spans="1:18" ht="18" customHeight="1" x14ac:dyDescent="0.15">
      <c r="A264" s="30">
        <v>14</v>
      </c>
      <c r="B264" s="31" t="s">
        <v>5115</v>
      </c>
      <c r="C264" s="31">
        <v>1</v>
      </c>
      <c r="D264" s="31" t="s">
        <v>5116</v>
      </c>
      <c r="E264" s="31">
        <v>6</v>
      </c>
      <c r="F264" s="31" t="s">
        <v>5160</v>
      </c>
      <c r="G264" s="32">
        <v>2</v>
      </c>
      <c r="H264" s="32" t="s">
        <v>5164</v>
      </c>
      <c r="I264" s="32"/>
      <c r="J264" s="83"/>
      <c r="K264" s="98"/>
      <c r="L264" s="98"/>
      <c r="M264" s="98"/>
      <c r="N264" s="83"/>
      <c r="O264" s="98"/>
      <c r="P264" s="81"/>
      <c r="Q264" s="98"/>
      <c r="R264" s="81"/>
    </row>
    <row r="265" spans="1:18" ht="18" customHeight="1" x14ac:dyDescent="0.15">
      <c r="A265" s="30">
        <v>14</v>
      </c>
      <c r="B265" s="31" t="s">
        <v>5115</v>
      </c>
      <c r="C265" s="31">
        <v>1</v>
      </c>
      <c r="D265" s="31" t="s">
        <v>5116</v>
      </c>
      <c r="E265" s="31">
        <v>6</v>
      </c>
      <c r="F265" s="31" t="s">
        <v>5160</v>
      </c>
      <c r="G265" s="31">
        <v>2</v>
      </c>
      <c r="H265" s="31" t="s">
        <v>5164</v>
      </c>
      <c r="I265" s="32">
        <v>1</v>
      </c>
      <c r="J265" s="83" t="s">
        <v>2933</v>
      </c>
      <c r="K265" s="98">
        <v>377</v>
      </c>
      <c r="L265" s="98">
        <v>595</v>
      </c>
      <c r="M265" s="98">
        <f t="shared" ref="M265" si="71">K265-L265</f>
        <v>-218</v>
      </c>
      <c r="N265" s="83" t="s">
        <v>5165</v>
      </c>
      <c r="O265" s="98">
        <v>377000</v>
      </c>
      <c r="P265" s="81" t="s">
        <v>2474</v>
      </c>
      <c r="Q265" s="98">
        <v>377</v>
      </c>
      <c r="R265" s="81" t="s">
        <v>2383</v>
      </c>
    </row>
    <row r="266" spans="1:18" ht="18" customHeight="1" x14ac:dyDescent="0.15">
      <c r="A266" s="30">
        <v>14</v>
      </c>
      <c r="B266" s="31" t="s">
        <v>5115</v>
      </c>
      <c r="C266" s="31">
        <v>1</v>
      </c>
      <c r="D266" s="31" t="s">
        <v>5116</v>
      </c>
      <c r="E266" s="31">
        <v>6</v>
      </c>
      <c r="F266" s="31" t="s">
        <v>5160</v>
      </c>
      <c r="G266" s="32">
        <v>3</v>
      </c>
      <c r="H266" s="32" t="s">
        <v>5166</v>
      </c>
      <c r="I266" s="32"/>
      <c r="J266" s="83"/>
      <c r="K266" s="98"/>
      <c r="L266" s="98"/>
      <c r="M266" s="98"/>
      <c r="N266" s="83"/>
      <c r="O266" s="98"/>
      <c r="P266" s="81"/>
      <c r="Q266" s="98"/>
      <c r="R266" s="81"/>
    </row>
    <row r="267" spans="1:18" ht="18" customHeight="1" x14ac:dyDescent="0.15">
      <c r="A267" s="30">
        <v>14</v>
      </c>
      <c r="B267" s="31" t="s">
        <v>5115</v>
      </c>
      <c r="C267" s="31">
        <v>1</v>
      </c>
      <c r="D267" s="31" t="s">
        <v>5116</v>
      </c>
      <c r="E267" s="31">
        <v>6</v>
      </c>
      <c r="F267" s="31" t="s">
        <v>5160</v>
      </c>
      <c r="G267" s="31">
        <v>3</v>
      </c>
      <c r="H267" s="31" t="s">
        <v>5166</v>
      </c>
      <c r="I267" s="32">
        <v>1</v>
      </c>
      <c r="J267" s="83" t="s">
        <v>5167</v>
      </c>
      <c r="K267" s="98">
        <v>300</v>
      </c>
      <c r="L267" s="98">
        <v>300</v>
      </c>
      <c r="M267" s="98">
        <f t="shared" ref="M267:M269" si="72">K267-L267</f>
        <v>0</v>
      </c>
      <c r="N267" s="83" t="s">
        <v>5168</v>
      </c>
      <c r="O267" s="98">
        <v>300000</v>
      </c>
      <c r="P267" s="81" t="s">
        <v>2382</v>
      </c>
      <c r="Q267" s="98">
        <v>300</v>
      </c>
      <c r="R267" s="81" t="s">
        <v>2383</v>
      </c>
    </row>
    <row r="268" spans="1:18" ht="18" customHeight="1" x14ac:dyDescent="0.15">
      <c r="A268" s="30">
        <v>14</v>
      </c>
      <c r="B268" s="31" t="s">
        <v>5115</v>
      </c>
      <c r="C268" s="31">
        <v>1</v>
      </c>
      <c r="D268" s="31" t="s">
        <v>5116</v>
      </c>
      <c r="E268" s="31">
        <v>6</v>
      </c>
      <c r="F268" s="31" t="s">
        <v>5160</v>
      </c>
      <c r="G268" s="31">
        <v>3</v>
      </c>
      <c r="H268" s="31" t="s">
        <v>5166</v>
      </c>
      <c r="I268" s="32">
        <v>2</v>
      </c>
      <c r="J268" s="83" t="s">
        <v>2934</v>
      </c>
      <c r="K268" s="98">
        <v>160</v>
      </c>
      <c r="L268" s="98">
        <v>160</v>
      </c>
      <c r="M268" s="98">
        <f t="shared" si="72"/>
        <v>0</v>
      </c>
      <c r="N268" s="83" t="s">
        <v>5169</v>
      </c>
      <c r="O268" s="98">
        <v>160000</v>
      </c>
      <c r="P268" s="81" t="s">
        <v>2474</v>
      </c>
      <c r="Q268" s="98">
        <v>160</v>
      </c>
      <c r="R268" s="81" t="s">
        <v>2383</v>
      </c>
    </row>
    <row r="269" spans="1:18" ht="18" customHeight="1" x14ac:dyDescent="0.15">
      <c r="A269" s="30">
        <v>14</v>
      </c>
      <c r="B269" s="31" t="s">
        <v>5115</v>
      </c>
      <c r="C269" s="31">
        <v>1</v>
      </c>
      <c r="D269" s="31" t="s">
        <v>5116</v>
      </c>
      <c r="E269" s="31">
        <v>6</v>
      </c>
      <c r="F269" s="31" t="s">
        <v>5160</v>
      </c>
      <c r="G269" s="31">
        <v>3</v>
      </c>
      <c r="H269" s="31" t="s">
        <v>5166</v>
      </c>
      <c r="I269" s="32">
        <v>3</v>
      </c>
      <c r="J269" s="83" t="s">
        <v>5170</v>
      </c>
      <c r="K269" s="98">
        <v>240</v>
      </c>
      <c r="L269" s="98">
        <v>240</v>
      </c>
      <c r="M269" s="98">
        <f t="shared" si="72"/>
        <v>0</v>
      </c>
      <c r="N269" s="83" t="s">
        <v>5171</v>
      </c>
      <c r="O269" s="98">
        <v>240000</v>
      </c>
      <c r="P269" s="81" t="s">
        <v>2449</v>
      </c>
      <c r="Q269" s="98">
        <v>240</v>
      </c>
      <c r="R269" s="81" t="s">
        <v>2383</v>
      </c>
    </row>
    <row r="270" spans="1:18" ht="18" customHeight="1" x14ac:dyDescent="0.15">
      <c r="A270" s="30">
        <v>14</v>
      </c>
      <c r="B270" s="31" t="s">
        <v>5115</v>
      </c>
      <c r="C270" s="31">
        <v>1</v>
      </c>
      <c r="D270" s="31" t="s">
        <v>5116</v>
      </c>
      <c r="E270" s="31">
        <v>6</v>
      </c>
      <c r="F270" s="31" t="s">
        <v>5160</v>
      </c>
      <c r="G270" s="32">
        <v>4</v>
      </c>
      <c r="H270" s="32" t="s">
        <v>5172</v>
      </c>
      <c r="I270" s="32"/>
      <c r="J270" s="83"/>
      <c r="K270" s="98"/>
      <c r="L270" s="98"/>
      <c r="M270" s="98"/>
      <c r="N270" s="83"/>
      <c r="O270" s="98"/>
      <c r="P270" s="81"/>
      <c r="Q270" s="98"/>
      <c r="R270" s="81"/>
    </row>
    <row r="271" spans="1:18" ht="18" customHeight="1" x14ac:dyDescent="0.15">
      <c r="A271" s="30">
        <v>14</v>
      </c>
      <c r="B271" s="31" t="s">
        <v>5115</v>
      </c>
      <c r="C271" s="31">
        <v>1</v>
      </c>
      <c r="D271" s="31" t="s">
        <v>5116</v>
      </c>
      <c r="E271" s="31">
        <v>6</v>
      </c>
      <c r="F271" s="31" t="s">
        <v>5160</v>
      </c>
      <c r="G271" s="31">
        <v>4</v>
      </c>
      <c r="H271" s="31" t="s">
        <v>5172</v>
      </c>
      <c r="I271" s="32">
        <v>1</v>
      </c>
      <c r="J271" s="83" t="s">
        <v>2936</v>
      </c>
      <c r="K271" s="98">
        <v>100</v>
      </c>
      <c r="L271" s="98">
        <v>100</v>
      </c>
      <c r="M271" s="98">
        <f t="shared" ref="M271:M272" si="73">K271-L271</f>
        <v>0</v>
      </c>
      <c r="N271" s="83" t="s">
        <v>5173</v>
      </c>
      <c r="O271" s="98">
        <v>100000</v>
      </c>
      <c r="P271" s="81" t="s">
        <v>2576</v>
      </c>
      <c r="Q271" s="98">
        <v>100</v>
      </c>
      <c r="R271" s="81" t="s">
        <v>2511</v>
      </c>
    </row>
    <row r="272" spans="1:18" ht="18" customHeight="1" x14ac:dyDescent="0.15">
      <c r="A272" s="30">
        <v>14</v>
      </c>
      <c r="B272" s="31" t="s">
        <v>5115</v>
      </c>
      <c r="C272" s="31">
        <v>1</v>
      </c>
      <c r="D272" s="31" t="s">
        <v>5116</v>
      </c>
      <c r="E272" s="31">
        <v>6</v>
      </c>
      <c r="F272" s="31" t="s">
        <v>5160</v>
      </c>
      <c r="G272" s="31">
        <v>4</v>
      </c>
      <c r="H272" s="31" t="s">
        <v>5172</v>
      </c>
      <c r="I272" s="32">
        <v>11</v>
      </c>
      <c r="J272" s="83" t="s">
        <v>2939</v>
      </c>
      <c r="K272" s="98">
        <v>50</v>
      </c>
      <c r="L272" s="98">
        <v>45</v>
      </c>
      <c r="M272" s="98">
        <f t="shared" si="73"/>
        <v>5</v>
      </c>
      <c r="N272" s="83" t="s">
        <v>5174</v>
      </c>
      <c r="O272" s="98">
        <v>50000</v>
      </c>
      <c r="P272" s="81" t="s">
        <v>2608</v>
      </c>
      <c r="Q272" s="98">
        <v>50</v>
      </c>
      <c r="R272" s="81" t="s">
        <v>2511</v>
      </c>
    </row>
    <row r="273" spans="1:18" ht="18" customHeight="1" x14ac:dyDescent="0.15">
      <c r="A273" s="30">
        <v>14</v>
      </c>
      <c r="B273" s="31" t="s">
        <v>5115</v>
      </c>
      <c r="C273" s="31">
        <v>1</v>
      </c>
      <c r="D273" s="31" t="s">
        <v>5116</v>
      </c>
      <c r="E273" s="31">
        <v>6</v>
      </c>
      <c r="F273" s="31" t="s">
        <v>5160</v>
      </c>
      <c r="G273" s="32">
        <v>5</v>
      </c>
      <c r="H273" s="32" t="s">
        <v>5175</v>
      </c>
      <c r="I273" s="32"/>
      <c r="J273" s="83"/>
      <c r="K273" s="98"/>
      <c r="L273" s="98"/>
      <c r="M273" s="98"/>
      <c r="N273" s="83"/>
      <c r="O273" s="98"/>
      <c r="P273" s="81"/>
      <c r="Q273" s="98"/>
      <c r="R273" s="81"/>
    </row>
    <row r="274" spans="1:18" ht="18" customHeight="1" x14ac:dyDescent="0.15">
      <c r="A274" s="30">
        <v>14</v>
      </c>
      <c r="B274" s="31" t="s">
        <v>5115</v>
      </c>
      <c r="C274" s="31">
        <v>1</v>
      </c>
      <c r="D274" s="31" t="s">
        <v>5116</v>
      </c>
      <c r="E274" s="31">
        <v>6</v>
      </c>
      <c r="F274" s="31" t="s">
        <v>5160</v>
      </c>
      <c r="G274" s="31">
        <v>5</v>
      </c>
      <c r="H274" s="31" t="s">
        <v>5175</v>
      </c>
      <c r="I274" s="32">
        <v>11</v>
      </c>
      <c r="J274" s="83" t="s">
        <v>2941</v>
      </c>
      <c r="K274" s="98">
        <v>492</v>
      </c>
      <c r="L274" s="98">
        <v>456</v>
      </c>
      <c r="M274" s="98">
        <f t="shared" ref="M274" si="74">K274-L274</f>
        <v>36</v>
      </c>
      <c r="N274" s="83" t="s">
        <v>5176</v>
      </c>
      <c r="O274" s="98">
        <v>492000</v>
      </c>
      <c r="P274" s="81" t="s">
        <v>2659</v>
      </c>
      <c r="Q274" s="98">
        <v>492</v>
      </c>
      <c r="R274" s="81" t="s">
        <v>2511</v>
      </c>
    </row>
    <row r="275" spans="1:18" ht="18" customHeight="1" x14ac:dyDescent="0.15">
      <c r="A275" s="30">
        <v>14</v>
      </c>
      <c r="B275" s="31" t="s">
        <v>5115</v>
      </c>
      <c r="C275" s="31">
        <v>1</v>
      </c>
      <c r="D275" s="31" t="s">
        <v>5116</v>
      </c>
      <c r="E275" s="31">
        <v>6</v>
      </c>
      <c r="F275" s="31" t="s">
        <v>5160</v>
      </c>
      <c r="G275" s="31">
        <v>5</v>
      </c>
      <c r="H275" s="31" t="s">
        <v>5175</v>
      </c>
      <c r="I275" s="31">
        <v>11</v>
      </c>
      <c r="J275" s="84" t="s">
        <v>2941</v>
      </c>
      <c r="K275" s="98"/>
      <c r="L275" s="98"/>
      <c r="M275" s="98"/>
      <c r="N275" s="83" t="s">
        <v>5177</v>
      </c>
      <c r="O275" s="98"/>
      <c r="P275" s="81"/>
      <c r="Q275" s="98"/>
      <c r="R275" s="81" t="s">
        <v>2511</v>
      </c>
    </row>
    <row r="276" spans="1:18" ht="18" customHeight="1" x14ac:dyDescent="0.15">
      <c r="A276" s="30">
        <v>14</v>
      </c>
      <c r="B276" s="31" t="s">
        <v>5115</v>
      </c>
      <c r="C276" s="31">
        <v>1</v>
      </c>
      <c r="D276" s="31" t="s">
        <v>5116</v>
      </c>
      <c r="E276" s="31">
        <v>6</v>
      </c>
      <c r="F276" s="31" t="s">
        <v>5160</v>
      </c>
      <c r="G276" s="31">
        <v>5</v>
      </c>
      <c r="H276" s="31" t="s">
        <v>5175</v>
      </c>
      <c r="I276" s="32">
        <v>12</v>
      </c>
      <c r="J276" s="83" t="s">
        <v>2942</v>
      </c>
      <c r="K276" s="98">
        <v>160</v>
      </c>
      <c r="L276" s="98">
        <v>160</v>
      </c>
      <c r="M276" s="98">
        <f t="shared" ref="M276" si="75">K276-L276</f>
        <v>0</v>
      </c>
      <c r="N276" s="83" t="s">
        <v>5178</v>
      </c>
      <c r="O276" s="98">
        <v>160000</v>
      </c>
      <c r="P276" s="81" t="s">
        <v>2659</v>
      </c>
      <c r="Q276" s="98">
        <v>160</v>
      </c>
      <c r="R276" s="81" t="s">
        <v>2511</v>
      </c>
    </row>
    <row r="277" spans="1:18" ht="18" customHeight="1" x14ac:dyDescent="0.15">
      <c r="A277" s="30">
        <v>14</v>
      </c>
      <c r="B277" s="31" t="s">
        <v>5115</v>
      </c>
      <c r="C277" s="31">
        <v>1</v>
      </c>
      <c r="D277" s="31" t="s">
        <v>5116</v>
      </c>
      <c r="E277" s="31">
        <v>6</v>
      </c>
      <c r="F277" s="31" t="s">
        <v>5160</v>
      </c>
      <c r="G277" s="31">
        <v>5</v>
      </c>
      <c r="H277" s="31" t="s">
        <v>5175</v>
      </c>
      <c r="I277" s="31">
        <v>12</v>
      </c>
      <c r="J277" s="84" t="s">
        <v>2942</v>
      </c>
      <c r="K277" s="98"/>
      <c r="L277" s="98"/>
      <c r="M277" s="98"/>
      <c r="N277" s="83" t="s">
        <v>5179</v>
      </c>
      <c r="O277" s="98"/>
      <c r="P277" s="81"/>
      <c r="Q277" s="98"/>
      <c r="R277" s="81" t="s">
        <v>2511</v>
      </c>
    </row>
    <row r="278" spans="1:18" ht="18" customHeight="1" x14ac:dyDescent="0.15">
      <c r="A278" s="30">
        <v>14</v>
      </c>
      <c r="B278" s="31" t="s">
        <v>5115</v>
      </c>
      <c r="C278" s="31">
        <v>1</v>
      </c>
      <c r="D278" s="31" t="s">
        <v>5116</v>
      </c>
      <c r="E278" s="31">
        <v>6</v>
      </c>
      <c r="F278" s="31" t="s">
        <v>5160</v>
      </c>
      <c r="G278" s="31">
        <v>5</v>
      </c>
      <c r="H278" s="31" t="s">
        <v>5175</v>
      </c>
      <c r="I278" s="32">
        <v>13</v>
      </c>
      <c r="J278" s="83" t="s">
        <v>2943</v>
      </c>
      <c r="K278" s="98">
        <v>168</v>
      </c>
      <c r="L278" s="98">
        <v>168</v>
      </c>
      <c r="M278" s="98">
        <f t="shared" ref="M278" si="76">K278-L278</f>
        <v>0</v>
      </c>
      <c r="N278" s="83" t="s">
        <v>5180</v>
      </c>
      <c r="O278" s="98">
        <v>168000</v>
      </c>
      <c r="P278" s="81" t="s">
        <v>2659</v>
      </c>
      <c r="Q278" s="98">
        <v>168</v>
      </c>
      <c r="R278" s="81" t="s">
        <v>2511</v>
      </c>
    </row>
    <row r="279" spans="1:18" ht="18" customHeight="1" x14ac:dyDescent="0.15">
      <c r="A279" s="30">
        <v>14</v>
      </c>
      <c r="B279" s="31" t="s">
        <v>5115</v>
      </c>
      <c r="C279" s="31">
        <v>1</v>
      </c>
      <c r="D279" s="31" t="s">
        <v>5116</v>
      </c>
      <c r="E279" s="31">
        <v>6</v>
      </c>
      <c r="F279" s="31" t="s">
        <v>5160</v>
      </c>
      <c r="G279" s="31">
        <v>5</v>
      </c>
      <c r="H279" s="31" t="s">
        <v>5175</v>
      </c>
      <c r="I279" s="31">
        <v>13</v>
      </c>
      <c r="J279" s="84" t="s">
        <v>2943</v>
      </c>
      <c r="K279" s="98"/>
      <c r="L279" s="98"/>
      <c r="M279" s="98"/>
      <c r="N279" s="83" t="s">
        <v>5181</v>
      </c>
      <c r="O279" s="98"/>
      <c r="P279" s="81"/>
      <c r="Q279" s="98"/>
      <c r="R279" s="81" t="s">
        <v>2511</v>
      </c>
    </row>
    <row r="280" spans="1:18" ht="18" customHeight="1" x14ac:dyDescent="0.15">
      <c r="A280" s="30">
        <v>14</v>
      </c>
      <c r="B280" s="31" t="s">
        <v>5115</v>
      </c>
      <c r="C280" s="31">
        <v>1</v>
      </c>
      <c r="D280" s="31" t="s">
        <v>5116</v>
      </c>
      <c r="E280" s="31">
        <v>6</v>
      </c>
      <c r="F280" s="31" t="s">
        <v>5160</v>
      </c>
      <c r="G280" s="31">
        <v>5</v>
      </c>
      <c r="H280" s="31" t="s">
        <v>5175</v>
      </c>
      <c r="I280" s="32">
        <v>14</v>
      </c>
      <c r="J280" s="83" t="s">
        <v>2944</v>
      </c>
      <c r="K280" s="98">
        <v>210</v>
      </c>
      <c r="L280" s="98">
        <v>150</v>
      </c>
      <c r="M280" s="98">
        <f t="shared" ref="M280" si="77">K280-L280</f>
        <v>60</v>
      </c>
      <c r="N280" s="83" t="s">
        <v>5182</v>
      </c>
      <c r="O280" s="98">
        <v>210000</v>
      </c>
      <c r="P280" s="81" t="s">
        <v>2659</v>
      </c>
      <c r="Q280" s="98">
        <v>210</v>
      </c>
      <c r="R280" s="81" t="s">
        <v>2511</v>
      </c>
    </row>
    <row r="281" spans="1:18" ht="18" customHeight="1" x14ac:dyDescent="0.15">
      <c r="A281" s="30">
        <v>14</v>
      </c>
      <c r="B281" s="31" t="s">
        <v>5115</v>
      </c>
      <c r="C281" s="31">
        <v>1</v>
      </c>
      <c r="D281" s="31" t="s">
        <v>5116</v>
      </c>
      <c r="E281" s="31">
        <v>6</v>
      </c>
      <c r="F281" s="31" t="s">
        <v>5160</v>
      </c>
      <c r="G281" s="31">
        <v>5</v>
      </c>
      <c r="H281" s="31" t="s">
        <v>5175</v>
      </c>
      <c r="I281" s="31">
        <v>14</v>
      </c>
      <c r="J281" s="84" t="s">
        <v>2944</v>
      </c>
      <c r="K281" s="98"/>
      <c r="L281" s="98"/>
      <c r="M281" s="98"/>
      <c r="N281" s="83" t="s">
        <v>5181</v>
      </c>
      <c r="O281" s="98"/>
      <c r="P281" s="81"/>
      <c r="Q281" s="98"/>
      <c r="R281" s="81" t="s">
        <v>2511</v>
      </c>
    </row>
    <row r="282" spans="1:18" ht="18" customHeight="1" x14ac:dyDescent="0.15">
      <c r="A282" s="30">
        <v>14</v>
      </c>
      <c r="B282" s="31" t="s">
        <v>5115</v>
      </c>
      <c r="C282" s="31">
        <v>1</v>
      </c>
      <c r="D282" s="31" t="s">
        <v>5116</v>
      </c>
      <c r="E282" s="31">
        <v>6</v>
      </c>
      <c r="F282" s="31" t="s">
        <v>5160</v>
      </c>
      <c r="G282" s="31">
        <v>5</v>
      </c>
      <c r="H282" s="31" t="s">
        <v>5175</v>
      </c>
      <c r="I282" s="32">
        <v>15</v>
      </c>
      <c r="J282" s="83" t="s">
        <v>2945</v>
      </c>
      <c r="K282" s="98">
        <v>80</v>
      </c>
      <c r="L282" s="98">
        <v>75</v>
      </c>
      <c r="M282" s="98">
        <f t="shared" ref="M282" si="78">K282-L282</f>
        <v>5</v>
      </c>
      <c r="N282" s="83" t="s">
        <v>5183</v>
      </c>
      <c r="O282" s="98">
        <v>80000</v>
      </c>
      <c r="P282" s="81" t="s">
        <v>2659</v>
      </c>
      <c r="Q282" s="98">
        <v>80</v>
      </c>
      <c r="R282" s="81" t="s">
        <v>2511</v>
      </c>
    </row>
    <row r="283" spans="1:18" ht="18" customHeight="1" x14ac:dyDescent="0.15">
      <c r="A283" s="30">
        <v>14</v>
      </c>
      <c r="B283" s="31" t="s">
        <v>5115</v>
      </c>
      <c r="C283" s="31">
        <v>1</v>
      </c>
      <c r="D283" s="31" t="s">
        <v>5116</v>
      </c>
      <c r="E283" s="31">
        <v>6</v>
      </c>
      <c r="F283" s="31" t="s">
        <v>5160</v>
      </c>
      <c r="G283" s="31">
        <v>5</v>
      </c>
      <c r="H283" s="31" t="s">
        <v>5175</v>
      </c>
      <c r="I283" s="31">
        <v>15</v>
      </c>
      <c r="J283" s="84" t="s">
        <v>2945</v>
      </c>
      <c r="K283" s="98"/>
      <c r="L283" s="98"/>
      <c r="M283" s="98"/>
      <c r="N283" s="83" t="s">
        <v>5184</v>
      </c>
      <c r="O283" s="98"/>
      <c r="P283" s="81"/>
      <c r="Q283" s="98"/>
      <c r="R283" s="81" t="s">
        <v>2511</v>
      </c>
    </row>
    <row r="284" spans="1:18" ht="18" customHeight="1" x14ac:dyDescent="0.15">
      <c r="A284" s="30">
        <v>14</v>
      </c>
      <c r="B284" s="31" t="s">
        <v>5115</v>
      </c>
      <c r="C284" s="31">
        <v>1</v>
      </c>
      <c r="D284" s="31" t="s">
        <v>5116</v>
      </c>
      <c r="E284" s="31">
        <v>6</v>
      </c>
      <c r="F284" s="31" t="s">
        <v>5160</v>
      </c>
      <c r="G284" s="31">
        <v>5</v>
      </c>
      <c r="H284" s="31" t="s">
        <v>5175</v>
      </c>
      <c r="I284" s="32">
        <v>16</v>
      </c>
      <c r="J284" s="83" t="s">
        <v>2946</v>
      </c>
      <c r="K284" s="98">
        <v>108</v>
      </c>
      <c r="L284" s="98">
        <v>96</v>
      </c>
      <c r="M284" s="98">
        <f t="shared" ref="M284" si="79">K284-L284</f>
        <v>12</v>
      </c>
      <c r="N284" s="83" t="s">
        <v>5185</v>
      </c>
      <c r="O284" s="98">
        <v>108000</v>
      </c>
      <c r="P284" s="81" t="s">
        <v>2659</v>
      </c>
      <c r="Q284" s="98">
        <v>108</v>
      </c>
      <c r="R284" s="81" t="s">
        <v>2511</v>
      </c>
    </row>
    <row r="285" spans="1:18" ht="18" customHeight="1" x14ac:dyDescent="0.15">
      <c r="A285" s="30">
        <v>14</v>
      </c>
      <c r="B285" s="31" t="s">
        <v>5115</v>
      </c>
      <c r="C285" s="31">
        <v>1</v>
      </c>
      <c r="D285" s="31" t="s">
        <v>5116</v>
      </c>
      <c r="E285" s="31">
        <v>6</v>
      </c>
      <c r="F285" s="31" t="s">
        <v>5160</v>
      </c>
      <c r="G285" s="31">
        <v>5</v>
      </c>
      <c r="H285" s="31" t="s">
        <v>5175</v>
      </c>
      <c r="I285" s="31">
        <v>16</v>
      </c>
      <c r="J285" s="84" t="s">
        <v>2946</v>
      </c>
      <c r="K285" s="98"/>
      <c r="L285" s="98"/>
      <c r="M285" s="98"/>
      <c r="N285" s="83" t="s">
        <v>5179</v>
      </c>
      <c r="O285" s="98"/>
      <c r="P285" s="81"/>
      <c r="Q285" s="98"/>
      <c r="R285" s="81" t="s">
        <v>2511</v>
      </c>
    </row>
    <row r="286" spans="1:18" ht="18" customHeight="1" x14ac:dyDescent="0.15">
      <c r="A286" s="30">
        <v>14</v>
      </c>
      <c r="B286" s="31" t="s">
        <v>5115</v>
      </c>
      <c r="C286" s="31">
        <v>1</v>
      </c>
      <c r="D286" s="31" t="s">
        <v>5116</v>
      </c>
      <c r="E286" s="31">
        <v>6</v>
      </c>
      <c r="F286" s="31" t="s">
        <v>5160</v>
      </c>
      <c r="G286" s="31">
        <v>5</v>
      </c>
      <c r="H286" s="31" t="s">
        <v>5175</v>
      </c>
      <c r="I286" s="32">
        <v>17</v>
      </c>
      <c r="J286" s="83" t="s">
        <v>2947</v>
      </c>
      <c r="K286" s="98">
        <v>50</v>
      </c>
      <c r="L286" s="98">
        <v>50</v>
      </c>
      <c r="M286" s="98">
        <f t="shared" ref="M286" si="80">K286-L286</f>
        <v>0</v>
      </c>
      <c r="N286" s="83" t="s">
        <v>5186</v>
      </c>
      <c r="O286" s="98">
        <v>50000</v>
      </c>
      <c r="P286" s="81" t="s">
        <v>2659</v>
      </c>
      <c r="Q286" s="98">
        <v>50</v>
      </c>
      <c r="R286" s="81" t="s">
        <v>2511</v>
      </c>
    </row>
    <row r="287" spans="1:18" ht="18" customHeight="1" x14ac:dyDescent="0.15">
      <c r="A287" s="30">
        <v>14</v>
      </c>
      <c r="B287" s="31" t="s">
        <v>5115</v>
      </c>
      <c r="C287" s="31">
        <v>1</v>
      </c>
      <c r="D287" s="31" t="s">
        <v>5116</v>
      </c>
      <c r="E287" s="31">
        <v>6</v>
      </c>
      <c r="F287" s="31" t="s">
        <v>5160</v>
      </c>
      <c r="G287" s="31">
        <v>5</v>
      </c>
      <c r="H287" s="31" t="s">
        <v>5175</v>
      </c>
      <c r="I287" s="31">
        <v>17</v>
      </c>
      <c r="J287" s="84" t="s">
        <v>2947</v>
      </c>
      <c r="K287" s="98"/>
      <c r="L287" s="98"/>
      <c r="M287" s="98"/>
      <c r="N287" s="83" t="s">
        <v>5179</v>
      </c>
      <c r="O287" s="98"/>
      <c r="P287" s="81"/>
      <c r="Q287" s="98"/>
      <c r="R287" s="81" t="s">
        <v>2511</v>
      </c>
    </row>
    <row r="288" spans="1:18" ht="18" customHeight="1" x14ac:dyDescent="0.15">
      <c r="A288" s="30">
        <v>14</v>
      </c>
      <c r="B288" s="31" t="s">
        <v>5115</v>
      </c>
      <c r="C288" s="31">
        <v>1</v>
      </c>
      <c r="D288" s="31" t="s">
        <v>5116</v>
      </c>
      <c r="E288" s="31">
        <v>6</v>
      </c>
      <c r="F288" s="31" t="s">
        <v>5160</v>
      </c>
      <c r="G288" s="32">
        <v>6</v>
      </c>
      <c r="H288" s="32" t="s">
        <v>5187</v>
      </c>
      <c r="I288" s="32"/>
      <c r="J288" s="83"/>
      <c r="K288" s="98"/>
      <c r="L288" s="98"/>
      <c r="M288" s="98"/>
      <c r="N288" s="83"/>
      <c r="O288" s="98"/>
      <c r="P288" s="81"/>
      <c r="Q288" s="98"/>
      <c r="R288" s="81"/>
    </row>
    <row r="289" spans="1:18" ht="18" customHeight="1" x14ac:dyDescent="0.15">
      <c r="A289" s="30">
        <v>14</v>
      </c>
      <c r="B289" s="31" t="s">
        <v>5115</v>
      </c>
      <c r="C289" s="31">
        <v>1</v>
      </c>
      <c r="D289" s="31" t="s">
        <v>5116</v>
      </c>
      <c r="E289" s="31">
        <v>6</v>
      </c>
      <c r="F289" s="31" t="s">
        <v>5160</v>
      </c>
      <c r="G289" s="31">
        <v>6</v>
      </c>
      <c r="H289" s="31" t="s">
        <v>5187</v>
      </c>
      <c r="I289" s="32">
        <v>1</v>
      </c>
      <c r="J289" s="83" t="s">
        <v>2931</v>
      </c>
      <c r="K289" s="98">
        <v>2686</v>
      </c>
      <c r="L289" s="98">
        <v>2616</v>
      </c>
      <c r="M289" s="98">
        <f t="shared" ref="M289:M291" si="81">K289-L289</f>
        <v>70</v>
      </c>
      <c r="N289" s="83" t="s">
        <v>5188</v>
      </c>
      <c r="O289" s="98">
        <v>2686180</v>
      </c>
      <c r="P289" s="81" t="s">
        <v>2453</v>
      </c>
      <c r="Q289" s="98">
        <v>2686</v>
      </c>
      <c r="R289" s="81" t="s">
        <v>2383</v>
      </c>
    </row>
    <row r="290" spans="1:18" s="6" customFormat="1" ht="18" customHeight="1" x14ac:dyDescent="0.15">
      <c r="A290" s="13">
        <v>14</v>
      </c>
      <c r="B290" s="14" t="s">
        <v>5115</v>
      </c>
      <c r="C290" s="15">
        <v>2</v>
      </c>
      <c r="D290" s="15" t="s">
        <v>6</v>
      </c>
      <c r="E290" s="16"/>
      <c r="F290" s="15"/>
      <c r="G290" s="16"/>
      <c r="H290" s="15"/>
      <c r="I290" s="16"/>
      <c r="J290" s="16"/>
      <c r="K290" s="17">
        <f>IF(C290="",SUMIFS($K291:$K$6016,$A291:$A$6016,A290,$E291:$E$6016,""),IF(E290="",SUMIFS($K291:$K$6016,$A291:$A$6016,A290,$C291:$C$6016,C290,$G291:$G$6016,""),IF(G290="",SUMIFS($K291:$K$6016,$A291:$A$6016,A290,$C291:$C$6016,C290,$E291:$E$6016,E290),0)))</f>
        <v>18736</v>
      </c>
      <c r="L290" s="17">
        <f>IF(C290="",SUMIFS($L291:$L$6016,$A291:$A$6016,A290,$E291:$E$6016,""),IF(E290="",SUMIFS($L291:$L$6016,$A291:$A$6016,A290,$C291:$C$6016,C290,$G291:$G$6016,""),IF(G290="",SUMIFS($L291:$L$6016,$A291:$A$6016,A290,$C291:$C$6016,C290,$E291:$E$6016,E290),0)))</f>
        <v>18605</v>
      </c>
      <c r="M290" s="17">
        <f t="shared" si="81"/>
        <v>131</v>
      </c>
      <c r="N290" s="58"/>
      <c r="O290" s="72"/>
      <c r="P290" s="18"/>
      <c r="Q290" s="17">
        <f>IF(C290="",SUMIFS($Q$3:$Q$5564,$A$3:$A$5564,A290,$C$3:$C$5564,"&gt;0",$E$3:$E$5564,""),IF(E290="",SUMIFS($Q$3:$Q$5564,$A$3:$A$5564,A290,$C$3:$C$5564,C290,$E$3:$E$5564,"&gt;0",$G$3:$G$5564,""),IF(G290="",SUMIFS($Q$3:$Q$5564,$A$3:$A$5564,A290,$C$3:$C$5564,C290,$E$3:$E$5564,E290,$G$3:$G$5564,"&gt;0"))))</f>
        <v>18736</v>
      </c>
      <c r="R290" s="17"/>
    </row>
    <row r="291" spans="1:18" s="6" customFormat="1" ht="18" customHeight="1" x14ac:dyDescent="0.15">
      <c r="A291" s="13">
        <v>14</v>
      </c>
      <c r="B291" s="14" t="s">
        <v>5115</v>
      </c>
      <c r="C291" s="19">
        <v>2</v>
      </c>
      <c r="D291" s="14" t="s">
        <v>6</v>
      </c>
      <c r="E291" s="20">
        <v>1</v>
      </c>
      <c r="F291" s="21" t="s">
        <v>5189</v>
      </c>
      <c r="G291" s="20"/>
      <c r="H291" s="21"/>
      <c r="I291" s="20"/>
      <c r="J291" s="20"/>
      <c r="K291" s="22">
        <f>IF(C291="",SUMIFS($K292:$K$6016,$A292:$A$6016,A291,$E292:$E$6016,""),IF(E291="",SUMIFS($K292:$K$6016,$A292:$A$6016,A291,$C292:$C$6016,C291,$G292:$G$6016,""),IF(G291="",SUMIFS($K292:$K$6016,$A292:$A$6016,A291,$C292:$C$6016,C291,$E292:$E$6016,E291),0)))</f>
        <v>5292</v>
      </c>
      <c r="L291" s="22">
        <f>IF(C291="",SUMIFS($L292:$L$6016,$A292:$A$6016,A291,$E292:$E$6016,""),IF(E291="",SUMIFS($L292:$L$6016,$A292:$A$6016,A291,$C292:$C$6016,C291,$G292:$G$6016,""),IF(G291="",SUMIFS($L292:$L$6016,$A292:$A$6016,A291,$C292:$C$6016,C291,$E292:$E$6016,E291),0)))</f>
        <v>5355</v>
      </c>
      <c r="M291" s="22">
        <f t="shared" si="81"/>
        <v>-63</v>
      </c>
      <c r="N291" s="77"/>
      <c r="O291" s="23"/>
      <c r="P291" s="60"/>
      <c r="Q291" s="22">
        <f>IF(C291="",SUMIFS($Q$3:$Q$5564,$A$3:$A$5564,A291,$C$3:$C$5564,"&gt;0",$E$3:$E$5564,""),IF(E291="",SUMIFS($Q$3:$Q$5564,$A$3:$A$5564,A291,$C$3:$C$5564,C291,$E$3:$E$5564,"&gt;0",$G$3:$G$5564,""),IF(G291="",SUMIFS($Q$3:$Q$5564,$A$3:$A$5564,A291,$C$3:$C$5564,C291,$E$3:$E$5564,E291,$G$3:$G$5564,"&gt;0"))))</f>
        <v>5292</v>
      </c>
      <c r="R291" s="22"/>
    </row>
    <row r="292" spans="1:18" ht="18" customHeight="1" x14ac:dyDescent="0.15">
      <c r="A292" s="30">
        <v>14</v>
      </c>
      <c r="B292" s="31" t="s">
        <v>5115</v>
      </c>
      <c r="C292" s="31">
        <v>2</v>
      </c>
      <c r="D292" s="31" t="s">
        <v>6</v>
      </c>
      <c r="E292" s="31">
        <v>1</v>
      </c>
      <c r="F292" s="31" t="s">
        <v>5189</v>
      </c>
      <c r="G292" s="32">
        <v>1</v>
      </c>
      <c r="H292" s="32" t="s">
        <v>5190</v>
      </c>
      <c r="I292" s="32"/>
      <c r="J292" s="83"/>
      <c r="K292" s="98"/>
      <c r="L292" s="98"/>
      <c r="M292" s="98"/>
      <c r="N292" s="83"/>
      <c r="O292" s="98"/>
      <c r="P292" s="81"/>
      <c r="Q292" s="98"/>
      <c r="R292" s="81"/>
    </row>
    <row r="293" spans="1:18" ht="18" customHeight="1" x14ac:dyDescent="0.15">
      <c r="A293" s="30">
        <v>14</v>
      </c>
      <c r="B293" s="31" t="s">
        <v>5115</v>
      </c>
      <c r="C293" s="31">
        <v>2</v>
      </c>
      <c r="D293" s="31" t="s">
        <v>6</v>
      </c>
      <c r="E293" s="31">
        <v>1</v>
      </c>
      <c r="F293" s="31" t="s">
        <v>5189</v>
      </c>
      <c r="G293" s="31">
        <v>1</v>
      </c>
      <c r="H293" s="31" t="s">
        <v>5190</v>
      </c>
      <c r="I293" s="32">
        <v>1</v>
      </c>
      <c r="J293" s="83" t="s">
        <v>2794</v>
      </c>
      <c r="K293" s="98">
        <v>714</v>
      </c>
      <c r="L293" s="98">
        <v>714</v>
      </c>
      <c r="M293" s="98">
        <f t="shared" ref="M293" si="82">K293-L293</f>
        <v>0</v>
      </c>
      <c r="N293" s="83" t="s">
        <v>5191</v>
      </c>
      <c r="O293" s="98">
        <v>699000</v>
      </c>
      <c r="P293" s="81" t="s">
        <v>618</v>
      </c>
      <c r="Q293" s="98">
        <v>714</v>
      </c>
      <c r="R293" s="81" t="s">
        <v>536</v>
      </c>
    </row>
    <row r="294" spans="1:18" ht="18" customHeight="1" x14ac:dyDescent="0.15">
      <c r="A294" s="30">
        <v>14</v>
      </c>
      <c r="B294" s="31" t="s">
        <v>5115</v>
      </c>
      <c r="C294" s="31">
        <v>2</v>
      </c>
      <c r="D294" s="31" t="s">
        <v>6</v>
      </c>
      <c r="E294" s="31">
        <v>1</v>
      </c>
      <c r="F294" s="31" t="s">
        <v>5189</v>
      </c>
      <c r="G294" s="31">
        <v>1</v>
      </c>
      <c r="H294" s="31" t="s">
        <v>5190</v>
      </c>
      <c r="I294" s="31">
        <v>1</v>
      </c>
      <c r="J294" s="84" t="s">
        <v>2794</v>
      </c>
      <c r="K294" s="98"/>
      <c r="L294" s="98"/>
      <c r="M294" s="98"/>
      <c r="N294" s="83" t="s">
        <v>5192</v>
      </c>
      <c r="O294" s="98">
        <v>15600</v>
      </c>
      <c r="P294" s="81"/>
      <c r="Q294" s="98"/>
      <c r="R294" s="81" t="s">
        <v>536</v>
      </c>
    </row>
    <row r="295" spans="1:18" ht="18" customHeight="1" x14ac:dyDescent="0.15">
      <c r="A295" s="30">
        <v>14</v>
      </c>
      <c r="B295" s="31" t="s">
        <v>5115</v>
      </c>
      <c r="C295" s="31">
        <v>2</v>
      </c>
      <c r="D295" s="31" t="s">
        <v>6</v>
      </c>
      <c r="E295" s="31">
        <v>1</v>
      </c>
      <c r="F295" s="31" t="s">
        <v>5189</v>
      </c>
      <c r="G295" s="31">
        <v>1</v>
      </c>
      <c r="H295" s="31" t="s">
        <v>5190</v>
      </c>
      <c r="I295" s="32">
        <v>2</v>
      </c>
      <c r="J295" s="83" t="s">
        <v>2795</v>
      </c>
      <c r="K295" s="98">
        <v>356</v>
      </c>
      <c r="L295" s="98">
        <v>356</v>
      </c>
      <c r="M295" s="98">
        <f t="shared" ref="M295:M297" si="83">K295-L295</f>
        <v>0</v>
      </c>
      <c r="N295" s="83" t="s">
        <v>2795</v>
      </c>
      <c r="O295" s="98">
        <v>356000</v>
      </c>
      <c r="P295" s="81" t="s">
        <v>618</v>
      </c>
      <c r="Q295" s="98">
        <v>356</v>
      </c>
      <c r="R295" s="81" t="s">
        <v>536</v>
      </c>
    </row>
    <row r="296" spans="1:18" ht="18" customHeight="1" x14ac:dyDescent="0.15">
      <c r="A296" s="30">
        <v>14</v>
      </c>
      <c r="B296" s="31" t="s">
        <v>5115</v>
      </c>
      <c r="C296" s="31">
        <v>2</v>
      </c>
      <c r="D296" s="31" t="s">
        <v>6</v>
      </c>
      <c r="E296" s="31">
        <v>1</v>
      </c>
      <c r="F296" s="31" t="s">
        <v>5189</v>
      </c>
      <c r="G296" s="31">
        <v>1</v>
      </c>
      <c r="H296" s="31" t="s">
        <v>5190</v>
      </c>
      <c r="I296" s="32">
        <v>2</v>
      </c>
      <c r="J296" s="83" t="s">
        <v>2795</v>
      </c>
      <c r="K296" s="98">
        <v>10</v>
      </c>
      <c r="L296" s="98">
        <v>10</v>
      </c>
      <c r="M296" s="98">
        <f t="shared" si="83"/>
        <v>0</v>
      </c>
      <c r="N296" s="83" t="s">
        <v>5193</v>
      </c>
      <c r="O296" s="98">
        <v>10000</v>
      </c>
      <c r="P296" s="81" t="s">
        <v>2382</v>
      </c>
      <c r="Q296" s="98">
        <v>10</v>
      </c>
      <c r="R296" s="81" t="s">
        <v>2383</v>
      </c>
    </row>
    <row r="297" spans="1:18" ht="18" customHeight="1" x14ac:dyDescent="0.15">
      <c r="A297" s="30">
        <v>14</v>
      </c>
      <c r="B297" s="31" t="s">
        <v>5115</v>
      </c>
      <c r="C297" s="31">
        <v>2</v>
      </c>
      <c r="D297" s="31" t="s">
        <v>6</v>
      </c>
      <c r="E297" s="31">
        <v>1</v>
      </c>
      <c r="F297" s="31" t="s">
        <v>5189</v>
      </c>
      <c r="G297" s="31">
        <v>1</v>
      </c>
      <c r="H297" s="31" t="s">
        <v>5190</v>
      </c>
      <c r="I297" s="32">
        <v>3</v>
      </c>
      <c r="J297" s="83" t="s">
        <v>2796</v>
      </c>
      <c r="K297" s="98">
        <v>277</v>
      </c>
      <c r="L297" s="98">
        <v>277</v>
      </c>
      <c r="M297" s="98">
        <f t="shared" si="83"/>
        <v>0</v>
      </c>
      <c r="N297" s="83" t="s">
        <v>5194</v>
      </c>
      <c r="O297" s="98">
        <v>277500</v>
      </c>
      <c r="P297" s="81" t="s">
        <v>618</v>
      </c>
      <c r="Q297" s="98">
        <v>277</v>
      </c>
      <c r="R297" s="81" t="s">
        <v>536</v>
      </c>
    </row>
    <row r="298" spans="1:18" ht="18" customHeight="1" x14ac:dyDescent="0.15">
      <c r="A298" s="30">
        <v>14</v>
      </c>
      <c r="B298" s="31" t="s">
        <v>5115</v>
      </c>
      <c r="C298" s="31">
        <v>2</v>
      </c>
      <c r="D298" s="31" t="s">
        <v>6</v>
      </c>
      <c r="E298" s="31">
        <v>1</v>
      </c>
      <c r="F298" s="31" t="s">
        <v>5189</v>
      </c>
      <c r="G298" s="32">
        <v>2</v>
      </c>
      <c r="H298" s="32" t="s">
        <v>5195</v>
      </c>
      <c r="I298" s="32"/>
      <c r="J298" s="83"/>
      <c r="K298" s="98"/>
      <c r="L298" s="98"/>
      <c r="M298" s="98"/>
      <c r="N298" s="83"/>
      <c r="O298" s="98"/>
      <c r="P298" s="81"/>
      <c r="Q298" s="98"/>
      <c r="R298" s="81"/>
    </row>
    <row r="299" spans="1:18" ht="18" customHeight="1" x14ac:dyDescent="0.15">
      <c r="A299" s="30">
        <v>14</v>
      </c>
      <c r="B299" s="31" t="s">
        <v>5115</v>
      </c>
      <c r="C299" s="31">
        <v>2</v>
      </c>
      <c r="D299" s="31" t="s">
        <v>6</v>
      </c>
      <c r="E299" s="31">
        <v>1</v>
      </c>
      <c r="F299" s="31" t="s">
        <v>5189</v>
      </c>
      <c r="G299" s="31">
        <v>2</v>
      </c>
      <c r="H299" s="31" t="s">
        <v>5195</v>
      </c>
      <c r="I299" s="32">
        <v>1</v>
      </c>
      <c r="J299" s="83" t="s">
        <v>2798</v>
      </c>
      <c r="K299" s="98">
        <v>1612</v>
      </c>
      <c r="L299" s="98">
        <v>1612</v>
      </c>
      <c r="M299" s="98">
        <f t="shared" ref="M299" si="84">K299-L299</f>
        <v>0</v>
      </c>
      <c r="N299" s="83" t="s">
        <v>5196</v>
      </c>
      <c r="O299" s="98">
        <v>630000</v>
      </c>
      <c r="P299" s="81" t="s">
        <v>653</v>
      </c>
      <c r="Q299" s="98">
        <v>1612</v>
      </c>
      <c r="R299" s="81" t="s">
        <v>453</v>
      </c>
    </row>
    <row r="300" spans="1:18" ht="18" customHeight="1" x14ac:dyDescent="0.15">
      <c r="A300" s="30">
        <v>14</v>
      </c>
      <c r="B300" s="31" t="s">
        <v>5115</v>
      </c>
      <c r="C300" s="31">
        <v>2</v>
      </c>
      <c r="D300" s="31" t="s">
        <v>6</v>
      </c>
      <c r="E300" s="31">
        <v>1</v>
      </c>
      <c r="F300" s="31" t="s">
        <v>5189</v>
      </c>
      <c r="G300" s="31">
        <v>2</v>
      </c>
      <c r="H300" s="31" t="s">
        <v>5195</v>
      </c>
      <c r="I300" s="31">
        <v>1</v>
      </c>
      <c r="J300" s="84" t="s">
        <v>2798</v>
      </c>
      <c r="K300" s="98"/>
      <c r="L300" s="98"/>
      <c r="M300" s="98"/>
      <c r="N300" s="83" t="s">
        <v>5197</v>
      </c>
      <c r="O300" s="98">
        <v>225000</v>
      </c>
      <c r="P300" s="81"/>
      <c r="Q300" s="98"/>
      <c r="R300" s="81" t="s">
        <v>453</v>
      </c>
    </row>
    <row r="301" spans="1:18" ht="18" customHeight="1" x14ac:dyDescent="0.15">
      <c r="A301" s="30">
        <v>14</v>
      </c>
      <c r="B301" s="31" t="s">
        <v>5115</v>
      </c>
      <c r="C301" s="31">
        <v>2</v>
      </c>
      <c r="D301" s="31" t="s">
        <v>6</v>
      </c>
      <c r="E301" s="31">
        <v>1</v>
      </c>
      <c r="F301" s="31" t="s">
        <v>5189</v>
      </c>
      <c r="G301" s="31">
        <v>2</v>
      </c>
      <c r="H301" s="31" t="s">
        <v>5195</v>
      </c>
      <c r="I301" s="31">
        <v>1</v>
      </c>
      <c r="J301" s="84" t="s">
        <v>2798</v>
      </c>
      <c r="K301" s="98"/>
      <c r="L301" s="98"/>
      <c r="M301" s="98"/>
      <c r="N301" s="83" t="s">
        <v>5198</v>
      </c>
      <c r="O301" s="98">
        <v>750000</v>
      </c>
      <c r="P301" s="81"/>
      <c r="Q301" s="98"/>
      <c r="R301" s="81" t="s">
        <v>453</v>
      </c>
    </row>
    <row r="302" spans="1:18" ht="18" customHeight="1" x14ac:dyDescent="0.15">
      <c r="A302" s="30">
        <v>14</v>
      </c>
      <c r="B302" s="31" t="s">
        <v>5115</v>
      </c>
      <c r="C302" s="31">
        <v>2</v>
      </c>
      <c r="D302" s="31" t="s">
        <v>6</v>
      </c>
      <c r="E302" s="31">
        <v>1</v>
      </c>
      <c r="F302" s="31" t="s">
        <v>5189</v>
      </c>
      <c r="G302" s="31">
        <v>2</v>
      </c>
      <c r="H302" s="31" t="s">
        <v>5195</v>
      </c>
      <c r="I302" s="31">
        <v>1</v>
      </c>
      <c r="J302" s="84" t="s">
        <v>2798</v>
      </c>
      <c r="K302" s="98"/>
      <c r="L302" s="98"/>
      <c r="M302" s="98"/>
      <c r="N302" s="83" t="s">
        <v>5199</v>
      </c>
      <c r="O302" s="98">
        <v>7000</v>
      </c>
      <c r="P302" s="81"/>
      <c r="Q302" s="98"/>
      <c r="R302" s="81" t="s">
        <v>453</v>
      </c>
    </row>
    <row r="303" spans="1:18" ht="18" customHeight="1" x14ac:dyDescent="0.15">
      <c r="A303" s="30">
        <v>14</v>
      </c>
      <c r="B303" s="31" t="s">
        <v>5115</v>
      </c>
      <c r="C303" s="31">
        <v>2</v>
      </c>
      <c r="D303" s="31" t="s">
        <v>6</v>
      </c>
      <c r="E303" s="31">
        <v>1</v>
      </c>
      <c r="F303" s="31" t="s">
        <v>5189</v>
      </c>
      <c r="G303" s="31">
        <v>2</v>
      </c>
      <c r="H303" s="31" t="s">
        <v>5195</v>
      </c>
      <c r="I303" s="32">
        <v>2</v>
      </c>
      <c r="J303" s="83" t="s">
        <v>2799</v>
      </c>
      <c r="K303" s="98">
        <v>1374</v>
      </c>
      <c r="L303" s="98">
        <v>1374</v>
      </c>
      <c r="M303" s="98">
        <f t="shared" ref="M303" si="85">K303-L303</f>
        <v>0</v>
      </c>
      <c r="N303" s="83" t="s">
        <v>5200</v>
      </c>
      <c r="O303" s="98">
        <v>375000</v>
      </c>
      <c r="P303" s="81" t="s">
        <v>653</v>
      </c>
      <c r="Q303" s="98">
        <v>1374</v>
      </c>
      <c r="R303" s="81" t="s">
        <v>453</v>
      </c>
    </row>
    <row r="304" spans="1:18" ht="18" customHeight="1" x14ac:dyDescent="0.15">
      <c r="A304" s="30">
        <v>14</v>
      </c>
      <c r="B304" s="31" t="s">
        <v>5115</v>
      </c>
      <c r="C304" s="31">
        <v>2</v>
      </c>
      <c r="D304" s="31" t="s">
        <v>6</v>
      </c>
      <c r="E304" s="31">
        <v>1</v>
      </c>
      <c r="F304" s="31" t="s">
        <v>5189</v>
      </c>
      <c r="G304" s="31">
        <v>2</v>
      </c>
      <c r="H304" s="31" t="s">
        <v>5195</v>
      </c>
      <c r="I304" s="31">
        <v>2</v>
      </c>
      <c r="J304" s="84" t="s">
        <v>2799</v>
      </c>
      <c r="K304" s="98"/>
      <c r="L304" s="98"/>
      <c r="M304" s="98"/>
      <c r="N304" s="83" t="s">
        <v>5201</v>
      </c>
      <c r="O304" s="98">
        <v>870000</v>
      </c>
      <c r="P304" s="81"/>
      <c r="Q304" s="98"/>
      <c r="R304" s="81" t="s">
        <v>453</v>
      </c>
    </row>
    <row r="305" spans="1:18" ht="18" customHeight="1" x14ac:dyDescent="0.15">
      <c r="A305" s="30">
        <v>14</v>
      </c>
      <c r="B305" s="31" t="s">
        <v>5115</v>
      </c>
      <c r="C305" s="31">
        <v>2</v>
      </c>
      <c r="D305" s="31" t="s">
        <v>6</v>
      </c>
      <c r="E305" s="31">
        <v>1</v>
      </c>
      <c r="F305" s="31" t="s">
        <v>5189</v>
      </c>
      <c r="G305" s="31">
        <v>2</v>
      </c>
      <c r="H305" s="31" t="s">
        <v>5195</v>
      </c>
      <c r="I305" s="31">
        <v>2</v>
      </c>
      <c r="J305" s="84" t="s">
        <v>2799</v>
      </c>
      <c r="K305" s="98"/>
      <c r="L305" s="98"/>
      <c r="M305" s="98"/>
      <c r="N305" s="83" t="s">
        <v>5202</v>
      </c>
      <c r="O305" s="98">
        <v>90000</v>
      </c>
      <c r="P305" s="81"/>
      <c r="Q305" s="98"/>
      <c r="R305" s="81" t="s">
        <v>453</v>
      </c>
    </row>
    <row r="306" spans="1:18" ht="18" customHeight="1" x14ac:dyDescent="0.15">
      <c r="A306" s="30">
        <v>14</v>
      </c>
      <c r="B306" s="31" t="s">
        <v>5115</v>
      </c>
      <c r="C306" s="31">
        <v>2</v>
      </c>
      <c r="D306" s="31" t="s">
        <v>6</v>
      </c>
      <c r="E306" s="31">
        <v>1</v>
      </c>
      <c r="F306" s="31" t="s">
        <v>5189</v>
      </c>
      <c r="G306" s="31">
        <v>2</v>
      </c>
      <c r="H306" s="31" t="s">
        <v>5195</v>
      </c>
      <c r="I306" s="31">
        <v>2</v>
      </c>
      <c r="J306" s="84" t="s">
        <v>2799</v>
      </c>
      <c r="K306" s="98"/>
      <c r="L306" s="98"/>
      <c r="M306" s="98"/>
      <c r="N306" s="83" t="s">
        <v>5203</v>
      </c>
      <c r="O306" s="98">
        <v>39000</v>
      </c>
      <c r="P306" s="81"/>
      <c r="Q306" s="98"/>
      <c r="R306" s="81" t="s">
        <v>453</v>
      </c>
    </row>
    <row r="307" spans="1:18" ht="18" customHeight="1" x14ac:dyDescent="0.15">
      <c r="A307" s="30">
        <v>14</v>
      </c>
      <c r="B307" s="31" t="s">
        <v>5115</v>
      </c>
      <c r="C307" s="31">
        <v>2</v>
      </c>
      <c r="D307" s="31" t="s">
        <v>6</v>
      </c>
      <c r="E307" s="31">
        <v>1</v>
      </c>
      <c r="F307" s="31" t="s">
        <v>5189</v>
      </c>
      <c r="G307" s="31">
        <v>2</v>
      </c>
      <c r="H307" s="31" t="s">
        <v>5195</v>
      </c>
      <c r="I307" s="32">
        <v>3</v>
      </c>
      <c r="J307" s="83" t="s">
        <v>2800</v>
      </c>
      <c r="K307" s="98">
        <v>891</v>
      </c>
      <c r="L307" s="98">
        <v>954</v>
      </c>
      <c r="M307" s="98">
        <f t="shared" ref="M307" si="86">K307-L307</f>
        <v>-63</v>
      </c>
      <c r="N307" s="83" t="s">
        <v>5204</v>
      </c>
      <c r="O307" s="98">
        <v>780000</v>
      </c>
      <c r="P307" s="81" t="s">
        <v>653</v>
      </c>
      <c r="Q307" s="98">
        <v>891</v>
      </c>
      <c r="R307" s="81" t="s">
        <v>453</v>
      </c>
    </row>
    <row r="308" spans="1:18" ht="18" customHeight="1" x14ac:dyDescent="0.15">
      <c r="A308" s="30">
        <v>14</v>
      </c>
      <c r="B308" s="31" t="s">
        <v>5115</v>
      </c>
      <c r="C308" s="31">
        <v>2</v>
      </c>
      <c r="D308" s="31" t="s">
        <v>6</v>
      </c>
      <c r="E308" s="31">
        <v>1</v>
      </c>
      <c r="F308" s="31" t="s">
        <v>5189</v>
      </c>
      <c r="G308" s="31">
        <v>2</v>
      </c>
      <c r="H308" s="31" t="s">
        <v>5195</v>
      </c>
      <c r="I308" s="31">
        <v>3</v>
      </c>
      <c r="J308" s="84" t="s">
        <v>2800</v>
      </c>
      <c r="K308" s="98"/>
      <c r="L308" s="98"/>
      <c r="M308" s="98"/>
      <c r="N308" s="83" t="s">
        <v>5205</v>
      </c>
      <c r="O308" s="98">
        <v>36000</v>
      </c>
      <c r="P308" s="81"/>
      <c r="Q308" s="98"/>
      <c r="R308" s="81" t="s">
        <v>453</v>
      </c>
    </row>
    <row r="309" spans="1:18" ht="18" customHeight="1" x14ac:dyDescent="0.15">
      <c r="A309" s="30">
        <v>14</v>
      </c>
      <c r="B309" s="31" t="s">
        <v>5115</v>
      </c>
      <c r="C309" s="31">
        <v>2</v>
      </c>
      <c r="D309" s="31" t="s">
        <v>6</v>
      </c>
      <c r="E309" s="31">
        <v>1</v>
      </c>
      <c r="F309" s="31" t="s">
        <v>5189</v>
      </c>
      <c r="G309" s="31">
        <v>2</v>
      </c>
      <c r="H309" s="31" t="s">
        <v>5195</v>
      </c>
      <c r="I309" s="31">
        <v>3</v>
      </c>
      <c r="J309" s="84" t="s">
        <v>2800</v>
      </c>
      <c r="K309" s="98"/>
      <c r="L309" s="98"/>
      <c r="M309" s="98"/>
      <c r="N309" s="83" t="s">
        <v>5206</v>
      </c>
      <c r="O309" s="98">
        <v>75000</v>
      </c>
      <c r="P309" s="81"/>
      <c r="Q309" s="98"/>
      <c r="R309" s="81" t="s">
        <v>453</v>
      </c>
    </row>
    <row r="310" spans="1:18" ht="18" customHeight="1" x14ac:dyDescent="0.15">
      <c r="A310" s="30">
        <v>14</v>
      </c>
      <c r="B310" s="31" t="s">
        <v>5115</v>
      </c>
      <c r="C310" s="31">
        <v>2</v>
      </c>
      <c r="D310" s="31" t="s">
        <v>6</v>
      </c>
      <c r="E310" s="31">
        <v>1</v>
      </c>
      <c r="F310" s="31" t="s">
        <v>5189</v>
      </c>
      <c r="G310" s="31">
        <v>2</v>
      </c>
      <c r="H310" s="31" t="s">
        <v>5195</v>
      </c>
      <c r="I310" s="32">
        <v>5</v>
      </c>
      <c r="J310" s="83" t="s">
        <v>2801</v>
      </c>
      <c r="K310" s="98">
        <v>50</v>
      </c>
      <c r="L310" s="98">
        <v>50</v>
      </c>
      <c r="M310" s="98">
        <f t="shared" ref="M310" si="87">K310-L310</f>
        <v>0</v>
      </c>
      <c r="N310" s="83" t="s">
        <v>5207</v>
      </c>
      <c r="O310" s="98"/>
      <c r="P310" s="81" t="s">
        <v>653</v>
      </c>
      <c r="Q310" s="98">
        <v>50</v>
      </c>
      <c r="R310" s="81" t="s">
        <v>453</v>
      </c>
    </row>
    <row r="311" spans="1:18" ht="18" customHeight="1" x14ac:dyDescent="0.15">
      <c r="A311" s="30">
        <v>14</v>
      </c>
      <c r="B311" s="31" t="s">
        <v>5115</v>
      </c>
      <c r="C311" s="31">
        <v>2</v>
      </c>
      <c r="D311" s="31" t="s">
        <v>6</v>
      </c>
      <c r="E311" s="31">
        <v>1</v>
      </c>
      <c r="F311" s="31" t="s">
        <v>5189</v>
      </c>
      <c r="G311" s="31">
        <v>2</v>
      </c>
      <c r="H311" s="31" t="s">
        <v>5195</v>
      </c>
      <c r="I311" s="31">
        <v>5</v>
      </c>
      <c r="J311" s="84" t="s">
        <v>2801</v>
      </c>
      <c r="K311" s="98"/>
      <c r="L311" s="98"/>
      <c r="M311" s="98"/>
      <c r="N311" s="83" t="s">
        <v>5208</v>
      </c>
      <c r="O311" s="98">
        <v>50000</v>
      </c>
      <c r="P311" s="81"/>
      <c r="Q311" s="98"/>
      <c r="R311" s="81" t="s">
        <v>453</v>
      </c>
    </row>
    <row r="312" spans="1:18" ht="18" customHeight="1" x14ac:dyDescent="0.15">
      <c r="A312" s="30">
        <v>14</v>
      </c>
      <c r="B312" s="31" t="s">
        <v>5115</v>
      </c>
      <c r="C312" s="31">
        <v>2</v>
      </c>
      <c r="D312" s="31" t="s">
        <v>6</v>
      </c>
      <c r="E312" s="31">
        <v>1</v>
      </c>
      <c r="F312" s="31" t="s">
        <v>5189</v>
      </c>
      <c r="G312" s="31">
        <v>2</v>
      </c>
      <c r="H312" s="31" t="s">
        <v>5195</v>
      </c>
      <c r="I312" s="32">
        <v>6</v>
      </c>
      <c r="J312" s="83" t="s">
        <v>2802</v>
      </c>
      <c r="K312" s="98">
        <v>8</v>
      </c>
      <c r="L312" s="98">
        <v>8</v>
      </c>
      <c r="M312" s="98">
        <f t="shared" ref="M312" si="88">K312-L312</f>
        <v>0</v>
      </c>
      <c r="N312" s="83" t="s">
        <v>5207</v>
      </c>
      <c r="O312" s="98"/>
      <c r="P312" s="81" t="s">
        <v>653</v>
      </c>
      <c r="Q312" s="98">
        <v>8</v>
      </c>
      <c r="R312" s="81" t="s">
        <v>453</v>
      </c>
    </row>
    <row r="313" spans="1:18" ht="18" customHeight="1" x14ac:dyDescent="0.15">
      <c r="A313" s="30">
        <v>14</v>
      </c>
      <c r="B313" s="31" t="s">
        <v>5115</v>
      </c>
      <c r="C313" s="31">
        <v>2</v>
      </c>
      <c r="D313" s="31" t="s">
        <v>6</v>
      </c>
      <c r="E313" s="31">
        <v>1</v>
      </c>
      <c r="F313" s="31" t="s">
        <v>5189</v>
      </c>
      <c r="G313" s="31">
        <v>2</v>
      </c>
      <c r="H313" s="31" t="s">
        <v>5195</v>
      </c>
      <c r="I313" s="31">
        <v>6</v>
      </c>
      <c r="J313" s="84" t="s">
        <v>2802</v>
      </c>
      <c r="K313" s="98"/>
      <c r="L313" s="98"/>
      <c r="M313" s="98"/>
      <c r="N313" s="83" t="s">
        <v>5209</v>
      </c>
      <c r="O313" s="98">
        <v>8000</v>
      </c>
      <c r="P313" s="81"/>
      <c r="Q313" s="98"/>
      <c r="R313" s="81" t="s">
        <v>453</v>
      </c>
    </row>
    <row r="314" spans="1:18" s="6" customFormat="1" ht="18" customHeight="1" x14ac:dyDescent="0.15">
      <c r="A314" s="13">
        <v>14</v>
      </c>
      <c r="B314" s="14" t="s">
        <v>5115</v>
      </c>
      <c r="C314" s="19">
        <v>2</v>
      </c>
      <c r="D314" s="14" t="s">
        <v>6</v>
      </c>
      <c r="E314" s="20">
        <v>2</v>
      </c>
      <c r="F314" s="21" t="s">
        <v>5210</v>
      </c>
      <c r="G314" s="20"/>
      <c r="H314" s="21"/>
      <c r="I314" s="20"/>
      <c r="J314" s="20"/>
      <c r="K314" s="22">
        <f>IF(C314="",SUMIFS($K315:$K$6016,$A315:$A$6016,A314,$E315:$E$6016,""),IF(E314="",SUMIFS($K315:$K$6016,$A315:$A$6016,A314,$C315:$C$6016,C314,$G315:$G$6016,""),IF(G314="",SUMIFS($K315:$K$6016,$A315:$A$6016,A314,$C315:$C$6016,C314,$E315:$E$6016,E314),0)))</f>
        <v>2640</v>
      </c>
      <c r="L314" s="22">
        <f>IF(C314="",SUMIFS($L315:$L$6016,$A315:$A$6016,A314,$E315:$E$6016,""),IF(E314="",SUMIFS($L315:$L$6016,$A315:$A$6016,A314,$C315:$C$6016,C314,$G315:$G$6016,""),IF(G314="",SUMIFS($L315:$L$6016,$A315:$A$6016,A314,$C315:$C$6016,C314,$E315:$E$6016,E314),0)))</f>
        <v>2400</v>
      </c>
      <c r="M314" s="22">
        <f t="shared" ref="M314" si="89">K314-L314</f>
        <v>240</v>
      </c>
      <c r="N314" s="77"/>
      <c r="O314" s="23"/>
      <c r="P314" s="60"/>
      <c r="Q314" s="22">
        <f>IF(C314="",SUMIFS($Q$3:$Q$5564,$A$3:$A$5564,A314,$C$3:$C$5564,"&gt;0",$E$3:$E$5564,""),IF(E314="",SUMIFS($Q$3:$Q$5564,$A$3:$A$5564,A314,$C$3:$C$5564,C314,$E$3:$E$5564,"&gt;0",$G$3:$G$5564,""),IF(G314="",SUMIFS($Q$3:$Q$5564,$A$3:$A$5564,A314,$C$3:$C$5564,C314,$E$3:$E$5564,E314,$G$3:$G$5564,"&gt;0"))))</f>
        <v>2640</v>
      </c>
      <c r="R314" s="22"/>
    </row>
    <row r="315" spans="1:18" ht="18" customHeight="1" x14ac:dyDescent="0.15">
      <c r="A315" s="30">
        <v>14</v>
      </c>
      <c r="B315" s="31" t="s">
        <v>5115</v>
      </c>
      <c r="C315" s="31">
        <v>2</v>
      </c>
      <c r="D315" s="31" t="s">
        <v>6</v>
      </c>
      <c r="E315" s="31">
        <v>2</v>
      </c>
      <c r="F315" s="31" t="s">
        <v>5210</v>
      </c>
      <c r="G315" s="32">
        <v>1</v>
      </c>
      <c r="H315" s="32" t="s">
        <v>5211</v>
      </c>
      <c r="I315" s="32"/>
      <c r="J315" s="83"/>
      <c r="K315" s="98"/>
      <c r="L315" s="98"/>
      <c r="M315" s="98"/>
      <c r="N315" s="83"/>
      <c r="O315" s="98"/>
      <c r="P315" s="81"/>
      <c r="Q315" s="98"/>
      <c r="R315" s="81"/>
    </row>
    <row r="316" spans="1:18" ht="18" customHeight="1" x14ac:dyDescent="0.15">
      <c r="A316" s="30">
        <v>14</v>
      </c>
      <c r="B316" s="31" t="s">
        <v>5115</v>
      </c>
      <c r="C316" s="31">
        <v>2</v>
      </c>
      <c r="D316" s="31" t="s">
        <v>6</v>
      </c>
      <c r="E316" s="31">
        <v>2</v>
      </c>
      <c r="F316" s="31" t="s">
        <v>5210</v>
      </c>
      <c r="G316" s="31">
        <v>1</v>
      </c>
      <c r="H316" s="31" t="s">
        <v>5211</v>
      </c>
      <c r="I316" s="32">
        <v>4</v>
      </c>
      <c r="J316" s="83" t="s">
        <v>2817</v>
      </c>
      <c r="K316" s="98">
        <v>2640</v>
      </c>
      <c r="L316" s="98">
        <v>2400</v>
      </c>
      <c r="M316" s="98">
        <f t="shared" ref="M316:M317" si="90">K316-L316</f>
        <v>240</v>
      </c>
      <c r="N316" s="83" t="s">
        <v>5212</v>
      </c>
      <c r="O316" s="98">
        <v>2640000</v>
      </c>
      <c r="P316" s="81" t="s">
        <v>914</v>
      </c>
      <c r="Q316" s="98">
        <v>2640</v>
      </c>
      <c r="R316" s="81" t="s">
        <v>862</v>
      </c>
    </row>
    <row r="317" spans="1:18" s="6" customFormat="1" ht="18" customHeight="1" x14ac:dyDescent="0.15">
      <c r="A317" s="13">
        <v>14</v>
      </c>
      <c r="B317" s="14" t="s">
        <v>5115</v>
      </c>
      <c r="C317" s="19">
        <v>2</v>
      </c>
      <c r="D317" s="14" t="s">
        <v>6</v>
      </c>
      <c r="E317" s="20">
        <v>3</v>
      </c>
      <c r="F317" s="21" t="s">
        <v>5213</v>
      </c>
      <c r="G317" s="20"/>
      <c r="H317" s="21"/>
      <c r="I317" s="20"/>
      <c r="J317" s="20"/>
      <c r="K317" s="22">
        <f>IF(C317="",SUMIFS($K318:$K$6016,$A318:$A$6016,A317,$E318:$E$6016,""),IF(E317="",SUMIFS($K318:$K$6016,$A318:$A$6016,A317,$C318:$C$6016,C317,$G318:$G$6016,""),IF(G317="",SUMIFS($K318:$K$6016,$A318:$A$6016,A317,$C318:$C$6016,C317,$E318:$E$6016,E317),0)))</f>
        <v>10804</v>
      </c>
      <c r="L317" s="22">
        <f>IF(C317="",SUMIFS($L318:$L$6016,$A318:$A$6016,A317,$E318:$E$6016,""),IF(E317="",SUMIFS($L318:$L$6016,$A318:$A$6016,A317,$C318:$C$6016,C317,$G318:$G$6016,""),IF(G317="",SUMIFS($L318:$L$6016,$A318:$A$6016,A317,$C318:$C$6016,C317,$E318:$E$6016,E317),0)))</f>
        <v>10850</v>
      </c>
      <c r="M317" s="22">
        <f t="shared" si="90"/>
        <v>-46</v>
      </c>
      <c r="N317" s="77"/>
      <c r="O317" s="23"/>
      <c r="P317" s="60"/>
      <c r="Q317" s="22">
        <f>IF(C317="",SUMIFS($Q$3:$Q$5564,$A$3:$A$5564,A317,$C$3:$C$5564,"&gt;0",$E$3:$E$5564,""),IF(E317="",SUMIFS($Q$3:$Q$5564,$A$3:$A$5564,A317,$C$3:$C$5564,C317,$E$3:$E$5564,"&gt;0",$G$3:$G$5564,""),IF(G317="",SUMIFS($Q$3:$Q$5564,$A$3:$A$5564,A317,$C$3:$C$5564,C317,$E$3:$E$5564,E317,$G$3:$G$5564,"&gt;0"))))</f>
        <v>10804</v>
      </c>
      <c r="R317" s="22"/>
    </row>
    <row r="318" spans="1:18" ht="18" customHeight="1" x14ac:dyDescent="0.15">
      <c r="A318" s="30">
        <v>14</v>
      </c>
      <c r="B318" s="31" t="s">
        <v>5115</v>
      </c>
      <c r="C318" s="31">
        <v>2</v>
      </c>
      <c r="D318" s="31" t="s">
        <v>6</v>
      </c>
      <c r="E318" s="31">
        <v>3</v>
      </c>
      <c r="F318" s="31" t="s">
        <v>5213</v>
      </c>
      <c r="G318" s="32">
        <v>1</v>
      </c>
      <c r="H318" s="32" t="s">
        <v>5214</v>
      </c>
      <c r="I318" s="32"/>
      <c r="J318" s="83"/>
      <c r="K318" s="98"/>
      <c r="L318" s="98"/>
      <c r="M318" s="98"/>
      <c r="N318" s="83"/>
      <c r="O318" s="98"/>
      <c r="P318" s="81"/>
      <c r="Q318" s="98"/>
      <c r="R318" s="81"/>
    </row>
    <row r="319" spans="1:18" ht="18" customHeight="1" x14ac:dyDescent="0.15">
      <c r="A319" s="30">
        <v>14</v>
      </c>
      <c r="B319" s="31" t="s">
        <v>5115</v>
      </c>
      <c r="C319" s="31">
        <v>2</v>
      </c>
      <c r="D319" s="31" t="s">
        <v>6</v>
      </c>
      <c r="E319" s="31">
        <v>3</v>
      </c>
      <c r="F319" s="31" t="s">
        <v>5213</v>
      </c>
      <c r="G319" s="31">
        <v>1</v>
      </c>
      <c r="H319" s="31" t="s">
        <v>5214</v>
      </c>
      <c r="I319" s="32">
        <v>1</v>
      </c>
      <c r="J319" s="83" t="s">
        <v>2868</v>
      </c>
      <c r="K319" s="98">
        <v>10100</v>
      </c>
      <c r="L319" s="98">
        <v>10100</v>
      </c>
      <c r="M319" s="98">
        <f t="shared" ref="M319:M321" si="91">K319-L319</f>
        <v>0</v>
      </c>
      <c r="N319" s="83" t="s">
        <v>5215</v>
      </c>
      <c r="O319" s="98">
        <v>10100000</v>
      </c>
      <c r="P319" s="81" t="s">
        <v>1237</v>
      </c>
      <c r="Q319" s="98">
        <v>10100</v>
      </c>
      <c r="R319" s="81" t="s">
        <v>453</v>
      </c>
    </row>
    <row r="320" spans="1:18" ht="18" customHeight="1" x14ac:dyDescent="0.15">
      <c r="A320" s="30">
        <v>14</v>
      </c>
      <c r="B320" s="31" t="s">
        <v>5115</v>
      </c>
      <c r="C320" s="31">
        <v>2</v>
      </c>
      <c r="D320" s="31" t="s">
        <v>6</v>
      </c>
      <c r="E320" s="31">
        <v>3</v>
      </c>
      <c r="F320" s="31" t="s">
        <v>5213</v>
      </c>
      <c r="G320" s="31">
        <v>1</v>
      </c>
      <c r="H320" s="31" t="s">
        <v>5214</v>
      </c>
      <c r="I320" s="32">
        <v>2</v>
      </c>
      <c r="J320" s="83" t="s">
        <v>2866</v>
      </c>
      <c r="K320" s="98">
        <v>3</v>
      </c>
      <c r="L320" s="98">
        <v>51</v>
      </c>
      <c r="M320" s="98">
        <f t="shared" si="91"/>
        <v>-48</v>
      </c>
      <c r="N320" s="83" t="s">
        <v>5216</v>
      </c>
      <c r="O320" s="98">
        <v>3000</v>
      </c>
      <c r="P320" s="81" t="s">
        <v>1218</v>
      </c>
      <c r="Q320" s="98">
        <v>3</v>
      </c>
      <c r="R320" s="81" t="s">
        <v>453</v>
      </c>
    </row>
    <row r="321" spans="1:18" ht="18" customHeight="1" x14ac:dyDescent="0.15">
      <c r="A321" s="30">
        <v>14</v>
      </c>
      <c r="B321" s="31" t="s">
        <v>5115</v>
      </c>
      <c r="C321" s="31">
        <v>2</v>
      </c>
      <c r="D321" s="31" t="s">
        <v>6</v>
      </c>
      <c r="E321" s="31">
        <v>3</v>
      </c>
      <c r="F321" s="31" t="s">
        <v>5213</v>
      </c>
      <c r="G321" s="31">
        <v>1</v>
      </c>
      <c r="H321" s="31" t="s">
        <v>5214</v>
      </c>
      <c r="I321" s="32">
        <v>3</v>
      </c>
      <c r="J321" s="83" t="s">
        <v>2867</v>
      </c>
      <c r="K321" s="98">
        <v>250</v>
      </c>
      <c r="L321" s="98">
        <v>220</v>
      </c>
      <c r="M321" s="98">
        <f t="shared" si="91"/>
        <v>30</v>
      </c>
      <c r="N321" s="83" t="s">
        <v>5217</v>
      </c>
      <c r="O321" s="98">
        <v>250000</v>
      </c>
      <c r="P321" s="81" t="s">
        <v>1218</v>
      </c>
      <c r="Q321" s="98">
        <v>250</v>
      </c>
      <c r="R321" s="81" t="s">
        <v>453</v>
      </c>
    </row>
    <row r="322" spans="1:18" ht="18" customHeight="1" x14ac:dyDescent="0.15">
      <c r="A322" s="30">
        <v>14</v>
      </c>
      <c r="B322" s="31" t="s">
        <v>5115</v>
      </c>
      <c r="C322" s="31">
        <v>2</v>
      </c>
      <c r="D322" s="31" t="s">
        <v>6</v>
      </c>
      <c r="E322" s="31">
        <v>3</v>
      </c>
      <c r="F322" s="31" t="s">
        <v>5213</v>
      </c>
      <c r="G322" s="32">
        <v>2</v>
      </c>
      <c r="H322" s="32" t="s">
        <v>5218</v>
      </c>
      <c r="I322" s="32"/>
      <c r="J322" s="83"/>
      <c r="K322" s="98"/>
      <c r="L322" s="98"/>
      <c r="M322" s="98"/>
      <c r="N322" s="83"/>
      <c r="O322" s="98"/>
      <c r="P322" s="81"/>
      <c r="Q322" s="98"/>
      <c r="R322" s="81"/>
    </row>
    <row r="323" spans="1:18" ht="18" customHeight="1" x14ac:dyDescent="0.15">
      <c r="A323" s="30">
        <v>14</v>
      </c>
      <c r="B323" s="31" t="s">
        <v>5115</v>
      </c>
      <c r="C323" s="31">
        <v>2</v>
      </c>
      <c r="D323" s="31" t="s">
        <v>6</v>
      </c>
      <c r="E323" s="31">
        <v>3</v>
      </c>
      <c r="F323" s="31" t="s">
        <v>5213</v>
      </c>
      <c r="G323" s="31">
        <v>2</v>
      </c>
      <c r="H323" s="31" t="s">
        <v>5218</v>
      </c>
      <c r="I323" s="32">
        <v>1</v>
      </c>
      <c r="J323" s="83" t="s">
        <v>2852</v>
      </c>
      <c r="K323" s="98">
        <v>94</v>
      </c>
      <c r="L323" s="98">
        <v>94</v>
      </c>
      <c r="M323" s="98">
        <f t="shared" ref="M323" si="92">K323-L323</f>
        <v>0</v>
      </c>
      <c r="N323" s="83" t="s">
        <v>5219</v>
      </c>
      <c r="O323" s="98">
        <v>90000</v>
      </c>
      <c r="P323" s="81" t="s">
        <v>1072</v>
      </c>
      <c r="Q323" s="98">
        <v>94</v>
      </c>
      <c r="R323" s="81" t="s">
        <v>453</v>
      </c>
    </row>
    <row r="324" spans="1:18" ht="18" customHeight="1" x14ac:dyDescent="0.15">
      <c r="A324" s="30">
        <v>14</v>
      </c>
      <c r="B324" s="31" t="s">
        <v>5115</v>
      </c>
      <c r="C324" s="31">
        <v>2</v>
      </c>
      <c r="D324" s="31" t="s">
        <v>6</v>
      </c>
      <c r="E324" s="31">
        <v>3</v>
      </c>
      <c r="F324" s="31" t="s">
        <v>5213</v>
      </c>
      <c r="G324" s="31">
        <v>2</v>
      </c>
      <c r="H324" s="31" t="s">
        <v>5218</v>
      </c>
      <c r="I324" s="31">
        <v>1</v>
      </c>
      <c r="J324" s="84" t="s">
        <v>2852</v>
      </c>
      <c r="K324" s="98"/>
      <c r="L324" s="98"/>
      <c r="M324" s="98"/>
      <c r="N324" s="83" t="s">
        <v>5220</v>
      </c>
      <c r="O324" s="98">
        <v>4800</v>
      </c>
      <c r="P324" s="81"/>
      <c r="Q324" s="98"/>
      <c r="R324" s="81" t="s">
        <v>453</v>
      </c>
    </row>
    <row r="325" spans="1:18" ht="18" customHeight="1" x14ac:dyDescent="0.15">
      <c r="A325" s="30">
        <v>14</v>
      </c>
      <c r="B325" s="31" t="s">
        <v>5115</v>
      </c>
      <c r="C325" s="31">
        <v>2</v>
      </c>
      <c r="D325" s="31" t="s">
        <v>6</v>
      </c>
      <c r="E325" s="31">
        <v>3</v>
      </c>
      <c r="F325" s="31" t="s">
        <v>5213</v>
      </c>
      <c r="G325" s="31">
        <v>2</v>
      </c>
      <c r="H325" s="31" t="s">
        <v>5218</v>
      </c>
      <c r="I325" s="32">
        <v>2</v>
      </c>
      <c r="J325" s="83" t="s">
        <v>2853</v>
      </c>
      <c r="K325" s="98">
        <v>357</v>
      </c>
      <c r="L325" s="98">
        <v>385</v>
      </c>
      <c r="M325" s="98">
        <f t="shared" ref="M325:M328" si="93">K325-L325</f>
        <v>-28</v>
      </c>
      <c r="N325" s="83" t="s">
        <v>5221</v>
      </c>
      <c r="O325" s="98">
        <v>357500</v>
      </c>
      <c r="P325" s="81" t="s">
        <v>1072</v>
      </c>
      <c r="Q325" s="98">
        <v>357</v>
      </c>
      <c r="R325" s="81" t="s">
        <v>453</v>
      </c>
    </row>
    <row r="326" spans="1:18" s="6" customFormat="1" ht="18" customHeight="1" x14ac:dyDescent="0.15">
      <c r="A326" s="24">
        <v>15</v>
      </c>
      <c r="B326" s="25" t="s">
        <v>5222</v>
      </c>
      <c r="C326" s="25"/>
      <c r="D326" s="25"/>
      <c r="E326" s="26"/>
      <c r="F326" s="25"/>
      <c r="G326" s="26"/>
      <c r="H326" s="25"/>
      <c r="I326" s="26"/>
      <c r="J326" s="26"/>
      <c r="K326" s="27">
        <f>IF(C326="",SUMIFS($K327:$K$6016,$A327:$A$6016,A326,$E327:$E$6016,""),IF(E326="",SUMIFS($K327:$K$6016,$A327:$A$6016,A326,$C327:$C$6016,C326,$G327:$G$6016,""),IF(G326="",SUMIFS($K327:$K$6016,$A327:$A$6016,A326,$C327:$C$6016,C326,$E327:$E$6016,E326),0)))</f>
        <v>310225</v>
      </c>
      <c r="L326" s="27">
        <f>IF(C326="",SUMIFS($L327:$L$6016,$A327:$A$6016,A326,$E327:$E$6016,""),IF(E326="",SUMIFS($L327:$L$6016,$A327:$A$6016,A326,$C327:$C$6016,C326,$G327:$G$6016,""),IF(G326="",SUMIFS($L327:$L$6016,$A327:$A$6016,A326,$C327:$C$6016,C326,$E327:$E$6016,E326),0)))</f>
        <v>276541</v>
      </c>
      <c r="M326" s="27">
        <f t="shared" si="93"/>
        <v>33684</v>
      </c>
      <c r="N326" s="56"/>
      <c r="O326" s="71"/>
      <c r="P326" s="28"/>
      <c r="Q326" s="27">
        <f>IF(C326="",SUMIFS($Q$3:$Q$5564,$A$3:$A$5564,A326,$C$3:$C$5564,"&gt;0",$E$3:$E$5564,""),IF(E326="",SUMIFS($Q$3:$Q$5564,$A$3:$A$5564,A326,$C$3:$C$5564,C326,$E$3:$E$5564,"&gt;0",$G$3:$G$5564,""),IF(G326="",SUMIFS($Q$3:$Q$5564,$A$3:$A$5564,A326,$C$3:$C$5564,C326,$E$3:$E$5564,E326,$G$3:$G$5564,"&gt;0"))))</f>
        <v>310225</v>
      </c>
      <c r="R326" s="27"/>
    </row>
    <row r="327" spans="1:18" s="6" customFormat="1" ht="18" customHeight="1" x14ac:dyDescent="0.15">
      <c r="A327" s="13">
        <v>15</v>
      </c>
      <c r="B327" s="14" t="s">
        <v>5222</v>
      </c>
      <c r="C327" s="15">
        <v>1</v>
      </c>
      <c r="D327" s="15" t="s">
        <v>5223</v>
      </c>
      <c r="E327" s="16"/>
      <c r="F327" s="15"/>
      <c r="G327" s="16"/>
      <c r="H327" s="15"/>
      <c r="I327" s="16"/>
      <c r="J327" s="16"/>
      <c r="K327" s="17">
        <f>IF(C327="",SUMIFS($K328:$K$6016,$A328:$A$6016,A327,$E328:$E$6016,""),IF(E327="",SUMIFS($K328:$K$6016,$A328:$A$6016,A327,$C328:$C$6016,C327,$G328:$G$6016,""),IF(G327="",SUMIFS($K328:$K$6016,$A328:$A$6016,A327,$C328:$C$6016,C327,$E328:$E$6016,E327),0)))</f>
        <v>170265</v>
      </c>
      <c r="L327" s="17">
        <f>IF(C327="",SUMIFS($L328:$L$6016,$A328:$A$6016,A327,$E328:$E$6016,""),IF(E327="",SUMIFS($L328:$L$6016,$A328:$A$6016,A327,$C328:$C$6016,C327,$G328:$G$6016,""),IF(G327="",SUMIFS($L328:$L$6016,$A328:$A$6016,A327,$C328:$C$6016,C327,$E328:$E$6016,E327),0)))</f>
        <v>173525</v>
      </c>
      <c r="M327" s="17">
        <f t="shared" si="93"/>
        <v>-3260</v>
      </c>
      <c r="N327" s="58"/>
      <c r="O327" s="72"/>
      <c r="P327" s="18"/>
      <c r="Q327" s="17">
        <f>IF(C327="",SUMIFS($Q$3:$Q$5564,$A$3:$A$5564,A327,$C$3:$C$5564,"&gt;0",$E$3:$E$5564,""),IF(E327="",SUMIFS($Q$3:$Q$5564,$A$3:$A$5564,A327,$C$3:$C$5564,C327,$E$3:$E$5564,"&gt;0",$G$3:$G$5564,""),IF(G327="",SUMIFS($Q$3:$Q$5564,$A$3:$A$5564,A327,$C$3:$C$5564,C327,$E$3:$E$5564,E327,$G$3:$G$5564,"&gt;0"))))</f>
        <v>170265</v>
      </c>
      <c r="R327" s="17"/>
    </row>
    <row r="328" spans="1:18" s="6" customFormat="1" ht="18" customHeight="1" x14ac:dyDescent="0.15">
      <c r="A328" s="13">
        <v>15</v>
      </c>
      <c r="B328" s="14" t="s">
        <v>5222</v>
      </c>
      <c r="C328" s="19">
        <v>1</v>
      </c>
      <c r="D328" s="14" t="s">
        <v>5223</v>
      </c>
      <c r="E328" s="20">
        <v>1</v>
      </c>
      <c r="F328" s="21" t="s">
        <v>5224</v>
      </c>
      <c r="G328" s="20"/>
      <c r="H328" s="21"/>
      <c r="I328" s="20"/>
      <c r="J328" s="20"/>
      <c r="K328" s="22">
        <f>IF(C328="",SUMIFS($K329:$K$6016,$A329:$A$6016,A328,$E329:$E$6016,""),IF(E328="",SUMIFS($K329:$K$6016,$A329:$A$6016,A328,$C329:$C$6016,C328,$G329:$G$6016,""),IF(G328="",SUMIFS($K329:$K$6016,$A329:$A$6016,A328,$C329:$C$6016,C328,$E329:$E$6016,E328),0)))</f>
        <v>170265</v>
      </c>
      <c r="L328" s="22">
        <f>IF(C328="",SUMIFS($L329:$L$6016,$A329:$A$6016,A328,$E329:$E$6016,""),IF(E328="",SUMIFS($L329:$L$6016,$A329:$A$6016,A328,$C329:$C$6016,C328,$G329:$G$6016,""),IF(G328="",SUMIFS($L329:$L$6016,$A329:$A$6016,A328,$C329:$C$6016,C328,$E329:$E$6016,E328),0)))</f>
        <v>173525</v>
      </c>
      <c r="M328" s="22">
        <f t="shared" si="93"/>
        <v>-3260</v>
      </c>
      <c r="N328" s="77"/>
      <c r="O328" s="23"/>
      <c r="P328" s="60"/>
      <c r="Q328" s="22">
        <f>IF(C328="",SUMIFS($Q$3:$Q$5564,$A$3:$A$5564,A328,$C$3:$C$5564,"&gt;0",$E$3:$E$5564,""),IF(E328="",SUMIFS($Q$3:$Q$5564,$A$3:$A$5564,A328,$C$3:$C$5564,C328,$E$3:$E$5564,"&gt;0",$G$3:$G$5564,""),IF(G328="",SUMIFS($Q$3:$Q$5564,$A$3:$A$5564,A328,$C$3:$C$5564,C328,$E$3:$E$5564,E328,$G$3:$G$5564,"&gt;0"))))</f>
        <v>170265</v>
      </c>
      <c r="R328" s="22"/>
    </row>
    <row r="329" spans="1:18" ht="18" customHeight="1" x14ac:dyDescent="0.15">
      <c r="A329" s="30">
        <v>15</v>
      </c>
      <c r="B329" s="31" t="s">
        <v>5222</v>
      </c>
      <c r="C329" s="31">
        <v>1</v>
      </c>
      <c r="D329" s="31" t="s">
        <v>5223</v>
      </c>
      <c r="E329" s="31">
        <v>1</v>
      </c>
      <c r="F329" s="31" t="s">
        <v>5224</v>
      </c>
      <c r="G329" s="32">
        <v>1</v>
      </c>
      <c r="H329" s="32" t="s">
        <v>5225</v>
      </c>
      <c r="I329" s="32"/>
      <c r="J329" s="83"/>
      <c r="K329" s="98"/>
      <c r="L329" s="98"/>
      <c r="M329" s="98"/>
      <c r="N329" s="83"/>
      <c r="O329" s="98"/>
      <c r="P329" s="81"/>
      <c r="Q329" s="98"/>
      <c r="R329" s="81"/>
    </row>
    <row r="330" spans="1:18" ht="18" customHeight="1" x14ac:dyDescent="0.15">
      <c r="A330" s="30">
        <v>15</v>
      </c>
      <c r="B330" s="31" t="s">
        <v>5222</v>
      </c>
      <c r="C330" s="31">
        <v>1</v>
      </c>
      <c r="D330" s="31" t="s">
        <v>5223</v>
      </c>
      <c r="E330" s="31">
        <v>1</v>
      </c>
      <c r="F330" s="31" t="s">
        <v>5224</v>
      </c>
      <c r="G330" s="31">
        <v>1</v>
      </c>
      <c r="H330" s="31" t="s">
        <v>5225</v>
      </c>
      <c r="I330" s="32">
        <v>1</v>
      </c>
      <c r="J330" s="83" t="s">
        <v>2811</v>
      </c>
      <c r="K330" s="98">
        <v>10667</v>
      </c>
      <c r="L330" s="98">
        <v>10072</v>
      </c>
      <c r="M330" s="98">
        <f t="shared" ref="M330" si="94">K330-L330</f>
        <v>595</v>
      </c>
      <c r="N330" s="83" t="s">
        <v>2811</v>
      </c>
      <c r="O330" s="98"/>
      <c r="P330" s="81" t="s">
        <v>861</v>
      </c>
      <c r="Q330" s="98">
        <v>10667</v>
      </c>
      <c r="R330" s="81" t="s">
        <v>862</v>
      </c>
    </row>
    <row r="331" spans="1:18" ht="18" customHeight="1" x14ac:dyDescent="0.15">
      <c r="A331" s="30">
        <v>15</v>
      </c>
      <c r="B331" s="31" t="s">
        <v>5222</v>
      </c>
      <c r="C331" s="31">
        <v>1</v>
      </c>
      <c r="D331" s="31" t="s">
        <v>5223</v>
      </c>
      <c r="E331" s="31">
        <v>1</v>
      </c>
      <c r="F331" s="31" t="s">
        <v>5224</v>
      </c>
      <c r="G331" s="31">
        <v>1</v>
      </c>
      <c r="H331" s="31" t="s">
        <v>5225</v>
      </c>
      <c r="I331" s="31">
        <v>1</v>
      </c>
      <c r="J331" s="84" t="s">
        <v>2811</v>
      </c>
      <c r="K331" s="98"/>
      <c r="L331" s="98"/>
      <c r="M331" s="98"/>
      <c r="N331" s="83" t="s">
        <v>5226</v>
      </c>
      <c r="O331" s="98">
        <v>10667854</v>
      </c>
      <c r="P331" s="81"/>
      <c r="Q331" s="98"/>
      <c r="R331" s="81" t="s">
        <v>862</v>
      </c>
    </row>
    <row r="332" spans="1:18" ht="18" customHeight="1" x14ac:dyDescent="0.15">
      <c r="A332" s="30">
        <v>15</v>
      </c>
      <c r="B332" s="31" t="s">
        <v>5222</v>
      </c>
      <c r="C332" s="31">
        <v>1</v>
      </c>
      <c r="D332" s="31" t="s">
        <v>5223</v>
      </c>
      <c r="E332" s="31">
        <v>1</v>
      </c>
      <c r="F332" s="31" t="s">
        <v>5224</v>
      </c>
      <c r="G332" s="31">
        <v>1</v>
      </c>
      <c r="H332" s="31" t="s">
        <v>5225</v>
      </c>
      <c r="I332" s="32">
        <v>11</v>
      </c>
      <c r="J332" s="83" t="s">
        <v>2822</v>
      </c>
      <c r="K332" s="98">
        <v>1494</v>
      </c>
      <c r="L332" s="98">
        <v>1494</v>
      </c>
      <c r="M332" s="98">
        <f t="shared" ref="M332:M338" si="95">K332-L332</f>
        <v>0</v>
      </c>
      <c r="N332" s="83" t="s">
        <v>5227</v>
      </c>
      <c r="O332" s="98">
        <v>1494500</v>
      </c>
      <c r="P332" s="81" t="s">
        <v>956</v>
      </c>
      <c r="Q332" s="98">
        <v>1494</v>
      </c>
      <c r="R332" s="81" t="s">
        <v>862</v>
      </c>
    </row>
    <row r="333" spans="1:18" ht="18" customHeight="1" x14ac:dyDescent="0.15">
      <c r="A333" s="30">
        <v>15</v>
      </c>
      <c r="B333" s="31" t="s">
        <v>5222</v>
      </c>
      <c r="C333" s="31">
        <v>1</v>
      </c>
      <c r="D333" s="31" t="s">
        <v>5223</v>
      </c>
      <c r="E333" s="31">
        <v>1</v>
      </c>
      <c r="F333" s="31" t="s">
        <v>5224</v>
      </c>
      <c r="G333" s="31">
        <v>1</v>
      </c>
      <c r="H333" s="31" t="s">
        <v>5225</v>
      </c>
      <c r="I333" s="32">
        <v>12</v>
      </c>
      <c r="J333" s="83" t="s">
        <v>5228</v>
      </c>
      <c r="K333" s="98">
        <v>1200</v>
      </c>
      <c r="L333" s="98">
        <v>1200</v>
      </c>
      <c r="M333" s="98">
        <f t="shared" si="95"/>
        <v>0</v>
      </c>
      <c r="N333" s="83" t="s">
        <v>5229</v>
      </c>
      <c r="O333" s="98">
        <v>1200000</v>
      </c>
      <c r="P333" s="81" t="s">
        <v>956</v>
      </c>
      <c r="Q333" s="98">
        <v>1200</v>
      </c>
      <c r="R333" s="81" t="s">
        <v>862</v>
      </c>
    </row>
    <row r="334" spans="1:18" ht="18" customHeight="1" x14ac:dyDescent="0.15">
      <c r="A334" s="30">
        <v>15</v>
      </c>
      <c r="B334" s="31" t="s">
        <v>5222</v>
      </c>
      <c r="C334" s="31">
        <v>1</v>
      </c>
      <c r="D334" s="31" t="s">
        <v>5223</v>
      </c>
      <c r="E334" s="31">
        <v>1</v>
      </c>
      <c r="F334" s="31" t="s">
        <v>5224</v>
      </c>
      <c r="G334" s="31">
        <v>1</v>
      </c>
      <c r="H334" s="31" t="s">
        <v>5225</v>
      </c>
      <c r="I334" s="32">
        <v>13</v>
      </c>
      <c r="J334" s="83" t="s">
        <v>2823</v>
      </c>
      <c r="K334" s="98">
        <v>250</v>
      </c>
      <c r="L334" s="98">
        <v>250</v>
      </c>
      <c r="M334" s="98">
        <f t="shared" si="95"/>
        <v>0</v>
      </c>
      <c r="N334" s="83" t="s">
        <v>5230</v>
      </c>
      <c r="O334" s="98">
        <v>250000</v>
      </c>
      <c r="P334" s="81" t="s">
        <v>956</v>
      </c>
      <c r="Q334" s="98">
        <v>250</v>
      </c>
      <c r="R334" s="81" t="s">
        <v>862</v>
      </c>
    </row>
    <row r="335" spans="1:18" ht="18" customHeight="1" x14ac:dyDescent="0.15">
      <c r="A335" s="30">
        <v>15</v>
      </c>
      <c r="B335" s="31" t="s">
        <v>5222</v>
      </c>
      <c r="C335" s="31">
        <v>1</v>
      </c>
      <c r="D335" s="31" t="s">
        <v>5223</v>
      </c>
      <c r="E335" s="31">
        <v>1</v>
      </c>
      <c r="F335" s="31" t="s">
        <v>5224</v>
      </c>
      <c r="G335" s="31">
        <v>1</v>
      </c>
      <c r="H335" s="31" t="s">
        <v>5225</v>
      </c>
      <c r="I335" s="32">
        <v>30</v>
      </c>
      <c r="J335" s="83" t="s">
        <v>2824</v>
      </c>
      <c r="K335" s="98">
        <v>80250</v>
      </c>
      <c r="L335" s="98">
        <v>81000</v>
      </c>
      <c r="M335" s="98">
        <f t="shared" si="95"/>
        <v>-750</v>
      </c>
      <c r="N335" s="83" t="s">
        <v>5231</v>
      </c>
      <c r="O335" s="98">
        <v>80250000</v>
      </c>
      <c r="P335" s="81" t="s">
        <v>956</v>
      </c>
      <c r="Q335" s="98">
        <v>80250</v>
      </c>
      <c r="R335" s="81" t="s">
        <v>862</v>
      </c>
    </row>
    <row r="336" spans="1:18" ht="18" customHeight="1" x14ac:dyDescent="0.15">
      <c r="A336" s="30">
        <v>15</v>
      </c>
      <c r="B336" s="31" t="s">
        <v>5222</v>
      </c>
      <c r="C336" s="31">
        <v>1</v>
      </c>
      <c r="D336" s="31" t="s">
        <v>5223</v>
      </c>
      <c r="E336" s="31">
        <v>1</v>
      </c>
      <c r="F336" s="31" t="s">
        <v>5224</v>
      </c>
      <c r="G336" s="31">
        <v>1</v>
      </c>
      <c r="H336" s="31" t="s">
        <v>5225</v>
      </c>
      <c r="I336" s="32">
        <v>32</v>
      </c>
      <c r="J336" s="83" t="s">
        <v>2825</v>
      </c>
      <c r="K336" s="98">
        <v>300</v>
      </c>
      <c r="L336" s="98">
        <v>198</v>
      </c>
      <c r="M336" s="98">
        <f t="shared" si="95"/>
        <v>102</v>
      </c>
      <c r="N336" s="83" t="s">
        <v>5232</v>
      </c>
      <c r="O336" s="98">
        <v>300000</v>
      </c>
      <c r="P336" s="81" t="s">
        <v>956</v>
      </c>
      <c r="Q336" s="98">
        <v>300</v>
      </c>
      <c r="R336" s="81" t="s">
        <v>862</v>
      </c>
    </row>
    <row r="337" spans="1:18" ht="18" customHeight="1" x14ac:dyDescent="0.15">
      <c r="A337" s="30">
        <v>15</v>
      </c>
      <c r="B337" s="31" t="s">
        <v>5222</v>
      </c>
      <c r="C337" s="31">
        <v>1</v>
      </c>
      <c r="D337" s="31" t="s">
        <v>5223</v>
      </c>
      <c r="E337" s="31">
        <v>1</v>
      </c>
      <c r="F337" s="31" t="s">
        <v>5224</v>
      </c>
      <c r="G337" s="31">
        <v>1</v>
      </c>
      <c r="H337" s="31" t="s">
        <v>5225</v>
      </c>
      <c r="I337" s="32">
        <v>59</v>
      </c>
      <c r="J337" s="83" t="s">
        <v>2826</v>
      </c>
      <c r="K337" s="98">
        <v>2820</v>
      </c>
      <c r="L337" s="98">
        <v>2910</v>
      </c>
      <c r="M337" s="98">
        <f t="shared" si="95"/>
        <v>-90</v>
      </c>
      <c r="N337" s="83" t="s">
        <v>5233</v>
      </c>
      <c r="O337" s="98">
        <v>2820000</v>
      </c>
      <c r="P337" s="81" t="s">
        <v>956</v>
      </c>
      <c r="Q337" s="98">
        <v>2820</v>
      </c>
      <c r="R337" s="81" t="s">
        <v>862</v>
      </c>
    </row>
    <row r="338" spans="1:18" ht="18" customHeight="1" x14ac:dyDescent="0.15">
      <c r="A338" s="30">
        <v>15</v>
      </c>
      <c r="B338" s="31" t="s">
        <v>5222</v>
      </c>
      <c r="C338" s="31">
        <v>1</v>
      </c>
      <c r="D338" s="31" t="s">
        <v>5223</v>
      </c>
      <c r="E338" s="31">
        <v>1</v>
      </c>
      <c r="F338" s="31" t="s">
        <v>5224</v>
      </c>
      <c r="G338" s="31">
        <v>1</v>
      </c>
      <c r="H338" s="31" t="s">
        <v>5225</v>
      </c>
      <c r="I338" s="32">
        <v>60</v>
      </c>
      <c r="J338" s="83" t="s">
        <v>2827</v>
      </c>
      <c r="K338" s="98">
        <v>15</v>
      </c>
      <c r="L338" s="98">
        <v>42</v>
      </c>
      <c r="M338" s="98">
        <f t="shared" si="95"/>
        <v>-27</v>
      </c>
      <c r="N338" s="83" t="s">
        <v>5234</v>
      </c>
      <c r="O338" s="98">
        <v>15000</v>
      </c>
      <c r="P338" s="81" t="s">
        <v>956</v>
      </c>
      <c r="Q338" s="98">
        <v>15</v>
      </c>
      <c r="R338" s="81" t="s">
        <v>862</v>
      </c>
    </row>
    <row r="339" spans="1:18" ht="18" customHeight="1" x14ac:dyDescent="0.15">
      <c r="A339" s="30">
        <v>15</v>
      </c>
      <c r="B339" s="31" t="s">
        <v>5222</v>
      </c>
      <c r="C339" s="31">
        <v>1</v>
      </c>
      <c r="D339" s="31" t="s">
        <v>5223</v>
      </c>
      <c r="E339" s="31">
        <v>1</v>
      </c>
      <c r="F339" s="31" t="s">
        <v>5224</v>
      </c>
      <c r="G339" s="32">
        <v>2</v>
      </c>
      <c r="H339" s="32" t="s">
        <v>5235</v>
      </c>
      <c r="I339" s="32"/>
      <c r="J339" s="83"/>
      <c r="K339" s="98"/>
      <c r="L339" s="98"/>
      <c r="M339" s="98"/>
      <c r="N339" s="83"/>
      <c r="O339" s="98"/>
      <c r="P339" s="81"/>
      <c r="Q339" s="98"/>
      <c r="R339" s="81"/>
    </row>
    <row r="340" spans="1:18" ht="18" customHeight="1" x14ac:dyDescent="0.15">
      <c r="A340" s="30">
        <v>15</v>
      </c>
      <c r="B340" s="31" t="s">
        <v>5222</v>
      </c>
      <c r="C340" s="31">
        <v>1</v>
      </c>
      <c r="D340" s="31" t="s">
        <v>5223</v>
      </c>
      <c r="E340" s="31">
        <v>1</v>
      </c>
      <c r="F340" s="31" t="s">
        <v>5224</v>
      </c>
      <c r="G340" s="31">
        <v>2</v>
      </c>
      <c r="H340" s="31" t="s">
        <v>5235</v>
      </c>
      <c r="I340" s="32">
        <v>2</v>
      </c>
      <c r="J340" s="83" t="s">
        <v>2818</v>
      </c>
      <c r="K340" s="98">
        <v>877</v>
      </c>
      <c r="L340" s="98">
        <v>895</v>
      </c>
      <c r="M340" s="98">
        <f t="shared" ref="M340" si="96">K340-L340</f>
        <v>-18</v>
      </c>
      <c r="N340" s="83" t="s">
        <v>5236</v>
      </c>
      <c r="O340" s="98">
        <v>877070</v>
      </c>
      <c r="P340" s="81" t="s">
        <v>914</v>
      </c>
      <c r="Q340" s="98">
        <v>877</v>
      </c>
      <c r="R340" s="81" t="s">
        <v>862</v>
      </c>
    </row>
    <row r="341" spans="1:18" ht="18" customHeight="1" x14ac:dyDescent="0.15">
      <c r="A341" s="30">
        <v>15</v>
      </c>
      <c r="B341" s="31" t="s">
        <v>5222</v>
      </c>
      <c r="C341" s="31">
        <v>1</v>
      </c>
      <c r="D341" s="31" t="s">
        <v>5223</v>
      </c>
      <c r="E341" s="31">
        <v>1</v>
      </c>
      <c r="F341" s="31" t="s">
        <v>5224</v>
      </c>
      <c r="G341" s="32">
        <v>3</v>
      </c>
      <c r="H341" s="32" t="s">
        <v>5237</v>
      </c>
      <c r="I341" s="32"/>
      <c r="J341" s="83"/>
      <c r="K341" s="98"/>
      <c r="L341" s="98"/>
      <c r="M341" s="98"/>
      <c r="N341" s="83"/>
      <c r="O341" s="98"/>
      <c r="P341" s="81"/>
      <c r="Q341" s="98"/>
      <c r="R341" s="81"/>
    </row>
    <row r="342" spans="1:18" ht="18" customHeight="1" x14ac:dyDescent="0.15">
      <c r="A342" s="30">
        <v>15</v>
      </c>
      <c r="B342" s="31" t="s">
        <v>5222</v>
      </c>
      <c r="C342" s="31">
        <v>1</v>
      </c>
      <c r="D342" s="31" t="s">
        <v>5223</v>
      </c>
      <c r="E342" s="31">
        <v>1</v>
      </c>
      <c r="F342" s="31" t="s">
        <v>5224</v>
      </c>
      <c r="G342" s="31">
        <v>3</v>
      </c>
      <c r="H342" s="31" t="s">
        <v>5237</v>
      </c>
      <c r="I342" s="32">
        <v>10</v>
      </c>
      <c r="J342" s="83" t="s">
        <v>2844</v>
      </c>
      <c r="K342" s="98">
        <v>72152</v>
      </c>
      <c r="L342" s="98">
        <v>75184</v>
      </c>
      <c r="M342" s="98">
        <f t="shared" ref="M342" si="97">K342-L342</f>
        <v>-3032</v>
      </c>
      <c r="N342" s="83" t="s">
        <v>141</v>
      </c>
      <c r="O342" s="98">
        <v>72152000</v>
      </c>
      <c r="P342" s="81" t="s">
        <v>1025</v>
      </c>
      <c r="Q342" s="98">
        <v>72152</v>
      </c>
      <c r="R342" s="81" t="s">
        <v>862</v>
      </c>
    </row>
    <row r="343" spans="1:18" ht="18" customHeight="1" x14ac:dyDescent="0.15">
      <c r="A343" s="30">
        <v>15</v>
      </c>
      <c r="B343" s="31" t="s">
        <v>5222</v>
      </c>
      <c r="C343" s="31">
        <v>1</v>
      </c>
      <c r="D343" s="31" t="s">
        <v>5223</v>
      </c>
      <c r="E343" s="31">
        <v>1</v>
      </c>
      <c r="F343" s="31" t="s">
        <v>5224</v>
      </c>
      <c r="G343" s="31">
        <v>3</v>
      </c>
      <c r="H343" s="31" t="s">
        <v>5237</v>
      </c>
      <c r="I343" s="31">
        <v>10</v>
      </c>
      <c r="J343" s="84" t="s">
        <v>2844</v>
      </c>
      <c r="K343" s="98"/>
      <c r="L343" s="98"/>
      <c r="M343" s="98"/>
      <c r="N343" s="83" t="s">
        <v>5238</v>
      </c>
      <c r="O343" s="98"/>
      <c r="P343" s="81"/>
      <c r="Q343" s="98"/>
      <c r="R343" s="81" t="s">
        <v>862</v>
      </c>
    </row>
    <row r="344" spans="1:18" ht="18" customHeight="1" x14ac:dyDescent="0.15">
      <c r="A344" s="30">
        <v>15</v>
      </c>
      <c r="B344" s="31" t="s">
        <v>5222</v>
      </c>
      <c r="C344" s="31">
        <v>1</v>
      </c>
      <c r="D344" s="31" t="s">
        <v>5223</v>
      </c>
      <c r="E344" s="31">
        <v>1</v>
      </c>
      <c r="F344" s="31" t="s">
        <v>5224</v>
      </c>
      <c r="G344" s="31">
        <v>3</v>
      </c>
      <c r="H344" s="31" t="s">
        <v>5237</v>
      </c>
      <c r="I344" s="31">
        <v>10</v>
      </c>
      <c r="J344" s="84" t="s">
        <v>2844</v>
      </c>
      <c r="K344" s="98"/>
      <c r="L344" s="98"/>
      <c r="M344" s="98"/>
      <c r="N344" s="83" t="s">
        <v>5239</v>
      </c>
      <c r="O344" s="98"/>
      <c r="P344" s="81"/>
      <c r="Q344" s="98"/>
      <c r="R344" s="81" t="s">
        <v>862</v>
      </c>
    </row>
    <row r="345" spans="1:18" ht="18" customHeight="1" x14ac:dyDescent="0.15">
      <c r="A345" s="30">
        <v>15</v>
      </c>
      <c r="B345" s="31" t="s">
        <v>5222</v>
      </c>
      <c r="C345" s="31">
        <v>1</v>
      </c>
      <c r="D345" s="31" t="s">
        <v>5223</v>
      </c>
      <c r="E345" s="31">
        <v>1</v>
      </c>
      <c r="F345" s="31" t="s">
        <v>5224</v>
      </c>
      <c r="G345" s="31">
        <v>3</v>
      </c>
      <c r="H345" s="31" t="s">
        <v>5237</v>
      </c>
      <c r="I345" s="31">
        <v>10</v>
      </c>
      <c r="J345" s="84" t="s">
        <v>2844</v>
      </c>
      <c r="K345" s="98"/>
      <c r="L345" s="98"/>
      <c r="M345" s="98"/>
      <c r="N345" s="83" t="s">
        <v>5240</v>
      </c>
      <c r="O345" s="98"/>
      <c r="P345" s="81"/>
      <c r="Q345" s="98"/>
      <c r="R345" s="81" t="s">
        <v>862</v>
      </c>
    </row>
    <row r="346" spans="1:18" ht="18" customHeight="1" x14ac:dyDescent="0.15">
      <c r="A346" s="30">
        <v>15</v>
      </c>
      <c r="B346" s="31" t="s">
        <v>5222</v>
      </c>
      <c r="C346" s="31">
        <v>1</v>
      </c>
      <c r="D346" s="31" t="s">
        <v>5223</v>
      </c>
      <c r="E346" s="31">
        <v>1</v>
      </c>
      <c r="F346" s="31" t="s">
        <v>5224</v>
      </c>
      <c r="G346" s="31">
        <v>3</v>
      </c>
      <c r="H346" s="31" t="s">
        <v>5237</v>
      </c>
      <c r="I346" s="31">
        <v>10</v>
      </c>
      <c r="J346" s="84" t="s">
        <v>2844</v>
      </c>
      <c r="K346" s="98"/>
      <c r="L346" s="98"/>
      <c r="M346" s="98"/>
      <c r="N346" s="83" t="s">
        <v>5241</v>
      </c>
      <c r="O346" s="98"/>
      <c r="P346" s="81"/>
      <c r="Q346" s="98"/>
      <c r="R346" s="81" t="s">
        <v>862</v>
      </c>
    </row>
    <row r="347" spans="1:18" ht="18" customHeight="1" x14ac:dyDescent="0.15">
      <c r="A347" s="30">
        <v>15</v>
      </c>
      <c r="B347" s="31" t="s">
        <v>5222</v>
      </c>
      <c r="C347" s="31">
        <v>1</v>
      </c>
      <c r="D347" s="31" t="s">
        <v>5223</v>
      </c>
      <c r="E347" s="31">
        <v>1</v>
      </c>
      <c r="F347" s="31" t="s">
        <v>5224</v>
      </c>
      <c r="G347" s="31">
        <v>3</v>
      </c>
      <c r="H347" s="31" t="s">
        <v>5237</v>
      </c>
      <c r="I347" s="31">
        <v>10</v>
      </c>
      <c r="J347" s="84" t="s">
        <v>2844</v>
      </c>
      <c r="K347" s="98"/>
      <c r="L347" s="98"/>
      <c r="M347" s="98"/>
      <c r="N347" s="83" t="s">
        <v>5242</v>
      </c>
      <c r="O347" s="98"/>
      <c r="P347" s="81"/>
      <c r="Q347" s="98"/>
      <c r="R347" s="81" t="s">
        <v>862</v>
      </c>
    </row>
    <row r="348" spans="1:18" ht="18" customHeight="1" x14ac:dyDescent="0.15">
      <c r="A348" s="30">
        <v>15</v>
      </c>
      <c r="B348" s="31" t="s">
        <v>5222</v>
      </c>
      <c r="C348" s="31">
        <v>1</v>
      </c>
      <c r="D348" s="31" t="s">
        <v>5223</v>
      </c>
      <c r="E348" s="31">
        <v>1</v>
      </c>
      <c r="F348" s="31" t="s">
        <v>5224</v>
      </c>
      <c r="G348" s="31">
        <v>3</v>
      </c>
      <c r="H348" s="31" t="s">
        <v>5237</v>
      </c>
      <c r="I348" s="32">
        <v>30</v>
      </c>
      <c r="J348" s="83" t="s">
        <v>2845</v>
      </c>
      <c r="K348" s="98">
        <v>240</v>
      </c>
      <c r="L348" s="98">
        <v>280</v>
      </c>
      <c r="M348" s="98">
        <f t="shared" ref="M348:M350" si="98">K348-L348</f>
        <v>-40</v>
      </c>
      <c r="N348" s="83" t="s">
        <v>5243</v>
      </c>
      <c r="O348" s="98">
        <v>240000</v>
      </c>
      <c r="P348" s="81" t="s">
        <v>1025</v>
      </c>
      <c r="Q348" s="98">
        <v>240</v>
      </c>
      <c r="R348" s="81" t="s">
        <v>862</v>
      </c>
    </row>
    <row r="349" spans="1:18" s="6" customFormat="1" ht="18" customHeight="1" x14ac:dyDescent="0.15">
      <c r="A349" s="13">
        <v>15</v>
      </c>
      <c r="B349" s="14" t="s">
        <v>5222</v>
      </c>
      <c r="C349" s="15">
        <v>2</v>
      </c>
      <c r="D349" s="15" t="s">
        <v>5244</v>
      </c>
      <c r="E349" s="16"/>
      <c r="F349" s="15"/>
      <c r="G349" s="16"/>
      <c r="H349" s="15"/>
      <c r="I349" s="16"/>
      <c r="J349" s="16"/>
      <c r="K349" s="17">
        <f>IF(C349="",SUMIFS($K350:$K$6016,$A350:$A$6016,A349,$E350:$E$6016,""),IF(E349="",SUMIFS($K350:$K$6016,$A350:$A$6016,A349,$C350:$C$6016,C349,$G350:$G$6016,""),IF(G349="",SUMIFS($K350:$K$6016,$A350:$A$6016,A349,$C350:$C$6016,C349,$E350:$E$6016,E349),0)))</f>
        <v>136901</v>
      </c>
      <c r="L349" s="17">
        <f>IF(C349="",SUMIFS($L350:$L$6016,$A350:$A$6016,A349,$E350:$E$6016,""),IF(E349="",SUMIFS($L350:$L$6016,$A350:$A$6016,A349,$C350:$C$6016,C349,$G350:$G$6016,""),IF(G349="",SUMIFS($L350:$L$6016,$A350:$A$6016,A349,$C350:$C$6016,C349,$E350:$E$6016,E349),0)))</f>
        <v>99802</v>
      </c>
      <c r="M349" s="17">
        <f t="shared" si="98"/>
        <v>37099</v>
      </c>
      <c r="N349" s="58"/>
      <c r="O349" s="72"/>
      <c r="P349" s="18"/>
      <c r="Q349" s="17">
        <f>IF(C349="",SUMIFS($Q$3:$Q$5564,$A$3:$A$5564,A349,$C$3:$C$5564,"&gt;0",$E$3:$E$5564,""),IF(E349="",SUMIFS($Q$3:$Q$5564,$A$3:$A$5564,A349,$C$3:$C$5564,C349,$E$3:$E$5564,"&gt;0",$G$3:$G$5564,""),IF(G349="",SUMIFS($Q$3:$Q$5564,$A$3:$A$5564,A349,$C$3:$C$5564,C349,$E$3:$E$5564,E349,$G$3:$G$5564,"&gt;0"))))</f>
        <v>136901</v>
      </c>
      <c r="R349" s="17"/>
    </row>
    <row r="350" spans="1:18" s="6" customFormat="1" ht="18" customHeight="1" x14ac:dyDescent="0.15">
      <c r="A350" s="13">
        <v>15</v>
      </c>
      <c r="B350" s="14" t="s">
        <v>5222</v>
      </c>
      <c r="C350" s="19">
        <v>2</v>
      </c>
      <c r="D350" s="14" t="s">
        <v>5244</v>
      </c>
      <c r="E350" s="20">
        <v>1</v>
      </c>
      <c r="F350" s="21" t="s">
        <v>5245</v>
      </c>
      <c r="G350" s="20"/>
      <c r="H350" s="21"/>
      <c r="I350" s="20"/>
      <c r="J350" s="20"/>
      <c r="K350" s="22">
        <f>IF(C350="",SUMIFS($K351:$K$6016,$A351:$A$6016,A350,$E351:$E$6016,""),IF(E350="",SUMIFS($K351:$K$6016,$A351:$A$6016,A350,$C351:$C$6016,C350,$G351:$G$6016,""),IF(G350="",SUMIFS($K351:$K$6016,$A351:$A$6016,A350,$C351:$C$6016,C350,$E351:$E$6016,E350),0)))</f>
        <v>2404</v>
      </c>
      <c r="L350" s="22">
        <f>IF(C350="",SUMIFS($L351:$L$6016,$A351:$A$6016,A350,$E351:$E$6016,""),IF(E350="",SUMIFS($L351:$L$6016,$A351:$A$6016,A350,$C351:$C$6016,C350,$G351:$G$6016,""),IF(G350="",SUMIFS($L351:$L$6016,$A351:$A$6016,A350,$C351:$C$6016,C350,$E351:$E$6016,E350),0)))</f>
        <v>910</v>
      </c>
      <c r="M350" s="22">
        <f t="shared" si="98"/>
        <v>1494</v>
      </c>
      <c r="N350" s="77"/>
      <c r="O350" s="23"/>
      <c r="P350" s="60"/>
      <c r="Q350" s="22">
        <f>IF(C350="",SUMIFS($Q$3:$Q$5564,$A$3:$A$5564,A350,$C$3:$C$5564,"&gt;0",$E$3:$E$5564,""),IF(E350="",SUMIFS($Q$3:$Q$5564,$A$3:$A$5564,A350,$C$3:$C$5564,C350,$E$3:$E$5564,"&gt;0",$G$3:$G$5564,""),IF(G350="",SUMIFS($Q$3:$Q$5564,$A$3:$A$5564,A350,$C$3:$C$5564,C350,$E$3:$E$5564,E350,$G$3:$G$5564,"&gt;0"))))</f>
        <v>2404</v>
      </c>
      <c r="R350" s="22"/>
    </row>
    <row r="351" spans="1:18" ht="18" customHeight="1" x14ac:dyDescent="0.15">
      <c r="A351" s="30">
        <v>15</v>
      </c>
      <c r="B351" s="31" t="s">
        <v>5222</v>
      </c>
      <c r="C351" s="31">
        <v>2</v>
      </c>
      <c r="D351" s="31" t="s">
        <v>5244</v>
      </c>
      <c r="E351" s="31">
        <v>1</v>
      </c>
      <c r="F351" s="31" t="s">
        <v>5245</v>
      </c>
      <c r="G351" s="32">
        <v>11</v>
      </c>
      <c r="H351" s="32" t="s">
        <v>5246</v>
      </c>
      <c r="I351" s="32"/>
      <c r="J351" s="83"/>
      <c r="K351" s="98"/>
      <c r="L351" s="98"/>
      <c r="M351" s="98"/>
      <c r="N351" s="83"/>
      <c r="O351" s="98"/>
      <c r="P351" s="81"/>
      <c r="Q351" s="98"/>
      <c r="R351" s="81"/>
    </row>
    <row r="352" spans="1:18" ht="18" customHeight="1" x14ac:dyDescent="0.15">
      <c r="A352" s="30">
        <v>15</v>
      </c>
      <c r="B352" s="31" t="s">
        <v>5222</v>
      </c>
      <c r="C352" s="31">
        <v>2</v>
      </c>
      <c r="D352" s="31" t="s">
        <v>5244</v>
      </c>
      <c r="E352" s="31">
        <v>1</v>
      </c>
      <c r="F352" s="31" t="s">
        <v>5245</v>
      </c>
      <c r="G352" s="31">
        <v>11</v>
      </c>
      <c r="H352" s="31" t="s">
        <v>5246</v>
      </c>
      <c r="I352" s="32">
        <v>1</v>
      </c>
      <c r="J352" s="83" t="s">
        <v>2792</v>
      </c>
      <c r="K352" s="98">
        <v>1799</v>
      </c>
      <c r="L352" s="98">
        <v>0</v>
      </c>
      <c r="M352" s="98">
        <f t="shared" ref="M352" si="99">K352-L352</f>
        <v>1799</v>
      </c>
      <c r="N352" s="83" t="s">
        <v>5247</v>
      </c>
      <c r="O352" s="98">
        <v>1799000</v>
      </c>
      <c r="P352" s="81" t="s">
        <v>504</v>
      </c>
      <c r="Q352" s="98">
        <v>1799</v>
      </c>
      <c r="R352" s="81" t="s">
        <v>297</v>
      </c>
    </row>
    <row r="353" spans="1:18" ht="18" customHeight="1" x14ac:dyDescent="0.15">
      <c r="A353" s="30">
        <v>15</v>
      </c>
      <c r="B353" s="31" t="s">
        <v>5222</v>
      </c>
      <c r="C353" s="31">
        <v>2</v>
      </c>
      <c r="D353" s="31" t="s">
        <v>5244</v>
      </c>
      <c r="E353" s="31">
        <v>1</v>
      </c>
      <c r="F353" s="31" t="s">
        <v>5245</v>
      </c>
      <c r="G353" s="31">
        <v>11</v>
      </c>
      <c r="H353" s="31" t="s">
        <v>5246</v>
      </c>
      <c r="I353" s="31">
        <v>1</v>
      </c>
      <c r="J353" s="84" t="s">
        <v>2792</v>
      </c>
      <c r="K353" s="98"/>
      <c r="L353" s="98"/>
      <c r="M353" s="98"/>
      <c r="N353" s="83" t="s">
        <v>5248</v>
      </c>
      <c r="O353" s="98"/>
      <c r="P353" s="81"/>
      <c r="Q353" s="98"/>
      <c r="R353" s="81" t="s">
        <v>297</v>
      </c>
    </row>
    <row r="354" spans="1:18" ht="18" customHeight="1" x14ac:dyDescent="0.15">
      <c r="A354" s="30">
        <v>15</v>
      </c>
      <c r="B354" s="31" t="s">
        <v>5222</v>
      </c>
      <c r="C354" s="31">
        <v>2</v>
      </c>
      <c r="D354" s="31" t="s">
        <v>5244</v>
      </c>
      <c r="E354" s="31">
        <v>1</v>
      </c>
      <c r="F354" s="31" t="s">
        <v>5245</v>
      </c>
      <c r="G354" s="31">
        <v>11</v>
      </c>
      <c r="H354" s="31" t="s">
        <v>5246</v>
      </c>
      <c r="I354" s="32">
        <v>2</v>
      </c>
      <c r="J354" s="83" t="s">
        <v>2803</v>
      </c>
      <c r="K354" s="98">
        <v>605</v>
      </c>
      <c r="L354" s="98">
        <v>910</v>
      </c>
      <c r="M354" s="98">
        <f t="shared" ref="M354" si="100">K354-L354</f>
        <v>-305</v>
      </c>
      <c r="N354" s="83" t="s">
        <v>2803</v>
      </c>
      <c r="O354" s="98">
        <v>605000</v>
      </c>
      <c r="P354" s="81" t="s">
        <v>653</v>
      </c>
      <c r="Q354" s="98">
        <v>605</v>
      </c>
      <c r="R354" s="81" t="s">
        <v>453</v>
      </c>
    </row>
    <row r="355" spans="1:18" ht="18" customHeight="1" x14ac:dyDescent="0.15">
      <c r="A355" s="30">
        <v>15</v>
      </c>
      <c r="B355" s="31" t="s">
        <v>5222</v>
      </c>
      <c r="C355" s="31">
        <v>2</v>
      </c>
      <c r="D355" s="31" t="s">
        <v>5244</v>
      </c>
      <c r="E355" s="31">
        <v>1</v>
      </c>
      <c r="F355" s="31" t="s">
        <v>5245</v>
      </c>
      <c r="G355" s="31">
        <v>11</v>
      </c>
      <c r="H355" s="31" t="s">
        <v>5246</v>
      </c>
      <c r="I355" s="31">
        <v>2</v>
      </c>
      <c r="J355" s="84" t="s">
        <v>2803</v>
      </c>
      <c r="K355" s="98"/>
      <c r="L355" s="98"/>
      <c r="M355" s="98"/>
      <c r="N355" s="83" t="s">
        <v>5249</v>
      </c>
      <c r="O355" s="98"/>
      <c r="P355" s="81"/>
      <c r="Q355" s="98"/>
      <c r="R355" s="81" t="s">
        <v>453</v>
      </c>
    </row>
    <row r="356" spans="1:18" s="6" customFormat="1" ht="18" customHeight="1" x14ac:dyDescent="0.15">
      <c r="A356" s="13">
        <v>15</v>
      </c>
      <c r="B356" s="14" t="s">
        <v>5222</v>
      </c>
      <c r="C356" s="19">
        <v>2</v>
      </c>
      <c r="D356" s="14" t="s">
        <v>5244</v>
      </c>
      <c r="E356" s="20">
        <v>2</v>
      </c>
      <c r="F356" s="21" t="s">
        <v>5250</v>
      </c>
      <c r="G356" s="20"/>
      <c r="H356" s="21"/>
      <c r="I356" s="20"/>
      <c r="J356" s="20"/>
      <c r="K356" s="22">
        <f>IF(C356="",SUMIFS($K357:$K$6016,$A357:$A$6016,A356,$E357:$E$6016,""),IF(E356="",SUMIFS($K357:$K$6016,$A357:$A$6016,A356,$C357:$C$6016,C356,$G357:$G$6016,""),IF(G356="",SUMIFS($K357:$K$6016,$A357:$A$6016,A356,$C357:$C$6016,C356,$E357:$E$6016,E356),0)))</f>
        <v>3263</v>
      </c>
      <c r="L356" s="22">
        <f>IF(C356="",SUMIFS($L357:$L$6016,$A357:$A$6016,A356,$E357:$E$6016,""),IF(E356="",SUMIFS($L357:$L$6016,$A357:$A$6016,A356,$C357:$C$6016,C356,$G357:$G$6016,""),IF(G356="",SUMIFS($L357:$L$6016,$A357:$A$6016,A356,$C357:$C$6016,C356,$E357:$E$6016,E356),0)))</f>
        <v>2592</v>
      </c>
      <c r="M356" s="22">
        <f t="shared" ref="M356" si="101">K356-L356</f>
        <v>671</v>
      </c>
      <c r="N356" s="77"/>
      <c r="O356" s="23"/>
      <c r="P356" s="60"/>
      <c r="Q356" s="22">
        <f>IF(C356="",SUMIFS($Q$3:$Q$5564,$A$3:$A$5564,A356,$C$3:$C$5564,"&gt;0",$E$3:$E$5564,""),IF(E356="",SUMIFS($Q$3:$Q$5564,$A$3:$A$5564,A356,$C$3:$C$5564,C356,$E$3:$E$5564,"&gt;0",$G$3:$G$5564,""),IF(G356="",SUMIFS($Q$3:$Q$5564,$A$3:$A$5564,A356,$C$3:$C$5564,C356,$E$3:$E$5564,E356,$G$3:$G$5564,"&gt;0"))))</f>
        <v>3263</v>
      </c>
      <c r="R356" s="22"/>
    </row>
    <row r="357" spans="1:18" ht="18" customHeight="1" x14ac:dyDescent="0.15">
      <c r="A357" s="30">
        <v>15</v>
      </c>
      <c r="B357" s="31" t="s">
        <v>5222</v>
      </c>
      <c r="C357" s="31">
        <v>2</v>
      </c>
      <c r="D357" s="31" t="s">
        <v>5244</v>
      </c>
      <c r="E357" s="31">
        <v>2</v>
      </c>
      <c r="F357" s="31" t="s">
        <v>5250</v>
      </c>
      <c r="G357" s="32">
        <v>1</v>
      </c>
      <c r="H357" s="32" t="s">
        <v>5251</v>
      </c>
      <c r="I357" s="32"/>
      <c r="J357" s="83"/>
      <c r="K357" s="98"/>
      <c r="L357" s="98"/>
      <c r="M357" s="98"/>
      <c r="N357" s="83"/>
      <c r="O357" s="98"/>
      <c r="P357" s="81"/>
      <c r="Q357" s="98"/>
      <c r="R357" s="81"/>
    </row>
    <row r="358" spans="1:18" ht="18" customHeight="1" x14ac:dyDescent="0.15">
      <c r="A358" s="30">
        <v>15</v>
      </c>
      <c r="B358" s="31" t="s">
        <v>5222</v>
      </c>
      <c r="C358" s="31">
        <v>2</v>
      </c>
      <c r="D358" s="31" t="s">
        <v>5244</v>
      </c>
      <c r="E358" s="31">
        <v>2</v>
      </c>
      <c r="F358" s="31" t="s">
        <v>5250</v>
      </c>
      <c r="G358" s="31">
        <v>1</v>
      </c>
      <c r="H358" s="31" t="s">
        <v>5251</v>
      </c>
      <c r="I358" s="32">
        <v>44</v>
      </c>
      <c r="J358" s="83" t="s">
        <v>2828</v>
      </c>
      <c r="K358" s="98">
        <v>3263</v>
      </c>
      <c r="L358" s="98">
        <v>2592</v>
      </c>
      <c r="M358" s="98">
        <f t="shared" ref="M358:M359" si="102">K358-L358</f>
        <v>671</v>
      </c>
      <c r="N358" s="83" t="s">
        <v>5252</v>
      </c>
      <c r="O358" s="98">
        <v>3263500</v>
      </c>
      <c r="P358" s="81" t="s">
        <v>956</v>
      </c>
      <c r="Q358" s="98">
        <v>3263</v>
      </c>
      <c r="R358" s="81" t="s">
        <v>862</v>
      </c>
    </row>
    <row r="359" spans="1:18" s="6" customFormat="1" ht="18" customHeight="1" x14ac:dyDescent="0.15">
      <c r="A359" s="13">
        <v>15</v>
      </c>
      <c r="B359" s="14" t="s">
        <v>5222</v>
      </c>
      <c r="C359" s="19">
        <v>2</v>
      </c>
      <c r="D359" s="14" t="s">
        <v>5244</v>
      </c>
      <c r="E359" s="20">
        <v>3</v>
      </c>
      <c r="F359" s="21" t="s">
        <v>5253</v>
      </c>
      <c r="G359" s="20"/>
      <c r="H359" s="21"/>
      <c r="I359" s="20"/>
      <c r="J359" s="20"/>
      <c r="K359" s="22">
        <f>IF(C359="",SUMIFS($K360:$K$6016,$A360:$A$6016,A359,$E360:$E$6016,""),IF(E359="",SUMIFS($K360:$K$6016,$A360:$A$6016,A359,$C360:$C$6016,C359,$G360:$G$6016,""),IF(G359="",SUMIFS($K360:$K$6016,$A360:$A$6016,A359,$C360:$C$6016,C359,$E360:$E$6016,E359),0)))</f>
        <v>1490</v>
      </c>
      <c r="L359" s="22">
        <f>IF(C359="",SUMIFS($L360:$L$6016,$A360:$A$6016,A359,$E360:$E$6016,""),IF(E359="",SUMIFS($L360:$L$6016,$A360:$A$6016,A359,$C360:$C$6016,C359,$G360:$G$6016,""),IF(G359="",SUMIFS($L360:$L$6016,$A360:$A$6016,A359,$C360:$C$6016,C359,$E360:$E$6016,E359),0)))</f>
        <v>1490</v>
      </c>
      <c r="M359" s="22">
        <f t="shared" si="102"/>
        <v>0</v>
      </c>
      <c r="N359" s="77"/>
      <c r="O359" s="23"/>
      <c r="P359" s="60"/>
      <c r="Q359" s="22">
        <f>IF(C359="",SUMIFS($Q$3:$Q$5564,$A$3:$A$5564,A359,$C$3:$C$5564,"&gt;0",$E$3:$E$5564,""),IF(E359="",SUMIFS($Q$3:$Q$5564,$A$3:$A$5564,A359,$C$3:$C$5564,C359,$E$3:$E$5564,"&gt;0",$G$3:$G$5564,""),IF(G359="",SUMIFS($Q$3:$Q$5564,$A$3:$A$5564,A359,$C$3:$C$5564,C359,$E$3:$E$5564,E359,$G$3:$G$5564,"&gt;0"))))</f>
        <v>1490</v>
      </c>
      <c r="R359" s="22"/>
    </row>
    <row r="360" spans="1:18" ht="18" customHeight="1" x14ac:dyDescent="0.15">
      <c r="A360" s="30">
        <v>15</v>
      </c>
      <c r="B360" s="31" t="s">
        <v>5222</v>
      </c>
      <c r="C360" s="31">
        <v>2</v>
      </c>
      <c r="D360" s="31" t="s">
        <v>5244</v>
      </c>
      <c r="E360" s="31">
        <v>3</v>
      </c>
      <c r="F360" s="31" t="s">
        <v>5253</v>
      </c>
      <c r="G360" s="32">
        <v>1</v>
      </c>
      <c r="H360" s="32" t="s">
        <v>5254</v>
      </c>
      <c r="I360" s="32"/>
      <c r="J360" s="83"/>
      <c r="K360" s="98"/>
      <c r="L360" s="98"/>
      <c r="M360" s="98"/>
      <c r="N360" s="83"/>
      <c r="O360" s="98"/>
      <c r="P360" s="81"/>
      <c r="Q360" s="98"/>
      <c r="R360" s="81"/>
    </row>
    <row r="361" spans="1:18" ht="18" customHeight="1" x14ac:dyDescent="0.15">
      <c r="A361" s="30">
        <v>15</v>
      </c>
      <c r="B361" s="31" t="s">
        <v>5222</v>
      </c>
      <c r="C361" s="31">
        <v>2</v>
      </c>
      <c r="D361" s="31" t="s">
        <v>5244</v>
      </c>
      <c r="E361" s="31">
        <v>3</v>
      </c>
      <c r="F361" s="31" t="s">
        <v>5253</v>
      </c>
      <c r="G361" s="31">
        <v>1</v>
      </c>
      <c r="H361" s="31" t="s">
        <v>5254</v>
      </c>
      <c r="I361" s="32">
        <v>1</v>
      </c>
      <c r="J361" s="83" t="s">
        <v>2865</v>
      </c>
      <c r="K361" s="98">
        <v>1490</v>
      </c>
      <c r="L361" s="98">
        <v>1490</v>
      </c>
      <c r="M361" s="98">
        <f t="shared" ref="M361" si="103">K361-L361</f>
        <v>0</v>
      </c>
      <c r="N361" s="83" t="s">
        <v>5255</v>
      </c>
      <c r="O361" s="98">
        <v>1490666</v>
      </c>
      <c r="P361" s="81" t="s">
        <v>1191</v>
      </c>
      <c r="Q361" s="98">
        <v>1490</v>
      </c>
      <c r="R361" s="81" t="s">
        <v>453</v>
      </c>
    </row>
    <row r="362" spans="1:18" ht="18" customHeight="1" x14ac:dyDescent="0.15">
      <c r="A362" s="30">
        <v>15</v>
      </c>
      <c r="B362" s="31" t="s">
        <v>5222</v>
      </c>
      <c r="C362" s="31">
        <v>2</v>
      </c>
      <c r="D362" s="31" t="s">
        <v>5244</v>
      </c>
      <c r="E362" s="31">
        <v>3</v>
      </c>
      <c r="F362" s="31" t="s">
        <v>5253</v>
      </c>
      <c r="G362" s="31">
        <v>1</v>
      </c>
      <c r="H362" s="31" t="s">
        <v>5254</v>
      </c>
      <c r="I362" s="31">
        <v>1</v>
      </c>
      <c r="J362" s="84" t="s">
        <v>2865</v>
      </c>
      <c r="K362" s="98"/>
      <c r="L362" s="98"/>
      <c r="M362" s="98"/>
      <c r="N362" s="83" t="s">
        <v>5256</v>
      </c>
      <c r="O362" s="98"/>
      <c r="P362" s="81"/>
      <c r="Q362" s="98"/>
      <c r="R362" s="81" t="s">
        <v>453</v>
      </c>
    </row>
    <row r="363" spans="1:18" ht="18" customHeight="1" x14ac:dyDescent="0.15">
      <c r="A363" s="30">
        <v>15</v>
      </c>
      <c r="B363" s="31" t="s">
        <v>5222</v>
      </c>
      <c r="C363" s="31">
        <v>2</v>
      </c>
      <c r="D363" s="31" t="s">
        <v>5244</v>
      </c>
      <c r="E363" s="31">
        <v>3</v>
      </c>
      <c r="F363" s="31" t="s">
        <v>5253</v>
      </c>
      <c r="G363" s="31">
        <v>1</v>
      </c>
      <c r="H363" s="31" t="s">
        <v>5254</v>
      </c>
      <c r="I363" s="31">
        <v>1</v>
      </c>
      <c r="J363" s="84" t="s">
        <v>2865</v>
      </c>
      <c r="K363" s="98"/>
      <c r="L363" s="98"/>
      <c r="M363" s="98"/>
      <c r="N363" s="83" t="s">
        <v>5257</v>
      </c>
      <c r="O363" s="98"/>
      <c r="P363" s="81"/>
      <c r="Q363" s="98"/>
      <c r="R363" s="81" t="s">
        <v>453</v>
      </c>
    </row>
    <row r="364" spans="1:18" s="6" customFormat="1" ht="18" customHeight="1" x14ac:dyDescent="0.15">
      <c r="A364" s="13">
        <v>15</v>
      </c>
      <c r="B364" s="14" t="s">
        <v>5222</v>
      </c>
      <c r="C364" s="19">
        <v>2</v>
      </c>
      <c r="D364" s="14" t="s">
        <v>5244</v>
      </c>
      <c r="E364" s="20">
        <v>4</v>
      </c>
      <c r="F364" s="21" t="s">
        <v>5258</v>
      </c>
      <c r="G364" s="20"/>
      <c r="H364" s="21"/>
      <c r="I364" s="20"/>
      <c r="J364" s="20"/>
      <c r="K364" s="22">
        <f>IF(C364="",SUMIFS($K365:$K$6016,$A365:$A$6016,A364,$E365:$E$6016,""),IF(E364="",SUMIFS($K365:$K$6016,$A365:$A$6016,A364,$C365:$C$6016,C364,$G365:$G$6016,""),IF(G364="",SUMIFS($K365:$K$6016,$A365:$A$6016,A364,$C365:$C$6016,C364,$E365:$E$6016,E364),0)))</f>
        <v>0</v>
      </c>
      <c r="L364" s="22">
        <f>IF(C364="",SUMIFS($L365:$L$6016,$A365:$A$6016,A364,$E365:$E$6016,""),IF(E364="",SUMIFS($L365:$L$6016,$A365:$A$6016,A364,$C365:$C$6016,C364,$G365:$G$6016,""),IF(G364="",SUMIFS($L365:$L$6016,$A365:$A$6016,A364,$C365:$C$6016,C364,$E365:$E$6016,E364),0)))</f>
        <v>11000</v>
      </c>
      <c r="M364" s="22">
        <f t="shared" ref="M364" si="104">K364-L364</f>
        <v>-11000</v>
      </c>
      <c r="N364" s="77"/>
      <c r="O364" s="23"/>
      <c r="P364" s="60"/>
      <c r="Q364" s="22">
        <f>IF(C364="",SUMIFS($Q$3:$Q$5564,$A$3:$A$5564,A364,$C$3:$C$5564,"&gt;0",$E$3:$E$5564,""),IF(E364="",SUMIFS($Q$3:$Q$5564,$A$3:$A$5564,A364,$C$3:$C$5564,C364,$E$3:$E$5564,"&gt;0",$G$3:$G$5564,""),IF(G364="",SUMIFS($Q$3:$Q$5564,$A$3:$A$5564,A364,$C$3:$C$5564,C364,$E$3:$E$5564,E364,$G$3:$G$5564,"&gt;0"))))</f>
        <v>0</v>
      </c>
      <c r="R364" s="22"/>
    </row>
    <row r="365" spans="1:18" ht="18" customHeight="1" x14ac:dyDescent="0.15">
      <c r="A365" s="30">
        <v>15</v>
      </c>
      <c r="B365" s="31" t="s">
        <v>5222</v>
      </c>
      <c r="C365" s="31">
        <v>2</v>
      </c>
      <c r="D365" s="31" t="s">
        <v>5244</v>
      </c>
      <c r="E365" s="31">
        <v>4</v>
      </c>
      <c r="F365" s="31" t="s">
        <v>5258</v>
      </c>
      <c r="G365" s="32">
        <v>1</v>
      </c>
      <c r="H365" s="32" t="s">
        <v>5259</v>
      </c>
      <c r="I365" s="32"/>
      <c r="J365" s="83"/>
      <c r="K365" s="98"/>
      <c r="L365" s="98"/>
      <c r="M365" s="98"/>
      <c r="N365" s="83"/>
      <c r="O365" s="98"/>
      <c r="P365" s="81"/>
      <c r="Q365" s="98"/>
      <c r="R365" s="81"/>
    </row>
    <row r="366" spans="1:18" ht="18" customHeight="1" x14ac:dyDescent="0.15">
      <c r="A366" s="30">
        <v>15</v>
      </c>
      <c r="B366" s="31" t="s">
        <v>5222</v>
      </c>
      <c r="C366" s="31">
        <v>2</v>
      </c>
      <c r="D366" s="31" t="s">
        <v>5244</v>
      </c>
      <c r="E366" s="31">
        <v>4</v>
      </c>
      <c r="F366" s="31" t="s">
        <v>5258</v>
      </c>
      <c r="G366" s="31">
        <v>1</v>
      </c>
      <c r="H366" s="31" t="s">
        <v>5259</v>
      </c>
      <c r="I366" s="32">
        <v>3</v>
      </c>
      <c r="J366" s="83" t="s">
        <v>5260</v>
      </c>
      <c r="K366" s="98">
        <v>0</v>
      </c>
      <c r="L366" s="98">
        <v>11000</v>
      </c>
      <c r="M366" s="98">
        <f t="shared" ref="M366:M367" si="105">K366-L366</f>
        <v>-11000</v>
      </c>
      <c r="N366" s="83"/>
      <c r="O366" s="98"/>
      <c r="P366" s="81"/>
      <c r="Q366" s="98"/>
      <c r="R366" s="81" t="s">
        <v>1292</v>
      </c>
    </row>
    <row r="367" spans="1:18" s="6" customFormat="1" ht="18" customHeight="1" x14ac:dyDescent="0.15">
      <c r="A367" s="13">
        <v>15</v>
      </c>
      <c r="B367" s="14" t="s">
        <v>5222</v>
      </c>
      <c r="C367" s="19">
        <v>2</v>
      </c>
      <c r="D367" s="14" t="s">
        <v>5244</v>
      </c>
      <c r="E367" s="20">
        <v>5</v>
      </c>
      <c r="F367" s="21" t="s">
        <v>5261</v>
      </c>
      <c r="G367" s="20"/>
      <c r="H367" s="21"/>
      <c r="I367" s="20"/>
      <c r="J367" s="20"/>
      <c r="K367" s="22">
        <f>IF(C367="",SUMIFS($K368:$K$6016,$A368:$A$6016,A367,$E368:$E$6016,""),IF(E367="",SUMIFS($K368:$K$6016,$A368:$A$6016,A367,$C368:$C$6016,C367,$G368:$G$6016,""),IF(G367="",SUMIFS($K368:$K$6016,$A368:$A$6016,A367,$C368:$C$6016,C367,$E368:$E$6016,E367),0)))</f>
        <v>116873</v>
      </c>
      <c r="L367" s="22">
        <f>IF(C367="",SUMIFS($L368:$L$6016,$A368:$A$6016,A367,$E368:$E$6016,""),IF(E367="",SUMIFS($L368:$L$6016,$A368:$A$6016,A367,$C368:$C$6016,C367,$G368:$G$6016,""),IF(G367="",SUMIFS($L368:$L$6016,$A368:$A$6016,A367,$C368:$C$6016,C367,$E368:$E$6016,E367),0)))</f>
        <v>70862</v>
      </c>
      <c r="M367" s="22">
        <f t="shared" si="105"/>
        <v>46011</v>
      </c>
      <c r="N367" s="77"/>
      <c r="O367" s="23"/>
      <c r="P367" s="60"/>
      <c r="Q367" s="22">
        <f>IF(C367="",SUMIFS($Q$3:$Q$5564,$A$3:$A$5564,A367,$C$3:$C$5564,"&gt;0",$E$3:$E$5564,""),IF(E367="",SUMIFS($Q$3:$Q$5564,$A$3:$A$5564,A367,$C$3:$C$5564,C367,$E$3:$E$5564,"&gt;0",$G$3:$G$5564,""),IF(G367="",SUMIFS($Q$3:$Q$5564,$A$3:$A$5564,A367,$C$3:$C$5564,C367,$E$3:$E$5564,E367,$G$3:$G$5564,"&gt;0"))))</f>
        <v>116873</v>
      </c>
      <c r="R367" s="22"/>
    </row>
    <row r="368" spans="1:18" ht="18" customHeight="1" x14ac:dyDescent="0.15">
      <c r="A368" s="30">
        <v>15</v>
      </c>
      <c r="B368" s="31" t="s">
        <v>5222</v>
      </c>
      <c r="C368" s="31">
        <v>2</v>
      </c>
      <c r="D368" s="31" t="s">
        <v>5244</v>
      </c>
      <c r="E368" s="31">
        <v>5</v>
      </c>
      <c r="F368" s="31" t="s">
        <v>5261</v>
      </c>
      <c r="G368" s="32">
        <v>4</v>
      </c>
      <c r="H368" s="32" t="s">
        <v>5262</v>
      </c>
      <c r="I368" s="32"/>
      <c r="J368" s="83"/>
      <c r="K368" s="98"/>
      <c r="L368" s="98"/>
      <c r="M368" s="98"/>
      <c r="N368" s="83"/>
      <c r="O368" s="98"/>
      <c r="P368" s="81"/>
      <c r="Q368" s="98"/>
      <c r="R368" s="81"/>
    </row>
    <row r="369" spans="1:18" ht="18" customHeight="1" x14ac:dyDescent="0.15">
      <c r="A369" s="30">
        <v>15</v>
      </c>
      <c r="B369" s="31" t="s">
        <v>5222</v>
      </c>
      <c r="C369" s="31">
        <v>2</v>
      </c>
      <c r="D369" s="31" t="s">
        <v>5244</v>
      </c>
      <c r="E369" s="31">
        <v>5</v>
      </c>
      <c r="F369" s="31" t="s">
        <v>5261</v>
      </c>
      <c r="G369" s="31">
        <v>4</v>
      </c>
      <c r="H369" s="31" t="s">
        <v>5262</v>
      </c>
      <c r="I369" s="32">
        <v>1</v>
      </c>
      <c r="J369" s="83" t="s">
        <v>2899</v>
      </c>
      <c r="K369" s="98">
        <v>70</v>
      </c>
      <c r="L369" s="98">
        <v>70</v>
      </c>
      <c r="M369" s="98">
        <f t="shared" ref="M369:M371" si="106">K369-L369</f>
        <v>0</v>
      </c>
      <c r="N369" s="83" t="s">
        <v>5263</v>
      </c>
      <c r="O369" s="98">
        <v>70000</v>
      </c>
      <c r="P369" s="81" t="s">
        <v>1741</v>
      </c>
      <c r="Q369" s="98">
        <v>70</v>
      </c>
      <c r="R369" s="81" t="s">
        <v>5</v>
      </c>
    </row>
    <row r="370" spans="1:18" ht="18" customHeight="1" x14ac:dyDescent="0.15">
      <c r="A370" s="30">
        <v>15</v>
      </c>
      <c r="B370" s="31" t="s">
        <v>5222</v>
      </c>
      <c r="C370" s="31">
        <v>2</v>
      </c>
      <c r="D370" s="31" t="s">
        <v>5244</v>
      </c>
      <c r="E370" s="31">
        <v>5</v>
      </c>
      <c r="F370" s="31" t="s">
        <v>5261</v>
      </c>
      <c r="G370" s="31">
        <v>4</v>
      </c>
      <c r="H370" s="31" t="s">
        <v>5262</v>
      </c>
      <c r="I370" s="32">
        <v>3</v>
      </c>
      <c r="J370" s="83" t="s">
        <v>2900</v>
      </c>
      <c r="K370" s="98">
        <v>103</v>
      </c>
      <c r="L370" s="98">
        <v>103</v>
      </c>
      <c r="M370" s="98">
        <f t="shared" si="106"/>
        <v>0</v>
      </c>
      <c r="N370" s="83" t="s">
        <v>5264</v>
      </c>
      <c r="O370" s="98">
        <v>103000</v>
      </c>
      <c r="P370" s="81" t="s">
        <v>1741</v>
      </c>
      <c r="Q370" s="98">
        <v>103</v>
      </c>
      <c r="R370" s="81" t="s">
        <v>5</v>
      </c>
    </row>
    <row r="371" spans="1:18" ht="18" customHeight="1" x14ac:dyDescent="0.15">
      <c r="A371" s="30">
        <v>15</v>
      </c>
      <c r="B371" s="31" t="s">
        <v>5222</v>
      </c>
      <c r="C371" s="31">
        <v>2</v>
      </c>
      <c r="D371" s="31" t="s">
        <v>5244</v>
      </c>
      <c r="E371" s="31">
        <v>5</v>
      </c>
      <c r="F371" s="31" t="s">
        <v>5261</v>
      </c>
      <c r="G371" s="31">
        <v>4</v>
      </c>
      <c r="H371" s="31" t="s">
        <v>5262</v>
      </c>
      <c r="I371" s="32">
        <v>4</v>
      </c>
      <c r="J371" s="83" t="s">
        <v>2901</v>
      </c>
      <c r="K371" s="98">
        <v>250</v>
      </c>
      <c r="L371" s="98">
        <v>0</v>
      </c>
      <c r="M371" s="98">
        <f t="shared" si="106"/>
        <v>250</v>
      </c>
      <c r="N371" s="83" t="s">
        <v>5265</v>
      </c>
      <c r="O371" s="98">
        <v>150000</v>
      </c>
      <c r="P371" s="81" t="s">
        <v>1741</v>
      </c>
      <c r="Q371" s="98">
        <v>250</v>
      </c>
      <c r="R371" s="81" t="s">
        <v>5</v>
      </c>
    </row>
    <row r="372" spans="1:18" ht="18" customHeight="1" x14ac:dyDescent="0.15">
      <c r="A372" s="30">
        <v>15</v>
      </c>
      <c r="B372" s="31" t="s">
        <v>5222</v>
      </c>
      <c r="C372" s="31">
        <v>2</v>
      </c>
      <c r="D372" s="31" t="s">
        <v>5244</v>
      </c>
      <c r="E372" s="31">
        <v>5</v>
      </c>
      <c r="F372" s="31" t="s">
        <v>5261</v>
      </c>
      <c r="G372" s="31">
        <v>4</v>
      </c>
      <c r="H372" s="31" t="s">
        <v>5262</v>
      </c>
      <c r="I372" s="31">
        <v>4</v>
      </c>
      <c r="J372" s="84" t="s">
        <v>2901</v>
      </c>
      <c r="K372" s="98"/>
      <c r="L372" s="98"/>
      <c r="M372" s="98"/>
      <c r="N372" s="83" t="s">
        <v>5266</v>
      </c>
      <c r="O372" s="98"/>
      <c r="P372" s="81"/>
      <c r="Q372" s="98"/>
      <c r="R372" s="81" t="s">
        <v>5</v>
      </c>
    </row>
    <row r="373" spans="1:18" ht="18" customHeight="1" x14ac:dyDescent="0.15">
      <c r="A373" s="30">
        <v>15</v>
      </c>
      <c r="B373" s="31" t="s">
        <v>5222</v>
      </c>
      <c r="C373" s="31">
        <v>2</v>
      </c>
      <c r="D373" s="31" t="s">
        <v>5244</v>
      </c>
      <c r="E373" s="31">
        <v>5</v>
      </c>
      <c r="F373" s="31" t="s">
        <v>5261</v>
      </c>
      <c r="G373" s="31">
        <v>4</v>
      </c>
      <c r="H373" s="31" t="s">
        <v>5262</v>
      </c>
      <c r="I373" s="31">
        <v>4</v>
      </c>
      <c r="J373" s="84" t="s">
        <v>2901</v>
      </c>
      <c r="K373" s="98"/>
      <c r="L373" s="98"/>
      <c r="M373" s="98"/>
      <c r="N373" s="83" t="s">
        <v>5267</v>
      </c>
      <c r="O373" s="98">
        <v>100000</v>
      </c>
      <c r="P373" s="81"/>
      <c r="Q373" s="98"/>
      <c r="R373" s="81" t="s">
        <v>5</v>
      </c>
    </row>
    <row r="374" spans="1:18" ht="18" customHeight="1" x14ac:dyDescent="0.15">
      <c r="A374" s="30">
        <v>15</v>
      </c>
      <c r="B374" s="31" t="s">
        <v>5222</v>
      </c>
      <c r="C374" s="31">
        <v>2</v>
      </c>
      <c r="D374" s="31" t="s">
        <v>5244</v>
      </c>
      <c r="E374" s="31">
        <v>5</v>
      </c>
      <c r="F374" s="31" t="s">
        <v>5261</v>
      </c>
      <c r="G374" s="31">
        <v>4</v>
      </c>
      <c r="H374" s="31" t="s">
        <v>5262</v>
      </c>
      <c r="I374" s="31">
        <v>4</v>
      </c>
      <c r="J374" s="84" t="s">
        <v>2901</v>
      </c>
      <c r="K374" s="98"/>
      <c r="L374" s="98"/>
      <c r="M374" s="98"/>
      <c r="N374" s="83" t="s">
        <v>5268</v>
      </c>
      <c r="O374" s="98"/>
      <c r="P374" s="81"/>
      <c r="Q374" s="98"/>
      <c r="R374" s="81" t="s">
        <v>5</v>
      </c>
    </row>
    <row r="375" spans="1:18" ht="18" customHeight="1" x14ac:dyDescent="0.15">
      <c r="A375" s="30">
        <v>15</v>
      </c>
      <c r="B375" s="31" t="s">
        <v>5222</v>
      </c>
      <c r="C375" s="31">
        <v>2</v>
      </c>
      <c r="D375" s="31" t="s">
        <v>5244</v>
      </c>
      <c r="E375" s="31">
        <v>5</v>
      </c>
      <c r="F375" s="31" t="s">
        <v>5261</v>
      </c>
      <c r="G375" s="32">
        <v>7</v>
      </c>
      <c r="H375" s="32" t="s">
        <v>2910</v>
      </c>
      <c r="I375" s="32"/>
      <c r="J375" s="83"/>
      <c r="K375" s="98"/>
      <c r="L375" s="98"/>
      <c r="M375" s="98"/>
      <c r="N375" s="83"/>
      <c r="O375" s="98"/>
      <c r="P375" s="81"/>
      <c r="Q375" s="98"/>
      <c r="R375" s="81"/>
    </row>
    <row r="376" spans="1:18" ht="18" customHeight="1" x14ac:dyDescent="0.15">
      <c r="A376" s="30">
        <v>15</v>
      </c>
      <c r="B376" s="31" t="s">
        <v>5222</v>
      </c>
      <c r="C376" s="31">
        <v>2</v>
      </c>
      <c r="D376" s="31" t="s">
        <v>5244</v>
      </c>
      <c r="E376" s="31">
        <v>5</v>
      </c>
      <c r="F376" s="31" t="s">
        <v>5261</v>
      </c>
      <c r="G376" s="31">
        <v>7</v>
      </c>
      <c r="H376" s="31" t="s">
        <v>2910</v>
      </c>
      <c r="I376" s="32">
        <v>1</v>
      </c>
      <c r="J376" s="83" t="s">
        <v>2910</v>
      </c>
      <c r="K376" s="98">
        <v>62000</v>
      </c>
      <c r="L376" s="98">
        <v>10250</v>
      </c>
      <c r="M376" s="98">
        <f t="shared" ref="M376" si="107">K376-L376</f>
        <v>51750</v>
      </c>
      <c r="N376" s="83" t="s">
        <v>5269</v>
      </c>
      <c r="O376" s="98"/>
      <c r="P376" s="81" t="s">
        <v>1935</v>
      </c>
      <c r="Q376" s="98">
        <v>62000</v>
      </c>
      <c r="R376" s="81" t="s">
        <v>5</v>
      </c>
    </row>
    <row r="377" spans="1:18" ht="18" customHeight="1" x14ac:dyDescent="0.15">
      <c r="A377" s="30">
        <v>15</v>
      </c>
      <c r="B377" s="31" t="s">
        <v>5222</v>
      </c>
      <c r="C377" s="31">
        <v>2</v>
      </c>
      <c r="D377" s="31" t="s">
        <v>5244</v>
      </c>
      <c r="E377" s="31">
        <v>5</v>
      </c>
      <c r="F377" s="31" t="s">
        <v>5261</v>
      </c>
      <c r="G377" s="31">
        <v>7</v>
      </c>
      <c r="H377" s="31" t="s">
        <v>2910</v>
      </c>
      <c r="I377" s="31">
        <v>1</v>
      </c>
      <c r="J377" s="84" t="s">
        <v>2910</v>
      </c>
      <c r="K377" s="98"/>
      <c r="L377" s="98"/>
      <c r="M377" s="98"/>
      <c r="N377" s="83" t="s">
        <v>5270</v>
      </c>
      <c r="O377" s="98"/>
      <c r="P377" s="81"/>
      <c r="Q377" s="98"/>
      <c r="R377" s="81" t="s">
        <v>5</v>
      </c>
    </row>
    <row r="378" spans="1:18" ht="18" customHeight="1" x14ac:dyDescent="0.15">
      <c r="A378" s="30">
        <v>15</v>
      </c>
      <c r="B378" s="31" t="s">
        <v>5222</v>
      </c>
      <c r="C378" s="31">
        <v>2</v>
      </c>
      <c r="D378" s="31" t="s">
        <v>5244</v>
      </c>
      <c r="E378" s="31">
        <v>5</v>
      </c>
      <c r="F378" s="31" t="s">
        <v>5261</v>
      </c>
      <c r="G378" s="31">
        <v>7</v>
      </c>
      <c r="H378" s="31" t="s">
        <v>2910</v>
      </c>
      <c r="I378" s="31">
        <v>1</v>
      </c>
      <c r="J378" s="84" t="s">
        <v>2910</v>
      </c>
      <c r="K378" s="98"/>
      <c r="L378" s="98"/>
      <c r="M378" s="98"/>
      <c r="N378" s="83" t="s">
        <v>5271</v>
      </c>
      <c r="O378" s="98">
        <v>62000000</v>
      </c>
      <c r="P378" s="81"/>
      <c r="Q378" s="98"/>
      <c r="R378" s="81" t="s">
        <v>5</v>
      </c>
    </row>
    <row r="379" spans="1:18" ht="18" customHeight="1" x14ac:dyDescent="0.15">
      <c r="A379" s="30">
        <v>15</v>
      </c>
      <c r="B379" s="31" t="s">
        <v>5222</v>
      </c>
      <c r="C379" s="31">
        <v>2</v>
      </c>
      <c r="D379" s="31" t="s">
        <v>5244</v>
      </c>
      <c r="E379" s="31">
        <v>5</v>
      </c>
      <c r="F379" s="31" t="s">
        <v>5261</v>
      </c>
      <c r="G379" s="32">
        <v>8</v>
      </c>
      <c r="H379" s="32" t="s">
        <v>2906</v>
      </c>
      <c r="I379" s="32"/>
      <c r="J379" s="83"/>
      <c r="K379" s="98"/>
      <c r="L379" s="98"/>
      <c r="M379" s="98"/>
      <c r="N379" s="83"/>
      <c r="O379" s="98"/>
      <c r="P379" s="81"/>
      <c r="Q379" s="98"/>
      <c r="R379" s="81"/>
    </row>
    <row r="380" spans="1:18" ht="18" customHeight="1" x14ac:dyDescent="0.15">
      <c r="A380" s="30">
        <v>15</v>
      </c>
      <c r="B380" s="31" t="s">
        <v>5222</v>
      </c>
      <c r="C380" s="31">
        <v>2</v>
      </c>
      <c r="D380" s="31" t="s">
        <v>5244</v>
      </c>
      <c r="E380" s="31">
        <v>5</v>
      </c>
      <c r="F380" s="31" t="s">
        <v>5261</v>
      </c>
      <c r="G380" s="31">
        <v>8</v>
      </c>
      <c r="H380" s="31" t="s">
        <v>2906</v>
      </c>
      <c r="I380" s="32">
        <v>1</v>
      </c>
      <c r="J380" s="83" t="s">
        <v>2906</v>
      </c>
      <c r="K380" s="98">
        <v>54450</v>
      </c>
      <c r="L380" s="98">
        <v>60439</v>
      </c>
      <c r="M380" s="98">
        <f t="shared" ref="M380" si="108">K380-L380</f>
        <v>-5989</v>
      </c>
      <c r="N380" s="83" t="s">
        <v>5272</v>
      </c>
      <c r="O380" s="98"/>
      <c r="P380" s="81" t="s">
        <v>1866</v>
      </c>
      <c r="Q380" s="98">
        <v>54450</v>
      </c>
      <c r="R380" s="81" t="s">
        <v>5</v>
      </c>
    </row>
    <row r="381" spans="1:18" ht="18" customHeight="1" x14ac:dyDescent="0.15">
      <c r="A381" s="30">
        <v>15</v>
      </c>
      <c r="B381" s="31" t="s">
        <v>5222</v>
      </c>
      <c r="C381" s="31">
        <v>2</v>
      </c>
      <c r="D381" s="31" t="s">
        <v>5244</v>
      </c>
      <c r="E381" s="31">
        <v>5</v>
      </c>
      <c r="F381" s="31" t="s">
        <v>5261</v>
      </c>
      <c r="G381" s="31">
        <v>8</v>
      </c>
      <c r="H381" s="31" t="s">
        <v>2906</v>
      </c>
      <c r="I381" s="31">
        <v>1</v>
      </c>
      <c r="J381" s="84" t="s">
        <v>2906</v>
      </c>
      <c r="K381" s="98"/>
      <c r="L381" s="98"/>
      <c r="M381" s="98"/>
      <c r="N381" s="83" t="s">
        <v>5273</v>
      </c>
      <c r="O381" s="98">
        <v>54450000</v>
      </c>
      <c r="P381" s="81"/>
      <c r="Q381" s="98"/>
      <c r="R381" s="81" t="s">
        <v>5</v>
      </c>
    </row>
    <row r="382" spans="1:18" s="6" customFormat="1" ht="18" customHeight="1" x14ac:dyDescent="0.15">
      <c r="A382" s="13">
        <v>15</v>
      </c>
      <c r="B382" s="14" t="s">
        <v>5222</v>
      </c>
      <c r="C382" s="19">
        <v>2</v>
      </c>
      <c r="D382" s="14" t="s">
        <v>5244</v>
      </c>
      <c r="E382" s="20">
        <v>6</v>
      </c>
      <c r="F382" s="21" t="s">
        <v>5274</v>
      </c>
      <c r="G382" s="20"/>
      <c r="H382" s="21"/>
      <c r="I382" s="20"/>
      <c r="J382" s="20"/>
      <c r="K382" s="22">
        <f>IF(C382="",SUMIFS($K383:$K$6016,$A383:$A$6016,A382,$E383:$E$6016,""),IF(E382="",SUMIFS($K383:$K$6016,$A383:$A$6016,A382,$C383:$C$6016,C382,$G383:$G$6016,""),IF(G382="",SUMIFS($K383:$K$6016,$A383:$A$6016,A382,$C383:$C$6016,C382,$E383:$E$6016,E382),0)))</f>
        <v>12871</v>
      </c>
      <c r="L382" s="22">
        <f>IF(C382="",SUMIFS($L383:$L$6016,$A383:$A$6016,A382,$E383:$E$6016,""),IF(E382="",SUMIFS($L383:$L$6016,$A383:$A$6016,A382,$C383:$C$6016,C382,$G383:$G$6016,""),IF(G382="",SUMIFS($L383:$L$6016,$A383:$A$6016,A382,$C383:$C$6016,C382,$E383:$E$6016,E382),0)))</f>
        <v>12948</v>
      </c>
      <c r="M382" s="22">
        <f t="shared" ref="M382" si="109">K382-L382</f>
        <v>-77</v>
      </c>
      <c r="N382" s="77"/>
      <c r="O382" s="23"/>
      <c r="P382" s="60"/>
      <c r="Q382" s="22">
        <f>IF(C382="",SUMIFS($Q$3:$Q$5564,$A$3:$A$5564,A382,$C$3:$C$5564,"&gt;0",$E$3:$E$5564,""),IF(E382="",SUMIFS($Q$3:$Q$5564,$A$3:$A$5564,A382,$C$3:$C$5564,C382,$E$3:$E$5564,"&gt;0",$G$3:$G$5564,""),IF(G382="",SUMIFS($Q$3:$Q$5564,$A$3:$A$5564,A382,$C$3:$C$5564,C382,$E$3:$E$5564,E382,$G$3:$G$5564,"&gt;0"))))</f>
        <v>12871</v>
      </c>
      <c r="R382" s="22"/>
    </row>
    <row r="383" spans="1:18" ht="18" customHeight="1" x14ac:dyDescent="0.15">
      <c r="A383" s="30">
        <v>15</v>
      </c>
      <c r="B383" s="31" t="s">
        <v>5222</v>
      </c>
      <c r="C383" s="31">
        <v>2</v>
      </c>
      <c r="D383" s="31" t="s">
        <v>5244</v>
      </c>
      <c r="E383" s="31">
        <v>6</v>
      </c>
      <c r="F383" s="31" t="s">
        <v>5274</v>
      </c>
      <c r="G383" s="32">
        <v>4</v>
      </c>
      <c r="H383" s="32" t="s">
        <v>5275</v>
      </c>
      <c r="I383" s="32"/>
      <c r="J383" s="83"/>
      <c r="K383" s="98"/>
      <c r="L383" s="98"/>
      <c r="M383" s="98"/>
      <c r="N383" s="83"/>
      <c r="O383" s="98"/>
      <c r="P383" s="81"/>
      <c r="Q383" s="98"/>
      <c r="R383" s="81"/>
    </row>
    <row r="384" spans="1:18" ht="18" customHeight="1" x14ac:dyDescent="0.15">
      <c r="A384" s="30">
        <v>15</v>
      </c>
      <c r="B384" s="31" t="s">
        <v>5222</v>
      </c>
      <c r="C384" s="31">
        <v>2</v>
      </c>
      <c r="D384" s="31" t="s">
        <v>5244</v>
      </c>
      <c r="E384" s="31">
        <v>6</v>
      </c>
      <c r="F384" s="31" t="s">
        <v>5274</v>
      </c>
      <c r="G384" s="31">
        <v>4</v>
      </c>
      <c r="H384" s="31" t="s">
        <v>5275</v>
      </c>
      <c r="I384" s="32">
        <v>1</v>
      </c>
      <c r="J384" s="83" t="s">
        <v>2916</v>
      </c>
      <c r="K384" s="98">
        <v>84</v>
      </c>
      <c r="L384" s="98">
        <v>30</v>
      </c>
      <c r="M384" s="98">
        <f t="shared" ref="M384:M385" si="110">K384-L384</f>
        <v>54</v>
      </c>
      <c r="N384" s="83" t="s">
        <v>5276</v>
      </c>
      <c r="O384" s="98">
        <v>84562</v>
      </c>
      <c r="P384" s="81" t="s">
        <v>2222</v>
      </c>
      <c r="Q384" s="98">
        <v>84</v>
      </c>
      <c r="R384" s="81" t="s">
        <v>2027</v>
      </c>
    </row>
    <row r="385" spans="1:18" ht="18" customHeight="1" x14ac:dyDescent="0.15">
      <c r="A385" s="30">
        <v>15</v>
      </c>
      <c r="B385" s="31" t="s">
        <v>5222</v>
      </c>
      <c r="C385" s="31">
        <v>2</v>
      </c>
      <c r="D385" s="31" t="s">
        <v>5244</v>
      </c>
      <c r="E385" s="31">
        <v>6</v>
      </c>
      <c r="F385" s="31" t="s">
        <v>5274</v>
      </c>
      <c r="G385" s="31">
        <v>4</v>
      </c>
      <c r="H385" s="31" t="s">
        <v>5275</v>
      </c>
      <c r="I385" s="32">
        <v>11</v>
      </c>
      <c r="J385" s="83" t="s">
        <v>2919</v>
      </c>
      <c r="K385" s="98">
        <v>87</v>
      </c>
      <c r="L385" s="98">
        <v>85</v>
      </c>
      <c r="M385" s="98">
        <f t="shared" si="110"/>
        <v>2</v>
      </c>
      <c r="N385" s="83" t="s">
        <v>5277</v>
      </c>
      <c r="O385" s="98">
        <v>87367</v>
      </c>
      <c r="P385" s="81" t="s">
        <v>2222</v>
      </c>
      <c r="Q385" s="98">
        <v>87</v>
      </c>
      <c r="R385" s="81" t="s">
        <v>2027</v>
      </c>
    </row>
    <row r="386" spans="1:18" ht="18" customHeight="1" x14ac:dyDescent="0.15">
      <c r="A386" s="30">
        <v>15</v>
      </c>
      <c r="B386" s="31" t="s">
        <v>5222</v>
      </c>
      <c r="C386" s="31">
        <v>2</v>
      </c>
      <c r="D386" s="31" t="s">
        <v>5244</v>
      </c>
      <c r="E386" s="31">
        <v>6</v>
      </c>
      <c r="F386" s="31" t="s">
        <v>5274</v>
      </c>
      <c r="G386" s="32">
        <v>5</v>
      </c>
      <c r="H386" s="32" t="s">
        <v>5278</v>
      </c>
      <c r="I386" s="32"/>
      <c r="J386" s="83"/>
      <c r="K386" s="98"/>
      <c r="L386" s="98"/>
      <c r="M386" s="98"/>
      <c r="N386" s="83"/>
      <c r="O386" s="98"/>
      <c r="P386" s="81"/>
      <c r="Q386" s="98"/>
      <c r="R386" s="81"/>
    </row>
    <row r="387" spans="1:18" ht="18" customHeight="1" x14ac:dyDescent="0.15">
      <c r="A387" s="30">
        <v>15</v>
      </c>
      <c r="B387" s="31" t="s">
        <v>5222</v>
      </c>
      <c r="C387" s="31">
        <v>2</v>
      </c>
      <c r="D387" s="31" t="s">
        <v>5244</v>
      </c>
      <c r="E387" s="31">
        <v>6</v>
      </c>
      <c r="F387" s="31" t="s">
        <v>5274</v>
      </c>
      <c r="G387" s="31">
        <v>5</v>
      </c>
      <c r="H387" s="31" t="s">
        <v>5278</v>
      </c>
      <c r="I387" s="32">
        <v>1</v>
      </c>
      <c r="J387" s="83" t="s">
        <v>5279</v>
      </c>
      <c r="K387" s="98">
        <v>0</v>
      </c>
      <c r="L387" s="98">
        <v>10</v>
      </c>
      <c r="M387" s="98">
        <f t="shared" ref="M387:M388" si="111">K387-L387</f>
        <v>-10</v>
      </c>
      <c r="N387" s="83"/>
      <c r="O387" s="98"/>
      <c r="P387" s="81"/>
      <c r="Q387" s="98"/>
      <c r="R387" s="81" t="s">
        <v>2027</v>
      </c>
    </row>
    <row r="388" spans="1:18" ht="18" customHeight="1" x14ac:dyDescent="0.15">
      <c r="A388" s="30">
        <v>15</v>
      </c>
      <c r="B388" s="31" t="s">
        <v>5222</v>
      </c>
      <c r="C388" s="31">
        <v>2</v>
      </c>
      <c r="D388" s="31" t="s">
        <v>5244</v>
      </c>
      <c r="E388" s="31">
        <v>6</v>
      </c>
      <c r="F388" s="31" t="s">
        <v>5274</v>
      </c>
      <c r="G388" s="31">
        <v>5</v>
      </c>
      <c r="H388" s="31" t="s">
        <v>5278</v>
      </c>
      <c r="I388" s="32">
        <v>11</v>
      </c>
      <c r="J388" s="83" t="s">
        <v>5280</v>
      </c>
      <c r="K388" s="98">
        <v>0</v>
      </c>
      <c r="L388" s="98">
        <v>28</v>
      </c>
      <c r="M388" s="98">
        <f t="shared" si="111"/>
        <v>-28</v>
      </c>
      <c r="N388" s="83"/>
      <c r="O388" s="98"/>
      <c r="P388" s="81"/>
      <c r="Q388" s="98"/>
      <c r="R388" s="81" t="s">
        <v>2027</v>
      </c>
    </row>
    <row r="389" spans="1:18" ht="18" customHeight="1" x14ac:dyDescent="0.15">
      <c r="A389" s="30">
        <v>15</v>
      </c>
      <c r="B389" s="31" t="s">
        <v>5222</v>
      </c>
      <c r="C389" s="31">
        <v>2</v>
      </c>
      <c r="D389" s="31" t="s">
        <v>5244</v>
      </c>
      <c r="E389" s="31">
        <v>6</v>
      </c>
      <c r="F389" s="31" t="s">
        <v>5274</v>
      </c>
      <c r="G389" s="32">
        <v>15</v>
      </c>
      <c r="H389" s="32" t="s">
        <v>2929</v>
      </c>
      <c r="I389" s="32"/>
      <c r="J389" s="83"/>
      <c r="K389" s="98"/>
      <c r="L389" s="98"/>
      <c r="M389" s="98"/>
      <c r="N389" s="83"/>
      <c r="O389" s="98"/>
      <c r="P389" s="81"/>
      <c r="Q389" s="98"/>
      <c r="R389" s="81"/>
    </row>
    <row r="390" spans="1:18" ht="18" customHeight="1" x14ac:dyDescent="0.15">
      <c r="A390" s="30">
        <v>15</v>
      </c>
      <c r="B390" s="31" t="s">
        <v>5222</v>
      </c>
      <c r="C390" s="31">
        <v>2</v>
      </c>
      <c r="D390" s="31" t="s">
        <v>5244</v>
      </c>
      <c r="E390" s="31">
        <v>6</v>
      </c>
      <c r="F390" s="31" t="s">
        <v>5274</v>
      </c>
      <c r="G390" s="31">
        <v>15</v>
      </c>
      <c r="H390" s="31" t="s">
        <v>2929</v>
      </c>
      <c r="I390" s="32">
        <v>1</v>
      </c>
      <c r="J390" s="83" t="s">
        <v>2929</v>
      </c>
      <c r="K390" s="98">
        <v>12680</v>
      </c>
      <c r="L390" s="98">
        <v>12775</v>
      </c>
      <c r="M390" s="98">
        <f t="shared" ref="M390" si="112">K390-L390</f>
        <v>-95</v>
      </c>
      <c r="N390" s="83" t="s">
        <v>5281</v>
      </c>
      <c r="O390" s="98"/>
      <c r="P390" s="81" t="s">
        <v>2449</v>
      </c>
      <c r="Q390" s="98">
        <v>3158</v>
      </c>
      <c r="R390" s="81" t="s">
        <v>2383</v>
      </c>
    </row>
    <row r="391" spans="1:18" ht="18" customHeight="1" x14ac:dyDescent="0.15">
      <c r="A391" s="30">
        <v>15</v>
      </c>
      <c r="B391" s="31" t="s">
        <v>5222</v>
      </c>
      <c r="C391" s="31">
        <v>2</v>
      </c>
      <c r="D391" s="31" t="s">
        <v>5244</v>
      </c>
      <c r="E391" s="31">
        <v>6</v>
      </c>
      <c r="F391" s="31" t="s">
        <v>5274</v>
      </c>
      <c r="G391" s="31">
        <v>15</v>
      </c>
      <c r="H391" s="31" t="s">
        <v>2929</v>
      </c>
      <c r="I391" s="31">
        <v>1</v>
      </c>
      <c r="J391" s="84" t="s">
        <v>2929</v>
      </c>
      <c r="K391" s="98"/>
      <c r="L391" s="98"/>
      <c r="M391" s="98"/>
      <c r="N391" s="83" t="s">
        <v>5282</v>
      </c>
      <c r="O391" s="98"/>
      <c r="P391" s="81" t="s">
        <v>2453</v>
      </c>
      <c r="Q391" s="98">
        <v>9016</v>
      </c>
      <c r="R391" s="81" t="s">
        <v>2383</v>
      </c>
    </row>
    <row r="392" spans="1:18" ht="18" customHeight="1" x14ac:dyDescent="0.15">
      <c r="A392" s="30">
        <v>15</v>
      </c>
      <c r="B392" s="31" t="s">
        <v>5222</v>
      </c>
      <c r="C392" s="31">
        <v>2</v>
      </c>
      <c r="D392" s="31" t="s">
        <v>5244</v>
      </c>
      <c r="E392" s="31">
        <v>6</v>
      </c>
      <c r="F392" s="31" t="s">
        <v>5274</v>
      </c>
      <c r="G392" s="31">
        <v>15</v>
      </c>
      <c r="H392" s="31" t="s">
        <v>2929</v>
      </c>
      <c r="I392" s="31">
        <v>1</v>
      </c>
      <c r="J392" s="84" t="s">
        <v>2929</v>
      </c>
      <c r="K392" s="98"/>
      <c r="L392" s="98"/>
      <c r="M392" s="98"/>
      <c r="N392" s="83" t="s">
        <v>5283</v>
      </c>
      <c r="O392" s="98">
        <v>9016000</v>
      </c>
      <c r="P392" s="81" t="s">
        <v>2474</v>
      </c>
      <c r="Q392" s="98">
        <v>506</v>
      </c>
      <c r="R392" s="81" t="s">
        <v>2383</v>
      </c>
    </row>
    <row r="393" spans="1:18" ht="18" customHeight="1" x14ac:dyDescent="0.15">
      <c r="A393" s="30">
        <v>15</v>
      </c>
      <c r="B393" s="31" t="s">
        <v>5222</v>
      </c>
      <c r="C393" s="31">
        <v>2</v>
      </c>
      <c r="D393" s="31" t="s">
        <v>5244</v>
      </c>
      <c r="E393" s="31">
        <v>6</v>
      </c>
      <c r="F393" s="31" t="s">
        <v>5274</v>
      </c>
      <c r="G393" s="31">
        <v>15</v>
      </c>
      <c r="H393" s="31" t="s">
        <v>2929</v>
      </c>
      <c r="I393" s="31">
        <v>1</v>
      </c>
      <c r="J393" s="84" t="s">
        <v>2929</v>
      </c>
      <c r="K393" s="98"/>
      <c r="L393" s="98"/>
      <c r="M393" s="98"/>
      <c r="N393" s="83" t="s">
        <v>5284</v>
      </c>
      <c r="O393" s="98"/>
      <c r="P393" s="81"/>
      <c r="Q393" s="98"/>
      <c r="R393" s="81" t="s">
        <v>2383</v>
      </c>
    </row>
    <row r="394" spans="1:18" ht="18" customHeight="1" x14ac:dyDescent="0.15">
      <c r="A394" s="30">
        <v>15</v>
      </c>
      <c r="B394" s="31" t="s">
        <v>5222</v>
      </c>
      <c r="C394" s="31">
        <v>2</v>
      </c>
      <c r="D394" s="31" t="s">
        <v>5244</v>
      </c>
      <c r="E394" s="31">
        <v>6</v>
      </c>
      <c r="F394" s="31" t="s">
        <v>5274</v>
      </c>
      <c r="G394" s="31">
        <v>15</v>
      </c>
      <c r="H394" s="31" t="s">
        <v>2929</v>
      </c>
      <c r="I394" s="31">
        <v>1</v>
      </c>
      <c r="J394" s="84" t="s">
        <v>2929</v>
      </c>
      <c r="K394" s="98"/>
      <c r="L394" s="98"/>
      <c r="M394" s="98"/>
      <c r="N394" s="83" t="s">
        <v>5285</v>
      </c>
      <c r="O394" s="98">
        <v>508000</v>
      </c>
      <c r="P394" s="81"/>
      <c r="Q394" s="98"/>
      <c r="R394" s="81" t="s">
        <v>2383</v>
      </c>
    </row>
    <row r="395" spans="1:18" ht="18" customHeight="1" x14ac:dyDescent="0.15">
      <c r="A395" s="30">
        <v>15</v>
      </c>
      <c r="B395" s="31" t="s">
        <v>5222</v>
      </c>
      <c r="C395" s="31">
        <v>2</v>
      </c>
      <c r="D395" s="31" t="s">
        <v>5244</v>
      </c>
      <c r="E395" s="31">
        <v>6</v>
      </c>
      <c r="F395" s="31" t="s">
        <v>5274</v>
      </c>
      <c r="G395" s="31">
        <v>15</v>
      </c>
      <c r="H395" s="31" t="s">
        <v>2929</v>
      </c>
      <c r="I395" s="31">
        <v>1</v>
      </c>
      <c r="J395" s="84" t="s">
        <v>2929</v>
      </c>
      <c r="K395" s="98"/>
      <c r="L395" s="98"/>
      <c r="M395" s="98"/>
      <c r="N395" s="83" t="s">
        <v>5286</v>
      </c>
      <c r="O395" s="98"/>
      <c r="P395" s="81"/>
      <c r="Q395" s="98"/>
      <c r="R395" s="81" t="s">
        <v>2383</v>
      </c>
    </row>
    <row r="396" spans="1:18" ht="18" customHeight="1" x14ac:dyDescent="0.15">
      <c r="A396" s="30">
        <v>15</v>
      </c>
      <c r="B396" s="31" t="s">
        <v>5222</v>
      </c>
      <c r="C396" s="31">
        <v>2</v>
      </c>
      <c r="D396" s="31" t="s">
        <v>5244</v>
      </c>
      <c r="E396" s="31">
        <v>6</v>
      </c>
      <c r="F396" s="31" t="s">
        <v>5274</v>
      </c>
      <c r="G396" s="31">
        <v>15</v>
      </c>
      <c r="H396" s="31" t="s">
        <v>2929</v>
      </c>
      <c r="I396" s="31">
        <v>1</v>
      </c>
      <c r="J396" s="84" t="s">
        <v>2929</v>
      </c>
      <c r="K396" s="98"/>
      <c r="L396" s="98"/>
      <c r="M396" s="98"/>
      <c r="N396" s="83" t="s">
        <v>5287</v>
      </c>
      <c r="O396" s="98">
        <v>506000</v>
      </c>
      <c r="P396" s="81"/>
      <c r="Q396" s="98"/>
      <c r="R396" s="81" t="s">
        <v>2383</v>
      </c>
    </row>
    <row r="397" spans="1:18" ht="18" customHeight="1" x14ac:dyDescent="0.15">
      <c r="A397" s="30">
        <v>15</v>
      </c>
      <c r="B397" s="31" t="s">
        <v>5222</v>
      </c>
      <c r="C397" s="31">
        <v>2</v>
      </c>
      <c r="D397" s="31" t="s">
        <v>5244</v>
      </c>
      <c r="E397" s="31">
        <v>6</v>
      </c>
      <c r="F397" s="31" t="s">
        <v>5274</v>
      </c>
      <c r="G397" s="31">
        <v>15</v>
      </c>
      <c r="H397" s="31" t="s">
        <v>2929</v>
      </c>
      <c r="I397" s="31">
        <v>1</v>
      </c>
      <c r="J397" s="84" t="s">
        <v>2929</v>
      </c>
      <c r="K397" s="98"/>
      <c r="L397" s="98"/>
      <c r="M397" s="98"/>
      <c r="N397" s="83" t="s">
        <v>5288</v>
      </c>
      <c r="O397" s="98">
        <v>2650000</v>
      </c>
      <c r="P397" s="81"/>
      <c r="Q397" s="98"/>
      <c r="R397" s="81" t="s">
        <v>2383</v>
      </c>
    </row>
    <row r="398" spans="1:18" ht="18" customHeight="1" x14ac:dyDescent="0.15">
      <c r="A398" s="30">
        <v>15</v>
      </c>
      <c r="B398" s="31" t="s">
        <v>5222</v>
      </c>
      <c r="C398" s="31">
        <v>2</v>
      </c>
      <c r="D398" s="31" t="s">
        <v>5244</v>
      </c>
      <c r="E398" s="31">
        <v>6</v>
      </c>
      <c r="F398" s="31" t="s">
        <v>5274</v>
      </c>
      <c r="G398" s="32">
        <v>17</v>
      </c>
      <c r="H398" s="32" t="s">
        <v>2922</v>
      </c>
      <c r="I398" s="32"/>
      <c r="J398" s="83"/>
      <c r="K398" s="98"/>
      <c r="L398" s="98"/>
      <c r="M398" s="98"/>
      <c r="N398" s="83"/>
      <c r="O398" s="98"/>
      <c r="P398" s="81"/>
      <c r="Q398" s="98"/>
      <c r="R398" s="81"/>
    </row>
    <row r="399" spans="1:18" ht="18" customHeight="1" x14ac:dyDescent="0.15">
      <c r="A399" s="30">
        <v>15</v>
      </c>
      <c r="B399" s="31" t="s">
        <v>5222</v>
      </c>
      <c r="C399" s="31">
        <v>2</v>
      </c>
      <c r="D399" s="31" t="s">
        <v>5244</v>
      </c>
      <c r="E399" s="31">
        <v>6</v>
      </c>
      <c r="F399" s="31" t="s">
        <v>5274</v>
      </c>
      <c r="G399" s="31">
        <v>17</v>
      </c>
      <c r="H399" s="31" t="s">
        <v>2922</v>
      </c>
      <c r="I399" s="32">
        <v>1</v>
      </c>
      <c r="J399" s="83" t="s">
        <v>2922</v>
      </c>
      <c r="K399" s="98">
        <v>20</v>
      </c>
      <c r="L399" s="98">
        <v>20</v>
      </c>
      <c r="M399" s="98">
        <f t="shared" ref="M399" si="113">K399-L399</f>
        <v>0</v>
      </c>
      <c r="N399" s="83" t="s">
        <v>5289</v>
      </c>
      <c r="O399" s="98"/>
      <c r="P399" s="81" t="s">
        <v>2382</v>
      </c>
      <c r="Q399" s="98">
        <v>20</v>
      </c>
      <c r="R399" s="81" t="s">
        <v>2383</v>
      </c>
    </row>
    <row r="400" spans="1:18" ht="18" customHeight="1" x14ac:dyDescent="0.15">
      <c r="A400" s="30">
        <v>15</v>
      </c>
      <c r="B400" s="31" t="s">
        <v>5222</v>
      </c>
      <c r="C400" s="31">
        <v>2</v>
      </c>
      <c r="D400" s="31" t="s">
        <v>5244</v>
      </c>
      <c r="E400" s="31">
        <v>6</v>
      </c>
      <c r="F400" s="31" t="s">
        <v>5274</v>
      </c>
      <c r="G400" s="31">
        <v>17</v>
      </c>
      <c r="H400" s="31" t="s">
        <v>2922</v>
      </c>
      <c r="I400" s="31">
        <v>1</v>
      </c>
      <c r="J400" s="84" t="s">
        <v>2922</v>
      </c>
      <c r="K400" s="98"/>
      <c r="L400" s="98"/>
      <c r="M400" s="98"/>
      <c r="N400" s="83" t="s">
        <v>5290</v>
      </c>
      <c r="O400" s="98">
        <v>20000</v>
      </c>
      <c r="P400" s="81"/>
      <c r="Q400" s="98"/>
      <c r="R400" s="81" t="s">
        <v>2383</v>
      </c>
    </row>
    <row r="401" spans="1:18" s="6" customFormat="1" ht="18" customHeight="1" x14ac:dyDescent="0.15">
      <c r="A401" s="13">
        <v>15</v>
      </c>
      <c r="B401" s="14" t="s">
        <v>5222</v>
      </c>
      <c r="C401" s="15">
        <v>3</v>
      </c>
      <c r="D401" s="15" t="s">
        <v>5291</v>
      </c>
      <c r="E401" s="16"/>
      <c r="F401" s="15"/>
      <c r="G401" s="16"/>
      <c r="H401" s="15"/>
      <c r="I401" s="16"/>
      <c r="J401" s="16"/>
      <c r="K401" s="17">
        <f>IF(C401="",SUMIFS($K402:$K$6016,$A402:$A$6016,A401,$E402:$E$6016,""),IF(E401="",SUMIFS($K402:$K$6016,$A402:$A$6016,A401,$C402:$C$6016,C401,$G402:$G$6016,""),IF(G401="",SUMIFS($K402:$K$6016,$A402:$A$6016,A401,$C402:$C$6016,C401,$E402:$E$6016,E401),0)))</f>
        <v>3059</v>
      </c>
      <c r="L401" s="17">
        <f>IF(C401="",SUMIFS($L402:$L$6016,$A402:$A$6016,A401,$E402:$E$6016,""),IF(E401="",SUMIFS($L402:$L$6016,$A402:$A$6016,A401,$C402:$C$6016,C401,$G402:$G$6016,""),IF(G401="",SUMIFS($L402:$L$6016,$A402:$A$6016,A401,$C402:$C$6016,C401,$E402:$E$6016,E401),0)))</f>
        <v>3214</v>
      </c>
      <c r="M401" s="17">
        <f t="shared" ref="M401:M402" si="114">K401-L401</f>
        <v>-155</v>
      </c>
      <c r="N401" s="58"/>
      <c r="O401" s="72"/>
      <c r="P401" s="18"/>
      <c r="Q401" s="17">
        <f>IF(C401="",SUMIFS($Q$3:$Q$5564,$A$3:$A$5564,A401,$C$3:$C$5564,"&gt;0",$E$3:$E$5564,""),IF(E401="",SUMIFS($Q$3:$Q$5564,$A$3:$A$5564,A401,$C$3:$C$5564,C401,$E$3:$E$5564,"&gt;0",$G$3:$G$5564,""),IF(G401="",SUMIFS($Q$3:$Q$5564,$A$3:$A$5564,A401,$C$3:$C$5564,C401,$E$3:$E$5564,E401,$G$3:$G$5564,"&gt;0"))))</f>
        <v>3059</v>
      </c>
      <c r="R401" s="17"/>
    </row>
    <row r="402" spans="1:18" s="6" customFormat="1" ht="18" customHeight="1" x14ac:dyDescent="0.15">
      <c r="A402" s="13">
        <v>15</v>
      </c>
      <c r="B402" s="14" t="s">
        <v>5222</v>
      </c>
      <c r="C402" s="19">
        <v>3</v>
      </c>
      <c r="D402" s="14" t="s">
        <v>5291</v>
      </c>
      <c r="E402" s="20">
        <v>1</v>
      </c>
      <c r="F402" s="21" t="s">
        <v>5292</v>
      </c>
      <c r="G402" s="20"/>
      <c r="H402" s="21"/>
      <c r="I402" s="20"/>
      <c r="J402" s="20"/>
      <c r="K402" s="22">
        <f>IF(C402="",SUMIFS($K403:$K$6016,$A403:$A$6016,A402,$E403:$E$6016,""),IF(E402="",SUMIFS($K403:$K$6016,$A403:$A$6016,A402,$C403:$C$6016,C402,$G403:$G$6016,""),IF(G402="",SUMIFS($K403:$K$6016,$A403:$A$6016,A402,$C403:$C$6016,C402,$E403:$E$6016,E402),0)))</f>
        <v>193</v>
      </c>
      <c r="L402" s="22">
        <f>IF(C402="",SUMIFS($L403:$L$6016,$A403:$A$6016,A402,$E403:$E$6016,""),IF(E402="",SUMIFS($L403:$L$6016,$A403:$A$6016,A402,$C403:$C$6016,C402,$G403:$G$6016,""),IF(G402="",SUMIFS($L403:$L$6016,$A403:$A$6016,A402,$C403:$C$6016,C402,$E403:$E$6016,E402),0)))</f>
        <v>193</v>
      </c>
      <c r="M402" s="22">
        <f t="shared" si="114"/>
        <v>0</v>
      </c>
      <c r="N402" s="77"/>
      <c r="O402" s="23"/>
      <c r="P402" s="60"/>
      <c r="Q402" s="22">
        <f>IF(C402="",SUMIFS($Q$3:$Q$5564,$A$3:$A$5564,A402,$C$3:$C$5564,"&gt;0",$E$3:$E$5564,""),IF(E402="",SUMIFS($Q$3:$Q$5564,$A$3:$A$5564,A402,$C$3:$C$5564,C402,$E$3:$E$5564,"&gt;0",$G$3:$G$5564,""),IF(G402="",SUMIFS($Q$3:$Q$5564,$A$3:$A$5564,A402,$C$3:$C$5564,C402,$E$3:$E$5564,E402,$G$3:$G$5564,"&gt;0"))))</f>
        <v>193</v>
      </c>
      <c r="R402" s="22"/>
    </row>
    <row r="403" spans="1:18" ht="18" customHeight="1" x14ac:dyDescent="0.15">
      <c r="A403" s="30">
        <v>15</v>
      </c>
      <c r="B403" s="31" t="s">
        <v>5222</v>
      </c>
      <c r="C403" s="31">
        <v>3</v>
      </c>
      <c r="D403" s="31" t="s">
        <v>5291</v>
      </c>
      <c r="E403" s="31">
        <v>1</v>
      </c>
      <c r="F403" s="31" t="s">
        <v>5292</v>
      </c>
      <c r="G403" s="32">
        <v>1</v>
      </c>
      <c r="H403" s="32" t="s">
        <v>5293</v>
      </c>
      <c r="I403" s="32"/>
      <c r="J403" s="83"/>
      <c r="K403" s="98"/>
      <c r="L403" s="98"/>
      <c r="M403" s="98"/>
      <c r="N403" s="83"/>
      <c r="O403" s="98"/>
      <c r="P403" s="81"/>
      <c r="Q403" s="98"/>
      <c r="R403" s="81"/>
    </row>
    <row r="404" spans="1:18" ht="18" customHeight="1" x14ac:dyDescent="0.15">
      <c r="A404" s="30">
        <v>15</v>
      </c>
      <c r="B404" s="31" t="s">
        <v>5222</v>
      </c>
      <c r="C404" s="31">
        <v>3</v>
      </c>
      <c r="D404" s="31" t="s">
        <v>5291</v>
      </c>
      <c r="E404" s="31">
        <v>1</v>
      </c>
      <c r="F404" s="31" t="s">
        <v>5292</v>
      </c>
      <c r="G404" s="31">
        <v>1</v>
      </c>
      <c r="H404" s="31" t="s">
        <v>5293</v>
      </c>
      <c r="I404" s="32">
        <v>2</v>
      </c>
      <c r="J404" s="83" t="s">
        <v>2786</v>
      </c>
      <c r="K404" s="98">
        <v>20</v>
      </c>
      <c r="L404" s="98">
        <v>20</v>
      </c>
      <c r="M404" s="98">
        <f t="shared" ref="M404" si="115">K404-L404</f>
        <v>0</v>
      </c>
      <c r="N404" s="83" t="s">
        <v>2786</v>
      </c>
      <c r="O404" s="98">
        <v>20000</v>
      </c>
      <c r="P404" s="81" t="s">
        <v>451</v>
      </c>
      <c r="Q404" s="98">
        <v>20</v>
      </c>
      <c r="R404" s="81" t="s">
        <v>453</v>
      </c>
    </row>
    <row r="405" spans="1:18" ht="18" customHeight="1" x14ac:dyDescent="0.15">
      <c r="A405" s="30">
        <v>15</v>
      </c>
      <c r="B405" s="31" t="s">
        <v>5222</v>
      </c>
      <c r="C405" s="31">
        <v>3</v>
      </c>
      <c r="D405" s="31" t="s">
        <v>5291</v>
      </c>
      <c r="E405" s="31">
        <v>1</v>
      </c>
      <c r="F405" s="31" t="s">
        <v>5292</v>
      </c>
      <c r="G405" s="32">
        <v>2</v>
      </c>
      <c r="H405" s="32" t="s">
        <v>5294</v>
      </c>
      <c r="I405" s="32"/>
      <c r="J405" s="83"/>
      <c r="K405" s="98"/>
      <c r="L405" s="98"/>
      <c r="M405" s="98"/>
      <c r="N405" s="83"/>
      <c r="O405" s="98"/>
      <c r="P405" s="81"/>
      <c r="Q405" s="98"/>
      <c r="R405" s="81"/>
    </row>
    <row r="406" spans="1:18" ht="18" customHeight="1" x14ac:dyDescent="0.15">
      <c r="A406" s="30">
        <v>15</v>
      </c>
      <c r="B406" s="31" t="s">
        <v>5222</v>
      </c>
      <c r="C406" s="31">
        <v>3</v>
      </c>
      <c r="D406" s="31" t="s">
        <v>5291</v>
      </c>
      <c r="E406" s="31">
        <v>1</v>
      </c>
      <c r="F406" s="31" t="s">
        <v>5292</v>
      </c>
      <c r="G406" s="31">
        <v>2</v>
      </c>
      <c r="H406" s="31" t="s">
        <v>5294</v>
      </c>
      <c r="I406" s="32">
        <v>2</v>
      </c>
      <c r="J406" s="83" t="s">
        <v>2804</v>
      </c>
      <c r="K406" s="98">
        <v>173</v>
      </c>
      <c r="L406" s="98">
        <v>173</v>
      </c>
      <c r="M406" s="98">
        <f t="shared" ref="M406:M407" si="116">K406-L406</f>
        <v>0</v>
      </c>
      <c r="N406" s="83" t="s">
        <v>2804</v>
      </c>
      <c r="O406" s="98">
        <v>173000</v>
      </c>
      <c r="P406" s="81" t="s">
        <v>653</v>
      </c>
      <c r="Q406" s="98">
        <v>173</v>
      </c>
      <c r="R406" s="81" t="s">
        <v>453</v>
      </c>
    </row>
    <row r="407" spans="1:18" s="6" customFormat="1" ht="18" customHeight="1" x14ac:dyDescent="0.15">
      <c r="A407" s="13">
        <v>15</v>
      </c>
      <c r="B407" s="14" t="s">
        <v>5222</v>
      </c>
      <c r="C407" s="19">
        <v>3</v>
      </c>
      <c r="D407" s="14" t="s">
        <v>5291</v>
      </c>
      <c r="E407" s="20">
        <v>2</v>
      </c>
      <c r="F407" s="21" t="s">
        <v>5295</v>
      </c>
      <c r="G407" s="20"/>
      <c r="H407" s="21"/>
      <c r="I407" s="20"/>
      <c r="J407" s="20"/>
      <c r="K407" s="22">
        <f>IF(C407="",SUMIFS($K408:$K$6016,$A408:$A$6016,A407,$E408:$E$6016,""),IF(E407="",SUMIFS($K408:$K$6016,$A408:$A$6016,A407,$C408:$C$6016,C407,$G408:$G$6016,""),IF(G407="",SUMIFS($K408:$K$6016,$A408:$A$6016,A407,$C408:$C$6016,C407,$E408:$E$6016,E407),0)))</f>
        <v>2866</v>
      </c>
      <c r="L407" s="22">
        <f>IF(C407="",SUMIFS($L408:$L$6016,$A408:$A$6016,A407,$E408:$E$6016,""),IF(E407="",SUMIFS($L408:$L$6016,$A408:$A$6016,A407,$C408:$C$6016,C407,$G408:$G$6016,""),IF(G407="",SUMIFS($L408:$L$6016,$A408:$A$6016,A407,$C408:$C$6016,C407,$E408:$E$6016,E407),0)))</f>
        <v>3021</v>
      </c>
      <c r="M407" s="22">
        <f t="shared" si="116"/>
        <v>-155</v>
      </c>
      <c r="N407" s="77"/>
      <c r="O407" s="23"/>
      <c r="P407" s="60"/>
      <c r="Q407" s="22">
        <f>IF(C407="",SUMIFS($Q$3:$Q$5564,$A$3:$A$5564,A407,$C$3:$C$5564,"&gt;0",$E$3:$E$5564,""),IF(E407="",SUMIFS($Q$3:$Q$5564,$A$3:$A$5564,A407,$C$3:$C$5564,C407,$E$3:$E$5564,"&gt;0",$G$3:$G$5564,""),IF(G407="",SUMIFS($Q$3:$Q$5564,$A$3:$A$5564,A407,$C$3:$C$5564,C407,$E$3:$E$5564,E407,$G$3:$G$5564,"&gt;0"))))</f>
        <v>2866</v>
      </c>
      <c r="R407" s="22"/>
    </row>
    <row r="408" spans="1:18" ht="18" customHeight="1" x14ac:dyDescent="0.15">
      <c r="A408" s="30">
        <v>15</v>
      </c>
      <c r="B408" s="31" t="s">
        <v>5222</v>
      </c>
      <c r="C408" s="31">
        <v>3</v>
      </c>
      <c r="D408" s="31" t="s">
        <v>5291</v>
      </c>
      <c r="E408" s="31">
        <v>2</v>
      </c>
      <c r="F408" s="31" t="s">
        <v>5295</v>
      </c>
      <c r="G408" s="32">
        <v>1</v>
      </c>
      <c r="H408" s="32" t="s">
        <v>5296</v>
      </c>
      <c r="I408" s="32"/>
      <c r="J408" s="83"/>
      <c r="K408" s="98"/>
      <c r="L408" s="98"/>
      <c r="M408" s="98"/>
      <c r="N408" s="83"/>
      <c r="O408" s="98"/>
      <c r="P408" s="81"/>
      <c r="Q408" s="98"/>
      <c r="R408" s="81"/>
    </row>
    <row r="409" spans="1:18" ht="18" customHeight="1" x14ac:dyDescent="0.15">
      <c r="A409" s="30">
        <v>15</v>
      </c>
      <c r="B409" s="31" t="s">
        <v>5222</v>
      </c>
      <c r="C409" s="31">
        <v>3</v>
      </c>
      <c r="D409" s="31" t="s">
        <v>5291</v>
      </c>
      <c r="E409" s="31">
        <v>2</v>
      </c>
      <c r="F409" s="31" t="s">
        <v>5295</v>
      </c>
      <c r="G409" s="31">
        <v>1</v>
      </c>
      <c r="H409" s="31" t="s">
        <v>5296</v>
      </c>
      <c r="I409" s="32">
        <v>2</v>
      </c>
      <c r="J409" s="83" t="s">
        <v>2814</v>
      </c>
      <c r="K409" s="98">
        <v>2848</v>
      </c>
      <c r="L409" s="98">
        <v>3005</v>
      </c>
      <c r="M409" s="98">
        <f t="shared" ref="M409" si="117">K409-L409</f>
        <v>-157</v>
      </c>
      <c r="N409" s="83" t="s">
        <v>5297</v>
      </c>
      <c r="O409" s="98">
        <v>2848000</v>
      </c>
      <c r="P409" s="81" t="s">
        <v>909</v>
      </c>
      <c r="Q409" s="98">
        <v>2848</v>
      </c>
      <c r="R409" s="81" t="s">
        <v>453</v>
      </c>
    </row>
    <row r="410" spans="1:18" ht="18" customHeight="1" x14ac:dyDescent="0.15">
      <c r="A410" s="30">
        <v>15</v>
      </c>
      <c r="B410" s="31" t="s">
        <v>5222</v>
      </c>
      <c r="C410" s="31">
        <v>3</v>
      </c>
      <c r="D410" s="31" t="s">
        <v>5291</v>
      </c>
      <c r="E410" s="31">
        <v>2</v>
      </c>
      <c r="F410" s="31" t="s">
        <v>5295</v>
      </c>
      <c r="G410" s="31">
        <v>1</v>
      </c>
      <c r="H410" s="31" t="s">
        <v>5296</v>
      </c>
      <c r="I410" s="31">
        <v>2</v>
      </c>
      <c r="J410" s="84" t="s">
        <v>2814</v>
      </c>
      <c r="K410" s="98"/>
      <c r="L410" s="98"/>
      <c r="M410" s="98"/>
      <c r="N410" s="83" t="s">
        <v>5298</v>
      </c>
      <c r="O410" s="98"/>
      <c r="P410" s="81"/>
      <c r="Q410" s="98"/>
      <c r="R410" s="81" t="s">
        <v>453</v>
      </c>
    </row>
    <row r="411" spans="1:18" ht="18" customHeight="1" x14ac:dyDescent="0.15">
      <c r="A411" s="30">
        <v>15</v>
      </c>
      <c r="B411" s="31" t="s">
        <v>5222</v>
      </c>
      <c r="C411" s="31">
        <v>3</v>
      </c>
      <c r="D411" s="31" t="s">
        <v>5291</v>
      </c>
      <c r="E411" s="31">
        <v>2</v>
      </c>
      <c r="F411" s="31" t="s">
        <v>5295</v>
      </c>
      <c r="G411" s="31">
        <v>1</v>
      </c>
      <c r="H411" s="31" t="s">
        <v>5296</v>
      </c>
      <c r="I411" s="31">
        <v>2</v>
      </c>
      <c r="J411" s="84" t="s">
        <v>2814</v>
      </c>
      <c r="K411" s="98"/>
      <c r="L411" s="98"/>
      <c r="M411" s="98"/>
      <c r="N411" s="83" t="s">
        <v>5299</v>
      </c>
      <c r="O411" s="98"/>
      <c r="P411" s="81"/>
      <c r="Q411" s="98"/>
      <c r="R411" s="81" t="s">
        <v>453</v>
      </c>
    </row>
    <row r="412" spans="1:18" ht="18" customHeight="1" x14ac:dyDescent="0.15">
      <c r="A412" s="30">
        <v>15</v>
      </c>
      <c r="B412" s="31" t="s">
        <v>5222</v>
      </c>
      <c r="C412" s="31">
        <v>3</v>
      </c>
      <c r="D412" s="31" t="s">
        <v>5291</v>
      </c>
      <c r="E412" s="31">
        <v>2</v>
      </c>
      <c r="F412" s="31" t="s">
        <v>5295</v>
      </c>
      <c r="G412" s="32">
        <v>2</v>
      </c>
      <c r="H412" s="32" t="s">
        <v>5300</v>
      </c>
      <c r="I412" s="32"/>
      <c r="J412" s="83"/>
      <c r="K412" s="98"/>
      <c r="L412" s="98"/>
      <c r="M412" s="98"/>
      <c r="N412" s="83"/>
      <c r="O412" s="98"/>
      <c r="P412" s="81"/>
      <c r="Q412" s="98"/>
      <c r="R412" s="81"/>
    </row>
    <row r="413" spans="1:18" ht="18" customHeight="1" x14ac:dyDescent="0.15">
      <c r="A413" s="30">
        <v>15</v>
      </c>
      <c r="B413" s="31" t="s">
        <v>5222</v>
      </c>
      <c r="C413" s="31">
        <v>3</v>
      </c>
      <c r="D413" s="31" t="s">
        <v>5291</v>
      </c>
      <c r="E413" s="31">
        <v>2</v>
      </c>
      <c r="F413" s="31" t="s">
        <v>5295</v>
      </c>
      <c r="G413" s="31">
        <v>2</v>
      </c>
      <c r="H413" s="31" t="s">
        <v>5300</v>
      </c>
      <c r="I413" s="32">
        <v>3</v>
      </c>
      <c r="J413" s="83" t="s">
        <v>2846</v>
      </c>
      <c r="K413" s="98">
        <v>18</v>
      </c>
      <c r="L413" s="98">
        <v>16</v>
      </c>
      <c r="M413" s="98">
        <f t="shared" ref="M413:M416" si="118">K413-L413</f>
        <v>2</v>
      </c>
      <c r="N413" s="83" t="s">
        <v>5301</v>
      </c>
      <c r="O413" s="98">
        <v>18290</v>
      </c>
      <c r="P413" s="81" t="s">
        <v>1025</v>
      </c>
      <c r="Q413" s="98">
        <v>18</v>
      </c>
      <c r="R413" s="81" t="s">
        <v>862</v>
      </c>
    </row>
    <row r="414" spans="1:18" s="6" customFormat="1" ht="18" customHeight="1" x14ac:dyDescent="0.15">
      <c r="A414" s="24">
        <v>16</v>
      </c>
      <c r="B414" s="25" t="s">
        <v>5302</v>
      </c>
      <c r="C414" s="25"/>
      <c r="D414" s="25"/>
      <c r="E414" s="26"/>
      <c r="F414" s="25"/>
      <c r="G414" s="26"/>
      <c r="H414" s="25"/>
      <c r="I414" s="26"/>
      <c r="J414" s="26"/>
      <c r="K414" s="27">
        <f>IF(C414="",SUMIFS($K415:$K$6016,$A415:$A$6016,A414,$E415:$E$6016,""),IF(E414="",SUMIFS($K415:$K$6016,$A415:$A$6016,A414,$C415:$C$6016,C414,$G415:$G$6016,""),IF(G414="",SUMIFS($K415:$K$6016,$A415:$A$6016,A414,$C415:$C$6016,C414,$E415:$E$6016,E414),0)))</f>
        <v>284528</v>
      </c>
      <c r="L414" s="27">
        <f>IF(C414="",SUMIFS($L415:$L$6016,$A415:$A$6016,A414,$E415:$E$6016,""),IF(E414="",SUMIFS($L415:$L$6016,$A415:$A$6016,A414,$C415:$C$6016,C414,$G415:$G$6016,""),IF(G414="",SUMIFS($L415:$L$6016,$A415:$A$6016,A414,$C415:$C$6016,C414,$E415:$E$6016,E414),0)))</f>
        <v>260422</v>
      </c>
      <c r="M414" s="27">
        <f t="shared" si="118"/>
        <v>24106</v>
      </c>
      <c r="N414" s="56"/>
      <c r="O414" s="71"/>
      <c r="P414" s="28"/>
      <c r="Q414" s="27">
        <f>IF(C414="",SUMIFS($Q$3:$Q$5564,$A$3:$A$5564,A414,$C$3:$C$5564,"&gt;0",$E$3:$E$5564,""),IF(E414="",SUMIFS($Q$3:$Q$5564,$A$3:$A$5564,A414,$C$3:$C$5564,C414,$E$3:$E$5564,"&gt;0",$G$3:$G$5564,""),IF(G414="",SUMIFS($Q$3:$Q$5564,$A$3:$A$5564,A414,$C$3:$C$5564,C414,$E$3:$E$5564,E414,$G$3:$G$5564,"&gt;0"))))</f>
        <v>278137</v>
      </c>
      <c r="R414" s="27"/>
    </row>
    <row r="415" spans="1:18" s="6" customFormat="1" ht="18" customHeight="1" x14ac:dyDescent="0.15">
      <c r="A415" s="13">
        <v>16</v>
      </c>
      <c r="B415" s="14" t="s">
        <v>5302</v>
      </c>
      <c r="C415" s="15">
        <v>1</v>
      </c>
      <c r="D415" s="15" t="s">
        <v>5303</v>
      </c>
      <c r="E415" s="16"/>
      <c r="F415" s="15"/>
      <c r="G415" s="16"/>
      <c r="H415" s="15"/>
      <c r="I415" s="16"/>
      <c r="J415" s="16"/>
      <c r="K415" s="17">
        <f>IF(C415="",SUMIFS($K416:$K$6016,$A416:$A$6016,A415,$E416:$E$6016,""),IF(E415="",SUMIFS($K416:$K$6016,$A416:$A$6016,A415,$C416:$C$6016,C415,$G416:$G$6016,""),IF(G415="",SUMIFS($K416:$K$6016,$A416:$A$6016,A415,$C416:$C$6016,C415,$E416:$E$6016,E415),0)))</f>
        <v>137230</v>
      </c>
      <c r="L415" s="17">
        <f>IF(C415="",SUMIFS($L416:$L$6016,$A416:$A$6016,A415,$E416:$E$6016,""),IF(E415="",SUMIFS($L416:$L$6016,$A416:$A$6016,A415,$C416:$C$6016,C415,$G416:$G$6016,""),IF(G415="",SUMIFS($L416:$L$6016,$A416:$A$6016,A415,$C416:$C$6016,C415,$E416:$E$6016,E415),0)))</f>
        <v>129934</v>
      </c>
      <c r="M415" s="17">
        <f t="shared" si="118"/>
        <v>7296</v>
      </c>
      <c r="N415" s="58"/>
      <c r="O415" s="72"/>
      <c r="P415" s="18"/>
      <c r="Q415" s="17">
        <f>IF(C415="",SUMIFS($Q$3:$Q$5564,$A$3:$A$5564,A415,$C$3:$C$5564,"&gt;0",$E$3:$E$5564,""),IF(E415="",SUMIFS($Q$3:$Q$5564,$A$3:$A$5564,A415,$C$3:$C$5564,C415,$E$3:$E$5564,"&gt;0",$G$3:$G$5564,""),IF(G415="",SUMIFS($Q$3:$Q$5564,$A$3:$A$5564,A415,$C$3:$C$5564,C415,$E$3:$E$5564,E415,$G$3:$G$5564,"&gt;0"))))</f>
        <v>137230</v>
      </c>
      <c r="R415" s="17"/>
    </row>
    <row r="416" spans="1:18" s="6" customFormat="1" ht="18" customHeight="1" x14ac:dyDescent="0.15">
      <c r="A416" s="13">
        <v>16</v>
      </c>
      <c r="B416" s="14" t="s">
        <v>5302</v>
      </c>
      <c r="C416" s="19">
        <v>1</v>
      </c>
      <c r="D416" s="14" t="s">
        <v>5303</v>
      </c>
      <c r="E416" s="20">
        <v>1</v>
      </c>
      <c r="F416" s="21" t="s">
        <v>5304</v>
      </c>
      <c r="G416" s="20"/>
      <c r="H416" s="21"/>
      <c r="I416" s="20"/>
      <c r="J416" s="20"/>
      <c r="K416" s="22">
        <f>IF(C416="",SUMIFS($K417:$K$6016,$A417:$A$6016,A416,$E417:$E$6016,""),IF(E416="",SUMIFS($K417:$K$6016,$A417:$A$6016,A416,$C417:$C$6016,C416,$G417:$G$6016,""),IF(G416="",SUMIFS($K417:$K$6016,$A417:$A$6016,A416,$C417:$C$6016,C416,$E417:$E$6016,E416),0)))</f>
        <v>21675</v>
      </c>
      <c r="L416" s="22">
        <f>IF(C416="",SUMIFS($L417:$L$6016,$A417:$A$6016,A416,$E417:$E$6016,""),IF(E416="",SUMIFS($L417:$L$6016,$A417:$A$6016,A416,$C417:$C$6016,C416,$G417:$G$6016,""),IF(G416="",SUMIFS($L417:$L$6016,$A417:$A$6016,A416,$C417:$C$6016,C416,$E417:$E$6016,E416),0)))</f>
        <v>17775</v>
      </c>
      <c r="M416" s="22">
        <f t="shared" si="118"/>
        <v>3900</v>
      </c>
      <c r="N416" s="77"/>
      <c r="O416" s="23"/>
      <c r="P416" s="60"/>
      <c r="Q416" s="22">
        <f>IF(C416="",SUMIFS($Q$3:$Q$5564,$A$3:$A$5564,A416,$C$3:$C$5564,"&gt;0",$E$3:$E$5564,""),IF(E416="",SUMIFS($Q$3:$Q$5564,$A$3:$A$5564,A416,$C$3:$C$5564,C416,$E$3:$E$5564,"&gt;0",$G$3:$G$5564,""),IF(G416="",SUMIFS($Q$3:$Q$5564,$A$3:$A$5564,A416,$C$3:$C$5564,C416,$E$3:$E$5564,E416,$G$3:$G$5564,"&gt;0"))))</f>
        <v>21675</v>
      </c>
      <c r="R416" s="22"/>
    </row>
    <row r="417" spans="1:18" ht="18" customHeight="1" x14ac:dyDescent="0.15">
      <c r="A417" s="30">
        <v>16</v>
      </c>
      <c r="B417" s="31" t="s">
        <v>5302</v>
      </c>
      <c r="C417" s="31">
        <v>1</v>
      </c>
      <c r="D417" s="31" t="s">
        <v>5303</v>
      </c>
      <c r="E417" s="31">
        <v>1</v>
      </c>
      <c r="F417" s="31" t="s">
        <v>5304</v>
      </c>
      <c r="G417" s="32">
        <v>1</v>
      </c>
      <c r="H417" s="32" t="s">
        <v>5304</v>
      </c>
      <c r="I417" s="32"/>
      <c r="J417" s="83"/>
      <c r="K417" s="98"/>
      <c r="L417" s="98"/>
      <c r="M417" s="98"/>
      <c r="N417" s="83"/>
      <c r="O417" s="98"/>
      <c r="P417" s="81"/>
      <c r="Q417" s="98"/>
      <c r="R417" s="81"/>
    </row>
    <row r="418" spans="1:18" ht="18" customHeight="1" x14ac:dyDescent="0.15">
      <c r="A418" s="30">
        <v>16</v>
      </c>
      <c r="B418" s="31" t="s">
        <v>5302</v>
      </c>
      <c r="C418" s="31">
        <v>1</v>
      </c>
      <c r="D418" s="31" t="s">
        <v>5303</v>
      </c>
      <c r="E418" s="31">
        <v>1</v>
      </c>
      <c r="F418" s="31" t="s">
        <v>5304</v>
      </c>
      <c r="G418" s="31">
        <v>1</v>
      </c>
      <c r="H418" s="31" t="s">
        <v>5304</v>
      </c>
      <c r="I418" s="32">
        <v>1</v>
      </c>
      <c r="J418" s="83" t="s">
        <v>5305</v>
      </c>
      <c r="K418" s="98">
        <v>21675</v>
      </c>
      <c r="L418" s="98">
        <v>17775</v>
      </c>
      <c r="M418" s="98">
        <f t="shared" ref="M418:M419" si="119">K418-L418</f>
        <v>3900</v>
      </c>
      <c r="N418" s="83" t="s">
        <v>5306</v>
      </c>
      <c r="O418" s="98">
        <v>21675000</v>
      </c>
      <c r="P418" s="81" t="s">
        <v>805</v>
      </c>
      <c r="Q418" s="98">
        <v>21675</v>
      </c>
      <c r="R418" s="81" t="s">
        <v>806</v>
      </c>
    </row>
    <row r="419" spans="1:18" s="6" customFormat="1" ht="18" customHeight="1" x14ac:dyDescent="0.15">
      <c r="A419" s="13">
        <v>16</v>
      </c>
      <c r="B419" s="14" t="s">
        <v>5302</v>
      </c>
      <c r="C419" s="19">
        <v>1</v>
      </c>
      <c r="D419" s="14" t="s">
        <v>5303</v>
      </c>
      <c r="E419" s="20">
        <v>2</v>
      </c>
      <c r="F419" s="21" t="s">
        <v>5307</v>
      </c>
      <c r="G419" s="20"/>
      <c r="H419" s="21"/>
      <c r="I419" s="20"/>
      <c r="J419" s="20"/>
      <c r="K419" s="22">
        <f>IF(C419="",SUMIFS($K420:$K$6016,$A420:$A$6016,A419,$E420:$E$6016,""),IF(E419="",SUMIFS($K420:$K$6016,$A420:$A$6016,A419,$C420:$C$6016,C419,$G420:$G$6016,""),IF(G419="",SUMIFS($K420:$K$6016,$A420:$A$6016,A419,$C420:$C$6016,C419,$E420:$E$6016,E419),0)))</f>
        <v>115555</v>
      </c>
      <c r="L419" s="22">
        <f>IF(C419="",SUMIFS($L420:$L$6016,$A420:$A$6016,A419,$E420:$E$6016,""),IF(E419="",SUMIFS($L420:$L$6016,$A420:$A$6016,A419,$C420:$C$6016,C419,$G420:$G$6016,""),IF(G419="",SUMIFS($L420:$L$6016,$A420:$A$6016,A419,$C420:$C$6016,C419,$E420:$E$6016,E419),0)))</f>
        <v>112159</v>
      </c>
      <c r="M419" s="22">
        <f t="shared" si="119"/>
        <v>3396</v>
      </c>
      <c r="N419" s="77"/>
      <c r="O419" s="23"/>
      <c r="P419" s="60"/>
      <c r="Q419" s="22">
        <f>IF(C419="",SUMIFS($Q$3:$Q$5564,$A$3:$A$5564,A419,$C$3:$C$5564,"&gt;0",$E$3:$E$5564,""),IF(E419="",SUMIFS($Q$3:$Q$5564,$A$3:$A$5564,A419,$C$3:$C$5564,C419,$E$3:$E$5564,"&gt;0",$G$3:$G$5564,""),IF(G419="",SUMIFS($Q$3:$Q$5564,$A$3:$A$5564,A419,$C$3:$C$5564,C419,$E$3:$E$5564,E419,$G$3:$G$5564,"&gt;0"))))</f>
        <v>115555</v>
      </c>
      <c r="R419" s="22"/>
    </row>
    <row r="420" spans="1:18" ht="18" customHeight="1" x14ac:dyDescent="0.15">
      <c r="A420" s="30">
        <v>16</v>
      </c>
      <c r="B420" s="31" t="s">
        <v>5302</v>
      </c>
      <c r="C420" s="31">
        <v>1</v>
      </c>
      <c r="D420" s="31" t="s">
        <v>5303</v>
      </c>
      <c r="E420" s="31">
        <v>2</v>
      </c>
      <c r="F420" s="31" t="s">
        <v>5307</v>
      </c>
      <c r="G420" s="32">
        <v>1</v>
      </c>
      <c r="H420" s="32" t="s">
        <v>5308</v>
      </c>
      <c r="I420" s="32"/>
      <c r="J420" s="83"/>
      <c r="K420" s="98"/>
      <c r="L420" s="98"/>
      <c r="M420" s="98"/>
      <c r="N420" s="83"/>
      <c r="O420" s="98"/>
      <c r="P420" s="81"/>
      <c r="Q420" s="98"/>
      <c r="R420" s="81"/>
    </row>
    <row r="421" spans="1:18" ht="18" customHeight="1" x14ac:dyDescent="0.15">
      <c r="A421" s="30">
        <v>16</v>
      </c>
      <c r="B421" s="31" t="s">
        <v>5302</v>
      </c>
      <c r="C421" s="31">
        <v>1</v>
      </c>
      <c r="D421" s="31" t="s">
        <v>5303</v>
      </c>
      <c r="E421" s="31">
        <v>2</v>
      </c>
      <c r="F421" s="31" t="s">
        <v>5307</v>
      </c>
      <c r="G421" s="31">
        <v>1</v>
      </c>
      <c r="H421" s="31" t="s">
        <v>5308</v>
      </c>
      <c r="I421" s="32">
        <v>1</v>
      </c>
      <c r="J421" s="83" t="s">
        <v>2812</v>
      </c>
      <c r="K421" s="98">
        <v>34915</v>
      </c>
      <c r="L421" s="98">
        <v>30739</v>
      </c>
      <c r="M421" s="98">
        <f t="shared" ref="M421" si="120">K421-L421</f>
        <v>4176</v>
      </c>
      <c r="N421" s="83" t="s">
        <v>5309</v>
      </c>
      <c r="O421" s="98"/>
      <c r="P421" s="81" t="s">
        <v>861</v>
      </c>
      <c r="Q421" s="98">
        <v>34915</v>
      </c>
      <c r="R421" s="81" t="s">
        <v>862</v>
      </c>
    </row>
    <row r="422" spans="1:18" ht="18" customHeight="1" x14ac:dyDescent="0.15">
      <c r="A422" s="30">
        <v>16</v>
      </c>
      <c r="B422" s="31" t="s">
        <v>5302</v>
      </c>
      <c r="C422" s="31">
        <v>1</v>
      </c>
      <c r="D422" s="31" t="s">
        <v>5303</v>
      </c>
      <c r="E422" s="31">
        <v>2</v>
      </c>
      <c r="F422" s="31" t="s">
        <v>5307</v>
      </c>
      <c r="G422" s="31">
        <v>1</v>
      </c>
      <c r="H422" s="31" t="s">
        <v>5308</v>
      </c>
      <c r="I422" s="31">
        <v>1</v>
      </c>
      <c r="J422" s="84" t="s">
        <v>2812</v>
      </c>
      <c r="K422" s="98"/>
      <c r="L422" s="98"/>
      <c r="M422" s="98"/>
      <c r="N422" s="83" t="s">
        <v>5310</v>
      </c>
      <c r="O422" s="98">
        <v>29581737</v>
      </c>
      <c r="P422" s="81"/>
      <c r="Q422" s="98"/>
      <c r="R422" s="81" t="s">
        <v>862</v>
      </c>
    </row>
    <row r="423" spans="1:18" ht="18" customHeight="1" x14ac:dyDescent="0.15">
      <c r="A423" s="30">
        <v>16</v>
      </c>
      <c r="B423" s="31" t="s">
        <v>5302</v>
      </c>
      <c r="C423" s="31">
        <v>1</v>
      </c>
      <c r="D423" s="31" t="s">
        <v>5303</v>
      </c>
      <c r="E423" s="31">
        <v>2</v>
      </c>
      <c r="F423" s="31" t="s">
        <v>5307</v>
      </c>
      <c r="G423" s="31">
        <v>1</v>
      </c>
      <c r="H423" s="31" t="s">
        <v>5308</v>
      </c>
      <c r="I423" s="31">
        <v>1</v>
      </c>
      <c r="J423" s="84" t="s">
        <v>2812</v>
      </c>
      <c r="K423" s="98"/>
      <c r="L423" s="98"/>
      <c r="M423" s="98"/>
      <c r="N423" s="83" t="s">
        <v>5311</v>
      </c>
      <c r="O423" s="98"/>
      <c r="P423" s="81"/>
      <c r="Q423" s="98"/>
      <c r="R423" s="81" t="s">
        <v>862</v>
      </c>
    </row>
    <row r="424" spans="1:18" ht="18" customHeight="1" x14ac:dyDescent="0.15">
      <c r="A424" s="30">
        <v>16</v>
      </c>
      <c r="B424" s="31" t="s">
        <v>5302</v>
      </c>
      <c r="C424" s="31">
        <v>1</v>
      </c>
      <c r="D424" s="31" t="s">
        <v>5303</v>
      </c>
      <c r="E424" s="31">
        <v>2</v>
      </c>
      <c r="F424" s="31" t="s">
        <v>5307</v>
      </c>
      <c r="G424" s="31">
        <v>1</v>
      </c>
      <c r="H424" s="31" t="s">
        <v>5308</v>
      </c>
      <c r="I424" s="31">
        <v>1</v>
      </c>
      <c r="J424" s="84" t="s">
        <v>2812</v>
      </c>
      <c r="K424" s="98"/>
      <c r="L424" s="98"/>
      <c r="M424" s="98"/>
      <c r="N424" s="83" t="s">
        <v>5312</v>
      </c>
      <c r="O424" s="98">
        <v>5333927</v>
      </c>
      <c r="P424" s="81"/>
      <c r="Q424" s="98"/>
      <c r="R424" s="81" t="s">
        <v>862</v>
      </c>
    </row>
    <row r="425" spans="1:18" ht="18" customHeight="1" x14ac:dyDescent="0.15">
      <c r="A425" s="30">
        <v>16</v>
      </c>
      <c r="B425" s="31" t="s">
        <v>5302</v>
      </c>
      <c r="C425" s="31">
        <v>1</v>
      </c>
      <c r="D425" s="31" t="s">
        <v>5303</v>
      </c>
      <c r="E425" s="31">
        <v>2</v>
      </c>
      <c r="F425" s="31" t="s">
        <v>5307</v>
      </c>
      <c r="G425" s="31">
        <v>1</v>
      </c>
      <c r="H425" s="31" t="s">
        <v>5308</v>
      </c>
      <c r="I425" s="32">
        <v>2</v>
      </c>
      <c r="J425" s="83" t="s">
        <v>2819</v>
      </c>
      <c r="K425" s="98">
        <v>20644</v>
      </c>
      <c r="L425" s="98">
        <v>20338</v>
      </c>
      <c r="M425" s="98">
        <f t="shared" ref="M425" si="121">K425-L425</f>
        <v>306</v>
      </c>
      <c r="N425" s="83" t="s">
        <v>5313</v>
      </c>
      <c r="O425" s="98"/>
      <c r="P425" s="81" t="s">
        <v>914</v>
      </c>
      <c r="Q425" s="98">
        <v>20644</v>
      </c>
      <c r="R425" s="81" t="s">
        <v>862</v>
      </c>
    </row>
    <row r="426" spans="1:18" ht="18" customHeight="1" x14ac:dyDescent="0.15">
      <c r="A426" s="30">
        <v>16</v>
      </c>
      <c r="B426" s="31" t="s">
        <v>5302</v>
      </c>
      <c r="C426" s="31">
        <v>1</v>
      </c>
      <c r="D426" s="31" t="s">
        <v>5303</v>
      </c>
      <c r="E426" s="31">
        <v>2</v>
      </c>
      <c r="F426" s="31" t="s">
        <v>5307</v>
      </c>
      <c r="G426" s="31">
        <v>1</v>
      </c>
      <c r="H426" s="31" t="s">
        <v>5308</v>
      </c>
      <c r="I426" s="31">
        <v>2</v>
      </c>
      <c r="J426" s="84" t="s">
        <v>2819</v>
      </c>
      <c r="K426" s="98"/>
      <c r="L426" s="98"/>
      <c r="M426" s="98"/>
      <c r="N426" s="83" t="s">
        <v>5314</v>
      </c>
      <c r="O426" s="98">
        <v>20644500</v>
      </c>
      <c r="P426" s="81"/>
      <c r="Q426" s="98"/>
      <c r="R426" s="81" t="s">
        <v>862</v>
      </c>
    </row>
    <row r="427" spans="1:18" ht="18" customHeight="1" x14ac:dyDescent="0.15">
      <c r="A427" s="30">
        <v>16</v>
      </c>
      <c r="B427" s="31" t="s">
        <v>5302</v>
      </c>
      <c r="C427" s="31">
        <v>1</v>
      </c>
      <c r="D427" s="31" t="s">
        <v>5303</v>
      </c>
      <c r="E427" s="31">
        <v>2</v>
      </c>
      <c r="F427" s="31" t="s">
        <v>5307</v>
      </c>
      <c r="G427" s="31">
        <v>1</v>
      </c>
      <c r="H427" s="31" t="s">
        <v>5308</v>
      </c>
      <c r="I427" s="32">
        <v>11</v>
      </c>
      <c r="J427" s="83" t="s">
        <v>2829</v>
      </c>
      <c r="K427" s="98">
        <v>747</v>
      </c>
      <c r="L427" s="98">
        <v>747</v>
      </c>
      <c r="M427" s="98">
        <f t="shared" ref="M427:M433" si="122">K427-L427</f>
        <v>0</v>
      </c>
      <c r="N427" s="83" t="s">
        <v>5315</v>
      </c>
      <c r="O427" s="98">
        <v>747250</v>
      </c>
      <c r="P427" s="81" t="s">
        <v>956</v>
      </c>
      <c r="Q427" s="98">
        <v>747</v>
      </c>
      <c r="R427" s="81" t="s">
        <v>862</v>
      </c>
    </row>
    <row r="428" spans="1:18" ht="18" customHeight="1" x14ac:dyDescent="0.15">
      <c r="A428" s="30">
        <v>16</v>
      </c>
      <c r="B428" s="31" t="s">
        <v>5302</v>
      </c>
      <c r="C428" s="31">
        <v>1</v>
      </c>
      <c r="D428" s="31" t="s">
        <v>5303</v>
      </c>
      <c r="E428" s="31">
        <v>2</v>
      </c>
      <c r="F428" s="31" t="s">
        <v>5307</v>
      </c>
      <c r="G428" s="31">
        <v>1</v>
      </c>
      <c r="H428" s="31" t="s">
        <v>5308</v>
      </c>
      <c r="I428" s="32">
        <v>12</v>
      </c>
      <c r="J428" s="83" t="s">
        <v>2830</v>
      </c>
      <c r="K428" s="98">
        <v>600</v>
      </c>
      <c r="L428" s="98">
        <v>600</v>
      </c>
      <c r="M428" s="98">
        <f t="shared" si="122"/>
        <v>0</v>
      </c>
      <c r="N428" s="83" t="s">
        <v>5316</v>
      </c>
      <c r="O428" s="98">
        <v>600000</v>
      </c>
      <c r="P428" s="81" t="s">
        <v>956</v>
      </c>
      <c r="Q428" s="98">
        <v>600</v>
      </c>
      <c r="R428" s="81" t="s">
        <v>862</v>
      </c>
    </row>
    <row r="429" spans="1:18" ht="18" customHeight="1" x14ac:dyDescent="0.15">
      <c r="A429" s="30">
        <v>16</v>
      </c>
      <c r="B429" s="31" t="s">
        <v>5302</v>
      </c>
      <c r="C429" s="31">
        <v>1</v>
      </c>
      <c r="D429" s="31" t="s">
        <v>5303</v>
      </c>
      <c r="E429" s="31">
        <v>2</v>
      </c>
      <c r="F429" s="31" t="s">
        <v>5307</v>
      </c>
      <c r="G429" s="31">
        <v>1</v>
      </c>
      <c r="H429" s="31" t="s">
        <v>5308</v>
      </c>
      <c r="I429" s="32">
        <v>13</v>
      </c>
      <c r="J429" s="83" t="s">
        <v>2831</v>
      </c>
      <c r="K429" s="98">
        <v>125</v>
      </c>
      <c r="L429" s="98">
        <v>125</v>
      </c>
      <c r="M429" s="98">
        <f t="shared" si="122"/>
        <v>0</v>
      </c>
      <c r="N429" s="83" t="s">
        <v>5317</v>
      </c>
      <c r="O429" s="98">
        <v>125000</v>
      </c>
      <c r="P429" s="81" t="s">
        <v>956</v>
      </c>
      <c r="Q429" s="98">
        <v>125</v>
      </c>
      <c r="R429" s="81" t="s">
        <v>862</v>
      </c>
    </row>
    <row r="430" spans="1:18" ht="18" customHeight="1" x14ac:dyDescent="0.15">
      <c r="A430" s="30">
        <v>16</v>
      </c>
      <c r="B430" s="31" t="s">
        <v>5302</v>
      </c>
      <c r="C430" s="31">
        <v>1</v>
      </c>
      <c r="D430" s="31" t="s">
        <v>5303</v>
      </c>
      <c r="E430" s="31">
        <v>2</v>
      </c>
      <c r="F430" s="31" t="s">
        <v>5307</v>
      </c>
      <c r="G430" s="31">
        <v>1</v>
      </c>
      <c r="H430" s="31" t="s">
        <v>5308</v>
      </c>
      <c r="I430" s="32">
        <v>20</v>
      </c>
      <c r="J430" s="83" t="s">
        <v>2832</v>
      </c>
      <c r="K430" s="98">
        <v>40125</v>
      </c>
      <c r="L430" s="98">
        <v>40500</v>
      </c>
      <c r="M430" s="98">
        <f t="shared" si="122"/>
        <v>-375</v>
      </c>
      <c r="N430" s="83" t="s">
        <v>5318</v>
      </c>
      <c r="O430" s="98">
        <v>40125000</v>
      </c>
      <c r="P430" s="81" t="s">
        <v>956</v>
      </c>
      <c r="Q430" s="98">
        <v>40125</v>
      </c>
      <c r="R430" s="81" t="s">
        <v>862</v>
      </c>
    </row>
    <row r="431" spans="1:18" ht="18" customHeight="1" x14ac:dyDescent="0.15">
      <c r="A431" s="30">
        <v>16</v>
      </c>
      <c r="B431" s="31" t="s">
        <v>5302</v>
      </c>
      <c r="C431" s="31">
        <v>1</v>
      </c>
      <c r="D431" s="31" t="s">
        <v>5303</v>
      </c>
      <c r="E431" s="31">
        <v>2</v>
      </c>
      <c r="F431" s="31" t="s">
        <v>5307</v>
      </c>
      <c r="G431" s="31">
        <v>1</v>
      </c>
      <c r="H431" s="31" t="s">
        <v>5308</v>
      </c>
      <c r="I431" s="32">
        <v>24</v>
      </c>
      <c r="J431" s="83" t="s">
        <v>2833</v>
      </c>
      <c r="K431" s="98">
        <v>150</v>
      </c>
      <c r="L431" s="98">
        <v>99</v>
      </c>
      <c r="M431" s="98">
        <f t="shared" si="122"/>
        <v>51</v>
      </c>
      <c r="N431" s="83" t="s">
        <v>5319</v>
      </c>
      <c r="O431" s="98">
        <v>150000</v>
      </c>
      <c r="P431" s="81" t="s">
        <v>956</v>
      </c>
      <c r="Q431" s="98">
        <v>150</v>
      </c>
      <c r="R431" s="81" t="s">
        <v>862</v>
      </c>
    </row>
    <row r="432" spans="1:18" ht="18" customHeight="1" x14ac:dyDescent="0.15">
      <c r="A432" s="30">
        <v>16</v>
      </c>
      <c r="B432" s="31" t="s">
        <v>5302</v>
      </c>
      <c r="C432" s="31">
        <v>1</v>
      </c>
      <c r="D432" s="31" t="s">
        <v>5303</v>
      </c>
      <c r="E432" s="31">
        <v>2</v>
      </c>
      <c r="F432" s="31" t="s">
        <v>5307</v>
      </c>
      <c r="G432" s="31">
        <v>1</v>
      </c>
      <c r="H432" s="31" t="s">
        <v>5308</v>
      </c>
      <c r="I432" s="32">
        <v>59</v>
      </c>
      <c r="J432" s="83" t="s">
        <v>2834</v>
      </c>
      <c r="K432" s="98">
        <v>1410</v>
      </c>
      <c r="L432" s="98">
        <v>1455</v>
      </c>
      <c r="M432" s="98">
        <f t="shared" si="122"/>
        <v>-45</v>
      </c>
      <c r="N432" s="83" t="s">
        <v>5320</v>
      </c>
      <c r="O432" s="98">
        <v>1410000</v>
      </c>
      <c r="P432" s="81" t="s">
        <v>956</v>
      </c>
      <c r="Q432" s="98">
        <v>1410</v>
      </c>
      <c r="R432" s="81" t="s">
        <v>862</v>
      </c>
    </row>
    <row r="433" spans="1:18" ht="18" customHeight="1" x14ac:dyDescent="0.15">
      <c r="A433" s="30">
        <v>16</v>
      </c>
      <c r="B433" s="31" t="s">
        <v>5302</v>
      </c>
      <c r="C433" s="31">
        <v>1</v>
      </c>
      <c r="D433" s="31" t="s">
        <v>5303</v>
      </c>
      <c r="E433" s="31">
        <v>2</v>
      </c>
      <c r="F433" s="31" t="s">
        <v>5307</v>
      </c>
      <c r="G433" s="31">
        <v>1</v>
      </c>
      <c r="H433" s="31" t="s">
        <v>5308</v>
      </c>
      <c r="I433" s="32">
        <v>60</v>
      </c>
      <c r="J433" s="83" t="s">
        <v>2835</v>
      </c>
      <c r="K433" s="98">
        <v>7</v>
      </c>
      <c r="L433" s="98">
        <v>21</v>
      </c>
      <c r="M433" s="98">
        <f t="shared" si="122"/>
        <v>-14</v>
      </c>
      <c r="N433" s="83" t="s">
        <v>5321</v>
      </c>
      <c r="O433" s="98">
        <v>7500</v>
      </c>
      <c r="P433" s="81" t="s">
        <v>956</v>
      </c>
      <c r="Q433" s="98">
        <v>7</v>
      </c>
      <c r="R433" s="81" t="s">
        <v>862</v>
      </c>
    </row>
    <row r="434" spans="1:18" ht="18" customHeight="1" x14ac:dyDescent="0.15">
      <c r="A434" s="30">
        <v>16</v>
      </c>
      <c r="B434" s="31" t="s">
        <v>5302</v>
      </c>
      <c r="C434" s="31">
        <v>1</v>
      </c>
      <c r="D434" s="31" t="s">
        <v>5303</v>
      </c>
      <c r="E434" s="31">
        <v>2</v>
      </c>
      <c r="F434" s="31" t="s">
        <v>5307</v>
      </c>
      <c r="G434" s="32">
        <v>2</v>
      </c>
      <c r="H434" s="32" t="s">
        <v>5322</v>
      </c>
      <c r="I434" s="32"/>
      <c r="J434" s="83"/>
      <c r="K434" s="98"/>
      <c r="L434" s="98"/>
      <c r="M434" s="98"/>
      <c r="N434" s="83"/>
      <c r="O434" s="98"/>
      <c r="P434" s="81"/>
      <c r="Q434" s="98"/>
      <c r="R434" s="81"/>
    </row>
    <row r="435" spans="1:18" ht="18" customHeight="1" x14ac:dyDescent="0.15">
      <c r="A435" s="30">
        <v>16</v>
      </c>
      <c r="B435" s="31" t="s">
        <v>5302</v>
      </c>
      <c r="C435" s="31">
        <v>1</v>
      </c>
      <c r="D435" s="31" t="s">
        <v>5303</v>
      </c>
      <c r="E435" s="31">
        <v>2</v>
      </c>
      <c r="F435" s="31" t="s">
        <v>5307</v>
      </c>
      <c r="G435" s="31">
        <v>2</v>
      </c>
      <c r="H435" s="31" t="s">
        <v>5322</v>
      </c>
      <c r="I435" s="32">
        <v>2</v>
      </c>
      <c r="J435" s="83" t="s">
        <v>2820</v>
      </c>
      <c r="K435" s="98">
        <v>438</v>
      </c>
      <c r="L435" s="98">
        <v>447</v>
      </c>
      <c r="M435" s="98">
        <f t="shared" ref="M435" si="123">K435-L435</f>
        <v>-9</v>
      </c>
      <c r="N435" s="83" t="s">
        <v>5323</v>
      </c>
      <c r="O435" s="98">
        <v>438535</v>
      </c>
      <c r="P435" s="81" t="s">
        <v>914</v>
      </c>
      <c r="Q435" s="98">
        <v>438</v>
      </c>
      <c r="R435" s="81" t="s">
        <v>862</v>
      </c>
    </row>
    <row r="436" spans="1:18" ht="18" customHeight="1" x14ac:dyDescent="0.15">
      <c r="A436" s="30">
        <v>16</v>
      </c>
      <c r="B436" s="31" t="s">
        <v>5302</v>
      </c>
      <c r="C436" s="31">
        <v>1</v>
      </c>
      <c r="D436" s="31" t="s">
        <v>5303</v>
      </c>
      <c r="E436" s="31">
        <v>2</v>
      </c>
      <c r="F436" s="31" t="s">
        <v>5307</v>
      </c>
      <c r="G436" s="32">
        <v>3</v>
      </c>
      <c r="H436" s="32" t="s">
        <v>5324</v>
      </c>
      <c r="I436" s="32"/>
      <c r="J436" s="83"/>
      <c r="K436" s="98"/>
      <c r="L436" s="98"/>
      <c r="M436" s="98"/>
      <c r="N436" s="83"/>
      <c r="O436" s="98"/>
      <c r="P436" s="81"/>
      <c r="Q436" s="98"/>
      <c r="R436" s="81"/>
    </row>
    <row r="437" spans="1:18" ht="18" customHeight="1" x14ac:dyDescent="0.15">
      <c r="A437" s="30">
        <v>16</v>
      </c>
      <c r="B437" s="31" t="s">
        <v>5302</v>
      </c>
      <c r="C437" s="31">
        <v>1</v>
      </c>
      <c r="D437" s="31" t="s">
        <v>5303</v>
      </c>
      <c r="E437" s="31">
        <v>2</v>
      </c>
      <c r="F437" s="31" t="s">
        <v>5307</v>
      </c>
      <c r="G437" s="31">
        <v>3</v>
      </c>
      <c r="H437" s="31" t="s">
        <v>5324</v>
      </c>
      <c r="I437" s="32">
        <v>10</v>
      </c>
      <c r="J437" s="83" t="s">
        <v>2847</v>
      </c>
      <c r="K437" s="98">
        <v>16274</v>
      </c>
      <c r="L437" s="98">
        <v>16948</v>
      </c>
      <c r="M437" s="98">
        <f t="shared" ref="M437" si="124">K437-L437</f>
        <v>-674</v>
      </c>
      <c r="N437" s="83" t="s">
        <v>5325</v>
      </c>
      <c r="O437" s="98">
        <v>16274000</v>
      </c>
      <c r="P437" s="81" t="s">
        <v>1025</v>
      </c>
      <c r="Q437" s="98">
        <v>16274</v>
      </c>
      <c r="R437" s="81" t="s">
        <v>862</v>
      </c>
    </row>
    <row r="438" spans="1:18" ht="18" customHeight="1" x14ac:dyDescent="0.15">
      <c r="A438" s="30">
        <v>16</v>
      </c>
      <c r="B438" s="31" t="s">
        <v>5302</v>
      </c>
      <c r="C438" s="31">
        <v>1</v>
      </c>
      <c r="D438" s="31" t="s">
        <v>5303</v>
      </c>
      <c r="E438" s="31">
        <v>2</v>
      </c>
      <c r="F438" s="31" t="s">
        <v>5307</v>
      </c>
      <c r="G438" s="31">
        <v>3</v>
      </c>
      <c r="H438" s="31" t="s">
        <v>5324</v>
      </c>
      <c r="I438" s="31">
        <v>10</v>
      </c>
      <c r="J438" s="84" t="s">
        <v>2847</v>
      </c>
      <c r="K438" s="98"/>
      <c r="L438" s="98"/>
      <c r="M438" s="98"/>
      <c r="N438" s="83" t="s">
        <v>5326</v>
      </c>
      <c r="O438" s="98"/>
      <c r="P438" s="81"/>
      <c r="Q438" s="98"/>
      <c r="R438" s="81" t="s">
        <v>862</v>
      </c>
    </row>
    <row r="439" spans="1:18" ht="18" customHeight="1" x14ac:dyDescent="0.15">
      <c r="A439" s="30">
        <v>16</v>
      </c>
      <c r="B439" s="31" t="s">
        <v>5302</v>
      </c>
      <c r="C439" s="31">
        <v>1</v>
      </c>
      <c r="D439" s="31" t="s">
        <v>5303</v>
      </c>
      <c r="E439" s="31">
        <v>2</v>
      </c>
      <c r="F439" s="31" t="s">
        <v>5307</v>
      </c>
      <c r="G439" s="31">
        <v>3</v>
      </c>
      <c r="H439" s="31" t="s">
        <v>5324</v>
      </c>
      <c r="I439" s="31">
        <v>10</v>
      </c>
      <c r="J439" s="84" t="s">
        <v>2847</v>
      </c>
      <c r="K439" s="98"/>
      <c r="L439" s="98"/>
      <c r="M439" s="98"/>
      <c r="N439" s="83" t="s">
        <v>5327</v>
      </c>
      <c r="O439" s="98"/>
      <c r="P439" s="81"/>
      <c r="Q439" s="98"/>
      <c r="R439" s="81" t="s">
        <v>862</v>
      </c>
    </row>
    <row r="440" spans="1:18" ht="18" customHeight="1" x14ac:dyDescent="0.15">
      <c r="A440" s="30">
        <v>16</v>
      </c>
      <c r="B440" s="31" t="s">
        <v>5302</v>
      </c>
      <c r="C440" s="31">
        <v>1</v>
      </c>
      <c r="D440" s="31" t="s">
        <v>5303</v>
      </c>
      <c r="E440" s="31">
        <v>2</v>
      </c>
      <c r="F440" s="31" t="s">
        <v>5307</v>
      </c>
      <c r="G440" s="31">
        <v>3</v>
      </c>
      <c r="H440" s="31" t="s">
        <v>5324</v>
      </c>
      <c r="I440" s="31">
        <v>10</v>
      </c>
      <c r="J440" s="84" t="s">
        <v>2847</v>
      </c>
      <c r="K440" s="98"/>
      <c r="L440" s="98"/>
      <c r="M440" s="98"/>
      <c r="N440" s="83" t="s">
        <v>5328</v>
      </c>
      <c r="O440" s="98"/>
      <c r="P440" s="81"/>
      <c r="Q440" s="98"/>
      <c r="R440" s="81" t="s">
        <v>862</v>
      </c>
    </row>
    <row r="441" spans="1:18" ht="18" customHeight="1" x14ac:dyDescent="0.15">
      <c r="A441" s="30">
        <v>16</v>
      </c>
      <c r="B441" s="31" t="s">
        <v>5302</v>
      </c>
      <c r="C441" s="31">
        <v>1</v>
      </c>
      <c r="D441" s="31" t="s">
        <v>5303</v>
      </c>
      <c r="E441" s="31">
        <v>2</v>
      </c>
      <c r="F441" s="31" t="s">
        <v>5307</v>
      </c>
      <c r="G441" s="31">
        <v>3</v>
      </c>
      <c r="H441" s="31" t="s">
        <v>5324</v>
      </c>
      <c r="I441" s="31">
        <v>10</v>
      </c>
      <c r="J441" s="84" t="s">
        <v>2847</v>
      </c>
      <c r="K441" s="98"/>
      <c r="L441" s="98"/>
      <c r="M441" s="98"/>
      <c r="N441" s="83" t="s">
        <v>5329</v>
      </c>
      <c r="O441" s="98"/>
      <c r="P441" s="81"/>
      <c r="Q441" s="98"/>
      <c r="R441" s="81" t="s">
        <v>862</v>
      </c>
    </row>
    <row r="442" spans="1:18" ht="18" customHeight="1" x14ac:dyDescent="0.15">
      <c r="A442" s="30">
        <v>16</v>
      </c>
      <c r="B442" s="31" t="s">
        <v>5302</v>
      </c>
      <c r="C442" s="31">
        <v>1</v>
      </c>
      <c r="D442" s="31" t="s">
        <v>5303</v>
      </c>
      <c r="E442" s="31">
        <v>2</v>
      </c>
      <c r="F442" s="31" t="s">
        <v>5307</v>
      </c>
      <c r="G442" s="31">
        <v>3</v>
      </c>
      <c r="H442" s="31" t="s">
        <v>5324</v>
      </c>
      <c r="I442" s="31">
        <v>10</v>
      </c>
      <c r="J442" s="84" t="s">
        <v>2847</v>
      </c>
      <c r="K442" s="98"/>
      <c r="L442" s="98"/>
      <c r="M442" s="98"/>
      <c r="N442" s="83" t="s">
        <v>5330</v>
      </c>
      <c r="O442" s="98"/>
      <c r="P442" s="81"/>
      <c r="Q442" s="98"/>
      <c r="R442" s="81" t="s">
        <v>862</v>
      </c>
    </row>
    <row r="443" spans="1:18" ht="18" customHeight="1" x14ac:dyDescent="0.15">
      <c r="A443" s="30">
        <v>16</v>
      </c>
      <c r="B443" s="31" t="s">
        <v>5302</v>
      </c>
      <c r="C443" s="31">
        <v>1</v>
      </c>
      <c r="D443" s="31" t="s">
        <v>5303</v>
      </c>
      <c r="E443" s="31">
        <v>2</v>
      </c>
      <c r="F443" s="31" t="s">
        <v>5307</v>
      </c>
      <c r="G443" s="31">
        <v>3</v>
      </c>
      <c r="H443" s="31" t="s">
        <v>5324</v>
      </c>
      <c r="I443" s="32">
        <v>30</v>
      </c>
      <c r="J443" s="83" t="s">
        <v>2848</v>
      </c>
      <c r="K443" s="98">
        <v>120</v>
      </c>
      <c r="L443" s="98">
        <v>140</v>
      </c>
      <c r="M443" s="98">
        <f t="shared" ref="M443:M445" si="125">K443-L443</f>
        <v>-20</v>
      </c>
      <c r="N443" s="83" t="s">
        <v>5331</v>
      </c>
      <c r="O443" s="98">
        <v>120000</v>
      </c>
      <c r="P443" s="81" t="s">
        <v>1025</v>
      </c>
      <c r="Q443" s="98">
        <v>120</v>
      </c>
      <c r="R443" s="81" t="s">
        <v>862</v>
      </c>
    </row>
    <row r="444" spans="1:18" s="6" customFormat="1" ht="18" customHeight="1" x14ac:dyDescent="0.15">
      <c r="A444" s="13">
        <v>16</v>
      </c>
      <c r="B444" s="14" t="s">
        <v>5302</v>
      </c>
      <c r="C444" s="15">
        <v>2</v>
      </c>
      <c r="D444" s="15" t="s">
        <v>5332</v>
      </c>
      <c r="E444" s="16"/>
      <c r="F444" s="15"/>
      <c r="G444" s="16"/>
      <c r="H444" s="15"/>
      <c r="I444" s="16"/>
      <c r="J444" s="16"/>
      <c r="K444" s="17">
        <f>IF(C444="",SUMIFS($K445:$K$6016,$A445:$A$6016,A444,$E445:$E$6016,""),IF(E444="",SUMIFS($K445:$K$6016,$A445:$A$6016,A444,$C445:$C$6016,C444,$G445:$G$6016,""),IF(G444="",SUMIFS($K445:$K$6016,$A445:$A$6016,A444,$C445:$C$6016,C444,$E445:$E$6016,E444),0)))</f>
        <v>112057</v>
      </c>
      <c r="L444" s="17">
        <f>IF(C444="",SUMIFS($L445:$L$6016,$A445:$A$6016,A444,$E445:$E$6016,""),IF(E444="",SUMIFS($L445:$L$6016,$A445:$A$6016,A444,$C445:$C$6016,C444,$G445:$G$6016,""),IF(G444="",SUMIFS($L445:$L$6016,$A445:$A$6016,A444,$C445:$C$6016,C444,$E445:$E$6016,E444),0)))</f>
        <v>112878</v>
      </c>
      <c r="M444" s="17">
        <f t="shared" si="125"/>
        <v>-821</v>
      </c>
      <c r="N444" s="58"/>
      <c r="O444" s="72"/>
      <c r="P444" s="18"/>
      <c r="Q444" s="17">
        <f>IF(C444="",SUMIFS($Q$3:$Q$5564,$A$3:$A$5564,A444,$C$3:$C$5564,"&gt;0",$E$3:$E$5564,""),IF(E444="",SUMIFS($Q$3:$Q$5564,$A$3:$A$5564,A444,$C$3:$C$5564,C444,$E$3:$E$5564,"&gt;0",$G$3:$G$5564,""),IF(G444="",SUMIFS($Q$3:$Q$5564,$A$3:$A$5564,A444,$C$3:$C$5564,C444,$E$3:$E$5564,E444,$G$3:$G$5564,"&gt;0"))))</f>
        <v>105666</v>
      </c>
      <c r="R444" s="17"/>
    </row>
    <row r="445" spans="1:18" s="6" customFormat="1" ht="18" customHeight="1" x14ac:dyDescent="0.15">
      <c r="A445" s="13">
        <v>16</v>
      </c>
      <c r="B445" s="14" t="s">
        <v>5302</v>
      </c>
      <c r="C445" s="19">
        <v>2</v>
      </c>
      <c r="D445" s="14" t="s">
        <v>5332</v>
      </c>
      <c r="E445" s="20">
        <v>1</v>
      </c>
      <c r="F445" s="21" t="s">
        <v>5333</v>
      </c>
      <c r="G445" s="20"/>
      <c r="H445" s="21"/>
      <c r="I445" s="20"/>
      <c r="J445" s="20"/>
      <c r="K445" s="22">
        <f>IF(C445="",SUMIFS($K446:$K$6016,$A446:$A$6016,A445,$E446:$E$6016,""),IF(E445="",SUMIFS($K446:$K$6016,$A446:$A$6016,A445,$C446:$C$6016,C445,$G446:$G$6016,""),IF(G445="",SUMIFS($K446:$K$6016,$A446:$A$6016,A445,$C446:$C$6016,C445,$E446:$E$6016,E445),0)))</f>
        <v>17166</v>
      </c>
      <c r="L445" s="22">
        <f>IF(C445="",SUMIFS($L446:$L$6016,$A446:$A$6016,A445,$E446:$E$6016,""),IF(E445="",SUMIFS($L446:$L$6016,$A446:$A$6016,A445,$C446:$C$6016,C445,$G446:$G$6016,""),IF(G445="",SUMIFS($L446:$L$6016,$A446:$A$6016,A445,$C446:$C$6016,C445,$E446:$E$6016,E445),0)))</f>
        <v>17123</v>
      </c>
      <c r="M445" s="22">
        <f t="shared" si="125"/>
        <v>43</v>
      </c>
      <c r="N445" s="77"/>
      <c r="O445" s="23"/>
      <c r="P445" s="60"/>
      <c r="Q445" s="22">
        <f>IF(C445="",SUMIFS($Q$3:$Q$5564,$A$3:$A$5564,A445,$C$3:$C$5564,"&gt;0",$E$3:$E$5564,""),IF(E445="",SUMIFS($Q$3:$Q$5564,$A$3:$A$5564,A445,$C$3:$C$5564,C445,$E$3:$E$5564,"&gt;0",$G$3:$G$5564,""),IF(G445="",SUMIFS($Q$3:$Q$5564,$A$3:$A$5564,A445,$C$3:$C$5564,C445,$E$3:$E$5564,E445,$G$3:$G$5564,"&gt;0"))))</f>
        <v>16574</v>
      </c>
      <c r="R445" s="22"/>
    </row>
    <row r="446" spans="1:18" ht="18" customHeight="1" x14ac:dyDescent="0.15">
      <c r="A446" s="30">
        <v>16</v>
      </c>
      <c r="B446" s="31" t="s">
        <v>5302</v>
      </c>
      <c r="C446" s="31">
        <v>2</v>
      </c>
      <c r="D446" s="31" t="s">
        <v>5332</v>
      </c>
      <c r="E446" s="31">
        <v>1</v>
      </c>
      <c r="F446" s="31" t="s">
        <v>5333</v>
      </c>
      <c r="G446" s="32">
        <v>1</v>
      </c>
      <c r="H446" s="32" t="s">
        <v>5334</v>
      </c>
      <c r="I446" s="32"/>
      <c r="J446" s="83"/>
      <c r="K446" s="98"/>
      <c r="L446" s="98"/>
      <c r="M446" s="98"/>
      <c r="N446" s="83"/>
      <c r="O446" s="98"/>
      <c r="P446" s="81"/>
      <c r="Q446" s="98"/>
      <c r="R446" s="81"/>
    </row>
    <row r="447" spans="1:18" ht="18" customHeight="1" x14ac:dyDescent="0.15">
      <c r="A447" s="30">
        <v>16</v>
      </c>
      <c r="B447" s="31" t="s">
        <v>5302</v>
      </c>
      <c r="C447" s="31">
        <v>2</v>
      </c>
      <c r="D447" s="31" t="s">
        <v>5332</v>
      </c>
      <c r="E447" s="31">
        <v>1</v>
      </c>
      <c r="F447" s="31" t="s">
        <v>5333</v>
      </c>
      <c r="G447" s="31">
        <v>1</v>
      </c>
      <c r="H447" s="31" t="s">
        <v>5334</v>
      </c>
      <c r="I447" s="32">
        <v>11</v>
      </c>
      <c r="J447" s="83" t="s">
        <v>5335</v>
      </c>
      <c r="K447" s="98">
        <v>0</v>
      </c>
      <c r="L447" s="98">
        <v>60</v>
      </c>
      <c r="M447" s="98">
        <f t="shared" ref="M447" si="126">K447-L447</f>
        <v>-60</v>
      </c>
      <c r="N447" s="83"/>
      <c r="O447" s="98"/>
      <c r="P447" s="81"/>
      <c r="Q447" s="98"/>
      <c r="R447" s="81" t="s">
        <v>297</v>
      </c>
    </row>
    <row r="448" spans="1:18" ht="18" customHeight="1" x14ac:dyDescent="0.15">
      <c r="A448" s="30">
        <v>16</v>
      </c>
      <c r="B448" s="31" t="s">
        <v>5302</v>
      </c>
      <c r="C448" s="31">
        <v>2</v>
      </c>
      <c r="D448" s="31" t="s">
        <v>5332</v>
      </c>
      <c r="E448" s="31">
        <v>1</v>
      </c>
      <c r="F448" s="31" t="s">
        <v>5333</v>
      </c>
      <c r="G448" s="32">
        <v>2</v>
      </c>
      <c r="H448" s="32" t="s">
        <v>5336</v>
      </c>
      <c r="I448" s="32"/>
      <c r="J448" s="83"/>
      <c r="K448" s="98"/>
      <c r="L448" s="98"/>
      <c r="M448" s="98"/>
      <c r="N448" s="83"/>
      <c r="O448" s="98"/>
      <c r="P448" s="81"/>
      <c r="Q448" s="98"/>
      <c r="R448" s="81"/>
    </row>
    <row r="449" spans="1:18" ht="18" customHeight="1" x14ac:dyDescent="0.15">
      <c r="A449" s="30">
        <v>16</v>
      </c>
      <c r="B449" s="31" t="s">
        <v>5302</v>
      </c>
      <c r="C449" s="31">
        <v>2</v>
      </c>
      <c r="D449" s="31" t="s">
        <v>5332</v>
      </c>
      <c r="E449" s="31">
        <v>1</v>
      </c>
      <c r="F449" s="31" t="s">
        <v>5333</v>
      </c>
      <c r="G449" s="31">
        <v>2</v>
      </c>
      <c r="H449" s="31" t="s">
        <v>5336</v>
      </c>
      <c r="I449" s="32">
        <v>1</v>
      </c>
      <c r="J449" s="83" t="s">
        <v>5337</v>
      </c>
      <c r="K449" s="98">
        <v>592</v>
      </c>
      <c r="L449" s="98">
        <v>491</v>
      </c>
      <c r="M449" s="98">
        <f t="shared" ref="M449" si="127">K449-L449</f>
        <v>101</v>
      </c>
      <c r="N449" s="83" t="s">
        <v>5337</v>
      </c>
      <c r="O449" s="98">
        <v>592000</v>
      </c>
      <c r="P449" s="81"/>
      <c r="Q449" s="98"/>
      <c r="R449" s="81" t="s">
        <v>536</v>
      </c>
    </row>
    <row r="450" spans="1:18" ht="18" customHeight="1" x14ac:dyDescent="0.15">
      <c r="A450" s="30">
        <v>16</v>
      </c>
      <c r="B450" s="31" t="s">
        <v>5302</v>
      </c>
      <c r="C450" s="31">
        <v>2</v>
      </c>
      <c r="D450" s="31" t="s">
        <v>5332</v>
      </c>
      <c r="E450" s="31">
        <v>1</v>
      </c>
      <c r="F450" s="31" t="s">
        <v>5333</v>
      </c>
      <c r="G450" s="31">
        <v>2</v>
      </c>
      <c r="H450" s="31" t="s">
        <v>5336</v>
      </c>
      <c r="I450" s="31">
        <v>1</v>
      </c>
      <c r="J450" s="84" t="s">
        <v>5337</v>
      </c>
      <c r="K450" s="98"/>
      <c r="L450" s="98"/>
      <c r="M450" s="98"/>
      <c r="N450" s="83" t="s">
        <v>5338</v>
      </c>
      <c r="O450" s="98"/>
      <c r="P450" s="81"/>
      <c r="Q450" s="98"/>
      <c r="R450" s="81" t="s">
        <v>536</v>
      </c>
    </row>
    <row r="451" spans="1:18" ht="18" customHeight="1" x14ac:dyDescent="0.15">
      <c r="A451" s="30">
        <v>16</v>
      </c>
      <c r="B451" s="31" t="s">
        <v>5302</v>
      </c>
      <c r="C451" s="31">
        <v>2</v>
      </c>
      <c r="D451" s="31" t="s">
        <v>5332</v>
      </c>
      <c r="E451" s="31">
        <v>1</v>
      </c>
      <c r="F451" s="31" t="s">
        <v>5333</v>
      </c>
      <c r="G451" s="32">
        <v>4</v>
      </c>
      <c r="H451" s="32" t="s">
        <v>2923</v>
      </c>
      <c r="I451" s="32"/>
      <c r="J451" s="83"/>
      <c r="K451" s="98"/>
      <c r="L451" s="98"/>
      <c r="M451" s="98"/>
      <c r="N451" s="83"/>
      <c r="O451" s="98"/>
      <c r="P451" s="81"/>
      <c r="Q451" s="98"/>
      <c r="R451" s="81"/>
    </row>
    <row r="452" spans="1:18" ht="18" customHeight="1" x14ac:dyDescent="0.15">
      <c r="A452" s="30">
        <v>16</v>
      </c>
      <c r="B452" s="31" t="s">
        <v>5302</v>
      </c>
      <c r="C452" s="31">
        <v>2</v>
      </c>
      <c r="D452" s="31" t="s">
        <v>5332</v>
      </c>
      <c r="E452" s="31">
        <v>1</v>
      </c>
      <c r="F452" s="31" t="s">
        <v>5333</v>
      </c>
      <c r="G452" s="31">
        <v>4</v>
      </c>
      <c r="H452" s="31" t="s">
        <v>2923</v>
      </c>
      <c r="I452" s="32">
        <v>1</v>
      </c>
      <c r="J452" s="83" t="s">
        <v>2923</v>
      </c>
      <c r="K452" s="98">
        <v>4574</v>
      </c>
      <c r="L452" s="98">
        <v>4572</v>
      </c>
      <c r="M452" s="98">
        <f t="shared" ref="M452" si="128">K452-L452</f>
        <v>2</v>
      </c>
      <c r="N452" s="83" t="s">
        <v>5339</v>
      </c>
      <c r="O452" s="98">
        <v>4574000</v>
      </c>
      <c r="P452" s="81" t="s">
        <v>2382</v>
      </c>
      <c r="Q452" s="98">
        <v>4574</v>
      </c>
      <c r="R452" s="81" t="s">
        <v>297</v>
      </c>
    </row>
    <row r="453" spans="1:18" ht="18" customHeight="1" x14ac:dyDescent="0.15">
      <c r="A453" s="30">
        <v>16</v>
      </c>
      <c r="B453" s="31" t="s">
        <v>5302</v>
      </c>
      <c r="C453" s="31">
        <v>2</v>
      </c>
      <c r="D453" s="31" t="s">
        <v>5332</v>
      </c>
      <c r="E453" s="31">
        <v>1</v>
      </c>
      <c r="F453" s="31" t="s">
        <v>5333</v>
      </c>
      <c r="G453" s="31">
        <v>4</v>
      </c>
      <c r="H453" s="31" t="s">
        <v>2923</v>
      </c>
      <c r="I453" s="31">
        <v>1</v>
      </c>
      <c r="J453" s="84" t="s">
        <v>2923</v>
      </c>
      <c r="K453" s="98"/>
      <c r="L453" s="98"/>
      <c r="M453" s="98"/>
      <c r="N453" s="83" t="s">
        <v>5340</v>
      </c>
      <c r="O453" s="98"/>
      <c r="P453" s="81"/>
      <c r="Q453" s="98"/>
      <c r="R453" s="81" t="s">
        <v>297</v>
      </c>
    </row>
    <row r="454" spans="1:18" ht="18" customHeight="1" x14ac:dyDescent="0.15">
      <c r="A454" s="30">
        <v>16</v>
      </c>
      <c r="B454" s="31" t="s">
        <v>5302</v>
      </c>
      <c r="C454" s="31">
        <v>2</v>
      </c>
      <c r="D454" s="31" t="s">
        <v>5332</v>
      </c>
      <c r="E454" s="31">
        <v>1</v>
      </c>
      <c r="F454" s="31" t="s">
        <v>5333</v>
      </c>
      <c r="G454" s="32">
        <v>10</v>
      </c>
      <c r="H454" s="32" t="s">
        <v>2781</v>
      </c>
      <c r="I454" s="32"/>
      <c r="J454" s="83"/>
      <c r="K454" s="98"/>
      <c r="L454" s="98"/>
      <c r="M454" s="98"/>
      <c r="N454" s="83"/>
      <c r="O454" s="98"/>
      <c r="P454" s="81"/>
      <c r="Q454" s="98"/>
      <c r="R454" s="81"/>
    </row>
    <row r="455" spans="1:18" ht="18" customHeight="1" x14ac:dyDescent="0.15">
      <c r="A455" s="30">
        <v>16</v>
      </c>
      <c r="B455" s="31" t="s">
        <v>5302</v>
      </c>
      <c r="C455" s="31">
        <v>2</v>
      </c>
      <c r="D455" s="31" t="s">
        <v>5332</v>
      </c>
      <c r="E455" s="31">
        <v>1</v>
      </c>
      <c r="F455" s="31" t="s">
        <v>5333</v>
      </c>
      <c r="G455" s="31">
        <v>10</v>
      </c>
      <c r="H455" s="31" t="s">
        <v>2781</v>
      </c>
      <c r="I455" s="32">
        <v>1</v>
      </c>
      <c r="J455" s="83" t="s">
        <v>2781</v>
      </c>
      <c r="K455" s="98">
        <v>12000</v>
      </c>
      <c r="L455" s="98">
        <v>12000</v>
      </c>
      <c r="M455" s="98">
        <f t="shared" ref="M455" si="129">K455-L455</f>
        <v>0</v>
      </c>
      <c r="N455" s="83" t="s">
        <v>5341</v>
      </c>
      <c r="O455" s="98"/>
      <c r="P455" s="81" t="s">
        <v>296</v>
      </c>
      <c r="Q455" s="98">
        <v>1681</v>
      </c>
      <c r="R455" s="81" t="s">
        <v>297</v>
      </c>
    </row>
    <row r="456" spans="1:18" ht="18" customHeight="1" x14ac:dyDescent="0.15">
      <c r="A456" s="30">
        <v>16</v>
      </c>
      <c r="B456" s="31" t="s">
        <v>5302</v>
      </c>
      <c r="C456" s="31">
        <v>2</v>
      </c>
      <c r="D456" s="31" t="s">
        <v>5332</v>
      </c>
      <c r="E456" s="31">
        <v>1</v>
      </c>
      <c r="F456" s="31" t="s">
        <v>5333</v>
      </c>
      <c r="G456" s="31">
        <v>10</v>
      </c>
      <c r="H456" s="31" t="s">
        <v>2781</v>
      </c>
      <c r="I456" s="31">
        <v>1</v>
      </c>
      <c r="J456" s="84" t="s">
        <v>2781</v>
      </c>
      <c r="K456" s="98"/>
      <c r="L456" s="98"/>
      <c r="M456" s="98"/>
      <c r="N456" s="83" t="s">
        <v>5342</v>
      </c>
      <c r="O456" s="98"/>
      <c r="P456" s="81" t="s">
        <v>410</v>
      </c>
      <c r="Q456" s="98">
        <v>352</v>
      </c>
      <c r="R456" s="81" t="s">
        <v>297</v>
      </c>
    </row>
    <row r="457" spans="1:18" ht="18" customHeight="1" x14ac:dyDescent="0.15">
      <c r="A457" s="30">
        <v>16</v>
      </c>
      <c r="B457" s="31" t="s">
        <v>5302</v>
      </c>
      <c r="C457" s="31">
        <v>2</v>
      </c>
      <c r="D457" s="31" t="s">
        <v>5332</v>
      </c>
      <c r="E457" s="31">
        <v>1</v>
      </c>
      <c r="F457" s="31" t="s">
        <v>5333</v>
      </c>
      <c r="G457" s="31">
        <v>10</v>
      </c>
      <c r="H457" s="31" t="s">
        <v>2781</v>
      </c>
      <c r="I457" s="31">
        <v>1</v>
      </c>
      <c r="J457" s="84" t="s">
        <v>2781</v>
      </c>
      <c r="K457" s="98"/>
      <c r="L457" s="98"/>
      <c r="M457" s="98"/>
      <c r="N457" s="83" t="s">
        <v>5343</v>
      </c>
      <c r="O457" s="98">
        <v>3654000</v>
      </c>
      <c r="P457" s="81" t="s">
        <v>956</v>
      </c>
      <c r="Q457" s="98">
        <v>28</v>
      </c>
      <c r="R457" s="81" t="s">
        <v>297</v>
      </c>
    </row>
    <row r="458" spans="1:18" ht="18" customHeight="1" x14ac:dyDescent="0.15">
      <c r="A458" s="30">
        <v>16</v>
      </c>
      <c r="B458" s="31" t="s">
        <v>5302</v>
      </c>
      <c r="C458" s="31">
        <v>2</v>
      </c>
      <c r="D458" s="31" t="s">
        <v>5332</v>
      </c>
      <c r="E458" s="31">
        <v>1</v>
      </c>
      <c r="F458" s="31" t="s">
        <v>5333</v>
      </c>
      <c r="G458" s="31">
        <v>10</v>
      </c>
      <c r="H458" s="31" t="s">
        <v>2781</v>
      </c>
      <c r="I458" s="31">
        <v>1</v>
      </c>
      <c r="J458" s="84" t="s">
        <v>2781</v>
      </c>
      <c r="K458" s="98"/>
      <c r="L458" s="98"/>
      <c r="M458" s="98"/>
      <c r="N458" s="83" t="s">
        <v>5344</v>
      </c>
      <c r="O458" s="98">
        <v>1681000</v>
      </c>
      <c r="P458" s="81" t="s">
        <v>1103</v>
      </c>
      <c r="Q458" s="98">
        <v>585</v>
      </c>
      <c r="R458" s="81" t="s">
        <v>297</v>
      </c>
    </row>
    <row r="459" spans="1:18" ht="18" customHeight="1" x14ac:dyDescent="0.15">
      <c r="A459" s="30">
        <v>16</v>
      </c>
      <c r="B459" s="31" t="s">
        <v>5302</v>
      </c>
      <c r="C459" s="31">
        <v>2</v>
      </c>
      <c r="D459" s="31" t="s">
        <v>5332</v>
      </c>
      <c r="E459" s="31">
        <v>1</v>
      </c>
      <c r="F459" s="31" t="s">
        <v>5333</v>
      </c>
      <c r="G459" s="31">
        <v>10</v>
      </c>
      <c r="H459" s="31" t="s">
        <v>2781</v>
      </c>
      <c r="I459" s="31">
        <v>1</v>
      </c>
      <c r="J459" s="84" t="s">
        <v>2781</v>
      </c>
      <c r="K459" s="98"/>
      <c r="L459" s="98"/>
      <c r="M459" s="98"/>
      <c r="N459" s="83" t="s">
        <v>5345</v>
      </c>
      <c r="O459" s="98">
        <v>352000</v>
      </c>
      <c r="P459" s="81" t="s">
        <v>1407</v>
      </c>
      <c r="Q459" s="98">
        <v>3720</v>
      </c>
      <c r="R459" s="81" t="s">
        <v>297</v>
      </c>
    </row>
    <row r="460" spans="1:18" ht="18" customHeight="1" x14ac:dyDescent="0.15">
      <c r="A460" s="30">
        <v>16</v>
      </c>
      <c r="B460" s="31" t="s">
        <v>5302</v>
      </c>
      <c r="C460" s="31">
        <v>2</v>
      </c>
      <c r="D460" s="31" t="s">
        <v>5332</v>
      </c>
      <c r="E460" s="31">
        <v>1</v>
      </c>
      <c r="F460" s="31" t="s">
        <v>5333</v>
      </c>
      <c r="G460" s="31">
        <v>10</v>
      </c>
      <c r="H460" s="31" t="s">
        <v>2781</v>
      </c>
      <c r="I460" s="31">
        <v>1</v>
      </c>
      <c r="J460" s="84" t="s">
        <v>2781</v>
      </c>
      <c r="K460" s="98"/>
      <c r="L460" s="98"/>
      <c r="M460" s="98"/>
      <c r="N460" s="83" t="s">
        <v>5346</v>
      </c>
      <c r="O460" s="98">
        <v>400000</v>
      </c>
      <c r="P460" s="81" t="s">
        <v>1666</v>
      </c>
      <c r="Q460" s="98">
        <v>1980</v>
      </c>
      <c r="R460" s="81" t="s">
        <v>297</v>
      </c>
    </row>
    <row r="461" spans="1:18" ht="18" customHeight="1" x14ac:dyDescent="0.15">
      <c r="A461" s="30">
        <v>16</v>
      </c>
      <c r="B461" s="31" t="s">
        <v>5302</v>
      </c>
      <c r="C461" s="31">
        <v>2</v>
      </c>
      <c r="D461" s="31" t="s">
        <v>5332</v>
      </c>
      <c r="E461" s="31">
        <v>1</v>
      </c>
      <c r="F461" s="31" t="s">
        <v>5333</v>
      </c>
      <c r="G461" s="31">
        <v>10</v>
      </c>
      <c r="H461" s="31" t="s">
        <v>2781</v>
      </c>
      <c r="I461" s="31">
        <v>1</v>
      </c>
      <c r="J461" s="84" t="s">
        <v>2781</v>
      </c>
      <c r="K461" s="98"/>
      <c r="L461" s="98"/>
      <c r="M461" s="98"/>
      <c r="N461" s="83" t="s">
        <v>5347</v>
      </c>
      <c r="O461" s="98">
        <v>28000</v>
      </c>
      <c r="P461" s="81" t="s">
        <v>1982</v>
      </c>
      <c r="Q461" s="98">
        <v>3654</v>
      </c>
      <c r="R461" s="81" t="s">
        <v>297</v>
      </c>
    </row>
    <row r="462" spans="1:18" ht="18" customHeight="1" x14ac:dyDescent="0.15">
      <c r="A462" s="30">
        <v>16</v>
      </c>
      <c r="B462" s="31" t="s">
        <v>5302</v>
      </c>
      <c r="C462" s="31">
        <v>2</v>
      </c>
      <c r="D462" s="31" t="s">
        <v>5332</v>
      </c>
      <c r="E462" s="31">
        <v>1</v>
      </c>
      <c r="F462" s="31" t="s">
        <v>5333</v>
      </c>
      <c r="G462" s="31">
        <v>10</v>
      </c>
      <c r="H462" s="31" t="s">
        <v>2781</v>
      </c>
      <c r="I462" s="31">
        <v>1</v>
      </c>
      <c r="J462" s="84" t="s">
        <v>2781</v>
      </c>
      <c r="K462" s="98"/>
      <c r="L462" s="98"/>
      <c r="M462" s="98"/>
      <c r="N462" s="83" t="s">
        <v>5348</v>
      </c>
      <c r="O462" s="98">
        <v>35000</v>
      </c>
      <c r="P462" s="81"/>
      <c r="Q462" s="98"/>
      <c r="R462" s="81" t="s">
        <v>297</v>
      </c>
    </row>
    <row r="463" spans="1:18" ht="18" customHeight="1" x14ac:dyDescent="0.15">
      <c r="A463" s="30">
        <v>16</v>
      </c>
      <c r="B463" s="31" t="s">
        <v>5302</v>
      </c>
      <c r="C463" s="31">
        <v>2</v>
      </c>
      <c r="D463" s="31" t="s">
        <v>5332</v>
      </c>
      <c r="E463" s="31">
        <v>1</v>
      </c>
      <c r="F463" s="31" t="s">
        <v>5333</v>
      </c>
      <c r="G463" s="31">
        <v>10</v>
      </c>
      <c r="H463" s="31" t="s">
        <v>2781</v>
      </c>
      <c r="I463" s="31">
        <v>1</v>
      </c>
      <c r="J463" s="84" t="s">
        <v>2781</v>
      </c>
      <c r="K463" s="98"/>
      <c r="L463" s="98"/>
      <c r="M463" s="98"/>
      <c r="N463" s="83" t="s">
        <v>5349</v>
      </c>
      <c r="O463" s="98">
        <v>1980000</v>
      </c>
      <c r="P463" s="81"/>
      <c r="Q463" s="98"/>
      <c r="R463" s="81" t="s">
        <v>297</v>
      </c>
    </row>
    <row r="464" spans="1:18" ht="18" customHeight="1" x14ac:dyDescent="0.15">
      <c r="A464" s="30">
        <v>16</v>
      </c>
      <c r="B464" s="31" t="s">
        <v>5302</v>
      </c>
      <c r="C464" s="31">
        <v>2</v>
      </c>
      <c r="D464" s="31" t="s">
        <v>5332</v>
      </c>
      <c r="E464" s="31">
        <v>1</v>
      </c>
      <c r="F464" s="31" t="s">
        <v>5333</v>
      </c>
      <c r="G464" s="31">
        <v>10</v>
      </c>
      <c r="H464" s="31" t="s">
        <v>2781</v>
      </c>
      <c r="I464" s="31">
        <v>1</v>
      </c>
      <c r="J464" s="84" t="s">
        <v>2781</v>
      </c>
      <c r="K464" s="98"/>
      <c r="L464" s="98"/>
      <c r="M464" s="98"/>
      <c r="N464" s="83" t="s">
        <v>5350</v>
      </c>
      <c r="O464" s="98">
        <v>150000</v>
      </c>
      <c r="P464" s="81"/>
      <c r="Q464" s="98"/>
      <c r="R464" s="81" t="s">
        <v>297</v>
      </c>
    </row>
    <row r="465" spans="1:18" ht="18" customHeight="1" x14ac:dyDescent="0.15">
      <c r="A465" s="30">
        <v>16</v>
      </c>
      <c r="B465" s="31" t="s">
        <v>5302</v>
      </c>
      <c r="C465" s="31">
        <v>2</v>
      </c>
      <c r="D465" s="31" t="s">
        <v>5332</v>
      </c>
      <c r="E465" s="31">
        <v>1</v>
      </c>
      <c r="F465" s="31" t="s">
        <v>5333</v>
      </c>
      <c r="G465" s="31">
        <v>10</v>
      </c>
      <c r="H465" s="31" t="s">
        <v>2781</v>
      </c>
      <c r="I465" s="31">
        <v>1</v>
      </c>
      <c r="J465" s="84" t="s">
        <v>2781</v>
      </c>
      <c r="K465" s="98"/>
      <c r="L465" s="98"/>
      <c r="M465" s="98"/>
      <c r="N465" s="83" t="s">
        <v>5351</v>
      </c>
      <c r="O465" s="98">
        <v>3720000</v>
      </c>
      <c r="P465" s="81"/>
      <c r="Q465" s="98"/>
      <c r="R465" s="81" t="s">
        <v>297</v>
      </c>
    </row>
    <row r="466" spans="1:18" s="6" customFormat="1" ht="18" customHeight="1" x14ac:dyDescent="0.15">
      <c r="A466" s="13">
        <v>16</v>
      </c>
      <c r="B466" s="14" t="s">
        <v>5302</v>
      </c>
      <c r="C466" s="19">
        <v>2</v>
      </c>
      <c r="D466" s="14" t="s">
        <v>5332</v>
      </c>
      <c r="E466" s="20">
        <v>2</v>
      </c>
      <c r="F466" s="21" t="s">
        <v>5352</v>
      </c>
      <c r="G466" s="20"/>
      <c r="H466" s="21"/>
      <c r="I466" s="20"/>
      <c r="J466" s="20"/>
      <c r="K466" s="22">
        <f>IF(C466="",SUMIFS($K467:$K$6016,$A467:$A$6016,A466,$E467:$E$6016,""),IF(E466="",SUMIFS($K467:$K$6016,$A467:$A$6016,A466,$C467:$C$6016,C466,$G467:$G$6016,""),IF(G466="",SUMIFS($K467:$K$6016,$A467:$A$6016,A466,$C467:$C$6016,C466,$E467:$E$6016,E466),0)))</f>
        <v>22286</v>
      </c>
      <c r="L466" s="22">
        <f>IF(C466="",SUMIFS($L467:$L$6016,$A467:$A$6016,A466,$E467:$E$6016,""),IF(E466="",SUMIFS($L467:$L$6016,$A467:$A$6016,A466,$C467:$C$6016,C466,$G467:$G$6016,""),IF(G466="",SUMIFS($L467:$L$6016,$A467:$A$6016,A466,$C467:$C$6016,C466,$E467:$E$6016,E466),0)))</f>
        <v>28179</v>
      </c>
      <c r="M466" s="22">
        <f t="shared" ref="M466" si="130">K466-L466</f>
        <v>-5893</v>
      </c>
      <c r="N466" s="77"/>
      <c r="O466" s="23"/>
      <c r="P466" s="60"/>
      <c r="Q466" s="22">
        <f>IF(C466="",SUMIFS($Q$3:$Q$5564,$A$3:$A$5564,A466,$C$3:$C$5564,"&gt;0",$E$3:$E$5564,""),IF(E466="",SUMIFS($Q$3:$Q$5564,$A$3:$A$5564,A466,$C$3:$C$5564,C466,$E$3:$E$5564,"&gt;0",$G$3:$G$5564,""),IF(G466="",SUMIFS($Q$3:$Q$5564,$A$3:$A$5564,A466,$C$3:$C$5564,C466,$E$3:$E$5564,E466,$G$3:$G$5564,"&gt;0"))))</f>
        <v>22286</v>
      </c>
      <c r="R466" s="22"/>
    </row>
    <row r="467" spans="1:18" ht="18" customHeight="1" x14ac:dyDescent="0.15">
      <c r="A467" s="30">
        <v>16</v>
      </c>
      <c r="B467" s="31" t="s">
        <v>5302</v>
      </c>
      <c r="C467" s="31">
        <v>2</v>
      </c>
      <c r="D467" s="31" t="s">
        <v>5332</v>
      </c>
      <c r="E467" s="31">
        <v>2</v>
      </c>
      <c r="F467" s="31" t="s">
        <v>5352</v>
      </c>
      <c r="G467" s="32">
        <v>1</v>
      </c>
      <c r="H467" s="32" t="s">
        <v>5353</v>
      </c>
      <c r="I467" s="32"/>
      <c r="J467" s="83"/>
      <c r="K467" s="98"/>
      <c r="L467" s="98"/>
      <c r="M467" s="98"/>
      <c r="N467" s="83"/>
      <c r="O467" s="98"/>
      <c r="P467" s="81"/>
      <c r="Q467" s="98"/>
      <c r="R467" s="81"/>
    </row>
    <row r="468" spans="1:18" ht="18" customHeight="1" x14ac:dyDescent="0.15">
      <c r="A468" s="30">
        <v>16</v>
      </c>
      <c r="B468" s="31" t="s">
        <v>5302</v>
      </c>
      <c r="C468" s="31">
        <v>2</v>
      </c>
      <c r="D468" s="31" t="s">
        <v>5332</v>
      </c>
      <c r="E468" s="31">
        <v>2</v>
      </c>
      <c r="F468" s="31" t="s">
        <v>5352</v>
      </c>
      <c r="G468" s="31">
        <v>1</v>
      </c>
      <c r="H468" s="31" t="s">
        <v>5353</v>
      </c>
      <c r="I468" s="32">
        <v>1</v>
      </c>
      <c r="J468" s="83" t="s">
        <v>2813</v>
      </c>
      <c r="K468" s="98">
        <v>20</v>
      </c>
      <c r="L468" s="98">
        <v>20</v>
      </c>
      <c r="M468" s="98">
        <f t="shared" ref="M468:M470" si="131">K468-L468</f>
        <v>0</v>
      </c>
      <c r="N468" s="83" t="s">
        <v>5354</v>
      </c>
      <c r="O468" s="98">
        <v>20000</v>
      </c>
      <c r="P468" s="81" t="s">
        <v>861</v>
      </c>
      <c r="Q468" s="98">
        <v>20</v>
      </c>
      <c r="R468" s="81" t="s">
        <v>862</v>
      </c>
    </row>
    <row r="469" spans="1:18" ht="18" customHeight="1" x14ac:dyDescent="0.15">
      <c r="A469" s="30">
        <v>16</v>
      </c>
      <c r="B469" s="31" t="s">
        <v>5302</v>
      </c>
      <c r="C469" s="31">
        <v>2</v>
      </c>
      <c r="D469" s="31" t="s">
        <v>5332</v>
      </c>
      <c r="E469" s="31">
        <v>2</v>
      </c>
      <c r="F469" s="31" t="s">
        <v>5352</v>
      </c>
      <c r="G469" s="31">
        <v>1</v>
      </c>
      <c r="H469" s="31" t="s">
        <v>5353</v>
      </c>
      <c r="I469" s="32">
        <v>33</v>
      </c>
      <c r="J469" s="83" t="s">
        <v>2836</v>
      </c>
      <c r="K469" s="98">
        <v>12960</v>
      </c>
      <c r="L469" s="98">
        <v>13200</v>
      </c>
      <c r="M469" s="98">
        <f t="shared" si="131"/>
        <v>-240</v>
      </c>
      <c r="N469" s="83" t="s">
        <v>5355</v>
      </c>
      <c r="O469" s="98">
        <v>12960000</v>
      </c>
      <c r="P469" s="81" t="s">
        <v>956</v>
      </c>
      <c r="Q469" s="98">
        <v>12960</v>
      </c>
      <c r="R469" s="81" t="s">
        <v>862</v>
      </c>
    </row>
    <row r="470" spans="1:18" ht="18" customHeight="1" x14ac:dyDescent="0.15">
      <c r="A470" s="30">
        <v>16</v>
      </c>
      <c r="B470" s="31" t="s">
        <v>5302</v>
      </c>
      <c r="C470" s="31">
        <v>2</v>
      </c>
      <c r="D470" s="31" t="s">
        <v>5332</v>
      </c>
      <c r="E470" s="31">
        <v>2</v>
      </c>
      <c r="F470" s="31" t="s">
        <v>5352</v>
      </c>
      <c r="G470" s="31">
        <v>1</v>
      </c>
      <c r="H470" s="31" t="s">
        <v>5353</v>
      </c>
      <c r="I470" s="32">
        <v>86</v>
      </c>
      <c r="J470" s="83" t="s">
        <v>2837</v>
      </c>
      <c r="K470" s="98">
        <v>1631</v>
      </c>
      <c r="L470" s="98">
        <v>1296</v>
      </c>
      <c r="M470" s="98">
        <f t="shared" si="131"/>
        <v>335</v>
      </c>
      <c r="N470" s="83" t="s">
        <v>5356</v>
      </c>
      <c r="O470" s="98">
        <v>1631750</v>
      </c>
      <c r="P470" s="81" t="s">
        <v>956</v>
      </c>
      <c r="Q470" s="98">
        <v>1631</v>
      </c>
      <c r="R470" s="81" t="s">
        <v>862</v>
      </c>
    </row>
    <row r="471" spans="1:18" ht="18" customHeight="1" x14ac:dyDescent="0.15">
      <c r="A471" s="30">
        <v>16</v>
      </c>
      <c r="B471" s="31" t="s">
        <v>5302</v>
      </c>
      <c r="C471" s="31">
        <v>2</v>
      </c>
      <c r="D471" s="31" t="s">
        <v>5332</v>
      </c>
      <c r="E471" s="31">
        <v>2</v>
      </c>
      <c r="F471" s="31" t="s">
        <v>5352</v>
      </c>
      <c r="G471" s="32">
        <v>2</v>
      </c>
      <c r="H471" s="32" t="s">
        <v>5357</v>
      </c>
      <c r="I471" s="32"/>
      <c r="J471" s="83"/>
      <c r="K471" s="98"/>
      <c r="L471" s="98"/>
      <c r="M471" s="98"/>
      <c r="N471" s="83"/>
      <c r="O471" s="98"/>
      <c r="P471" s="81"/>
      <c r="Q471" s="98"/>
      <c r="R471" s="81"/>
    </row>
    <row r="472" spans="1:18" ht="18" customHeight="1" x14ac:dyDescent="0.15">
      <c r="A472" s="30">
        <v>16</v>
      </c>
      <c r="B472" s="31" t="s">
        <v>5302</v>
      </c>
      <c r="C472" s="31">
        <v>2</v>
      </c>
      <c r="D472" s="31" t="s">
        <v>5332</v>
      </c>
      <c r="E472" s="31">
        <v>2</v>
      </c>
      <c r="F472" s="31" t="s">
        <v>5352</v>
      </c>
      <c r="G472" s="31">
        <v>2</v>
      </c>
      <c r="H472" s="31" t="s">
        <v>5357</v>
      </c>
      <c r="I472" s="32">
        <v>10</v>
      </c>
      <c r="J472" s="83" t="s">
        <v>2821</v>
      </c>
      <c r="K472" s="98">
        <v>828</v>
      </c>
      <c r="L472" s="98">
        <v>828</v>
      </c>
      <c r="M472" s="98">
        <f t="shared" ref="M472" si="132">K472-L472</f>
        <v>0</v>
      </c>
      <c r="N472" s="83" t="s">
        <v>5358</v>
      </c>
      <c r="O472" s="98">
        <v>828433</v>
      </c>
      <c r="P472" s="81" t="s">
        <v>914</v>
      </c>
      <c r="Q472" s="98">
        <v>828</v>
      </c>
      <c r="R472" s="81" t="s">
        <v>862</v>
      </c>
    </row>
    <row r="473" spans="1:18" ht="18" customHeight="1" x14ac:dyDescent="0.15">
      <c r="A473" s="30">
        <v>16</v>
      </c>
      <c r="B473" s="31" t="s">
        <v>5302</v>
      </c>
      <c r="C473" s="31">
        <v>2</v>
      </c>
      <c r="D473" s="31" t="s">
        <v>5332</v>
      </c>
      <c r="E473" s="31">
        <v>2</v>
      </c>
      <c r="F473" s="31" t="s">
        <v>5352</v>
      </c>
      <c r="G473" s="32">
        <v>3</v>
      </c>
      <c r="H473" s="32" t="s">
        <v>5359</v>
      </c>
      <c r="I473" s="32"/>
      <c r="J473" s="83"/>
      <c r="K473" s="98"/>
      <c r="L473" s="98"/>
      <c r="M473" s="98"/>
      <c r="N473" s="83"/>
      <c r="O473" s="98"/>
      <c r="P473" s="81"/>
      <c r="Q473" s="98"/>
      <c r="R473" s="81"/>
    </row>
    <row r="474" spans="1:18" ht="18" customHeight="1" x14ac:dyDescent="0.15">
      <c r="A474" s="30">
        <v>16</v>
      </c>
      <c r="B474" s="31" t="s">
        <v>5302</v>
      </c>
      <c r="C474" s="31">
        <v>2</v>
      </c>
      <c r="D474" s="31" t="s">
        <v>5332</v>
      </c>
      <c r="E474" s="31">
        <v>2</v>
      </c>
      <c r="F474" s="31" t="s">
        <v>5352</v>
      </c>
      <c r="G474" s="31">
        <v>3</v>
      </c>
      <c r="H474" s="31" t="s">
        <v>5359</v>
      </c>
      <c r="I474" s="32">
        <v>1</v>
      </c>
      <c r="J474" s="83" t="s">
        <v>2849</v>
      </c>
      <c r="K474" s="98">
        <v>555</v>
      </c>
      <c r="L474" s="98">
        <v>515</v>
      </c>
      <c r="M474" s="98">
        <f t="shared" ref="M474" si="133">K474-L474</f>
        <v>40</v>
      </c>
      <c r="N474" s="83" t="s">
        <v>5360</v>
      </c>
      <c r="O474" s="98"/>
      <c r="P474" s="81" t="s">
        <v>1025</v>
      </c>
      <c r="Q474" s="98">
        <v>555</v>
      </c>
      <c r="R474" s="81" t="s">
        <v>862</v>
      </c>
    </row>
    <row r="475" spans="1:18" ht="18" customHeight="1" x14ac:dyDescent="0.15">
      <c r="A475" s="30">
        <v>16</v>
      </c>
      <c r="B475" s="31" t="s">
        <v>5302</v>
      </c>
      <c r="C475" s="31">
        <v>2</v>
      </c>
      <c r="D475" s="31" t="s">
        <v>5332</v>
      </c>
      <c r="E475" s="31">
        <v>2</v>
      </c>
      <c r="F475" s="31" t="s">
        <v>5352</v>
      </c>
      <c r="G475" s="31">
        <v>3</v>
      </c>
      <c r="H475" s="31" t="s">
        <v>5359</v>
      </c>
      <c r="I475" s="31">
        <v>1</v>
      </c>
      <c r="J475" s="84" t="s">
        <v>2849</v>
      </c>
      <c r="K475" s="98"/>
      <c r="L475" s="98"/>
      <c r="M475" s="98"/>
      <c r="N475" s="83" t="s">
        <v>5361</v>
      </c>
      <c r="O475" s="98">
        <v>555000</v>
      </c>
      <c r="P475" s="81"/>
      <c r="Q475" s="98"/>
      <c r="R475" s="81" t="s">
        <v>862</v>
      </c>
    </row>
    <row r="476" spans="1:18" ht="18" customHeight="1" x14ac:dyDescent="0.15">
      <c r="A476" s="30">
        <v>16</v>
      </c>
      <c r="B476" s="31" t="s">
        <v>5302</v>
      </c>
      <c r="C476" s="31">
        <v>2</v>
      </c>
      <c r="D476" s="31" t="s">
        <v>5332</v>
      </c>
      <c r="E476" s="31">
        <v>2</v>
      </c>
      <c r="F476" s="31" t="s">
        <v>5352</v>
      </c>
      <c r="G476" s="31">
        <v>3</v>
      </c>
      <c r="H476" s="31" t="s">
        <v>5359</v>
      </c>
      <c r="I476" s="32">
        <v>2</v>
      </c>
      <c r="J476" s="83" t="s">
        <v>2850</v>
      </c>
      <c r="K476" s="98">
        <v>6065</v>
      </c>
      <c r="L476" s="98">
        <v>11990</v>
      </c>
      <c r="M476" s="98">
        <f t="shared" ref="M476" si="134">K476-L476</f>
        <v>-5925</v>
      </c>
      <c r="N476" s="83" t="s">
        <v>5362</v>
      </c>
      <c r="O476" s="98"/>
      <c r="P476" s="81" t="s">
        <v>1025</v>
      </c>
      <c r="Q476" s="98">
        <v>6065</v>
      </c>
      <c r="R476" s="81" t="s">
        <v>862</v>
      </c>
    </row>
    <row r="477" spans="1:18" ht="18" customHeight="1" x14ac:dyDescent="0.15">
      <c r="A477" s="30">
        <v>16</v>
      </c>
      <c r="B477" s="31" t="s">
        <v>5302</v>
      </c>
      <c r="C477" s="31">
        <v>2</v>
      </c>
      <c r="D477" s="31" t="s">
        <v>5332</v>
      </c>
      <c r="E477" s="31">
        <v>2</v>
      </c>
      <c r="F477" s="31" t="s">
        <v>5352</v>
      </c>
      <c r="G477" s="31">
        <v>3</v>
      </c>
      <c r="H477" s="31" t="s">
        <v>5359</v>
      </c>
      <c r="I477" s="31">
        <v>2</v>
      </c>
      <c r="J477" s="84" t="s">
        <v>2850</v>
      </c>
      <c r="K477" s="98"/>
      <c r="L477" s="98"/>
      <c r="M477" s="98"/>
      <c r="N477" s="83" t="s">
        <v>5363</v>
      </c>
      <c r="O477" s="98">
        <v>6065000</v>
      </c>
      <c r="P477" s="81"/>
      <c r="Q477" s="98"/>
      <c r="R477" s="81" t="s">
        <v>862</v>
      </c>
    </row>
    <row r="478" spans="1:18" ht="18" customHeight="1" x14ac:dyDescent="0.15">
      <c r="A478" s="30">
        <v>16</v>
      </c>
      <c r="B478" s="31" t="s">
        <v>5302</v>
      </c>
      <c r="C478" s="31">
        <v>2</v>
      </c>
      <c r="D478" s="31" t="s">
        <v>5332</v>
      </c>
      <c r="E478" s="31">
        <v>2</v>
      </c>
      <c r="F478" s="31" t="s">
        <v>5352</v>
      </c>
      <c r="G478" s="31">
        <v>3</v>
      </c>
      <c r="H478" s="31" t="s">
        <v>5359</v>
      </c>
      <c r="I478" s="32">
        <v>4</v>
      </c>
      <c r="J478" s="83" t="s">
        <v>5364</v>
      </c>
      <c r="K478" s="98">
        <v>77</v>
      </c>
      <c r="L478" s="98">
        <v>105</v>
      </c>
      <c r="M478" s="98">
        <f t="shared" ref="M478" si="135">K478-L478</f>
        <v>-28</v>
      </c>
      <c r="N478" s="83" t="s">
        <v>907</v>
      </c>
      <c r="O478" s="98"/>
      <c r="P478" s="81" t="s">
        <v>1025</v>
      </c>
      <c r="Q478" s="98">
        <v>77</v>
      </c>
      <c r="R478" s="81" t="s">
        <v>862</v>
      </c>
    </row>
    <row r="479" spans="1:18" ht="18" customHeight="1" x14ac:dyDescent="0.15">
      <c r="A479" s="30">
        <v>16</v>
      </c>
      <c r="B479" s="31" t="s">
        <v>5302</v>
      </c>
      <c r="C479" s="31">
        <v>2</v>
      </c>
      <c r="D479" s="31" t="s">
        <v>5332</v>
      </c>
      <c r="E479" s="31">
        <v>2</v>
      </c>
      <c r="F479" s="31" t="s">
        <v>5352</v>
      </c>
      <c r="G479" s="31">
        <v>3</v>
      </c>
      <c r="H479" s="31" t="s">
        <v>5359</v>
      </c>
      <c r="I479" s="31">
        <v>4</v>
      </c>
      <c r="J479" s="84" t="s">
        <v>5364</v>
      </c>
      <c r="K479" s="98"/>
      <c r="L479" s="98"/>
      <c r="M479" s="98"/>
      <c r="N479" s="83" t="s">
        <v>5365</v>
      </c>
      <c r="O479" s="98">
        <v>77440</v>
      </c>
      <c r="P479" s="81"/>
      <c r="Q479" s="98"/>
      <c r="R479" s="81" t="s">
        <v>862</v>
      </c>
    </row>
    <row r="480" spans="1:18" ht="18" customHeight="1" x14ac:dyDescent="0.15">
      <c r="A480" s="30">
        <v>16</v>
      </c>
      <c r="B480" s="31" t="s">
        <v>5302</v>
      </c>
      <c r="C480" s="31">
        <v>2</v>
      </c>
      <c r="D480" s="31" t="s">
        <v>5332</v>
      </c>
      <c r="E480" s="31">
        <v>2</v>
      </c>
      <c r="F480" s="31" t="s">
        <v>5352</v>
      </c>
      <c r="G480" s="31">
        <v>3</v>
      </c>
      <c r="H480" s="31" t="s">
        <v>5359</v>
      </c>
      <c r="I480" s="32">
        <v>6</v>
      </c>
      <c r="J480" s="83" t="s">
        <v>2851</v>
      </c>
      <c r="K480" s="98">
        <v>150</v>
      </c>
      <c r="L480" s="98">
        <v>225</v>
      </c>
      <c r="M480" s="98">
        <f t="shared" ref="M480:M481" si="136">K480-L480</f>
        <v>-75</v>
      </c>
      <c r="N480" s="83" t="s">
        <v>5366</v>
      </c>
      <c r="O480" s="98">
        <v>150000</v>
      </c>
      <c r="P480" s="81" t="s">
        <v>1025</v>
      </c>
      <c r="Q480" s="98">
        <v>150</v>
      </c>
      <c r="R480" s="81" t="s">
        <v>862</v>
      </c>
    </row>
    <row r="481" spans="1:18" s="6" customFormat="1" ht="18" customHeight="1" x14ac:dyDescent="0.15">
      <c r="A481" s="13">
        <v>16</v>
      </c>
      <c r="B481" s="14" t="s">
        <v>5302</v>
      </c>
      <c r="C481" s="19">
        <v>2</v>
      </c>
      <c r="D481" s="14" t="s">
        <v>5332</v>
      </c>
      <c r="E481" s="20">
        <v>3</v>
      </c>
      <c r="F481" s="21" t="s">
        <v>5367</v>
      </c>
      <c r="G481" s="20"/>
      <c r="H481" s="21"/>
      <c r="I481" s="20"/>
      <c r="J481" s="20"/>
      <c r="K481" s="22">
        <f>IF(C481="",SUMIFS($K482:$K$6016,$A482:$A$6016,A481,$E482:$E$6016,""),IF(E481="",SUMIFS($K482:$K$6016,$A482:$A$6016,A481,$C482:$C$6016,C481,$G482:$G$6016,""),IF(G481="",SUMIFS($K482:$K$6016,$A482:$A$6016,A481,$C482:$C$6016,C481,$E482:$E$6016,E481),0)))</f>
        <v>3827</v>
      </c>
      <c r="L481" s="22">
        <f>IF(C481="",SUMIFS($L482:$L$6016,$A482:$A$6016,A481,$E482:$E$6016,""),IF(E481="",SUMIFS($L482:$L$6016,$A482:$A$6016,A481,$C482:$C$6016,C481,$G482:$G$6016,""),IF(G481="",SUMIFS($L482:$L$6016,$A482:$A$6016,A481,$C482:$C$6016,C481,$E482:$E$6016,E481),0)))</f>
        <v>3367</v>
      </c>
      <c r="M481" s="22">
        <f t="shared" si="136"/>
        <v>460</v>
      </c>
      <c r="N481" s="77"/>
      <c r="O481" s="23"/>
      <c r="P481" s="60"/>
      <c r="Q481" s="22">
        <f>IF(C481="",SUMIFS($Q$3:$Q$5564,$A$3:$A$5564,A481,$C$3:$C$5564,"&gt;0",$E$3:$E$5564,""),IF(E481="",SUMIFS($Q$3:$Q$5564,$A$3:$A$5564,A481,$C$3:$C$5564,C481,$E$3:$E$5564,"&gt;0",$G$3:$G$5564,""),IF(G481="",SUMIFS($Q$3:$Q$5564,$A$3:$A$5564,A481,$C$3:$C$5564,C481,$E$3:$E$5564,E481,$G$3:$G$5564,"&gt;0"))))</f>
        <v>3827</v>
      </c>
      <c r="R481" s="22"/>
    </row>
    <row r="482" spans="1:18" ht="18" customHeight="1" x14ac:dyDescent="0.15">
      <c r="A482" s="30">
        <v>16</v>
      </c>
      <c r="B482" s="31" t="s">
        <v>5302</v>
      </c>
      <c r="C482" s="31">
        <v>2</v>
      </c>
      <c r="D482" s="31" t="s">
        <v>5332</v>
      </c>
      <c r="E482" s="31">
        <v>3</v>
      </c>
      <c r="F482" s="31" t="s">
        <v>5367</v>
      </c>
      <c r="G482" s="32">
        <v>1</v>
      </c>
      <c r="H482" s="32" t="s">
        <v>5368</v>
      </c>
      <c r="I482" s="32"/>
      <c r="J482" s="83"/>
      <c r="K482" s="98"/>
      <c r="L482" s="98"/>
      <c r="M482" s="98"/>
      <c r="N482" s="83"/>
      <c r="O482" s="98"/>
      <c r="P482" s="81"/>
      <c r="Q482" s="98"/>
      <c r="R482" s="81"/>
    </row>
    <row r="483" spans="1:18" ht="18" customHeight="1" x14ac:dyDescent="0.15">
      <c r="A483" s="30">
        <v>16</v>
      </c>
      <c r="B483" s="31" t="s">
        <v>5302</v>
      </c>
      <c r="C483" s="31">
        <v>2</v>
      </c>
      <c r="D483" s="31" t="s">
        <v>5332</v>
      </c>
      <c r="E483" s="31">
        <v>3</v>
      </c>
      <c r="F483" s="31" t="s">
        <v>5367</v>
      </c>
      <c r="G483" s="31">
        <v>1</v>
      </c>
      <c r="H483" s="31" t="s">
        <v>5368</v>
      </c>
      <c r="I483" s="32">
        <v>2</v>
      </c>
      <c r="J483" s="83" t="s">
        <v>2863</v>
      </c>
      <c r="K483" s="98">
        <v>500</v>
      </c>
      <c r="L483" s="98">
        <v>600</v>
      </c>
      <c r="M483" s="98">
        <f t="shared" ref="M483:M484" si="137">K483-L483</f>
        <v>-100</v>
      </c>
      <c r="N483" s="83" t="s">
        <v>5369</v>
      </c>
      <c r="O483" s="98">
        <v>500000</v>
      </c>
      <c r="P483" s="81" t="s">
        <v>1103</v>
      </c>
      <c r="Q483" s="98">
        <v>500</v>
      </c>
      <c r="R483" s="81" t="s">
        <v>862</v>
      </c>
    </row>
    <row r="484" spans="1:18" ht="18" customHeight="1" x14ac:dyDescent="0.15">
      <c r="A484" s="30">
        <v>16</v>
      </c>
      <c r="B484" s="31" t="s">
        <v>5302</v>
      </c>
      <c r="C484" s="31">
        <v>2</v>
      </c>
      <c r="D484" s="31" t="s">
        <v>5332</v>
      </c>
      <c r="E484" s="31">
        <v>3</v>
      </c>
      <c r="F484" s="31" t="s">
        <v>5367</v>
      </c>
      <c r="G484" s="31">
        <v>1</v>
      </c>
      <c r="H484" s="31" t="s">
        <v>5368</v>
      </c>
      <c r="I484" s="32">
        <v>29</v>
      </c>
      <c r="J484" s="83" t="s">
        <v>2864</v>
      </c>
      <c r="K484" s="98">
        <v>570</v>
      </c>
      <c r="L484" s="98">
        <v>0</v>
      </c>
      <c r="M484" s="98">
        <f t="shared" si="137"/>
        <v>570</v>
      </c>
      <c r="N484" s="83" t="s">
        <v>5370</v>
      </c>
      <c r="O484" s="98"/>
      <c r="P484" s="81" t="s">
        <v>1103</v>
      </c>
      <c r="Q484" s="98">
        <v>570</v>
      </c>
      <c r="R484" s="81" t="s">
        <v>862</v>
      </c>
    </row>
    <row r="485" spans="1:18" ht="18" customHeight="1" x14ac:dyDescent="0.15">
      <c r="A485" s="30">
        <v>16</v>
      </c>
      <c r="B485" s="31" t="s">
        <v>5302</v>
      </c>
      <c r="C485" s="31">
        <v>2</v>
      </c>
      <c r="D485" s="31" t="s">
        <v>5332</v>
      </c>
      <c r="E485" s="31">
        <v>3</v>
      </c>
      <c r="F485" s="31" t="s">
        <v>5367</v>
      </c>
      <c r="G485" s="31">
        <v>1</v>
      </c>
      <c r="H485" s="31" t="s">
        <v>5368</v>
      </c>
      <c r="I485" s="31">
        <v>29</v>
      </c>
      <c r="J485" s="84" t="s">
        <v>2864</v>
      </c>
      <c r="K485" s="98"/>
      <c r="L485" s="98"/>
      <c r="M485" s="98"/>
      <c r="N485" s="83" t="s">
        <v>5371</v>
      </c>
      <c r="O485" s="98">
        <v>495600</v>
      </c>
      <c r="P485" s="81"/>
      <c r="Q485" s="98"/>
      <c r="R485" s="81" t="s">
        <v>862</v>
      </c>
    </row>
    <row r="486" spans="1:18" ht="18" customHeight="1" x14ac:dyDescent="0.15">
      <c r="A486" s="30">
        <v>16</v>
      </c>
      <c r="B486" s="31" t="s">
        <v>5302</v>
      </c>
      <c r="C486" s="31">
        <v>2</v>
      </c>
      <c r="D486" s="31" t="s">
        <v>5332</v>
      </c>
      <c r="E486" s="31">
        <v>3</v>
      </c>
      <c r="F486" s="31" t="s">
        <v>5367</v>
      </c>
      <c r="G486" s="31">
        <v>1</v>
      </c>
      <c r="H486" s="31" t="s">
        <v>5368</v>
      </c>
      <c r="I486" s="31">
        <v>29</v>
      </c>
      <c r="J486" s="84" t="s">
        <v>2864</v>
      </c>
      <c r="K486" s="98"/>
      <c r="L486" s="98"/>
      <c r="M486" s="98"/>
      <c r="N486" s="83" t="s">
        <v>5372</v>
      </c>
      <c r="O486" s="98">
        <v>75000</v>
      </c>
      <c r="P486" s="81"/>
      <c r="Q486" s="98"/>
      <c r="R486" s="81" t="s">
        <v>862</v>
      </c>
    </row>
    <row r="487" spans="1:18" ht="18" customHeight="1" x14ac:dyDescent="0.15">
      <c r="A487" s="30">
        <v>16</v>
      </c>
      <c r="B487" s="31" t="s">
        <v>5302</v>
      </c>
      <c r="C487" s="31">
        <v>2</v>
      </c>
      <c r="D487" s="31" t="s">
        <v>5332</v>
      </c>
      <c r="E487" s="31">
        <v>3</v>
      </c>
      <c r="F487" s="31" t="s">
        <v>5367</v>
      </c>
      <c r="G487" s="32">
        <v>4</v>
      </c>
      <c r="H487" s="32" t="s">
        <v>5373</v>
      </c>
      <c r="I487" s="32"/>
      <c r="J487" s="83"/>
      <c r="K487" s="98"/>
      <c r="L487" s="98"/>
      <c r="M487" s="98"/>
      <c r="N487" s="83"/>
      <c r="O487" s="98"/>
      <c r="P487" s="81"/>
      <c r="Q487" s="98"/>
      <c r="R487" s="81"/>
    </row>
    <row r="488" spans="1:18" ht="18" customHeight="1" x14ac:dyDescent="0.15">
      <c r="A488" s="30">
        <v>16</v>
      </c>
      <c r="B488" s="31" t="s">
        <v>5302</v>
      </c>
      <c r="C488" s="31">
        <v>2</v>
      </c>
      <c r="D488" s="31" t="s">
        <v>5332</v>
      </c>
      <c r="E488" s="31">
        <v>3</v>
      </c>
      <c r="F488" s="31" t="s">
        <v>5367</v>
      </c>
      <c r="G488" s="31">
        <v>4</v>
      </c>
      <c r="H488" s="31" t="s">
        <v>5373</v>
      </c>
      <c r="I488" s="32">
        <v>1</v>
      </c>
      <c r="J488" s="83" t="s">
        <v>2840</v>
      </c>
      <c r="K488" s="98">
        <v>2757</v>
      </c>
      <c r="L488" s="98">
        <v>2767</v>
      </c>
      <c r="M488" s="98">
        <f t="shared" ref="M488" si="138">K488-L488</f>
        <v>-10</v>
      </c>
      <c r="N488" s="83" t="s">
        <v>5374</v>
      </c>
      <c r="O488" s="98"/>
      <c r="P488" s="81" t="s">
        <v>1243</v>
      </c>
      <c r="Q488" s="98">
        <v>2757</v>
      </c>
      <c r="R488" s="81" t="s">
        <v>453</v>
      </c>
    </row>
    <row r="489" spans="1:18" ht="18" customHeight="1" x14ac:dyDescent="0.15">
      <c r="A489" s="30">
        <v>16</v>
      </c>
      <c r="B489" s="31" t="s">
        <v>5302</v>
      </c>
      <c r="C489" s="31">
        <v>2</v>
      </c>
      <c r="D489" s="31" t="s">
        <v>5332</v>
      </c>
      <c r="E489" s="31">
        <v>3</v>
      </c>
      <c r="F489" s="31" t="s">
        <v>5367</v>
      </c>
      <c r="G489" s="31">
        <v>4</v>
      </c>
      <c r="H489" s="31" t="s">
        <v>5373</v>
      </c>
      <c r="I489" s="31">
        <v>1</v>
      </c>
      <c r="J489" s="84" t="s">
        <v>2840</v>
      </c>
      <c r="K489" s="98"/>
      <c r="L489" s="98"/>
      <c r="M489" s="98"/>
      <c r="N489" s="83" t="s">
        <v>5375</v>
      </c>
      <c r="O489" s="98">
        <v>2757000</v>
      </c>
      <c r="P489" s="81"/>
      <c r="Q489" s="98"/>
      <c r="R489" s="81" t="s">
        <v>453</v>
      </c>
    </row>
    <row r="490" spans="1:18" s="6" customFormat="1" ht="18" customHeight="1" x14ac:dyDescent="0.15">
      <c r="A490" s="13">
        <v>16</v>
      </c>
      <c r="B490" s="14" t="s">
        <v>5302</v>
      </c>
      <c r="C490" s="19">
        <v>2</v>
      </c>
      <c r="D490" s="14" t="s">
        <v>5332</v>
      </c>
      <c r="E490" s="20">
        <v>5</v>
      </c>
      <c r="F490" s="21" t="s">
        <v>5376</v>
      </c>
      <c r="G490" s="20"/>
      <c r="H490" s="21"/>
      <c r="I490" s="20"/>
      <c r="J490" s="20"/>
      <c r="K490" s="22">
        <f>IF(C490="",SUMIFS($K491:$K$6016,$A491:$A$6016,A490,$E491:$E$6016,""),IF(E490="",SUMIFS($K491:$K$6016,$A491:$A$6016,A490,$C491:$C$6016,C490,$G491:$G$6016,""),IF(G490="",SUMIFS($K491:$K$6016,$A491:$A$6016,A490,$C491:$C$6016,C490,$E491:$E$6016,E490),0)))</f>
        <v>40138</v>
      </c>
      <c r="L490" s="22">
        <f>IF(C490="",SUMIFS($L491:$L$6016,$A491:$A$6016,A490,$E491:$E$6016,""),IF(E490="",SUMIFS($L491:$L$6016,$A491:$A$6016,A490,$C491:$C$6016,C490,$G491:$G$6016,""),IF(G490="",SUMIFS($L491:$L$6016,$A491:$A$6016,A490,$C491:$C$6016,C490,$E491:$E$6016,E490),0)))</f>
        <v>45222</v>
      </c>
      <c r="M490" s="22">
        <f t="shared" ref="M490" si="139">K490-L490</f>
        <v>-5084</v>
      </c>
      <c r="N490" s="77"/>
      <c r="O490" s="23"/>
      <c r="P490" s="60"/>
      <c r="Q490" s="22">
        <f>IF(C490="",SUMIFS($Q$3:$Q$5564,$A$3:$A$5564,A490,$C$3:$C$5564,"&gt;0",$E$3:$E$5564,""),IF(E490="",SUMIFS($Q$3:$Q$5564,$A$3:$A$5564,A490,$C$3:$C$5564,C490,$E$3:$E$5564,"&gt;0",$G$3:$G$5564,""),IF(G490="",SUMIFS($Q$3:$Q$5564,$A$3:$A$5564,A490,$C$3:$C$5564,C490,$E$3:$E$5564,E490,$G$3:$G$5564,"&gt;0"))))</f>
        <v>40138</v>
      </c>
      <c r="R490" s="22"/>
    </row>
    <row r="491" spans="1:18" ht="18" customHeight="1" x14ac:dyDescent="0.15">
      <c r="A491" s="30">
        <v>16</v>
      </c>
      <c r="B491" s="31" t="s">
        <v>5302</v>
      </c>
      <c r="C491" s="31">
        <v>2</v>
      </c>
      <c r="D491" s="31" t="s">
        <v>5332</v>
      </c>
      <c r="E491" s="31">
        <v>5</v>
      </c>
      <c r="F491" s="31" t="s">
        <v>5376</v>
      </c>
      <c r="G491" s="32">
        <v>1</v>
      </c>
      <c r="H491" s="32" t="s">
        <v>5377</v>
      </c>
      <c r="I491" s="32"/>
      <c r="J491" s="83"/>
      <c r="K491" s="98"/>
      <c r="L491" s="98"/>
      <c r="M491" s="98"/>
      <c r="N491" s="83"/>
      <c r="O491" s="98"/>
      <c r="P491" s="81"/>
      <c r="Q491" s="98"/>
      <c r="R491" s="81"/>
    </row>
    <row r="492" spans="1:18" ht="18" customHeight="1" x14ac:dyDescent="0.15">
      <c r="A492" s="30">
        <v>16</v>
      </c>
      <c r="B492" s="31" t="s">
        <v>5302</v>
      </c>
      <c r="C492" s="31">
        <v>2</v>
      </c>
      <c r="D492" s="31" t="s">
        <v>5332</v>
      </c>
      <c r="E492" s="31">
        <v>5</v>
      </c>
      <c r="F492" s="31" t="s">
        <v>5376</v>
      </c>
      <c r="G492" s="31">
        <v>1</v>
      </c>
      <c r="H492" s="31" t="s">
        <v>5377</v>
      </c>
      <c r="I492" s="32">
        <v>1</v>
      </c>
      <c r="J492" s="83" t="s">
        <v>2870</v>
      </c>
      <c r="K492" s="98">
        <v>1747</v>
      </c>
      <c r="L492" s="98">
        <v>1747</v>
      </c>
      <c r="M492" s="98">
        <f t="shared" ref="M492" si="140">K492-L492</f>
        <v>0</v>
      </c>
      <c r="N492" s="83" t="s">
        <v>5378</v>
      </c>
      <c r="O492" s="98">
        <v>1747000</v>
      </c>
      <c r="P492" s="81" t="s">
        <v>1290</v>
      </c>
      <c r="Q492" s="98">
        <v>1747</v>
      </c>
      <c r="R492" s="81" t="s">
        <v>1292</v>
      </c>
    </row>
    <row r="493" spans="1:18" ht="18" customHeight="1" x14ac:dyDescent="0.15">
      <c r="A493" s="30">
        <v>16</v>
      </c>
      <c r="B493" s="31" t="s">
        <v>5302</v>
      </c>
      <c r="C493" s="31">
        <v>2</v>
      </c>
      <c r="D493" s="31" t="s">
        <v>5332</v>
      </c>
      <c r="E493" s="31">
        <v>5</v>
      </c>
      <c r="F493" s="31" t="s">
        <v>5376</v>
      </c>
      <c r="G493" s="31">
        <v>1</v>
      </c>
      <c r="H493" s="31" t="s">
        <v>5377</v>
      </c>
      <c r="I493" s="31">
        <v>1</v>
      </c>
      <c r="J493" s="84" t="s">
        <v>2870</v>
      </c>
      <c r="K493" s="98"/>
      <c r="L493" s="98"/>
      <c r="M493" s="98"/>
      <c r="N493" s="83" t="s">
        <v>5379</v>
      </c>
      <c r="O493" s="98"/>
      <c r="P493" s="81"/>
      <c r="Q493" s="98"/>
      <c r="R493" s="81" t="s">
        <v>1292</v>
      </c>
    </row>
    <row r="494" spans="1:18" ht="18" customHeight="1" x14ac:dyDescent="0.15">
      <c r="A494" s="30">
        <v>16</v>
      </c>
      <c r="B494" s="31" t="s">
        <v>5302</v>
      </c>
      <c r="C494" s="31">
        <v>2</v>
      </c>
      <c r="D494" s="31" t="s">
        <v>5332</v>
      </c>
      <c r="E494" s="31">
        <v>5</v>
      </c>
      <c r="F494" s="31" t="s">
        <v>5376</v>
      </c>
      <c r="G494" s="31">
        <v>1</v>
      </c>
      <c r="H494" s="31" t="s">
        <v>5377</v>
      </c>
      <c r="I494" s="32">
        <v>3</v>
      </c>
      <c r="J494" s="83" t="s">
        <v>2875</v>
      </c>
      <c r="K494" s="98">
        <v>11250</v>
      </c>
      <c r="L494" s="98">
        <v>10500</v>
      </c>
      <c r="M494" s="98">
        <f t="shared" ref="M494" si="141">K494-L494</f>
        <v>750</v>
      </c>
      <c r="N494" s="83" t="s">
        <v>2875</v>
      </c>
      <c r="O494" s="98">
        <v>11250000</v>
      </c>
      <c r="P494" s="81" t="s">
        <v>1328</v>
      </c>
      <c r="Q494" s="98">
        <v>11250</v>
      </c>
      <c r="R494" s="81" t="s">
        <v>1292</v>
      </c>
    </row>
    <row r="495" spans="1:18" ht="18" customHeight="1" x14ac:dyDescent="0.15">
      <c r="A495" s="30">
        <v>16</v>
      </c>
      <c r="B495" s="31" t="s">
        <v>5302</v>
      </c>
      <c r="C495" s="31">
        <v>2</v>
      </c>
      <c r="D495" s="31" t="s">
        <v>5332</v>
      </c>
      <c r="E495" s="31">
        <v>5</v>
      </c>
      <c r="F495" s="31" t="s">
        <v>5376</v>
      </c>
      <c r="G495" s="31">
        <v>1</v>
      </c>
      <c r="H495" s="31" t="s">
        <v>5377</v>
      </c>
      <c r="I495" s="31">
        <v>3</v>
      </c>
      <c r="J495" s="84" t="s">
        <v>2875</v>
      </c>
      <c r="K495" s="98"/>
      <c r="L495" s="98"/>
      <c r="M495" s="98"/>
      <c r="N495" s="83" t="s">
        <v>5380</v>
      </c>
      <c r="O495" s="98"/>
      <c r="P495" s="81"/>
      <c r="Q495" s="98"/>
      <c r="R495" s="81" t="s">
        <v>1292</v>
      </c>
    </row>
    <row r="496" spans="1:18" ht="18" customHeight="1" x14ac:dyDescent="0.15">
      <c r="A496" s="30">
        <v>16</v>
      </c>
      <c r="B496" s="31" t="s">
        <v>5302</v>
      </c>
      <c r="C496" s="31">
        <v>2</v>
      </c>
      <c r="D496" s="31" t="s">
        <v>5332</v>
      </c>
      <c r="E496" s="31">
        <v>5</v>
      </c>
      <c r="F496" s="31" t="s">
        <v>5376</v>
      </c>
      <c r="G496" s="31">
        <v>1</v>
      </c>
      <c r="H496" s="31" t="s">
        <v>5377</v>
      </c>
      <c r="I496" s="31">
        <v>3</v>
      </c>
      <c r="J496" s="84" t="s">
        <v>2875</v>
      </c>
      <c r="K496" s="98"/>
      <c r="L496" s="98"/>
      <c r="M496" s="98"/>
      <c r="N496" s="83" t="s">
        <v>5381</v>
      </c>
      <c r="O496" s="98"/>
      <c r="P496" s="81"/>
      <c r="Q496" s="98"/>
      <c r="R496" s="81" t="s">
        <v>1292</v>
      </c>
    </row>
    <row r="497" spans="1:18" ht="18" customHeight="1" x14ac:dyDescent="0.15">
      <c r="A497" s="30">
        <v>16</v>
      </c>
      <c r="B497" s="31" t="s">
        <v>5302</v>
      </c>
      <c r="C497" s="31">
        <v>2</v>
      </c>
      <c r="D497" s="31" t="s">
        <v>5332</v>
      </c>
      <c r="E497" s="31">
        <v>5</v>
      </c>
      <c r="F497" s="31" t="s">
        <v>5376</v>
      </c>
      <c r="G497" s="31">
        <v>1</v>
      </c>
      <c r="H497" s="31" t="s">
        <v>5377</v>
      </c>
      <c r="I497" s="32">
        <v>13</v>
      </c>
      <c r="J497" s="83" t="s">
        <v>2876</v>
      </c>
      <c r="K497" s="98">
        <v>20</v>
      </c>
      <c r="L497" s="98">
        <v>20</v>
      </c>
      <c r="M497" s="98">
        <f t="shared" ref="M497:M498" si="142">K497-L497</f>
        <v>0</v>
      </c>
      <c r="N497" s="83" t="s">
        <v>5382</v>
      </c>
      <c r="O497" s="98">
        <v>20000</v>
      </c>
      <c r="P497" s="81" t="s">
        <v>1328</v>
      </c>
      <c r="Q497" s="98">
        <v>20</v>
      </c>
      <c r="R497" s="81" t="s">
        <v>1292</v>
      </c>
    </row>
    <row r="498" spans="1:18" ht="18" customHeight="1" x14ac:dyDescent="0.15">
      <c r="A498" s="30">
        <v>16</v>
      </c>
      <c r="B498" s="31" t="s">
        <v>5302</v>
      </c>
      <c r="C498" s="31">
        <v>2</v>
      </c>
      <c r="D498" s="31" t="s">
        <v>5332</v>
      </c>
      <c r="E498" s="31">
        <v>5</v>
      </c>
      <c r="F498" s="31" t="s">
        <v>5376</v>
      </c>
      <c r="G498" s="31">
        <v>1</v>
      </c>
      <c r="H498" s="31" t="s">
        <v>5377</v>
      </c>
      <c r="I498" s="32">
        <v>19</v>
      </c>
      <c r="J498" s="83" t="s">
        <v>2877</v>
      </c>
      <c r="K498" s="98">
        <v>1974</v>
      </c>
      <c r="L498" s="98">
        <v>1974</v>
      </c>
      <c r="M498" s="98">
        <f t="shared" si="142"/>
        <v>0</v>
      </c>
      <c r="N498" s="83" t="s">
        <v>5383</v>
      </c>
      <c r="O498" s="98"/>
      <c r="P498" s="81" t="s">
        <v>1328</v>
      </c>
      <c r="Q498" s="98">
        <v>1974</v>
      </c>
      <c r="R498" s="81" t="s">
        <v>1292</v>
      </c>
    </row>
    <row r="499" spans="1:18" ht="18" customHeight="1" x14ac:dyDescent="0.15">
      <c r="A499" s="30">
        <v>16</v>
      </c>
      <c r="B499" s="31" t="s">
        <v>5302</v>
      </c>
      <c r="C499" s="31">
        <v>2</v>
      </c>
      <c r="D499" s="31" t="s">
        <v>5332</v>
      </c>
      <c r="E499" s="31">
        <v>5</v>
      </c>
      <c r="F499" s="31" t="s">
        <v>5376</v>
      </c>
      <c r="G499" s="31">
        <v>1</v>
      </c>
      <c r="H499" s="31" t="s">
        <v>5377</v>
      </c>
      <c r="I499" s="31">
        <v>19</v>
      </c>
      <c r="J499" s="84" t="s">
        <v>2877</v>
      </c>
      <c r="K499" s="98"/>
      <c r="L499" s="98"/>
      <c r="M499" s="98"/>
      <c r="N499" s="83" t="s">
        <v>5384</v>
      </c>
      <c r="O499" s="98">
        <v>1974228</v>
      </c>
      <c r="P499" s="81"/>
      <c r="Q499" s="98"/>
      <c r="R499" s="81" t="s">
        <v>1292</v>
      </c>
    </row>
    <row r="500" spans="1:18" ht="18" customHeight="1" x14ac:dyDescent="0.15">
      <c r="A500" s="30">
        <v>16</v>
      </c>
      <c r="B500" s="31" t="s">
        <v>5302</v>
      </c>
      <c r="C500" s="31">
        <v>2</v>
      </c>
      <c r="D500" s="31" t="s">
        <v>5332</v>
      </c>
      <c r="E500" s="31">
        <v>5</v>
      </c>
      <c r="F500" s="31" t="s">
        <v>5376</v>
      </c>
      <c r="G500" s="31">
        <v>1</v>
      </c>
      <c r="H500" s="31" t="s">
        <v>5377</v>
      </c>
      <c r="I500" s="32">
        <v>82</v>
      </c>
      <c r="J500" s="83" t="s">
        <v>2890</v>
      </c>
      <c r="K500" s="98">
        <v>3000</v>
      </c>
      <c r="L500" s="98">
        <v>3000</v>
      </c>
      <c r="M500" s="98">
        <f t="shared" ref="M500:M504" si="143">K500-L500</f>
        <v>0</v>
      </c>
      <c r="N500" s="83" t="s">
        <v>5385</v>
      </c>
      <c r="O500" s="98">
        <v>3000000</v>
      </c>
      <c r="P500" s="81" t="s">
        <v>1454</v>
      </c>
      <c r="Q500" s="98">
        <v>3000</v>
      </c>
      <c r="R500" s="81" t="s">
        <v>1292</v>
      </c>
    </row>
    <row r="501" spans="1:18" ht="18" customHeight="1" x14ac:dyDescent="0.15">
      <c r="A501" s="30">
        <v>16</v>
      </c>
      <c r="B501" s="31" t="s">
        <v>5302</v>
      </c>
      <c r="C501" s="31">
        <v>2</v>
      </c>
      <c r="D501" s="31" t="s">
        <v>5332</v>
      </c>
      <c r="E501" s="31">
        <v>5</v>
      </c>
      <c r="F501" s="31" t="s">
        <v>5376</v>
      </c>
      <c r="G501" s="31">
        <v>1</v>
      </c>
      <c r="H501" s="31" t="s">
        <v>5377</v>
      </c>
      <c r="I501" s="32">
        <v>84</v>
      </c>
      <c r="J501" s="83" t="s">
        <v>5386</v>
      </c>
      <c r="K501" s="98">
        <v>0</v>
      </c>
      <c r="L501" s="98">
        <v>40</v>
      </c>
      <c r="M501" s="98">
        <f t="shared" si="143"/>
        <v>-40</v>
      </c>
      <c r="N501" s="83"/>
      <c r="O501" s="98"/>
      <c r="P501" s="81"/>
      <c r="Q501" s="98"/>
      <c r="R501" s="81" t="s">
        <v>1292</v>
      </c>
    </row>
    <row r="502" spans="1:18" ht="18" customHeight="1" x14ac:dyDescent="0.15">
      <c r="A502" s="30">
        <v>16</v>
      </c>
      <c r="B502" s="31" t="s">
        <v>5302</v>
      </c>
      <c r="C502" s="31">
        <v>2</v>
      </c>
      <c r="D502" s="31" t="s">
        <v>5332</v>
      </c>
      <c r="E502" s="31">
        <v>5</v>
      </c>
      <c r="F502" s="31" t="s">
        <v>5376</v>
      </c>
      <c r="G502" s="31">
        <v>1</v>
      </c>
      <c r="H502" s="31" t="s">
        <v>5377</v>
      </c>
      <c r="I502" s="32">
        <v>88</v>
      </c>
      <c r="J502" s="83" t="s">
        <v>2884</v>
      </c>
      <c r="K502" s="98">
        <v>9045</v>
      </c>
      <c r="L502" s="98">
        <v>9067</v>
      </c>
      <c r="M502" s="98">
        <f t="shared" si="143"/>
        <v>-22</v>
      </c>
      <c r="N502" s="83" t="s">
        <v>5387</v>
      </c>
      <c r="O502" s="98">
        <v>9045000</v>
      </c>
      <c r="P502" s="81" t="s">
        <v>1407</v>
      </c>
      <c r="Q502" s="98">
        <v>9045</v>
      </c>
      <c r="R502" s="81" t="s">
        <v>1292</v>
      </c>
    </row>
    <row r="503" spans="1:18" ht="18" customHeight="1" x14ac:dyDescent="0.15">
      <c r="A503" s="30">
        <v>16</v>
      </c>
      <c r="B503" s="31" t="s">
        <v>5302</v>
      </c>
      <c r="C503" s="31">
        <v>2</v>
      </c>
      <c r="D503" s="31" t="s">
        <v>5332</v>
      </c>
      <c r="E503" s="31">
        <v>5</v>
      </c>
      <c r="F503" s="31" t="s">
        <v>5376</v>
      </c>
      <c r="G503" s="31">
        <v>1</v>
      </c>
      <c r="H503" s="31" t="s">
        <v>5377</v>
      </c>
      <c r="I503" s="32">
        <v>89</v>
      </c>
      <c r="J503" s="83" t="s">
        <v>2885</v>
      </c>
      <c r="K503" s="98">
        <v>98</v>
      </c>
      <c r="L503" s="98">
        <v>98</v>
      </c>
      <c r="M503" s="98">
        <f t="shared" si="143"/>
        <v>0</v>
      </c>
      <c r="N503" s="83" t="s">
        <v>5388</v>
      </c>
      <c r="O503" s="98">
        <v>98000</v>
      </c>
      <c r="P503" s="81" t="s">
        <v>1407</v>
      </c>
      <c r="Q503" s="98">
        <v>98</v>
      </c>
      <c r="R503" s="81" t="s">
        <v>1292</v>
      </c>
    </row>
    <row r="504" spans="1:18" ht="18" customHeight="1" x14ac:dyDescent="0.15">
      <c r="A504" s="30">
        <v>16</v>
      </c>
      <c r="B504" s="31" t="s">
        <v>5302</v>
      </c>
      <c r="C504" s="31">
        <v>2</v>
      </c>
      <c r="D504" s="31" t="s">
        <v>5332</v>
      </c>
      <c r="E504" s="31">
        <v>5</v>
      </c>
      <c r="F504" s="31" t="s">
        <v>5376</v>
      </c>
      <c r="G504" s="31">
        <v>1</v>
      </c>
      <c r="H504" s="31" t="s">
        <v>5377</v>
      </c>
      <c r="I504" s="32">
        <v>90</v>
      </c>
      <c r="J504" s="83" t="s">
        <v>2878</v>
      </c>
      <c r="K504" s="98">
        <v>2400</v>
      </c>
      <c r="L504" s="98">
        <v>3000</v>
      </c>
      <c r="M504" s="98">
        <f t="shared" si="143"/>
        <v>-600</v>
      </c>
      <c r="N504" s="83" t="s">
        <v>2878</v>
      </c>
      <c r="O504" s="98">
        <v>2400000</v>
      </c>
      <c r="P504" s="81" t="s">
        <v>1328</v>
      </c>
      <c r="Q504" s="98">
        <v>2400</v>
      </c>
      <c r="R504" s="81" t="s">
        <v>1292</v>
      </c>
    </row>
    <row r="505" spans="1:18" ht="18" customHeight="1" x14ac:dyDescent="0.15">
      <c r="A505" s="30">
        <v>16</v>
      </c>
      <c r="B505" s="31" t="s">
        <v>5302</v>
      </c>
      <c r="C505" s="31">
        <v>2</v>
      </c>
      <c r="D505" s="31" t="s">
        <v>5332</v>
      </c>
      <c r="E505" s="31">
        <v>5</v>
      </c>
      <c r="F505" s="31" t="s">
        <v>5376</v>
      </c>
      <c r="G505" s="31">
        <v>1</v>
      </c>
      <c r="H505" s="31" t="s">
        <v>5377</v>
      </c>
      <c r="I505" s="31">
        <v>90</v>
      </c>
      <c r="J505" s="84" t="s">
        <v>2878</v>
      </c>
      <c r="K505" s="98"/>
      <c r="L505" s="98"/>
      <c r="M505" s="98"/>
      <c r="N505" s="83" t="s">
        <v>5389</v>
      </c>
      <c r="O505" s="98"/>
      <c r="P505" s="81"/>
      <c r="Q505" s="98"/>
      <c r="R505" s="81" t="s">
        <v>1292</v>
      </c>
    </row>
    <row r="506" spans="1:18" ht="18" customHeight="1" x14ac:dyDescent="0.15">
      <c r="A506" s="30">
        <v>16</v>
      </c>
      <c r="B506" s="31" t="s">
        <v>5302</v>
      </c>
      <c r="C506" s="31">
        <v>2</v>
      </c>
      <c r="D506" s="31" t="s">
        <v>5332</v>
      </c>
      <c r="E506" s="31">
        <v>5</v>
      </c>
      <c r="F506" s="31" t="s">
        <v>5376</v>
      </c>
      <c r="G506" s="31">
        <v>1</v>
      </c>
      <c r="H506" s="31" t="s">
        <v>5377</v>
      </c>
      <c r="I506" s="32">
        <v>91</v>
      </c>
      <c r="J506" s="83" t="s">
        <v>2871</v>
      </c>
      <c r="K506" s="98">
        <v>495</v>
      </c>
      <c r="L506" s="98">
        <v>495</v>
      </c>
      <c r="M506" s="98">
        <f t="shared" ref="M506" si="144">K506-L506</f>
        <v>0</v>
      </c>
      <c r="N506" s="83" t="s">
        <v>5390</v>
      </c>
      <c r="O506" s="98">
        <v>495000</v>
      </c>
      <c r="P506" s="81" t="s">
        <v>1290</v>
      </c>
      <c r="Q506" s="98">
        <v>495</v>
      </c>
      <c r="R506" s="81" t="s">
        <v>1292</v>
      </c>
    </row>
    <row r="507" spans="1:18" ht="18" customHeight="1" x14ac:dyDescent="0.15">
      <c r="A507" s="30">
        <v>16</v>
      </c>
      <c r="B507" s="31" t="s">
        <v>5302</v>
      </c>
      <c r="C507" s="31">
        <v>2</v>
      </c>
      <c r="D507" s="31" t="s">
        <v>5332</v>
      </c>
      <c r="E507" s="31">
        <v>5</v>
      </c>
      <c r="F507" s="31" t="s">
        <v>5376</v>
      </c>
      <c r="G507" s="31">
        <v>1</v>
      </c>
      <c r="H507" s="31" t="s">
        <v>5377</v>
      </c>
      <c r="I507" s="31">
        <v>91</v>
      </c>
      <c r="J507" s="84" t="s">
        <v>2871</v>
      </c>
      <c r="K507" s="98"/>
      <c r="L507" s="98"/>
      <c r="M507" s="98"/>
      <c r="N507" s="83" t="s">
        <v>5391</v>
      </c>
      <c r="O507" s="98"/>
      <c r="P507" s="81"/>
      <c r="Q507" s="98"/>
      <c r="R507" s="81" t="s">
        <v>1292</v>
      </c>
    </row>
    <row r="508" spans="1:18" ht="18" customHeight="1" x14ac:dyDescent="0.15">
      <c r="A508" s="30">
        <v>16</v>
      </c>
      <c r="B508" s="31" t="s">
        <v>5302</v>
      </c>
      <c r="C508" s="31">
        <v>2</v>
      </c>
      <c r="D508" s="31" t="s">
        <v>5332</v>
      </c>
      <c r="E508" s="31">
        <v>5</v>
      </c>
      <c r="F508" s="31" t="s">
        <v>5376</v>
      </c>
      <c r="G508" s="31">
        <v>1</v>
      </c>
      <c r="H508" s="31" t="s">
        <v>5377</v>
      </c>
      <c r="I508" s="32">
        <v>92</v>
      </c>
      <c r="J508" s="83" t="s">
        <v>2872</v>
      </c>
      <c r="K508" s="98">
        <v>1111</v>
      </c>
      <c r="L508" s="98">
        <v>762</v>
      </c>
      <c r="M508" s="98">
        <f t="shared" ref="M508" si="145">K508-L508</f>
        <v>349</v>
      </c>
      <c r="N508" s="83" t="s">
        <v>5392</v>
      </c>
      <c r="O508" s="98">
        <v>1111000</v>
      </c>
      <c r="P508" s="81" t="s">
        <v>1290</v>
      </c>
      <c r="Q508" s="98">
        <v>1111</v>
      </c>
      <c r="R508" s="81" t="s">
        <v>1292</v>
      </c>
    </row>
    <row r="509" spans="1:18" ht="18" customHeight="1" x14ac:dyDescent="0.15">
      <c r="A509" s="30">
        <v>16</v>
      </c>
      <c r="B509" s="31" t="s">
        <v>5302</v>
      </c>
      <c r="C509" s="31">
        <v>2</v>
      </c>
      <c r="D509" s="31" t="s">
        <v>5332</v>
      </c>
      <c r="E509" s="31">
        <v>5</v>
      </c>
      <c r="F509" s="31" t="s">
        <v>5376</v>
      </c>
      <c r="G509" s="31">
        <v>1</v>
      </c>
      <c r="H509" s="31" t="s">
        <v>5377</v>
      </c>
      <c r="I509" s="31">
        <v>92</v>
      </c>
      <c r="J509" s="84" t="s">
        <v>2872</v>
      </c>
      <c r="K509" s="98"/>
      <c r="L509" s="98"/>
      <c r="M509" s="98"/>
      <c r="N509" s="83" t="s">
        <v>5393</v>
      </c>
      <c r="O509" s="98"/>
      <c r="P509" s="81"/>
      <c r="Q509" s="98"/>
      <c r="R509" s="81" t="s">
        <v>1292</v>
      </c>
    </row>
    <row r="510" spans="1:18" ht="18" customHeight="1" x14ac:dyDescent="0.15">
      <c r="A510" s="30">
        <v>16</v>
      </c>
      <c r="B510" s="31" t="s">
        <v>5302</v>
      </c>
      <c r="C510" s="31">
        <v>2</v>
      </c>
      <c r="D510" s="31" t="s">
        <v>5332</v>
      </c>
      <c r="E510" s="31">
        <v>5</v>
      </c>
      <c r="F510" s="31" t="s">
        <v>5376</v>
      </c>
      <c r="G510" s="31">
        <v>1</v>
      </c>
      <c r="H510" s="31" t="s">
        <v>5377</v>
      </c>
      <c r="I510" s="32">
        <v>93</v>
      </c>
      <c r="J510" s="83" t="s">
        <v>5394</v>
      </c>
      <c r="K510" s="98">
        <v>0</v>
      </c>
      <c r="L510" s="98">
        <v>2600</v>
      </c>
      <c r="M510" s="98">
        <f t="shared" ref="M510:M512" si="146">K510-L510</f>
        <v>-2600</v>
      </c>
      <c r="N510" s="83"/>
      <c r="O510" s="98"/>
      <c r="P510" s="81"/>
      <c r="Q510" s="98"/>
      <c r="R510" s="81" t="s">
        <v>1292</v>
      </c>
    </row>
    <row r="511" spans="1:18" ht="18" customHeight="1" x14ac:dyDescent="0.15">
      <c r="A511" s="30">
        <v>16</v>
      </c>
      <c r="B511" s="31" t="s">
        <v>5302</v>
      </c>
      <c r="C511" s="31">
        <v>2</v>
      </c>
      <c r="D511" s="31" t="s">
        <v>5332</v>
      </c>
      <c r="E511" s="31">
        <v>5</v>
      </c>
      <c r="F511" s="31" t="s">
        <v>5376</v>
      </c>
      <c r="G511" s="31">
        <v>1</v>
      </c>
      <c r="H511" s="31" t="s">
        <v>5377</v>
      </c>
      <c r="I511" s="32">
        <v>94</v>
      </c>
      <c r="J511" s="83" t="s">
        <v>5395</v>
      </c>
      <c r="K511" s="98">
        <v>0</v>
      </c>
      <c r="L511" s="98">
        <v>3450</v>
      </c>
      <c r="M511" s="98">
        <f t="shared" si="146"/>
        <v>-3450</v>
      </c>
      <c r="N511" s="83"/>
      <c r="O511" s="98"/>
      <c r="P511" s="81"/>
      <c r="Q511" s="98"/>
      <c r="R511" s="81" t="s">
        <v>1292</v>
      </c>
    </row>
    <row r="512" spans="1:18" ht="18" customHeight="1" x14ac:dyDescent="0.15">
      <c r="A512" s="30">
        <v>16</v>
      </c>
      <c r="B512" s="31" t="s">
        <v>5302</v>
      </c>
      <c r="C512" s="31">
        <v>2</v>
      </c>
      <c r="D512" s="31" t="s">
        <v>5332</v>
      </c>
      <c r="E512" s="31">
        <v>5</v>
      </c>
      <c r="F512" s="31" t="s">
        <v>5376</v>
      </c>
      <c r="G512" s="31">
        <v>1</v>
      </c>
      <c r="H512" s="31" t="s">
        <v>5377</v>
      </c>
      <c r="I512" s="32">
        <v>95</v>
      </c>
      <c r="J512" s="83" t="s">
        <v>2886</v>
      </c>
      <c r="K512" s="98">
        <v>1320</v>
      </c>
      <c r="L512" s="98">
        <v>0</v>
      </c>
      <c r="M512" s="98">
        <f t="shared" si="146"/>
        <v>1320</v>
      </c>
      <c r="N512" s="83" t="s">
        <v>5396</v>
      </c>
      <c r="O512" s="98">
        <v>825000</v>
      </c>
      <c r="P512" s="81" t="s">
        <v>1407</v>
      </c>
      <c r="Q512" s="98">
        <v>1320</v>
      </c>
      <c r="R512" s="81" t="s">
        <v>1292</v>
      </c>
    </row>
    <row r="513" spans="1:18" ht="18" customHeight="1" x14ac:dyDescent="0.15">
      <c r="A513" s="30">
        <v>16</v>
      </c>
      <c r="B513" s="31" t="s">
        <v>5302</v>
      </c>
      <c r="C513" s="31">
        <v>2</v>
      </c>
      <c r="D513" s="31" t="s">
        <v>5332</v>
      </c>
      <c r="E513" s="31">
        <v>5</v>
      </c>
      <c r="F513" s="31" t="s">
        <v>5376</v>
      </c>
      <c r="G513" s="31">
        <v>1</v>
      </c>
      <c r="H513" s="31" t="s">
        <v>5377</v>
      </c>
      <c r="I513" s="31">
        <v>95</v>
      </c>
      <c r="J513" s="84" t="s">
        <v>2886</v>
      </c>
      <c r="K513" s="98"/>
      <c r="L513" s="98"/>
      <c r="M513" s="98"/>
      <c r="N513" s="83" t="s">
        <v>5397</v>
      </c>
      <c r="O513" s="98">
        <v>495000</v>
      </c>
      <c r="P513" s="81"/>
      <c r="Q513" s="98"/>
      <c r="R513" s="81" t="s">
        <v>1292</v>
      </c>
    </row>
    <row r="514" spans="1:18" ht="18" customHeight="1" x14ac:dyDescent="0.15">
      <c r="A514" s="30">
        <v>16</v>
      </c>
      <c r="B514" s="31" t="s">
        <v>5302</v>
      </c>
      <c r="C514" s="31">
        <v>2</v>
      </c>
      <c r="D514" s="31" t="s">
        <v>5332</v>
      </c>
      <c r="E514" s="31">
        <v>5</v>
      </c>
      <c r="F514" s="31" t="s">
        <v>5376</v>
      </c>
      <c r="G514" s="32">
        <v>2</v>
      </c>
      <c r="H514" s="32" t="s">
        <v>5398</v>
      </c>
      <c r="I514" s="32"/>
      <c r="J514" s="83"/>
      <c r="K514" s="98"/>
      <c r="L514" s="98"/>
      <c r="M514" s="98"/>
      <c r="N514" s="83"/>
      <c r="O514" s="98"/>
      <c r="P514" s="81"/>
      <c r="Q514" s="98"/>
      <c r="R514" s="81"/>
    </row>
    <row r="515" spans="1:18" ht="18" customHeight="1" x14ac:dyDescent="0.15">
      <c r="A515" s="30">
        <v>16</v>
      </c>
      <c r="B515" s="31" t="s">
        <v>5302</v>
      </c>
      <c r="C515" s="31">
        <v>2</v>
      </c>
      <c r="D515" s="31" t="s">
        <v>5332</v>
      </c>
      <c r="E515" s="31">
        <v>5</v>
      </c>
      <c r="F515" s="31" t="s">
        <v>5376</v>
      </c>
      <c r="G515" s="31">
        <v>2</v>
      </c>
      <c r="H515" s="31" t="s">
        <v>5398</v>
      </c>
      <c r="I515" s="32">
        <v>11</v>
      </c>
      <c r="J515" s="83" t="s">
        <v>2892</v>
      </c>
      <c r="K515" s="98">
        <v>7678</v>
      </c>
      <c r="L515" s="98">
        <v>8469</v>
      </c>
      <c r="M515" s="98">
        <f t="shared" ref="M515" si="147">K515-L515</f>
        <v>-791</v>
      </c>
      <c r="N515" s="83" t="s">
        <v>2892</v>
      </c>
      <c r="O515" s="98"/>
      <c r="P515" s="81" t="s">
        <v>1511</v>
      </c>
      <c r="Q515" s="98">
        <v>7678</v>
      </c>
      <c r="R515" s="81" t="s">
        <v>1292</v>
      </c>
    </row>
    <row r="516" spans="1:18" ht="18" customHeight="1" x14ac:dyDescent="0.15">
      <c r="A516" s="30">
        <v>16</v>
      </c>
      <c r="B516" s="31" t="s">
        <v>5302</v>
      </c>
      <c r="C516" s="31">
        <v>2</v>
      </c>
      <c r="D516" s="31" t="s">
        <v>5332</v>
      </c>
      <c r="E516" s="31">
        <v>5</v>
      </c>
      <c r="F516" s="31" t="s">
        <v>5376</v>
      </c>
      <c r="G516" s="31">
        <v>2</v>
      </c>
      <c r="H516" s="31" t="s">
        <v>5398</v>
      </c>
      <c r="I516" s="31">
        <v>11</v>
      </c>
      <c r="J516" s="84" t="s">
        <v>2892</v>
      </c>
      <c r="K516" s="98"/>
      <c r="L516" s="98"/>
      <c r="M516" s="98"/>
      <c r="N516" s="83" t="s">
        <v>5399</v>
      </c>
      <c r="O516" s="98">
        <v>2612000</v>
      </c>
      <c r="P516" s="81"/>
      <c r="Q516" s="98"/>
      <c r="R516" s="81" t="s">
        <v>1292</v>
      </c>
    </row>
    <row r="517" spans="1:18" ht="18" customHeight="1" x14ac:dyDescent="0.15">
      <c r="A517" s="30">
        <v>16</v>
      </c>
      <c r="B517" s="31" t="s">
        <v>5302</v>
      </c>
      <c r="C517" s="31">
        <v>2</v>
      </c>
      <c r="D517" s="31" t="s">
        <v>5332</v>
      </c>
      <c r="E517" s="31">
        <v>5</v>
      </c>
      <c r="F517" s="31" t="s">
        <v>5376</v>
      </c>
      <c r="G517" s="31">
        <v>2</v>
      </c>
      <c r="H517" s="31" t="s">
        <v>5398</v>
      </c>
      <c r="I517" s="31">
        <v>11</v>
      </c>
      <c r="J517" s="84" t="s">
        <v>2892</v>
      </c>
      <c r="K517" s="98"/>
      <c r="L517" s="98"/>
      <c r="M517" s="98"/>
      <c r="N517" s="83" t="s">
        <v>5400</v>
      </c>
      <c r="O517" s="98">
        <v>527000</v>
      </c>
      <c r="P517" s="81"/>
      <c r="Q517" s="98"/>
      <c r="R517" s="81" t="s">
        <v>1292</v>
      </c>
    </row>
    <row r="518" spans="1:18" ht="18" customHeight="1" x14ac:dyDescent="0.15">
      <c r="A518" s="30">
        <v>16</v>
      </c>
      <c r="B518" s="31" t="s">
        <v>5302</v>
      </c>
      <c r="C518" s="31">
        <v>2</v>
      </c>
      <c r="D518" s="31" t="s">
        <v>5332</v>
      </c>
      <c r="E518" s="31">
        <v>5</v>
      </c>
      <c r="F518" s="31" t="s">
        <v>5376</v>
      </c>
      <c r="G518" s="31">
        <v>2</v>
      </c>
      <c r="H518" s="31" t="s">
        <v>5398</v>
      </c>
      <c r="I518" s="31">
        <v>11</v>
      </c>
      <c r="J518" s="84" t="s">
        <v>2892</v>
      </c>
      <c r="K518" s="98"/>
      <c r="L518" s="98"/>
      <c r="M518" s="98"/>
      <c r="N518" s="83" t="s">
        <v>5401</v>
      </c>
      <c r="O518" s="98">
        <v>3103000</v>
      </c>
      <c r="P518" s="81"/>
      <c r="Q518" s="98"/>
      <c r="R518" s="81" t="s">
        <v>1292</v>
      </c>
    </row>
    <row r="519" spans="1:18" ht="18" customHeight="1" x14ac:dyDescent="0.15">
      <c r="A519" s="30">
        <v>16</v>
      </c>
      <c r="B519" s="31" t="s">
        <v>5302</v>
      </c>
      <c r="C519" s="31">
        <v>2</v>
      </c>
      <c r="D519" s="31" t="s">
        <v>5332</v>
      </c>
      <c r="E519" s="31">
        <v>5</v>
      </c>
      <c r="F519" s="31" t="s">
        <v>5376</v>
      </c>
      <c r="G519" s="31">
        <v>2</v>
      </c>
      <c r="H519" s="31" t="s">
        <v>5398</v>
      </c>
      <c r="I519" s="31">
        <v>11</v>
      </c>
      <c r="J519" s="84" t="s">
        <v>2892</v>
      </c>
      <c r="K519" s="98"/>
      <c r="L519" s="98"/>
      <c r="M519" s="98"/>
      <c r="N519" s="83" t="s">
        <v>5402</v>
      </c>
      <c r="O519" s="98">
        <v>835000</v>
      </c>
      <c r="P519" s="81"/>
      <c r="Q519" s="98"/>
      <c r="R519" s="81" t="s">
        <v>1292</v>
      </c>
    </row>
    <row r="520" spans="1:18" ht="18" customHeight="1" x14ac:dyDescent="0.15">
      <c r="A520" s="30">
        <v>16</v>
      </c>
      <c r="B520" s="31" t="s">
        <v>5302</v>
      </c>
      <c r="C520" s="31">
        <v>2</v>
      </c>
      <c r="D520" s="31" t="s">
        <v>5332</v>
      </c>
      <c r="E520" s="31">
        <v>5</v>
      </c>
      <c r="F520" s="31" t="s">
        <v>5376</v>
      </c>
      <c r="G520" s="31">
        <v>2</v>
      </c>
      <c r="H520" s="31" t="s">
        <v>5398</v>
      </c>
      <c r="I520" s="31">
        <v>11</v>
      </c>
      <c r="J520" s="84" t="s">
        <v>2892</v>
      </c>
      <c r="K520" s="98"/>
      <c r="L520" s="98"/>
      <c r="M520" s="98"/>
      <c r="N520" s="83" t="s">
        <v>5403</v>
      </c>
      <c r="O520" s="98">
        <v>601000</v>
      </c>
      <c r="P520" s="81"/>
      <c r="Q520" s="98"/>
      <c r="R520" s="81" t="s">
        <v>1292</v>
      </c>
    </row>
    <row r="521" spans="1:18" s="6" customFormat="1" ht="18" customHeight="1" x14ac:dyDescent="0.15">
      <c r="A521" s="13">
        <v>16</v>
      </c>
      <c r="B521" s="14" t="s">
        <v>5302</v>
      </c>
      <c r="C521" s="19">
        <v>2</v>
      </c>
      <c r="D521" s="14" t="s">
        <v>5332</v>
      </c>
      <c r="E521" s="20">
        <v>6</v>
      </c>
      <c r="F521" s="21" t="s">
        <v>5404</v>
      </c>
      <c r="G521" s="20"/>
      <c r="H521" s="21"/>
      <c r="I521" s="20"/>
      <c r="J521" s="20"/>
      <c r="K521" s="22">
        <f>IF(C521="",SUMIFS($K522:$K$6016,$A522:$A$6016,A521,$E522:$E$6016,""),IF(E521="",SUMIFS($K522:$K$6016,$A522:$A$6016,A521,$C522:$C$6016,C521,$G522:$G$6016,""),IF(G521="",SUMIFS($K522:$K$6016,$A522:$A$6016,A521,$C522:$C$6016,C521,$E522:$E$6016,E521),0)))</f>
        <v>255</v>
      </c>
      <c r="L521" s="22">
        <f>IF(C521="",SUMIFS($L522:$L$6016,$A522:$A$6016,A521,$E522:$E$6016,""),IF(E521="",SUMIFS($L522:$L$6016,$A522:$A$6016,A521,$C522:$C$6016,C521,$G522:$G$6016,""),IF(G521="",SUMIFS($L522:$L$6016,$A522:$A$6016,A521,$C522:$C$6016,C521,$E522:$E$6016,E521),0)))</f>
        <v>0</v>
      </c>
      <c r="M521" s="22">
        <f t="shared" ref="M521" si="148">K521-L521</f>
        <v>255</v>
      </c>
      <c r="N521" s="77"/>
      <c r="O521" s="23"/>
      <c r="P521" s="60"/>
      <c r="Q521" s="22">
        <f>IF(C521="",SUMIFS($Q$3:$Q$5564,$A$3:$A$5564,A521,$C$3:$C$5564,"&gt;0",$E$3:$E$5564,""),IF(E521="",SUMIFS($Q$3:$Q$5564,$A$3:$A$5564,A521,$C$3:$C$5564,C521,$E$3:$E$5564,"&gt;0",$G$3:$G$5564,""),IF(G521="",SUMIFS($Q$3:$Q$5564,$A$3:$A$5564,A521,$C$3:$C$5564,C521,$E$3:$E$5564,E521,$G$3:$G$5564,"&gt;0"))))</f>
        <v>255</v>
      </c>
      <c r="R521" s="22"/>
    </row>
    <row r="522" spans="1:18" ht="18" customHeight="1" x14ac:dyDescent="0.15">
      <c r="A522" s="30">
        <v>16</v>
      </c>
      <c r="B522" s="31" t="s">
        <v>5302</v>
      </c>
      <c r="C522" s="31">
        <v>2</v>
      </c>
      <c r="D522" s="31" t="s">
        <v>5332</v>
      </c>
      <c r="E522" s="31">
        <v>6</v>
      </c>
      <c r="F522" s="31" t="s">
        <v>5404</v>
      </c>
      <c r="G522" s="32">
        <v>3</v>
      </c>
      <c r="H522" s="32" t="s">
        <v>5405</v>
      </c>
      <c r="I522" s="32"/>
      <c r="J522" s="83"/>
      <c r="K522" s="98"/>
      <c r="L522" s="98"/>
      <c r="M522" s="98"/>
      <c r="N522" s="83"/>
      <c r="O522" s="98"/>
      <c r="P522" s="81"/>
      <c r="Q522" s="98"/>
      <c r="R522" s="81"/>
    </row>
    <row r="523" spans="1:18" ht="18" customHeight="1" x14ac:dyDescent="0.15">
      <c r="A523" s="30">
        <v>16</v>
      </c>
      <c r="B523" s="31" t="s">
        <v>5302</v>
      </c>
      <c r="C523" s="31">
        <v>2</v>
      </c>
      <c r="D523" s="31" t="s">
        <v>5332</v>
      </c>
      <c r="E523" s="31">
        <v>6</v>
      </c>
      <c r="F523" s="31" t="s">
        <v>5404</v>
      </c>
      <c r="G523" s="31">
        <v>3</v>
      </c>
      <c r="H523" s="32" t="s">
        <v>5406</v>
      </c>
      <c r="I523" s="32"/>
      <c r="J523" s="83"/>
      <c r="K523" s="98"/>
      <c r="L523" s="98"/>
      <c r="M523" s="98"/>
      <c r="N523" s="83"/>
      <c r="O523" s="98"/>
      <c r="P523" s="81"/>
      <c r="Q523" s="98"/>
      <c r="R523" s="81"/>
    </row>
    <row r="524" spans="1:18" ht="18" customHeight="1" x14ac:dyDescent="0.15">
      <c r="A524" s="30">
        <v>16</v>
      </c>
      <c r="B524" s="31" t="s">
        <v>5302</v>
      </c>
      <c r="C524" s="31">
        <v>2</v>
      </c>
      <c r="D524" s="31" t="s">
        <v>5332</v>
      </c>
      <c r="E524" s="31">
        <v>6</v>
      </c>
      <c r="F524" s="31" t="s">
        <v>5404</v>
      </c>
      <c r="G524" s="31">
        <v>3</v>
      </c>
      <c r="H524" s="31" t="s">
        <v>2893</v>
      </c>
      <c r="I524" s="32">
        <v>1</v>
      </c>
      <c r="J524" s="83" t="s">
        <v>5405</v>
      </c>
      <c r="K524" s="98">
        <v>255</v>
      </c>
      <c r="L524" s="98">
        <v>0</v>
      </c>
      <c r="M524" s="98">
        <f t="shared" ref="M524" si="149">K524-L524</f>
        <v>255</v>
      </c>
      <c r="N524" s="83" t="s">
        <v>5407</v>
      </c>
      <c r="O524" s="98">
        <v>255000</v>
      </c>
      <c r="P524" s="81" t="s">
        <v>1549</v>
      </c>
      <c r="Q524" s="98">
        <v>255</v>
      </c>
      <c r="R524" s="81" t="s">
        <v>297</v>
      </c>
    </row>
    <row r="525" spans="1:18" ht="18" customHeight="1" x14ac:dyDescent="0.15">
      <c r="A525" s="30">
        <v>16</v>
      </c>
      <c r="B525" s="31" t="s">
        <v>5302</v>
      </c>
      <c r="C525" s="31">
        <v>2</v>
      </c>
      <c r="D525" s="31" t="s">
        <v>5332</v>
      </c>
      <c r="E525" s="31">
        <v>6</v>
      </c>
      <c r="F525" s="31" t="s">
        <v>5404</v>
      </c>
      <c r="G525" s="31">
        <v>3</v>
      </c>
      <c r="H525" s="31" t="s">
        <v>2893</v>
      </c>
      <c r="I525" s="31">
        <v>1</v>
      </c>
      <c r="J525" s="99" t="s">
        <v>5406</v>
      </c>
      <c r="K525" s="98"/>
      <c r="L525" s="98"/>
      <c r="M525" s="98"/>
      <c r="N525" s="83" t="s">
        <v>5408</v>
      </c>
      <c r="O525" s="98"/>
      <c r="P525" s="81"/>
      <c r="Q525" s="98"/>
      <c r="R525" s="81" t="s">
        <v>297</v>
      </c>
    </row>
    <row r="526" spans="1:18" s="6" customFormat="1" ht="18" customHeight="1" x14ac:dyDescent="0.15">
      <c r="A526" s="13">
        <v>16</v>
      </c>
      <c r="B526" s="14" t="s">
        <v>5302</v>
      </c>
      <c r="C526" s="19">
        <v>2</v>
      </c>
      <c r="D526" s="14" t="s">
        <v>5332</v>
      </c>
      <c r="E526" s="20">
        <v>7</v>
      </c>
      <c r="F526" s="21" t="s">
        <v>5409</v>
      </c>
      <c r="G526" s="20"/>
      <c r="H526" s="21"/>
      <c r="I526" s="20"/>
      <c r="J526" s="20"/>
      <c r="K526" s="22">
        <f>IF(C526="",SUMIFS($K527:$K$6016,$A527:$A$6016,A526,$E527:$E$6016,""),IF(E526="",SUMIFS($K527:$K$6016,$A527:$A$6016,A526,$C527:$C$6016,C526,$G527:$G$6016,""),IF(G526="",SUMIFS($K527:$K$6016,$A527:$A$6016,A526,$C527:$C$6016,C526,$E527:$E$6016,E526),0)))</f>
        <v>210</v>
      </c>
      <c r="L526" s="22">
        <f>IF(C526="",SUMIFS($L527:$L$6016,$A527:$A$6016,A526,$E527:$E$6016,""),IF(E526="",SUMIFS($L527:$L$6016,$A527:$A$6016,A526,$C527:$C$6016,C526,$G527:$G$6016,""),IF(G526="",SUMIFS($L527:$L$6016,$A527:$A$6016,A526,$C527:$C$6016,C526,$E527:$E$6016,E526),0)))</f>
        <v>210</v>
      </c>
      <c r="M526" s="22">
        <f t="shared" ref="M526" si="150">K526-L526</f>
        <v>0</v>
      </c>
      <c r="N526" s="77"/>
      <c r="O526" s="23"/>
      <c r="P526" s="60"/>
      <c r="Q526" s="22">
        <f>IF(C526="",SUMIFS($Q$3:$Q$5564,$A$3:$A$5564,A526,$C$3:$C$5564,"&gt;0",$E$3:$E$5564,""),IF(E526="",SUMIFS($Q$3:$Q$5564,$A$3:$A$5564,A526,$C$3:$C$5564,C526,$E$3:$E$5564,"&gt;0",$G$3:$G$5564,""),IF(G526="",SUMIFS($Q$3:$Q$5564,$A$3:$A$5564,A526,$C$3:$C$5564,C526,$E$3:$E$5564,E526,$G$3:$G$5564,"&gt;0"))))</f>
        <v>210</v>
      </c>
      <c r="R526" s="22"/>
    </row>
    <row r="527" spans="1:18" ht="18" customHeight="1" x14ac:dyDescent="0.15">
      <c r="A527" s="30">
        <v>16</v>
      </c>
      <c r="B527" s="31" t="s">
        <v>5302</v>
      </c>
      <c r="C527" s="31">
        <v>2</v>
      </c>
      <c r="D527" s="31" t="s">
        <v>5332</v>
      </c>
      <c r="E527" s="31">
        <v>7</v>
      </c>
      <c r="F527" s="31" t="s">
        <v>5409</v>
      </c>
      <c r="G527" s="32">
        <v>1</v>
      </c>
      <c r="H527" s="32" t="s">
        <v>5410</v>
      </c>
      <c r="I527" s="32"/>
      <c r="J527" s="83"/>
      <c r="K527" s="98"/>
      <c r="L527" s="98"/>
      <c r="M527" s="98"/>
      <c r="N527" s="83"/>
      <c r="O527" s="98"/>
      <c r="P527" s="81"/>
      <c r="Q527" s="98"/>
      <c r="R527" s="81"/>
    </row>
    <row r="528" spans="1:18" ht="18" customHeight="1" x14ac:dyDescent="0.15">
      <c r="A528" s="30">
        <v>16</v>
      </c>
      <c r="B528" s="31" t="s">
        <v>5302</v>
      </c>
      <c r="C528" s="31">
        <v>2</v>
      </c>
      <c r="D528" s="31" t="s">
        <v>5332</v>
      </c>
      <c r="E528" s="31">
        <v>7</v>
      </c>
      <c r="F528" s="31" t="s">
        <v>5409</v>
      </c>
      <c r="G528" s="31">
        <v>1</v>
      </c>
      <c r="H528" s="31" t="s">
        <v>5410</v>
      </c>
      <c r="I528" s="32">
        <v>3</v>
      </c>
      <c r="J528" s="83" t="s">
        <v>2902</v>
      </c>
      <c r="K528" s="98">
        <v>35</v>
      </c>
      <c r="L528" s="98">
        <v>35</v>
      </c>
      <c r="M528" s="98">
        <f t="shared" ref="M528:M530" si="151">K528-L528</f>
        <v>0</v>
      </c>
      <c r="N528" s="83" t="s">
        <v>5411</v>
      </c>
      <c r="O528" s="98">
        <v>35000</v>
      </c>
      <c r="P528" s="81" t="s">
        <v>1741</v>
      </c>
      <c r="Q528" s="98">
        <v>35</v>
      </c>
      <c r="R528" s="81" t="s">
        <v>5</v>
      </c>
    </row>
    <row r="529" spans="1:18" ht="18" customHeight="1" x14ac:dyDescent="0.15">
      <c r="A529" s="30">
        <v>16</v>
      </c>
      <c r="B529" s="31" t="s">
        <v>5302</v>
      </c>
      <c r="C529" s="31">
        <v>2</v>
      </c>
      <c r="D529" s="31" t="s">
        <v>5332</v>
      </c>
      <c r="E529" s="31">
        <v>7</v>
      </c>
      <c r="F529" s="31" t="s">
        <v>5409</v>
      </c>
      <c r="G529" s="31">
        <v>1</v>
      </c>
      <c r="H529" s="31" t="s">
        <v>5410</v>
      </c>
      <c r="I529" s="32">
        <v>5</v>
      </c>
      <c r="J529" s="83" t="s">
        <v>2903</v>
      </c>
      <c r="K529" s="98">
        <v>175</v>
      </c>
      <c r="L529" s="98">
        <v>175</v>
      </c>
      <c r="M529" s="98">
        <f t="shared" si="151"/>
        <v>0</v>
      </c>
      <c r="N529" s="83" t="s">
        <v>5412</v>
      </c>
      <c r="O529" s="98">
        <v>175000</v>
      </c>
      <c r="P529" s="81" t="s">
        <v>1741</v>
      </c>
      <c r="Q529" s="98">
        <v>175</v>
      </c>
      <c r="R529" s="81" t="s">
        <v>5</v>
      </c>
    </row>
    <row r="530" spans="1:18" s="6" customFormat="1" ht="18" customHeight="1" x14ac:dyDescent="0.15">
      <c r="A530" s="13">
        <v>16</v>
      </c>
      <c r="B530" s="14" t="s">
        <v>5302</v>
      </c>
      <c r="C530" s="19">
        <v>2</v>
      </c>
      <c r="D530" s="14" t="s">
        <v>5332</v>
      </c>
      <c r="E530" s="20">
        <v>8</v>
      </c>
      <c r="F530" s="21" t="s">
        <v>5413</v>
      </c>
      <c r="G530" s="20"/>
      <c r="H530" s="21"/>
      <c r="I530" s="20"/>
      <c r="J530" s="20"/>
      <c r="K530" s="22">
        <f>IF(C530="",SUMIFS($K531:$K$6016,$A531:$A$6016,A530,$E531:$E$6016,""),IF(E530="",SUMIFS($K531:$K$6016,$A531:$A$6016,A530,$C531:$C$6016,C530,$G531:$G$6016,""),IF(G530="",SUMIFS($K531:$K$6016,$A531:$A$6016,A530,$C531:$C$6016,C530,$E531:$E$6016,E530),0)))</f>
        <v>5799</v>
      </c>
      <c r="L530" s="22">
        <f>IF(C530="",SUMIFS($L531:$L$6016,$A531:$A$6016,A530,$E531:$E$6016,""),IF(E530="",SUMIFS($L531:$L$6016,$A531:$A$6016,A530,$C531:$C$6016,C530,$G531:$G$6016,""),IF(G530="",SUMIFS($L531:$L$6016,$A531:$A$6016,A530,$C531:$C$6016,C530,$E531:$E$6016,E530),0)))</f>
        <v>5852</v>
      </c>
      <c r="M530" s="22">
        <f t="shared" si="151"/>
        <v>-53</v>
      </c>
      <c r="N530" s="77"/>
      <c r="O530" s="23"/>
      <c r="P530" s="60"/>
      <c r="Q530" s="22">
        <f>IF(C530="",SUMIFS($Q$3:$Q$5564,$A$3:$A$5564,A530,$C$3:$C$5564,"&gt;0",$E$3:$E$5564,""),IF(E530="",SUMIFS($Q$3:$Q$5564,$A$3:$A$5564,A530,$C$3:$C$5564,C530,$E$3:$E$5564,"&gt;0",$G$3:$G$5564,""),IF(G530="",SUMIFS($Q$3:$Q$5564,$A$3:$A$5564,A530,$C$3:$C$5564,C530,$E$3:$E$5564,E530,$G$3:$G$5564,"&gt;0"))))</f>
        <v>0</v>
      </c>
      <c r="R530" s="22"/>
    </row>
    <row r="531" spans="1:18" ht="18" customHeight="1" x14ac:dyDescent="0.15">
      <c r="A531" s="30">
        <v>16</v>
      </c>
      <c r="B531" s="31" t="s">
        <v>5302</v>
      </c>
      <c r="C531" s="31">
        <v>2</v>
      </c>
      <c r="D531" s="31" t="s">
        <v>5332</v>
      </c>
      <c r="E531" s="31">
        <v>8</v>
      </c>
      <c r="F531" s="31" t="s">
        <v>5413</v>
      </c>
      <c r="G531" s="32">
        <v>3</v>
      </c>
      <c r="H531" s="32" t="s">
        <v>5414</v>
      </c>
      <c r="I531" s="32"/>
      <c r="J531" s="83"/>
      <c r="K531" s="98"/>
      <c r="L531" s="98"/>
      <c r="M531" s="98"/>
      <c r="N531" s="83"/>
      <c r="O531" s="98"/>
      <c r="P531" s="81"/>
      <c r="Q531" s="98"/>
      <c r="R531" s="81"/>
    </row>
    <row r="532" spans="1:18" ht="18" customHeight="1" x14ac:dyDescent="0.15">
      <c r="A532" s="30">
        <v>16</v>
      </c>
      <c r="B532" s="31" t="s">
        <v>5302</v>
      </c>
      <c r="C532" s="31">
        <v>2</v>
      </c>
      <c r="D532" s="31" t="s">
        <v>5332</v>
      </c>
      <c r="E532" s="31">
        <v>8</v>
      </c>
      <c r="F532" s="31" t="s">
        <v>5413</v>
      </c>
      <c r="G532" s="31">
        <v>3</v>
      </c>
      <c r="H532" s="31" t="s">
        <v>5414</v>
      </c>
      <c r="I532" s="32">
        <v>1</v>
      </c>
      <c r="J532" s="83" t="s">
        <v>5414</v>
      </c>
      <c r="K532" s="98">
        <v>5799</v>
      </c>
      <c r="L532" s="98">
        <v>5852</v>
      </c>
      <c r="M532" s="98">
        <f t="shared" ref="M532" si="152">K532-L532</f>
        <v>-53</v>
      </c>
      <c r="N532" s="83" t="s">
        <v>5415</v>
      </c>
      <c r="O532" s="98">
        <v>5799000</v>
      </c>
      <c r="P532" s="81"/>
      <c r="Q532" s="98"/>
      <c r="R532" s="81" t="s">
        <v>133</v>
      </c>
    </row>
    <row r="533" spans="1:18" ht="18" customHeight="1" x14ac:dyDescent="0.15">
      <c r="A533" s="30">
        <v>16</v>
      </c>
      <c r="B533" s="31" t="s">
        <v>5302</v>
      </c>
      <c r="C533" s="31">
        <v>2</v>
      </c>
      <c r="D533" s="31" t="s">
        <v>5332</v>
      </c>
      <c r="E533" s="31">
        <v>8</v>
      </c>
      <c r="F533" s="31" t="s">
        <v>5413</v>
      </c>
      <c r="G533" s="31">
        <v>3</v>
      </c>
      <c r="H533" s="31" t="s">
        <v>5414</v>
      </c>
      <c r="I533" s="31">
        <v>1</v>
      </c>
      <c r="J533" s="84" t="s">
        <v>5414</v>
      </c>
      <c r="K533" s="98"/>
      <c r="L533" s="98"/>
      <c r="M533" s="98"/>
      <c r="N533" s="83" t="s">
        <v>5416</v>
      </c>
      <c r="O533" s="98"/>
      <c r="P533" s="81"/>
      <c r="Q533" s="98"/>
      <c r="R533" s="81" t="s">
        <v>133</v>
      </c>
    </row>
    <row r="534" spans="1:18" s="6" customFormat="1" ht="18" customHeight="1" x14ac:dyDescent="0.15">
      <c r="A534" s="13">
        <v>16</v>
      </c>
      <c r="B534" s="14" t="s">
        <v>5302</v>
      </c>
      <c r="C534" s="19">
        <v>2</v>
      </c>
      <c r="D534" s="14" t="s">
        <v>5332</v>
      </c>
      <c r="E534" s="20">
        <v>9</v>
      </c>
      <c r="F534" s="21" t="s">
        <v>5417</v>
      </c>
      <c r="G534" s="20"/>
      <c r="H534" s="21"/>
      <c r="I534" s="20"/>
      <c r="J534" s="20"/>
      <c r="K534" s="22">
        <f>IF(C534="",SUMIFS($K535:$K$6016,$A535:$A$6016,A534,$E535:$E$6016,""),IF(E534="",SUMIFS($K535:$K$6016,$A535:$A$6016,A534,$C535:$C$6016,C534,$G535:$G$6016,""),IF(G534="",SUMIFS($K535:$K$6016,$A535:$A$6016,A534,$C535:$C$6016,C534,$E535:$E$6016,E534),0)))</f>
        <v>22376</v>
      </c>
      <c r="L534" s="22">
        <f>IF(C534="",SUMIFS($L535:$L$6016,$A535:$A$6016,A534,$E535:$E$6016,""),IF(E534="",SUMIFS($L535:$L$6016,$A535:$A$6016,A534,$C535:$C$6016,C534,$G535:$G$6016,""),IF(G534="",SUMIFS($L535:$L$6016,$A535:$A$6016,A534,$C535:$C$6016,C534,$E535:$E$6016,E534),0)))</f>
        <v>12925</v>
      </c>
      <c r="M534" s="22">
        <f t="shared" ref="M534" si="153">K534-L534</f>
        <v>9451</v>
      </c>
      <c r="N534" s="77"/>
      <c r="O534" s="23"/>
      <c r="P534" s="60"/>
      <c r="Q534" s="22">
        <f>IF(C534="",SUMIFS($Q$3:$Q$5564,$A$3:$A$5564,A534,$C$3:$C$5564,"&gt;0",$E$3:$E$5564,""),IF(E534="",SUMIFS($Q$3:$Q$5564,$A$3:$A$5564,A534,$C$3:$C$5564,C534,$E$3:$E$5564,"&gt;0",$G$3:$G$5564,""),IF(G534="",SUMIFS($Q$3:$Q$5564,$A$3:$A$5564,A534,$C$3:$C$5564,C534,$E$3:$E$5564,E534,$G$3:$G$5564,"&gt;0"))))</f>
        <v>22376</v>
      </c>
      <c r="R534" s="22"/>
    </row>
    <row r="535" spans="1:18" ht="18" customHeight="1" x14ac:dyDescent="0.15">
      <c r="A535" s="30">
        <v>16</v>
      </c>
      <c r="B535" s="31" t="s">
        <v>5302</v>
      </c>
      <c r="C535" s="31">
        <v>2</v>
      </c>
      <c r="D535" s="31" t="s">
        <v>5332</v>
      </c>
      <c r="E535" s="31">
        <v>9</v>
      </c>
      <c r="F535" s="31" t="s">
        <v>5417</v>
      </c>
      <c r="G535" s="32">
        <v>1</v>
      </c>
      <c r="H535" s="32" t="s">
        <v>5417</v>
      </c>
      <c r="I535" s="32"/>
      <c r="J535" s="83"/>
      <c r="K535" s="98"/>
      <c r="L535" s="98"/>
      <c r="M535" s="98"/>
      <c r="N535" s="83"/>
      <c r="O535" s="98"/>
      <c r="P535" s="81"/>
      <c r="Q535" s="98"/>
      <c r="R535" s="81"/>
    </row>
    <row r="536" spans="1:18" ht="18" customHeight="1" x14ac:dyDescent="0.15">
      <c r="A536" s="30">
        <v>16</v>
      </c>
      <c r="B536" s="31" t="s">
        <v>5302</v>
      </c>
      <c r="C536" s="31">
        <v>2</v>
      </c>
      <c r="D536" s="31" t="s">
        <v>5332</v>
      </c>
      <c r="E536" s="31">
        <v>9</v>
      </c>
      <c r="F536" s="31" t="s">
        <v>5417</v>
      </c>
      <c r="G536" s="31">
        <v>1</v>
      </c>
      <c r="H536" s="31" t="s">
        <v>5417</v>
      </c>
      <c r="I536" s="32">
        <v>11</v>
      </c>
      <c r="J536" s="83" t="s">
        <v>2930</v>
      </c>
      <c r="K536" s="98">
        <v>12680</v>
      </c>
      <c r="L536" s="98">
        <v>12775</v>
      </c>
      <c r="M536" s="98">
        <f t="shared" ref="M536" si="154">K536-L536</f>
        <v>-95</v>
      </c>
      <c r="N536" s="83" t="s">
        <v>5281</v>
      </c>
      <c r="O536" s="98"/>
      <c r="P536" s="81" t="s">
        <v>2449</v>
      </c>
      <c r="Q536" s="98">
        <v>3158</v>
      </c>
      <c r="R536" s="81" t="s">
        <v>2383</v>
      </c>
    </row>
    <row r="537" spans="1:18" ht="18" customHeight="1" x14ac:dyDescent="0.15">
      <c r="A537" s="30">
        <v>16</v>
      </c>
      <c r="B537" s="31" t="s">
        <v>5302</v>
      </c>
      <c r="C537" s="31">
        <v>2</v>
      </c>
      <c r="D537" s="31" t="s">
        <v>5332</v>
      </c>
      <c r="E537" s="31">
        <v>9</v>
      </c>
      <c r="F537" s="31" t="s">
        <v>5417</v>
      </c>
      <c r="G537" s="31">
        <v>1</v>
      </c>
      <c r="H537" s="31" t="s">
        <v>5417</v>
      </c>
      <c r="I537" s="31">
        <v>11</v>
      </c>
      <c r="J537" s="84" t="s">
        <v>2930</v>
      </c>
      <c r="K537" s="98"/>
      <c r="L537" s="98"/>
      <c r="M537" s="98"/>
      <c r="N537" s="83" t="s">
        <v>5282</v>
      </c>
      <c r="O537" s="98"/>
      <c r="P537" s="81" t="s">
        <v>2453</v>
      </c>
      <c r="Q537" s="98">
        <v>9016</v>
      </c>
      <c r="R537" s="81" t="s">
        <v>2383</v>
      </c>
    </row>
    <row r="538" spans="1:18" ht="18" customHeight="1" x14ac:dyDescent="0.15">
      <c r="A538" s="30">
        <v>16</v>
      </c>
      <c r="B538" s="31" t="s">
        <v>5302</v>
      </c>
      <c r="C538" s="31">
        <v>2</v>
      </c>
      <c r="D538" s="31" t="s">
        <v>5332</v>
      </c>
      <c r="E538" s="31">
        <v>9</v>
      </c>
      <c r="F538" s="31" t="s">
        <v>5417</v>
      </c>
      <c r="G538" s="31">
        <v>1</v>
      </c>
      <c r="H538" s="31" t="s">
        <v>5417</v>
      </c>
      <c r="I538" s="31">
        <v>11</v>
      </c>
      <c r="J538" s="84" t="s">
        <v>2930</v>
      </c>
      <c r="K538" s="98"/>
      <c r="L538" s="98"/>
      <c r="M538" s="98"/>
      <c r="N538" s="83" t="s">
        <v>5283</v>
      </c>
      <c r="O538" s="98">
        <v>9016000</v>
      </c>
      <c r="P538" s="81" t="s">
        <v>2474</v>
      </c>
      <c r="Q538" s="98">
        <v>506</v>
      </c>
      <c r="R538" s="81" t="s">
        <v>2383</v>
      </c>
    </row>
    <row r="539" spans="1:18" ht="18" customHeight="1" x14ac:dyDescent="0.15">
      <c r="A539" s="30">
        <v>16</v>
      </c>
      <c r="B539" s="31" t="s">
        <v>5302</v>
      </c>
      <c r="C539" s="31">
        <v>2</v>
      </c>
      <c r="D539" s="31" t="s">
        <v>5332</v>
      </c>
      <c r="E539" s="31">
        <v>9</v>
      </c>
      <c r="F539" s="31" t="s">
        <v>5417</v>
      </c>
      <c r="G539" s="31">
        <v>1</v>
      </c>
      <c r="H539" s="31" t="s">
        <v>5417</v>
      </c>
      <c r="I539" s="31">
        <v>11</v>
      </c>
      <c r="J539" s="84" t="s">
        <v>2930</v>
      </c>
      <c r="K539" s="98"/>
      <c r="L539" s="98"/>
      <c r="M539" s="98"/>
      <c r="N539" s="83" t="s">
        <v>5284</v>
      </c>
      <c r="O539" s="98"/>
      <c r="P539" s="81"/>
      <c r="Q539" s="98"/>
      <c r="R539" s="81" t="s">
        <v>2383</v>
      </c>
    </row>
    <row r="540" spans="1:18" ht="18" customHeight="1" x14ac:dyDescent="0.15">
      <c r="A540" s="30">
        <v>16</v>
      </c>
      <c r="B540" s="31" t="s">
        <v>5302</v>
      </c>
      <c r="C540" s="31">
        <v>2</v>
      </c>
      <c r="D540" s="31" t="s">
        <v>5332</v>
      </c>
      <c r="E540" s="31">
        <v>9</v>
      </c>
      <c r="F540" s="31" t="s">
        <v>5417</v>
      </c>
      <c r="G540" s="31">
        <v>1</v>
      </c>
      <c r="H540" s="31" t="s">
        <v>5417</v>
      </c>
      <c r="I540" s="31">
        <v>11</v>
      </c>
      <c r="J540" s="84" t="s">
        <v>2930</v>
      </c>
      <c r="K540" s="98"/>
      <c r="L540" s="98"/>
      <c r="M540" s="98"/>
      <c r="N540" s="83" t="s">
        <v>5285</v>
      </c>
      <c r="O540" s="98">
        <v>508000</v>
      </c>
      <c r="P540" s="81"/>
      <c r="Q540" s="98"/>
      <c r="R540" s="81" t="s">
        <v>2383</v>
      </c>
    </row>
    <row r="541" spans="1:18" ht="18" customHeight="1" x14ac:dyDescent="0.15">
      <c r="A541" s="30">
        <v>16</v>
      </c>
      <c r="B541" s="31" t="s">
        <v>5302</v>
      </c>
      <c r="C541" s="31">
        <v>2</v>
      </c>
      <c r="D541" s="31" t="s">
        <v>5332</v>
      </c>
      <c r="E541" s="31">
        <v>9</v>
      </c>
      <c r="F541" s="31" t="s">
        <v>5417</v>
      </c>
      <c r="G541" s="31">
        <v>1</v>
      </c>
      <c r="H541" s="31" t="s">
        <v>5417</v>
      </c>
      <c r="I541" s="31">
        <v>11</v>
      </c>
      <c r="J541" s="84" t="s">
        <v>2930</v>
      </c>
      <c r="K541" s="98"/>
      <c r="L541" s="98"/>
      <c r="M541" s="98"/>
      <c r="N541" s="83" t="s">
        <v>5286</v>
      </c>
      <c r="O541" s="98"/>
      <c r="P541" s="81"/>
      <c r="Q541" s="98"/>
      <c r="R541" s="81" t="s">
        <v>2383</v>
      </c>
    </row>
    <row r="542" spans="1:18" ht="18" customHeight="1" x14ac:dyDescent="0.15">
      <c r="A542" s="30">
        <v>16</v>
      </c>
      <c r="B542" s="31" t="s">
        <v>5302</v>
      </c>
      <c r="C542" s="31">
        <v>2</v>
      </c>
      <c r="D542" s="31" t="s">
        <v>5332</v>
      </c>
      <c r="E542" s="31">
        <v>9</v>
      </c>
      <c r="F542" s="31" t="s">
        <v>5417</v>
      </c>
      <c r="G542" s="31">
        <v>1</v>
      </c>
      <c r="H542" s="31" t="s">
        <v>5417</v>
      </c>
      <c r="I542" s="31">
        <v>11</v>
      </c>
      <c r="J542" s="84" t="s">
        <v>2930</v>
      </c>
      <c r="K542" s="98"/>
      <c r="L542" s="98"/>
      <c r="M542" s="98"/>
      <c r="N542" s="83" t="s">
        <v>5418</v>
      </c>
      <c r="O542" s="98">
        <v>506000</v>
      </c>
      <c r="P542" s="81"/>
      <c r="Q542" s="98"/>
      <c r="R542" s="81" t="s">
        <v>2383</v>
      </c>
    </row>
    <row r="543" spans="1:18" ht="18" customHeight="1" x14ac:dyDescent="0.15">
      <c r="A543" s="30">
        <v>16</v>
      </c>
      <c r="B543" s="31" t="s">
        <v>5302</v>
      </c>
      <c r="C543" s="31">
        <v>2</v>
      </c>
      <c r="D543" s="31" t="s">
        <v>5332</v>
      </c>
      <c r="E543" s="31">
        <v>9</v>
      </c>
      <c r="F543" s="31" t="s">
        <v>5417</v>
      </c>
      <c r="G543" s="31">
        <v>1</v>
      </c>
      <c r="H543" s="31" t="s">
        <v>5417</v>
      </c>
      <c r="I543" s="31">
        <v>11</v>
      </c>
      <c r="J543" s="84" t="s">
        <v>2930</v>
      </c>
      <c r="K543" s="98"/>
      <c r="L543" s="98"/>
      <c r="M543" s="98"/>
      <c r="N543" s="83" t="s">
        <v>5288</v>
      </c>
      <c r="O543" s="98">
        <v>2650000</v>
      </c>
      <c r="P543" s="81"/>
      <c r="Q543" s="98"/>
      <c r="R543" s="81" t="s">
        <v>2383</v>
      </c>
    </row>
    <row r="544" spans="1:18" ht="18" customHeight="1" x14ac:dyDescent="0.15">
      <c r="A544" s="30">
        <v>16</v>
      </c>
      <c r="B544" s="31" t="s">
        <v>5302</v>
      </c>
      <c r="C544" s="31">
        <v>2</v>
      </c>
      <c r="D544" s="31" t="s">
        <v>5332</v>
      </c>
      <c r="E544" s="31">
        <v>9</v>
      </c>
      <c r="F544" s="31" t="s">
        <v>5417</v>
      </c>
      <c r="G544" s="31">
        <v>1</v>
      </c>
      <c r="H544" s="31" t="s">
        <v>5417</v>
      </c>
      <c r="I544" s="32">
        <v>14</v>
      </c>
      <c r="J544" s="83" t="s">
        <v>2917</v>
      </c>
      <c r="K544" s="98">
        <v>148</v>
      </c>
      <c r="L544" s="98">
        <v>150</v>
      </c>
      <c r="M544" s="98">
        <f t="shared" ref="M544:M545" si="155">K544-L544</f>
        <v>-2</v>
      </c>
      <c r="N544" s="83" t="s">
        <v>5419</v>
      </c>
      <c r="O544" s="98">
        <v>148000</v>
      </c>
      <c r="P544" s="81" t="s">
        <v>2222</v>
      </c>
      <c r="Q544" s="98">
        <v>148</v>
      </c>
      <c r="R544" s="81" t="s">
        <v>2027</v>
      </c>
    </row>
    <row r="545" spans="1:18" ht="18" customHeight="1" x14ac:dyDescent="0.15">
      <c r="A545" s="30">
        <v>16</v>
      </c>
      <c r="B545" s="31" t="s">
        <v>5302</v>
      </c>
      <c r="C545" s="31">
        <v>2</v>
      </c>
      <c r="D545" s="31" t="s">
        <v>5332</v>
      </c>
      <c r="E545" s="31">
        <v>9</v>
      </c>
      <c r="F545" s="31" t="s">
        <v>5417</v>
      </c>
      <c r="G545" s="31">
        <v>1</v>
      </c>
      <c r="H545" s="31" t="s">
        <v>5417</v>
      </c>
      <c r="I545" s="32">
        <v>15</v>
      </c>
      <c r="J545" s="83" t="s">
        <v>2913</v>
      </c>
      <c r="K545" s="98">
        <v>9548</v>
      </c>
      <c r="L545" s="98">
        <v>0</v>
      </c>
      <c r="M545" s="98">
        <f t="shared" si="155"/>
        <v>9548</v>
      </c>
      <c r="N545" s="83" t="s">
        <v>5420</v>
      </c>
      <c r="O545" s="98">
        <v>9548952</v>
      </c>
      <c r="P545" s="81" t="s">
        <v>2036</v>
      </c>
      <c r="Q545" s="98">
        <v>9548</v>
      </c>
      <c r="R545" s="81" t="s">
        <v>2027</v>
      </c>
    </row>
    <row r="546" spans="1:18" ht="18" customHeight="1" x14ac:dyDescent="0.15">
      <c r="A546" s="30">
        <v>16</v>
      </c>
      <c r="B546" s="31" t="s">
        <v>5302</v>
      </c>
      <c r="C546" s="31">
        <v>2</v>
      </c>
      <c r="D546" s="31" t="s">
        <v>5332</v>
      </c>
      <c r="E546" s="31">
        <v>9</v>
      </c>
      <c r="F546" s="31" t="s">
        <v>5417</v>
      </c>
      <c r="G546" s="31">
        <v>1</v>
      </c>
      <c r="H546" s="31" t="s">
        <v>5417</v>
      </c>
      <c r="I546" s="31">
        <v>15</v>
      </c>
      <c r="J546" s="84" t="s">
        <v>2913</v>
      </c>
      <c r="K546" s="98"/>
      <c r="L546" s="98"/>
      <c r="M546" s="98"/>
      <c r="N546" s="83" t="s">
        <v>5421</v>
      </c>
      <c r="O546" s="98"/>
      <c r="P546" s="81"/>
      <c r="Q546" s="98"/>
      <c r="R546" s="81" t="s">
        <v>2027</v>
      </c>
    </row>
    <row r="547" spans="1:18" ht="18" customHeight="1" x14ac:dyDescent="0.15">
      <c r="A547" s="30">
        <v>16</v>
      </c>
      <c r="B547" s="31" t="s">
        <v>5302</v>
      </c>
      <c r="C547" s="31">
        <v>2</v>
      </c>
      <c r="D547" s="31" t="s">
        <v>5332</v>
      </c>
      <c r="E547" s="31">
        <v>9</v>
      </c>
      <c r="F547" s="31" t="s">
        <v>5417</v>
      </c>
      <c r="G547" s="31">
        <v>1</v>
      </c>
      <c r="H547" s="31" t="s">
        <v>5417</v>
      </c>
      <c r="I547" s="31">
        <v>15</v>
      </c>
      <c r="J547" s="84" t="s">
        <v>2913</v>
      </c>
      <c r="K547" s="98"/>
      <c r="L547" s="98"/>
      <c r="M547" s="98"/>
      <c r="N547" s="83" t="s">
        <v>5422</v>
      </c>
      <c r="O547" s="98"/>
      <c r="P547" s="81"/>
      <c r="Q547" s="98"/>
      <c r="R547" s="81" t="s">
        <v>2027</v>
      </c>
    </row>
    <row r="548" spans="1:18" s="6" customFormat="1" ht="18" customHeight="1" x14ac:dyDescent="0.15">
      <c r="A548" s="13">
        <v>16</v>
      </c>
      <c r="B548" s="14" t="s">
        <v>5302</v>
      </c>
      <c r="C548" s="15">
        <v>3</v>
      </c>
      <c r="D548" s="15" t="s">
        <v>5423</v>
      </c>
      <c r="E548" s="16"/>
      <c r="F548" s="15"/>
      <c r="G548" s="16"/>
      <c r="H548" s="15"/>
      <c r="I548" s="16"/>
      <c r="J548" s="16"/>
      <c r="K548" s="17">
        <f>IF(C548="",SUMIFS($K549:$K$6016,$A549:$A$6016,A548,$E549:$E$6016,""),IF(E548="",SUMIFS($K549:$K$6016,$A549:$A$6016,A548,$C549:$C$6016,C548,$G549:$G$6016,""),IF(G548="",SUMIFS($K549:$K$6016,$A549:$A$6016,A548,$C549:$C$6016,C548,$E549:$E$6016,E548),0)))</f>
        <v>35241</v>
      </c>
      <c r="L548" s="17">
        <f>IF(C548="",SUMIFS($L549:$L$6016,$A549:$A$6016,A548,$E549:$E$6016,""),IF(E548="",SUMIFS($L549:$L$6016,$A549:$A$6016,A548,$C549:$C$6016,C548,$G549:$G$6016,""),IF(G548="",SUMIFS($L549:$L$6016,$A549:$A$6016,A548,$C549:$C$6016,C548,$E549:$E$6016,E548),0)))</f>
        <v>17610</v>
      </c>
      <c r="M548" s="17">
        <f t="shared" ref="M548:M549" si="156">K548-L548</f>
        <v>17631</v>
      </c>
      <c r="N548" s="58"/>
      <c r="O548" s="72"/>
      <c r="P548" s="18"/>
      <c r="Q548" s="17">
        <f>IF(C548="",SUMIFS($Q$3:$Q$5564,$A$3:$A$5564,A548,$C$3:$C$5564,"&gt;0",$E$3:$E$5564,""),IF(E548="",SUMIFS($Q$3:$Q$5564,$A$3:$A$5564,A548,$C$3:$C$5564,C548,$E$3:$E$5564,"&gt;0",$G$3:$G$5564,""),IF(G548="",SUMIFS($Q$3:$Q$5564,$A$3:$A$5564,A548,$C$3:$C$5564,C548,$E$3:$E$5564,E548,$G$3:$G$5564,"&gt;0"))))</f>
        <v>35241</v>
      </c>
      <c r="R548" s="17"/>
    </row>
    <row r="549" spans="1:18" s="6" customFormat="1" ht="18" customHeight="1" x14ac:dyDescent="0.15">
      <c r="A549" s="13">
        <v>16</v>
      </c>
      <c r="B549" s="14" t="s">
        <v>5302</v>
      </c>
      <c r="C549" s="19">
        <v>3</v>
      </c>
      <c r="D549" s="14" t="s">
        <v>5423</v>
      </c>
      <c r="E549" s="20">
        <v>1</v>
      </c>
      <c r="F549" s="21" t="s">
        <v>5424</v>
      </c>
      <c r="G549" s="20"/>
      <c r="H549" s="21"/>
      <c r="I549" s="20"/>
      <c r="J549" s="20"/>
      <c r="K549" s="22">
        <f>IF(C549="",SUMIFS($K550:$K$6016,$A550:$A$6016,A549,$E550:$E$6016,""),IF(E549="",SUMIFS($K550:$K$6016,$A550:$A$6016,A549,$C550:$C$6016,C549,$G550:$G$6016,""),IF(G549="",SUMIFS($K550:$K$6016,$A550:$A$6016,A549,$C550:$C$6016,C549,$E550:$E$6016,E549),0)))</f>
        <v>32381</v>
      </c>
      <c r="L549" s="22">
        <f>IF(C549="",SUMIFS($L550:$L$6016,$A550:$A$6016,A549,$E550:$E$6016,""),IF(E549="",SUMIFS($L550:$L$6016,$A550:$A$6016,A549,$C550:$C$6016,C549,$G550:$G$6016,""),IF(G549="",SUMIFS($L550:$L$6016,$A550:$A$6016,A549,$C550:$C$6016,C549,$E550:$E$6016,E549),0)))</f>
        <v>14795</v>
      </c>
      <c r="M549" s="22">
        <f t="shared" si="156"/>
        <v>17586</v>
      </c>
      <c r="N549" s="77"/>
      <c r="O549" s="23"/>
      <c r="P549" s="60"/>
      <c r="Q549" s="22">
        <f>IF(C549="",SUMIFS($Q$3:$Q$5564,$A$3:$A$5564,A549,$C$3:$C$5564,"&gt;0",$E$3:$E$5564,""),IF(E549="",SUMIFS($Q$3:$Q$5564,$A$3:$A$5564,A549,$C$3:$C$5564,C549,$E$3:$E$5564,"&gt;0",$G$3:$G$5564,""),IF(G549="",SUMIFS($Q$3:$Q$5564,$A$3:$A$5564,A549,$C$3:$C$5564,C549,$E$3:$E$5564,E549,$G$3:$G$5564,"&gt;0"))))</f>
        <v>32381</v>
      </c>
      <c r="R549" s="22"/>
    </row>
    <row r="550" spans="1:18" ht="18" customHeight="1" x14ac:dyDescent="0.15">
      <c r="A550" s="30">
        <v>16</v>
      </c>
      <c r="B550" s="31" t="s">
        <v>5302</v>
      </c>
      <c r="C550" s="31">
        <v>3</v>
      </c>
      <c r="D550" s="31" t="s">
        <v>5423</v>
      </c>
      <c r="E550" s="31">
        <v>1</v>
      </c>
      <c r="F550" s="31" t="s">
        <v>5424</v>
      </c>
      <c r="G550" s="32">
        <v>1</v>
      </c>
      <c r="H550" s="32" t="s">
        <v>5425</v>
      </c>
      <c r="I550" s="32"/>
      <c r="J550" s="83"/>
      <c r="K550" s="98"/>
      <c r="L550" s="98"/>
      <c r="M550" s="98"/>
      <c r="N550" s="83"/>
      <c r="O550" s="98"/>
      <c r="P550" s="81"/>
      <c r="Q550" s="98"/>
      <c r="R550" s="81"/>
    </row>
    <row r="551" spans="1:18" ht="18" customHeight="1" x14ac:dyDescent="0.15">
      <c r="A551" s="30">
        <v>16</v>
      </c>
      <c r="B551" s="31" t="s">
        <v>5302</v>
      </c>
      <c r="C551" s="31">
        <v>3</v>
      </c>
      <c r="D551" s="31" t="s">
        <v>5423</v>
      </c>
      <c r="E551" s="31">
        <v>1</v>
      </c>
      <c r="F551" s="31" t="s">
        <v>5424</v>
      </c>
      <c r="G551" s="31">
        <v>1</v>
      </c>
      <c r="H551" s="31" t="s">
        <v>5425</v>
      </c>
      <c r="I551" s="32">
        <v>1</v>
      </c>
      <c r="J551" s="83" t="s">
        <v>2771</v>
      </c>
      <c r="K551" s="98">
        <v>165</v>
      </c>
      <c r="L551" s="98">
        <v>165</v>
      </c>
      <c r="M551" s="98">
        <f t="shared" ref="M551:M554" si="157">K551-L551</f>
        <v>0</v>
      </c>
      <c r="N551" s="83" t="s">
        <v>5426</v>
      </c>
      <c r="O551" s="98">
        <v>165000</v>
      </c>
      <c r="P551" s="81" t="s">
        <v>9</v>
      </c>
      <c r="Q551" s="98">
        <v>165</v>
      </c>
      <c r="R551" s="81" t="s">
        <v>133</v>
      </c>
    </row>
    <row r="552" spans="1:18" ht="18" customHeight="1" x14ac:dyDescent="0.15">
      <c r="A552" s="30">
        <v>16</v>
      </c>
      <c r="B552" s="31" t="s">
        <v>5302</v>
      </c>
      <c r="C552" s="31">
        <v>3</v>
      </c>
      <c r="D552" s="31" t="s">
        <v>5423</v>
      </c>
      <c r="E552" s="31">
        <v>1</v>
      </c>
      <c r="F552" s="31" t="s">
        <v>5424</v>
      </c>
      <c r="G552" s="31">
        <v>1</v>
      </c>
      <c r="H552" s="31" t="s">
        <v>5425</v>
      </c>
      <c r="I552" s="32">
        <v>2</v>
      </c>
      <c r="J552" s="83" t="s">
        <v>2772</v>
      </c>
      <c r="K552" s="98">
        <v>881</v>
      </c>
      <c r="L552" s="98">
        <v>715</v>
      </c>
      <c r="M552" s="98">
        <f t="shared" si="157"/>
        <v>166</v>
      </c>
      <c r="N552" s="83" t="s">
        <v>5426</v>
      </c>
      <c r="O552" s="98">
        <v>881442</v>
      </c>
      <c r="P552" s="81" t="s">
        <v>9</v>
      </c>
      <c r="Q552" s="98">
        <v>881</v>
      </c>
      <c r="R552" s="81" t="s">
        <v>133</v>
      </c>
    </row>
    <row r="553" spans="1:18" ht="18" customHeight="1" x14ac:dyDescent="0.15">
      <c r="A553" s="30">
        <v>16</v>
      </c>
      <c r="B553" s="31" t="s">
        <v>5302</v>
      </c>
      <c r="C553" s="31">
        <v>3</v>
      </c>
      <c r="D553" s="31" t="s">
        <v>5423</v>
      </c>
      <c r="E553" s="31">
        <v>1</v>
      </c>
      <c r="F553" s="31" t="s">
        <v>5424</v>
      </c>
      <c r="G553" s="31">
        <v>1</v>
      </c>
      <c r="H553" s="31" t="s">
        <v>5425</v>
      </c>
      <c r="I553" s="32">
        <v>3</v>
      </c>
      <c r="J553" s="83" t="s">
        <v>2773</v>
      </c>
      <c r="K553" s="98">
        <v>1</v>
      </c>
      <c r="L553" s="98">
        <v>7</v>
      </c>
      <c r="M553" s="98">
        <f t="shared" si="157"/>
        <v>-6</v>
      </c>
      <c r="N553" s="83" t="s">
        <v>5426</v>
      </c>
      <c r="O553" s="98">
        <v>1092</v>
      </c>
      <c r="P553" s="81" t="s">
        <v>9</v>
      </c>
      <c r="Q553" s="98">
        <v>1</v>
      </c>
      <c r="R553" s="81" t="s">
        <v>133</v>
      </c>
    </row>
    <row r="554" spans="1:18" ht="18" customHeight="1" x14ac:dyDescent="0.15">
      <c r="A554" s="30">
        <v>16</v>
      </c>
      <c r="B554" s="31" t="s">
        <v>5302</v>
      </c>
      <c r="C554" s="31">
        <v>3</v>
      </c>
      <c r="D554" s="31" t="s">
        <v>5423</v>
      </c>
      <c r="E554" s="31">
        <v>1</v>
      </c>
      <c r="F554" s="31" t="s">
        <v>5424</v>
      </c>
      <c r="G554" s="31">
        <v>1</v>
      </c>
      <c r="H554" s="31" t="s">
        <v>5425</v>
      </c>
      <c r="I554" s="32">
        <v>3</v>
      </c>
      <c r="J554" s="83" t="s">
        <v>2773</v>
      </c>
      <c r="K554" s="98">
        <v>6</v>
      </c>
      <c r="L554" s="98">
        <v>0</v>
      </c>
      <c r="M554" s="98">
        <f t="shared" si="157"/>
        <v>6</v>
      </c>
      <c r="N554" s="83" t="s">
        <v>5427</v>
      </c>
      <c r="O554" s="98"/>
      <c r="P554" s="81" t="s">
        <v>2563</v>
      </c>
      <c r="Q554" s="98">
        <v>6</v>
      </c>
      <c r="R554" s="81" t="s">
        <v>2511</v>
      </c>
    </row>
    <row r="555" spans="1:18" ht="18" customHeight="1" x14ac:dyDescent="0.15">
      <c r="A555" s="30">
        <v>16</v>
      </c>
      <c r="B555" s="31" t="s">
        <v>5302</v>
      </c>
      <c r="C555" s="31">
        <v>3</v>
      </c>
      <c r="D555" s="31" t="s">
        <v>5423</v>
      </c>
      <c r="E555" s="31">
        <v>1</v>
      </c>
      <c r="F555" s="31" t="s">
        <v>5424</v>
      </c>
      <c r="G555" s="31">
        <v>1</v>
      </c>
      <c r="H555" s="31" t="s">
        <v>5425</v>
      </c>
      <c r="I555" s="31">
        <v>3</v>
      </c>
      <c r="J555" s="84" t="s">
        <v>2773</v>
      </c>
      <c r="K555" s="98"/>
      <c r="L555" s="98"/>
      <c r="M555" s="98"/>
      <c r="N555" s="83" t="s">
        <v>5428</v>
      </c>
      <c r="O555" s="98">
        <v>6920</v>
      </c>
      <c r="P555" s="81"/>
      <c r="Q555" s="98"/>
      <c r="R555" s="81" t="s">
        <v>2511</v>
      </c>
    </row>
    <row r="556" spans="1:18" ht="18" customHeight="1" x14ac:dyDescent="0.15">
      <c r="A556" s="30">
        <v>16</v>
      </c>
      <c r="B556" s="31" t="s">
        <v>5302</v>
      </c>
      <c r="C556" s="31">
        <v>3</v>
      </c>
      <c r="D556" s="31" t="s">
        <v>5423</v>
      </c>
      <c r="E556" s="31">
        <v>1</v>
      </c>
      <c r="F556" s="31" t="s">
        <v>5424</v>
      </c>
      <c r="G556" s="32">
        <v>2</v>
      </c>
      <c r="H556" s="32" t="s">
        <v>5429</v>
      </c>
      <c r="I556" s="32"/>
      <c r="J556" s="83"/>
      <c r="K556" s="98"/>
      <c r="L556" s="98"/>
      <c r="M556" s="98"/>
      <c r="N556" s="83"/>
      <c r="O556" s="98"/>
      <c r="P556" s="81"/>
      <c r="Q556" s="98"/>
      <c r="R556" s="81"/>
    </row>
    <row r="557" spans="1:18" ht="18" customHeight="1" x14ac:dyDescent="0.15">
      <c r="A557" s="30">
        <v>16</v>
      </c>
      <c r="B557" s="31" t="s">
        <v>5302</v>
      </c>
      <c r="C557" s="31">
        <v>3</v>
      </c>
      <c r="D557" s="31" t="s">
        <v>5423</v>
      </c>
      <c r="E557" s="31">
        <v>1</v>
      </c>
      <c r="F557" s="31" t="s">
        <v>5424</v>
      </c>
      <c r="G557" s="31">
        <v>2</v>
      </c>
      <c r="H557" s="31" t="s">
        <v>5429</v>
      </c>
      <c r="I557" s="32">
        <v>1</v>
      </c>
      <c r="J557" s="83" t="s">
        <v>2797</v>
      </c>
      <c r="K557" s="98">
        <v>12900</v>
      </c>
      <c r="L557" s="98">
        <v>13500</v>
      </c>
      <c r="M557" s="98">
        <f t="shared" ref="M557" si="158">K557-L557</f>
        <v>-600</v>
      </c>
      <c r="N557" s="83" t="s">
        <v>5430</v>
      </c>
      <c r="O557" s="98">
        <v>12900000</v>
      </c>
      <c r="P557" s="81" t="s">
        <v>618</v>
      </c>
      <c r="Q557" s="98">
        <v>12900</v>
      </c>
      <c r="R557" s="81" t="s">
        <v>536</v>
      </c>
    </row>
    <row r="558" spans="1:18" ht="18" customHeight="1" x14ac:dyDescent="0.15">
      <c r="A558" s="30">
        <v>16</v>
      </c>
      <c r="B558" s="31" t="s">
        <v>5302</v>
      </c>
      <c r="C558" s="31">
        <v>3</v>
      </c>
      <c r="D558" s="31" t="s">
        <v>5423</v>
      </c>
      <c r="E558" s="31">
        <v>1</v>
      </c>
      <c r="F558" s="31" t="s">
        <v>5424</v>
      </c>
      <c r="G558" s="32">
        <v>3</v>
      </c>
      <c r="H558" s="32" t="s">
        <v>5431</v>
      </c>
      <c r="I558" s="32"/>
      <c r="J558" s="83"/>
      <c r="K558" s="98"/>
      <c r="L558" s="98"/>
      <c r="M558" s="98"/>
      <c r="N558" s="83"/>
      <c r="O558" s="98"/>
      <c r="P558" s="81"/>
      <c r="Q558" s="98"/>
      <c r="R558" s="81"/>
    </row>
    <row r="559" spans="1:18" ht="18" customHeight="1" x14ac:dyDescent="0.15">
      <c r="A559" s="30">
        <v>16</v>
      </c>
      <c r="B559" s="31" t="s">
        <v>5302</v>
      </c>
      <c r="C559" s="31">
        <v>3</v>
      </c>
      <c r="D559" s="31" t="s">
        <v>5423</v>
      </c>
      <c r="E559" s="31">
        <v>1</v>
      </c>
      <c r="F559" s="31" t="s">
        <v>5424</v>
      </c>
      <c r="G559" s="31">
        <v>3</v>
      </c>
      <c r="H559" s="31" t="s">
        <v>5431</v>
      </c>
      <c r="I559" s="32">
        <v>2</v>
      </c>
      <c r="J559" s="83" t="s">
        <v>2805</v>
      </c>
      <c r="K559" s="98">
        <v>12</v>
      </c>
      <c r="L559" s="98">
        <v>12</v>
      </c>
      <c r="M559" s="98">
        <f t="shared" ref="M559" si="159">K559-L559</f>
        <v>0</v>
      </c>
      <c r="N559" s="83" t="s">
        <v>2805</v>
      </c>
      <c r="O559" s="98">
        <v>12000</v>
      </c>
      <c r="P559" s="81" t="s">
        <v>653</v>
      </c>
      <c r="Q559" s="98">
        <v>12</v>
      </c>
      <c r="R559" s="81" t="s">
        <v>453</v>
      </c>
    </row>
    <row r="560" spans="1:18" ht="18" customHeight="1" x14ac:dyDescent="0.15">
      <c r="A560" s="30">
        <v>16</v>
      </c>
      <c r="B560" s="31" t="s">
        <v>5302</v>
      </c>
      <c r="C560" s="31">
        <v>3</v>
      </c>
      <c r="D560" s="31" t="s">
        <v>5423</v>
      </c>
      <c r="E560" s="31">
        <v>1</v>
      </c>
      <c r="F560" s="31" t="s">
        <v>5424</v>
      </c>
      <c r="G560" s="32">
        <v>4</v>
      </c>
      <c r="H560" s="32" t="s">
        <v>5432</v>
      </c>
      <c r="I560" s="32"/>
      <c r="J560" s="83"/>
      <c r="K560" s="98"/>
      <c r="L560" s="98"/>
      <c r="M560" s="98"/>
      <c r="N560" s="83"/>
      <c r="O560" s="98"/>
      <c r="P560" s="81"/>
      <c r="Q560" s="98"/>
      <c r="R560" s="81"/>
    </row>
    <row r="561" spans="1:18" ht="18" customHeight="1" x14ac:dyDescent="0.15">
      <c r="A561" s="30">
        <v>16</v>
      </c>
      <c r="B561" s="31" t="s">
        <v>5302</v>
      </c>
      <c r="C561" s="31">
        <v>3</v>
      </c>
      <c r="D561" s="31" t="s">
        <v>5423</v>
      </c>
      <c r="E561" s="31">
        <v>1</v>
      </c>
      <c r="F561" s="31" t="s">
        <v>5424</v>
      </c>
      <c r="G561" s="31">
        <v>4</v>
      </c>
      <c r="H561" s="31" t="s">
        <v>5432</v>
      </c>
      <c r="I561" s="32">
        <v>2</v>
      </c>
      <c r="J561" s="83" t="s">
        <v>2808</v>
      </c>
      <c r="K561" s="98">
        <v>80</v>
      </c>
      <c r="L561" s="98">
        <v>72</v>
      </c>
      <c r="M561" s="98">
        <f t="shared" ref="M561:M564" si="160">K561-L561</f>
        <v>8</v>
      </c>
      <c r="N561" s="83" t="s">
        <v>5433</v>
      </c>
      <c r="O561" s="98">
        <v>80000</v>
      </c>
      <c r="P561" s="81" t="s">
        <v>800</v>
      </c>
      <c r="Q561" s="98">
        <v>80</v>
      </c>
      <c r="R561" s="81" t="s">
        <v>297</v>
      </c>
    </row>
    <row r="562" spans="1:18" ht="18" customHeight="1" x14ac:dyDescent="0.15">
      <c r="A562" s="30">
        <v>16</v>
      </c>
      <c r="B562" s="31" t="s">
        <v>5302</v>
      </c>
      <c r="C562" s="31">
        <v>3</v>
      </c>
      <c r="D562" s="31" t="s">
        <v>5423</v>
      </c>
      <c r="E562" s="31">
        <v>1</v>
      </c>
      <c r="F562" s="31" t="s">
        <v>5424</v>
      </c>
      <c r="G562" s="31">
        <v>4</v>
      </c>
      <c r="H562" s="31" t="s">
        <v>5432</v>
      </c>
      <c r="I562" s="32">
        <v>4</v>
      </c>
      <c r="J562" s="83" t="s">
        <v>5434</v>
      </c>
      <c r="K562" s="98">
        <v>0</v>
      </c>
      <c r="L562" s="98">
        <v>271</v>
      </c>
      <c r="M562" s="98">
        <f t="shared" si="160"/>
        <v>-271</v>
      </c>
      <c r="N562" s="83"/>
      <c r="O562" s="98"/>
      <c r="P562" s="81"/>
      <c r="Q562" s="98"/>
      <c r="R562" s="81" t="s">
        <v>297</v>
      </c>
    </row>
    <row r="563" spans="1:18" ht="18" customHeight="1" x14ac:dyDescent="0.15">
      <c r="A563" s="30">
        <v>16</v>
      </c>
      <c r="B563" s="31" t="s">
        <v>5302</v>
      </c>
      <c r="C563" s="31">
        <v>3</v>
      </c>
      <c r="D563" s="31" t="s">
        <v>5423</v>
      </c>
      <c r="E563" s="31">
        <v>1</v>
      </c>
      <c r="F563" s="31" t="s">
        <v>5424</v>
      </c>
      <c r="G563" s="31">
        <v>4</v>
      </c>
      <c r="H563" s="31" t="s">
        <v>5432</v>
      </c>
      <c r="I563" s="32">
        <v>9</v>
      </c>
      <c r="J563" s="83" t="s">
        <v>2809</v>
      </c>
      <c r="K563" s="98">
        <v>1529</v>
      </c>
      <c r="L563" s="98">
        <v>25</v>
      </c>
      <c r="M563" s="98">
        <f t="shared" si="160"/>
        <v>1504</v>
      </c>
      <c r="N563" s="83" t="s">
        <v>5435</v>
      </c>
      <c r="O563" s="98">
        <v>1529000</v>
      </c>
      <c r="P563" s="81" t="s">
        <v>800</v>
      </c>
      <c r="Q563" s="98">
        <v>1529</v>
      </c>
      <c r="R563" s="81" t="s">
        <v>297</v>
      </c>
    </row>
    <row r="564" spans="1:18" ht="18" customHeight="1" x14ac:dyDescent="0.15">
      <c r="A564" s="30">
        <v>16</v>
      </c>
      <c r="B564" s="31" t="s">
        <v>5302</v>
      </c>
      <c r="C564" s="31">
        <v>3</v>
      </c>
      <c r="D564" s="31" t="s">
        <v>5423</v>
      </c>
      <c r="E564" s="31">
        <v>1</v>
      </c>
      <c r="F564" s="31" t="s">
        <v>5424</v>
      </c>
      <c r="G564" s="31">
        <v>4</v>
      </c>
      <c r="H564" s="31" t="s">
        <v>5432</v>
      </c>
      <c r="I564" s="32">
        <v>18</v>
      </c>
      <c r="J564" s="83" t="s">
        <v>2810</v>
      </c>
      <c r="K564" s="98">
        <v>22</v>
      </c>
      <c r="L564" s="98">
        <v>4</v>
      </c>
      <c r="M564" s="98">
        <f t="shared" si="160"/>
        <v>18</v>
      </c>
      <c r="N564" s="83" t="s">
        <v>5436</v>
      </c>
      <c r="O564" s="98">
        <v>5000</v>
      </c>
      <c r="P564" s="81" t="s">
        <v>800</v>
      </c>
      <c r="Q564" s="98">
        <v>22</v>
      </c>
      <c r="R564" s="81" t="s">
        <v>297</v>
      </c>
    </row>
    <row r="565" spans="1:18" ht="18" customHeight="1" x14ac:dyDescent="0.15">
      <c r="A565" s="30">
        <v>16</v>
      </c>
      <c r="B565" s="31" t="s">
        <v>5302</v>
      </c>
      <c r="C565" s="31">
        <v>3</v>
      </c>
      <c r="D565" s="31" t="s">
        <v>5423</v>
      </c>
      <c r="E565" s="31">
        <v>1</v>
      </c>
      <c r="F565" s="31" t="s">
        <v>5424</v>
      </c>
      <c r="G565" s="31">
        <v>4</v>
      </c>
      <c r="H565" s="31" t="s">
        <v>5432</v>
      </c>
      <c r="I565" s="31">
        <v>18</v>
      </c>
      <c r="J565" s="84" t="s">
        <v>2810</v>
      </c>
      <c r="K565" s="98"/>
      <c r="L565" s="98"/>
      <c r="M565" s="98"/>
      <c r="N565" s="83" t="s">
        <v>5437</v>
      </c>
      <c r="O565" s="98">
        <v>17000</v>
      </c>
      <c r="P565" s="81"/>
      <c r="Q565" s="98"/>
      <c r="R565" s="81" t="s">
        <v>297</v>
      </c>
    </row>
    <row r="566" spans="1:18" ht="18" customHeight="1" x14ac:dyDescent="0.15">
      <c r="A566" s="30">
        <v>16</v>
      </c>
      <c r="B566" s="31" t="s">
        <v>5302</v>
      </c>
      <c r="C566" s="31">
        <v>3</v>
      </c>
      <c r="D566" s="31" t="s">
        <v>5423</v>
      </c>
      <c r="E566" s="31">
        <v>1</v>
      </c>
      <c r="F566" s="31" t="s">
        <v>5424</v>
      </c>
      <c r="G566" s="31">
        <v>4</v>
      </c>
      <c r="H566" s="31" t="s">
        <v>5432</v>
      </c>
      <c r="I566" s="32">
        <v>19</v>
      </c>
      <c r="J566" s="83" t="s">
        <v>5438</v>
      </c>
      <c r="K566" s="98">
        <v>20</v>
      </c>
      <c r="L566" s="98">
        <v>24</v>
      </c>
      <c r="M566" s="98">
        <f t="shared" ref="M566" si="161">K566-L566</f>
        <v>-4</v>
      </c>
      <c r="N566" s="83" t="s">
        <v>5433</v>
      </c>
      <c r="O566" s="98">
        <v>20000</v>
      </c>
      <c r="P566" s="81" t="s">
        <v>793</v>
      </c>
      <c r="Q566" s="98">
        <v>20</v>
      </c>
      <c r="R566" s="81" t="s">
        <v>297</v>
      </c>
    </row>
    <row r="567" spans="1:18" ht="18" customHeight="1" x14ac:dyDescent="0.15">
      <c r="A567" s="30">
        <v>16</v>
      </c>
      <c r="B567" s="31" t="s">
        <v>5302</v>
      </c>
      <c r="C567" s="31">
        <v>3</v>
      </c>
      <c r="D567" s="31" t="s">
        <v>5423</v>
      </c>
      <c r="E567" s="31">
        <v>1</v>
      </c>
      <c r="F567" s="31" t="s">
        <v>5424</v>
      </c>
      <c r="G567" s="32">
        <v>5</v>
      </c>
      <c r="H567" s="32" t="s">
        <v>5439</v>
      </c>
      <c r="I567" s="32"/>
      <c r="J567" s="83"/>
      <c r="K567" s="98"/>
      <c r="L567" s="98"/>
      <c r="M567" s="98"/>
      <c r="N567" s="83"/>
      <c r="O567" s="98"/>
      <c r="P567" s="81"/>
      <c r="Q567" s="98"/>
      <c r="R567" s="81"/>
    </row>
    <row r="568" spans="1:18" ht="18" customHeight="1" x14ac:dyDescent="0.15">
      <c r="A568" s="30">
        <v>16</v>
      </c>
      <c r="B568" s="31" t="s">
        <v>5302</v>
      </c>
      <c r="C568" s="31">
        <v>3</v>
      </c>
      <c r="D568" s="31" t="s">
        <v>5423</v>
      </c>
      <c r="E568" s="31">
        <v>1</v>
      </c>
      <c r="F568" s="31" t="s">
        <v>5424</v>
      </c>
      <c r="G568" s="31">
        <v>5</v>
      </c>
      <c r="H568" s="31" t="s">
        <v>5439</v>
      </c>
      <c r="I568" s="32">
        <v>1</v>
      </c>
      <c r="J568" s="83" t="s">
        <v>2807</v>
      </c>
      <c r="K568" s="98">
        <v>7903</v>
      </c>
      <c r="L568" s="98">
        <v>0</v>
      </c>
      <c r="M568" s="98">
        <f t="shared" ref="M568" si="162">K568-L568</f>
        <v>7903</v>
      </c>
      <c r="N568" s="83" t="s">
        <v>2807</v>
      </c>
      <c r="O568" s="98"/>
      <c r="P568" s="81" t="s">
        <v>735</v>
      </c>
      <c r="Q568" s="98">
        <v>7903</v>
      </c>
      <c r="R568" s="81" t="s">
        <v>681</v>
      </c>
    </row>
    <row r="569" spans="1:18" ht="18" customHeight="1" x14ac:dyDescent="0.15">
      <c r="A569" s="30">
        <v>16</v>
      </c>
      <c r="B569" s="31" t="s">
        <v>5302</v>
      </c>
      <c r="C569" s="31">
        <v>3</v>
      </c>
      <c r="D569" s="31" t="s">
        <v>5423</v>
      </c>
      <c r="E569" s="31">
        <v>1</v>
      </c>
      <c r="F569" s="31" t="s">
        <v>5424</v>
      </c>
      <c r="G569" s="31">
        <v>5</v>
      </c>
      <c r="H569" s="31" t="s">
        <v>5439</v>
      </c>
      <c r="I569" s="31">
        <v>1</v>
      </c>
      <c r="J569" s="84" t="s">
        <v>2807</v>
      </c>
      <c r="K569" s="98"/>
      <c r="L569" s="98"/>
      <c r="M569" s="98"/>
      <c r="N569" s="83" t="s">
        <v>5440</v>
      </c>
      <c r="O569" s="98">
        <v>7903000</v>
      </c>
      <c r="P569" s="81"/>
      <c r="Q569" s="98"/>
      <c r="R569" s="81" t="s">
        <v>681</v>
      </c>
    </row>
    <row r="570" spans="1:18" ht="18" customHeight="1" x14ac:dyDescent="0.15">
      <c r="A570" s="30">
        <v>16</v>
      </c>
      <c r="B570" s="31" t="s">
        <v>5302</v>
      </c>
      <c r="C570" s="31">
        <v>3</v>
      </c>
      <c r="D570" s="31" t="s">
        <v>5423</v>
      </c>
      <c r="E570" s="31">
        <v>1</v>
      </c>
      <c r="F570" s="31" t="s">
        <v>5424</v>
      </c>
      <c r="G570" s="31">
        <v>5</v>
      </c>
      <c r="H570" s="31" t="s">
        <v>5439</v>
      </c>
      <c r="I570" s="32">
        <v>3</v>
      </c>
      <c r="J570" s="83" t="s">
        <v>2806</v>
      </c>
      <c r="K570" s="98">
        <v>8862</v>
      </c>
      <c r="L570" s="98">
        <v>0</v>
      </c>
      <c r="M570" s="98">
        <f t="shared" ref="M570" si="163">K570-L570</f>
        <v>8862</v>
      </c>
      <c r="N570" s="83" t="s">
        <v>2806</v>
      </c>
      <c r="O570" s="98"/>
      <c r="P570" s="81" t="s">
        <v>691</v>
      </c>
      <c r="Q570" s="98">
        <v>8862</v>
      </c>
      <c r="R570" s="81" t="s">
        <v>681</v>
      </c>
    </row>
    <row r="571" spans="1:18" ht="18" customHeight="1" x14ac:dyDescent="0.15">
      <c r="A571" s="30">
        <v>16</v>
      </c>
      <c r="B571" s="31" t="s">
        <v>5302</v>
      </c>
      <c r="C571" s="31">
        <v>3</v>
      </c>
      <c r="D571" s="31" t="s">
        <v>5423</v>
      </c>
      <c r="E571" s="31">
        <v>1</v>
      </c>
      <c r="F571" s="31" t="s">
        <v>5424</v>
      </c>
      <c r="G571" s="31">
        <v>5</v>
      </c>
      <c r="H571" s="31" t="s">
        <v>5439</v>
      </c>
      <c r="I571" s="31">
        <v>3</v>
      </c>
      <c r="J571" s="84" t="s">
        <v>2806</v>
      </c>
      <c r="K571" s="98"/>
      <c r="L571" s="98"/>
      <c r="M571" s="98"/>
      <c r="N571" s="83" t="s">
        <v>5441</v>
      </c>
      <c r="O571" s="98">
        <v>8862000</v>
      </c>
      <c r="P571" s="81"/>
      <c r="Q571" s="98"/>
      <c r="R571" s="81" t="s">
        <v>681</v>
      </c>
    </row>
    <row r="572" spans="1:18" s="6" customFormat="1" ht="18" customHeight="1" x14ac:dyDescent="0.15">
      <c r="A572" s="13">
        <v>16</v>
      </c>
      <c r="B572" s="14" t="s">
        <v>5302</v>
      </c>
      <c r="C572" s="19">
        <v>3</v>
      </c>
      <c r="D572" s="14" t="s">
        <v>5423</v>
      </c>
      <c r="E572" s="20">
        <v>2</v>
      </c>
      <c r="F572" s="21" t="s">
        <v>5442</v>
      </c>
      <c r="G572" s="20"/>
      <c r="H572" s="21"/>
      <c r="I572" s="20"/>
      <c r="J572" s="20"/>
      <c r="K572" s="22">
        <f>IF(C572="",SUMIFS($K573:$K$6016,$A573:$A$6016,A572,$E573:$E$6016,""),IF(E572="",SUMIFS($K573:$K$6016,$A573:$A$6016,A572,$C573:$C$6016,C572,$G573:$G$6016,""),IF(G572="",SUMIFS($K573:$K$6016,$A573:$A$6016,A572,$C573:$C$6016,C572,$E573:$E$6016,E572),0)))</f>
        <v>1860</v>
      </c>
      <c r="L572" s="22">
        <f>IF(C572="",SUMIFS($L573:$L$6016,$A573:$A$6016,A572,$E573:$E$6016,""),IF(E572="",SUMIFS($L573:$L$6016,$A573:$A$6016,A572,$C573:$C$6016,C572,$G573:$G$6016,""),IF(G572="",SUMIFS($L573:$L$6016,$A573:$A$6016,A572,$C573:$C$6016,C572,$E573:$E$6016,E572),0)))</f>
        <v>1815</v>
      </c>
      <c r="M572" s="22">
        <f t="shared" ref="M572" si="164">K572-L572</f>
        <v>45</v>
      </c>
      <c r="N572" s="77"/>
      <c r="O572" s="23"/>
      <c r="P572" s="60"/>
      <c r="Q572" s="22">
        <f>IF(C572="",SUMIFS($Q$3:$Q$5564,$A$3:$A$5564,A572,$C$3:$C$5564,"&gt;0",$E$3:$E$5564,""),IF(E572="",SUMIFS($Q$3:$Q$5564,$A$3:$A$5564,A572,$C$3:$C$5564,C572,$E$3:$E$5564,"&gt;0",$G$3:$G$5564,""),IF(G572="",SUMIFS($Q$3:$Q$5564,$A$3:$A$5564,A572,$C$3:$C$5564,C572,$E$3:$E$5564,E572,$G$3:$G$5564,"&gt;0"))))</f>
        <v>1860</v>
      </c>
      <c r="R572" s="22"/>
    </row>
    <row r="573" spans="1:18" ht="18" customHeight="1" x14ac:dyDescent="0.15">
      <c r="A573" s="30">
        <v>16</v>
      </c>
      <c r="B573" s="31" t="s">
        <v>5302</v>
      </c>
      <c r="C573" s="31">
        <v>3</v>
      </c>
      <c r="D573" s="31" t="s">
        <v>5423</v>
      </c>
      <c r="E573" s="31">
        <v>2</v>
      </c>
      <c r="F573" s="31" t="s">
        <v>5442</v>
      </c>
      <c r="G573" s="32">
        <v>1</v>
      </c>
      <c r="H573" s="32" t="s">
        <v>5442</v>
      </c>
      <c r="I573" s="32"/>
      <c r="J573" s="83"/>
      <c r="K573" s="98"/>
      <c r="L573" s="98"/>
      <c r="M573" s="98"/>
      <c r="N573" s="83"/>
      <c r="O573" s="98"/>
      <c r="P573" s="81"/>
      <c r="Q573" s="98"/>
      <c r="R573" s="81"/>
    </row>
    <row r="574" spans="1:18" ht="18" customHeight="1" x14ac:dyDescent="0.15">
      <c r="A574" s="30">
        <v>16</v>
      </c>
      <c r="B574" s="31" t="s">
        <v>5302</v>
      </c>
      <c r="C574" s="31">
        <v>3</v>
      </c>
      <c r="D574" s="31" t="s">
        <v>5423</v>
      </c>
      <c r="E574" s="31">
        <v>2</v>
      </c>
      <c r="F574" s="31" t="s">
        <v>5442</v>
      </c>
      <c r="G574" s="31">
        <v>1</v>
      </c>
      <c r="H574" s="31" t="s">
        <v>5442</v>
      </c>
      <c r="I574" s="32">
        <v>6</v>
      </c>
      <c r="J574" s="83" t="s">
        <v>7255</v>
      </c>
      <c r="K574" s="98">
        <v>150</v>
      </c>
      <c r="L574" s="98">
        <v>0</v>
      </c>
      <c r="M574" s="98">
        <f t="shared" ref="M574:M578" si="165">K574-L574</f>
        <v>150</v>
      </c>
      <c r="N574" s="83" t="s">
        <v>7256</v>
      </c>
      <c r="O574" s="98">
        <v>150000</v>
      </c>
      <c r="P574" s="81" t="s">
        <v>2036</v>
      </c>
      <c r="Q574" s="98">
        <v>150</v>
      </c>
      <c r="R574" s="81" t="s">
        <v>2027</v>
      </c>
    </row>
    <row r="575" spans="1:18" ht="18" customHeight="1" x14ac:dyDescent="0.15">
      <c r="A575" s="30">
        <v>16</v>
      </c>
      <c r="B575" s="31" t="s">
        <v>5302</v>
      </c>
      <c r="C575" s="31">
        <v>3</v>
      </c>
      <c r="D575" s="31" t="s">
        <v>5423</v>
      </c>
      <c r="E575" s="31">
        <v>2</v>
      </c>
      <c r="F575" s="31" t="s">
        <v>5442</v>
      </c>
      <c r="G575" s="31">
        <v>1</v>
      </c>
      <c r="H575" s="31" t="s">
        <v>5442</v>
      </c>
      <c r="I575" s="32">
        <v>8</v>
      </c>
      <c r="J575" s="83" t="s">
        <v>2914</v>
      </c>
      <c r="K575" s="98">
        <v>1710</v>
      </c>
      <c r="L575" s="98">
        <v>1710</v>
      </c>
      <c r="M575" s="98">
        <f t="shared" si="165"/>
        <v>0</v>
      </c>
      <c r="N575" s="83" t="s">
        <v>2914</v>
      </c>
      <c r="O575" s="98">
        <v>1710600</v>
      </c>
      <c r="P575" s="81" t="s">
        <v>2036</v>
      </c>
      <c r="Q575" s="98">
        <v>1710</v>
      </c>
      <c r="R575" s="81" t="s">
        <v>2027</v>
      </c>
    </row>
    <row r="576" spans="1:18" ht="18" customHeight="1" x14ac:dyDescent="0.15">
      <c r="A576" s="30">
        <v>16</v>
      </c>
      <c r="B576" s="31" t="s">
        <v>5302</v>
      </c>
      <c r="C576" s="31">
        <v>3</v>
      </c>
      <c r="D576" s="31" t="s">
        <v>5423</v>
      </c>
      <c r="E576" s="31">
        <v>2</v>
      </c>
      <c r="F576" s="31" t="s">
        <v>5442</v>
      </c>
      <c r="G576" s="31">
        <v>1</v>
      </c>
      <c r="H576" s="31" t="s">
        <v>5442</v>
      </c>
      <c r="I576" s="32">
        <v>10</v>
      </c>
      <c r="J576" s="83" t="s">
        <v>5443</v>
      </c>
      <c r="K576" s="98">
        <v>0</v>
      </c>
      <c r="L576" s="98">
        <v>100</v>
      </c>
      <c r="M576" s="98">
        <f t="shared" si="165"/>
        <v>-100</v>
      </c>
      <c r="N576" s="83"/>
      <c r="O576" s="98"/>
      <c r="P576" s="81"/>
      <c r="Q576" s="98"/>
      <c r="R576" s="81" t="s">
        <v>2383</v>
      </c>
    </row>
    <row r="577" spans="1:18" ht="18" customHeight="1" x14ac:dyDescent="0.15">
      <c r="A577" s="30">
        <v>16</v>
      </c>
      <c r="B577" s="31" t="s">
        <v>5302</v>
      </c>
      <c r="C577" s="31">
        <v>3</v>
      </c>
      <c r="D577" s="31" t="s">
        <v>5423</v>
      </c>
      <c r="E577" s="31">
        <v>2</v>
      </c>
      <c r="F577" s="31" t="s">
        <v>5442</v>
      </c>
      <c r="G577" s="31">
        <v>1</v>
      </c>
      <c r="H577" s="31" t="s">
        <v>5442</v>
      </c>
      <c r="I577" s="32">
        <v>11</v>
      </c>
      <c r="J577" s="83" t="s">
        <v>5444</v>
      </c>
      <c r="K577" s="98">
        <v>0</v>
      </c>
      <c r="L577" s="98">
        <v>5</v>
      </c>
      <c r="M577" s="98">
        <f t="shared" si="165"/>
        <v>-5</v>
      </c>
      <c r="N577" s="83"/>
      <c r="O577" s="98"/>
      <c r="P577" s="81"/>
      <c r="Q577" s="98"/>
      <c r="R577" s="100" t="s">
        <v>2511</v>
      </c>
    </row>
    <row r="578" spans="1:18" s="6" customFormat="1" ht="18" customHeight="1" x14ac:dyDescent="0.15">
      <c r="A578" s="13">
        <v>16</v>
      </c>
      <c r="B578" s="14" t="s">
        <v>5302</v>
      </c>
      <c r="C578" s="19">
        <v>3</v>
      </c>
      <c r="D578" s="14" t="s">
        <v>5423</v>
      </c>
      <c r="E578" s="20">
        <v>7</v>
      </c>
      <c r="F578" s="21" t="s">
        <v>5445</v>
      </c>
      <c r="G578" s="20"/>
      <c r="H578" s="21"/>
      <c r="I578" s="20"/>
      <c r="J578" s="20"/>
      <c r="K578" s="22">
        <f>IF(C578="",SUMIFS($K579:$K$6016,$A579:$A$6016,A578,$E579:$E$6016,""),IF(E578="",SUMIFS($K579:$K$6016,$A579:$A$6016,A578,$C579:$C$6016,C578,$G579:$G$6016,""),IF(G578="",SUMIFS($K579:$K$6016,$A579:$A$6016,A578,$C579:$C$6016,C578,$E579:$E$6016,E578),0)))</f>
        <v>1000</v>
      </c>
      <c r="L578" s="22">
        <f>IF(C578="",SUMIFS($L579:$L$6016,$A579:$A$6016,A578,$E579:$E$6016,""),IF(E578="",SUMIFS($L579:$L$6016,$A579:$A$6016,A578,$C579:$C$6016,C578,$G579:$G$6016,""),IF(G578="",SUMIFS($L579:$L$6016,$A579:$A$6016,A578,$C579:$C$6016,C578,$E579:$E$6016,E578),0)))</f>
        <v>1000</v>
      </c>
      <c r="M578" s="22">
        <f t="shared" si="165"/>
        <v>0</v>
      </c>
      <c r="N578" s="77"/>
      <c r="O578" s="23"/>
      <c r="P578" s="60"/>
      <c r="Q578" s="22">
        <f>IF(C578="",SUMIFS($Q$3:$Q$5564,$A$3:$A$5564,A578,$C$3:$C$5564,"&gt;0",$E$3:$E$5564,""),IF(E578="",SUMIFS($Q$3:$Q$5564,$A$3:$A$5564,A578,$C$3:$C$5564,C578,$E$3:$E$5564,"&gt;0",$G$3:$G$5564,""),IF(G578="",SUMIFS($Q$3:$Q$5564,$A$3:$A$5564,A578,$C$3:$C$5564,C578,$E$3:$E$5564,E578,$G$3:$G$5564,"&gt;0"))))</f>
        <v>1000</v>
      </c>
      <c r="R578" s="22"/>
    </row>
    <row r="579" spans="1:18" ht="18" customHeight="1" x14ac:dyDescent="0.15">
      <c r="A579" s="30">
        <v>16</v>
      </c>
      <c r="B579" s="31" t="s">
        <v>5302</v>
      </c>
      <c r="C579" s="31">
        <v>3</v>
      </c>
      <c r="D579" s="31" t="s">
        <v>5423</v>
      </c>
      <c r="E579" s="31">
        <v>7</v>
      </c>
      <c r="F579" s="31" t="s">
        <v>5445</v>
      </c>
      <c r="G579" s="32">
        <v>1</v>
      </c>
      <c r="H579" s="32" t="s">
        <v>5446</v>
      </c>
      <c r="I579" s="32"/>
      <c r="J579" s="83"/>
      <c r="K579" s="98"/>
      <c r="L579" s="98"/>
      <c r="M579" s="98"/>
      <c r="N579" s="83"/>
      <c r="O579" s="98"/>
      <c r="P579" s="81"/>
      <c r="Q579" s="98"/>
      <c r="R579" s="81"/>
    </row>
    <row r="580" spans="1:18" ht="18" customHeight="1" x14ac:dyDescent="0.15">
      <c r="A580" s="30">
        <v>16</v>
      </c>
      <c r="B580" s="31" t="s">
        <v>5302</v>
      </c>
      <c r="C580" s="31">
        <v>3</v>
      </c>
      <c r="D580" s="31" t="s">
        <v>5423</v>
      </c>
      <c r="E580" s="31">
        <v>7</v>
      </c>
      <c r="F580" s="31" t="s">
        <v>5445</v>
      </c>
      <c r="G580" s="31">
        <v>1</v>
      </c>
      <c r="H580" s="31" t="s">
        <v>5446</v>
      </c>
      <c r="I580" s="32">
        <v>1</v>
      </c>
      <c r="J580" s="83" t="s">
        <v>2908</v>
      </c>
      <c r="K580" s="98">
        <v>1000</v>
      </c>
      <c r="L580" s="98">
        <v>1000</v>
      </c>
      <c r="M580" s="98">
        <f t="shared" ref="M580" si="166">K580-L580</f>
        <v>0</v>
      </c>
      <c r="N580" s="83" t="s">
        <v>5447</v>
      </c>
      <c r="O580" s="98"/>
      <c r="P580" s="81" t="s">
        <v>1881</v>
      </c>
      <c r="Q580" s="98">
        <v>1000</v>
      </c>
      <c r="R580" s="81" t="s">
        <v>5</v>
      </c>
    </row>
    <row r="581" spans="1:18" ht="18" customHeight="1" x14ac:dyDescent="0.15">
      <c r="A581" s="30">
        <v>16</v>
      </c>
      <c r="B581" s="31" t="s">
        <v>5302</v>
      </c>
      <c r="C581" s="31">
        <v>3</v>
      </c>
      <c r="D581" s="31" t="s">
        <v>5423</v>
      </c>
      <c r="E581" s="31">
        <v>7</v>
      </c>
      <c r="F581" s="31" t="s">
        <v>5445</v>
      </c>
      <c r="G581" s="31">
        <v>1</v>
      </c>
      <c r="H581" s="31" t="s">
        <v>5446</v>
      </c>
      <c r="I581" s="31">
        <v>1</v>
      </c>
      <c r="J581" s="84" t="s">
        <v>2908</v>
      </c>
      <c r="K581" s="98"/>
      <c r="L581" s="98"/>
      <c r="M581" s="98"/>
      <c r="N581" s="83" t="s">
        <v>1883</v>
      </c>
      <c r="O581" s="98">
        <v>1000000</v>
      </c>
      <c r="P581" s="81"/>
      <c r="Q581" s="98"/>
      <c r="R581" s="81" t="s">
        <v>5</v>
      </c>
    </row>
    <row r="582" spans="1:18" s="6" customFormat="1" ht="18" customHeight="1" x14ac:dyDescent="0.15">
      <c r="A582" s="24">
        <v>17</v>
      </c>
      <c r="B582" s="25" t="s">
        <v>5448</v>
      </c>
      <c r="C582" s="25"/>
      <c r="D582" s="25"/>
      <c r="E582" s="26"/>
      <c r="F582" s="25"/>
      <c r="G582" s="26"/>
      <c r="H582" s="25"/>
      <c r="I582" s="26"/>
      <c r="J582" s="26"/>
      <c r="K582" s="27">
        <f>IF(C582="",SUMIFS($K583:$K$6016,$A583:$A$6016,A582,$E583:$E$6016,""),IF(E582="",SUMIFS($K583:$K$6016,$A583:$A$6016,A582,$C583:$C$6016,C582,$G583:$G$6016,""),IF(G582="",SUMIFS($K583:$K$6016,$A583:$A$6016,A582,$C583:$C$6016,C582,$E583:$E$6016,E582),0)))</f>
        <v>2812</v>
      </c>
      <c r="L582" s="27">
        <f>IF(C582="",SUMIFS($L583:$L$6016,$A583:$A$6016,A582,$E583:$E$6016,""),IF(E582="",SUMIFS($L583:$L$6016,$A583:$A$6016,A582,$C583:$C$6016,C582,$G583:$G$6016,""),IF(G582="",SUMIFS($L583:$L$6016,$A583:$A$6016,A582,$C583:$C$6016,C582,$E583:$E$6016,E582),0)))</f>
        <v>2909</v>
      </c>
      <c r="M582" s="27">
        <f t="shared" ref="M582:M584" si="167">K582-L582</f>
        <v>-97</v>
      </c>
      <c r="N582" s="56"/>
      <c r="O582" s="71"/>
      <c r="P582" s="28"/>
      <c r="Q582" s="27">
        <f>IF(C582="",SUMIFS($Q$3:$Q$5564,$A$3:$A$5564,A582,$C$3:$C$5564,"&gt;0",$E$3:$E$5564,""),IF(E582="",SUMIFS($Q$3:$Q$5564,$A$3:$A$5564,A582,$C$3:$C$5564,C582,$E$3:$E$5564,"&gt;0",$G$3:$G$5564,""),IF(G582="",SUMIFS($Q$3:$Q$5564,$A$3:$A$5564,A582,$C$3:$C$5564,C582,$E$3:$E$5564,E582,$G$3:$G$5564,"&gt;0"))))</f>
        <v>2134</v>
      </c>
      <c r="R582" s="27"/>
    </row>
    <row r="583" spans="1:18" s="6" customFormat="1" ht="18" customHeight="1" x14ac:dyDescent="0.15">
      <c r="A583" s="13">
        <v>17</v>
      </c>
      <c r="B583" s="14" t="s">
        <v>5448</v>
      </c>
      <c r="C583" s="15">
        <v>1</v>
      </c>
      <c r="D583" s="15" t="s">
        <v>5449</v>
      </c>
      <c r="E583" s="16"/>
      <c r="F583" s="15"/>
      <c r="G583" s="16"/>
      <c r="H583" s="15"/>
      <c r="I583" s="16"/>
      <c r="J583" s="16"/>
      <c r="K583" s="17">
        <f>IF(C583="",SUMIFS($K584:$K$6016,$A584:$A$6016,A583,$E584:$E$6016,""),IF(E583="",SUMIFS($K584:$K$6016,$A584:$A$6016,A583,$C584:$C$6016,C583,$G584:$G$6016,""),IF(G583="",SUMIFS($K584:$K$6016,$A584:$A$6016,A583,$C584:$C$6016,C583,$E584:$E$6016,E583),0)))</f>
        <v>2612</v>
      </c>
      <c r="L583" s="17">
        <f>IF(C583="",SUMIFS($L584:$L$6016,$A584:$A$6016,A583,$E584:$E$6016,""),IF(E583="",SUMIFS($L584:$L$6016,$A584:$A$6016,A583,$C584:$C$6016,C583,$G584:$G$6016,""),IF(G583="",SUMIFS($L584:$L$6016,$A584:$A$6016,A583,$C584:$C$6016,C583,$E584:$E$6016,E583),0)))</f>
        <v>2709</v>
      </c>
      <c r="M583" s="17">
        <f t="shared" si="167"/>
        <v>-97</v>
      </c>
      <c r="N583" s="58"/>
      <c r="O583" s="72"/>
      <c r="P583" s="18"/>
      <c r="Q583" s="17">
        <f>IF(C583="",SUMIFS($Q$3:$Q$5564,$A$3:$A$5564,A583,$C$3:$C$5564,"&gt;0",$E$3:$E$5564,""),IF(E583="",SUMIFS($Q$3:$Q$5564,$A$3:$A$5564,A583,$C$3:$C$5564,C583,$E$3:$E$5564,"&gt;0",$G$3:$G$5564,""),IF(G583="",SUMIFS($Q$3:$Q$5564,$A$3:$A$5564,A583,$C$3:$C$5564,C583,$E$3:$E$5564,E583,$G$3:$G$5564,"&gt;0"))))</f>
        <v>2134</v>
      </c>
      <c r="R583" s="17"/>
    </row>
    <row r="584" spans="1:18" s="6" customFormat="1" ht="18" customHeight="1" x14ac:dyDescent="0.15">
      <c r="A584" s="13">
        <v>17</v>
      </c>
      <c r="B584" s="14" t="s">
        <v>5448</v>
      </c>
      <c r="C584" s="19">
        <v>1</v>
      </c>
      <c r="D584" s="14" t="s">
        <v>5449</v>
      </c>
      <c r="E584" s="20">
        <v>1</v>
      </c>
      <c r="F584" s="21" t="s">
        <v>5450</v>
      </c>
      <c r="G584" s="20"/>
      <c r="H584" s="21"/>
      <c r="I584" s="20"/>
      <c r="J584" s="20"/>
      <c r="K584" s="22">
        <f>IF(C584="",SUMIFS($K585:$K$6016,$A585:$A$6016,A584,$E585:$E$6016,""),IF(E584="",SUMIFS($K585:$K$6016,$A585:$A$6016,A584,$C585:$C$6016,C584,$G585:$G$6016,""),IF(G584="",SUMIFS($K585:$K$6016,$A585:$A$6016,A584,$C585:$C$6016,C584,$E585:$E$6016,E584),0)))</f>
        <v>1911</v>
      </c>
      <c r="L584" s="22">
        <f>IF(C584="",SUMIFS($L585:$L$6016,$A585:$A$6016,A584,$E585:$E$6016,""),IF(E584="",SUMIFS($L585:$L$6016,$A585:$A$6016,A584,$C585:$C$6016,C584,$G585:$G$6016,""),IF(G584="",SUMIFS($L585:$L$6016,$A585:$A$6016,A584,$C585:$C$6016,C584,$E585:$E$6016,E584),0)))</f>
        <v>1946</v>
      </c>
      <c r="M584" s="22">
        <f t="shared" si="167"/>
        <v>-35</v>
      </c>
      <c r="N584" s="77"/>
      <c r="O584" s="23"/>
      <c r="P584" s="60"/>
      <c r="Q584" s="22">
        <f>IF(C584="",SUMIFS($Q$3:$Q$5564,$A$3:$A$5564,A584,$C$3:$C$5564,"&gt;0",$E$3:$E$5564,""),IF(E584="",SUMIFS($Q$3:$Q$5564,$A$3:$A$5564,A584,$C$3:$C$5564,C584,$E$3:$E$5564,"&gt;0",$G$3:$G$5564,""),IF(G584="",SUMIFS($Q$3:$Q$5564,$A$3:$A$5564,A584,$C$3:$C$5564,C584,$E$3:$E$5564,E584,$G$3:$G$5564,"&gt;0"))))</f>
        <v>1911</v>
      </c>
      <c r="R584" s="22"/>
    </row>
    <row r="585" spans="1:18" ht="18" customHeight="1" x14ac:dyDescent="0.15">
      <c r="A585" s="30">
        <v>17</v>
      </c>
      <c r="B585" s="31" t="s">
        <v>5448</v>
      </c>
      <c r="C585" s="31">
        <v>1</v>
      </c>
      <c r="D585" s="31" t="s">
        <v>5449</v>
      </c>
      <c r="E585" s="31">
        <v>1</v>
      </c>
      <c r="F585" s="31" t="s">
        <v>5450</v>
      </c>
      <c r="G585" s="32">
        <v>1</v>
      </c>
      <c r="H585" s="32" t="s">
        <v>5451</v>
      </c>
      <c r="I585" s="32"/>
      <c r="J585" s="83"/>
      <c r="K585" s="98"/>
      <c r="L585" s="98"/>
      <c r="M585" s="98"/>
      <c r="N585" s="83"/>
      <c r="O585" s="98"/>
      <c r="P585" s="81"/>
      <c r="Q585" s="98"/>
      <c r="R585" s="81"/>
    </row>
    <row r="586" spans="1:18" ht="18" customHeight="1" x14ac:dyDescent="0.15">
      <c r="A586" s="30">
        <v>17</v>
      </c>
      <c r="B586" s="31" t="s">
        <v>5448</v>
      </c>
      <c r="C586" s="31">
        <v>1</v>
      </c>
      <c r="D586" s="31" t="s">
        <v>5449</v>
      </c>
      <c r="E586" s="31">
        <v>1</v>
      </c>
      <c r="F586" s="31" t="s">
        <v>5450</v>
      </c>
      <c r="G586" s="31">
        <v>1</v>
      </c>
      <c r="H586" s="31" t="s">
        <v>5451</v>
      </c>
      <c r="I586" s="32">
        <v>1</v>
      </c>
      <c r="J586" s="83" t="s">
        <v>7</v>
      </c>
      <c r="K586" s="98">
        <v>1904</v>
      </c>
      <c r="L586" s="98">
        <v>1937</v>
      </c>
      <c r="M586" s="98">
        <f t="shared" ref="M586:M588" si="168">K586-L586</f>
        <v>-33</v>
      </c>
      <c r="N586" s="83" t="s">
        <v>5452</v>
      </c>
      <c r="O586" s="98">
        <v>1904000</v>
      </c>
      <c r="P586" s="81" t="s">
        <v>238</v>
      </c>
      <c r="Q586" s="98">
        <v>1904</v>
      </c>
      <c r="R586" s="81" t="s">
        <v>133</v>
      </c>
    </row>
    <row r="587" spans="1:18" ht="18" customHeight="1" x14ac:dyDescent="0.15">
      <c r="A587" s="30">
        <v>17</v>
      </c>
      <c r="B587" s="31" t="s">
        <v>5448</v>
      </c>
      <c r="C587" s="31">
        <v>1</v>
      </c>
      <c r="D587" s="31" t="s">
        <v>5449</v>
      </c>
      <c r="E587" s="31">
        <v>1</v>
      </c>
      <c r="F587" s="31" t="s">
        <v>5450</v>
      </c>
      <c r="G587" s="31">
        <v>1</v>
      </c>
      <c r="H587" s="31" t="s">
        <v>5451</v>
      </c>
      <c r="I587" s="32">
        <v>2</v>
      </c>
      <c r="J587" s="83" t="s">
        <v>2775</v>
      </c>
      <c r="K587" s="98">
        <v>7</v>
      </c>
      <c r="L587" s="98">
        <v>9</v>
      </c>
      <c r="M587" s="98">
        <f t="shared" si="168"/>
        <v>-2</v>
      </c>
      <c r="N587" s="83" t="s">
        <v>5453</v>
      </c>
      <c r="O587" s="98">
        <v>7000</v>
      </c>
      <c r="P587" s="81" t="s">
        <v>238</v>
      </c>
      <c r="Q587" s="98">
        <v>7</v>
      </c>
      <c r="R587" s="81" t="s">
        <v>133</v>
      </c>
    </row>
    <row r="588" spans="1:18" s="6" customFormat="1" ht="18" customHeight="1" x14ac:dyDescent="0.15">
      <c r="A588" s="13">
        <v>17</v>
      </c>
      <c r="B588" s="14" t="s">
        <v>5448</v>
      </c>
      <c r="C588" s="19">
        <v>1</v>
      </c>
      <c r="D588" s="14" t="s">
        <v>5449</v>
      </c>
      <c r="E588" s="20">
        <v>2</v>
      </c>
      <c r="F588" s="21" t="s">
        <v>5454</v>
      </c>
      <c r="G588" s="20"/>
      <c r="H588" s="21"/>
      <c r="I588" s="20"/>
      <c r="J588" s="20"/>
      <c r="K588" s="22">
        <f>IF(C588="",SUMIFS($K589:$K$6016,$A589:$A$6016,A588,$E589:$E$6016,""),IF(E588="",SUMIFS($K589:$K$6016,$A589:$A$6016,A588,$C589:$C$6016,C588,$G589:$G$6016,""),IF(G588="",SUMIFS($K589:$K$6016,$A589:$A$6016,A588,$C589:$C$6016,C588,$E589:$E$6016,E588),0)))</f>
        <v>701</v>
      </c>
      <c r="L588" s="22">
        <f>IF(C588="",SUMIFS($L589:$L$6016,$A589:$A$6016,A588,$E589:$E$6016,""),IF(E588="",SUMIFS($L589:$L$6016,$A589:$A$6016,A588,$C589:$C$6016,C588,$G589:$G$6016,""),IF(G588="",SUMIFS($L589:$L$6016,$A589:$A$6016,A588,$C589:$C$6016,C588,$E589:$E$6016,E588),0)))</f>
        <v>763</v>
      </c>
      <c r="M588" s="22">
        <f t="shared" si="168"/>
        <v>-62</v>
      </c>
      <c r="N588" s="77"/>
      <c r="O588" s="23"/>
      <c r="P588" s="60"/>
      <c r="Q588" s="22">
        <f>IF(C588="",SUMIFS($Q$3:$Q$5564,$A$3:$A$5564,A588,$C$3:$C$5564,"&gt;0",$E$3:$E$5564,""),IF(E588="",SUMIFS($Q$3:$Q$5564,$A$3:$A$5564,A588,$C$3:$C$5564,C588,$E$3:$E$5564,"&gt;0",$G$3:$G$5564,""),IF(G588="",SUMIFS($Q$3:$Q$5564,$A$3:$A$5564,A588,$C$3:$C$5564,C588,$E$3:$E$5564,E588,$G$3:$G$5564,"&gt;0"))))</f>
        <v>223</v>
      </c>
      <c r="R588" s="22"/>
    </row>
    <row r="589" spans="1:18" ht="18" customHeight="1" x14ac:dyDescent="0.15">
      <c r="A589" s="30">
        <v>17</v>
      </c>
      <c r="B589" s="31" t="s">
        <v>5448</v>
      </c>
      <c r="C589" s="31">
        <v>1</v>
      </c>
      <c r="D589" s="31" t="s">
        <v>5449</v>
      </c>
      <c r="E589" s="31">
        <v>2</v>
      </c>
      <c r="F589" s="31" t="s">
        <v>5454</v>
      </c>
      <c r="G589" s="32">
        <v>1</v>
      </c>
      <c r="H589" s="32" t="s">
        <v>5455</v>
      </c>
      <c r="I589" s="32"/>
      <c r="J589" s="83"/>
      <c r="K589" s="98"/>
      <c r="L589" s="98"/>
      <c r="M589" s="98"/>
      <c r="N589" s="83"/>
      <c r="O589" s="98"/>
      <c r="P589" s="81"/>
      <c r="Q589" s="98"/>
      <c r="R589" s="81"/>
    </row>
    <row r="590" spans="1:18" ht="18" customHeight="1" x14ac:dyDescent="0.15">
      <c r="A590" s="30">
        <v>17</v>
      </c>
      <c r="B590" s="31" t="s">
        <v>5448</v>
      </c>
      <c r="C590" s="31">
        <v>1</v>
      </c>
      <c r="D590" s="31" t="s">
        <v>5449</v>
      </c>
      <c r="E590" s="31">
        <v>2</v>
      </c>
      <c r="F590" s="31" t="s">
        <v>5454</v>
      </c>
      <c r="G590" s="31">
        <v>1</v>
      </c>
      <c r="H590" s="31" t="s">
        <v>5455</v>
      </c>
      <c r="I590" s="32">
        <v>1</v>
      </c>
      <c r="J590" s="83" t="s">
        <v>2776</v>
      </c>
      <c r="K590" s="98">
        <v>88</v>
      </c>
      <c r="L590" s="98">
        <v>120</v>
      </c>
      <c r="M590" s="98">
        <f t="shared" ref="M590:M601" si="169">K590-L590</f>
        <v>-32</v>
      </c>
      <c r="N590" s="83" t="s">
        <v>5456</v>
      </c>
      <c r="O590" s="98">
        <v>88000</v>
      </c>
      <c r="P590" s="81" t="s">
        <v>289</v>
      </c>
      <c r="Q590" s="98">
        <v>88</v>
      </c>
      <c r="R590" s="81" t="s">
        <v>133</v>
      </c>
    </row>
    <row r="591" spans="1:18" ht="18" customHeight="1" x14ac:dyDescent="0.15">
      <c r="A591" s="30">
        <v>17</v>
      </c>
      <c r="B591" s="31" t="s">
        <v>5448</v>
      </c>
      <c r="C591" s="31">
        <v>1</v>
      </c>
      <c r="D591" s="31" t="s">
        <v>5449</v>
      </c>
      <c r="E591" s="31">
        <v>2</v>
      </c>
      <c r="F591" s="31" t="s">
        <v>5454</v>
      </c>
      <c r="G591" s="31">
        <v>1</v>
      </c>
      <c r="H591" s="31" t="s">
        <v>5455</v>
      </c>
      <c r="I591" s="32">
        <v>2</v>
      </c>
      <c r="J591" s="83" t="s">
        <v>2777</v>
      </c>
      <c r="K591" s="98">
        <v>11</v>
      </c>
      <c r="L591" s="98">
        <v>10</v>
      </c>
      <c r="M591" s="98">
        <f t="shared" si="169"/>
        <v>1</v>
      </c>
      <c r="N591" s="83" t="s">
        <v>5456</v>
      </c>
      <c r="O591" s="98">
        <v>11000</v>
      </c>
      <c r="P591" s="81" t="s">
        <v>289</v>
      </c>
      <c r="Q591" s="98">
        <v>11</v>
      </c>
      <c r="R591" s="81" t="s">
        <v>133</v>
      </c>
    </row>
    <row r="592" spans="1:18" ht="18" customHeight="1" x14ac:dyDescent="0.15">
      <c r="A592" s="30">
        <v>17</v>
      </c>
      <c r="B592" s="31" t="s">
        <v>5448</v>
      </c>
      <c r="C592" s="31">
        <v>1</v>
      </c>
      <c r="D592" s="31" t="s">
        <v>5449</v>
      </c>
      <c r="E592" s="31">
        <v>2</v>
      </c>
      <c r="F592" s="31" t="s">
        <v>5454</v>
      </c>
      <c r="G592" s="31">
        <v>1</v>
      </c>
      <c r="H592" s="31" t="s">
        <v>5455</v>
      </c>
      <c r="I592" s="32">
        <v>3</v>
      </c>
      <c r="J592" s="83" t="s">
        <v>2787</v>
      </c>
      <c r="K592" s="98">
        <v>22</v>
      </c>
      <c r="L592" s="98">
        <v>50</v>
      </c>
      <c r="M592" s="98">
        <f t="shared" si="169"/>
        <v>-28</v>
      </c>
      <c r="N592" s="83" t="s">
        <v>5456</v>
      </c>
      <c r="O592" s="98">
        <v>22000</v>
      </c>
      <c r="P592" s="81" t="s">
        <v>476</v>
      </c>
      <c r="Q592" s="98">
        <v>22</v>
      </c>
      <c r="R592" s="81" t="s">
        <v>133</v>
      </c>
    </row>
    <row r="593" spans="1:18" ht="18" customHeight="1" x14ac:dyDescent="0.15">
      <c r="A593" s="30">
        <v>17</v>
      </c>
      <c r="B593" s="31" t="s">
        <v>5448</v>
      </c>
      <c r="C593" s="31">
        <v>1</v>
      </c>
      <c r="D593" s="31" t="s">
        <v>5449</v>
      </c>
      <c r="E593" s="31">
        <v>2</v>
      </c>
      <c r="F593" s="31" t="s">
        <v>5454</v>
      </c>
      <c r="G593" s="31">
        <v>1</v>
      </c>
      <c r="H593" s="31" t="s">
        <v>5455</v>
      </c>
      <c r="I593" s="32">
        <v>4</v>
      </c>
      <c r="J593" s="83" t="s">
        <v>2778</v>
      </c>
      <c r="K593" s="98">
        <v>17</v>
      </c>
      <c r="L593" s="98">
        <v>10</v>
      </c>
      <c r="M593" s="98">
        <f t="shared" si="169"/>
        <v>7</v>
      </c>
      <c r="N593" s="83" t="s">
        <v>5456</v>
      </c>
      <c r="O593" s="98">
        <v>17000</v>
      </c>
      <c r="P593" s="81" t="s">
        <v>289</v>
      </c>
      <c r="Q593" s="98">
        <v>17</v>
      </c>
      <c r="R593" s="81" t="s">
        <v>133</v>
      </c>
    </row>
    <row r="594" spans="1:18" ht="18" customHeight="1" x14ac:dyDescent="0.15">
      <c r="A594" s="30">
        <v>17</v>
      </c>
      <c r="B594" s="31" t="s">
        <v>5448</v>
      </c>
      <c r="C594" s="31">
        <v>1</v>
      </c>
      <c r="D594" s="31" t="s">
        <v>5449</v>
      </c>
      <c r="E594" s="31">
        <v>2</v>
      </c>
      <c r="F594" s="31" t="s">
        <v>5454</v>
      </c>
      <c r="G594" s="31">
        <v>1</v>
      </c>
      <c r="H594" s="31" t="s">
        <v>5455</v>
      </c>
      <c r="I594" s="32">
        <v>5</v>
      </c>
      <c r="J594" s="83" t="s">
        <v>2779</v>
      </c>
      <c r="K594" s="98">
        <v>29</v>
      </c>
      <c r="L594" s="98">
        <v>30</v>
      </c>
      <c r="M594" s="98">
        <f t="shared" si="169"/>
        <v>-1</v>
      </c>
      <c r="N594" s="83" t="s">
        <v>5456</v>
      </c>
      <c r="O594" s="98">
        <v>29000</v>
      </c>
      <c r="P594" s="81" t="s">
        <v>289</v>
      </c>
      <c r="Q594" s="98">
        <v>29</v>
      </c>
      <c r="R594" s="81" t="s">
        <v>133</v>
      </c>
    </row>
    <row r="595" spans="1:18" ht="18" customHeight="1" x14ac:dyDescent="0.15">
      <c r="A595" s="30">
        <v>17</v>
      </c>
      <c r="B595" s="31" t="s">
        <v>5448</v>
      </c>
      <c r="C595" s="31">
        <v>1</v>
      </c>
      <c r="D595" s="31" t="s">
        <v>5449</v>
      </c>
      <c r="E595" s="31">
        <v>2</v>
      </c>
      <c r="F595" s="31" t="s">
        <v>5454</v>
      </c>
      <c r="G595" s="31">
        <v>1</v>
      </c>
      <c r="H595" s="31" t="s">
        <v>5455</v>
      </c>
      <c r="I595" s="32">
        <v>6</v>
      </c>
      <c r="J595" s="83" t="s">
        <v>2780</v>
      </c>
      <c r="K595" s="98">
        <v>2</v>
      </c>
      <c r="L595" s="98">
        <v>10</v>
      </c>
      <c r="M595" s="98">
        <f t="shared" si="169"/>
        <v>-8</v>
      </c>
      <c r="N595" s="83" t="s">
        <v>5456</v>
      </c>
      <c r="O595" s="98">
        <v>2000</v>
      </c>
      <c r="P595" s="81" t="s">
        <v>289</v>
      </c>
      <c r="Q595" s="98">
        <v>2</v>
      </c>
      <c r="R595" s="81" t="s">
        <v>133</v>
      </c>
    </row>
    <row r="596" spans="1:18" ht="18" customHeight="1" x14ac:dyDescent="0.15">
      <c r="A596" s="30">
        <v>17</v>
      </c>
      <c r="B596" s="31" t="s">
        <v>5448</v>
      </c>
      <c r="C596" s="31">
        <v>1</v>
      </c>
      <c r="D596" s="31" t="s">
        <v>5449</v>
      </c>
      <c r="E596" s="31">
        <v>2</v>
      </c>
      <c r="F596" s="31" t="s">
        <v>5454</v>
      </c>
      <c r="G596" s="31">
        <v>1</v>
      </c>
      <c r="H596" s="31" t="s">
        <v>5455</v>
      </c>
      <c r="I596" s="32">
        <v>31</v>
      </c>
      <c r="J596" s="83" t="s">
        <v>2842</v>
      </c>
      <c r="K596" s="98">
        <v>2</v>
      </c>
      <c r="L596" s="98">
        <v>2</v>
      </c>
      <c r="M596" s="98">
        <f t="shared" si="169"/>
        <v>0</v>
      </c>
      <c r="N596" s="83" t="s">
        <v>5456</v>
      </c>
      <c r="O596" s="98">
        <v>2000</v>
      </c>
      <c r="P596" s="81" t="s">
        <v>1021</v>
      </c>
      <c r="Q596" s="98">
        <v>2</v>
      </c>
      <c r="R596" s="81" t="s">
        <v>862</v>
      </c>
    </row>
    <row r="597" spans="1:18" ht="18" customHeight="1" x14ac:dyDescent="0.15">
      <c r="A597" s="30">
        <v>17</v>
      </c>
      <c r="B597" s="31" t="s">
        <v>5448</v>
      </c>
      <c r="C597" s="31">
        <v>1</v>
      </c>
      <c r="D597" s="31" t="s">
        <v>5449</v>
      </c>
      <c r="E597" s="31">
        <v>2</v>
      </c>
      <c r="F597" s="31" t="s">
        <v>5454</v>
      </c>
      <c r="G597" s="31">
        <v>1</v>
      </c>
      <c r="H597" s="31" t="s">
        <v>5455</v>
      </c>
      <c r="I597" s="32">
        <v>41</v>
      </c>
      <c r="J597" s="83" t="s">
        <v>5457</v>
      </c>
      <c r="K597" s="98">
        <v>0</v>
      </c>
      <c r="L597" s="98">
        <v>1</v>
      </c>
      <c r="M597" s="98">
        <f t="shared" si="169"/>
        <v>-1</v>
      </c>
      <c r="N597" s="83"/>
      <c r="O597" s="98"/>
      <c r="P597" s="81"/>
      <c r="Q597" s="98"/>
      <c r="R597" s="81" t="s">
        <v>453</v>
      </c>
    </row>
    <row r="598" spans="1:18" ht="18" customHeight="1" x14ac:dyDescent="0.15">
      <c r="A598" s="30">
        <v>17</v>
      </c>
      <c r="B598" s="31" t="s">
        <v>5448</v>
      </c>
      <c r="C598" s="31">
        <v>1</v>
      </c>
      <c r="D598" s="31" t="s">
        <v>5449</v>
      </c>
      <c r="E598" s="31">
        <v>2</v>
      </c>
      <c r="F598" s="31" t="s">
        <v>5454</v>
      </c>
      <c r="G598" s="31">
        <v>1</v>
      </c>
      <c r="H598" s="31" t="s">
        <v>5455</v>
      </c>
      <c r="I598" s="32">
        <v>51</v>
      </c>
      <c r="J598" s="83" t="s">
        <v>2879</v>
      </c>
      <c r="K598" s="98">
        <v>10</v>
      </c>
      <c r="L598" s="98">
        <v>10</v>
      </c>
      <c r="M598" s="98">
        <f t="shared" si="169"/>
        <v>0</v>
      </c>
      <c r="N598" s="83" t="s">
        <v>5456</v>
      </c>
      <c r="O598" s="98">
        <v>10000</v>
      </c>
      <c r="P598" s="81" t="s">
        <v>1328</v>
      </c>
      <c r="Q598" s="98">
        <v>10</v>
      </c>
      <c r="R598" s="81" t="s">
        <v>1292</v>
      </c>
    </row>
    <row r="599" spans="1:18" ht="18" customHeight="1" x14ac:dyDescent="0.15">
      <c r="A599" s="30">
        <v>17</v>
      </c>
      <c r="B599" s="31" t="s">
        <v>5448</v>
      </c>
      <c r="C599" s="31">
        <v>1</v>
      </c>
      <c r="D599" s="31" t="s">
        <v>5449</v>
      </c>
      <c r="E599" s="31">
        <v>2</v>
      </c>
      <c r="F599" s="31" t="s">
        <v>5454</v>
      </c>
      <c r="G599" s="31">
        <v>1</v>
      </c>
      <c r="H599" s="31" t="s">
        <v>5455</v>
      </c>
      <c r="I599" s="32">
        <v>52</v>
      </c>
      <c r="J599" s="83" t="s">
        <v>2887</v>
      </c>
      <c r="K599" s="98">
        <v>2</v>
      </c>
      <c r="L599" s="98">
        <v>2</v>
      </c>
      <c r="M599" s="98">
        <f t="shared" si="169"/>
        <v>0</v>
      </c>
      <c r="N599" s="83" t="s">
        <v>5456</v>
      </c>
      <c r="O599" s="98">
        <v>2000</v>
      </c>
      <c r="P599" s="81" t="s">
        <v>1407</v>
      </c>
      <c r="Q599" s="98">
        <v>2</v>
      </c>
      <c r="R599" s="81" t="s">
        <v>1292</v>
      </c>
    </row>
    <row r="600" spans="1:18" ht="18" customHeight="1" x14ac:dyDescent="0.15">
      <c r="A600" s="30">
        <v>17</v>
      </c>
      <c r="B600" s="31" t="s">
        <v>5448</v>
      </c>
      <c r="C600" s="31">
        <v>1</v>
      </c>
      <c r="D600" s="31" t="s">
        <v>5449</v>
      </c>
      <c r="E600" s="31">
        <v>2</v>
      </c>
      <c r="F600" s="31" t="s">
        <v>5454</v>
      </c>
      <c r="G600" s="31">
        <v>1</v>
      </c>
      <c r="H600" s="31" t="s">
        <v>5455</v>
      </c>
      <c r="I600" s="32">
        <v>61</v>
      </c>
      <c r="J600" s="83" t="s">
        <v>2898</v>
      </c>
      <c r="K600" s="98">
        <v>10</v>
      </c>
      <c r="L600" s="98">
        <v>10</v>
      </c>
      <c r="M600" s="98">
        <f t="shared" si="169"/>
        <v>0</v>
      </c>
      <c r="N600" s="83" t="s">
        <v>5456</v>
      </c>
      <c r="O600" s="98">
        <v>10000</v>
      </c>
      <c r="P600" s="81" t="s">
        <v>1736</v>
      </c>
      <c r="Q600" s="98">
        <v>10</v>
      </c>
      <c r="R600" s="81" t="s">
        <v>297</v>
      </c>
    </row>
    <row r="601" spans="1:18" ht="18" customHeight="1" x14ac:dyDescent="0.15">
      <c r="A601" s="30">
        <v>17</v>
      </c>
      <c r="B601" s="31" t="s">
        <v>5448</v>
      </c>
      <c r="C601" s="31">
        <v>1</v>
      </c>
      <c r="D601" s="31" t="s">
        <v>5449</v>
      </c>
      <c r="E601" s="31">
        <v>2</v>
      </c>
      <c r="F601" s="31" t="s">
        <v>5454</v>
      </c>
      <c r="G601" s="31">
        <v>1</v>
      </c>
      <c r="H601" s="31" t="s">
        <v>5455</v>
      </c>
      <c r="I601" s="32">
        <v>71</v>
      </c>
      <c r="J601" s="83" t="s">
        <v>2904</v>
      </c>
      <c r="K601" s="98">
        <v>30</v>
      </c>
      <c r="L601" s="98">
        <v>30</v>
      </c>
      <c r="M601" s="98">
        <f t="shared" si="169"/>
        <v>0</v>
      </c>
      <c r="N601" s="83" t="s">
        <v>5456</v>
      </c>
      <c r="O601" s="98">
        <v>30000</v>
      </c>
      <c r="P601" s="81" t="s">
        <v>1741</v>
      </c>
      <c r="Q601" s="98">
        <v>30</v>
      </c>
      <c r="R601" s="81" t="s">
        <v>133</v>
      </c>
    </row>
    <row r="602" spans="1:18" ht="18" customHeight="1" x14ac:dyDescent="0.15">
      <c r="A602" s="30">
        <v>17</v>
      </c>
      <c r="B602" s="31" t="s">
        <v>5448</v>
      </c>
      <c r="C602" s="31">
        <v>1</v>
      </c>
      <c r="D602" s="31" t="s">
        <v>5449</v>
      </c>
      <c r="E602" s="31">
        <v>2</v>
      </c>
      <c r="F602" s="31" t="s">
        <v>5454</v>
      </c>
      <c r="G602" s="32">
        <v>2</v>
      </c>
      <c r="H602" s="32" t="s">
        <v>5458</v>
      </c>
      <c r="I602" s="32"/>
      <c r="J602" s="83"/>
      <c r="K602" s="98"/>
      <c r="L602" s="98"/>
      <c r="M602" s="98"/>
      <c r="N602" s="83"/>
      <c r="O602" s="98"/>
      <c r="P602" s="81"/>
      <c r="Q602" s="98"/>
      <c r="R602" s="81"/>
    </row>
    <row r="603" spans="1:18" ht="18" customHeight="1" x14ac:dyDescent="0.15">
      <c r="A603" s="30">
        <v>17</v>
      </c>
      <c r="B603" s="31" t="s">
        <v>5448</v>
      </c>
      <c r="C603" s="31">
        <v>1</v>
      </c>
      <c r="D603" s="31" t="s">
        <v>5449</v>
      </c>
      <c r="E603" s="31">
        <v>2</v>
      </c>
      <c r="F603" s="31" t="s">
        <v>5454</v>
      </c>
      <c r="G603" s="31">
        <v>2</v>
      </c>
      <c r="H603" s="31" t="s">
        <v>5458</v>
      </c>
      <c r="I603" s="32">
        <v>1</v>
      </c>
      <c r="J603" s="83" t="s">
        <v>5459</v>
      </c>
      <c r="K603" s="98">
        <v>478</v>
      </c>
      <c r="L603" s="98">
        <v>478</v>
      </c>
      <c r="M603" s="98">
        <f t="shared" ref="M603" si="170">K603-L603</f>
        <v>0</v>
      </c>
      <c r="N603" s="83" t="s">
        <v>5460</v>
      </c>
      <c r="O603" s="98"/>
      <c r="P603" s="81"/>
      <c r="Q603" s="98"/>
      <c r="R603" s="81" t="s">
        <v>133</v>
      </c>
    </row>
    <row r="604" spans="1:18" ht="18" customHeight="1" x14ac:dyDescent="0.15">
      <c r="A604" s="30">
        <v>17</v>
      </c>
      <c r="B604" s="31" t="s">
        <v>5448</v>
      </c>
      <c r="C604" s="31">
        <v>1</v>
      </c>
      <c r="D604" s="31" t="s">
        <v>5449</v>
      </c>
      <c r="E604" s="31">
        <v>2</v>
      </c>
      <c r="F604" s="31" t="s">
        <v>5454</v>
      </c>
      <c r="G604" s="31">
        <v>2</v>
      </c>
      <c r="H604" s="31" t="s">
        <v>5458</v>
      </c>
      <c r="I604" s="31">
        <v>1</v>
      </c>
      <c r="J604" s="84" t="s">
        <v>5459</v>
      </c>
      <c r="K604" s="98"/>
      <c r="L604" s="98"/>
      <c r="M604" s="98"/>
      <c r="N604" s="83" t="s">
        <v>5461</v>
      </c>
      <c r="O604" s="98">
        <v>478215</v>
      </c>
      <c r="P604" s="81"/>
      <c r="Q604" s="98"/>
      <c r="R604" s="81" t="s">
        <v>133</v>
      </c>
    </row>
    <row r="605" spans="1:18" s="6" customFormat="1" ht="18" customHeight="1" x14ac:dyDescent="0.15">
      <c r="A605" s="13">
        <v>17</v>
      </c>
      <c r="B605" s="14" t="s">
        <v>5448</v>
      </c>
      <c r="C605" s="15">
        <v>2</v>
      </c>
      <c r="D605" s="15" t="s">
        <v>5462</v>
      </c>
      <c r="E605" s="16"/>
      <c r="F605" s="15"/>
      <c r="G605" s="16"/>
      <c r="H605" s="15"/>
      <c r="I605" s="16"/>
      <c r="J605" s="16"/>
      <c r="K605" s="17">
        <f>IF(C605="",SUMIFS($K606:$K$6016,$A606:$A$6016,A605,$E606:$E$6016,""),IF(E605="",SUMIFS($K606:$K$6016,$A606:$A$6016,A605,$C606:$C$6016,C605,$G606:$G$6016,""),IF(G605="",SUMIFS($K606:$K$6016,$A606:$A$6016,A605,$C606:$C$6016,C605,$E606:$E$6016,E605),0)))</f>
        <v>200</v>
      </c>
      <c r="L605" s="17">
        <f>IF(C605="",SUMIFS($L606:$L$6016,$A606:$A$6016,A605,$E606:$E$6016,""),IF(E605="",SUMIFS($L606:$L$6016,$A606:$A$6016,A605,$C606:$C$6016,C605,$G606:$G$6016,""),IF(G605="",SUMIFS($L606:$L$6016,$A606:$A$6016,A605,$C606:$C$6016,C605,$E606:$E$6016,E605),0)))</f>
        <v>200</v>
      </c>
      <c r="M605" s="17">
        <f t="shared" ref="M605:M606" si="171">K605-L605</f>
        <v>0</v>
      </c>
      <c r="N605" s="58"/>
      <c r="O605" s="72"/>
      <c r="P605" s="18"/>
      <c r="Q605" s="17">
        <f>IF(C605="",SUMIFS($Q$3:$Q$5564,$A$3:$A$5564,A605,$C$3:$C$5564,"&gt;0",$E$3:$E$5564,""),IF(E605="",SUMIFS($Q$3:$Q$5564,$A$3:$A$5564,A605,$C$3:$C$5564,C605,$E$3:$E$5564,"&gt;0",$G$3:$G$5564,""),IF(G605="",SUMIFS($Q$3:$Q$5564,$A$3:$A$5564,A605,$C$3:$C$5564,C605,$E$3:$E$5564,E605,$G$3:$G$5564,"&gt;0"))))</f>
        <v>0</v>
      </c>
      <c r="R605" s="17"/>
    </row>
    <row r="606" spans="1:18" s="6" customFormat="1" ht="18" customHeight="1" x14ac:dyDescent="0.15">
      <c r="A606" s="13">
        <v>17</v>
      </c>
      <c r="B606" s="14" t="s">
        <v>5448</v>
      </c>
      <c r="C606" s="19">
        <v>2</v>
      </c>
      <c r="D606" s="14" t="s">
        <v>5462</v>
      </c>
      <c r="E606" s="20">
        <v>1</v>
      </c>
      <c r="F606" s="21" t="s">
        <v>5463</v>
      </c>
      <c r="G606" s="20"/>
      <c r="H606" s="21"/>
      <c r="I606" s="20"/>
      <c r="J606" s="20"/>
      <c r="K606" s="22">
        <f>IF(C606="",SUMIFS($K607:$K$6016,$A607:$A$6016,A606,$E607:$E$6016,""),IF(E606="",SUMIFS($K607:$K$6016,$A607:$A$6016,A606,$C607:$C$6016,C606,$G607:$G$6016,""),IF(G606="",SUMIFS($K607:$K$6016,$A607:$A$6016,A606,$C607:$C$6016,C606,$E607:$E$6016,E606),0)))</f>
        <v>200</v>
      </c>
      <c r="L606" s="22">
        <f>IF(C606="",SUMIFS($L607:$L$6016,$A607:$A$6016,A606,$E607:$E$6016,""),IF(E606="",SUMIFS($L607:$L$6016,$A607:$A$6016,A606,$C607:$C$6016,C606,$G607:$G$6016,""),IF(G606="",SUMIFS($L607:$L$6016,$A607:$A$6016,A606,$C607:$C$6016,C606,$E607:$E$6016,E606),0)))</f>
        <v>200</v>
      </c>
      <c r="M606" s="22">
        <f t="shared" si="171"/>
        <v>0</v>
      </c>
      <c r="N606" s="77"/>
      <c r="O606" s="23"/>
      <c r="P606" s="60"/>
      <c r="Q606" s="22">
        <f>IF(C606="",SUMIFS($Q$3:$Q$5564,$A$3:$A$5564,A606,$C$3:$C$5564,"&gt;0",$E$3:$E$5564,""),IF(E606="",SUMIFS($Q$3:$Q$5564,$A$3:$A$5564,A606,$C$3:$C$5564,C606,$E$3:$E$5564,"&gt;0",$G$3:$G$5564,""),IF(G606="",SUMIFS($Q$3:$Q$5564,$A$3:$A$5564,A606,$C$3:$C$5564,C606,$E$3:$E$5564,E606,$G$3:$G$5564,"&gt;0"))))</f>
        <v>0</v>
      </c>
      <c r="R606" s="22"/>
    </row>
    <row r="607" spans="1:18" ht="18" customHeight="1" x14ac:dyDescent="0.15">
      <c r="A607" s="30">
        <v>17</v>
      </c>
      <c r="B607" s="31" t="s">
        <v>5448</v>
      </c>
      <c r="C607" s="31">
        <v>2</v>
      </c>
      <c r="D607" s="31" t="s">
        <v>5462</v>
      </c>
      <c r="E607" s="31">
        <v>1</v>
      </c>
      <c r="F607" s="31" t="s">
        <v>5463</v>
      </c>
      <c r="G607" s="32">
        <v>2</v>
      </c>
      <c r="H607" s="32" t="s">
        <v>5464</v>
      </c>
      <c r="I607" s="32"/>
      <c r="J607" s="83"/>
      <c r="K607" s="98"/>
      <c r="L607" s="98"/>
      <c r="M607" s="98"/>
      <c r="N607" s="83"/>
      <c r="O607" s="98"/>
      <c r="P607" s="81"/>
      <c r="Q607" s="98"/>
      <c r="R607" s="81"/>
    </row>
    <row r="608" spans="1:18" ht="18" customHeight="1" x14ac:dyDescent="0.15">
      <c r="A608" s="30">
        <v>17</v>
      </c>
      <c r="B608" s="31" t="s">
        <v>5448</v>
      </c>
      <c r="C608" s="31">
        <v>2</v>
      </c>
      <c r="D608" s="31" t="s">
        <v>5462</v>
      </c>
      <c r="E608" s="31">
        <v>1</v>
      </c>
      <c r="F608" s="31" t="s">
        <v>5463</v>
      </c>
      <c r="G608" s="31">
        <v>2</v>
      </c>
      <c r="H608" s="31" t="s">
        <v>5464</v>
      </c>
      <c r="I608" s="32">
        <v>1</v>
      </c>
      <c r="J608" s="83" t="s">
        <v>5464</v>
      </c>
      <c r="K608" s="98">
        <v>200</v>
      </c>
      <c r="L608" s="98">
        <v>200</v>
      </c>
      <c r="M608" s="98">
        <f t="shared" ref="M608:M611" si="172">K608-L608</f>
        <v>0</v>
      </c>
      <c r="N608" s="83" t="s">
        <v>5465</v>
      </c>
      <c r="O608" s="98">
        <v>200000</v>
      </c>
      <c r="P608" s="81"/>
      <c r="Q608" s="98"/>
      <c r="R608" s="81" t="s">
        <v>133</v>
      </c>
    </row>
    <row r="609" spans="1:18" s="6" customFormat="1" ht="18" customHeight="1" x14ac:dyDescent="0.15">
      <c r="A609" s="24">
        <v>18</v>
      </c>
      <c r="B609" s="25" t="s">
        <v>5466</v>
      </c>
      <c r="C609" s="25"/>
      <c r="D609" s="25"/>
      <c r="E609" s="26"/>
      <c r="F609" s="25"/>
      <c r="G609" s="26"/>
      <c r="H609" s="25"/>
      <c r="I609" s="26"/>
      <c r="J609" s="26"/>
      <c r="K609" s="27">
        <f>IF(C609="",SUMIFS($K610:$K$6016,$A610:$A$6016,A609,$E610:$E$6016,""),IF(E609="",SUMIFS($K610:$K$6016,$A610:$A$6016,A609,$C610:$C$6016,C609,$G610:$G$6016,""),IF(G609="",SUMIFS($K610:$K$6016,$A610:$A$6016,A609,$C610:$C$6016,C609,$E610:$E$6016,E609),0)))</f>
        <v>30000</v>
      </c>
      <c r="L609" s="27">
        <f>IF(C609="",SUMIFS($L610:$L$6016,$A610:$A$6016,A609,$E610:$E$6016,""),IF(E609="",SUMIFS($L610:$L$6016,$A610:$A$6016,A609,$C610:$C$6016,C609,$G610:$G$6016,""),IF(G609="",SUMIFS($L610:$L$6016,$A610:$A$6016,A609,$C610:$C$6016,C609,$E610:$E$6016,E609),0)))</f>
        <v>12000</v>
      </c>
      <c r="M609" s="27">
        <f t="shared" si="172"/>
        <v>18000</v>
      </c>
      <c r="N609" s="56"/>
      <c r="O609" s="71"/>
      <c r="P609" s="28"/>
      <c r="Q609" s="27">
        <f>IF(C609="",SUMIFS($Q$3:$Q$5564,$A$3:$A$5564,A609,$C$3:$C$5564,"&gt;0",$E$3:$E$5564,""),IF(E609="",SUMIFS($Q$3:$Q$5564,$A$3:$A$5564,A609,$C$3:$C$5564,C609,$E$3:$E$5564,"&gt;0",$G$3:$G$5564,""),IF(G609="",SUMIFS($Q$3:$Q$5564,$A$3:$A$5564,A609,$C$3:$C$5564,C609,$E$3:$E$5564,E609,$G$3:$G$5564,"&gt;0"))))</f>
        <v>0</v>
      </c>
      <c r="R609" s="27"/>
    </row>
    <row r="610" spans="1:18" s="6" customFormat="1" ht="18" customHeight="1" x14ac:dyDescent="0.15">
      <c r="A610" s="13">
        <v>18</v>
      </c>
      <c r="B610" s="14" t="s">
        <v>5466</v>
      </c>
      <c r="C610" s="15">
        <v>1</v>
      </c>
      <c r="D610" s="15" t="s">
        <v>5466</v>
      </c>
      <c r="E610" s="16"/>
      <c r="F610" s="15"/>
      <c r="G610" s="16"/>
      <c r="H610" s="15"/>
      <c r="I610" s="16"/>
      <c r="J610" s="16"/>
      <c r="K610" s="17">
        <f>IF(C610="",SUMIFS($K611:$K$6016,$A611:$A$6016,A610,$E611:$E$6016,""),IF(E610="",SUMIFS($K611:$K$6016,$A611:$A$6016,A610,$C611:$C$6016,C610,$G611:$G$6016,""),IF(G610="",SUMIFS($K611:$K$6016,$A611:$A$6016,A610,$C611:$C$6016,C610,$E611:$E$6016,E610),0)))</f>
        <v>30000</v>
      </c>
      <c r="L610" s="17">
        <f>IF(C610="",SUMIFS($L611:$L$6016,$A611:$A$6016,A610,$E611:$E$6016,""),IF(E610="",SUMIFS($L611:$L$6016,$A611:$A$6016,A610,$C611:$C$6016,C610,$G611:$G$6016,""),IF(G610="",SUMIFS($L611:$L$6016,$A611:$A$6016,A610,$C611:$C$6016,C610,$E611:$E$6016,E610),0)))</f>
        <v>12000</v>
      </c>
      <c r="M610" s="17">
        <f t="shared" si="172"/>
        <v>18000</v>
      </c>
      <c r="N610" s="58"/>
      <c r="O610" s="72"/>
      <c r="P610" s="18"/>
      <c r="Q610" s="17">
        <f>IF(C610="",SUMIFS($Q$3:$Q$5564,$A$3:$A$5564,A610,$C$3:$C$5564,"&gt;0",$E$3:$E$5564,""),IF(E610="",SUMIFS($Q$3:$Q$5564,$A$3:$A$5564,A610,$C$3:$C$5564,C610,$E$3:$E$5564,"&gt;0",$G$3:$G$5564,""),IF(G610="",SUMIFS($Q$3:$Q$5564,$A$3:$A$5564,A610,$C$3:$C$5564,C610,$E$3:$E$5564,E610,$G$3:$G$5564,"&gt;0"))))</f>
        <v>0</v>
      </c>
      <c r="R610" s="17"/>
    </row>
    <row r="611" spans="1:18" s="6" customFormat="1" ht="18" customHeight="1" x14ac:dyDescent="0.15">
      <c r="A611" s="13">
        <v>18</v>
      </c>
      <c r="B611" s="14" t="s">
        <v>5466</v>
      </c>
      <c r="C611" s="19">
        <v>1</v>
      </c>
      <c r="D611" s="14" t="s">
        <v>5466</v>
      </c>
      <c r="E611" s="20">
        <v>3</v>
      </c>
      <c r="F611" s="21" t="s">
        <v>5467</v>
      </c>
      <c r="G611" s="20"/>
      <c r="H611" s="21"/>
      <c r="I611" s="20"/>
      <c r="J611" s="20"/>
      <c r="K611" s="22">
        <f>IF(C611="",SUMIFS($K612:$K$6016,$A612:$A$6016,A611,$E612:$E$6016,""),IF(E611="",SUMIFS($K612:$K$6016,$A612:$A$6016,A611,$C612:$C$6016,C611,$G612:$G$6016,""),IF(G611="",SUMIFS($K612:$K$6016,$A612:$A$6016,A611,$C612:$C$6016,C611,$E612:$E$6016,E611),0)))</f>
        <v>30000</v>
      </c>
      <c r="L611" s="22">
        <f>IF(C611="",SUMIFS($L612:$L$6016,$A612:$A$6016,A611,$E612:$E$6016,""),IF(E611="",SUMIFS($L612:$L$6016,$A612:$A$6016,A611,$C612:$C$6016,C611,$G612:$G$6016,""),IF(G611="",SUMIFS($L612:$L$6016,$A612:$A$6016,A611,$C612:$C$6016,C611,$E612:$E$6016,E611),0)))</f>
        <v>12000</v>
      </c>
      <c r="M611" s="22">
        <f t="shared" si="172"/>
        <v>18000</v>
      </c>
      <c r="N611" s="77"/>
      <c r="O611" s="23"/>
      <c r="P611" s="60"/>
      <c r="Q611" s="22">
        <f>IF(C611="",SUMIFS($Q$3:$Q$5564,$A$3:$A$5564,A611,$C$3:$C$5564,"&gt;0",$E$3:$E$5564,""),IF(E611="",SUMIFS($Q$3:$Q$5564,$A$3:$A$5564,A611,$C$3:$C$5564,C611,$E$3:$E$5564,"&gt;0",$G$3:$G$5564,""),IF(G611="",SUMIFS($Q$3:$Q$5564,$A$3:$A$5564,A611,$C$3:$C$5564,C611,$E$3:$E$5564,E611,$G$3:$G$5564,"&gt;0"))))</f>
        <v>0</v>
      </c>
      <c r="R611" s="22"/>
    </row>
    <row r="612" spans="1:18" ht="18" customHeight="1" x14ac:dyDescent="0.15">
      <c r="A612" s="30">
        <v>18</v>
      </c>
      <c r="B612" s="31" t="s">
        <v>5466</v>
      </c>
      <c r="C612" s="31">
        <v>1</v>
      </c>
      <c r="D612" s="31" t="s">
        <v>5466</v>
      </c>
      <c r="E612" s="31">
        <v>3</v>
      </c>
      <c r="F612" s="31" t="s">
        <v>5467</v>
      </c>
      <c r="G612" s="32">
        <v>1</v>
      </c>
      <c r="H612" s="32" t="s">
        <v>5468</v>
      </c>
      <c r="I612" s="32"/>
      <c r="J612" s="83"/>
      <c r="K612" s="98"/>
      <c r="L612" s="98"/>
      <c r="M612" s="98"/>
      <c r="N612" s="83"/>
      <c r="O612" s="98"/>
      <c r="P612" s="81"/>
      <c r="Q612" s="98"/>
      <c r="R612" s="81"/>
    </row>
    <row r="613" spans="1:18" ht="18" customHeight="1" x14ac:dyDescent="0.15">
      <c r="A613" s="30">
        <v>18</v>
      </c>
      <c r="B613" s="31" t="s">
        <v>5466</v>
      </c>
      <c r="C613" s="31">
        <v>1</v>
      </c>
      <c r="D613" s="31" t="s">
        <v>5466</v>
      </c>
      <c r="E613" s="31">
        <v>3</v>
      </c>
      <c r="F613" s="31" t="s">
        <v>5467</v>
      </c>
      <c r="G613" s="31">
        <v>1</v>
      </c>
      <c r="H613" s="31" t="s">
        <v>5468</v>
      </c>
      <c r="I613" s="32">
        <v>1</v>
      </c>
      <c r="J613" s="83" t="s">
        <v>5468</v>
      </c>
      <c r="K613" s="98">
        <v>30000</v>
      </c>
      <c r="L613" s="98">
        <v>12000</v>
      </c>
      <c r="M613" s="98">
        <f t="shared" ref="M613" si="173">K613-L613</f>
        <v>18000</v>
      </c>
      <c r="N613" s="83" t="s">
        <v>5469</v>
      </c>
      <c r="O613" s="98">
        <v>30000000</v>
      </c>
      <c r="P613" s="81"/>
      <c r="Q613" s="98"/>
      <c r="R613" s="81" t="s">
        <v>297</v>
      </c>
    </row>
    <row r="614" spans="1:18" ht="18" customHeight="1" x14ac:dyDescent="0.15">
      <c r="A614" s="30">
        <v>18</v>
      </c>
      <c r="B614" s="31" t="s">
        <v>5466</v>
      </c>
      <c r="C614" s="31">
        <v>1</v>
      </c>
      <c r="D614" s="31" t="s">
        <v>5466</v>
      </c>
      <c r="E614" s="31">
        <v>3</v>
      </c>
      <c r="F614" s="31" t="s">
        <v>5467</v>
      </c>
      <c r="G614" s="31">
        <v>1</v>
      </c>
      <c r="H614" s="31" t="s">
        <v>5468</v>
      </c>
      <c r="I614" s="31">
        <v>1</v>
      </c>
      <c r="J614" s="84" t="s">
        <v>5468</v>
      </c>
      <c r="K614" s="98"/>
      <c r="L614" s="98"/>
      <c r="M614" s="98"/>
      <c r="N614" s="83" t="s">
        <v>5470</v>
      </c>
      <c r="O614" s="98"/>
      <c r="P614" s="81"/>
      <c r="Q614" s="98"/>
      <c r="R614" s="81" t="s">
        <v>297</v>
      </c>
    </row>
    <row r="615" spans="1:18" ht="18" customHeight="1" x14ac:dyDescent="0.15">
      <c r="A615" s="30">
        <v>18</v>
      </c>
      <c r="B615" s="31" t="s">
        <v>5466</v>
      </c>
      <c r="C615" s="31">
        <v>1</v>
      </c>
      <c r="D615" s="31" t="s">
        <v>5466</v>
      </c>
      <c r="E615" s="31">
        <v>3</v>
      </c>
      <c r="F615" s="31" t="s">
        <v>5467</v>
      </c>
      <c r="G615" s="31">
        <v>1</v>
      </c>
      <c r="H615" s="31" t="s">
        <v>5468</v>
      </c>
      <c r="I615" s="31">
        <v>1</v>
      </c>
      <c r="J615" s="84" t="s">
        <v>5468</v>
      </c>
      <c r="K615" s="98"/>
      <c r="L615" s="98"/>
      <c r="M615" s="98"/>
      <c r="N615" s="83" t="s">
        <v>5471</v>
      </c>
      <c r="O615" s="98"/>
      <c r="P615" s="81"/>
      <c r="Q615" s="98"/>
      <c r="R615" s="81" t="s">
        <v>297</v>
      </c>
    </row>
    <row r="616" spans="1:18" s="6" customFormat="1" ht="18" customHeight="1" x14ac:dyDescent="0.15">
      <c r="A616" s="24">
        <v>19</v>
      </c>
      <c r="B616" s="25" t="s">
        <v>5472</v>
      </c>
      <c r="C616" s="25"/>
      <c r="D616" s="25"/>
      <c r="E616" s="26"/>
      <c r="F616" s="25"/>
      <c r="G616" s="26"/>
      <c r="H616" s="25"/>
      <c r="I616" s="26"/>
      <c r="J616" s="26"/>
      <c r="K616" s="27">
        <f>IF(C616="",SUMIFS($K617:$K$6016,$A617:$A$6016,A616,$E617:$E$6016,""),IF(E616="",SUMIFS($K617:$K$6016,$A617:$A$6016,A616,$C617:$C$6016,C616,$G617:$G$6016,""),IF(G616="",SUMIFS($K617:$K$6016,$A617:$A$6016,A616,$C617:$C$6016,C616,$E617:$E$6016,E616),0)))</f>
        <v>403567</v>
      </c>
      <c r="L616" s="27">
        <f>IF(C616="",SUMIFS($L617:$L$6016,$A617:$A$6016,A616,$E617:$E$6016,""),IF(E616="",SUMIFS($L617:$L$6016,$A617:$A$6016,A616,$C617:$C$6016,C616,$G617:$G$6016,""),IF(G616="",SUMIFS($L617:$L$6016,$A617:$A$6016,A616,$C617:$C$6016,C616,$E617:$E$6016,E616),0)))</f>
        <v>408288</v>
      </c>
      <c r="M616" s="27">
        <f t="shared" ref="M616:M618" si="174">K616-L616</f>
        <v>-4721</v>
      </c>
      <c r="N616" s="56"/>
      <c r="O616" s="71"/>
      <c r="P616" s="28"/>
      <c r="Q616" s="27">
        <f>IF(C616="",SUMIFS($Q$3:$Q$5564,$A$3:$A$5564,A616,$C$3:$C$5564,"&gt;0",$E$3:$E$5564,""),IF(E616="",SUMIFS($Q$3:$Q$5564,$A$3:$A$5564,A616,$C$3:$C$5564,C616,$E$3:$E$5564,"&gt;0",$G$3:$G$5564,""),IF(G616="",SUMIFS($Q$3:$Q$5564,$A$3:$A$5564,A616,$C$3:$C$5564,C616,$E$3:$E$5564,E616,$G$3:$G$5564,"&gt;0"))))</f>
        <v>51579</v>
      </c>
      <c r="R616" s="27"/>
    </row>
    <row r="617" spans="1:18" s="6" customFormat="1" ht="18" customHeight="1" x14ac:dyDescent="0.15">
      <c r="A617" s="13">
        <v>19</v>
      </c>
      <c r="B617" s="14" t="s">
        <v>5472</v>
      </c>
      <c r="C617" s="15">
        <v>1</v>
      </c>
      <c r="D617" s="15" t="s">
        <v>5473</v>
      </c>
      <c r="E617" s="16"/>
      <c r="F617" s="15"/>
      <c r="G617" s="16"/>
      <c r="H617" s="15"/>
      <c r="I617" s="16"/>
      <c r="J617" s="16"/>
      <c r="K617" s="17">
        <f>IF(C617="",SUMIFS($K618:$K$6016,$A618:$A$6016,A617,$E618:$E$6016,""),IF(E617="",SUMIFS($K618:$K$6016,$A618:$A$6016,A617,$C618:$C$6016,C617,$G618:$G$6016,""),IF(G617="",SUMIFS($K618:$K$6016,$A618:$A$6016,A617,$C618:$C$6016,C617,$E618:$E$6016,E617),0)))</f>
        <v>403567</v>
      </c>
      <c r="L617" s="17">
        <f>IF(C617="",SUMIFS($L618:$L$6016,$A618:$A$6016,A617,$E618:$E$6016,""),IF(E617="",SUMIFS($L618:$L$6016,$A618:$A$6016,A617,$C618:$C$6016,C617,$G618:$G$6016,""),IF(G617="",SUMIFS($L618:$L$6016,$A618:$A$6016,A617,$C618:$C$6016,C617,$E618:$E$6016,E617),0)))</f>
        <v>408288</v>
      </c>
      <c r="M617" s="17">
        <f t="shared" si="174"/>
        <v>-4721</v>
      </c>
      <c r="N617" s="58"/>
      <c r="O617" s="72"/>
      <c r="P617" s="18"/>
      <c r="Q617" s="17">
        <f>IF(C617="",SUMIFS($Q$3:$Q$5564,$A$3:$A$5564,A617,$C$3:$C$5564,"&gt;0",$E$3:$E$5564,""),IF(E617="",SUMIFS($Q$3:$Q$5564,$A$3:$A$5564,A617,$C$3:$C$5564,C617,$E$3:$E$5564,"&gt;0",$G$3:$G$5564,""),IF(G617="",SUMIFS($Q$3:$Q$5564,$A$3:$A$5564,A617,$C$3:$C$5564,C617,$E$3:$E$5564,E617,$G$3:$G$5564,"&gt;0"))))</f>
        <v>51579</v>
      </c>
      <c r="R617" s="17"/>
    </row>
    <row r="618" spans="1:18" s="6" customFormat="1" ht="18" customHeight="1" x14ac:dyDescent="0.15">
      <c r="A618" s="13">
        <v>19</v>
      </c>
      <c r="B618" s="14" t="s">
        <v>5472</v>
      </c>
      <c r="C618" s="19">
        <v>1</v>
      </c>
      <c r="D618" s="14" t="s">
        <v>5473</v>
      </c>
      <c r="E618" s="20">
        <v>1</v>
      </c>
      <c r="F618" s="21" t="s">
        <v>5473</v>
      </c>
      <c r="G618" s="20"/>
      <c r="H618" s="21"/>
      <c r="I618" s="20"/>
      <c r="J618" s="20"/>
      <c r="K618" s="22">
        <f>IF(C618="",SUMIFS($K619:$K$6016,$A619:$A$6016,A618,$E619:$E$6016,""),IF(E618="",SUMIFS($K619:$K$6016,$A619:$A$6016,A618,$C619:$C$6016,C618,$G619:$G$6016,""),IF(G618="",SUMIFS($K619:$K$6016,$A619:$A$6016,A618,$C619:$C$6016,C618,$E619:$E$6016,E618),0)))</f>
        <v>403567</v>
      </c>
      <c r="L618" s="22">
        <f>IF(C618="",SUMIFS($L619:$L$6016,$A619:$A$6016,A618,$E619:$E$6016,""),IF(E618="",SUMIFS($L619:$L$6016,$A619:$A$6016,A618,$C619:$C$6016,C618,$G619:$G$6016,""),IF(G618="",SUMIFS($L619:$L$6016,$A619:$A$6016,A618,$C619:$C$6016,C618,$E619:$E$6016,E618),0)))</f>
        <v>408288</v>
      </c>
      <c r="M618" s="22">
        <f t="shared" si="174"/>
        <v>-4721</v>
      </c>
      <c r="N618" s="77"/>
      <c r="O618" s="23"/>
      <c r="P618" s="60"/>
      <c r="Q618" s="22">
        <f>IF(C618="",SUMIFS($Q$3:$Q$5564,$A$3:$A$5564,A618,$C$3:$C$5564,"&gt;0",$E$3:$E$5564,""),IF(E618="",SUMIFS($Q$3:$Q$5564,$A$3:$A$5564,A618,$C$3:$C$5564,C618,$E$3:$E$5564,"&gt;0",$G$3:$G$5564,""),IF(G618="",SUMIFS($Q$3:$Q$5564,$A$3:$A$5564,A618,$C$3:$C$5564,C618,$E$3:$E$5564,E618,$G$3:$G$5564,"&gt;0"))))</f>
        <v>51579</v>
      </c>
      <c r="R618" s="22"/>
    </row>
    <row r="619" spans="1:18" ht="18" customHeight="1" x14ac:dyDescent="0.15">
      <c r="A619" s="30">
        <v>19</v>
      </c>
      <c r="B619" s="31" t="s">
        <v>5472</v>
      </c>
      <c r="C619" s="31">
        <v>1</v>
      </c>
      <c r="D619" s="31" t="s">
        <v>5473</v>
      </c>
      <c r="E619" s="31">
        <v>1</v>
      </c>
      <c r="F619" s="31" t="s">
        <v>5473</v>
      </c>
      <c r="G619" s="32">
        <v>1</v>
      </c>
      <c r="H619" s="32" t="s">
        <v>5473</v>
      </c>
      <c r="I619" s="32"/>
      <c r="J619" s="83"/>
      <c r="K619" s="98"/>
      <c r="L619" s="98"/>
      <c r="M619" s="98"/>
      <c r="N619" s="83"/>
      <c r="O619" s="98"/>
      <c r="P619" s="81"/>
      <c r="Q619" s="98"/>
      <c r="R619" s="81"/>
    </row>
    <row r="620" spans="1:18" ht="18" customHeight="1" x14ac:dyDescent="0.15">
      <c r="A620" s="30">
        <v>19</v>
      </c>
      <c r="B620" s="31" t="s">
        <v>5472</v>
      </c>
      <c r="C620" s="31">
        <v>1</v>
      </c>
      <c r="D620" s="31" t="s">
        <v>5473</v>
      </c>
      <c r="E620" s="31">
        <v>1</v>
      </c>
      <c r="F620" s="31" t="s">
        <v>5473</v>
      </c>
      <c r="G620" s="31">
        <v>1</v>
      </c>
      <c r="H620" s="31" t="s">
        <v>5473</v>
      </c>
      <c r="I620" s="32">
        <v>1</v>
      </c>
      <c r="J620" s="83" t="s">
        <v>5474</v>
      </c>
      <c r="K620" s="98">
        <v>351988</v>
      </c>
      <c r="L620" s="98">
        <v>371106</v>
      </c>
      <c r="M620" s="98">
        <f t="shared" ref="M620:M622" si="175">K620-L620</f>
        <v>-19118</v>
      </c>
      <c r="N620" s="83" t="s">
        <v>5475</v>
      </c>
      <c r="O620" s="98">
        <v>351988000</v>
      </c>
      <c r="P620" s="81"/>
      <c r="Q620" s="98"/>
      <c r="R620" s="81" t="s">
        <v>133</v>
      </c>
    </row>
    <row r="621" spans="1:18" ht="18" customHeight="1" x14ac:dyDescent="0.15">
      <c r="A621" s="30">
        <v>19</v>
      </c>
      <c r="B621" s="31" t="s">
        <v>5472</v>
      </c>
      <c r="C621" s="31">
        <v>1</v>
      </c>
      <c r="D621" s="31" t="s">
        <v>5473</v>
      </c>
      <c r="E621" s="31">
        <v>1</v>
      </c>
      <c r="F621" s="31" t="s">
        <v>5473</v>
      </c>
      <c r="G621" s="31">
        <v>1</v>
      </c>
      <c r="H621" s="31" t="s">
        <v>5473</v>
      </c>
      <c r="I621" s="31">
        <v>1</v>
      </c>
      <c r="J621" s="84" t="s">
        <v>5474</v>
      </c>
      <c r="K621" s="98"/>
      <c r="L621" s="98"/>
      <c r="M621" s="98"/>
      <c r="N621" s="83" t="s">
        <v>7242</v>
      </c>
      <c r="O621" s="98"/>
      <c r="P621" s="81"/>
      <c r="Q621" s="98"/>
      <c r="R621" s="81" t="s">
        <v>133</v>
      </c>
    </row>
    <row r="622" spans="1:18" ht="18" customHeight="1" x14ac:dyDescent="0.15">
      <c r="A622" s="30">
        <v>19</v>
      </c>
      <c r="B622" s="31" t="s">
        <v>5472</v>
      </c>
      <c r="C622" s="31">
        <v>1</v>
      </c>
      <c r="D622" s="31" t="s">
        <v>5473</v>
      </c>
      <c r="E622" s="31">
        <v>1</v>
      </c>
      <c r="F622" s="31" t="s">
        <v>5473</v>
      </c>
      <c r="G622" s="31">
        <v>1</v>
      </c>
      <c r="H622" s="31" t="s">
        <v>5473</v>
      </c>
      <c r="I622" s="32">
        <v>3</v>
      </c>
      <c r="J622" s="83" t="s">
        <v>2788</v>
      </c>
      <c r="K622" s="98">
        <v>8400</v>
      </c>
      <c r="L622" s="98">
        <v>8400</v>
      </c>
      <c r="M622" s="98">
        <f t="shared" si="175"/>
        <v>0</v>
      </c>
      <c r="N622" s="83" t="s">
        <v>5476</v>
      </c>
      <c r="O622" s="98"/>
      <c r="P622" s="81" t="s">
        <v>476</v>
      </c>
      <c r="Q622" s="98">
        <v>8400</v>
      </c>
      <c r="R622" s="81" t="s">
        <v>133</v>
      </c>
    </row>
    <row r="623" spans="1:18" ht="18" customHeight="1" x14ac:dyDescent="0.15">
      <c r="A623" s="30">
        <v>19</v>
      </c>
      <c r="B623" s="31" t="s">
        <v>5472</v>
      </c>
      <c r="C623" s="31">
        <v>1</v>
      </c>
      <c r="D623" s="31" t="s">
        <v>5473</v>
      </c>
      <c r="E623" s="31">
        <v>1</v>
      </c>
      <c r="F623" s="31" t="s">
        <v>5473</v>
      </c>
      <c r="G623" s="31">
        <v>1</v>
      </c>
      <c r="H623" s="31" t="s">
        <v>5473</v>
      </c>
      <c r="I623" s="31">
        <v>3</v>
      </c>
      <c r="J623" s="84" t="s">
        <v>2788</v>
      </c>
      <c r="K623" s="98"/>
      <c r="L623" s="98"/>
      <c r="M623" s="98"/>
      <c r="N623" s="83" t="s">
        <v>5477</v>
      </c>
      <c r="O623" s="98">
        <v>8400000</v>
      </c>
      <c r="P623" s="81"/>
      <c r="Q623" s="98"/>
      <c r="R623" s="81" t="s">
        <v>133</v>
      </c>
    </row>
    <row r="624" spans="1:18" ht="18" customHeight="1" x14ac:dyDescent="0.15">
      <c r="A624" s="30">
        <v>19</v>
      </c>
      <c r="B624" s="31" t="s">
        <v>5472</v>
      </c>
      <c r="C624" s="31">
        <v>1</v>
      </c>
      <c r="D624" s="31" t="s">
        <v>5473</v>
      </c>
      <c r="E624" s="31">
        <v>1</v>
      </c>
      <c r="F624" s="31" t="s">
        <v>5473</v>
      </c>
      <c r="G624" s="31">
        <v>1</v>
      </c>
      <c r="H624" s="31" t="s">
        <v>5473</v>
      </c>
      <c r="I624" s="32">
        <v>5</v>
      </c>
      <c r="J624" s="83" t="s">
        <v>2790</v>
      </c>
      <c r="K624" s="98">
        <v>35000</v>
      </c>
      <c r="L624" s="98">
        <v>20000</v>
      </c>
      <c r="M624" s="98">
        <f t="shared" ref="M624:M625" si="176">K624-L624</f>
        <v>15000</v>
      </c>
      <c r="N624" s="83" t="s">
        <v>5478</v>
      </c>
      <c r="O624" s="98">
        <v>35000000</v>
      </c>
      <c r="P624" s="81" t="s">
        <v>491</v>
      </c>
      <c r="Q624" s="98">
        <v>35000</v>
      </c>
      <c r="R624" s="81" t="s">
        <v>133</v>
      </c>
    </row>
    <row r="625" spans="1:18" ht="18" customHeight="1" x14ac:dyDescent="0.15">
      <c r="A625" s="30">
        <v>19</v>
      </c>
      <c r="B625" s="31" t="s">
        <v>5472</v>
      </c>
      <c r="C625" s="31">
        <v>1</v>
      </c>
      <c r="D625" s="31" t="s">
        <v>5473</v>
      </c>
      <c r="E625" s="31">
        <v>1</v>
      </c>
      <c r="F625" s="31" t="s">
        <v>5473</v>
      </c>
      <c r="G625" s="31">
        <v>1</v>
      </c>
      <c r="H625" s="31" t="s">
        <v>5473</v>
      </c>
      <c r="I625" s="32">
        <v>11</v>
      </c>
      <c r="J625" s="83" t="s">
        <v>2894</v>
      </c>
      <c r="K625" s="98">
        <v>7729</v>
      </c>
      <c r="L625" s="98">
        <v>8242</v>
      </c>
      <c r="M625" s="98">
        <f t="shared" si="176"/>
        <v>-513</v>
      </c>
      <c r="N625" s="83" t="s">
        <v>5479</v>
      </c>
      <c r="O625" s="98">
        <v>1500000</v>
      </c>
      <c r="P625" s="81" t="s">
        <v>1549</v>
      </c>
      <c r="Q625" s="98">
        <v>2500</v>
      </c>
      <c r="R625" s="81" t="s">
        <v>133</v>
      </c>
    </row>
    <row r="626" spans="1:18" ht="18" customHeight="1" x14ac:dyDescent="0.15">
      <c r="A626" s="30">
        <v>19</v>
      </c>
      <c r="B626" s="31" t="s">
        <v>5472</v>
      </c>
      <c r="C626" s="31">
        <v>1</v>
      </c>
      <c r="D626" s="31" t="s">
        <v>5473</v>
      </c>
      <c r="E626" s="31">
        <v>1</v>
      </c>
      <c r="F626" s="31" t="s">
        <v>5473</v>
      </c>
      <c r="G626" s="31">
        <v>1</v>
      </c>
      <c r="H626" s="31" t="s">
        <v>5473</v>
      </c>
      <c r="I626" s="31">
        <v>11</v>
      </c>
      <c r="J626" s="84" t="s">
        <v>2894</v>
      </c>
      <c r="K626" s="98"/>
      <c r="L626" s="98"/>
      <c r="M626" s="98"/>
      <c r="N626" s="83" t="s">
        <v>5480</v>
      </c>
      <c r="O626" s="98"/>
      <c r="P626" s="81" t="s">
        <v>1596</v>
      </c>
      <c r="Q626" s="98">
        <v>2700</v>
      </c>
      <c r="R626" s="81" t="s">
        <v>133</v>
      </c>
    </row>
    <row r="627" spans="1:18" ht="18" customHeight="1" x14ac:dyDescent="0.15">
      <c r="A627" s="30">
        <v>19</v>
      </c>
      <c r="B627" s="31" t="s">
        <v>5472</v>
      </c>
      <c r="C627" s="31">
        <v>1</v>
      </c>
      <c r="D627" s="31" t="s">
        <v>5473</v>
      </c>
      <c r="E627" s="31">
        <v>1</v>
      </c>
      <c r="F627" s="31" t="s">
        <v>5473</v>
      </c>
      <c r="G627" s="31">
        <v>1</v>
      </c>
      <c r="H627" s="31" t="s">
        <v>5473</v>
      </c>
      <c r="I627" s="31">
        <v>11</v>
      </c>
      <c r="J627" s="84" t="s">
        <v>2894</v>
      </c>
      <c r="K627" s="98"/>
      <c r="L627" s="98"/>
      <c r="M627" s="98"/>
      <c r="N627" s="83" t="s">
        <v>5481</v>
      </c>
      <c r="O627" s="98">
        <v>1200000</v>
      </c>
      <c r="P627" s="81" t="s">
        <v>2014</v>
      </c>
      <c r="Q627" s="98">
        <v>2529</v>
      </c>
      <c r="R627" s="81" t="s">
        <v>133</v>
      </c>
    </row>
    <row r="628" spans="1:18" ht="18" customHeight="1" x14ac:dyDescent="0.15">
      <c r="A628" s="30">
        <v>19</v>
      </c>
      <c r="B628" s="31" t="s">
        <v>5472</v>
      </c>
      <c r="C628" s="31">
        <v>1</v>
      </c>
      <c r="D628" s="31" t="s">
        <v>5473</v>
      </c>
      <c r="E628" s="31">
        <v>1</v>
      </c>
      <c r="F628" s="31" t="s">
        <v>5473</v>
      </c>
      <c r="G628" s="31">
        <v>1</v>
      </c>
      <c r="H628" s="31" t="s">
        <v>5473</v>
      </c>
      <c r="I628" s="31">
        <v>11</v>
      </c>
      <c r="J628" s="84" t="s">
        <v>2894</v>
      </c>
      <c r="K628" s="98"/>
      <c r="L628" s="98"/>
      <c r="M628" s="98"/>
      <c r="N628" s="83" t="s">
        <v>1665</v>
      </c>
      <c r="O628" s="98"/>
      <c r="P628" s="81"/>
      <c r="Q628" s="98"/>
      <c r="R628" s="81" t="s">
        <v>133</v>
      </c>
    </row>
    <row r="629" spans="1:18" ht="18" customHeight="1" x14ac:dyDescent="0.15">
      <c r="A629" s="30">
        <v>19</v>
      </c>
      <c r="B629" s="31" t="s">
        <v>5472</v>
      </c>
      <c r="C629" s="31">
        <v>1</v>
      </c>
      <c r="D629" s="31" t="s">
        <v>5473</v>
      </c>
      <c r="E629" s="31">
        <v>1</v>
      </c>
      <c r="F629" s="31" t="s">
        <v>5473</v>
      </c>
      <c r="G629" s="31">
        <v>1</v>
      </c>
      <c r="H629" s="31" t="s">
        <v>5473</v>
      </c>
      <c r="I629" s="31">
        <v>11</v>
      </c>
      <c r="J629" s="84" t="s">
        <v>2894</v>
      </c>
      <c r="K629" s="98"/>
      <c r="L629" s="98"/>
      <c r="M629" s="98"/>
      <c r="N629" s="83" t="s">
        <v>5482</v>
      </c>
      <c r="O629" s="98">
        <v>2500000</v>
      </c>
      <c r="P629" s="81"/>
      <c r="Q629" s="98"/>
      <c r="R629" s="81" t="s">
        <v>133</v>
      </c>
    </row>
    <row r="630" spans="1:18" ht="18" customHeight="1" x14ac:dyDescent="0.15">
      <c r="A630" s="30">
        <v>19</v>
      </c>
      <c r="B630" s="31" t="s">
        <v>5472</v>
      </c>
      <c r="C630" s="31">
        <v>1</v>
      </c>
      <c r="D630" s="31" t="s">
        <v>5473</v>
      </c>
      <c r="E630" s="31">
        <v>1</v>
      </c>
      <c r="F630" s="31" t="s">
        <v>5473</v>
      </c>
      <c r="G630" s="31">
        <v>1</v>
      </c>
      <c r="H630" s="31" t="s">
        <v>5473</v>
      </c>
      <c r="I630" s="31">
        <v>11</v>
      </c>
      <c r="J630" s="84" t="s">
        <v>2894</v>
      </c>
      <c r="K630" s="98"/>
      <c r="L630" s="98"/>
      <c r="M630" s="98"/>
      <c r="N630" s="83" t="s">
        <v>5483</v>
      </c>
      <c r="O630" s="98"/>
      <c r="P630" s="81"/>
      <c r="Q630" s="98"/>
      <c r="R630" s="81" t="s">
        <v>133</v>
      </c>
    </row>
    <row r="631" spans="1:18" ht="18" customHeight="1" x14ac:dyDescent="0.15">
      <c r="A631" s="30">
        <v>19</v>
      </c>
      <c r="B631" s="31" t="s">
        <v>5472</v>
      </c>
      <c r="C631" s="31">
        <v>1</v>
      </c>
      <c r="D631" s="31" t="s">
        <v>5473</v>
      </c>
      <c r="E631" s="31">
        <v>1</v>
      </c>
      <c r="F631" s="31" t="s">
        <v>5473</v>
      </c>
      <c r="G631" s="31">
        <v>1</v>
      </c>
      <c r="H631" s="31" t="s">
        <v>5473</v>
      </c>
      <c r="I631" s="31">
        <v>11</v>
      </c>
      <c r="J631" s="84" t="s">
        <v>2894</v>
      </c>
      <c r="K631" s="98"/>
      <c r="L631" s="98"/>
      <c r="M631" s="98"/>
      <c r="N631" s="83" t="s">
        <v>5484</v>
      </c>
      <c r="O631" s="98">
        <v>650000</v>
      </c>
      <c r="P631" s="81"/>
      <c r="Q631" s="98"/>
      <c r="R631" s="81" t="s">
        <v>133</v>
      </c>
    </row>
    <row r="632" spans="1:18" ht="18" customHeight="1" x14ac:dyDescent="0.15">
      <c r="A632" s="30">
        <v>19</v>
      </c>
      <c r="B632" s="31" t="s">
        <v>5472</v>
      </c>
      <c r="C632" s="31">
        <v>1</v>
      </c>
      <c r="D632" s="31" t="s">
        <v>5473</v>
      </c>
      <c r="E632" s="31">
        <v>1</v>
      </c>
      <c r="F632" s="31" t="s">
        <v>5473</v>
      </c>
      <c r="G632" s="31">
        <v>1</v>
      </c>
      <c r="H632" s="31" t="s">
        <v>5473</v>
      </c>
      <c r="I632" s="31">
        <v>11</v>
      </c>
      <c r="J632" s="84" t="s">
        <v>2894</v>
      </c>
      <c r="K632" s="98"/>
      <c r="L632" s="98"/>
      <c r="M632" s="98"/>
      <c r="N632" s="83" t="s">
        <v>5485</v>
      </c>
      <c r="O632" s="98"/>
      <c r="P632" s="81"/>
      <c r="Q632" s="98"/>
      <c r="R632" s="81" t="s">
        <v>133</v>
      </c>
    </row>
    <row r="633" spans="1:18" ht="18" customHeight="1" x14ac:dyDescent="0.15">
      <c r="A633" s="30">
        <v>19</v>
      </c>
      <c r="B633" s="31" t="s">
        <v>5472</v>
      </c>
      <c r="C633" s="31">
        <v>1</v>
      </c>
      <c r="D633" s="31" t="s">
        <v>5473</v>
      </c>
      <c r="E633" s="31">
        <v>1</v>
      </c>
      <c r="F633" s="31" t="s">
        <v>5473</v>
      </c>
      <c r="G633" s="31">
        <v>1</v>
      </c>
      <c r="H633" s="31" t="s">
        <v>5473</v>
      </c>
      <c r="I633" s="31">
        <v>11</v>
      </c>
      <c r="J633" s="84" t="s">
        <v>2894</v>
      </c>
      <c r="K633" s="98"/>
      <c r="L633" s="98"/>
      <c r="M633" s="98"/>
      <c r="N633" s="83" t="s">
        <v>5486</v>
      </c>
      <c r="O633" s="98">
        <v>806750</v>
      </c>
      <c r="P633" s="81"/>
      <c r="Q633" s="98"/>
      <c r="R633" s="81" t="s">
        <v>133</v>
      </c>
    </row>
    <row r="634" spans="1:18" ht="18" customHeight="1" x14ac:dyDescent="0.15">
      <c r="A634" s="30">
        <v>19</v>
      </c>
      <c r="B634" s="31" t="s">
        <v>5472</v>
      </c>
      <c r="C634" s="31">
        <v>1</v>
      </c>
      <c r="D634" s="31" t="s">
        <v>5473</v>
      </c>
      <c r="E634" s="31">
        <v>1</v>
      </c>
      <c r="F634" s="31" t="s">
        <v>5473</v>
      </c>
      <c r="G634" s="31">
        <v>1</v>
      </c>
      <c r="H634" s="31" t="s">
        <v>5473</v>
      </c>
      <c r="I634" s="31">
        <v>11</v>
      </c>
      <c r="J634" s="84" t="s">
        <v>2894</v>
      </c>
      <c r="K634" s="98"/>
      <c r="L634" s="98"/>
      <c r="M634" s="98"/>
      <c r="N634" s="83" t="s">
        <v>5487</v>
      </c>
      <c r="O634" s="98"/>
      <c r="P634" s="81"/>
      <c r="Q634" s="98"/>
      <c r="R634" s="81" t="s">
        <v>133</v>
      </c>
    </row>
    <row r="635" spans="1:18" ht="18" customHeight="1" x14ac:dyDescent="0.15">
      <c r="A635" s="30">
        <v>19</v>
      </c>
      <c r="B635" s="31" t="s">
        <v>5472</v>
      </c>
      <c r="C635" s="31">
        <v>1</v>
      </c>
      <c r="D635" s="31" t="s">
        <v>5473</v>
      </c>
      <c r="E635" s="31">
        <v>1</v>
      </c>
      <c r="F635" s="31" t="s">
        <v>5473</v>
      </c>
      <c r="G635" s="31">
        <v>1</v>
      </c>
      <c r="H635" s="31" t="s">
        <v>5473</v>
      </c>
      <c r="I635" s="31">
        <v>11</v>
      </c>
      <c r="J635" s="84" t="s">
        <v>2894</v>
      </c>
      <c r="K635" s="98"/>
      <c r="L635" s="98"/>
      <c r="M635" s="98"/>
      <c r="N635" s="83" t="s">
        <v>5488</v>
      </c>
      <c r="O635" s="98">
        <v>1072800</v>
      </c>
      <c r="P635" s="81"/>
      <c r="Q635" s="98"/>
      <c r="R635" s="81" t="s">
        <v>133</v>
      </c>
    </row>
    <row r="636" spans="1:18" ht="18" customHeight="1" x14ac:dyDescent="0.15">
      <c r="A636" s="30">
        <v>19</v>
      </c>
      <c r="B636" s="31" t="s">
        <v>5472</v>
      </c>
      <c r="C636" s="31">
        <v>1</v>
      </c>
      <c r="D636" s="31" t="s">
        <v>5473</v>
      </c>
      <c r="E636" s="31">
        <v>1</v>
      </c>
      <c r="F636" s="31" t="s">
        <v>5473</v>
      </c>
      <c r="G636" s="31">
        <v>1</v>
      </c>
      <c r="H636" s="31" t="s">
        <v>5473</v>
      </c>
      <c r="I636" s="31">
        <v>11</v>
      </c>
      <c r="J636" s="84" t="s">
        <v>2894</v>
      </c>
      <c r="K636" s="98"/>
      <c r="L636" s="98"/>
      <c r="M636" s="98"/>
      <c r="N636" s="83" t="s">
        <v>5489</v>
      </c>
      <c r="O636" s="98"/>
      <c r="P636" s="81"/>
      <c r="Q636" s="98"/>
      <c r="R636" s="81" t="s">
        <v>133</v>
      </c>
    </row>
    <row r="637" spans="1:18" ht="18" customHeight="1" x14ac:dyDescent="0.15">
      <c r="A637" s="30">
        <v>19</v>
      </c>
      <c r="B637" s="31" t="s">
        <v>5472</v>
      </c>
      <c r="C637" s="31">
        <v>1</v>
      </c>
      <c r="D637" s="31" t="s">
        <v>5473</v>
      </c>
      <c r="E637" s="31">
        <v>1</v>
      </c>
      <c r="F637" s="31" t="s">
        <v>5473</v>
      </c>
      <c r="G637" s="31">
        <v>1</v>
      </c>
      <c r="H637" s="31" t="s">
        <v>5473</v>
      </c>
      <c r="I637" s="32">
        <v>82</v>
      </c>
      <c r="J637" s="83" t="s">
        <v>2869</v>
      </c>
      <c r="K637" s="98">
        <v>450</v>
      </c>
      <c r="L637" s="98">
        <v>540</v>
      </c>
      <c r="M637" s="98">
        <f t="shared" ref="M637" si="177">K637-L637</f>
        <v>-90</v>
      </c>
      <c r="N637" s="83" t="s">
        <v>1280</v>
      </c>
      <c r="O637" s="98"/>
      <c r="P637" s="81" t="s">
        <v>5490</v>
      </c>
      <c r="Q637" s="98">
        <v>450</v>
      </c>
      <c r="R637" s="81" t="s">
        <v>453</v>
      </c>
    </row>
    <row r="638" spans="1:18" ht="18" customHeight="1" x14ac:dyDescent="0.15">
      <c r="A638" s="30">
        <v>19</v>
      </c>
      <c r="B638" s="31" t="s">
        <v>5472</v>
      </c>
      <c r="C638" s="31">
        <v>1</v>
      </c>
      <c r="D638" s="31" t="s">
        <v>5473</v>
      </c>
      <c r="E638" s="31">
        <v>1</v>
      </c>
      <c r="F638" s="31" t="s">
        <v>5473</v>
      </c>
      <c r="G638" s="31">
        <v>1</v>
      </c>
      <c r="H638" s="31" t="s">
        <v>5473</v>
      </c>
      <c r="I638" s="31">
        <v>82</v>
      </c>
      <c r="J638" s="84" t="s">
        <v>2869</v>
      </c>
      <c r="K638" s="98"/>
      <c r="L638" s="98"/>
      <c r="M638" s="98"/>
      <c r="N638" s="83" t="s">
        <v>5491</v>
      </c>
      <c r="O638" s="98"/>
      <c r="P638" s="81" t="s">
        <v>5492</v>
      </c>
      <c r="Q638" s="98"/>
      <c r="R638" s="81" t="s">
        <v>453</v>
      </c>
    </row>
    <row r="639" spans="1:18" ht="18" customHeight="1" x14ac:dyDescent="0.15">
      <c r="A639" s="30">
        <v>19</v>
      </c>
      <c r="B639" s="31" t="s">
        <v>5472</v>
      </c>
      <c r="C639" s="31">
        <v>1</v>
      </c>
      <c r="D639" s="31" t="s">
        <v>5473</v>
      </c>
      <c r="E639" s="31">
        <v>1</v>
      </c>
      <c r="F639" s="31" t="s">
        <v>5473</v>
      </c>
      <c r="G639" s="31">
        <v>1</v>
      </c>
      <c r="H639" s="31" t="s">
        <v>5473</v>
      </c>
      <c r="I639" s="31">
        <v>82</v>
      </c>
      <c r="J639" s="84" t="s">
        <v>2869</v>
      </c>
      <c r="K639" s="98"/>
      <c r="L639" s="98"/>
      <c r="M639" s="98"/>
      <c r="N639" s="83" t="s">
        <v>5493</v>
      </c>
      <c r="O639" s="98">
        <v>450000</v>
      </c>
      <c r="P639" s="81"/>
      <c r="Q639" s="98"/>
      <c r="R639" s="81" t="s">
        <v>453</v>
      </c>
    </row>
    <row r="640" spans="1:18" s="6" customFormat="1" ht="18" customHeight="1" x14ac:dyDescent="0.15">
      <c r="A640" s="24">
        <v>20</v>
      </c>
      <c r="B640" s="25" t="s">
        <v>5494</v>
      </c>
      <c r="C640" s="25"/>
      <c r="D640" s="25"/>
      <c r="E640" s="26"/>
      <c r="F640" s="25"/>
      <c r="G640" s="26"/>
      <c r="H640" s="25"/>
      <c r="I640" s="26"/>
      <c r="J640" s="26"/>
      <c r="K640" s="27">
        <f>IF(C640="",SUMIFS($K641:$K$6016,$A641:$A$6016,A640,$E641:$E$6016,""),IF(E640="",SUMIFS($K641:$K$6016,$A641:$A$6016,A640,$C641:$C$6016,C640,$G641:$G$6016,""),IF(G640="",SUMIFS($K641:$K$6016,$A641:$A$6016,A640,$C641:$C$6016,C640,$E641:$E$6016,E640),0)))</f>
        <v>30000</v>
      </c>
      <c r="L640" s="27">
        <f>IF(C640="",SUMIFS($L641:$L$6016,$A641:$A$6016,A640,$E641:$E$6016,""),IF(E640="",SUMIFS($L641:$L$6016,$A641:$A$6016,A640,$C641:$C$6016,C640,$G641:$G$6016,""),IF(G640="",SUMIFS($L641:$L$6016,$A641:$A$6016,A640,$C641:$C$6016,C640,$E641:$E$6016,E640),0)))</f>
        <v>68000</v>
      </c>
      <c r="M640" s="27">
        <f t="shared" ref="M640:M642" si="178">K640-L640</f>
        <v>-38000</v>
      </c>
      <c r="N640" s="56"/>
      <c r="O640" s="71"/>
      <c r="P640" s="28"/>
      <c r="Q640" s="27">
        <f>IF(C640="",SUMIFS($Q$3:$Q$5564,$A$3:$A$5564,A640,$C$3:$C$5564,"&gt;0",$E$3:$E$5564,""),IF(E640="",SUMIFS($Q$3:$Q$5564,$A$3:$A$5564,A640,$C$3:$C$5564,C640,$E$3:$E$5564,"&gt;0",$G$3:$G$5564,""),IF(G640="",SUMIFS($Q$3:$Q$5564,$A$3:$A$5564,A640,$C$3:$C$5564,C640,$E$3:$E$5564,E640,$G$3:$G$5564,"&gt;0"))))</f>
        <v>0</v>
      </c>
      <c r="R640" s="27"/>
    </row>
    <row r="641" spans="1:18" s="6" customFormat="1" ht="18" customHeight="1" x14ac:dyDescent="0.15">
      <c r="A641" s="13">
        <v>20</v>
      </c>
      <c r="B641" s="14" t="s">
        <v>5494</v>
      </c>
      <c r="C641" s="15">
        <v>1</v>
      </c>
      <c r="D641" s="15" t="s">
        <v>5494</v>
      </c>
      <c r="E641" s="16"/>
      <c r="F641" s="15"/>
      <c r="G641" s="16"/>
      <c r="H641" s="15"/>
      <c r="I641" s="16"/>
      <c r="J641" s="16"/>
      <c r="K641" s="17">
        <f>IF(C641="",SUMIFS($K642:$K$6016,$A642:$A$6016,A641,$E642:$E$6016,""),IF(E641="",SUMIFS($K642:$K$6016,$A642:$A$6016,A641,$C642:$C$6016,C641,$G642:$G$6016,""),IF(G641="",SUMIFS($K642:$K$6016,$A642:$A$6016,A641,$C642:$C$6016,C641,$E642:$E$6016,E641),0)))</f>
        <v>30000</v>
      </c>
      <c r="L641" s="17">
        <f>IF(C641="",SUMIFS($L642:$L$6016,$A642:$A$6016,A641,$E642:$E$6016,""),IF(E641="",SUMIFS($L642:$L$6016,$A642:$A$6016,A641,$C642:$C$6016,C641,$G642:$G$6016,""),IF(G641="",SUMIFS($L642:$L$6016,$A642:$A$6016,A641,$C642:$C$6016,C641,$E642:$E$6016,E641),0)))</f>
        <v>68000</v>
      </c>
      <c r="M641" s="17">
        <f t="shared" si="178"/>
        <v>-38000</v>
      </c>
      <c r="N641" s="58"/>
      <c r="O641" s="72"/>
      <c r="P641" s="18"/>
      <c r="Q641" s="17">
        <f>IF(C641="",SUMIFS($Q$3:$Q$5564,$A$3:$A$5564,A641,$C$3:$C$5564,"&gt;0",$E$3:$E$5564,""),IF(E641="",SUMIFS($Q$3:$Q$5564,$A$3:$A$5564,A641,$C$3:$C$5564,C641,$E$3:$E$5564,"&gt;0",$G$3:$G$5564,""),IF(G641="",SUMIFS($Q$3:$Q$5564,$A$3:$A$5564,A641,$C$3:$C$5564,C641,$E$3:$E$5564,E641,$G$3:$G$5564,"&gt;0"))))</f>
        <v>0</v>
      </c>
      <c r="R641" s="17"/>
    </row>
    <row r="642" spans="1:18" s="6" customFormat="1" ht="18" customHeight="1" x14ac:dyDescent="0.15">
      <c r="A642" s="13">
        <v>20</v>
      </c>
      <c r="B642" s="14" t="s">
        <v>5494</v>
      </c>
      <c r="C642" s="19">
        <v>1</v>
      </c>
      <c r="D642" s="14" t="s">
        <v>5494</v>
      </c>
      <c r="E642" s="20">
        <v>1</v>
      </c>
      <c r="F642" s="21" t="s">
        <v>5494</v>
      </c>
      <c r="G642" s="20"/>
      <c r="H642" s="21"/>
      <c r="I642" s="20"/>
      <c r="J642" s="20"/>
      <c r="K642" s="22">
        <f>IF(C642="",SUMIFS($K643:$K$6016,$A643:$A$6016,A642,$E643:$E$6016,""),IF(E642="",SUMIFS($K643:$K$6016,$A643:$A$6016,A642,$C643:$C$6016,C642,$G643:$G$6016,""),IF(G642="",SUMIFS($K643:$K$6016,$A643:$A$6016,A642,$C643:$C$6016,C642,$E643:$E$6016,E642),0)))</f>
        <v>30000</v>
      </c>
      <c r="L642" s="22">
        <f>IF(C642="",SUMIFS($L643:$L$6016,$A643:$A$6016,A642,$E643:$E$6016,""),IF(E642="",SUMIFS($L643:$L$6016,$A643:$A$6016,A642,$C643:$C$6016,C642,$G643:$G$6016,""),IF(G642="",SUMIFS($L643:$L$6016,$A643:$A$6016,A642,$C643:$C$6016,C642,$E643:$E$6016,E642),0)))</f>
        <v>68000</v>
      </c>
      <c r="M642" s="22">
        <f t="shared" si="178"/>
        <v>-38000</v>
      </c>
      <c r="N642" s="77"/>
      <c r="O642" s="23"/>
      <c r="P642" s="60"/>
      <c r="Q642" s="22">
        <f>IF(C642="",SUMIFS($Q$3:$Q$5564,$A$3:$A$5564,A642,$C$3:$C$5564,"&gt;0",$E$3:$E$5564,""),IF(E642="",SUMIFS($Q$3:$Q$5564,$A$3:$A$5564,A642,$C$3:$C$5564,C642,$E$3:$E$5564,"&gt;0",$G$3:$G$5564,""),IF(G642="",SUMIFS($Q$3:$Q$5564,$A$3:$A$5564,A642,$C$3:$C$5564,C642,$E$3:$E$5564,E642,$G$3:$G$5564,"&gt;0"))))</f>
        <v>0</v>
      </c>
      <c r="R642" s="22"/>
    </row>
    <row r="643" spans="1:18" ht="18" customHeight="1" x14ac:dyDescent="0.15">
      <c r="A643" s="30">
        <v>20</v>
      </c>
      <c r="B643" s="31" t="s">
        <v>5494</v>
      </c>
      <c r="C643" s="31">
        <v>1</v>
      </c>
      <c r="D643" s="31" t="s">
        <v>5494</v>
      </c>
      <c r="E643" s="31">
        <v>1</v>
      </c>
      <c r="F643" s="31" t="s">
        <v>5494</v>
      </c>
      <c r="G643" s="32">
        <v>1</v>
      </c>
      <c r="H643" s="32" t="s">
        <v>5494</v>
      </c>
      <c r="I643" s="32"/>
      <c r="J643" s="83"/>
      <c r="K643" s="98"/>
      <c r="L643" s="98"/>
      <c r="M643" s="98"/>
      <c r="N643" s="83"/>
      <c r="O643" s="98"/>
      <c r="P643" s="81"/>
      <c r="Q643" s="98"/>
      <c r="R643" s="81"/>
    </row>
    <row r="644" spans="1:18" ht="18" customHeight="1" x14ac:dyDescent="0.15">
      <c r="A644" s="30">
        <v>20</v>
      </c>
      <c r="B644" s="31" t="s">
        <v>5494</v>
      </c>
      <c r="C644" s="31">
        <v>1</v>
      </c>
      <c r="D644" s="31" t="s">
        <v>5494</v>
      </c>
      <c r="E644" s="31">
        <v>1</v>
      </c>
      <c r="F644" s="31" t="s">
        <v>5494</v>
      </c>
      <c r="G644" s="31">
        <v>1</v>
      </c>
      <c r="H644" s="31" t="s">
        <v>5494</v>
      </c>
      <c r="I644" s="32">
        <v>2</v>
      </c>
      <c r="J644" s="83" t="s">
        <v>5495</v>
      </c>
      <c r="K644" s="98">
        <v>30000</v>
      </c>
      <c r="L644" s="98">
        <v>68000</v>
      </c>
      <c r="M644" s="98">
        <f t="shared" ref="M644" si="179">K644-L644</f>
        <v>-38000</v>
      </c>
      <c r="N644" s="83" t="s">
        <v>5496</v>
      </c>
      <c r="O644" s="98"/>
      <c r="P644" s="81"/>
      <c r="Q644" s="98"/>
      <c r="R644" s="81" t="s">
        <v>133</v>
      </c>
    </row>
    <row r="645" spans="1:18" ht="18" customHeight="1" x14ac:dyDescent="0.15">
      <c r="A645" s="30">
        <v>20</v>
      </c>
      <c r="B645" s="31" t="s">
        <v>5494</v>
      </c>
      <c r="C645" s="31">
        <v>1</v>
      </c>
      <c r="D645" s="31" t="s">
        <v>5494</v>
      </c>
      <c r="E645" s="31">
        <v>1</v>
      </c>
      <c r="F645" s="31" t="s">
        <v>5494</v>
      </c>
      <c r="G645" s="31">
        <v>1</v>
      </c>
      <c r="H645" s="31" t="s">
        <v>5494</v>
      </c>
      <c r="I645" s="31">
        <v>2</v>
      </c>
      <c r="J645" s="84" t="s">
        <v>5495</v>
      </c>
      <c r="K645" s="98"/>
      <c r="L645" s="98"/>
      <c r="M645" s="98"/>
      <c r="N645" s="83" t="s">
        <v>5497</v>
      </c>
      <c r="O645" s="98"/>
      <c r="P645" s="81"/>
      <c r="Q645" s="98"/>
      <c r="R645" s="81" t="s">
        <v>133</v>
      </c>
    </row>
    <row r="646" spans="1:18" ht="18" customHeight="1" x14ac:dyDescent="0.15">
      <c r="A646" s="30">
        <v>20</v>
      </c>
      <c r="B646" s="31" t="s">
        <v>5494</v>
      </c>
      <c r="C646" s="31">
        <v>1</v>
      </c>
      <c r="D646" s="31" t="s">
        <v>5494</v>
      </c>
      <c r="E646" s="31">
        <v>1</v>
      </c>
      <c r="F646" s="31" t="s">
        <v>5494</v>
      </c>
      <c r="G646" s="31">
        <v>1</v>
      </c>
      <c r="H646" s="31" t="s">
        <v>5494</v>
      </c>
      <c r="I646" s="31">
        <v>2</v>
      </c>
      <c r="J646" s="84" t="s">
        <v>5495</v>
      </c>
      <c r="K646" s="98"/>
      <c r="L646" s="98"/>
      <c r="M646" s="98"/>
      <c r="N646" s="83" t="s">
        <v>5498</v>
      </c>
      <c r="O646" s="98"/>
      <c r="P646" s="81"/>
      <c r="Q646" s="98"/>
      <c r="R646" s="81" t="s">
        <v>133</v>
      </c>
    </row>
    <row r="647" spans="1:18" ht="18" customHeight="1" x14ac:dyDescent="0.15">
      <c r="A647" s="30">
        <v>20</v>
      </c>
      <c r="B647" s="31" t="s">
        <v>5494</v>
      </c>
      <c r="C647" s="31">
        <v>1</v>
      </c>
      <c r="D647" s="31" t="s">
        <v>5494</v>
      </c>
      <c r="E647" s="31">
        <v>1</v>
      </c>
      <c r="F647" s="31" t="s">
        <v>5494</v>
      </c>
      <c r="G647" s="31">
        <v>1</v>
      </c>
      <c r="H647" s="31" t="s">
        <v>5494</v>
      </c>
      <c r="I647" s="31">
        <v>2</v>
      </c>
      <c r="J647" s="84" t="s">
        <v>5495</v>
      </c>
      <c r="K647" s="98"/>
      <c r="L647" s="98"/>
      <c r="M647" s="98"/>
      <c r="N647" s="83" t="s">
        <v>5499</v>
      </c>
      <c r="O647" s="98"/>
      <c r="P647" s="81"/>
      <c r="Q647" s="98"/>
      <c r="R647" s="81" t="s">
        <v>133</v>
      </c>
    </row>
    <row r="648" spans="1:18" ht="18" customHeight="1" x14ac:dyDescent="0.15">
      <c r="A648" s="30">
        <v>20</v>
      </c>
      <c r="B648" s="31" t="s">
        <v>5494</v>
      </c>
      <c r="C648" s="31">
        <v>1</v>
      </c>
      <c r="D648" s="31" t="s">
        <v>5494</v>
      </c>
      <c r="E648" s="31">
        <v>1</v>
      </c>
      <c r="F648" s="31" t="s">
        <v>5494</v>
      </c>
      <c r="G648" s="31">
        <v>1</v>
      </c>
      <c r="H648" s="31" t="s">
        <v>5494</v>
      </c>
      <c r="I648" s="31">
        <v>2</v>
      </c>
      <c r="J648" s="84" t="s">
        <v>5495</v>
      </c>
      <c r="K648" s="98"/>
      <c r="L648" s="98"/>
      <c r="M648" s="98"/>
      <c r="N648" s="83" t="s">
        <v>5500</v>
      </c>
      <c r="O648" s="98">
        <v>30000000</v>
      </c>
      <c r="P648" s="81"/>
      <c r="Q648" s="98"/>
      <c r="R648" s="81" t="s">
        <v>133</v>
      </c>
    </row>
    <row r="649" spans="1:18" s="6" customFormat="1" ht="18" customHeight="1" x14ac:dyDescent="0.15">
      <c r="A649" s="24">
        <v>21</v>
      </c>
      <c r="B649" s="25" t="s">
        <v>5501</v>
      </c>
      <c r="C649" s="25"/>
      <c r="D649" s="25"/>
      <c r="E649" s="26"/>
      <c r="F649" s="25"/>
      <c r="G649" s="26"/>
      <c r="H649" s="25"/>
      <c r="I649" s="26"/>
      <c r="J649" s="26"/>
      <c r="K649" s="27">
        <f>IF(C649="",SUMIFS($K650:$K$6016,$A650:$A$6016,A649,$E650:$E$6016,""),IF(E649="",SUMIFS($K650:$K$6016,$A650:$A$6016,A649,$C650:$C$6016,C649,$G650:$G$6016,""),IF(G649="",SUMIFS($K650:$K$6016,$A650:$A$6016,A649,$C650:$C$6016,C649,$E650:$E$6016,E649),0)))</f>
        <v>98287</v>
      </c>
      <c r="L649" s="27">
        <f>IF(C649="",SUMIFS($L650:$L$6016,$A650:$A$6016,A649,$E650:$E$6016,""),IF(E649="",SUMIFS($L650:$L$6016,$A650:$A$6016,A649,$C650:$C$6016,C649,$G650:$G$6016,""),IF(G649="",SUMIFS($L650:$L$6016,$A650:$A$6016,A649,$C650:$C$6016,C649,$E650:$E$6016,E649),0)))</f>
        <v>99886</v>
      </c>
      <c r="M649" s="27">
        <f t="shared" ref="M649:M651" si="180">K649-L649</f>
        <v>-1599</v>
      </c>
      <c r="N649" s="56"/>
      <c r="O649" s="71"/>
      <c r="P649" s="28"/>
      <c r="Q649" s="27">
        <f>IF(C649="",SUMIFS($Q$3:$Q$5564,$A$3:$A$5564,A649,$C$3:$C$5564,"&gt;0",$E$3:$E$5564,""),IF(E649="",SUMIFS($Q$3:$Q$5564,$A$3:$A$5564,A649,$C$3:$C$5564,C649,$E$3:$E$5564,"&gt;0",$G$3:$G$5564,""),IF(G649="",SUMIFS($Q$3:$Q$5564,$A$3:$A$5564,A649,$C$3:$C$5564,C649,$E$3:$E$5564,E649,$G$3:$G$5564,"&gt;0"))))</f>
        <v>67914</v>
      </c>
      <c r="R649" s="27"/>
    </row>
    <row r="650" spans="1:18" s="6" customFormat="1" ht="18" customHeight="1" x14ac:dyDescent="0.15">
      <c r="A650" s="13">
        <v>21</v>
      </c>
      <c r="B650" s="14" t="s">
        <v>5501</v>
      </c>
      <c r="C650" s="15">
        <v>1</v>
      </c>
      <c r="D650" s="15" t="s">
        <v>5502</v>
      </c>
      <c r="E650" s="16"/>
      <c r="F650" s="15"/>
      <c r="G650" s="16"/>
      <c r="H650" s="15"/>
      <c r="I650" s="16"/>
      <c r="J650" s="16"/>
      <c r="K650" s="17">
        <f>IF(C650="",SUMIFS($K651:$K$6016,$A651:$A$6016,A650,$E651:$E$6016,""),IF(E650="",SUMIFS($K651:$K$6016,$A651:$A$6016,A650,$C651:$C$6016,C650,$G651:$G$6016,""),IF(G650="",SUMIFS($K651:$K$6016,$A651:$A$6016,A650,$C651:$C$6016,C650,$E651:$E$6016,E650),0)))</f>
        <v>1800</v>
      </c>
      <c r="L650" s="17">
        <f>IF(C650="",SUMIFS($L651:$L$6016,$A651:$A$6016,A650,$E651:$E$6016,""),IF(E650="",SUMIFS($L651:$L$6016,$A651:$A$6016,A650,$C651:$C$6016,C650,$G651:$G$6016,""),IF(G650="",SUMIFS($L651:$L$6016,$A651:$A$6016,A650,$C651:$C$6016,C650,$E651:$E$6016,E650),0)))</f>
        <v>1800</v>
      </c>
      <c r="M650" s="17">
        <f t="shared" si="180"/>
        <v>0</v>
      </c>
      <c r="N650" s="58"/>
      <c r="O650" s="72"/>
      <c r="P650" s="18"/>
      <c r="Q650" s="17">
        <f>IF(C650="",SUMIFS($Q$3:$Q$5564,$A$3:$A$5564,A650,$C$3:$C$5564,"&gt;0",$E$3:$E$5564,""),IF(E650="",SUMIFS($Q$3:$Q$5564,$A$3:$A$5564,A650,$C$3:$C$5564,C650,$E$3:$E$5564,"&gt;0",$G$3:$G$5564,""),IF(G650="",SUMIFS($Q$3:$Q$5564,$A$3:$A$5564,A650,$C$3:$C$5564,C650,$E$3:$E$5564,E650,$G$3:$G$5564,"&gt;0"))))</f>
        <v>0</v>
      </c>
      <c r="R650" s="17"/>
    </row>
    <row r="651" spans="1:18" s="6" customFormat="1" ht="18" customHeight="1" x14ac:dyDescent="0.15">
      <c r="A651" s="13">
        <v>21</v>
      </c>
      <c r="B651" s="14" t="s">
        <v>5501</v>
      </c>
      <c r="C651" s="19">
        <v>1</v>
      </c>
      <c r="D651" s="14" t="s">
        <v>5502</v>
      </c>
      <c r="E651" s="20">
        <v>1</v>
      </c>
      <c r="F651" s="21" t="s">
        <v>5503</v>
      </c>
      <c r="G651" s="20"/>
      <c r="H651" s="21"/>
      <c r="I651" s="20"/>
      <c r="J651" s="20"/>
      <c r="K651" s="22">
        <f>IF(C651="",SUMIFS($K652:$K$6016,$A652:$A$6016,A651,$E652:$E$6016,""),IF(E651="",SUMIFS($K652:$K$6016,$A652:$A$6016,A651,$C652:$C$6016,C651,$G652:$G$6016,""),IF(G651="",SUMIFS($K652:$K$6016,$A652:$A$6016,A651,$C652:$C$6016,C651,$E652:$E$6016,E651),0)))</f>
        <v>1800</v>
      </c>
      <c r="L651" s="22">
        <f>IF(C651="",SUMIFS($L652:$L$6016,$A652:$A$6016,A651,$E652:$E$6016,""),IF(E651="",SUMIFS($L652:$L$6016,$A652:$A$6016,A651,$C652:$C$6016,C651,$G652:$G$6016,""),IF(G651="",SUMIFS($L652:$L$6016,$A652:$A$6016,A651,$C652:$C$6016,C651,$E652:$E$6016,E651),0)))</f>
        <v>1800</v>
      </c>
      <c r="M651" s="22">
        <f t="shared" si="180"/>
        <v>0</v>
      </c>
      <c r="N651" s="77"/>
      <c r="O651" s="23"/>
      <c r="P651" s="60"/>
      <c r="Q651" s="22">
        <f>IF(C651="",SUMIFS($Q$3:$Q$5564,$A$3:$A$5564,A651,$C$3:$C$5564,"&gt;0",$E$3:$E$5564,""),IF(E651="",SUMIFS($Q$3:$Q$5564,$A$3:$A$5564,A651,$C$3:$C$5564,C651,$E$3:$E$5564,"&gt;0",$G$3:$G$5564,""),IF(G651="",SUMIFS($Q$3:$Q$5564,$A$3:$A$5564,A651,$C$3:$C$5564,C651,$E$3:$E$5564,E651,$G$3:$G$5564,"&gt;0"))))</f>
        <v>0</v>
      </c>
      <c r="R651" s="22"/>
    </row>
    <row r="652" spans="1:18" ht="18" customHeight="1" x14ac:dyDescent="0.15">
      <c r="A652" s="30">
        <v>21</v>
      </c>
      <c r="B652" s="31" t="s">
        <v>5501</v>
      </c>
      <c r="C652" s="31">
        <v>1</v>
      </c>
      <c r="D652" s="31" t="s">
        <v>5502</v>
      </c>
      <c r="E652" s="31">
        <v>1</v>
      </c>
      <c r="F652" s="31" t="s">
        <v>5503</v>
      </c>
      <c r="G652" s="32">
        <v>1</v>
      </c>
      <c r="H652" s="32" t="s">
        <v>5503</v>
      </c>
      <c r="I652" s="32"/>
      <c r="J652" s="83"/>
      <c r="K652" s="98"/>
      <c r="L652" s="98"/>
      <c r="M652" s="98"/>
      <c r="N652" s="83"/>
      <c r="O652" s="98"/>
      <c r="P652" s="81"/>
      <c r="Q652" s="98"/>
      <c r="R652" s="81"/>
    </row>
    <row r="653" spans="1:18" ht="18" customHeight="1" x14ac:dyDescent="0.15">
      <c r="A653" s="30">
        <v>21</v>
      </c>
      <c r="B653" s="31" t="s">
        <v>5501</v>
      </c>
      <c r="C653" s="31">
        <v>1</v>
      </c>
      <c r="D653" s="31" t="s">
        <v>5502</v>
      </c>
      <c r="E653" s="31">
        <v>1</v>
      </c>
      <c r="F653" s="31" t="s">
        <v>5503</v>
      </c>
      <c r="G653" s="31">
        <v>1</v>
      </c>
      <c r="H653" s="31" t="s">
        <v>5503</v>
      </c>
      <c r="I653" s="32">
        <v>1</v>
      </c>
      <c r="J653" s="83" t="s">
        <v>5504</v>
      </c>
      <c r="K653" s="98">
        <v>1800</v>
      </c>
      <c r="L653" s="98">
        <v>1800</v>
      </c>
      <c r="M653" s="98">
        <f t="shared" ref="M653:M655" si="181">K653-L653</f>
        <v>0</v>
      </c>
      <c r="N653" s="83" t="s">
        <v>5504</v>
      </c>
      <c r="O653" s="98">
        <v>1800000</v>
      </c>
      <c r="P653" s="81"/>
      <c r="Q653" s="98"/>
      <c r="R653" s="81" t="s">
        <v>536</v>
      </c>
    </row>
    <row r="654" spans="1:18" s="6" customFormat="1" ht="18" customHeight="1" x14ac:dyDescent="0.15">
      <c r="A654" s="13">
        <v>21</v>
      </c>
      <c r="B654" s="14" t="s">
        <v>5501</v>
      </c>
      <c r="C654" s="15">
        <v>2</v>
      </c>
      <c r="D654" s="15" t="s">
        <v>5505</v>
      </c>
      <c r="E654" s="16"/>
      <c r="F654" s="15"/>
      <c r="G654" s="16"/>
      <c r="H654" s="15"/>
      <c r="I654" s="16"/>
      <c r="J654" s="16"/>
      <c r="K654" s="17">
        <f>IF(C654="",SUMIFS($K655:$K$6016,$A655:$A$6016,A654,$E655:$E$6016,""),IF(E654="",SUMIFS($K655:$K$6016,$A655:$A$6016,A654,$C655:$C$6016,C654,$G655:$G$6016,""),IF(G654="",SUMIFS($K655:$K$6016,$A655:$A$6016,A654,$C655:$C$6016,C654,$E655:$E$6016,E654),0)))</f>
        <v>1</v>
      </c>
      <c r="L654" s="17">
        <f>IF(C654="",SUMIFS($L655:$L$6016,$A655:$A$6016,A654,$E655:$E$6016,""),IF(E654="",SUMIFS($L655:$L$6016,$A655:$A$6016,A654,$C655:$C$6016,C654,$G655:$G$6016,""),IF(G654="",SUMIFS($L655:$L$6016,$A655:$A$6016,A654,$C655:$C$6016,C654,$E655:$E$6016,E654),0)))</f>
        <v>1</v>
      </c>
      <c r="M654" s="17">
        <f t="shared" si="181"/>
        <v>0</v>
      </c>
      <c r="N654" s="58"/>
      <c r="O654" s="72"/>
      <c r="P654" s="18"/>
      <c r="Q654" s="17">
        <f>IF(C654="",SUMIFS($Q$3:$Q$5564,$A$3:$A$5564,A654,$C$3:$C$5564,"&gt;0",$E$3:$E$5564,""),IF(E654="",SUMIFS($Q$3:$Q$5564,$A$3:$A$5564,A654,$C$3:$C$5564,C654,$E$3:$E$5564,"&gt;0",$G$3:$G$5564,""),IF(G654="",SUMIFS($Q$3:$Q$5564,$A$3:$A$5564,A654,$C$3:$C$5564,C654,$E$3:$E$5564,E654,$G$3:$G$5564,"&gt;0"))))</f>
        <v>0</v>
      </c>
      <c r="R654" s="17"/>
    </row>
    <row r="655" spans="1:18" s="6" customFormat="1" ht="18" customHeight="1" x14ac:dyDescent="0.15">
      <c r="A655" s="13">
        <v>21</v>
      </c>
      <c r="B655" s="14" t="s">
        <v>5501</v>
      </c>
      <c r="C655" s="19">
        <v>2</v>
      </c>
      <c r="D655" s="14" t="s">
        <v>5505</v>
      </c>
      <c r="E655" s="20">
        <v>1</v>
      </c>
      <c r="F655" s="21" t="s">
        <v>5505</v>
      </c>
      <c r="G655" s="20"/>
      <c r="H655" s="21"/>
      <c r="I655" s="20"/>
      <c r="J655" s="20"/>
      <c r="K655" s="22">
        <f>IF(C655="",SUMIFS($K656:$K$6016,$A656:$A$6016,A655,$E656:$E$6016,""),IF(E655="",SUMIFS($K656:$K$6016,$A656:$A$6016,A655,$C656:$C$6016,C655,$G656:$G$6016,""),IF(G655="",SUMIFS($K656:$K$6016,$A656:$A$6016,A655,$C656:$C$6016,C655,$E656:$E$6016,E655),0)))</f>
        <v>1</v>
      </c>
      <c r="L655" s="22">
        <f>IF(C655="",SUMIFS($L656:$L$6016,$A656:$A$6016,A655,$E656:$E$6016,""),IF(E655="",SUMIFS($L656:$L$6016,$A656:$A$6016,A655,$C656:$C$6016,C655,$G656:$G$6016,""),IF(G655="",SUMIFS($L656:$L$6016,$A656:$A$6016,A655,$C656:$C$6016,C655,$E656:$E$6016,E655),0)))</f>
        <v>1</v>
      </c>
      <c r="M655" s="22">
        <f t="shared" si="181"/>
        <v>0</v>
      </c>
      <c r="N655" s="77"/>
      <c r="O655" s="23"/>
      <c r="P655" s="60"/>
      <c r="Q655" s="22">
        <f>IF(C655="",SUMIFS($Q$3:$Q$5564,$A$3:$A$5564,A655,$C$3:$C$5564,"&gt;0",$E$3:$E$5564,""),IF(E655="",SUMIFS($Q$3:$Q$5564,$A$3:$A$5564,A655,$C$3:$C$5564,C655,$E$3:$E$5564,"&gt;0",$G$3:$G$5564,""),IF(G655="",SUMIFS($Q$3:$Q$5564,$A$3:$A$5564,A655,$C$3:$C$5564,C655,$E$3:$E$5564,E655,$G$3:$G$5564,"&gt;0"))))</f>
        <v>0</v>
      </c>
      <c r="R655" s="22"/>
    </row>
    <row r="656" spans="1:18" ht="18" customHeight="1" x14ac:dyDescent="0.15">
      <c r="A656" s="30">
        <v>21</v>
      </c>
      <c r="B656" s="31" t="s">
        <v>5501</v>
      </c>
      <c r="C656" s="31">
        <v>2</v>
      </c>
      <c r="D656" s="31" t="s">
        <v>5505</v>
      </c>
      <c r="E656" s="31">
        <v>1</v>
      </c>
      <c r="F656" s="31" t="s">
        <v>5505</v>
      </c>
      <c r="G656" s="32">
        <v>1</v>
      </c>
      <c r="H656" s="32" t="s">
        <v>5505</v>
      </c>
      <c r="I656" s="32"/>
      <c r="J656" s="83"/>
      <c r="K656" s="98"/>
      <c r="L656" s="98"/>
      <c r="M656" s="98"/>
      <c r="N656" s="83"/>
      <c r="O656" s="98"/>
      <c r="P656" s="81"/>
      <c r="Q656" s="98"/>
      <c r="R656" s="81"/>
    </row>
    <row r="657" spans="1:18" ht="18" customHeight="1" x14ac:dyDescent="0.15">
      <c r="A657" s="30">
        <v>21</v>
      </c>
      <c r="B657" s="31" t="s">
        <v>5501</v>
      </c>
      <c r="C657" s="31">
        <v>2</v>
      </c>
      <c r="D657" s="31" t="s">
        <v>5505</v>
      </c>
      <c r="E657" s="31">
        <v>1</v>
      </c>
      <c r="F657" s="31" t="s">
        <v>5505</v>
      </c>
      <c r="G657" s="31">
        <v>1</v>
      </c>
      <c r="H657" s="31" t="s">
        <v>5505</v>
      </c>
      <c r="I657" s="32">
        <v>1</v>
      </c>
      <c r="J657" s="83" t="s">
        <v>5506</v>
      </c>
      <c r="K657" s="98">
        <v>1</v>
      </c>
      <c r="L657" s="98">
        <v>1</v>
      </c>
      <c r="M657" s="98">
        <f t="shared" ref="M657:M659" si="182">K657-L657</f>
        <v>0</v>
      </c>
      <c r="N657" s="83" t="s">
        <v>5506</v>
      </c>
      <c r="O657" s="98">
        <v>1000</v>
      </c>
      <c r="P657" s="81"/>
      <c r="Q657" s="98"/>
      <c r="R657" s="81" t="s">
        <v>224</v>
      </c>
    </row>
    <row r="658" spans="1:18" s="6" customFormat="1" ht="18" customHeight="1" x14ac:dyDescent="0.15">
      <c r="A658" s="13">
        <v>21</v>
      </c>
      <c r="B658" s="14" t="s">
        <v>5501</v>
      </c>
      <c r="C658" s="15">
        <v>3</v>
      </c>
      <c r="D658" s="15" t="s">
        <v>5507</v>
      </c>
      <c r="E658" s="16"/>
      <c r="F658" s="15"/>
      <c r="G658" s="16"/>
      <c r="H658" s="15"/>
      <c r="I658" s="16"/>
      <c r="J658" s="16"/>
      <c r="K658" s="17">
        <f>IF(C658="",SUMIFS($K659:$K$6016,$A659:$A$6016,A658,$E659:$E$6016,""),IF(E658="",SUMIFS($K659:$K$6016,$A659:$A$6016,A658,$C659:$C$6016,C658,$G659:$G$6016,""),IF(G658="",SUMIFS($K659:$K$6016,$A659:$A$6016,A658,$C659:$C$6016,C658,$E659:$E$6016,E658),0)))</f>
        <v>20002</v>
      </c>
      <c r="L658" s="17">
        <f>IF(C658="",SUMIFS($L659:$L$6016,$A659:$A$6016,A658,$E659:$E$6016,""),IF(E658="",SUMIFS($L659:$L$6016,$A659:$A$6016,A658,$C659:$C$6016,C658,$G659:$G$6016,""),IF(G658="",SUMIFS($L659:$L$6016,$A659:$A$6016,A658,$C659:$C$6016,C658,$E659:$E$6016,E658),0)))</f>
        <v>20002</v>
      </c>
      <c r="M658" s="17">
        <f t="shared" si="182"/>
        <v>0</v>
      </c>
      <c r="N658" s="58"/>
      <c r="O658" s="72"/>
      <c r="P658" s="18"/>
      <c r="Q658" s="17">
        <f>IF(C658="",SUMIFS($Q$3:$Q$5564,$A$3:$A$5564,A658,$C$3:$C$5564,"&gt;0",$E$3:$E$5564,""),IF(E658="",SUMIFS($Q$3:$Q$5564,$A$3:$A$5564,A658,$C$3:$C$5564,C658,$E$3:$E$5564,"&gt;0",$G$3:$G$5564,""),IF(G658="",SUMIFS($Q$3:$Q$5564,$A$3:$A$5564,A658,$C$3:$C$5564,C658,$E$3:$E$5564,E658,$G$3:$G$5564,"&gt;0"))))</f>
        <v>20000</v>
      </c>
      <c r="R658" s="17"/>
    </row>
    <row r="659" spans="1:18" s="6" customFormat="1" ht="18" customHeight="1" x14ac:dyDescent="0.15">
      <c r="A659" s="13">
        <v>21</v>
      </c>
      <c r="B659" s="14" t="s">
        <v>5501</v>
      </c>
      <c r="C659" s="19">
        <v>3</v>
      </c>
      <c r="D659" s="14" t="s">
        <v>5507</v>
      </c>
      <c r="E659" s="20">
        <v>3</v>
      </c>
      <c r="F659" s="21" t="s">
        <v>5508</v>
      </c>
      <c r="G659" s="20"/>
      <c r="H659" s="21"/>
      <c r="I659" s="20"/>
      <c r="J659" s="20"/>
      <c r="K659" s="22">
        <f>IF(C659="",SUMIFS($K660:$K$6016,$A660:$A$6016,A659,$E660:$E$6016,""),IF(E659="",SUMIFS($K660:$K$6016,$A660:$A$6016,A659,$C660:$C$6016,C659,$G660:$G$6016,""),IF(G659="",SUMIFS($K660:$K$6016,$A660:$A$6016,A659,$C660:$C$6016,C659,$E660:$E$6016,E659),0)))</f>
        <v>20002</v>
      </c>
      <c r="L659" s="22">
        <f>IF(C659="",SUMIFS($L660:$L$6016,$A660:$A$6016,A659,$E660:$E$6016,""),IF(E659="",SUMIFS($L660:$L$6016,$A660:$A$6016,A659,$C660:$C$6016,C659,$G660:$G$6016,""),IF(G659="",SUMIFS($L660:$L$6016,$A660:$A$6016,A659,$C660:$C$6016,C659,$E660:$E$6016,E659),0)))</f>
        <v>20002</v>
      </c>
      <c r="M659" s="22">
        <f t="shared" si="182"/>
        <v>0</v>
      </c>
      <c r="N659" s="77"/>
      <c r="O659" s="23"/>
      <c r="P659" s="60"/>
      <c r="Q659" s="22">
        <f>IF(C659="",SUMIFS($Q$3:$Q$5564,$A$3:$A$5564,A659,$C$3:$C$5564,"&gt;0",$E$3:$E$5564,""),IF(E659="",SUMIFS($Q$3:$Q$5564,$A$3:$A$5564,A659,$C$3:$C$5564,C659,$E$3:$E$5564,"&gt;0",$G$3:$G$5564,""),IF(G659="",SUMIFS($Q$3:$Q$5564,$A$3:$A$5564,A659,$C$3:$C$5564,C659,$E$3:$E$5564,E659,$G$3:$G$5564,"&gt;0"))))</f>
        <v>20000</v>
      </c>
      <c r="R659" s="22"/>
    </row>
    <row r="660" spans="1:18" ht="18" customHeight="1" x14ac:dyDescent="0.15">
      <c r="A660" s="30">
        <v>21</v>
      </c>
      <c r="B660" s="31" t="s">
        <v>5501</v>
      </c>
      <c r="C660" s="31">
        <v>3</v>
      </c>
      <c r="D660" s="31" t="s">
        <v>5507</v>
      </c>
      <c r="E660" s="31">
        <v>3</v>
      </c>
      <c r="F660" s="31" t="s">
        <v>5508</v>
      </c>
      <c r="G660" s="32">
        <v>1</v>
      </c>
      <c r="H660" s="32" t="s">
        <v>5508</v>
      </c>
      <c r="I660" s="32"/>
      <c r="J660" s="83"/>
      <c r="K660" s="98"/>
      <c r="L660" s="98"/>
      <c r="M660" s="98"/>
      <c r="N660" s="83"/>
      <c r="O660" s="98"/>
      <c r="P660" s="81"/>
      <c r="Q660" s="98"/>
      <c r="R660" s="81"/>
    </row>
    <row r="661" spans="1:18" ht="18" customHeight="1" x14ac:dyDescent="0.15">
      <c r="A661" s="30">
        <v>21</v>
      </c>
      <c r="B661" s="31" t="s">
        <v>5501</v>
      </c>
      <c r="C661" s="31">
        <v>3</v>
      </c>
      <c r="D661" s="31" t="s">
        <v>5507</v>
      </c>
      <c r="E661" s="31">
        <v>3</v>
      </c>
      <c r="F661" s="31" t="s">
        <v>5508</v>
      </c>
      <c r="G661" s="31">
        <v>1</v>
      </c>
      <c r="H661" s="31" t="s">
        <v>5508</v>
      </c>
      <c r="I661" s="32">
        <v>1</v>
      </c>
      <c r="J661" s="83" t="s">
        <v>2895</v>
      </c>
      <c r="K661" s="98">
        <v>20000</v>
      </c>
      <c r="L661" s="98">
        <v>20000</v>
      </c>
      <c r="M661" s="98">
        <f t="shared" ref="M661" si="183">K661-L661</f>
        <v>0</v>
      </c>
      <c r="N661" s="83" t="s">
        <v>5509</v>
      </c>
      <c r="O661" s="98">
        <v>20000000</v>
      </c>
      <c r="P661" s="81" t="s">
        <v>1549</v>
      </c>
      <c r="Q661" s="98">
        <v>20000</v>
      </c>
      <c r="R661" s="81" t="s">
        <v>297</v>
      </c>
    </row>
    <row r="662" spans="1:18" ht="18" customHeight="1" x14ac:dyDescent="0.15">
      <c r="A662" s="30">
        <v>21</v>
      </c>
      <c r="B662" s="31" t="s">
        <v>5501</v>
      </c>
      <c r="C662" s="31">
        <v>3</v>
      </c>
      <c r="D662" s="31" t="s">
        <v>5507</v>
      </c>
      <c r="E662" s="31">
        <v>3</v>
      </c>
      <c r="F662" s="31" t="s">
        <v>5508</v>
      </c>
      <c r="G662" s="31">
        <v>1</v>
      </c>
      <c r="H662" s="31" t="s">
        <v>5508</v>
      </c>
      <c r="I662" s="31">
        <v>1</v>
      </c>
      <c r="J662" s="84" t="s">
        <v>2895</v>
      </c>
      <c r="K662" s="98"/>
      <c r="L662" s="98"/>
      <c r="M662" s="98"/>
      <c r="N662" s="83" t="s">
        <v>5510</v>
      </c>
      <c r="O662" s="98"/>
      <c r="P662" s="81"/>
      <c r="Q662" s="98"/>
      <c r="R662" s="81" t="s">
        <v>297</v>
      </c>
    </row>
    <row r="663" spans="1:18" ht="18" customHeight="1" x14ac:dyDescent="0.15">
      <c r="A663" s="30">
        <v>21</v>
      </c>
      <c r="B663" s="31" t="s">
        <v>5501</v>
      </c>
      <c r="C663" s="31">
        <v>3</v>
      </c>
      <c r="D663" s="31" t="s">
        <v>5507</v>
      </c>
      <c r="E663" s="31">
        <v>3</v>
      </c>
      <c r="F663" s="31" t="s">
        <v>5508</v>
      </c>
      <c r="G663" s="31">
        <v>1</v>
      </c>
      <c r="H663" s="31" t="s">
        <v>5508</v>
      </c>
      <c r="I663" s="32">
        <v>2</v>
      </c>
      <c r="J663" s="83" t="s">
        <v>5511</v>
      </c>
      <c r="K663" s="98">
        <v>2</v>
      </c>
      <c r="L663" s="98">
        <v>2</v>
      </c>
      <c r="M663" s="98">
        <f t="shared" ref="M663:M665" si="184">K663-L663</f>
        <v>0</v>
      </c>
      <c r="N663" s="83" t="s">
        <v>5512</v>
      </c>
      <c r="O663" s="98">
        <v>2000</v>
      </c>
      <c r="P663" s="81"/>
      <c r="Q663" s="98"/>
      <c r="R663" s="81" t="s">
        <v>297</v>
      </c>
    </row>
    <row r="664" spans="1:18" s="6" customFormat="1" ht="18" customHeight="1" x14ac:dyDescent="0.15">
      <c r="A664" s="13">
        <v>21</v>
      </c>
      <c r="B664" s="14" t="s">
        <v>5501</v>
      </c>
      <c r="C664" s="15">
        <v>4</v>
      </c>
      <c r="D664" s="15" t="s">
        <v>5513</v>
      </c>
      <c r="E664" s="16"/>
      <c r="F664" s="15"/>
      <c r="G664" s="16"/>
      <c r="H664" s="15"/>
      <c r="I664" s="16"/>
      <c r="J664" s="16"/>
      <c r="K664" s="17">
        <f>IF(C664="",SUMIFS($K665:$K$6016,$A665:$A$6016,A664,$E665:$E$6016,""),IF(E664="",SUMIFS($K665:$K$6016,$A665:$A$6016,A664,$C665:$C$6016,C664,$G665:$G$6016,""),IF(G664="",SUMIFS($K665:$K$6016,$A665:$A$6016,A664,$C665:$C$6016,C664,$E665:$E$6016,E664),0)))</f>
        <v>25000</v>
      </c>
      <c r="L664" s="17">
        <f>IF(C664="",SUMIFS($L665:$L$6016,$A665:$A$6016,A664,$E665:$E$6016,""),IF(E664="",SUMIFS($L665:$L$6016,$A665:$A$6016,A664,$C665:$C$6016,C664,$G665:$G$6016,""),IF(G664="",SUMIFS($L665:$L$6016,$A665:$A$6016,A664,$C665:$C$6016,C664,$E665:$E$6016,E664),0)))</f>
        <v>25000</v>
      </c>
      <c r="M664" s="17">
        <f t="shared" si="184"/>
        <v>0</v>
      </c>
      <c r="N664" s="58"/>
      <c r="O664" s="72"/>
      <c r="P664" s="18"/>
      <c r="Q664" s="17">
        <f>IF(C664="",SUMIFS($Q$3:$Q$5564,$A$3:$A$5564,A664,$C$3:$C$5564,"&gt;0",$E$3:$E$5564,""),IF(E664="",SUMIFS($Q$3:$Q$5564,$A$3:$A$5564,A664,$C$3:$C$5564,C664,$E$3:$E$5564,"&gt;0",$G$3:$G$5564,""),IF(G664="",SUMIFS($Q$3:$Q$5564,$A$3:$A$5564,A664,$C$3:$C$5564,C664,$E$3:$E$5564,E664,$G$3:$G$5564,"&gt;0"))))</f>
        <v>0</v>
      </c>
      <c r="R664" s="17"/>
    </row>
    <row r="665" spans="1:18" s="6" customFormat="1" ht="18" customHeight="1" x14ac:dyDescent="0.15">
      <c r="A665" s="13">
        <v>21</v>
      </c>
      <c r="B665" s="14" t="s">
        <v>5501</v>
      </c>
      <c r="C665" s="19">
        <v>4</v>
      </c>
      <c r="D665" s="14" t="s">
        <v>5513</v>
      </c>
      <c r="E665" s="20">
        <v>1</v>
      </c>
      <c r="F665" s="21" t="s">
        <v>5513</v>
      </c>
      <c r="G665" s="20"/>
      <c r="H665" s="21"/>
      <c r="I665" s="20"/>
      <c r="J665" s="20"/>
      <c r="K665" s="22">
        <f>IF(C665="",SUMIFS($K666:$K$6016,$A666:$A$6016,A665,$E666:$E$6016,""),IF(E665="",SUMIFS($K666:$K$6016,$A666:$A$6016,A665,$C666:$C$6016,C665,$G666:$G$6016,""),IF(G665="",SUMIFS($K666:$K$6016,$A666:$A$6016,A665,$C666:$C$6016,C665,$E666:$E$6016,E665),0)))</f>
        <v>25000</v>
      </c>
      <c r="L665" s="22">
        <f>IF(C665="",SUMIFS($L666:$L$6016,$A666:$A$6016,A665,$E666:$E$6016,""),IF(E665="",SUMIFS($L666:$L$6016,$A666:$A$6016,A665,$C666:$C$6016,C665,$G666:$G$6016,""),IF(G665="",SUMIFS($L666:$L$6016,$A666:$A$6016,A665,$C666:$C$6016,C665,$E666:$E$6016,E665),0)))</f>
        <v>25000</v>
      </c>
      <c r="M665" s="22">
        <f t="shared" si="184"/>
        <v>0</v>
      </c>
      <c r="N665" s="77"/>
      <c r="O665" s="23"/>
      <c r="P665" s="60"/>
      <c r="Q665" s="22">
        <f>IF(C665="",SUMIFS($Q$3:$Q$5564,$A$3:$A$5564,A665,$C$3:$C$5564,"&gt;0",$E$3:$E$5564,""),IF(E665="",SUMIFS($Q$3:$Q$5564,$A$3:$A$5564,A665,$C$3:$C$5564,C665,$E$3:$E$5564,"&gt;0",$G$3:$G$5564,""),IF(G665="",SUMIFS($Q$3:$Q$5564,$A$3:$A$5564,A665,$C$3:$C$5564,C665,$E$3:$E$5564,E665,$G$3:$G$5564,"&gt;0"))))</f>
        <v>0</v>
      </c>
      <c r="R665" s="22"/>
    </row>
    <row r="666" spans="1:18" ht="18" customHeight="1" x14ac:dyDescent="0.15">
      <c r="A666" s="30">
        <v>21</v>
      </c>
      <c r="B666" s="31" t="s">
        <v>5501</v>
      </c>
      <c r="C666" s="31">
        <v>4</v>
      </c>
      <c r="D666" s="31" t="s">
        <v>5513</v>
      </c>
      <c r="E666" s="31">
        <v>1</v>
      </c>
      <c r="F666" s="31" t="s">
        <v>5513</v>
      </c>
      <c r="G666" s="32">
        <v>1</v>
      </c>
      <c r="H666" s="32" t="s">
        <v>5513</v>
      </c>
      <c r="I666" s="32"/>
      <c r="J666" s="83"/>
      <c r="K666" s="98"/>
      <c r="L666" s="98"/>
      <c r="M666" s="98"/>
      <c r="N666" s="83"/>
      <c r="O666" s="98"/>
      <c r="P666" s="81"/>
      <c r="Q666" s="98"/>
      <c r="R666" s="81"/>
    </row>
    <row r="667" spans="1:18" ht="18" customHeight="1" x14ac:dyDescent="0.15">
      <c r="A667" s="30">
        <v>21</v>
      </c>
      <c r="B667" s="31" t="s">
        <v>5501</v>
      </c>
      <c r="C667" s="31">
        <v>4</v>
      </c>
      <c r="D667" s="31" t="s">
        <v>5513</v>
      </c>
      <c r="E667" s="31">
        <v>1</v>
      </c>
      <c r="F667" s="31" t="s">
        <v>5513</v>
      </c>
      <c r="G667" s="31">
        <v>1</v>
      </c>
      <c r="H667" s="31" t="s">
        <v>5513</v>
      </c>
      <c r="I667" s="32">
        <v>1</v>
      </c>
      <c r="J667" s="83" t="s">
        <v>5513</v>
      </c>
      <c r="K667" s="98">
        <v>25000</v>
      </c>
      <c r="L667" s="98">
        <v>25000</v>
      </c>
      <c r="M667" s="98">
        <f t="shared" ref="M667" si="185">K667-L667</f>
        <v>0</v>
      </c>
      <c r="N667" s="83" t="s">
        <v>5514</v>
      </c>
      <c r="O667" s="98">
        <v>25000000</v>
      </c>
      <c r="P667" s="81"/>
      <c r="Q667" s="98"/>
      <c r="R667" s="81" t="s">
        <v>297</v>
      </c>
    </row>
    <row r="668" spans="1:18" ht="18" customHeight="1" x14ac:dyDescent="0.15">
      <c r="A668" s="30">
        <v>21</v>
      </c>
      <c r="B668" s="31" t="s">
        <v>5501</v>
      </c>
      <c r="C668" s="31">
        <v>4</v>
      </c>
      <c r="D668" s="31" t="s">
        <v>5513</v>
      </c>
      <c r="E668" s="31">
        <v>1</v>
      </c>
      <c r="F668" s="31" t="s">
        <v>5513</v>
      </c>
      <c r="G668" s="31">
        <v>1</v>
      </c>
      <c r="H668" s="31" t="s">
        <v>5513</v>
      </c>
      <c r="I668" s="31">
        <v>1</v>
      </c>
      <c r="J668" s="84" t="s">
        <v>5513</v>
      </c>
      <c r="K668" s="98"/>
      <c r="L668" s="98"/>
      <c r="M668" s="98"/>
      <c r="N668" s="83" t="s">
        <v>5515</v>
      </c>
      <c r="O668" s="98"/>
      <c r="P668" s="81"/>
      <c r="Q668" s="98"/>
      <c r="R668" s="81" t="s">
        <v>297</v>
      </c>
    </row>
    <row r="669" spans="1:18" ht="18" customHeight="1" x14ac:dyDescent="0.15">
      <c r="A669" s="30">
        <v>21</v>
      </c>
      <c r="B669" s="31" t="s">
        <v>5501</v>
      </c>
      <c r="C669" s="31">
        <v>4</v>
      </c>
      <c r="D669" s="31" t="s">
        <v>5513</v>
      </c>
      <c r="E669" s="31">
        <v>1</v>
      </c>
      <c r="F669" s="31" t="s">
        <v>5513</v>
      </c>
      <c r="G669" s="31">
        <v>1</v>
      </c>
      <c r="H669" s="31" t="s">
        <v>5513</v>
      </c>
      <c r="I669" s="31">
        <v>1</v>
      </c>
      <c r="J669" s="84" t="s">
        <v>5513</v>
      </c>
      <c r="K669" s="98"/>
      <c r="L669" s="98"/>
      <c r="M669" s="98"/>
      <c r="N669" s="83" t="s">
        <v>5516</v>
      </c>
      <c r="O669" s="98"/>
      <c r="P669" s="81"/>
      <c r="Q669" s="98"/>
      <c r="R669" s="81" t="s">
        <v>297</v>
      </c>
    </row>
    <row r="670" spans="1:18" s="6" customFormat="1" ht="18" customHeight="1" x14ac:dyDescent="0.15">
      <c r="A670" s="13">
        <v>21</v>
      </c>
      <c r="B670" s="14" t="s">
        <v>5501</v>
      </c>
      <c r="C670" s="15">
        <v>5</v>
      </c>
      <c r="D670" s="15" t="s">
        <v>8</v>
      </c>
      <c r="E670" s="16"/>
      <c r="F670" s="15"/>
      <c r="G670" s="16"/>
      <c r="H670" s="15"/>
      <c r="I670" s="16"/>
      <c r="J670" s="16"/>
      <c r="K670" s="17">
        <f>IF(C670="",SUMIFS($K671:$K$6016,$A671:$A$6016,A670,$E671:$E$6016,""),IF(E670="",SUMIFS($K671:$K$6016,$A671:$A$6016,A670,$C671:$C$6016,C670,$G671:$G$6016,""),IF(G670="",SUMIFS($K671:$K$6016,$A671:$A$6016,A670,$C671:$C$6016,C670,$E671:$E$6016,E670),0)))</f>
        <v>51484</v>
      </c>
      <c r="L670" s="17">
        <f>IF(C670="",SUMIFS($L671:$L$6016,$A671:$A$6016,A670,$E671:$E$6016,""),IF(E670="",SUMIFS($L671:$L$6016,$A671:$A$6016,A670,$C671:$C$6016,C670,$G671:$G$6016,""),IF(G670="",SUMIFS($L671:$L$6016,$A671:$A$6016,A670,$C671:$C$6016,C670,$E671:$E$6016,E670),0)))</f>
        <v>53083</v>
      </c>
      <c r="M670" s="17">
        <f t="shared" ref="M670:M671" si="186">K670-L670</f>
        <v>-1599</v>
      </c>
      <c r="N670" s="58"/>
      <c r="O670" s="72"/>
      <c r="P670" s="18"/>
      <c r="Q670" s="17">
        <f>IF(C670="",SUMIFS($Q$3:$Q$5564,$A$3:$A$5564,A670,$C$3:$C$5564,"&gt;0",$E$3:$E$5564,""),IF(E670="",SUMIFS($Q$3:$Q$5564,$A$3:$A$5564,A670,$C$3:$C$5564,C670,$E$3:$E$5564,"&gt;0",$G$3:$G$5564,""),IF(G670="",SUMIFS($Q$3:$Q$5564,$A$3:$A$5564,A670,$C$3:$C$5564,C670,$E$3:$E$5564,E670,$G$3:$G$5564,"&gt;0"))))</f>
        <v>47914</v>
      </c>
      <c r="R670" s="17"/>
    </row>
    <row r="671" spans="1:18" s="6" customFormat="1" ht="18" customHeight="1" x14ac:dyDescent="0.15">
      <c r="A671" s="13">
        <v>21</v>
      </c>
      <c r="B671" s="14" t="s">
        <v>5501</v>
      </c>
      <c r="C671" s="19">
        <v>5</v>
      </c>
      <c r="D671" s="14" t="s">
        <v>8</v>
      </c>
      <c r="E671" s="20">
        <v>1</v>
      </c>
      <c r="F671" s="21" t="s">
        <v>2889</v>
      </c>
      <c r="G671" s="20"/>
      <c r="H671" s="21"/>
      <c r="I671" s="20"/>
      <c r="J671" s="20"/>
      <c r="K671" s="22">
        <f>IF(C671="",SUMIFS($K672:$K$6016,$A672:$A$6016,A671,$E672:$E$6016,""),IF(E671="",SUMIFS($K672:$K$6016,$A672:$A$6016,A671,$C672:$C$6016,C671,$G672:$G$6016,""),IF(G671="",SUMIFS($K672:$K$6016,$A672:$A$6016,A671,$C672:$C$6016,C671,$E672:$E$6016,E671),0)))</f>
        <v>267</v>
      </c>
      <c r="L671" s="22">
        <f>IF(C671="",SUMIFS($L672:$L$6016,$A672:$A$6016,A671,$E672:$E$6016,""),IF(E671="",SUMIFS($L672:$L$6016,$A672:$A$6016,A671,$C672:$C$6016,C671,$G672:$G$6016,""),IF(G671="",SUMIFS($L672:$L$6016,$A672:$A$6016,A671,$C672:$C$6016,C671,$E672:$E$6016,E671),0)))</f>
        <v>430</v>
      </c>
      <c r="M671" s="22">
        <f t="shared" si="186"/>
        <v>-163</v>
      </c>
      <c r="N671" s="77"/>
      <c r="O671" s="23"/>
      <c r="P671" s="60"/>
      <c r="Q671" s="22">
        <f>IF(C671="",SUMIFS($Q$3:$Q$5564,$A$3:$A$5564,A671,$C$3:$C$5564,"&gt;0",$E$3:$E$5564,""),IF(E671="",SUMIFS($Q$3:$Q$5564,$A$3:$A$5564,A671,$C$3:$C$5564,C671,$E$3:$E$5564,"&gt;0",$G$3:$G$5564,""),IF(G671="",SUMIFS($Q$3:$Q$5564,$A$3:$A$5564,A671,$C$3:$C$5564,C671,$E$3:$E$5564,E671,$G$3:$G$5564,"&gt;0"))))</f>
        <v>267</v>
      </c>
      <c r="R671" s="22"/>
    </row>
    <row r="672" spans="1:18" ht="18" customHeight="1" x14ac:dyDescent="0.15">
      <c r="A672" s="30">
        <v>21</v>
      </c>
      <c r="B672" s="31" t="s">
        <v>5501</v>
      </c>
      <c r="C672" s="31">
        <v>5</v>
      </c>
      <c r="D672" s="31" t="s">
        <v>8</v>
      </c>
      <c r="E672" s="31">
        <v>1</v>
      </c>
      <c r="F672" s="31" t="s">
        <v>2889</v>
      </c>
      <c r="G672" s="32">
        <v>1</v>
      </c>
      <c r="H672" s="32" t="s">
        <v>2889</v>
      </c>
      <c r="I672" s="32"/>
      <c r="J672" s="83"/>
      <c r="K672" s="98"/>
      <c r="L672" s="98"/>
      <c r="M672" s="98"/>
      <c r="N672" s="83"/>
      <c r="O672" s="98"/>
      <c r="P672" s="81"/>
      <c r="Q672" s="98"/>
      <c r="R672" s="81"/>
    </row>
    <row r="673" spans="1:18" ht="18" customHeight="1" x14ac:dyDescent="0.15">
      <c r="A673" s="30">
        <v>21</v>
      </c>
      <c r="B673" s="31" t="s">
        <v>5501</v>
      </c>
      <c r="C673" s="31">
        <v>5</v>
      </c>
      <c r="D673" s="31" t="s">
        <v>8</v>
      </c>
      <c r="E673" s="31">
        <v>1</v>
      </c>
      <c r="F673" s="31" t="s">
        <v>2889</v>
      </c>
      <c r="G673" s="31">
        <v>1</v>
      </c>
      <c r="H673" s="31" t="s">
        <v>2889</v>
      </c>
      <c r="I673" s="32">
        <v>1</v>
      </c>
      <c r="J673" s="83" t="s">
        <v>2889</v>
      </c>
      <c r="K673" s="98">
        <v>267</v>
      </c>
      <c r="L673" s="98">
        <v>430</v>
      </c>
      <c r="M673" s="98">
        <f t="shared" ref="M673" si="187">K673-L673</f>
        <v>-163</v>
      </c>
      <c r="N673" s="83" t="s">
        <v>5517</v>
      </c>
      <c r="O673" s="98">
        <v>267000</v>
      </c>
      <c r="P673" s="81" t="s">
        <v>1447</v>
      </c>
      <c r="Q673" s="98">
        <v>267</v>
      </c>
      <c r="R673" s="81" t="s">
        <v>1292</v>
      </c>
    </row>
    <row r="674" spans="1:18" ht="18" customHeight="1" x14ac:dyDescent="0.15">
      <c r="A674" s="30">
        <v>21</v>
      </c>
      <c r="B674" s="31" t="s">
        <v>5501</v>
      </c>
      <c r="C674" s="31">
        <v>5</v>
      </c>
      <c r="D674" s="31" t="s">
        <v>8</v>
      </c>
      <c r="E674" s="31">
        <v>1</v>
      </c>
      <c r="F674" s="31" t="s">
        <v>2889</v>
      </c>
      <c r="G674" s="31">
        <v>1</v>
      </c>
      <c r="H674" s="31" t="s">
        <v>2889</v>
      </c>
      <c r="I674" s="31">
        <v>1</v>
      </c>
      <c r="J674" s="84" t="s">
        <v>2889</v>
      </c>
      <c r="K674" s="98"/>
      <c r="L674" s="98"/>
      <c r="M674" s="98"/>
      <c r="N674" s="83" t="s">
        <v>5518</v>
      </c>
      <c r="O674" s="98"/>
      <c r="P674" s="81"/>
      <c r="Q674" s="98"/>
      <c r="R674" s="81" t="s">
        <v>1292</v>
      </c>
    </row>
    <row r="675" spans="1:18" s="6" customFormat="1" ht="18" customHeight="1" x14ac:dyDescent="0.15">
      <c r="A675" s="13">
        <v>21</v>
      </c>
      <c r="B675" s="14" t="s">
        <v>5501</v>
      </c>
      <c r="C675" s="19">
        <v>5</v>
      </c>
      <c r="D675" s="14" t="s">
        <v>8</v>
      </c>
      <c r="E675" s="20">
        <v>2</v>
      </c>
      <c r="F675" s="21" t="s">
        <v>5519</v>
      </c>
      <c r="G675" s="20"/>
      <c r="H675" s="21"/>
      <c r="I675" s="20"/>
      <c r="J675" s="20"/>
      <c r="K675" s="22">
        <f>IF(C675="",SUMIFS($K676:$K$6016,$A676:$A$6016,A675,$E676:$E$6016,""),IF(E675="",SUMIFS($K676:$K$6016,$A676:$A$6016,A675,$C676:$C$6016,C675,$G676:$G$6016,""),IF(G675="",SUMIFS($K676:$K$6016,$A676:$A$6016,A675,$C676:$C$6016,C675,$E676:$E$6016,E675),0)))</f>
        <v>26115</v>
      </c>
      <c r="L675" s="22">
        <f>IF(C675="",SUMIFS($L676:$L$6016,$A676:$A$6016,A675,$E676:$E$6016,""),IF(E675="",SUMIFS($L676:$L$6016,$A676:$A$6016,A675,$C676:$C$6016,C675,$G676:$G$6016,""),IF(G675="",SUMIFS($L676:$L$6016,$A676:$A$6016,A675,$C676:$C$6016,C675,$E676:$E$6016,E675),0)))</f>
        <v>26272</v>
      </c>
      <c r="M675" s="22">
        <f t="shared" ref="M675" si="188">K675-L675</f>
        <v>-157</v>
      </c>
      <c r="N675" s="77"/>
      <c r="O675" s="23"/>
      <c r="P675" s="60"/>
      <c r="Q675" s="22">
        <f>IF(C675="",SUMIFS($Q$3:$Q$5564,$A$3:$A$5564,A675,$C$3:$C$5564,"&gt;0",$E$3:$E$5564,""),IF(E675="",SUMIFS($Q$3:$Q$5564,$A$3:$A$5564,A675,$C$3:$C$5564,C675,$E$3:$E$5564,"&gt;0",$G$3:$G$5564,""),IF(G675="",SUMIFS($Q$3:$Q$5564,$A$3:$A$5564,A675,$C$3:$C$5564,C675,$E$3:$E$5564,E675,$G$3:$G$5564,"&gt;0"))))</f>
        <v>26115</v>
      </c>
      <c r="R675" s="22"/>
    </row>
    <row r="676" spans="1:18" ht="18" customHeight="1" x14ac:dyDescent="0.15">
      <c r="A676" s="30">
        <v>21</v>
      </c>
      <c r="B676" s="31" t="s">
        <v>5501</v>
      </c>
      <c r="C676" s="31">
        <v>5</v>
      </c>
      <c r="D676" s="31" t="s">
        <v>8</v>
      </c>
      <c r="E676" s="31">
        <v>2</v>
      </c>
      <c r="F676" s="31" t="s">
        <v>5519</v>
      </c>
      <c r="G676" s="32">
        <v>1</v>
      </c>
      <c r="H676" s="32" t="s">
        <v>5519</v>
      </c>
      <c r="I676" s="32"/>
      <c r="J676" s="83"/>
      <c r="K676" s="98"/>
      <c r="L676" s="98"/>
      <c r="M676" s="98"/>
      <c r="N676" s="83"/>
      <c r="O676" s="98"/>
      <c r="P676" s="81"/>
      <c r="Q676" s="98"/>
      <c r="R676" s="81"/>
    </row>
    <row r="677" spans="1:18" ht="18" customHeight="1" x14ac:dyDescent="0.15">
      <c r="A677" s="30">
        <v>21</v>
      </c>
      <c r="B677" s="31" t="s">
        <v>5501</v>
      </c>
      <c r="C677" s="31">
        <v>5</v>
      </c>
      <c r="D677" s="31" t="s">
        <v>8</v>
      </c>
      <c r="E677" s="31">
        <v>2</v>
      </c>
      <c r="F677" s="31" t="s">
        <v>5519</v>
      </c>
      <c r="G677" s="31">
        <v>1</v>
      </c>
      <c r="H677" s="31" t="s">
        <v>5519</v>
      </c>
      <c r="I677" s="32">
        <v>1</v>
      </c>
      <c r="J677" s="83" t="s">
        <v>2949</v>
      </c>
      <c r="K677" s="98">
        <v>21147</v>
      </c>
      <c r="L677" s="98">
        <v>21748</v>
      </c>
      <c r="M677" s="98">
        <f t="shared" ref="M677" si="189">K677-L677</f>
        <v>-601</v>
      </c>
      <c r="N677" s="83" t="s">
        <v>5520</v>
      </c>
      <c r="O677" s="98"/>
      <c r="P677" s="81" t="s">
        <v>2687</v>
      </c>
      <c r="Q677" s="98">
        <v>21147</v>
      </c>
      <c r="R677" s="81" t="s">
        <v>2027</v>
      </c>
    </row>
    <row r="678" spans="1:18" ht="18" customHeight="1" x14ac:dyDescent="0.15">
      <c r="A678" s="30">
        <v>21</v>
      </c>
      <c r="B678" s="31" t="s">
        <v>5501</v>
      </c>
      <c r="C678" s="31">
        <v>5</v>
      </c>
      <c r="D678" s="31" t="s">
        <v>8</v>
      </c>
      <c r="E678" s="31">
        <v>2</v>
      </c>
      <c r="F678" s="31" t="s">
        <v>5519</v>
      </c>
      <c r="G678" s="31">
        <v>1</v>
      </c>
      <c r="H678" s="31" t="s">
        <v>5519</v>
      </c>
      <c r="I678" s="31">
        <v>1</v>
      </c>
      <c r="J678" s="84" t="s">
        <v>2949</v>
      </c>
      <c r="K678" s="98"/>
      <c r="L678" s="98"/>
      <c r="M678" s="98"/>
      <c r="N678" s="83" t="s">
        <v>5521</v>
      </c>
      <c r="O678" s="98"/>
      <c r="P678" s="81"/>
      <c r="Q678" s="98"/>
      <c r="R678" s="81" t="s">
        <v>2027</v>
      </c>
    </row>
    <row r="679" spans="1:18" ht="18" customHeight="1" x14ac:dyDescent="0.15">
      <c r="A679" s="30">
        <v>21</v>
      </c>
      <c r="B679" s="31" t="s">
        <v>5501</v>
      </c>
      <c r="C679" s="31">
        <v>5</v>
      </c>
      <c r="D679" s="31" t="s">
        <v>8</v>
      </c>
      <c r="E679" s="31">
        <v>2</v>
      </c>
      <c r="F679" s="31" t="s">
        <v>5519</v>
      </c>
      <c r="G679" s="31">
        <v>1</v>
      </c>
      <c r="H679" s="31" t="s">
        <v>5519</v>
      </c>
      <c r="I679" s="31">
        <v>1</v>
      </c>
      <c r="J679" s="84" t="s">
        <v>2949</v>
      </c>
      <c r="K679" s="98"/>
      <c r="L679" s="98"/>
      <c r="M679" s="98"/>
      <c r="N679" s="83" t="s">
        <v>5522</v>
      </c>
      <c r="O679" s="98"/>
      <c r="P679" s="81"/>
      <c r="Q679" s="98"/>
      <c r="R679" s="81" t="s">
        <v>2027</v>
      </c>
    </row>
    <row r="680" spans="1:18" ht="18" customHeight="1" x14ac:dyDescent="0.15">
      <c r="A680" s="30">
        <v>21</v>
      </c>
      <c r="B680" s="31" t="s">
        <v>5501</v>
      </c>
      <c r="C680" s="31">
        <v>5</v>
      </c>
      <c r="D680" s="31" t="s">
        <v>8</v>
      </c>
      <c r="E680" s="31">
        <v>2</v>
      </c>
      <c r="F680" s="31" t="s">
        <v>5519</v>
      </c>
      <c r="G680" s="31">
        <v>1</v>
      </c>
      <c r="H680" s="31" t="s">
        <v>5519</v>
      </c>
      <c r="I680" s="31">
        <v>1</v>
      </c>
      <c r="J680" s="84" t="s">
        <v>2949</v>
      </c>
      <c r="K680" s="98"/>
      <c r="L680" s="98"/>
      <c r="M680" s="98"/>
      <c r="N680" s="83" t="s">
        <v>5523</v>
      </c>
      <c r="O680" s="98"/>
      <c r="P680" s="81"/>
      <c r="Q680" s="98"/>
      <c r="R680" s="81" t="s">
        <v>2027</v>
      </c>
    </row>
    <row r="681" spans="1:18" ht="18" customHeight="1" x14ac:dyDescent="0.15">
      <c r="A681" s="30">
        <v>21</v>
      </c>
      <c r="B681" s="31" t="s">
        <v>5501</v>
      </c>
      <c r="C681" s="31">
        <v>5</v>
      </c>
      <c r="D681" s="31" t="s">
        <v>8</v>
      </c>
      <c r="E681" s="31">
        <v>2</v>
      </c>
      <c r="F681" s="31" t="s">
        <v>5519</v>
      </c>
      <c r="G681" s="31">
        <v>1</v>
      </c>
      <c r="H681" s="31" t="s">
        <v>5519</v>
      </c>
      <c r="I681" s="31">
        <v>1</v>
      </c>
      <c r="J681" s="84" t="s">
        <v>2949</v>
      </c>
      <c r="K681" s="98"/>
      <c r="L681" s="98"/>
      <c r="M681" s="98"/>
      <c r="N681" s="83" t="s">
        <v>5524</v>
      </c>
      <c r="O681" s="98"/>
      <c r="P681" s="81"/>
      <c r="Q681" s="98"/>
      <c r="R681" s="81" t="s">
        <v>2027</v>
      </c>
    </row>
    <row r="682" spans="1:18" ht="18" customHeight="1" x14ac:dyDescent="0.15">
      <c r="A682" s="30">
        <v>21</v>
      </c>
      <c r="B682" s="31" t="s">
        <v>5501</v>
      </c>
      <c r="C682" s="31">
        <v>5</v>
      </c>
      <c r="D682" s="31" t="s">
        <v>8</v>
      </c>
      <c r="E682" s="31">
        <v>2</v>
      </c>
      <c r="F682" s="31" t="s">
        <v>5519</v>
      </c>
      <c r="G682" s="31">
        <v>1</v>
      </c>
      <c r="H682" s="31" t="s">
        <v>5519</v>
      </c>
      <c r="I682" s="31">
        <v>1</v>
      </c>
      <c r="J682" s="84" t="s">
        <v>2949</v>
      </c>
      <c r="K682" s="98"/>
      <c r="L682" s="98"/>
      <c r="M682" s="98"/>
      <c r="N682" s="83" t="s">
        <v>5525</v>
      </c>
      <c r="O682" s="98"/>
      <c r="P682" s="81"/>
      <c r="Q682" s="98"/>
      <c r="R682" s="81" t="s">
        <v>2027</v>
      </c>
    </row>
    <row r="683" spans="1:18" ht="18" customHeight="1" x14ac:dyDescent="0.15">
      <c r="A683" s="30">
        <v>21</v>
      </c>
      <c r="B683" s="31" t="s">
        <v>5501</v>
      </c>
      <c r="C683" s="31">
        <v>5</v>
      </c>
      <c r="D683" s="31" t="s">
        <v>8</v>
      </c>
      <c r="E683" s="31">
        <v>2</v>
      </c>
      <c r="F683" s="31" t="s">
        <v>5519</v>
      </c>
      <c r="G683" s="31">
        <v>1</v>
      </c>
      <c r="H683" s="31" t="s">
        <v>5519</v>
      </c>
      <c r="I683" s="31">
        <v>1</v>
      </c>
      <c r="J683" s="84" t="s">
        <v>2949</v>
      </c>
      <c r="K683" s="98"/>
      <c r="L683" s="98"/>
      <c r="M683" s="98"/>
      <c r="N683" s="83" t="s">
        <v>5526</v>
      </c>
      <c r="O683" s="98"/>
      <c r="P683" s="81"/>
      <c r="Q683" s="98"/>
      <c r="R683" s="81" t="s">
        <v>2027</v>
      </c>
    </row>
    <row r="684" spans="1:18" ht="18" customHeight="1" x14ac:dyDescent="0.15">
      <c r="A684" s="30">
        <v>21</v>
      </c>
      <c r="B684" s="31" t="s">
        <v>5501</v>
      </c>
      <c r="C684" s="31">
        <v>5</v>
      </c>
      <c r="D684" s="31" t="s">
        <v>8</v>
      </c>
      <c r="E684" s="31">
        <v>2</v>
      </c>
      <c r="F684" s="31" t="s">
        <v>5519</v>
      </c>
      <c r="G684" s="31">
        <v>1</v>
      </c>
      <c r="H684" s="31" t="s">
        <v>5519</v>
      </c>
      <c r="I684" s="31">
        <v>1</v>
      </c>
      <c r="J684" s="84" t="s">
        <v>2949</v>
      </c>
      <c r="K684" s="98"/>
      <c r="L684" s="98"/>
      <c r="M684" s="98"/>
      <c r="N684" s="83" t="s">
        <v>5527</v>
      </c>
      <c r="O684" s="98">
        <v>20878020</v>
      </c>
      <c r="P684" s="81"/>
      <c r="Q684" s="98"/>
      <c r="R684" s="81" t="s">
        <v>2027</v>
      </c>
    </row>
    <row r="685" spans="1:18" ht="18" customHeight="1" x14ac:dyDescent="0.15">
      <c r="A685" s="30">
        <v>21</v>
      </c>
      <c r="B685" s="31" t="s">
        <v>5501</v>
      </c>
      <c r="C685" s="31">
        <v>5</v>
      </c>
      <c r="D685" s="31" t="s">
        <v>8</v>
      </c>
      <c r="E685" s="31">
        <v>2</v>
      </c>
      <c r="F685" s="31" t="s">
        <v>5519</v>
      </c>
      <c r="G685" s="31">
        <v>1</v>
      </c>
      <c r="H685" s="31" t="s">
        <v>5519</v>
      </c>
      <c r="I685" s="31">
        <v>1</v>
      </c>
      <c r="J685" s="84" t="s">
        <v>2949</v>
      </c>
      <c r="K685" s="98"/>
      <c r="L685" s="98"/>
      <c r="M685" s="98"/>
      <c r="N685" s="83" t="s">
        <v>5528</v>
      </c>
      <c r="O685" s="98">
        <v>269100</v>
      </c>
      <c r="P685" s="81"/>
      <c r="Q685" s="98"/>
      <c r="R685" s="81" t="s">
        <v>2027</v>
      </c>
    </row>
    <row r="686" spans="1:18" ht="18" customHeight="1" x14ac:dyDescent="0.15">
      <c r="A686" s="30">
        <v>21</v>
      </c>
      <c r="B686" s="31" t="s">
        <v>5501</v>
      </c>
      <c r="C686" s="31">
        <v>5</v>
      </c>
      <c r="D686" s="31" t="s">
        <v>8</v>
      </c>
      <c r="E686" s="31">
        <v>2</v>
      </c>
      <c r="F686" s="31" t="s">
        <v>5519</v>
      </c>
      <c r="G686" s="32">
        <v>2</v>
      </c>
      <c r="H686" s="32" t="s">
        <v>5529</v>
      </c>
      <c r="I686" s="32"/>
      <c r="J686" s="83"/>
      <c r="K686" s="98"/>
      <c r="L686" s="98"/>
      <c r="M686" s="98"/>
      <c r="N686" s="83"/>
      <c r="O686" s="98"/>
      <c r="P686" s="81"/>
      <c r="Q686" s="98"/>
      <c r="R686" s="81"/>
    </row>
    <row r="687" spans="1:18" ht="18" customHeight="1" x14ac:dyDescent="0.15">
      <c r="A687" s="30">
        <v>21</v>
      </c>
      <c r="B687" s="31" t="s">
        <v>5501</v>
      </c>
      <c r="C687" s="31">
        <v>5</v>
      </c>
      <c r="D687" s="31" t="s">
        <v>8</v>
      </c>
      <c r="E687" s="31">
        <v>2</v>
      </c>
      <c r="F687" s="31" t="s">
        <v>5519</v>
      </c>
      <c r="G687" s="31">
        <v>2</v>
      </c>
      <c r="H687" s="31" t="s">
        <v>5529</v>
      </c>
      <c r="I687" s="32">
        <v>1</v>
      </c>
      <c r="J687" s="83" t="s">
        <v>2924</v>
      </c>
      <c r="K687" s="98">
        <v>1260</v>
      </c>
      <c r="L687" s="98">
        <v>1134</v>
      </c>
      <c r="M687" s="98">
        <f t="shared" ref="M687:M689" si="190">K687-L687</f>
        <v>126</v>
      </c>
      <c r="N687" s="83" t="s">
        <v>5530</v>
      </c>
      <c r="O687" s="98">
        <v>1260000</v>
      </c>
      <c r="P687" s="81" t="s">
        <v>2382</v>
      </c>
      <c r="Q687" s="98">
        <v>1260</v>
      </c>
      <c r="R687" s="81" t="s">
        <v>2383</v>
      </c>
    </row>
    <row r="688" spans="1:18" ht="18" customHeight="1" x14ac:dyDescent="0.15">
      <c r="A688" s="30">
        <v>21</v>
      </c>
      <c r="B688" s="31" t="s">
        <v>5501</v>
      </c>
      <c r="C688" s="31">
        <v>5</v>
      </c>
      <c r="D688" s="31" t="s">
        <v>8</v>
      </c>
      <c r="E688" s="31">
        <v>2</v>
      </c>
      <c r="F688" s="31" t="s">
        <v>5519</v>
      </c>
      <c r="G688" s="31">
        <v>2</v>
      </c>
      <c r="H688" s="31" t="s">
        <v>5529</v>
      </c>
      <c r="I688" s="32">
        <v>2</v>
      </c>
      <c r="J688" s="83" t="s">
        <v>2925</v>
      </c>
      <c r="K688" s="98">
        <v>420</v>
      </c>
      <c r="L688" s="98">
        <v>462</v>
      </c>
      <c r="M688" s="98">
        <f t="shared" si="190"/>
        <v>-42</v>
      </c>
      <c r="N688" s="83" t="s">
        <v>5531</v>
      </c>
      <c r="O688" s="98">
        <v>420000</v>
      </c>
      <c r="P688" s="81" t="s">
        <v>2382</v>
      </c>
      <c r="Q688" s="98">
        <v>420</v>
      </c>
      <c r="R688" s="81" t="s">
        <v>2383</v>
      </c>
    </row>
    <row r="689" spans="1:18" ht="18" customHeight="1" x14ac:dyDescent="0.15">
      <c r="A689" s="30">
        <v>21</v>
      </c>
      <c r="B689" s="31" t="s">
        <v>5501</v>
      </c>
      <c r="C689" s="31">
        <v>5</v>
      </c>
      <c r="D689" s="31" t="s">
        <v>8</v>
      </c>
      <c r="E689" s="31">
        <v>2</v>
      </c>
      <c r="F689" s="31" t="s">
        <v>5519</v>
      </c>
      <c r="G689" s="31">
        <v>2</v>
      </c>
      <c r="H689" s="31" t="s">
        <v>5529</v>
      </c>
      <c r="I689" s="32">
        <v>3</v>
      </c>
      <c r="J689" s="83" t="s">
        <v>2926</v>
      </c>
      <c r="K689" s="98">
        <v>3288</v>
      </c>
      <c r="L689" s="98">
        <v>2928</v>
      </c>
      <c r="M689" s="98">
        <f t="shared" si="190"/>
        <v>360</v>
      </c>
      <c r="N689" s="83" t="s">
        <v>5532</v>
      </c>
      <c r="O689" s="98">
        <v>2280000</v>
      </c>
      <c r="P689" s="81" t="s">
        <v>2382</v>
      </c>
      <c r="Q689" s="98">
        <v>3288</v>
      </c>
      <c r="R689" s="81" t="s">
        <v>2383</v>
      </c>
    </row>
    <row r="690" spans="1:18" ht="18" customHeight="1" x14ac:dyDescent="0.15">
      <c r="A690" s="30">
        <v>21</v>
      </c>
      <c r="B690" s="31" t="s">
        <v>5501</v>
      </c>
      <c r="C690" s="31">
        <v>5</v>
      </c>
      <c r="D690" s="31" t="s">
        <v>8</v>
      </c>
      <c r="E690" s="31">
        <v>2</v>
      </c>
      <c r="F690" s="31" t="s">
        <v>5519</v>
      </c>
      <c r="G690" s="31">
        <v>2</v>
      </c>
      <c r="H690" s="31" t="s">
        <v>5529</v>
      </c>
      <c r="I690" s="31">
        <v>3</v>
      </c>
      <c r="J690" s="84" t="s">
        <v>2926</v>
      </c>
      <c r="K690" s="98"/>
      <c r="L690" s="98"/>
      <c r="M690" s="98"/>
      <c r="N690" s="83" t="s">
        <v>5533</v>
      </c>
      <c r="O690" s="98">
        <v>228000</v>
      </c>
      <c r="P690" s="81"/>
      <c r="Q690" s="98"/>
      <c r="R690" s="81" t="s">
        <v>2383</v>
      </c>
    </row>
    <row r="691" spans="1:18" ht="18" customHeight="1" x14ac:dyDescent="0.15">
      <c r="A691" s="30">
        <v>21</v>
      </c>
      <c r="B691" s="31" t="s">
        <v>5501</v>
      </c>
      <c r="C691" s="31">
        <v>5</v>
      </c>
      <c r="D691" s="31" t="s">
        <v>8</v>
      </c>
      <c r="E691" s="31">
        <v>2</v>
      </c>
      <c r="F691" s="31" t="s">
        <v>5519</v>
      </c>
      <c r="G691" s="31">
        <v>2</v>
      </c>
      <c r="H691" s="31" t="s">
        <v>5529</v>
      </c>
      <c r="I691" s="31">
        <v>3</v>
      </c>
      <c r="J691" s="84" t="s">
        <v>2926</v>
      </c>
      <c r="K691" s="98"/>
      <c r="L691" s="98"/>
      <c r="M691" s="98"/>
      <c r="N691" s="83" t="s">
        <v>5534</v>
      </c>
      <c r="O691" s="98">
        <v>180000</v>
      </c>
      <c r="P691" s="81"/>
      <c r="Q691" s="98"/>
      <c r="R691" s="81" t="s">
        <v>2383</v>
      </c>
    </row>
    <row r="692" spans="1:18" ht="18" customHeight="1" x14ac:dyDescent="0.15">
      <c r="A692" s="30">
        <v>21</v>
      </c>
      <c r="B692" s="31" t="s">
        <v>5501</v>
      </c>
      <c r="C692" s="31">
        <v>5</v>
      </c>
      <c r="D692" s="31" t="s">
        <v>8</v>
      </c>
      <c r="E692" s="31">
        <v>2</v>
      </c>
      <c r="F692" s="31" t="s">
        <v>5519</v>
      </c>
      <c r="G692" s="31">
        <v>2</v>
      </c>
      <c r="H692" s="31" t="s">
        <v>5529</v>
      </c>
      <c r="I692" s="31">
        <v>3</v>
      </c>
      <c r="J692" s="84" t="s">
        <v>2926</v>
      </c>
      <c r="K692" s="98"/>
      <c r="L692" s="98"/>
      <c r="M692" s="98"/>
      <c r="N692" s="83" t="s">
        <v>5535</v>
      </c>
      <c r="O692" s="98">
        <v>180000</v>
      </c>
      <c r="P692" s="81"/>
      <c r="Q692" s="98"/>
      <c r="R692" s="81" t="s">
        <v>2383</v>
      </c>
    </row>
    <row r="693" spans="1:18" ht="18" customHeight="1" x14ac:dyDescent="0.15">
      <c r="A693" s="30">
        <v>21</v>
      </c>
      <c r="B693" s="31" t="s">
        <v>5501</v>
      </c>
      <c r="C693" s="31">
        <v>5</v>
      </c>
      <c r="D693" s="31" t="s">
        <v>8</v>
      </c>
      <c r="E693" s="31">
        <v>2</v>
      </c>
      <c r="F693" s="31" t="s">
        <v>5519</v>
      </c>
      <c r="G693" s="31">
        <v>2</v>
      </c>
      <c r="H693" s="31" t="s">
        <v>5529</v>
      </c>
      <c r="I693" s="31">
        <v>3</v>
      </c>
      <c r="J693" s="84" t="s">
        <v>2926</v>
      </c>
      <c r="K693" s="98"/>
      <c r="L693" s="98"/>
      <c r="M693" s="98"/>
      <c r="N693" s="83" t="s">
        <v>5536</v>
      </c>
      <c r="O693" s="98">
        <v>420000</v>
      </c>
      <c r="P693" s="81"/>
      <c r="Q693" s="98"/>
      <c r="R693" s="81" t="s">
        <v>2383</v>
      </c>
    </row>
    <row r="694" spans="1:18" s="6" customFormat="1" ht="18" customHeight="1" x14ac:dyDescent="0.15">
      <c r="A694" s="13">
        <v>21</v>
      </c>
      <c r="B694" s="14" t="s">
        <v>5501</v>
      </c>
      <c r="C694" s="19">
        <v>5</v>
      </c>
      <c r="D694" s="14" t="s">
        <v>8</v>
      </c>
      <c r="E694" s="20">
        <v>3</v>
      </c>
      <c r="F694" s="21" t="s">
        <v>8</v>
      </c>
      <c r="G694" s="20"/>
      <c r="H694" s="21"/>
      <c r="I694" s="20"/>
      <c r="J694" s="20"/>
      <c r="K694" s="22">
        <f>IF(C694="",SUMIFS($K695:$K$6016,$A695:$A$6016,A694,$E695:$E$6016,""),IF(E694="",SUMIFS($K695:$K$6016,$A695:$A$6016,A694,$C695:$C$6016,C694,$G695:$G$6016,""),IF(G694="",SUMIFS($K695:$K$6016,$A695:$A$6016,A694,$C695:$C$6016,C694,$E695:$E$6016,E694),0)))</f>
        <v>25102</v>
      </c>
      <c r="L694" s="22">
        <f>IF(C694="",SUMIFS($L695:$L$6016,$A695:$A$6016,A694,$E695:$E$6016,""),IF(E694="",SUMIFS($L695:$L$6016,$A695:$A$6016,A694,$C695:$C$6016,C694,$G695:$G$6016,""),IF(G694="",SUMIFS($L695:$L$6016,$A695:$A$6016,A694,$C695:$C$6016,C694,$E695:$E$6016,E694),0)))</f>
        <v>26381</v>
      </c>
      <c r="M694" s="22">
        <f t="shared" ref="M694" si="191">K694-L694</f>
        <v>-1279</v>
      </c>
      <c r="N694" s="77"/>
      <c r="O694" s="23"/>
      <c r="P694" s="60"/>
      <c r="Q694" s="22">
        <f>IF(C694="",SUMIFS($Q$3:$Q$5564,$A$3:$A$5564,A694,$C$3:$C$5564,"&gt;0",$E$3:$E$5564,""),IF(E694="",SUMIFS($Q$3:$Q$5564,$A$3:$A$5564,A694,$C$3:$C$5564,C694,$E$3:$E$5564,"&gt;0",$G$3:$G$5564,""),IF(G694="",SUMIFS($Q$3:$Q$5564,$A$3:$A$5564,A694,$C$3:$C$5564,C694,$E$3:$E$5564,E694,$G$3:$G$5564,"&gt;0"))))</f>
        <v>21532</v>
      </c>
      <c r="R694" s="22"/>
    </row>
    <row r="695" spans="1:18" ht="18" customHeight="1" x14ac:dyDescent="0.15">
      <c r="A695" s="30">
        <v>21</v>
      </c>
      <c r="B695" s="31" t="s">
        <v>5501</v>
      </c>
      <c r="C695" s="31">
        <v>5</v>
      </c>
      <c r="D695" s="31" t="s">
        <v>8</v>
      </c>
      <c r="E695" s="31">
        <v>3</v>
      </c>
      <c r="F695" s="31" t="s">
        <v>8</v>
      </c>
      <c r="G695" s="32">
        <v>1</v>
      </c>
      <c r="H695" s="32" t="s">
        <v>8</v>
      </c>
      <c r="I695" s="32"/>
      <c r="J695" s="83"/>
      <c r="K695" s="98"/>
      <c r="L695" s="98"/>
      <c r="M695" s="98"/>
      <c r="N695" s="83"/>
      <c r="O695" s="98"/>
      <c r="P695" s="81"/>
      <c r="Q695" s="98"/>
      <c r="R695" s="81"/>
    </row>
    <row r="696" spans="1:18" ht="18" customHeight="1" x14ac:dyDescent="0.15">
      <c r="A696" s="30">
        <v>21</v>
      </c>
      <c r="B696" s="31" t="s">
        <v>5501</v>
      </c>
      <c r="C696" s="31">
        <v>5</v>
      </c>
      <c r="D696" s="31" t="s">
        <v>8</v>
      </c>
      <c r="E696" s="31">
        <v>3</v>
      </c>
      <c r="F696" s="31" t="s">
        <v>8</v>
      </c>
      <c r="G696" s="31">
        <v>1</v>
      </c>
      <c r="H696" s="31" t="s">
        <v>8</v>
      </c>
      <c r="I696" s="32">
        <v>12</v>
      </c>
      <c r="J696" s="83" t="s">
        <v>5537</v>
      </c>
      <c r="K696" s="98">
        <v>2000</v>
      </c>
      <c r="L696" s="98">
        <v>2200</v>
      </c>
      <c r="M696" s="98">
        <f t="shared" ref="M696" si="192">K696-L696</f>
        <v>-200</v>
      </c>
      <c r="N696" s="83" t="s">
        <v>5538</v>
      </c>
      <c r="O696" s="98">
        <v>2000000</v>
      </c>
      <c r="P696" s="81"/>
      <c r="Q696" s="98"/>
      <c r="R696" s="81" t="s">
        <v>297</v>
      </c>
    </row>
    <row r="697" spans="1:18" ht="18" customHeight="1" x14ac:dyDescent="0.15">
      <c r="A697" s="30">
        <v>21</v>
      </c>
      <c r="B697" s="31" t="s">
        <v>5501</v>
      </c>
      <c r="C697" s="31">
        <v>5</v>
      </c>
      <c r="D697" s="31" t="s">
        <v>8</v>
      </c>
      <c r="E697" s="31">
        <v>3</v>
      </c>
      <c r="F697" s="31" t="s">
        <v>8</v>
      </c>
      <c r="G697" s="31">
        <v>1</v>
      </c>
      <c r="H697" s="31" t="s">
        <v>8</v>
      </c>
      <c r="I697" s="31">
        <v>12</v>
      </c>
      <c r="J697" s="84" t="s">
        <v>5537</v>
      </c>
      <c r="K697" s="98"/>
      <c r="L697" s="98"/>
      <c r="M697" s="98"/>
      <c r="N697" s="83" t="s">
        <v>5539</v>
      </c>
      <c r="O697" s="98"/>
      <c r="P697" s="81"/>
      <c r="Q697" s="98"/>
      <c r="R697" s="81" t="s">
        <v>297</v>
      </c>
    </row>
    <row r="698" spans="1:18" ht="18" customHeight="1" x14ac:dyDescent="0.15">
      <c r="A698" s="30">
        <v>21</v>
      </c>
      <c r="B698" s="31" t="s">
        <v>5501</v>
      </c>
      <c r="C698" s="31">
        <v>5</v>
      </c>
      <c r="D698" s="31" t="s">
        <v>8</v>
      </c>
      <c r="E698" s="31">
        <v>3</v>
      </c>
      <c r="F698" s="31" t="s">
        <v>8</v>
      </c>
      <c r="G698" s="31">
        <v>1</v>
      </c>
      <c r="H698" s="31" t="s">
        <v>8</v>
      </c>
      <c r="I698" s="31">
        <v>12</v>
      </c>
      <c r="J698" s="84" t="s">
        <v>5537</v>
      </c>
      <c r="K698" s="98"/>
      <c r="L698" s="98"/>
      <c r="M698" s="98"/>
      <c r="N698" s="83" t="s">
        <v>5540</v>
      </c>
      <c r="O698" s="98"/>
      <c r="P698" s="81"/>
      <c r="Q698" s="98"/>
      <c r="R698" s="81" t="s">
        <v>297</v>
      </c>
    </row>
    <row r="699" spans="1:18" ht="18" customHeight="1" x14ac:dyDescent="0.15">
      <c r="A699" s="30">
        <v>21</v>
      </c>
      <c r="B699" s="31" t="s">
        <v>5501</v>
      </c>
      <c r="C699" s="31">
        <v>5</v>
      </c>
      <c r="D699" s="31" t="s">
        <v>8</v>
      </c>
      <c r="E699" s="31">
        <v>3</v>
      </c>
      <c r="F699" s="31" t="s">
        <v>8</v>
      </c>
      <c r="G699" s="31">
        <v>1</v>
      </c>
      <c r="H699" s="31" t="s">
        <v>8</v>
      </c>
      <c r="I699" s="32">
        <v>20</v>
      </c>
      <c r="J699" s="83" t="s">
        <v>2927</v>
      </c>
      <c r="K699" s="98">
        <v>120</v>
      </c>
      <c r="L699" s="98">
        <v>120</v>
      </c>
      <c r="M699" s="98">
        <f t="shared" ref="M699:M700" si="193">K699-L699</f>
        <v>0</v>
      </c>
      <c r="N699" s="83" t="s">
        <v>5541</v>
      </c>
      <c r="O699" s="98">
        <v>120000</v>
      </c>
      <c r="P699" s="81" t="s">
        <v>2382</v>
      </c>
      <c r="Q699" s="98">
        <v>120</v>
      </c>
      <c r="R699" s="81" t="s">
        <v>2383</v>
      </c>
    </row>
    <row r="700" spans="1:18" ht="18" customHeight="1" x14ac:dyDescent="0.15">
      <c r="A700" s="30">
        <v>21</v>
      </c>
      <c r="B700" s="31" t="s">
        <v>5501</v>
      </c>
      <c r="C700" s="31">
        <v>5</v>
      </c>
      <c r="D700" s="31" t="s">
        <v>8</v>
      </c>
      <c r="E700" s="31">
        <v>3</v>
      </c>
      <c r="F700" s="31" t="s">
        <v>8</v>
      </c>
      <c r="G700" s="31">
        <v>1</v>
      </c>
      <c r="H700" s="31" t="s">
        <v>8</v>
      </c>
      <c r="I700" s="32">
        <v>23</v>
      </c>
      <c r="J700" s="83" t="s">
        <v>2896</v>
      </c>
      <c r="K700" s="98">
        <v>250</v>
      </c>
      <c r="L700" s="98">
        <v>250</v>
      </c>
      <c r="M700" s="98">
        <f t="shared" si="193"/>
        <v>0</v>
      </c>
      <c r="N700" s="83" t="s">
        <v>5542</v>
      </c>
      <c r="O700" s="98">
        <v>250000</v>
      </c>
      <c r="P700" s="81" t="s">
        <v>1596</v>
      </c>
      <c r="Q700" s="98">
        <v>250</v>
      </c>
      <c r="R700" s="81" t="s">
        <v>297</v>
      </c>
    </row>
    <row r="701" spans="1:18" ht="18" customHeight="1" x14ac:dyDescent="0.15">
      <c r="A701" s="30">
        <v>21</v>
      </c>
      <c r="B701" s="31" t="s">
        <v>5501</v>
      </c>
      <c r="C701" s="31">
        <v>5</v>
      </c>
      <c r="D701" s="31" t="s">
        <v>8</v>
      </c>
      <c r="E701" s="31">
        <v>3</v>
      </c>
      <c r="F701" s="31" t="s">
        <v>8</v>
      </c>
      <c r="G701" s="31">
        <v>1</v>
      </c>
      <c r="H701" s="31" t="s">
        <v>8</v>
      </c>
      <c r="I701" s="31">
        <v>23</v>
      </c>
      <c r="J701" s="84" t="s">
        <v>2896</v>
      </c>
      <c r="K701" s="98"/>
      <c r="L701" s="98"/>
      <c r="M701" s="98"/>
      <c r="N701" s="83" t="s">
        <v>5543</v>
      </c>
      <c r="O701" s="98"/>
      <c r="P701" s="81"/>
      <c r="Q701" s="98"/>
      <c r="R701" s="81" t="s">
        <v>297</v>
      </c>
    </row>
    <row r="702" spans="1:18" ht="18" customHeight="1" x14ac:dyDescent="0.15">
      <c r="A702" s="30">
        <v>21</v>
      </c>
      <c r="B702" s="31" t="s">
        <v>5501</v>
      </c>
      <c r="C702" s="31">
        <v>5</v>
      </c>
      <c r="D702" s="31" t="s">
        <v>8</v>
      </c>
      <c r="E702" s="31">
        <v>3</v>
      </c>
      <c r="F702" s="31" t="s">
        <v>8</v>
      </c>
      <c r="G702" s="31">
        <v>1</v>
      </c>
      <c r="H702" s="31" t="s">
        <v>8</v>
      </c>
      <c r="I702" s="32">
        <v>26</v>
      </c>
      <c r="J702" s="83" t="s">
        <v>2841</v>
      </c>
      <c r="K702" s="98">
        <v>204</v>
      </c>
      <c r="L702" s="98">
        <v>204</v>
      </c>
      <c r="M702" s="98">
        <f t="shared" ref="M702:M703" si="194">K702-L702</f>
        <v>0</v>
      </c>
      <c r="N702" s="83" t="s">
        <v>5544</v>
      </c>
      <c r="O702" s="98">
        <v>204000</v>
      </c>
      <c r="P702" s="81" t="s">
        <v>991</v>
      </c>
      <c r="Q702" s="98">
        <v>204</v>
      </c>
      <c r="R702" s="81" t="s">
        <v>862</v>
      </c>
    </row>
    <row r="703" spans="1:18" ht="18" customHeight="1" x14ac:dyDescent="0.15">
      <c r="A703" s="30">
        <v>21</v>
      </c>
      <c r="B703" s="31" t="s">
        <v>5501</v>
      </c>
      <c r="C703" s="31">
        <v>5</v>
      </c>
      <c r="D703" s="31" t="s">
        <v>8</v>
      </c>
      <c r="E703" s="31">
        <v>3</v>
      </c>
      <c r="F703" s="31" t="s">
        <v>8</v>
      </c>
      <c r="G703" s="31">
        <v>1</v>
      </c>
      <c r="H703" s="31" t="s">
        <v>8</v>
      </c>
      <c r="I703" s="32">
        <v>26</v>
      </c>
      <c r="J703" s="83" t="s">
        <v>2841</v>
      </c>
      <c r="K703" s="98">
        <v>38</v>
      </c>
      <c r="L703" s="98">
        <v>38</v>
      </c>
      <c r="M703" s="98">
        <f t="shared" si="194"/>
        <v>0</v>
      </c>
      <c r="N703" s="83" t="s">
        <v>5545</v>
      </c>
      <c r="O703" s="98">
        <v>24000</v>
      </c>
      <c r="P703" s="81" t="s">
        <v>2659</v>
      </c>
      <c r="Q703" s="98">
        <v>38</v>
      </c>
      <c r="R703" s="81" t="s">
        <v>2511</v>
      </c>
    </row>
    <row r="704" spans="1:18" ht="18" customHeight="1" x14ac:dyDescent="0.15">
      <c r="A704" s="30">
        <v>21</v>
      </c>
      <c r="B704" s="31" t="s">
        <v>5501</v>
      </c>
      <c r="C704" s="31">
        <v>5</v>
      </c>
      <c r="D704" s="31" t="s">
        <v>8</v>
      </c>
      <c r="E704" s="31">
        <v>3</v>
      </c>
      <c r="F704" s="31" t="s">
        <v>8</v>
      </c>
      <c r="G704" s="31">
        <v>1</v>
      </c>
      <c r="H704" s="31" t="s">
        <v>8</v>
      </c>
      <c r="I704" s="31">
        <v>26</v>
      </c>
      <c r="J704" s="84" t="s">
        <v>2841</v>
      </c>
      <c r="K704" s="98"/>
      <c r="L704" s="98"/>
      <c r="M704" s="98"/>
      <c r="N704" s="83" t="s">
        <v>5546</v>
      </c>
      <c r="O704" s="98">
        <v>14960</v>
      </c>
      <c r="P704" s="81"/>
      <c r="Q704" s="98"/>
      <c r="R704" s="81" t="s">
        <v>2511</v>
      </c>
    </row>
    <row r="705" spans="1:18" ht="18" customHeight="1" x14ac:dyDescent="0.15">
      <c r="A705" s="30">
        <v>21</v>
      </c>
      <c r="B705" s="31" t="s">
        <v>5501</v>
      </c>
      <c r="C705" s="31">
        <v>5</v>
      </c>
      <c r="D705" s="31" t="s">
        <v>8</v>
      </c>
      <c r="E705" s="31">
        <v>3</v>
      </c>
      <c r="F705" s="31" t="s">
        <v>8</v>
      </c>
      <c r="G705" s="31">
        <v>1</v>
      </c>
      <c r="H705" s="31" t="s">
        <v>8</v>
      </c>
      <c r="I705" s="32">
        <v>28</v>
      </c>
      <c r="J705" s="83" t="s">
        <v>5547</v>
      </c>
      <c r="K705" s="98">
        <v>115</v>
      </c>
      <c r="L705" s="98">
        <v>112</v>
      </c>
      <c r="M705" s="98">
        <f t="shared" ref="M705" si="195">K705-L705</f>
        <v>3</v>
      </c>
      <c r="N705" s="83" t="s">
        <v>5548</v>
      </c>
      <c r="O705" s="98">
        <v>100000</v>
      </c>
      <c r="P705" s="81"/>
      <c r="Q705" s="98"/>
      <c r="R705" s="81" t="s">
        <v>133</v>
      </c>
    </row>
    <row r="706" spans="1:18" ht="18" customHeight="1" x14ac:dyDescent="0.15">
      <c r="A706" s="30">
        <v>21</v>
      </c>
      <c r="B706" s="31" t="s">
        <v>5501</v>
      </c>
      <c r="C706" s="31">
        <v>5</v>
      </c>
      <c r="D706" s="31" t="s">
        <v>8</v>
      </c>
      <c r="E706" s="31">
        <v>3</v>
      </c>
      <c r="F706" s="31" t="s">
        <v>8</v>
      </c>
      <c r="G706" s="31">
        <v>1</v>
      </c>
      <c r="H706" s="31" t="s">
        <v>8</v>
      </c>
      <c r="I706" s="31">
        <v>28</v>
      </c>
      <c r="J706" s="84" t="s">
        <v>5547</v>
      </c>
      <c r="K706" s="98"/>
      <c r="L706" s="98"/>
      <c r="M706" s="98"/>
      <c r="N706" s="83" t="s">
        <v>5549</v>
      </c>
      <c r="O706" s="98">
        <v>15000</v>
      </c>
      <c r="P706" s="81"/>
      <c r="Q706" s="98"/>
      <c r="R706" s="81" t="s">
        <v>133</v>
      </c>
    </row>
    <row r="707" spans="1:18" ht="18" customHeight="1" x14ac:dyDescent="0.15">
      <c r="A707" s="30">
        <v>21</v>
      </c>
      <c r="B707" s="31" t="s">
        <v>5501</v>
      </c>
      <c r="C707" s="31">
        <v>5</v>
      </c>
      <c r="D707" s="31" t="s">
        <v>8</v>
      </c>
      <c r="E707" s="31">
        <v>3</v>
      </c>
      <c r="F707" s="31" t="s">
        <v>8</v>
      </c>
      <c r="G707" s="31">
        <v>1</v>
      </c>
      <c r="H707" s="31" t="s">
        <v>8</v>
      </c>
      <c r="I707" s="32">
        <v>28</v>
      </c>
      <c r="J707" s="83" t="s">
        <v>5547</v>
      </c>
      <c r="K707" s="98">
        <v>336</v>
      </c>
      <c r="L707" s="98">
        <v>336</v>
      </c>
      <c r="M707" s="98">
        <f t="shared" ref="M707:M708" si="196">K707-L707</f>
        <v>0</v>
      </c>
      <c r="N707" s="83" t="s">
        <v>5550</v>
      </c>
      <c r="O707" s="98">
        <v>336000</v>
      </c>
      <c r="P707" s="81"/>
      <c r="Q707" s="98"/>
      <c r="R707" s="81" t="s">
        <v>224</v>
      </c>
    </row>
    <row r="708" spans="1:18" ht="18" customHeight="1" x14ac:dyDescent="0.15">
      <c r="A708" s="30">
        <v>21</v>
      </c>
      <c r="B708" s="31" t="s">
        <v>5501</v>
      </c>
      <c r="C708" s="31">
        <v>5</v>
      </c>
      <c r="D708" s="31" t="s">
        <v>8</v>
      </c>
      <c r="E708" s="31">
        <v>3</v>
      </c>
      <c r="F708" s="31" t="s">
        <v>8</v>
      </c>
      <c r="G708" s="31">
        <v>1</v>
      </c>
      <c r="H708" s="31" t="s">
        <v>8</v>
      </c>
      <c r="I708" s="32">
        <v>30</v>
      </c>
      <c r="J708" s="83" t="s">
        <v>2880</v>
      </c>
      <c r="K708" s="98">
        <v>3288</v>
      </c>
      <c r="L708" s="98">
        <v>3288</v>
      </c>
      <c r="M708" s="98">
        <f t="shared" si="196"/>
        <v>0</v>
      </c>
      <c r="N708" s="83" t="s">
        <v>5551</v>
      </c>
      <c r="O708" s="98">
        <v>3288700</v>
      </c>
      <c r="P708" s="81" t="s">
        <v>1328</v>
      </c>
      <c r="Q708" s="98">
        <v>3288</v>
      </c>
      <c r="R708" s="81" t="s">
        <v>1292</v>
      </c>
    </row>
    <row r="709" spans="1:18" ht="18" customHeight="1" x14ac:dyDescent="0.15">
      <c r="A709" s="30">
        <v>21</v>
      </c>
      <c r="B709" s="31" t="s">
        <v>5501</v>
      </c>
      <c r="C709" s="31">
        <v>5</v>
      </c>
      <c r="D709" s="31" t="s">
        <v>8</v>
      </c>
      <c r="E709" s="31">
        <v>3</v>
      </c>
      <c r="F709" s="31" t="s">
        <v>8</v>
      </c>
      <c r="G709" s="31">
        <v>1</v>
      </c>
      <c r="H709" s="31" t="s">
        <v>8</v>
      </c>
      <c r="I709" s="31">
        <v>30</v>
      </c>
      <c r="J709" s="84" t="s">
        <v>2880</v>
      </c>
      <c r="K709" s="98"/>
      <c r="L709" s="98"/>
      <c r="M709" s="98"/>
      <c r="N709" s="83" t="s">
        <v>5552</v>
      </c>
      <c r="O709" s="98"/>
      <c r="P709" s="81"/>
      <c r="Q709" s="98"/>
      <c r="R709" s="81" t="s">
        <v>1292</v>
      </c>
    </row>
    <row r="710" spans="1:18" ht="18" customHeight="1" x14ac:dyDescent="0.15">
      <c r="A710" s="30">
        <v>21</v>
      </c>
      <c r="B710" s="31" t="s">
        <v>5501</v>
      </c>
      <c r="C710" s="31">
        <v>5</v>
      </c>
      <c r="D710" s="31" t="s">
        <v>8</v>
      </c>
      <c r="E710" s="31">
        <v>3</v>
      </c>
      <c r="F710" s="31" t="s">
        <v>8</v>
      </c>
      <c r="G710" s="31">
        <v>1</v>
      </c>
      <c r="H710" s="31" t="s">
        <v>8</v>
      </c>
      <c r="I710" s="31">
        <v>30</v>
      </c>
      <c r="J710" s="84" t="s">
        <v>2880</v>
      </c>
      <c r="K710" s="98"/>
      <c r="L710" s="98"/>
      <c r="M710" s="98"/>
      <c r="N710" s="83" t="s">
        <v>5553</v>
      </c>
      <c r="O710" s="98"/>
      <c r="P710" s="81"/>
      <c r="Q710" s="98"/>
      <c r="R710" s="81" t="s">
        <v>1292</v>
      </c>
    </row>
    <row r="711" spans="1:18" ht="18" customHeight="1" x14ac:dyDescent="0.15">
      <c r="A711" s="30">
        <v>21</v>
      </c>
      <c r="B711" s="31" t="s">
        <v>5501</v>
      </c>
      <c r="C711" s="31">
        <v>5</v>
      </c>
      <c r="D711" s="31" t="s">
        <v>8</v>
      </c>
      <c r="E711" s="31">
        <v>3</v>
      </c>
      <c r="F711" s="31" t="s">
        <v>8</v>
      </c>
      <c r="G711" s="31">
        <v>1</v>
      </c>
      <c r="H711" s="31" t="s">
        <v>8</v>
      </c>
      <c r="I711" s="31">
        <v>30</v>
      </c>
      <c r="J711" s="84" t="s">
        <v>2880</v>
      </c>
      <c r="K711" s="98"/>
      <c r="L711" s="98"/>
      <c r="M711" s="98"/>
      <c r="N711" s="83" t="s">
        <v>5554</v>
      </c>
      <c r="O711" s="98"/>
      <c r="P711" s="81"/>
      <c r="Q711" s="98"/>
      <c r="R711" s="81" t="s">
        <v>1292</v>
      </c>
    </row>
    <row r="712" spans="1:18" ht="18" customHeight="1" x14ac:dyDescent="0.15">
      <c r="A712" s="30">
        <v>21</v>
      </c>
      <c r="B712" s="31" t="s">
        <v>5501</v>
      </c>
      <c r="C712" s="31">
        <v>5</v>
      </c>
      <c r="D712" s="31" t="s">
        <v>8</v>
      </c>
      <c r="E712" s="31">
        <v>3</v>
      </c>
      <c r="F712" s="31" t="s">
        <v>8</v>
      </c>
      <c r="G712" s="31">
        <v>1</v>
      </c>
      <c r="H712" s="31" t="s">
        <v>8</v>
      </c>
      <c r="I712" s="31">
        <v>30</v>
      </c>
      <c r="J712" s="84" t="s">
        <v>2880</v>
      </c>
      <c r="K712" s="98"/>
      <c r="L712" s="98"/>
      <c r="M712" s="98"/>
      <c r="N712" s="83" t="s">
        <v>5555</v>
      </c>
      <c r="O712" s="98"/>
      <c r="P712" s="81"/>
      <c r="Q712" s="98"/>
      <c r="R712" s="81" t="s">
        <v>1292</v>
      </c>
    </row>
    <row r="713" spans="1:18" ht="18" customHeight="1" x14ac:dyDescent="0.15">
      <c r="A713" s="30">
        <v>21</v>
      </c>
      <c r="B713" s="31" t="s">
        <v>5501</v>
      </c>
      <c r="C713" s="31">
        <v>5</v>
      </c>
      <c r="D713" s="31" t="s">
        <v>8</v>
      </c>
      <c r="E713" s="31">
        <v>3</v>
      </c>
      <c r="F713" s="31" t="s">
        <v>8</v>
      </c>
      <c r="G713" s="31">
        <v>1</v>
      </c>
      <c r="H713" s="31" t="s">
        <v>8</v>
      </c>
      <c r="I713" s="32">
        <v>34</v>
      </c>
      <c r="J713" s="83" t="s">
        <v>2873</v>
      </c>
      <c r="K713" s="98">
        <v>500</v>
      </c>
      <c r="L713" s="98">
        <v>500</v>
      </c>
      <c r="M713" s="98">
        <f t="shared" ref="M713:M714" si="197">K713-L713</f>
        <v>0</v>
      </c>
      <c r="N713" s="83" t="s">
        <v>5556</v>
      </c>
      <c r="O713" s="98">
        <v>500000</v>
      </c>
      <c r="P713" s="81" t="s">
        <v>1314</v>
      </c>
      <c r="Q713" s="98">
        <v>500</v>
      </c>
      <c r="R713" s="81" t="s">
        <v>1292</v>
      </c>
    </row>
    <row r="714" spans="1:18" ht="18" customHeight="1" x14ac:dyDescent="0.15">
      <c r="A714" s="30">
        <v>21</v>
      </c>
      <c r="B714" s="31" t="s">
        <v>5501</v>
      </c>
      <c r="C714" s="31">
        <v>5</v>
      </c>
      <c r="D714" s="31" t="s">
        <v>8</v>
      </c>
      <c r="E714" s="31">
        <v>3</v>
      </c>
      <c r="F714" s="31" t="s">
        <v>8</v>
      </c>
      <c r="G714" s="31">
        <v>1</v>
      </c>
      <c r="H714" s="31" t="s">
        <v>8</v>
      </c>
      <c r="I714" s="32">
        <v>39</v>
      </c>
      <c r="J714" s="83" t="s">
        <v>2881</v>
      </c>
      <c r="K714" s="98">
        <v>2480</v>
      </c>
      <c r="L714" s="98">
        <v>2480</v>
      </c>
      <c r="M714" s="98">
        <f t="shared" si="197"/>
        <v>0</v>
      </c>
      <c r="N714" s="83" t="s">
        <v>5557</v>
      </c>
      <c r="O714" s="98">
        <v>2480000</v>
      </c>
      <c r="P714" s="81" t="s">
        <v>1328</v>
      </c>
      <c r="Q714" s="98">
        <v>2480</v>
      </c>
      <c r="R714" s="81" t="s">
        <v>1292</v>
      </c>
    </row>
    <row r="715" spans="1:18" ht="18" customHeight="1" x14ac:dyDescent="0.15">
      <c r="A715" s="30">
        <v>21</v>
      </c>
      <c r="B715" s="31" t="s">
        <v>5501</v>
      </c>
      <c r="C715" s="31">
        <v>5</v>
      </c>
      <c r="D715" s="31" t="s">
        <v>8</v>
      </c>
      <c r="E715" s="31">
        <v>3</v>
      </c>
      <c r="F715" s="31" t="s">
        <v>8</v>
      </c>
      <c r="G715" s="31">
        <v>1</v>
      </c>
      <c r="H715" s="31" t="s">
        <v>8</v>
      </c>
      <c r="I715" s="31">
        <v>39</v>
      </c>
      <c r="J715" s="84" t="s">
        <v>2881</v>
      </c>
      <c r="K715" s="98"/>
      <c r="L715" s="98"/>
      <c r="M715" s="98"/>
      <c r="N715" s="83" t="s">
        <v>5558</v>
      </c>
      <c r="O715" s="98"/>
      <c r="P715" s="81"/>
      <c r="Q715" s="98"/>
      <c r="R715" s="81" t="s">
        <v>1292</v>
      </c>
    </row>
    <row r="716" spans="1:18" ht="18" customHeight="1" x14ac:dyDescent="0.15">
      <c r="A716" s="30">
        <v>21</v>
      </c>
      <c r="B716" s="31" t="s">
        <v>5501</v>
      </c>
      <c r="C716" s="31">
        <v>5</v>
      </c>
      <c r="D716" s="31" t="s">
        <v>8</v>
      </c>
      <c r="E716" s="31">
        <v>3</v>
      </c>
      <c r="F716" s="31" t="s">
        <v>8</v>
      </c>
      <c r="G716" s="31">
        <v>1</v>
      </c>
      <c r="H716" s="31" t="s">
        <v>8</v>
      </c>
      <c r="I716" s="32">
        <v>40</v>
      </c>
      <c r="J716" s="83" t="s">
        <v>5559</v>
      </c>
      <c r="K716" s="98">
        <v>879</v>
      </c>
      <c r="L716" s="98">
        <v>1134</v>
      </c>
      <c r="M716" s="98">
        <f t="shared" ref="M716" si="198">K716-L716</f>
        <v>-255</v>
      </c>
      <c r="N716" s="83" t="s">
        <v>5560</v>
      </c>
      <c r="O716" s="98"/>
      <c r="P716" s="81"/>
      <c r="Q716" s="98"/>
      <c r="R716" s="81" t="s">
        <v>453</v>
      </c>
    </row>
    <row r="717" spans="1:18" ht="18" customHeight="1" x14ac:dyDescent="0.15">
      <c r="A717" s="30">
        <v>21</v>
      </c>
      <c r="B717" s="31" t="s">
        <v>5501</v>
      </c>
      <c r="C717" s="31">
        <v>5</v>
      </c>
      <c r="D717" s="31" t="s">
        <v>8</v>
      </c>
      <c r="E717" s="31">
        <v>3</v>
      </c>
      <c r="F717" s="31" t="s">
        <v>8</v>
      </c>
      <c r="G717" s="31">
        <v>1</v>
      </c>
      <c r="H717" s="31" t="s">
        <v>8</v>
      </c>
      <c r="I717" s="31">
        <v>40</v>
      </c>
      <c r="J717" s="84" t="s">
        <v>5559</v>
      </c>
      <c r="K717" s="98"/>
      <c r="L717" s="98"/>
      <c r="M717" s="98"/>
      <c r="N717" s="83" t="s">
        <v>5561</v>
      </c>
      <c r="O717" s="98">
        <v>440000</v>
      </c>
      <c r="P717" s="81"/>
      <c r="Q717" s="98"/>
      <c r="R717" s="81" t="s">
        <v>453</v>
      </c>
    </row>
    <row r="718" spans="1:18" ht="18" customHeight="1" x14ac:dyDescent="0.15">
      <c r="A718" s="30">
        <v>21</v>
      </c>
      <c r="B718" s="31" t="s">
        <v>5501</v>
      </c>
      <c r="C718" s="31">
        <v>5</v>
      </c>
      <c r="D718" s="31" t="s">
        <v>8</v>
      </c>
      <c r="E718" s="31">
        <v>3</v>
      </c>
      <c r="F718" s="31" t="s">
        <v>8</v>
      </c>
      <c r="G718" s="31">
        <v>1</v>
      </c>
      <c r="H718" s="31" t="s">
        <v>8</v>
      </c>
      <c r="I718" s="31">
        <v>40</v>
      </c>
      <c r="J718" s="84" t="s">
        <v>5559</v>
      </c>
      <c r="K718" s="98"/>
      <c r="L718" s="98"/>
      <c r="M718" s="98"/>
      <c r="N718" s="83" t="s">
        <v>5562</v>
      </c>
      <c r="O718" s="98">
        <v>280000</v>
      </c>
      <c r="P718" s="81"/>
      <c r="Q718" s="98"/>
      <c r="R718" s="81" t="s">
        <v>453</v>
      </c>
    </row>
    <row r="719" spans="1:18" ht="18" customHeight="1" x14ac:dyDescent="0.15">
      <c r="A719" s="30">
        <v>21</v>
      </c>
      <c r="B719" s="31" t="s">
        <v>5501</v>
      </c>
      <c r="C719" s="31">
        <v>5</v>
      </c>
      <c r="D719" s="31" t="s">
        <v>8</v>
      </c>
      <c r="E719" s="31">
        <v>3</v>
      </c>
      <c r="F719" s="31" t="s">
        <v>8</v>
      </c>
      <c r="G719" s="31">
        <v>1</v>
      </c>
      <c r="H719" s="31" t="s">
        <v>8</v>
      </c>
      <c r="I719" s="31">
        <v>40</v>
      </c>
      <c r="J719" s="84" t="s">
        <v>5559</v>
      </c>
      <c r="K719" s="98"/>
      <c r="L719" s="98"/>
      <c r="M719" s="98"/>
      <c r="N719" s="83" t="s">
        <v>5563</v>
      </c>
      <c r="O719" s="98">
        <v>105000</v>
      </c>
      <c r="P719" s="81"/>
      <c r="Q719" s="98"/>
      <c r="R719" s="81" t="s">
        <v>453</v>
      </c>
    </row>
    <row r="720" spans="1:18" ht="18" customHeight="1" x14ac:dyDescent="0.15">
      <c r="A720" s="30">
        <v>21</v>
      </c>
      <c r="B720" s="31" t="s">
        <v>5501</v>
      </c>
      <c r="C720" s="31">
        <v>5</v>
      </c>
      <c r="D720" s="31" t="s">
        <v>8</v>
      </c>
      <c r="E720" s="31">
        <v>3</v>
      </c>
      <c r="F720" s="31" t="s">
        <v>8</v>
      </c>
      <c r="G720" s="31">
        <v>1</v>
      </c>
      <c r="H720" s="31" t="s">
        <v>8</v>
      </c>
      <c r="I720" s="31">
        <v>40</v>
      </c>
      <c r="J720" s="84" t="s">
        <v>5559</v>
      </c>
      <c r="K720" s="98"/>
      <c r="L720" s="98"/>
      <c r="M720" s="98"/>
      <c r="N720" s="83" t="s">
        <v>5564</v>
      </c>
      <c r="O720" s="98">
        <v>750</v>
      </c>
      <c r="P720" s="81"/>
      <c r="Q720" s="98"/>
      <c r="R720" s="81" t="s">
        <v>453</v>
      </c>
    </row>
    <row r="721" spans="1:18" ht="18" customHeight="1" x14ac:dyDescent="0.15">
      <c r="A721" s="30">
        <v>21</v>
      </c>
      <c r="B721" s="31" t="s">
        <v>5501</v>
      </c>
      <c r="C721" s="31">
        <v>5</v>
      </c>
      <c r="D721" s="31" t="s">
        <v>8</v>
      </c>
      <c r="E721" s="31">
        <v>3</v>
      </c>
      <c r="F721" s="31" t="s">
        <v>8</v>
      </c>
      <c r="G721" s="31">
        <v>1</v>
      </c>
      <c r="H721" s="31" t="s">
        <v>8</v>
      </c>
      <c r="I721" s="31">
        <v>40</v>
      </c>
      <c r="J721" s="84" t="s">
        <v>5559</v>
      </c>
      <c r="K721" s="98"/>
      <c r="L721" s="98"/>
      <c r="M721" s="98"/>
      <c r="N721" s="83" t="s">
        <v>5565</v>
      </c>
      <c r="O721" s="98">
        <v>3300</v>
      </c>
      <c r="P721" s="81"/>
      <c r="Q721" s="98"/>
      <c r="R721" s="81" t="s">
        <v>453</v>
      </c>
    </row>
    <row r="722" spans="1:18" ht="18" customHeight="1" x14ac:dyDescent="0.15">
      <c r="A722" s="30">
        <v>21</v>
      </c>
      <c r="B722" s="31" t="s">
        <v>5501</v>
      </c>
      <c r="C722" s="31">
        <v>5</v>
      </c>
      <c r="D722" s="31" t="s">
        <v>8</v>
      </c>
      <c r="E722" s="31">
        <v>3</v>
      </c>
      <c r="F722" s="31" t="s">
        <v>8</v>
      </c>
      <c r="G722" s="31">
        <v>1</v>
      </c>
      <c r="H722" s="31" t="s">
        <v>8</v>
      </c>
      <c r="I722" s="31">
        <v>40</v>
      </c>
      <c r="J722" s="84" t="s">
        <v>5559</v>
      </c>
      <c r="K722" s="98"/>
      <c r="L722" s="98"/>
      <c r="M722" s="98"/>
      <c r="N722" s="83" t="s">
        <v>5566</v>
      </c>
      <c r="O722" s="98">
        <v>50000</v>
      </c>
      <c r="P722" s="81"/>
      <c r="Q722" s="98"/>
      <c r="R722" s="81" t="s">
        <v>453</v>
      </c>
    </row>
    <row r="723" spans="1:18" ht="18" customHeight="1" x14ac:dyDescent="0.15">
      <c r="A723" s="30">
        <v>21</v>
      </c>
      <c r="B723" s="31" t="s">
        <v>5501</v>
      </c>
      <c r="C723" s="31">
        <v>5</v>
      </c>
      <c r="D723" s="31" t="s">
        <v>8</v>
      </c>
      <c r="E723" s="31">
        <v>3</v>
      </c>
      <c r="F723" s="31" t="s">
        <v>8</v>
      </c>
      <c r="G723" s="31">
        <v>1</v>
      </c>
      <c r="H723" s="31" t="s">
        <v>8</v>
      </c>
      <c r="I723" s="32">
        <v>45</v>
      </c>
      <c r="J723" s="83" t="s">
        <v>2782</v>
      </c>
      <c r="K723" s="98">
        <v>1568</v>
      </c>
      <c r="L723" s="98">
        <v>783</v>
      </c>
      <c r="M723" s="98">
        <f t="shared" ref="M723" si="199">K723-L723</f>
        <v>785</v>
      </c>
      <c r="N723" s="83" t="s">
        <v>5567</v>
      </c>
      <c r="O723" s="98">
        <v>68040</v>
      </c>
      <c r="P723" s="81" t="s">
        <v>296</v>
      </c>
      <c r="Q723" s="98">
        <v>1568</v>
      </c>
      <c r="R723" s="81" t="s">
        <v>297</v>
      </c>
    </row>
    <row r="724" spans="1:18" ht="18" customHeight="1" x14ac:dyDescent="0.15">
      <c r="A724" s="30">
        <v>21</v>
      </c>
      <c r="B724" s="31" t="s">
        <v>5501</v>
      </c>
      <c r="C724" s="31">
        <v>5</v>
      </c>
      <c r="D724" s="31" t="s">
        <v>8</v>
      </c>
      <c r="E724" s="31">
        <v>3</v>
      </c>
      <c r="F724" s="31" t="s">
        <v>8</v>
      </c>
      <c r="G724" s="31">
        <v>1</v>
      </c>
      <c r="H724" s="31" t="s">
        <v>8</v>
      </c>
      <c r="I724" s="31">
        <v>45</v>
      </c>
      <c r="J724" s="84" t="s">
        <v>2782</v>
      </c>
      <c r="K724" s="98"/>
      <c r="L724" s="98"/>
      <c r="M724" s="98"/>
      <c r="N724" s="83" t="s">
        <v>5568</v>
      </c>
      <c r="O724" s="98">
        <v>1500000</v>
      </c>
      <c r="P724" s="81"/>
      <c r="Q724" s="98"/>
      <c r="R724" s="81" t="s">
        <v>297</v>
      </c>
    </row>
    <row r="725" spans="1:18" ht="18" customHeight="1" x14ac:dyDescent="0.15">
      <c r="A725" s="30">
        <v>21</v>
      </c>
      <c r="B725" s="31" t="s">
        <v>5501</v>
      </c>
      <c r="C725" s="31">
        <v>5</v>
      </c>
      <c r="D725" s="31" t="s">
        <v>8</v>
      </c>
      <c r="E725" s="31">
        <v>3</v>
      </c>
      <c r="F725" s="31" t="s">
        <v>8</v>
      </c>
      <c r="G725" s="31">
        <v>1</v>
      </c>
      <c r="H725" s="31" t="s">
        <v>8</v>
      </c>
      <c r="I725" s="31">
        <v>45</v>
      </c>
      <c r="J725" s="84" t="s">
        <v>2782</v>
      </c>
      <c r="K725" s="98"/>
      <c r="L725" s="98"/>
      <c r="M725" s="98"/>
      <c r="N725" s="83" t="s">
        <v>5569</v>
      </c>
      <c r="O725" s="98"/>
      <c r="P725" s="81"/>
      <c r="Q725" s="98"/>
      <c r="R725" s="81" t="s">
        <v>297</v>
      </c>
    </row>
    <row r="726" spans="1:18" ht="18" customHeight="1" x14ac:dyDescent="0.15">
      <c r="A726" s="30">
        <v>21</v>
      </c>
      <c r="B726" s="31" t="s">
        <v>5501</v>
      </c>
      <c r="C726" s="31">
        <v>5</v>
      </c>
      <c r="D726" s="31" t="s">
        <v>8</v>
      </c>
      <c r="E726" s="31">
        <v>3</v>
      </c>
      <c r="F726" s="31" t="s">
        <v>8</v>
      </c>
      <c r="G726" s="31">
        <v>1</v>
      </c>
      <c r="H726" s="31" t="s">
        <v>8</v>
      </c>
      <c r="I726" s="32">
        <v>46</v>
      </c>
      <c r="J726" s="83" t="s">
        <v>2882</v>
      </c>
      <c r="K726" s="98">
        <v>300</v>
      </c>
      <c r="L726" s="98">
        <v>300</v>
      </c>
      <c r="M726" s="98">
        <f t="shared" ref="M726" si="200">K726-L726</f>
        <v>0</v>
      </c>
      <c r="N726" s="83" t="s">
        <v>5570</v>
      </c>
      <c r="O726" s="98">
        <v>300000</v>
      </c>
      <c r="P726" s="81" t="s">
        <v>1328</v>
      </c>
      <c r="Q726" s="98">
        <v>300</v>
      </c>
      <c r="R726" s="81" t="s">
        <v>1292</v>
      </c>
    </row>
    <row r="727" spans="1:18" ht="18" customHeight="1" x14ac:dyDescent="0.15">
      <c r="A727" s="30">
        <v>21</v>
      </c>
      <c r="B727" s="31" t="s">
        <v>5501</v>
      </c>
      <c r="C727" s="31">
        <v>5</v>
      </c>
      <c r="D727" s="31" t="s">
        <v>8</v>
      </c>
      <c r="E727" s="31">
        <v>3</v>
      </c>
      <c r="F727" s="31" t="s">
        <v>8</v>
      </c>
      <c r="G727" s="31">
        <v>1</v>
      </c>
      <c r="H727" s="31" t="s">
        <v>8</v>
      </c>
      <c r="I727" s="31">
        <v>46</v>
      </c>
      <c r="J727" s="84" t="s">
        <v>2882</v>
      </c>
      <c r="K727" s="98"/>
      <c r="L727" s="98"/>
      <c r="M727" s="98"/>
      <c r="N727" s="83" t="s">
        <v>5571</v>
      </c>
      <c r="O727" s="98"/>
      <c r="P727" s="81"/>
      <c r="Q727" s="98"/>
      <c r="R727" s="81" t="s">
        <v>1292</v>
      </c>
    </row>
    <row r="728" spans="1:18" ht="18" customHeight="1" x14ac:dyDescent="0.15">
      <c r="A728" s="30">
        <v>21</v>
      </c>
      <c r="B728" s="31" t="s">
        <v>5501</v>
      </c>
      <c r="C728" s="31">
        <v>5</v>
      </c>
      <c r="D728" s="31" t="s">
        <v>8</v>
      </c>
      <c r="E728" s="31">
        <v>3</v>
      </c>
      <c r="F728" s="31" t="s">
        <v>8</v>
      </c>
      <c r="G728" s="31">
        <v>1</v>
      </c>
      <c r="H728" s="31" t="s">
        <v>8</v>
      </c>
      <c r="I728" s="31">
        <v>46</v>
      </c>
      <c r="J728" s="84" t="s">
        <v>2882</v>
      </c>
      <c r="K728" s="98"/>
      <c r="L728" s="98"/>
      <c r="M728" s="98"/>
      <c r="N728" s="83" t="s">
        <v>5572</v>
      </c>
      <c r="O728" s="98"/>
      <c r="P728" s="81"/>
      <c r="Q728" s="98"/>
      <c r="R728" s="81" t="s">
        <v>1292</v>
      </c>
    </row>
    <row r="729" spans="1:18" ht="18" customHeight="1" x14ac:dyDescent="0.15">
      <c r="A729" s="30">
        <v>21</v>
      </c>
      <c r="B729" s="31" t="s">
        <v>5501</v>
      </c>
      <c r="C729" s="31">
        <v>5</v>
      </c>
      <c r="D729" s="31" t="s">
        <v>8</v>
      </c>
      <c r="E729" s="31">
        <v>3</v>
      </c>
      <c r="F729" s="31" t="s">
        <v>8</v>
      </c>
      <c r="G729" s="31">
        <v>1</v>
      </c>
      <c r="H729" s="31" t="s">
        <v>8</v>
      </c>
      <c r="I729" s="32">
        <v>51</v>
      </c>
      <c r="J729" s="83" t="s">
        <v>2905</v>
      </c>
      <c r="K729" s="98">
        <v>106</v>
      </c>
      <c r="L729" s="98">
        <v>106</v>
      </c>
      <c r="M729" s="98">
        <f t="shared" ref="M729" si="201">K729-L729</f>
        <v>0</v>
      </c>
      <c r="N729" s="83" t="s">
        <v>5573</v>
      </c>
      <c r="O729" s="98"/>
      <c r="P729" s="81" t="s">
        <v>1796</v>
      </c>
      <c r="Q729" s="98">
        <v>106</v>
      </c>
      <c r="R729" s="81" t="s">
        <v>5</v>
      </c>
    </row>
    <row r="730" spans="1:18" ht="18" customHeight="1" x14ac:dyDescent="0.15">
      <c r="A730" s="30">
        <v>21</v>
      </c>
      <c r="B730" s="31" t="s">
        <v>5501</v>
      </c>
      <c r="C730" s="31">
        <v>5</v>
      </c>
      <c r="D730" s="31" t="s">
        <v>8</v>
      </c>
      <c r="E730" s="31">
        <v>3</v>
      </c>
      <c r="F730" s="31" t="s">
        <v>8</v>
      </c>
      <c r="G730" s="31">
        <v>1</v>
      </c>
      <c r="H730" s="31" t="s">
        <v>8</v>
      </c>
      <c r="I730" s="31">
        <v>51</v>
      </c>
      <c r="J730" s="84" t="s">
        <v>2905</v>
      </c>
      <c r="K730" s="98"/>
      <c r="L730" s="98"/>
      <c r="M730" s="98"/>
      <c r="N730" s="83" t="s">
        <v>5574</v>
      </c>
      <c r="O730" s="98">
        <v>106054</v>
      </c>
      <c r="P730" s="81"/>
      <c r="Q730" s="98"/>
      <c r="R730" s="81" t="s">
        <v>5</v>
      </c>
    </row>
    <row r="731" spans="1:18" ht="18" customHeight="1" x14ac:dyDescent="0.15">
      <c r="A731" s="30">
        <v>21</v>
      </c>
      <c r="B731" s="31" t="s">
        <v>5501</v>
      </c>
      <c r="C731" s="31">
        <v>5</v>
      </c>
      <c r="D731" s="31" t="s">
        <v>8</v>
      </c>
      <c r="E731" s="31">
        <v>3</v>
      </c>
      <c r="F731" s="31" t="s">
        <v>8</v>
      </c>
      <c r="G731" s="31">
        <v>1</v>
      </c>
      <c r="H731" s="31" t="s">
        <v>8</v>
      </c>
      <c r="I731" s="32">
        <v>65</v>
      </c>
      <c r="J731" s="83" t="s">
        <v>2932</v>
      </c>
      <c r="K731" s="98">
        <v>2741</v>
      </c>
      <c r="L731" s="98">
        <v>2631</v>
      </c>
      <c r="M731" s="98">
        <f t="shared" ref="M731:M733" si="202">K731-L731</f>
        <v>110</v>
      </c>
      <c r="N731" s="83" t="s">
        <v>5575</v>
      </c>
      <c r="O731" s="98">
        <v>2741000</v>
      </c>
      <c r="P731" s="81" t="s">
        <v>2453</v>
      </c>
      <c r="Q731" s="98">
        <v>2741</v>
      </c>
      <c r="R731" s="81" t="s">
        <v>2383</v>
      </c>
    </row>
    <row r="732" spans="1:18" ht="18" customHeight="1" x14ac:dyDescent="0.15">
      <c r="A732" s="30">
        <v>21</v>
      </c>
      <c r="B732" s="31" t="s">
        <v>5501</v>
      </c>
      <c r="C732" s="31">
        <v>5</v>
      </c>
      <c r="D732" s="31" t="s">
        <v>8</v>
      </c>
      <c r="E732" s="31">
        <v>3</v>
      </c>
      <c r="F732" s="31" t="s">
        <v>8</v>
      </c>
      <c r="G732" s="31">
        <v>1</v>
      </c>
      <c r="H732" s="31" t="s">
        <v>8</v>
      </c>
      <c r="I732" s="32">
        <v>70</v>
      </c>
      <c r="J732" s="83" t="s">
        <v>2774</v>
      </c>
      <c r="K732" s="98">
        <v>150</v>
      </c>
      <c r="L732" s="98">
        <v>150</v>
      </c>
      <c r="M732" s="98">
        <f t="shared" si="202"/>
        <v>0</v>
      </c>
      <c r="N732" s="83" t="s">
        <v>5576</v>
      </c>
      <c r="O732" s="98">
        <v>150000</v>
      </c>
      <c r="P732" s="81" t="s">
        <v>9</v>
      </c>
      <c r="Q732" s="98">
        <v>150</v>
      </c>
      <c r="R732" s="81" t="s">
        <v>133</v>
      </c>
    </row>
    <row r="733" spans="1:18" ht="18" customHeight="1" x14ac:dyDescent="0.15">
      <c r="A733" s="30">
        <v>21</v>
      </c>
      <c r="B733" s="31" t="s">
        <v>5501</v>
      </c>
      <c r="C733" s="31">
        <v>5</v>
      </c>
      <c r="D733" s="31" t="s">
        <v>8</v>
      </c>
      <c r="E733" s="31">
        <v>3</v>
      </c>
      <c r="F733" s="31" t="s">
        <v>8</v>
      </c>
      <c r="G733" s="31">
        <v>1</v>
      </c>
      <c r="H733" s="31" t="s">
        <v>8</v>
      </c>
      <c r="I733" s="32">
        <v>73</v>
      </c>
      <c r="J733" s="83" t="s">
        <v>2937</v>
      </c>
      <c r="K733" s="98">
        <v>8</v>
      </c>
      <c r="L733" s="98">
        <v>8</v>
      </c>
      <c r="M733" s="98">
        <f t="shared" si="202"/>
        <v>0</v>
      </c>
      <c r="N733" s="83" t="s">
        <v>5577</v>
      </c>
      <c r="O733" s="98">
        <v>8000</v>
      </c>
      <c r="P733" s="81" t="s">
        <v>2576</v>
      </c>
      <c r="Q733" s="98">
        <v>8</v>
      </c>
      <c r="R733" s="81" t="s">
        <v>2511</v>
      </c>
    </row>
    <row r="734" spans="1:18" ht="18" customHeight="1" x14ac:dyDescent="0.15">
      <c r="A734" s="30">
        <v>21</v>
      </c>
      <c r="B734" s="31" t="s">
        <v>5501</v>
      </c>
      <c r="C734" s="31">
        <v>5</v>
      </c>
      <c r="D734" s="31" t="s">
        <v>8</v>
      </c>
      <c r="E734" s="31">
        <v>3</v>
      </c>
      <c r="F734" s="31" t="s">
        <v>8</v>
      </c>
      <c r="G734" s="31">
        <v>1</v>
      </c>
      <c r="H734" s="31" t="s">
        <v>8</v>
      </c>
      <c r="I734" s="31">
        <v>73</v>
      </c>
      <c r="J734" s="84" t="s">
        <v>2937</v>
      </c>
      <c r="K734" s="98"/>
      <c r="L734" s="98"/>
      <c r="M734" s="98"/>
      <c r="N734" s="83" t="s">
        <v>5179</v>
      </c>
      <c r="O734" s="98"/>
      <c r="P734" s="81"/>
      <c r="Q734" s="98"/>
      <c r="R734" s="81" t="s">
        <v>2511</v>
      </c>
    </row>
    <row r="735" spans="1:18" ht="18" customHeight="1" x14ac:dyDescent="0.15">
      <c r="A735" s="30">
        <v>21</v>
      </c>
      <c r="B735" s="31" t="s">
        <v>5501</v>
      </c>
      <c r="C735" s="31">
        <v>5</v>
      </c>
      <c r="D735" s="31" t="s">
        <v>8</v>
      </c>
      <c r="E735" s="31">
        <v>3</v>
      </c>
      <c r="F735" s="31" t="s">
        <v>8</v>
      </c>
      <c r="G735" s="31">
        <v>1</v>
      </c>
      <c r="H735" s="31" t="s">
        <v>8</v>
      </c>
      <c r="I735" s="32">
        <v>74</v>
      </c>
      <c r="J735" s="83" t="s">
        <v>2784</v>
      </c>
      <c r="K735" s="98">
        <v>573</v>
      </c>
      <c r="L735" s="98">
        <v>948</v>
      </c>
      <c r="M735" s="98">
        <f t="shared" ref="M735" si="203">K735-L735</f>
        <v>-375</v>
      </c>
      <c r="N735" s="83" t="s">
        <v>447</v>
      </c>
      <c r="O735" s="98"/>
      <c r="P735" s="81" t="s">
        <v>5578</v>
      </c>
      <c r="Q735" s="98">
        <v>573</v>
      </c>
      <c r="R735" s="81" t="s">
        <v>297</v>
      </c>
    </row>
    <row r="736" spans="1:18" ht="18" customHeight="1" x14ac:dyDescent="0.15">
      <c r="A736" s="30">
        <v>21</v>
      </c>
      <c r="B736" s="31" t="s">
        <v>5501</v>
      </c>
      <c r="C736" s="31">
        <v>5</v>
      </c>
      <c r="D736" s="31" t="s">
        <v>8</v>
      </c>
      <c r="E736" s="31">
        <v>3</v>
      </c>
      <c r="F736" s="31" t="s">
        <v>8</v>
      </c>
      <c r="G736" s="31">
        <v>1</v>
      </c>
      <c r="H736" s="31" t="s">
        <v>8</v>
      </c>
      <c r="I736" s="31">
        <v>74</v>
      </c>
      <c r="J736" s="84" t="s">
        <v>2784</v>
      </c>
      <c r="K736" s="98"/>
      <c r="L736" s="98"/>
      <c r="M736" s="98"/>
      <c r="N736" s="83" t="s">
        <v>5579</v>
      </c>
      <c r="O736" s="98"/>
      <c r="P736" s="81" t="s">
        <v>5580</v>
      </c>
      <c r="Q736" s="98"/>
      <c r="R736" s="81" t="s">
        <v>297</v>
      </c>
    </row>
    <row r="737" spans="1:18" ht="18" customHeight="1" x14ac:dyDescent="0.15">
      <c r="A737" s="30">
        <v>21</v>
      </c>
      <c r="B737" s="31" t="s">
        <v>5501</v>
      </c>
      <c r="C737" s="31">
        <v>5</v>
      </c>
      <c r="D737" s="31" t="s">
        <v>8</v>
      </c>
      <c r="E737" s="31">
        <v>3</v>
      </c>
      <c r="F737" s="31" t="s">
        <v>8</v>
      </c>
      <c r="G737" s="31">
        <v>1</v>
      </c>
      <c r="H737" s="31" t="s">
        <v>8</v>
      </c>
      <c r="I737" s="31">
        <v>74</v>
      </c>
      <c r="J737" s="84" t="s">
        <v>2784</v>
      </c>
      <c r="K737" s="98"/>
      <c r="L737" s="98"/>
      <c r="M737" s="98"/>
      <c r="N737" s="83" t="s">
        <v>5581</v>
      </c>
      <c r="O737" s="98">
        <v>253000</v>
      </c>
      <c r="P737" s="81"/>
      <c r="Q737" s="98"/>
      <c r="R737" s="81" t="s">
        <v>297</v>
      </c>
    </row>
    <row r="738" spans="1:18" ht="18" customHeight="1" x14ac:dyDescent="0.15">
      <c r="A738" s="30">
        <v>21</v>
      </c>
      <c r="B738" s="31" t="s">
        <v>5501</v>
      </c>
      <c r="C738" s="31">
        <v>5</v>
      </c>
      <c r="D738" s="31" t="s">
        <v>8</v>
      </c>
      <c r="E738" s="31">
        <v>3</v>
      </c>
      <c r="F738" s="31" t="s">
        <v>8</v>
      </c>
      <c r="G738" s="31">
        <v>1</v>
      </c>
      <c r="H738" s="31" t="s">
        <v>8</v>
      </c>
      <c r="I738" s="31">
        <v>74</v>
      </c>
      <c r="J738" s="84" t="s">
        <v>2784</v>
      </c>
      <c r="K738" s="98"/>
      <c r="L738" s="98"/>
      <c r="M738" s="98"/>
      <c r="N738" s="83" t="s">
        <v>5582</v>
      </c>
      <c r="O738" s="98"/>
      <c r="P738" s="81"/>
      <c r="Q738" s="98"/>
      <c r="R738" s="81" t="s">
        <v>297</v>
      </c>
    </row>
    <row r="739" spans="1:18" ht="18" customHeight="1" x14ac:dyDescent="0.15">
      <c r="A739" s="30">
        <v>21</v>
      </c>
      <c r="B739" s="31" t="s">
        <v>5501</v>
      </c>
      <c r="C739" s="31">
        <v>5</v>
      </c>
      <c r="D739" s="31" t="s">
        <v>8</v>
      </c>
      <c r="E739" s="31">
        <v>3</v>
      </c>
      <c r="F739" s="31" t="s">
        <v>8</v>
      </c>
      <c r="G739" s="31">
        <v>1</v>
      </c>
      <c r="H739" s="31" t="s">
        <v>8</v>
      </c>
      <c r="I739" s="31">
        <v>74</v>
      </c>
      <c r="J739" s="84" t="s">
        <v>2784</v>
      </c>
      <c r="K739" s="98"/>
      <c r="L739" s="98"/>
      <c r="M739" s="98"/>
      <c r="N739" s="83" t="s">
        <v>5583</v>
      </c>
      <c r="O739" s="98">
        <v>320000</v>
      </c>
      <c r="P739" s="81"/>
      <c r="Q739" s="98"/>
      <c r="R739" s="81" t="s">
        <v>297</v>
      </c>
    </row>
    <row r="740" spans="1:18" ht="18" customHeight="1" x14ac:dyDescent="0.15">
      <c r="A740" s="30">
        <v>21</v>
      </c>
      <c r="B740" s="31" t="s">
        <v>5501</v>
      </c>
      <c r="C740" s="31">
        <v>5</v>
      </c>
      <c r="D740" s="31" t="s">
        <v>8</v>
      </c>
      <c r="E740" s="31">
        <v>3</v>
      </c>
      <c r="F740" s="31" t="s">
        <v>8</v>
      </c>
      <c r="G740" s="31">
        <v>1</v>
      </c>
      <c r="H740" s="31" t="s">
        <v>8</v>
      </c>
      <c r="I740" s="32">
        <v>74</v>
      </c>
      <c r="J740" s="83" t="s">
        <v>2784</v>
      </c>
      <c r="K740" s="98">
        <v>613</v>
      </c>
      <c r="L740" s="98">
        <v>535</v>
      </c>
      <c r="M740" s="98">
        <f t="shared" ref="M740:M743" si="204">K740-L740</f>
        <v>78</v>
      </c>
      <c r="N740" s="83" t="s">
        <v>5584</v>
      </c>
      <c r="O740" s="98">
        <v>613000</v>
      </c>
      <c r="P740" s="81" t="s">
        <v>5142</v>
      </c>
      <c r="Q740" s="98">
        <v>613</v>
      </c>
      <c r="R740" s="81" t="s">
        <v>1292</v>
      </c>
    </row>
    <row r="741" spans="1:18" ht="18" customHeight="1" x14ac:dyDescent="0.15">
      <c r="A741" s="30">
        <v>21</v>
      </c>
      <c r="B741" s="31" t="s">
        <v>5501</v>
      </c>
      <c r="C741" s="31">
        <v>5</v>
      </c>
      <c r="D741" s="31" t="s">
        <v>8</v>
      </c>
      <c r="E741" s="31">
        <v>3</v>
      </c>
      <c r="F741" s="31" t="s">
        <v>8</v>
      </c>
      <c r="G741" s="31">
        <v>1</v>
      </c>
      <c r="H741" s="31" t="s">
        <v>8</v>
      </c>
      <c r="I741" s="31">
        <v>74</v>
      </c>
      <c r="J741" s="84" t="s">
        <v>2784</v>
      </c>
      <c r="K741" s="98"/>
      <c r="L741" s="98"/>
      <c r="M741" s="98"/>
      <c r="N741" s="83"/>
      <c r="O741" s="98"/>
      <c r="P741" s="81" t="s">
        <v>5144</v>
      </c>
      <c r="Q741" s="98"/>
      <c r="R741" s="81" t="s">
        <v>1292</v>
      </c>
    </row>
    <row r="742" spans="1:18" ht="18" customHeight="1" x14ac:dyDescent="0.15">
      <c r="A742" s="30">
        <v>21</v>
      </c>
      <c r="B742" s="31" t="s">
        <v>5501</v>
      </c>
      <c r="C742" s="31">
        <v>5</v>
      </c>
      <c r="D742" s="31" t="s">
        <v>8</v>
      </c>
      <c r="E742" s="31">
        <v>3</v>
      </c>
      <c r="F742" s="31" t="s">
        <v>8</v>
      </c>
      <c r="G742" s="31">
        <v>1</v>
      </c>
      <c r="H742" s="31" t="s">
        <v>8</v>
      </c>
      <c r="I742" s="32">
        <v>74</v>
      </c>
      <c r="J742" s="83" t="s">
        <v>2784</v>
      </c>
      <c r="K742" s="98">
        <v>340</v>
      </c>
      <c r="L742" s="98">
        <v>340</v>
      </c>
      <c r="M742" s="98">
        <f t="shared" si="204"/>
        <v>0</v>
      </c>
      <c r="N742" s="83" t="s">
        <v>5585</v>
      </c>
      <c r="O742" s="98">
        <v>340000</v>
      </c>
      <c r="P742" s="81" t="s">
        <v>2608</v>
      </c>
      <c r="Q742" s="98">
        <v>340</v>
      </c>
      <c r="R742" s="81" t="s">
        <v>2511</v>
      </c>
    </row>
    <row r="743" spans="1:18" ht="18" customHeight="1" x14ac:dyDescent="0.15">
      <c r="A743" s="30">
        <v>21</v>
      </c>
      <c r="B743" s="31" t="s">
        <v>5501</v>
      </c>
      <c r="C743" s="31">
        <v>5</v>
      </c>
      <c r="D743" s="31" t="s">
        <v>8</v>
      </c>
      <c r="E743" s="31">
        <v>3</v>
      </c>
      <c r="F743" s="31" t="s">
        <v>8</v>
      </c>
      <c r="G743" s="31">
        <v>1</v>
      </c>
      <c r="H743" s="31" t="s">
        <v>8</v>
      </c>
      <c r="I743" s="32">
        <v>77</v>
      </c>
      <c r="J743" s="83" t="s">
        <v>2948</v>
      </c>
      <c r="K743" s="98">
        <v>2</v>
      </c>
      <c r="L743" s="98">
        <v>2</v>
      </c>
      <c r="M743" s="98">
        <f t="shared" si="204"/>
        <v>0</v>
      </c>
      <c r="N743" s="83" t="s">
        <v>5586</v>
      </c>
      <c r="O743" s="98">
        <v>2000</v>
      </c>
      <c r="P743" s="81" t="s">
        <v>2659</v>
      </c>
      <c r="Q743" s="98">
        <v>2</v>
      </c>
      <c r="R743" s="81" t="s">
        <v>2511</v>
      </c>
    </row>
    <row r="744" spans="1:18" ht="18" customHeight="1" x14ac:dyDescent="0.15">
      <c r="A744" s="30">
        <v>21</v>
      </c>
      <c r="B744" s="31" t="s">
        <v>5501</v>
      </c>
      <c r="C744" s="31">
        <v>5</v>
      </c>
      <c r="D744" s="31" t="s">
        <v>8</v>
      </c>
      <c r="E744" s="31">
        <v>3</v>
      </c>
      <c r="F744" s="31" t="s">
        <v>8</v>
      </c>
      <c r="G744" s="31">
        <v>1</v>
      </c>
      <c r="H744" s="31" t="s">
        <v>8</v>
      </c>
      <c r="I744" s="31">
        <v>77</v>
      </c>
      <c r="J744" s="84" t="s">
        <v>2948</v>
      </c>
      <c r="K744" s="98"/>
      <c r="L744" s="98"/>
      <c r="M744" s="98"/>
      <c r="N744" s="83" t="s">
        <v>5179</v>
      </c>
      <c r="O744" s="98"/>
      <c r="P744" s="81"/>
      <c r="Q744" s="98"/>
      <c r="R744" s="81" t="s">
        <v>2511</v>
      </c>
    </row>
    <row r="745" spans="1:18" ht="18" customHeight="1" x14ac:dyDescent="0.15">
      <c r="A745" s="30">
        <v>21</v>
      </c>
      <c r="B745" s="31" t="s">
        <v>5501</v>
      </c>
      <c r="C745" s="31">
        <v>5</v>
      </c>
      <c r="D745" s="31" t="s">
        <v>8</v>
      </c>
      <c r="E745" s="31">
        <v>3</v>
      </c>
      <c r="F745" s="31" t="s">
        <v>8</v>
      </c>
      <c r="G745" s="31">
        <v>1</v>
      </c>
      <c r="H745" s="31" t="s">
        <v>8</v>
      </c>
      <c r="I745" s="32">
        <v>78</v>
      </c>
      <c r="J745" s="83" t="s">
        <v>2940</v>
      </c>
      <c r="K745" s="98">
        <v>3200</v>
      </c>
      <c r="L745" s="98">
        <v>3200</v>
      </c>
      <c r="M745" s="98">
        <f t="shared" ref="M745" si="205">K745-L745</f>
        <v>0</v>
      </c>
      <c r="N745" s="83" t="s">
        <v>5587</v>
      </c>
      <c r="O745" s="98"/>
      <c r="P745" s="81" t="s">
        <v>2626</v>
      </c>
      <c r="Q745" s="98">
        <v>3200</v>
      </c>
      <c r="R745" s="81" t="s">
        <v>2511</v>
      </c>
    </row>
    <row r="746" spans="1:18" ht="18" customHeight="1" x14ac:dyDescent="0.15">
      <c r="A746" s="30">
        <v>21</v>
      </c>
      <c r="B746" s="31" t="s">
        <v>5501</v>
      </c>
      <c r="C746" s="31">
        <v>5</v>
      </c>
      <c r="D746" s="31" t="s">
        <v>8</v>
      </c>
      <c r="E746" s="31">
        <v>3</v>
      </c>
      <c r="F746" s="31" t="s">
        <v>8</v>
      </c>
      <c r="G746" s="31">
        <v>1</v>
      </c>
      <c r="H746" s="31" t="s">
        <v>8</v>
      </c>
      <c r="I746" s="31">
        <v>78</v>
      </c>
      <c r="J746" s="84" t="s">
        <v>2940</v>
      </c>
      <c r="K746" s="98"/>
      <c r="L746" s="98"/>
      <c r="M746" s="98"/>
      <c r="N746" s="83" t="s">
        <v>5588</v>
      </c>
      <c r="O746" s="98"/>
      <c r="P746" s="81"/>
      <c r="Q746" s="98"/>
      <c r="R746" s="81" t="s">
        <v>2511</v>
      </c>
    </row>
    <row r="747" spans="1:18" ht="18" customHeight="1" x14ac:dyDescent="0.15">
      <c r="A747" s="30">
        <v>21</v>
      </c>
      <c r="B747" s="31" t="s">
        <v>5501</v>
      </c>
      <c r="C747" s="31">
        <v>5</v>
      </c>
      <c r="D747" s="31" t="s">
        <v>8</v>
      </c>
      <c r="E747" s="31">
        <v>3</v>
      </c>
      <c r="F747" s="31" t="s">
        <v>8</v>
      </c>
      <c r="G747" s="31">
        <v>1</v>
      </c>
      <c r="H747" s="31" t="s">
        <v>8</v>
      </c>
      <c r="I747" s="31">
        <v>78</v>
      </c>
      <c r="J747" s="84" t="s">
        <v>2940</v>
      </c>
      <c r="K747" s="98"/>
      <c r="L747" s="98"/>
      <c r="M747" s="98"/>
      <c r="N747" s="83" t="s">
        <v>5589</v>
      </c>
      <c r="O747" s="98">
        <v>3200000</v>
      </c>
      <c r="P747" s="81"/>
      <c r="Q747" s="98"/>
      <c r="R747" s="81" t="s">
        <v>2511</v>
      </c>
    </row>
    <row r="748" spans="1:18" ht="18" customHeight="1" x14ac:dyDescent="0.15">
      <c r="A748" s="30">
        <v>21</v>
      </c>
      <c r="B748" s="31" t="s">
        <v>5501</v>
      </c>
      <c r="C748" s="31">
        <v>5</v>
      </c>
      <c r="D748" s="31" t="s">
        <v>8</v>
      </c>
      <c r="E748" s="31">
        <v>3</v>
      </c>
      <c r="F748" s="31" t="s">
        <v>8</v>
      </c>
      <c r="G748" s="31">
        <v>1</v>
      </c>
      <c r="H748" s="31" t="s">
        <v>8</v>
      </c>
      <c r="I748" s="32">
        <v>81</v>
      </c>
      <c r="J748" s="83" t="s">
        <v>1542</v>
      </c>
      <c r="K748" s="98">
        <v>4560</v>
      </c>
      <c r="L748" s="98">
        <v>4500</v>
      </c>
      <c r="M748" s="98">
        <f t="shared" ref="M748" si="206">K748-L748</f>
        <v>60</v>
      </c>
      <c r="N748" s="83" t="s">
        <v>5590</v>
      </c>
      <c r="O748" s="98"/>
      <c r="P748" s="81" t="s">
        <v>1542</v>
      </c>
      <c r="Q748" s="98">
        <v>4560</v>
      </c>
      <c r="R748" s="81" t="s">
        <v>1292</v>
      </c>
    </row>
    <row r="749" spans="1:18" ht="18" customHeight="1" x14ac:dyDescent="0.15">
      <c r="A749" s="30">
        <v>21</v>
      </c>
      <c r="B749" s="31" t="s">
        <v>5501</v>
      </c>
      <c r="C749" s="31">
        <v>5</v>
      </c>
      <c r="D749" s="31" t="s">
        <v>8</v>
      </c>
      <c r="E749" s="31">
        <v>3</v>
      </c>
      <c r="F749" s="31" t="s">
        <v>8</v>
      </c>
      <c r="G749" s="31">
        <v>1</v>
      </c>
      <c r="H749" s="31" t="s">
        <v>8</v>
      </c>
      <c r="I749" s="31">
        <v>81</v>
      </c>
      <c r="J749" s="84" t="s">
        <v>1542</v>
      </c>
      <c r="K749" s="98"/>
      <c r="L749" s="98"/>
      <c r="M749" s="98"/>
      <c r="N749" s="83" t="s">
        <v>5591</v>
      </c>
      <c r="O749" s="98">
        <v>3850000</v>
      </c>
      <c r="P749" s="81"/>
      <c r="Q749" s="98"/>
      <c r="R749" s="81" t="s">
        <v>1292</v>
      </c>
    </row>
    <row r="750" spans="1:18" ht="18" customHeight="1" x14ac:dyDescent="0.15">
      <c r="A750" s="30">
        <v>21</v>
      </c>
      <c r="B750" s="31" t="s">
        <v>5501</v>
      </c>
      <c r="C750" s="31">
        <v>5</v>
      </c>
      <c r="D750" s="31" t="s">
        <v>8</v>
      </c>
      <c r="E750" s="31">
        <v>3</v>
      </c>
      <c r="F750" s="31" t="s">
        <v>8</v>
      </c>
      <c r="G750" s="31">
        <v>1</v>
      </c>
      <c r="H750" s="31" t="s">
        <v>8</v>
      </c>
      <c r="I750" s="31">
        <v>81</v>
      </c>
      <c r="J750" s="84" t="s">
        <v>1542</v>
      </c>
      <c r="K750" s="98"/>
      <c r="L750" s="98"/>
      <c r="M750" s="98"/>
      <c r="N750" s="83" t="s">
        <v>5592</v>
      </c>
      <c r="O750" s="98">
        <v>260000</v>
      </c>
      <c r="P750" s="81"/>
      <c r="Q750" s="98"/>
      <c r="R750" s="81" t="s">
        <v>1292</v>
      </c>
    </row>
    <row r="751" spans="1:18" ht="18" customHeight="1" x14ac:dyDescent="0.15">
      <c r="A751" s="30">
        <v>21</v>
      </c>
      <c r="B751" s="31" t="s">
        <v>5501</v>
      </c>
      <c r="C751" s="31">
        <v>5</v>
      </c>
      <c r="D751" s="31" t="s">
        <v>8</v>
      </c>
      <c r="E751" s="31">
        <v>3</v>
      </c>
      <c r="F751" s="31" t="s">
        <v>8</v>
      </c>
      <c r="G751" s="31">
        <v>1</v>
      </c>
      <c r="H751" s="31" t="s">
        <v>8</v>
      </c>
      <c r="I751" s="31">
        <v>81</v>
      </c>
      <c r="J751" s="84" t="s">
        <v>1542</v>
      </c>
      <c r="K751" s="98"/>
      <c r="L751" s="98"/>
      <c r="M751" s="98"/>
      <c r="N751" s="83" t="s">
        <v>5593</v>
      </c>
      <c r="O751" s="98">
        <v>450000</v>
      </c>
      <c r="P751" s="81"/>
      <c r="Q751" s="98"/>
      <c r="R751" s="81" t="s">
        <v>1292</v>
      </c>
    </row>
    <row r="752" spans="1:18" ht="18" customHeight="1" x14ac:dyDescent="0.15">
      <c r="A752" s="30">
        <v>21</v>
      </c>
      <c r="B752" s="31" t="s">
        <v>5501</v>
      </c>
      <c r="C752" s="31">
        <v>5</v>
      </c>
      <c r="D752" s="31" t="s">
        <v>8</v>
      </c>
      <c r="E752" s="31">
        <v>3</v>
      </c>
      <c r="F752" s="31" t="s">
        <v>8</v>
      </c>
      <c r="G752" s="31">
        <v>1</v>
      </c>
      <c r="H752" s="31" t="s">
        <v>8</v>
      </c>
      <c r="I752" s="32">
        <v>82</v>
      </c>
      <c r="J752" s="83" t="s">
        <v>2935</v>
      </c>
      <c r="K752" s="98">
        <v>40</v>
      </c>
      <c r="L752" s="98">
        <v>40</v>
      </c>
      <c r="M752" s="98">
        <f t="shared" ref="M752:M753" si="207">K752-L752</f>
        <v>0</v>
      </c>
      <c r="N752" s="83" t="s">
        <v>5594</v>
      </c>
      <c r="O752" s="98">
        <v>40000</v>
      </c>
      <c r="P752" s="81" t="s">
        <v>2548</v>
      </c>
      <c r="Q752" s="98">
        <v>40</v>
      </c>
      <c r="R752" s="81" t="s">
        <v>2511</v>
      </c>
    </row>
    <row r="753" spans="1:18" ht="18" customHeight="1" x14ac:dyDescent="0.15">
      <c r="A753" s="30">
        <v>21</v>
      </c>
      <c r="B753" s="31" t="s">
        <v>5501</v>
      </c>
      <c r="C753" s="31">
        <v>5</v>
      </c>
      <c r="D753" s="31" t="s">
        <v>8</v>
      </c>
      <c r="E753" s="31">
        <v>3</v>
      </c>
      <c r="F753" s="31" t="s">
        <v>8</v>
      </c>
      <c r="G753" s="31">
        <v>1</v>
      </c>
      <c r="H753" s="31" t="s">
        <v>8</v>
      </c>
      <c r="I753" s="32">
        <v>85</v>
      </c>
      <c r="J753" s="83" t="s">
        <v>2938</v>
      </c>
      <c r="K753" s="98">
        <v>30</v>
      </c>
      <c r="L753" s="98">
        <v>30</v>
      </c>
      <c r="M753" s="98">
        <f t="shared" si="207"/>
        <v>0</v>
      </c>
      <c r="N753" s="83" t="s">
        <v>5595</v>
      </c>
      <c r="O753" s="98">
        <v>10000</v>
      </c>
      <c r="P753" s="81" t="s">
        <v>2576</v>
      </c>
      <c r="Q753" s="98">
        <v>30</v>
      </c>
      <c r="R753" s="81" t="s">
        <v>2511</v>
      </c>
    </row>
    <row r="754" spans="1:18" ht="18" customHeight="1" x14ac:dyDescent="0.15">
      <c r="A754" s="30">
        <v>21</v>
      </c>
      <c r="B754" s="31" t="s">
        <v>5501</v>
      </c>
      <c r="C754" s="31">
        <v>5</v>
      </c>
      <c r="D754" s="31" t="s">
        <v>8</v>
      </c>
      <c r="E754" s="31">
        <v>3</v>
      </c>
      <c r="F754" s="31" t="s">
        <v>8</v>
      </c>
      <c r="G754" s="31">
        <v>1</v>
      </c>
      <c r="H754" s="31" t="s">
        <v>8</v>
      </c>
      <c r="I754" s="31">
        <v>85</v>
      </c>
      <c r="J754" s="84" t="s">
        <v>2938</v>
      </c>
      <c r="K754" s="98"/>
      <c r="L754" s="98"/>
      <c r="M754" s="98"/>
      <c r="N754" s="83" t="s">
        <v>5596</v>
      </c>
      <c r="O754" s="98">
        <v>15000</v>
      </c>
      <c r="P754" s="81"/>
      <c r="Q754" s="98"/>
      <c r="R754" s="81" t="s">
        <v>2511</v>
      </c>
    </row>
    <row r="755" spans="1:18" ht="18" customHeight="1" x14ac:dyDescent="0.15">
      <c r="A755" s="30">
        <v>21</v>
      </c>
      <c r="B755" s="31" t="s">
        <v>5501</v>
      </c>
      <c r="C755" s="31">
        <v>5</v>
      </c>
      <c r="D755" s="31" t="s">
        <v>8</v>
      </c>
      <c r="E755" s="31">
        <v>3</v>
      </c>
      <c r="F755" s="31" t="s">
        <v>8</v>
      </c>
      <c r="G755" s="31">
        <v>1</v>
      </c>
      <c r="H755" s="31" t="s">
        <v>8</v>
      </c>
      <c r="I755" s="31">
        <v>85</v>
      </c>
      <c r="J755" s="84" t="s">
        <v>2938</v>
      </c>
      <c r="K755" s="98"/>
      <c r="L755" s="98"/>
      <c r="M755" s="98"/>
      <c r="N755" s="83" t="s">
        <v>5597</v>
      </c>
      <c r="O755" s="98">
        <v>5000</v>
      </c>
      <c r="P755" s="81"/>
      <c r="Q755" s="98"/>
      <c r="R755" s="81" t="s">
        <v>2511</v>
      </c>
    </row>
    <row r="756" spans="1:18" ht="18" customHeight="1" x14ac:dyDescent="0.15">
      <c r="A756" s="30">
        <v>21</v>
      </c>
      <c r="B756" s="31" t="s">
        <v>5501</v>
      </c>
      <c r="C756" s="31">
        <v>5</v>
      </c>
      <c r="D756" s="31" t="s">
        <v>8</v>
      </c>
      <c r="E756" s="31">
        <v>3</v>
      </c>
      <c r="F756" s="31" t="s">
        <v>8</v>
      </c>
      <c r="G756" s="31">
        <v>1</v>
      </c>
      <c r="H756" s="31" t="s">
        <v>8</v>
      </c>
      <c r="I756" s="32">
        <v>88</v>
      </c>
      <c r="J756" s="83" t="s">
        <v>2928</v>
      </c>
      <c r="K756" s="98">
        <v>1</v>
      </c>
      <c r="L756" s="98">
        <v>1</v>
      </c>
      <c r="M756" s="98">
        <f t="shared" ref="M756:M757" si="208">K756-L756</f>
        <v>0</v>
      </c>
      <c r="N756" s="83" t="s">
        <v>5598</v>
      </c>
      <c r="O756" s="98">
        <v>1000</v>
      </c>
      <c r="P756" s="81" t="s">
        <v>2382</v>
      </c>
      <c r="Q756" s="98">
        <v>1</v>
      </c>
      <c r="R756" s="81" t="s">
        <v>2383</v>
      </c>
    </row>
    <row r="757" spans="1:18" ht="18" customHeight="1" x14ac:dyDescent="0.15">
      <c r="A757" s="30">
        <v>21</v>
      </c>
      <c r="B757" s="31" t="s">
        <v>5501</v>
      </c>
      <c r="C757" s="31">
        <v>5</v>
      </c>
      <c r="D757" s="31" t="s">
        <v>8</v>
      </c>
      <c r="E757" s="31">
        <v>3</v>
      </c>
      <c r="F757" s="31" t="s">
        <v>8</v>
      </c>
      <c r="G757" s="31">
        <v>1</v>
      </c>
      <c r="H757" s="31" t="s">
        <v>8</v>
      </c>
      <c r="I757" s="32">
        <v>89</v>
      </c>
      <c r="J757" s="83" t="s">
        <v>8</v>
      </c>
      <c r="K757" s="98">
        <v>501</v>
      </c>
      <c r="L757" s="98">
        <v>486</v>
      </c>
      <c r="M757" s="98">
        <f t="shared" si="208"/>
        <v>15</v>
      </c>
      <c r="N757" s="83" t="s">
        <v>5599</v>
      </c>
      <c r="O757" s="98">
        <v>18000</v>
      </c>
      <c r="P757" s="81" t="s">
        <v>238</v>
      </c>
      <c r="Q757" s="98">
        <v>18</v>
      </c>
      <c r="R757" s="81" t="s">
        <v>133</v>
      </c>
    </row>
    <row r="758" spans="1:18" ht="18" customHeight="1" x14ac:dyDescent="0.15">
      <c r="A758" s="30">
        <v>21</v>
      </c>
      <c r="B758" s="31" t="s">
        <v>5501</v>
      </c>
      <c r="C758" s="31">
        <v>5</v>
      </c>
      <c r="D758" s="31" t="s">
        <v>8</v>
      </c>
      <c r="E758" s="31">
        <v>3</v>
      </c>
      <c r="F758" s="31" t="s">
        <v>8</v>
      </c>
      <c r="G758" s="31">
        <v>1</v>
      </c>
      <c r="H758" s="31" t="s">
        <v>8</v>
      </c>
      <c r="I758" s="31">
        <v>89</v>
      </c>
      <c r="J758" s="84" t="s">
        <v>8</v>
      </c>
      <c r="K758" s="98"/>
      <c r="L758" s="98"/>
      <c r="M758" s="98"/>
      <c r="N758" s="83" t="s">
        <v>5600</v>
      </c>
      <c r="O758" s="98">
        <v>243000</v>
      </c>
      <c r="P758" s="81" t="s">
        <v>436</v>
      </c>
      <c r="Q758" s="98">
        <v>243</v>
      </c>
      <c r="R758" s="81" t="s">
        <v>133</v>
      </c>
    </row>
    <row r="759" spans="1:18" ht="18" customHeight="1" x14ac:dyDescent="0.15">
      <c r="A759" s="30">
        <v>21</v>
      </c>
      <c r="B759" s="31" t="s">
        <v>5501</v>
      </c>
      <c r="C759" s="31">
        <v>5</v>
      </c>
      <c r="D759" s="31" t="s">
        <v>8</v>
      </c>
      <c r="E759" s="31">
        <v>3</v>
      </c>
      <c r="F759" s="31" t="s">
        <v>8</v>
      </c>
      <c r="G759" s="31">
        <v>1</v>
      </c>
      <c r="H759" s="31" t="s">
        <v>8</v>
      </c>
      <c r="I759" s="31">
        <v>89</v>
      </c>
      <c r="J759" s="84" t="s">
        <v>8</v>
      </c>
      <c r="K759" s="98"/>
      <c r="L759" s="98"/>
      <c r="M759" s="98"/>
      <c r="N759" s="83" t="s">
        <v>5601</v>
      </c>
      <c r="O759" s="98">
        <v>40000</v>
      </c>
      <c r="P759" s="81"/>
      <c r="Q759" s="98"/>
      <c r="R759" s="81" t="s">
        <v>133</v>
      </c>
    </row>
    <row r="760" spans="1:18" ht="18" customHeight="1" x14ac:dyDescent="0.15">
      <c r="A760" s="30">
        <v>21</v>
      </c>
      <c r="B760" s="31" t="s">
        <v>5501</v>
      </c>
      <c r="C760" s="31">
        <v>5</v>
      </c>
      <c r="D760" s="31" t="s">
        <v>8</v>
      </c>
      <c r="E760" s="31">
        <v>3</v>
      </c>
      <c r="F760" s="31" t="s">
        <v>8</v>
      </c>
      <c r="G760" s="31">
        <v>1</v>
      </c>
      <c r="H760" s="31" t="s">
        <v>8</v>
      </c>
      <c r="I760" s="31">
        <v>89</v>
      </c>
      <c r="J760" s="84" t="s">
        <v>8</v>
      </c>
      <c r="K760" s="98"/>
      <c r="L760" s="98"/>
      <c r="M760" s="98"/>
      <c r="N760" s="83" t="s">
        <v>5602</v>
      </c>
      <c r="O760" s="98">
        <v>200000</v>
      </c>
      <c r="P760" s="81"/>
      <c r="Q760" s="98"/>
      <c r="R760" s="81" t="s">
        <v>133</v>
      </c>
    </row>
    <row r="761" spans="1:18" ht="18" customHeight="1" x14ac:dyDescent="0.15">
      <c r="A761" s="30">
        <v>21</v>
      </c>
      <c r="B761" s="31" t="s">
        <v>5501</v>
      </c>
      <c r="C761" s="31">
        <v>5</v>
      </c>
      <c r="D761" s="31" t="s">
        <v>8</v>
      </c>
      <c r="E761" s="31">
        <v>3</v>
      </c>
      <c r="F761" s="31" t="s">
        <v>8</v>
      </c>
      <c r="G761" s="31">
        <v>1</v>
      </c>
      <c r="H761" s="31" t="s">
        <v>8</v>
      </c>
      <c r="I761" s="32">
        <v>89</v>
      </c>
      <c r="J761" s="83" t="s">
        <v>8</v>
      </c>
      <c r="K761" s="98">
        <v>7</v>
      </c>
      <c r="L761" s="98">
        <v>7</v>
      </c>
      <c r="M761" s="98">
        <f t="shared" ref="M761:M763" si="209">K761-L761</f>
        <v>0</v>
      </c>
      <c r="N761" s="83" t="s">
        <v>5603</v>
      </c>
      <c r="O761" s="98">
        <v>7000</v>
      </c>
      <c r="P761" s="81" t="s">
        <v>991</v>
      </c>
      <c r="Q761" s="98">
        <v>7</v>
      </c>
      <c r="R761" s="81" t="s">
        <v>862</v>
      </c>
    </row>
    <row r="762" spans="1:18" ht="18" customHeight="1" x14ac:dyDescent="0.15">
      <c r="A762" s="30">
        <v>21</v>
      </c>
      <c r="B762" s="31" t="s">
        <v>5501</v>
      </c>
      <c r="C762" s="31">
        <v>5</v>
      </c>
      <c r="D762" s="31" t="s">
        <v>8</v>
      </c>
      <c r="E762" s="31">
        <v>3</v>
      </c>
      <c r="F762" s="31" t="s">
        <v>8</v>
      </c>
      <c r="G762" s="31">
        <v>1</v>
      </c>
      <c r="H762" s="31" t="s">
        <v>8</v>
      </c>
      <c r="I762" s="32">
        <v>89</v>
      </c>
      <c r="J762" s="83" t="s">
        <v>8</v>
      </c>
      <c r="K762" s="98">
        <v>2</v>
      </c>
      <c r="L762" s="98">
        <v>1502</v>
      </c>
      <c r="M762" s="98">
        <f t="shared" si="209"/>
        <v>-1500</v>
      </c>
      <c r="N762" s="83" t="s">
        <v>5604</v>
      </c>
      <c r="O762" s="98">
        <v>2000</v>
      </c>
      <c r="P762" s="81" t="s">
        <v>1290</v>
      </c>
      <c r="Q762" s="98">
        <v>2</v>
      </c>
      <c r="R762" s="81" t="s">
        <v>1292</v>
      </c>
    </row>
    <row r="763" spans="1:18" ht="18" customHeight="1" x14ac:dyDescent="0.15">
      <c r="A763" s="30">
        <v>21</v>
      </c>
      <c r="B763" s="31" t="s">
        <v>5501</v>
      </c>
      <c r="C763" s="31">
        <v>5</v>
      </c>
      <c r="D763" s="31" t="s">
        <v>8</v>
      </c>
      <c r="E763" s="31">
        <v>3</v>
      </c>
      <c r="F763" s="31" t="s">
        <v>8</v>
      </c>
      <c r="G763" s="31">
        <v>1</v>
      </c>
      <c r="H763" s="31" t="s">
        <v>8</v>
      </c>
      <c r="I763" s="32">
        <v>89</v>
      </c>
      <c r="J763" s="83" t="s">
        <v>8</v>
      </c>
      <c r="K763" s="98">
        <v>150</v>
      </c>
      <c r="L763" s="98">
        <v>150</v>
      </c>
      <c r="M763" s="98">
        <f t="shared" si="209"/>
        <v>0</v>
      </c>
      <c r="N763" s="83" t="s">
        <v>5605</v>
      </c>
      <c r="O763" s="98">
        <v>80000</v>
      </c>
      <c r="P763" s="81" t="s">
        <v>2576</v>
      </c>
      <c r="Q763" s="98">
        <v>150</v>
      </c>
      <c r="R763" s="81" t="s">
        <v>2511</v>
      </c>
    </row>
    <row r="764" spans="1:18" ht="18" customHeight="1" x14ac:dyDescent="0.15">
      <c r="A764" s="30">
        <v>21</v>
      </c>
      <c r="B764" s="31" t="s">
        <v>5501</v>
      </c>
      <c r="C764" s="31">
        <v>5</v>
      </c>
      <c r="D764" s="31" t="s">
        <v>8</v>
      </c>
      <c r="E764" s="31">
        <v>3</v>
      </c>
      <c r="F764" s="31" t="s">
        <v>8</v>
      </c>
      <c r="G764" s="31">
        <v>1</v>
      </c>
      <c r="H764" s="31" t="s">
        <v>8</v>
      </c>
      <c r="I764" s="31">
        <v>89</v>
      </c>
      <c r="J764" s="84" t="s">
        <v>8</v>
      </c>
      <c r="K764" s="98"/>
      <c r="L764" s="98"/>
      <c r="M764" s="98"/>
      <c r="N764" s="83" t="s">
        <v>5606</v>
      </c>
      <c r="O764" s="98">
        <v>70000</v>
      </c>
      <c r="P764" s="81"/>
      <c r="Q764" s="98"/>
      <c r="R764" s="81" t="s">
        <v>2511</v>
      </c>
    </row>
    <row r="765" spans="1:18" s="6" customFormat="1" ht="18" customHeight="1" x14ac:dyDescent="0.15">
      <c r="A765" s="24">
        <v>22</v>
      </c>
      <c r="B765" s="25" t="s">
        <v>5607</v>
      </c>
      <c r="C765" s="25"/>
      <c r="D765" s="25"/>
      <c r="E765" s="26"/>
      <c r="F765" s="25"/>
      <c r="G765" s="26"/>
      <c r="H765" s="25"/>
      <c r="I765" s="26"/>
      <c r="J765" s="26"/>
      <c r="K765" s="27">
        <f>IF(C765="",SUMIFS($K766:$K$6016,$A766:$A$6016,A765,$E766:$E$6016,""),IF(E765="",SUMIFS($K766:$K$6016,$A766:$A$6016,A765,$C766:$C$6016,C765,$G766:$G$6016,""),IF(G765="",SUMIFS($K766:$K$6016,$A766:$A$6016,A765,$C766:$C$6016,C765,$E766:$E$6016,E765),0)))</f>
        <v>318900</v>
      </c>
      <c r="L765" s="27">
        <f>IF(C765="",SUMIFS($L766:$L$6016,$A766:$A$6016,A765,$E766:$E$6016,""),IF(E765="",SUMIFS($L766:$L$6016,$A766:$A$6016,A765,$C766:$C$6016,C765,$G766:$G$6016,""),IF(G765="",SUMIFS($L766:$L$6016,$A766:$A$6016,A765,$C766:$C$6016,C765,$E766:$E$6016,E765),0)))</f>
        <v>310000</v>
      </c>
      <c r="M765" s="27">
        <f t="shared" ref="M765:M767" si="210">K765-L765</f>
        <v>8900</v>
      </c>
      <c r="N765" s="56"/>
      <c r="O765" s="71"/>
      <c r="P765" s="28"/>
      <c r="Q765" s="27">
        <f>IF(C765="",SUMIFS($Q$3:$Q$5564,$A$3:$A$5564,A765,$C$3:$C$5564,"&gt;0",$E$3:$E$5564,""),IF(E765="",SUMIFS($Q$3:$Q$5564,$A$3:$A$5564,A765,$C$3:$C$5564,C765,$E$3:$E$5564,"&gt;0",$G$3:$G$5564,""),IF(G765="",SUMIFS($Q$3:$Q$5564,$A$3:$A$5564,A765,$C$3:$C$5564,C765,$E$3:$E$5564,E765,$G$3:$G$5564,"&gt;0"))))</f>
        <v>187700</v>
      </c>
      <c r="R765" s="27"/>
    </row>
    <row r="766" spans="1:18" s="6" customFormat="1" ht="18" customHeight="1" x14ac:dyDescent="0.15">
      <c r="A766" s="13">
        <v>22</v>
      </c>
      <c r="B766" s="14" t="s">
        <v>5607</v>
      </c>
      <c r="C766" s="15">
        <v>1</v>
      </c>
      <c r="D766" s="15" t="s">
        <v>5607</v>
      </c>
      <c r="E766" s="16"/>
      <c r="F766" s="15"/>
      <c r="G766" s="16"/>
      <c r="H766" s="15"/>
      <c r="I766" s="16"/>
      <c r="J766" s="16"/>
      <c r="K766" s="17">
        <f>IF(C766="",SUMIFS($K767:$K$6016,$A767:$A$6016,A766,$E767:$E$6016,""),IF(E766="",SUMIFS($K767:$K$6016,$A767:$A$6016,A766,$C767:$C$6016,C766,$G767:$G$6016,""),IF(G766="",SUMIFS($K767:$K$6016,$A767:$A$6016,A766,$C767:$C$6016,C766,$E767:$E$6016,E766),0)))</f>
        <v>318900</v>
      </c>
      <c r="L766" s="17">
        <f>IF(C766="",SUMIFS($L767:$L$6016,$A767:$A$6016,A766,$E767:$E$6016,""),IF(E766="",SUMIFS($L767:$L$6016,$A767:$A$6016,A766,$C767:$C$6016,C766,$G767:$G$6016,""),IF(G766="",SUMIFS($L767:$L$6016,$A767:$A$6016,A766,$C767:$C$6016,C766,$E767:$E$6016,E766),0)))</f>
        <v>310000</v>
      </c>
      <c r="M766" s="17">
        <f t="shared" si="210"/>
        <v>8900</v>
      </c>
      <c r="N766" s="58"/>
      <c r="O766" s="72"/>
      <c r="P766" s="18"/>
      <c r="Q766" s="17">
        <f>IF(C766="",SUMIFS($Q$3:$Q$5564,$A$3:$A$5564,A766,$C$3:$C$5564,"&gt;0",$E$3:$E$5564,""),IF(E766="",SUMIFS($Q$3:$Q$5564,$A$3:$A$5564,A766,$C$3:$C$5564,C766,$E$3:$E$5564,"&gt;0",$G$3:$G$5564,""),IF(G766="",SUMIFS($Q$3:$Q$5564,$A$3:$A$5564,A766,$C$3:$C$5564,C766,$E$3:$E$5564,E766,$G$3:$G$5564,"&gt;0"))))</f>
        <v>187700</v>
      </c>
      <c r="R766" s="17"/>
    </row>
    <row r="767" spans="1:18" s="6" customFormat="1" ht="18" customHeight="1" x14ac:dyDescent="0.15">
      <c r="A767" s="13">
        <v>22</v>
      </c>
      <c r="B767" s="14" t="s">
        <v>5607</v>
      </c>
      <c r="C767" s="19">
        <v>1</v>
      </c>
      <c r="D767" s="14" t="s">
        <v>5607</v>
      </c>
      <c r="E767" s="20">
        <v>6</v>
      </c>
      <c r="F767" s="21" t="s">
        <v>5608</v>
      </c>
      <c r="G767" s="20"/>
      <c r="H767" s="21"/>
      <c r="I767" s="20"/>
      <c r="J767" s="20"/>
      <c r="K767" s="22">
        <f>IF(C767="",SUMIFS($K768:$K$6016,$A768:$A$6016,A767,$E768:$E$6016,""),IF(E767="",SUMIFS($K768:$K$6016,$A768:$A$6016,A767,$C768:$C$6016,C767,$G768:$G$6016,""),IF(G767="",SUMIFS($K768:$K$6016,$A768:$A$6016,A767,$C768:$C$6016,C767,$E768:$E$6016,E767),0)))</f>
        <v>26500</v>
      </c>
      <c r="L767" s="22">
        <f>IF(C767="",SUMIFS($L768:$L$6016,$A768:$A$6016,A767,$E768:$E$6016,""),IF(E767="",SUMIFS($L768:$L$6016,$A768:$A$6016,A767,$C768:$C$6016,C767,$G768:$G$6016,""),IF(G767="",SUMIFS($L768:$L$6016,$A768:$A$6016,A767,$C768:$C$6016,C767,$E768:$E$6016,E767),0)))</f>
        <v>27400</v>
      </c>
      <c r="M767" s="22">
        <f t="shared" si="210"/>
        <v>-900</v>
      </c>
      <c r="N767" s="77"/>
      <c r="O767" s="23"/>
      <c r="P767" s="60"/>
      <c r="Q767" s="22">
        <f>IF(C767="",SUMIFS($Q$3:$Q$5564,$A$3:$A$5564,A767,$C$3:$C$5564,"&gt;0",$E$3:$E$5564,""),IF(E767="",SUMIFS($Q$3:$Q$5564,$A$3:$A$5564,A767,$C$3:$C$5564,C767,$E$3:$E$5564,"&gt;0",$G$3:$G$5564,""),IF(G767="",SUMIFS($Q$3:$Q$5564,$A$3:$A$5564,A767,$C$3:$C$5564,C767,$E$3:$E$5564,E767,$G$3:$G$5564,"&gt;0"))))</f>
        <v>26500</v>
      </c>
      <c r="R767" s="22"/>
    </row>
    <row r="768" spans="1:18" ht="18" customHeight="1" x14ac:dyDescent="0.15">
      <c r="A768" s="30">
        <v>22</v>
      </c>
      <c r="B768" s="31" t="s">
        <v>5607</v>
      </c>
      <c r="C768" s="31">
        <v>1</v>
      </c>
      <c r="D768" s="31" t="s">
        <v>5607</v>
      </c>
      <c r="E768" s="31">
        <v>6</v>
      </c>
      <c r="F768" s="31" t="s">
        <v>5608</v>
      </c>
      <c r="G768" s="32">
        <v>1</v>
      </c>
      <c r="H768" s="32" t="s">
        <v>2888</v>
      </c>
      <c r="I768" s="32"/>
      <c r="J768" s="83"/>
      <c r="K768" s="98"/>
      <c r="L768" s="98"/>
      <c r="M768" s="98"/>
      <c r="N768" s="83"/>
      <c r="O768" s="98"/>
      <c r="P768" s="81"/>
      <c r="Q768" s="98"/>
      <c r="R768" s="81"/>
    </row>
    <row r="769" spans="1:18" ht="18" customHeight="1" x14ac:dyDescent="0.15">
      <c r="A769" s="30">
        <v>22</v>
      </c>
      <c r="B769" s="31" t="s">
        <v>5607</v>
      </c>
      <c r="C769" s="31">
        <v>1</v>
      </c>
      <c r="D769" s="31" t="s">
        <v>5607</v>
      </c>
      <c r="E769" s="31">
        <v>6</v>
      </c>
      <c r="F769" s="31" t="s">
        <v>5608</v>
      </c>
      <c r="G769" s="31">
        <v>1</v>
      </c>
      <c r="H769" s="31" t="s">
        <v>2888</v>
      </c>
      <c r="I769" s="32">
        <v>1</v>
      </c>
      <c r="J769" s="83" t="s">
        <v>2888</v>
      </c>
      <c r="K769" s="98">
        <v>26500</v>
      </c>
      <c r="L769" s="98">
        <v>27400</v>
      </c>
      <c r="M769" s="98">
        <f t="shared" ref="M769" si="211">K769-L769</f>
        <v>-900</v>
      </c>
      <c r="N769" s="83" t="s">
        <v>5609</v>
      </c>
      <c r="O769" s="98"/>
      <c r="P769" s="81" t="s">
        <v>1407</v>
      </c>
      <c r="Q769" s="98">
        <v>26500</v>
      </c>
      <c r="R769" s="81" t="s">
        <v>133</v>
      </c>
    </row>
    <row r="770" spans="1:18" ht="18" customHeight="1" x14ac:dyDescent="0.15">
      <c r="A770" s="30">
        <v>22</v>
      </c>
      <c r="B770" s="31" t="s">
        <v>5607</v>
      </c>
      <c r="C770" s="31">
        <v>1</v>
      </c>
      <c r="D770" s="31" t="s">
        <v>5607</v>
      </c>
      <c r="E770" s="31">
        <v>6</v>
      </c>
      <c r="F770" s="31" t="s">
        <v>5608</v>
      </c>
      <c r="G770" s="31">
        <v>1</v>
      </c>
      <c r="H770" s="31" t="s">
        <v>2888</v>
      </c>
      <c r="I770" s="31">
        <v>1</v>
      </c>
      <c r="J770" s="84" t="s">
        <v>2888</v>
      </c>
      <c r="K770" s="98"/>
      <c r="L770" s="98"/>
      <c r="M770" s="98"/>
      <c r="N770" s="83" t="s">
        <v>5610</v>
      </c>
      <c r="O770" s="98"/>
      <c r="P770" s="81"/>
      <c r="Q770" s="98"/>
      <c r="R770" s="81" t="s">
        <v>133</v>
      </c>
    </row>
    <row r="771" spans="1:18" ht="18" customHeight="1" x14ac:dyDescent="0.15">
      <c r="A771" s="30">
        <v>22</v>
      </c>
      <c r="B771" s="31" t="s">
        <v>5607</v>
      </c>
      <c r="C771" s="31">
        <v>1</v>
      </c>
      <c r="D771" s="31" t="s">
        <v>5607</v>
      </c>
      <c r="E771" s="31">
        <v>6</v>
      </c>
      <c r="F771" s="31" t="s">
        <v>5608</v>
      </c>
      <c r="G771" s="31">
        <v>1</v>
      </c>
      <c r="H771" s="31" t="s">
        <v>2888</v>
      </c>
      <c r="I771" s="31">
        <v>1</v>
      </c>
      <c r="J771" s="84" t="s">
        <v>2888</v>
      </c>
      <c r="K771" s="98"/>
      <c r="L771" s="98"/>
      <c r="M771" s="98"/>
      <c r="N771" s="83" t="s">
        <v>5611</v>
      </c>
      <c r="O771" s="98">
        <v>26500000</v>
      </c>
      <c r="P771" s="81"/>
      <c r="Q771" s="98"/>
      <c r="R771" s="81" t="s">
        <v>133</v>
      </c>
    </row>
    <row r="772" spans="1:18" s="6" customFormat="1" ht="18" customHeight="1" x14ac:dyDescent="0.15">
      <c r="A772" s="13">
        <v>22</v>
      </c>
      <c r="B772" s="14" t="s">
        <v>5607</v>
      </c>
      <c r="C772" s="19">
        <v>1</v>
      </c>
      <c r="D772" s="14" t="s">
        <v>5607</v>
      </c>
      <c r="E772" s="20">
        <v>7</v>
      </c>
      <c r="F772" s="21" t="s">
        <v>5612</v>
      </c>
      <c r="G772" s="20"/>
      <c r="H772" s="21"/>
      <c r="I772" s="20"/>
      <c r="J772" s="20"/>
      <c r="K772" s="22">
        <f>IF(C772="",SUMIFS($K773:$K$6016,$A773:$A$6016,A772,$E773:$E$6016,""),IF(E772="",SUMIFS($K773:$K$6016,$A773:$A$6016,A772,$C773:$C$6016,C772,$G773:$G$6016,""),IF(G772="",SUMIFS($K773:$K$6016,$A773:$A$6016,A772,$C773:$C$6016,C772,$E773:$E$6016,E772),0)))</f>
        <v>37900</v>
      </c>
      <c r="L772" s="22">
        <f>IF(C772="",SUMIFS($L773:$L$6016,$A773:$A$6016,A772,$E773:$E$6016,""),IF(E772="",SUMIFS($L773:$L$6016,$A773:$A$6016,A772,$C773:$C$6016,C772,$G773:$G$6016,""),IF(G772="",SUMIFS($L773:$L$6016,$A773:$A$6016,A772,$C773:$C$6016,C772,$E773:$E$6016,E772),0)))</f>
        <v>37600</v>
      </c>
      <c r="M772" s="22">
        <f t="shared" ref="M772" si="212">K772-L772</f>
        <v>300</v>
      </c>
      <c r="N772" s="77"/>
      <c r="O772" s="23"/>
      <c r="P772" s="60"/>
      <c r="Q772" s="22">
        <f>IF(C772="",SUMIFS($Q$3:$Q$5564,$A$3:$A$5564,A772,$C$3:$C$5564,"&gt;0",$E$3:$E$5564,""),IF(E772="",SUMIFS($Q$3:$Q$5564,$A$3:$A$5564,A772,$C$3:$C$5564,C772,$E$3:$E$5564,"&gt;0",$G$3:$G$5564,""),IF(G772="",SUMIFS($Q$3:$Q$5564,$A$3:$A$5564,A772,$C$3:$C$5564,C772,$E$3:$E$5564,E772,$G$3:$G$5564,"&gt;0"))))</f>
        <v>37900</v>
      </c>
      <c r="R772" s="22"/>
    </row>
    <row r="773" spans="1:18" ht="18" customHeight="1" x14ac:dyDescent="0.15">
      <c r="A773" s="30">
        <v>22</v>
      </c>
      <c r="B773" s="31" t="s">
        <v>5607</v>
      </c>
      <c r="C773" s="31">
        <v>1</v>
      </c>
      <c r="D773" s="31" t="s">
        <v>5607</v>
      </c>
      <c r="E773" s="31">
        <v>7</v>
      </c>
      <c r="F773" s="31" t="s">
        <v>5612</v>
      </c>
      <c r="G773" s="32">
        <v>1</v>
      </c>
      <c r="H773" s="32" t="s">
        <v>5613</v>
      </c>
      <c r="I773" s="32"/>
      <c r="J773" s="83"/>
      <c r="K773" s="98"/>
      <c r="L773" s="98"/>
      <c r="M773" s="98"/>
      <c r="N773" s="83"/>
      <c r="O773" s="98"/>
      <c r="P773" s="81"/>
      <c r="Q773" s="98"/>
      <c r="R773" s="81"/>
    </row>
    <row r="774" spans="1:18" ht="18" customHeight="1" x14ac:dyDescent="0.15">
      <c r="A774" s="30">
        <v>22</v>
      </c>
      <c r="B774" s="31" t="s">
        <v>5607</v>
      </c>
      <c r="C774" s="31">
        <v>1</v>
      </c>
      <c r="D774" s="31" t="s">
        <v>5607</v>
      </c>
      <c r="E774" s="31">
        <v>7</v>
      </c>
      <c r="F774" s="31" t="s">
        <v>5612</v>
      </c>
      <c r="G774" s="31">
        <v>1</v>
      </c>
      <c r="H774" s="31" t="s">
        <v>5613</v>
      </c>
      <c r="I774" s="32">
        <v>1</v>
      </c>
      <c r="J774" s="83" t="s">
        <v>2897</v>
      </c>
      <c r="K774" s="98">
        <v>37900</v>
      </c>
      <c r="L774" s="98">
        <v>37600</v>
      </c>
      <c r="M774" s="98">
        <f t="shared" ref="M774" si="213">K774-L774</f>
        <v>300</v>
      </c>
      <c r="N774" s="83" t="s">
        <v>5614</v>
      </c>
      <c r="O774" s="98"/>
      <c r="P774" s="81" t="s">
        <v>1666</v>
      </c>
      <c r="Q774" s="98">
        <v>37900</v>
      </c>
      <c r="R774" s="81" t="s">
        <v>133</v>
      </c>
    </row>
    <row r="775" spans="1:18" ht="18" customHeight="1" x14ac:dyDescent="0.15">
      <c r="A775" s="30">
        <v>22</v>
      </c>
      <c r="B775" s="31" t="s">
        <v>5607</v>
      </c>
      <c r="C775" s="31">
        <v>1</v>
      </c>
      <c r="D775" s="31" t="s">
        <v>5607</v>
      </c>
      <c r="E775" s="31">
        <v>7</v>
      </c>
      <c r="F775" s="31" t="s">
        <v>5612</v>
      </c>
      <c r="G775" s="31">
        <v>1</v>
      </c>
      <c r="H775" s="31" t="s">
        <v>5613</v>
      </c>
      <c r="I775" s="31">
        <v>1</v>
      </c>
      <c r="J775" s="84" t="s">
        <v>2897</v>
      </c>
      <c r="K775" s="98"/>
      <c r="L775" s="98"/>
      <c r="M775" s="98"/>
      <c r="N775" s="83" t="s">
        <v>5615</v>
      </c>
      <c r="O775" s="98">
        <v>29900000</v>
      </c>
      <c r="P775" s="81"/>
      <c r="Q775" s="98"/>
      <c r="R775" s="81" t="s">
        <v>133</v>
      </c>
    </row>
    <row r="776" spans="1:18" ht="18" customHeight="1" x14ac:dyDescent="0.15">
      <c r="A776" s="30">
        <v>22</v>
      </c>
      <c r="B776" s="31" t="s">
        <v>5607</v>
      </c>
      <c r="C776" s="31">
        <v>1</v>
      </c>
      <c r="D776" s="31" t="s">
        <v>5607</v>
      </c>
      <c r="E776" s="31">
        <v>7</v>
      </c>
      <c r="F776" s="31" t="s">
        <v>5612</v>
      </c>
      <c r="G776" s="31">
        <v>1</v>
      </c>
      <c r="H776" s="31" t="s">
        <v>5613</v>
      </c>
      <c r="I776" s="31">
        <v>1</v>
      </c>
      <c r="J776" s="84" t="s">
        <v>2897</v>
      </c>
      <c r="K776" s="98"/>
      <c r="L776" s="98"/>
      <c r="M776" s="98"/>
      <c r="N776" s="83" t="s">
        <v>5616</v>
      </c>
      <c r="O776" s="98"/>
      <c r="P776" s="81"/>
      <c r="Q776" s="98"/>
      <c r="R776" s="81" t="s">
        <v>133</v>
      </c>
    </row>
    <row r="777" spans="1:18" ht="18" customHeight="1" x14ac:dyDescent="0.15">
      <c r="A777" s="30">
        <v>22</v>
      </c>
      <c r="B777" s="31" t="s">
        <v>5607</v>
      </c>
      <c r="C777" s="31">
        <v>1</v>
      </c>
      <c r="D777" s="31" t="s">
        <v>5607</v>
      </c>
      <c r="E777" s="31">
        <v>7</v>
      </c>
      <c r="F777" s="31" t="s">
        <v>5612</v>
      </c>
      <c r="G777" s="31">
        <v>1</v>
      </c>
      <c r="H777" s="31" t="s">
        <v>5613</v>
      </c>
      <c r="I777" s="31">
        <v>1</v>
      </c>
      <c r="J777" s="84" t="s">
        <v>2897</v>
      </c>
      <c r="K777" s="98"/>
      <c r="L777" s="98"/>
      <c r="M777" s="98"/>
      <c r="N777" s="83" t="s">
        <v>5617</v>
      </c>
      <c r="O777" s="98">
        <v>5000000</v>
      </c>
      <c r="P777" s="81"/>
      <c r="Q777" s="98"/>
      <c r="R777" s="81" t="s">
        <v>133</v>
      </c>
    </row>
    <row r="778" spans="1:18" ht="18" customHeight="1" x14ac:dyDescent="0.15">
      <c r="A778" s="30">
        <v>22</v>
      </c>
      <c r="B778" s="31" t="s">
        <v>5607</v>
      </c>
      <c r="C778" s="31">
        <v>1</v>
      </c>
      <c r="D778" s="31" t="s">
        <v>5607</v>
      </c>
      <c r="E778" s="31">
        <v>7</v>
      </c>
      <c r="F778" s="31" t="s">
        <v>5612</v>
      </c>
      <c r="G778" s="31">
        <v>1</v>
      </c>
      <c r="H778" s="31" t="s">
        <v>5613</v>
      </c>
      <c r="I778" s="31">
        <v>1</v>
      </c>
      <c r="J778" s="84" t="s">
        <v>2897</v>
      </c>
      <c r="K778" s="98"/>
      <c r="L778" s="98"/>
      <c r="M778" s="98"/>
      <c r="N778" s="83" t="s">
        <v>5618</v>
      </c>
      <c r="O778" s="98"/>
      <c r="P778" s="81"/>
      <c r="Q778" s="98"/>
      <c r="R778" s="81" t="s">
        <v>133</v>
      </c>
    </row>
    <row r="779" spans="1:18" ht="18" customHeight="1" x14ac:dyDescent="0.15">
      <c r="A779" s="30">
        <v>22</v>
      </c>
      <c r="B779" s="31" t="s">
        <v>5607</v>
      </c>
      <c r="C779" s="31">
        <v>1</v>
      </c>
      <c r="D779" s="31" t="s">
        <v>5607</v>
      </c>
      <c r="E779" s="31">
        <v>7</v>
      </c>
      <c r="F779" s="31" t="s">
        <v>5612</v>
      </c>
      <c r="G779" s="31">
        <v>1</v>
      </c>
      <c r="H779" s="31" t="s">
        <v>5613</v>
      </c>
      <c r="I779" s="31">
        <v>1</v>
      </c>
      <c r="J779" s="84" t="s">
        <v>2897</v>
      </c>
      <c r="K779" s="98"/>
      <c r="L779" s="98"/>
      <c r="M779" s="98"/>
      <c r="N779" s="83" t="s">
        <v>5619</v>
      </c>
      <c r="O779" s="98">
        <v>3000000</v>
      </c>
      <c r="P779" s="81"/>
      <c r="Q779" s="98"/>
      <c r="R779" s="81" t="s">
        <v>133</v>
      </c>
    </row>
    <row r="780" spans="1:18" ht="18" customHeight="1" x14ac:dyDescent="0.15">
      <c r="A780" s="30">
        <v>22</v>
      </c>
      <c r="B780" s="31" t="s">
        <v>5607</v>
      </c>
      <c r="C780" s="31">
        <v>1</v>
      </c>
      <c r="D780" s="31" t="s">
        <v>5607</v>
      </c>
      <c r="E780" s="31">
        <v>7</v>
      </c>
      <c r="F780" s="31" t="s">
        <v>5612</v>
      </c>
      <c r="G780" s="31">
        <v>1</v>
      </c>
      <c r="H780" s="31" t="s">
        <v>5613</v>
      </c>
      <c r="I780" s="31">
        <v>1</v>
      </c>
      <c r="J780" s="84" t="s">
        <v>2897</v>
      </c>
      <c r="K780" s="98"/>
      <c r="L780" s="98"/>
      <c r="M780" s="98"/>
      <c r="N780" s="83" t="s">
        <v>5620</v>
      </c>
      <c r="O780" s="98"/>
      <c r="P780" s="81"/>
      <c r="Q780" s="98"/>
      <c r="R780" s="81" t="s">
        <v>133</v>
      </c>
    </row>
    <row r="781" spans="1:18" ht="18" customHeight="1" x14ac:dyDescent="0.15">
      <c r="A781" s="30">
        <v>22</v>
      </c>
      <c r="B781" s="31" t="s">
        <v>5607</v>
      </c>
      <c r="C781" s="31">
        <v>1</v>
      </c>
      <c r="D781" s="31" t="s">
        <v>5607</v>
      </c>
      <c r="E781" s="31">
        <v>7</v>
      </c>
      <c r="F781" s="31" t="s">
        <v>5612</v>
      </c>
      <c r="G781" s="31">
        <v>1</v>
      </c>
      <c r="H781" s="31" t="s">
        <v>5613</v>
      </c>
      <c r="I781" s="31">
        <v>1</v>
      </c>
      <c r="J781" s="84" t="s">
        <v>2897</v>
      </c>
      <c r="K781" s="98"/>
      <c r="L781" s="98"/>
      <c r="M781" s="98"/>
      <c r="N781" s="83" t="s">
        <v>5621</v>
      </c>
      <c r="O781" s="98"/>
      <c r="P781" s="81"/>
      <c r="Q781" s="98"/>
      <c r="R781" s="81" t="s">
        <v>133</v>
      </c>
    </row>
    <row r="782" spans="1:18" s="6" customFormat="1" ht="18" customHeight="1" x14ac:dyDescent="0.15">
      <c r="A782" s="13">
        <v>22</v>
      </c>
      <c r="B782" s="14" t="s">
        <v>5607</v>
      </c>
      <c r="C782" s="19">
        <v>1</v>
      </c>
      <c r="D782" s="14" t="s">
        <v>5607</v>
      </c>
      <c r="E782" s="20">
        <v>8</v>
      </c>
      <c r="F782" s="21" t="s">
        <v>5622</v>
      </c>
      <c r="G782" s="20"/>
      <c r="H782" s="21"/>
      <c r="I782" s="20"/>
      <c r="J782" s="20"/>
      <c r="K782" s="22">
        <f>IF(C782="",SUMIFS($K783:$K$6016,$A783:$A$6016,A782,$E783:$E$6016,""),IF(E782="",SUMIFS($K783:$K$6016,$A783:$A$6016,A782,$C783:$C$6016,C782,$G783:$G$6016,""),IF(G782="",SUMIFS($K783:$K$6016,$A783:$A$6016,A782,$C783:$C$6016,C782,$E783:$E$6016,E782),0)))</f>
        <v>31900</v>
      </c>
      <c r="L782" s="22">
        <f>IF(C782="",SUMIFS($L783:$L$6016,$A783:$A$6016,A782,$E783:$E$6016,""),IF(E782="",SUMIFS($L783:$L$6016,$A783:$A$6016,A782,$C783:$C$6016,C782,$G783:$G$6016,""),IF(G782="",SUMIFS($L783:$L$6016,$A783:$A$6016,A782,$C783:$C$6016,C782,$E783:$E$6016,E782),0)))</f>
        <v>34000</v>
      </c>
      <c r="M782" s="22">
        <f t="shared" ref="M782" si="214">K782-L782</f>
        <v>-2100</v>
      </c>
      <c r="N782" s="77"/>
      <c r="O782" s="23"/>
      <c r="P782" s="60"/>
      <c r="Q782" s="22">
        <f>IF(C782="",SUMIFS($Q$3:$Q$5564,$A$3:$A$5564,A782,$C$3:$C$5564,"&gt;0",$E$3:$E$5564,""),IF(E782="",SUMIFS($Q$3:$Q$5564,$A$3:$A$5564,A782,$C$3:$C$5564,C782,$E$3:$E$5564,"&gt;0",$G$3:$G$5564,""),IF(G782="",SUMIFS($Q$3:$Q$5564,$A$3:$A$5564,A782,$C$3:$C$5564,C782,$E$3:$E$5564,E782,$G$3:$G$5564,"&gt;0"))))</f>
        <v>31900</v>
      </c>
      <c r="R782" s="22"/>
    </row>
    <row r="783" spans="1:18" ht="18" customHeight="1" x14ac:dyDescent="0.15">
      <c r="A783" s="30">
        <v>22</v>
      </c>
      <c r="B783" s="31" t="s">
        <v>5607</v>
      </c>
      <c r="C783" s="31">
        <v>1</v>
      </c>
      <c r="D783" s="31" t="s">
        <v>5607</v>
      </c>
      <c r="E783" s="31">
        <v>8</v>
      </c>
      <c r="F783" s="31" t="s">
        <v>5622</v>
      </c>
      <c r="G783" s="32">
        <v>1</v>
      </c>
      <c r="H783" s="32" t="s">
        <v>5623</v>
      </c>
      <c r="I783" s="32"/>
      <c r="J783" s="83"/>
      <c r="K783" s="98"/>
      <c r="L783" s="98"/>
      <c r="M783" s="98"/>
      <c r="N783" s="83"/>
      <c r="O783" s="98"/>
      <c r="P783" s="81"/>
      <c r="Q783" s="98"/>
      <c r="R783" s="81"/>
    </row>
    <row r="784" spans="1:18" ht="18" customHeight="1" x14ac:dyDescent="0.15">
      <c r="A784" s="30">
        <v>22</v>
      </c>
      <c r="B784" s="31" t="s">
        <v>5607</v>
      </c>
      <c r="C784" s="31">
        <v>1</v>
      </c>
      <c r="D784" s="31" t="s">
        <v>5607</v>
      </c>
      <c r="E784" s="31">
        <v>8</v>
      </c>
      <c r="F784" s="31" t="s">
        <v>5622</v>
      </c>
      <c r="G784" s="31">
        <v>1</v>
      </c>
      <c r="H784" s="31" t="s">
        <v>5623</v>
      </c>
      <c r="I784" s="32">
        <v>1</v>
      </c>
      <c r="J784" s="83" t="s">
        <v>5624</v>
      </c>
      <c r="K784" s="98">
        <v>0</v>
      </c>
      <c r="L784" s="98">
        <v>15600</v>
      </c>
      <c r="M784" s="98">
        <f t="shared" ref="M784:M786" si="215">K784-L784</f>
        <v>-15600</v>
      </c>
      <c r="N784" s="83"/>
      <c r="O784" s="98"/>
      <c r="P784" s="81"/>
      <c r="Q784" s="98"/>
      <c r="R784" s="81" t="s">
        <v>133</v>
      </c>
    </row>
    <row r="785" spans="1:18" ht="18" customHeight="1" x14ac:dyDescent="0.15">
      <c r="A785" s="30">
        <v>22</v>
      </c>
      <c r="B785" s="31" t="s">
        <v>5607</v>
      </c>
      <c r="C785" s="31">
        <v>1</v>
      </c>
      <c r="D785" s="31" t="s">
        <v>5607</v>
      </c>
      <c r="E785" s="31">
        <v>8</v>
      </c>
      <c r="F785" s="31" t="s">
        <v>5622</v>
      </c>
      <c r="G785" s="31">
        <v>1</v>
      </c>
      <c r="H785" s="31" t="s">
        <v>5623</v>
      </c>
      <c r="I785" s="31">
        <v>1</v>
      </c>
      <c r="J785" s="84" t="s">
        <v>5624</v>
      </c>
      <c r="K785" s="98"/>
      <c r="L785" s="98"/>
      <c r="M785" s="98"/>
      <c r="N785" s="83"/>
      <c r="O785" s="98"/>
      <c r="P785" s="81"/>
      <c r="Q785" s="98"/>
      <c r="R785" s="81" t="s">
        <v>133</v>
      </c>
    </row>
    <row r="786" spans="1:18" ht="18" customHeight="1" x14ac:dyDescent="0.15">
      <c r="A786" s="30">
        <v>22</v>
      </c>
      <c r="B786" s="31" t="s">
        <v>5607</v>
      </c>
      <c r="C786" s="31">
        <v>1</v>
      </c>
      <c r="D786" s="31" t="s">
        <v>5607</v>
      </c>
      <c r="E786" s="31">
        <v>8</v>
      </c>
      <c r="F786" s="31" t="s">
        <v>5622</v>
      </c>
      <c r="G786" s="31">
        <v>1</v>
      </c>
      <c r="H786" s="31" t="s">
        <v>5623</v>
      </c>
      <c r="I786" s="32">
        <v>2</v>
      </c>
      <c r="J786" s="83" t="s">
        <v>2907</v>
      </c>
      <c r="K786" s="98">
        <v>31900</v>
      </c>
      <c r="L786" s="98">
        <v>18400</v>
      </c>
      <c r="M786" s="98">
        <f t="shared" si="215"/>
        <v>13500</v>
      </c>
      <c r="N786" s="83" t="s">
        <v>5625</v>
      </c>
      <c r="O786" s="98">
        <v>31900000</v>
      </c>
      <c r="P786" s="81" t="s">
        <v>1866</v>
      </c>
      <c r="Q786" s="98">
        <v>31900</v>
      </c>
      <c r="R786" s="81" t="s">
        <v>133</v>
      </c>
    </row>
    <row r="787" spans="1:18" ht="18" customHeight="1" x14ac:dyDescent="0.15">
      <c r="A787" s="30">
        <v>22</v>
      </c>
      <c r="B787" s="31" t="s">
        <v>5607</v>
      </c>
      <c r="C787" s="31">
        <v>1</v>
      </c>
      <c r="D787" s="31" t="s">
        <v>5607</v>
      </c>
      <c r="E787" s="31">
        <v>8</v>
      </c>
      <c r="F787" s="31" t="s">
        <v>5622</v>
      </c>
      <c r="G787" s="31">
        <v>1</v>
      </c>
      <c r="H787" s="31" t="s">
        <v>5623</v>
      </c>
      <c r="I787" s="31">
        <v>2</v>
      </c>
      <c r="J787" s="84" t="s">
        <v>2907</v>
      </c>
      <c r="K787" s="98"/>
      <c r="L787" s="98"/>
      <c r="M787" s="98"/>
      <c r="N787" s="83" t="s">
        <v>5626</v>
      </c>
      <c r="O787" s="98"/>
      <c r="P787" s="81"/>
      <c r="Q787" s="98"/>
      <c r="R787" s="81" t="s">
        <v>133</v>
      </c>
    </row>
    <row r="788" spans="1:18" s="6" customFormat="1" ht="18" customHeight="1" x14ac:dyDescent="0.15">
      <c r="A788" s="13">
        <v>22</v>
      </c>
      <c r="B788" s="14" t="s">
        <v>5607</v>
      </c>
      <c r="C788" s="19">
        <v>1</v>
      </c>
      <c r="D788" s="14" t="s">
        <v>5607</v>
      </c>
      <c r="E788" s="20">
        <v>9</v>
      </c>
      <c r="F788" s="21" t="s">
        <v>5627</v>
      </c>
      <c r="G788" s="20"/>
      <c r="H788" s="21"/>
      <c r="I788" s="20"/>
      <c r="J788" s="20"/>
      <c r="K788" s="22">
        <f>IF(C788="",SUMIFS($K789:$K$6016,$A789:$A$6016,A788,$E789:$E$6016,""),IF(E788="",SUMIFS($K789:$K$6016,$A789:$A$6016,A788,$C789:$C$6016,C788,$G789:$G$6016,""),IF(G788="",SUMIFS($K789:$K$6016,$A789:$A$6016,A788,$C789:$C$6016,C788,$E789:$E$6016,E788),0)))</f>
        <v>67600</v>
      </c>
      <c r="L788" s="22">
        <f>IF(C788="",SUMIFS($L789:$L$6016,$A789:$A$6016,A788,$E789:$E$6016,""),IF(E788="",SUMIFS($L789:$L$6016,$A789:$A$6016,A788,$C789:$C$6016,C788,$G789:$G$6016,""),IF(G788="",SUMIFS($L789:$L$6016,$A789:$A$6016,A788,$C789:$C$6016,C788,$E789:$E$6016,E788),0)))</f>
        <v>52700</v>
      </c>
      <c r="M788" s="22">
        <f t="shared" ref="M788" si="216">K788-L788</f>
        <v>14900</v>
      </c>
      <c r="N788" s="77"/>
      <c r="O788" s="23"/>
      <c r="P788" s="60"/>
      <c r="Q788" s="22">
        <f>IF(C788="",SUMIFS($Q$3:$Q$5564,$A$3:$A$5564,A788,$C$3:$C$5564,"&gt;0",$E$3:$E$5564,""),IF(E788="",SUMIFS($Q$3:$Q$5564,$A$3:$A$5564,A788,$C$3:$C$5564,C788,$E$3:$E$5564,"&gt;0",$G$3:$G$5564,""),IF(G788="",SUMIFS($Q$3:$Q$5564,$A$3:$A$5564,A788,$C$3:$C$5564,C788,$E$3:$E$5564,E788,$G$3:$G$5564,"&gt;0"))))</f>
        <v>67600</v>
      </c>
      <c r="R788" s="22"/>
    </row>
    <row r="789" spans="1:18" ht="18" customHeight="1" x14ac:dyDescent="0.15">
      <c r="A789" s="30">
        <v>22</v>
      </c>
      <c r="B789" s="31" t="s">
        <v>5607</v>
      </c>
      <c r="C789" s="31">
        <v>1</v>
      </c>
      <c r="D789" s="31" t="s">
        <v>5607</v>
      </c>
      <c r="E789" s="31">
        <v>9</v>
      </c>
      <c r="F789" s="31" t="s">
        <v>5627</v>
      </c>
      <c r="G789" s="32">
        <v>3</v>
      </c>
      <c r="H789" s="32" t="s">
        <v>5628</v>
      </c>
      <c r="I789" s="32"/>
      <c r="J789" s="83"/>
      <c r="K789" s="98"/>
      <c r="L789" s="98"/>
      <c r="M789" s="98"/>
      <c r="N789" s="83"/>
      <c r="O789" s="98"/>
      <c r="P789" s="81"/>
      <c r="Q789" s="98"/>
      <c r="R789" s="81"/>
    </row>
    <row r="790" spans="1:18" ht="18" customHeight="1" x14ac:dyDescent="0.15">
      <c r="A790" s="30">
        <v>22</v>
      </c>
      <c r="B790" s="31" t="s">
        <v>5607</v>
      </c>
      <c r="C790" s="31">
        <v>1</v>
      </c>
      <c r="D790" s="31" t="s">
        <v>5607</v>
      </c>
      <c r="E790" s="31">
        <v>9</v>
      </c>
      <c r="F790" s="31" t="s">
        <v>5627</v>
      </c>
      <c r="G790" s="31">
        <v>3</v>
      </c>
      <c r="H790" s="31" t="s">
        <v>5628</v>
      </c>
      <c r="I790" s="32">
        <v>1</v>
      </c>
      <c r="J790" s="83" t="s">
        <v>5629</v>
      </c>
      <c r="K790" s="98">
        <v>0</v>
      </c>
      <c r="L790" s="98">
        <v>16200</v>
      </c>
      <c r="M790" s="98">
        <f t="shared" ref="M790:M792" si="217">K790-L790</f>
        <v>-16200</v>
      </c>
      <c r="N790" s="83"/>
      <c r="O790" s="98"/>
      <c r="P790" s="81"/>
      <c r="Q790" s="98"/>
      <c r="R790" s="81" t="s">
        <v>133</v>
      </c>
    </row>
    <row r="791" spans="1:18" ht="18" customHeight="1" x14ac:dyDescent="0.15">
      <c r="A791" s="30">
        <v>22</v>
      </c>
      <c r="B791" s="31" t="s">
        <v>5607</v>
      </c>
      <c r="C791" s="31">
        <v>1</v>
      </c>
      <c r="D791" s="31" t="s">
        <v>5607</v>
      </c>
      <c r="E791" s="31">
        <v>9</v>
      </c>
      <c r="F791" s="31" t="s">
        <v>5627</v>
      </c>
      <c r="G791" s="31">
        <v>3</v>
      </c>
      <c r="H791" s="31" t="s">
        <v>5628</v>
      </c>
      <c r="I791" s="32">
        <v>2</v>
      </c>
      <c r="J791" s="83" t="s">
        <v>5630</v>
      </c>
      <c r="K791" s="98">
        <v>0</v>
      </c>
      <c r="L791" s="98">
        <v>2500</v>
      </c>
      <c r="M791" s="98">
        <f t="shared" si="217"/>
        <v>-2500</v>
      </c>
      <c r="N791" s="83"/>
      <c r="O791" s="98"/>
      <c r="P791" s="81"/>
      <c r="Q791" s="98"/>
      <c r="R791" s="81" t="s">
        <v>133</v>
      </c>
    </row>
    <row r="792" spans="1:18" ht="18" customHeight="1" x14ac:dyDescent="0.15">
      <c r="A792" s="30">
        <v>22</v>
      </c>
      <c r="B792" s="31" t="s">
        <v>5607</v>
      </c>
      <c r="C792" s="31">
        <v>1</v>
      </c>
      <c r="D792" s="31" t="s">
        <v>5607</v>
      </c>
      <c r="E792" s="31">
        <v>9</v>
      </c>
      <c r="F792" s="31" t="s">
        <v>5627</v>
      </c>
      <c r="G792" s="31">
        <v>3</v>
      </c>
      <c r="H792" s="31" t="s">
        <v>5628</v>
      </c>
      <c r="I792" s="32">
        <v>3</v>
      </c>
      <c r="J792" s="83" t="s">
        <v>2911</v>
      </c>
      <c r="K792" s="98">
        <v>27700</v>
      </c>
      <c r="L792" s="98">
        <v>9900</v>
      </c>
      <c r="M792" s="98">
        <f t="shared" si="217"/>
        <v>17800</v>
      </c>
      <c r="N792" s="83" t="s">
        <v>5631</v>
      </c>
      <c r="O792" s="98"/>
      <c r="P792" s="81" t="s">
        <v>1982</v>
      </c>
      <c r="Q792" s="98">
        <v>27700</v>
      </c>
      <c r="R792" s="81" t="s">
        <v>133</v>
      </c>
    </row>
    <row r="793" spans="1:18" ht="18" customHeight="1" x14ac:dyDescent="0.15">
      <c r="A793" s="30">
        <v>22</v>
      </c>
      <c r="B793" s="31" t="s">
        <v>5607</v>
      </c>
      <c r="C793" s="31">
        <v>1</v>
      </c>
      <c r="D793" s="31" t="s">
        <v>5607</v>
      </c>
      <c r="E793" s="31">
        <v>9</v>
      </c>
      <c r="F793" s="31" t="s">
        <v>5627</v>
      </c>
      <c r="G793" s="31">
        <v>3</v>
      </c>
      <c r="H793" s="31" t="s">
        <v>5628</v>
      </c>
      <c r="I793" s="31">
        <v>3</v>
      </c>
      <c r="J793" s="84" t="s">
        <v>2911</v>
      </c>
      <c r="K793" s="98"/>
      <c r="L793" s="98"/>
      <c r="M793" s="98"/>
      <c r="N793" s="83" t="s">
        <v>5632</v>
      </c>
      <c r="O793" s="98">
        <v>27700000</v>
      </c>
      <c r="P793" s="81"/>
      <c r="Q793" s="98"/>
      <c r="R793" s="81" t="s">
        <v>133</v>
      </c>
    </row>
    <row r="794" spans="1:18" ht="18" customHeight="1" x14ac:dyDescent="0.15">
      <c r="A794" s="30">
        <v>22</v>
      </c>
      <c r="B794" s="31" t="s">
        <v>5607</v>
      </c>
      <c r="C794" s="31">
        <v>1</v>
      </c>
      <c r="D794" s="31" t="s">
        <v>5607</v>
      </c>
      <c r="E794" s="31">
        <v>9</v>
      </c>
      <c r="F794" s="31" t="s">
        <v>5627</v>
      </c>
      <c r="G794" s="31">
        <v>3</v>
      </c>
      <c r="H794" s="31" t="s">
        <v>5628</v>
      </c>
      <c r="I794" s="32">
        <v>5</v>
      </c>
      <c r="J794" s="83" t="s">
        <v>2785</v>
      </c>
      <c r="K794" s="98">
        <v>39900</v>
      </c>
      <c r="L794" s="98">
        <v>24100</v>
      </c>
      <c r="M794" s="98">
        <f t="shared" ref="M794" si="218">K794-L794</f>
        <v>15800</v>
      </c>
      <c r="N794" s="83" t="s">
        <v>5633</v>
      </c>
      <c r="O794" s="98"/>
      <c r="P794" s="81" t="s">
        <v>5578</v>
      </c>
      <c r="Q794" s="98">
        <v>6100</v>
      </c>
      <c r="R794" s="81" t="s">
        <v>133</v>
      </c>
    </row>
    <row r="795" spans="1:18" ht="18" customHeight="1" x14ac:dyDescent="0.15">
      <c r="A795" s="30">
        <v>22</v>
      </c>
      <c r="B795" s="31" t="s">
        <v>5607</v>
      </c>
      <c r="C795" s="31">
        <v>1</v>
      </c>
      <c r="D795" s="31" t="s">
        <v>5607</v>
      </c>
      <c r="E795" s="31">
        <v>9</v>
      </c>
      <c r="F795" s="31" t="s">
        <v>5627</v>
      </c>
      <c r="G795" s="31">
        <v>3</v>
      </c>
      <c r="H795" s="31" t="s">
        <v>5628</v>
      </c>
      <c r="I795" s="31">
        <v>5</v>
      </c>
      <c r="J795" s="84" t="s">
        <v>2785</v>
      </c>
      <c r="K795" s="98"/>
      <c r="L795" s="98"/>
      <c r="M795" s="98"/>
      <c r="N795" s="83" t="s">
        <v>5634</v>
      </c>
      <c r="O795" s="98">
        <v>32400000</v>
      </c>
      <c r="P795" s="81" t="s">
        <v>5580</v>
      </c>
      <c r="Q795" s="98"/>
      <c r="R795" s="81" t="s">
        <v>133</v>
      </c>
    </row>
    <row r="796" spans="1:18" ht="18" customHeight="1" x14ac:dyDescent="0.15">
      <c r="A796" s="30">
        <v>22</v>
      </c>
      <c r="B796" s="31" t="s">
        <v>5607</v>
      </c>
      <c r="C796" s="31">
        <v>1</v>
      </c>
      <c r="D796" s="31" t="s">
        <v>5607</v>
      </c>
      <c r="E796" s="31">
        <v>9</v>
      </c>
      <c r="F796" s="31" t="s">
        <v>5627</v>
      </c>
      <c r="G796" s="31">
        <v>3</v>
      </c>
      <c r="H796" s="31" t="s">
        <v>5628</v>
      </c>
      <c r="I796" s="31">
        <v>5</v>
      </c>
      <c r="J796" s="84" t="s">
        <v>2785</v>
      </c>
      <c r="K796" s="98"/>
      <c r="L796" s="98"/>
      <c r="M796" s="98"/>
      <c r="N796" s="83" t="s">
        <v>5635</v>
      </c>
      <c r="O796" s="98"/>
      <c r="P796" s="81" t="s">
        <v>5142</v>
      </c>
      <c r="Q796" s="98">
        <v>18800</v>
      </c>
      <c r="R796" s="81" t="s">
        <v>133</v>
      </c>
    </row>
    <row r="797" spans="1:18" ht="18" customHeight="1" x14ac:dyDescent="0.15">
      <c r="A797" s="30">
        <v>22</v>
      </c>
      <c r="B797" s="31" t="s">
        <v>5607</v>
      </c>
      <c r="C797" s="31">
        <v>1</v>
      </c>
      <c r="D797" s="31" t="s">
        <v>5607</v>
      </c>
      <c r="E797" s="31">
        <v>9</v>
      </c>
      <c r="F797" s="31" t="s">
        <v>5627</v>
      </c>
      <c r="G797" s="31">
        <v>3</v>
      </c>
      <c r="H797" s="31" t="s">
        <v>5628</v>
      </c>
      <c r="I797" s="31">
        <v>5</v>
      </c>
      <c r="J797" s="84" t="s">
        <v>2785</v>
      </c>
      <c r="K797" s="98"/>
      <c r="L797" s="98"/>
      <c r="M797" s="98"/>
      <c r="N797" s="83" t="s">
        <v>5636</v>
      </c>
      <c r="O797" s="98">
        <v>2500000</v>
      </c>
      <c r="P797" s="81" t="s">
        <v>5144</v>
      </c>
      <c r="Q797" s="98"/>
      <c r="R797" s="81" t="s">
        <v>133</v>
      </c>
    </row>
    <row r="798" spans="1:18" ht="18" customHeight="1" x14ac:dyDescent="0.15">
      <c r="A798" s="30">
        <v>22</v>
      </c>
      <c r="B798" s="31" t="s">
        <v>5607</v>
      </c>
      <c r="C798" s="31">
        <v>1</v>
      </c>
      <c r="D798" s="31" t="s">
        <v>5607</v>
      </c>
      <c r="E798" s="31">
        <v>9</v>
      </c>
      <c r="F798" s="31" t="s">
        <v>5627</v>
      </c>
      <c r="G798" s="31">
        <v>3</v>
      </c>
      <c r="H798" s="31" t="s">
        <v>5628</v>
      </c>
      <c r="I798" s="31">
        <v>5</v>
      </c>
      <c r="J798" s="84" t="s">
        <v>2785</v>
      </c>
      <c r="K798" s="98"/>
      <c r="L798" s="98"/>
      <c r="M798" s="98"/>
      <c r="N798" s="83" t="s">
        <v>5637</v>
      </c>
      <c r="O798" s="98"/>
      <c r="P798" s="81" t="s">
        <v>1666</v>
      </c>
      <c r="Q798" s="98">
        <v>2300</v>
      </c>
      <c r="R798" s="81" t="s">
        <v>133</v>
      </c>
    </row>
    <row r="799" spans="1:18" ht="18" customHeight="1" x14ac:dyDescent="0.15">
      <c r="A799" s="30">
        <v>22</v>
      </c>
      <c r="B799" s="31" t="s">
        <v>5607</v>
      </c>
      <c r="C799" s="31">
        <v>1</v>
      </c>
      <c r="D799" s="31" t="s">
        <v>5607</v>
      </c>
      <c r="E799" s="31">
        <v>9</v>
      </c>
      <c r="F799" s="31" t="s">
        <v>5627</v>
      </c>
      <c r="G799" s="31">
        <v>3</v>
      </c>
      <c r="H799" s="31" t="s">
        <v>5628</v>
      </c>
      <c r="I799" s="31">
        <v>5</v>
      </c>
      <c r="J799" s="84" t="s">
        <v>2785</v>
      </c>
      <c r="K799" s="98"/>
      <c r="L799" s="98"/>
      <c r="M799" s="98"/>
      <c r="N799" s="83" t="s">
        <v>5638</v>
      </c>
      <c r="O799" s="98">
        <v>2000000</v>
      </c>
      <c r="P799" s="81" t="s">
        <v>2608</v>
      </c>
      <c r="Q799" s="98">
        <v>12700</v>
      </c>
      <c r="R799" s="81" t="s">
        <v>133</v>
      </c>
    </row>
    <row r="800" spans="1:18" ht="18" customHeight="1" x14ac:dyDescent="0.15">
      <c r="A800" s="30">
        <v>22</v>
      </c>
      <c r="B800" s="31" t="s">
        <v>5607</v>
      </c>
      <c r="C800" s="31">
        <v>1</v>
      </c>
      <c r="D800" s="31" t="s">
        <v>5607</v>
      </c>
      <c r="E800" s="31">
        <v>9</v>
      </c>
      <c r="F800" s="31" t="s">
        <v>5627</v>
      </c>
      <c r="G800" s="31">
        <v>3</v>
      </c>
      <c r="H800" s="31" t="s">
        <v>5628</v>
      </c>
      <c r="I800" s="31">
        <v>5</v>
      </c>
      <c r="J800" s="84" t="s">
        <v>2785</v>
      </c>
      <c r="K800" s="98"/>
      <c r="L800" s="98"/>
      <c r="M800" s="98"/>
      <c r="N800" s="83" t="s">
        <v>5639</v>
      </c>
      <c r="O800" s="98"/>
      <c r="P800" s="81"/>
      <c r="Q800" s="98"/>
      <c r="R800" s="81" t="s">
        <v>133</v>
      </c>
    </row>
    <row r="801" spans="1:18" ht="18" customHeight="1" x14ac:dyDescent="0.15">
      <c r="A801" s="30">
        <v>22</v>
      </c>
      <c r="B801" s="31" t="s">
        <v>5607</v>
      </c>
      <c r="C801" s="31">
        <v>1</v>
      </c>
      <c r="D801" s="31" t="s">
        <v>5607</v>
      </c>
      <c r="E801" s="31">
        <v>9</v>
      </c>
      <c r="F801" s="31" t="s">
        <v>5627</v>
      </c>
      <c r="G801" s="31">
        <v>3</v>
      </c>
      <c r="H801" s="31" t="s">
        <v>5628</v>
      </c>
      <c r="I801" s="31">
        <v>5</v>
      </c>
      <c r="J801" s="84" t="s">
        <v>2785</v>
      </c>
      <c r="K801" s="98"/>
      <c r="L801" s="98"/>
      <c r="M801" s="98"/>
      <c r="N801" s="83" t="s">
        <v>5640</v>
      </c>
      <c r="O801" s="98">
        <v>3000000</v>
      </c>
      <c r="P801" s="81"/>
      <c r="Q801" s="98"/>
      <c r="R801" s="81" t="s">
        <v>133</v>
      </c>
    </row>
    <row r="802" spans="1:18" s="6" customFormat="1" ht="18" customHeight="1" x14ac:dyDescent="0.15">
      <c r="A802" s="13">
        <v>22</v>
      </c>
      <c r="B802" s="14" t="s">
        <v>5607</v>
      </c>
      <c r="C802" s="19">
        <v>1</v>
      </c>
      <c r="D802" s="14" t="s">
        <v>5607</v>
      </c>
      <c r="E802" s="20">
        <v>10</v>
      </c>
      <c r="F802" s="21" t="s">
        <v>5641</v>
      </c>
      <c r="G802" s="20"/>
      <c r="H802" s="21"/>
      <c r="I802" s="20"/>
      <c r="J802" s="20"/>
      <c r="K802" s="22">
        <f>IF(C802="",SUMIFS($K803:$K$6016,$A803:$A$6016,A802,$E803:$E$6016,""),IF(E802="",SUMIFS($K803:$K$6016,$A803:$A$6016,A802,$C803:$C$6016,C802,$G803:$G$6016,""),IF(G802="",SUMIFS($K803:$K$6016,$A803:$A$6016,A802,$C803:$C$6016,C802,$E803:$E$6016,E802),0)))</f>
        <v>23800</v>
      </c>
      <c r="L802" s="22">
        <f>IF(C802="",SUMIFS($L803:$L$6016,$A803:$A$6016,A802,$E803:$E$6016,""),IF(E802="",SUMIFS($L803:$L$6016,$A803:$A$6016,A802,$C803:$C$6016,C802,$G803:$G$6016,""),IF(G802="",SUMIFS($L803:$L$6016,$A803:$A$6016,A802,$C803:$C$6016,C802,$E803:$E$6016,E802),0)))</f>
        <v>0</v>
      </c>
      <c r="M802" s="22">
        <f t="shared" ref="M802" si="219">K802-L802</f>
        <v>23800</v>
      </c>
      <c r="N802" s="77"/>
      <c r="O802" s="23"/>
      <c r="P802" s="60"/>
      <c r="Q802" s="22">
        <f>IF(C802="",SUMIFS($Q$3:$Q$5564,$A$3:$A$5564,A802,$C$3:$C$5564,"&gt;0",$E$3:$E$5564,""),IF(E802="",SUMIFS($Q$3:$Q$5564,$A$3:$A$5564,A802,$C$3:$C$5564,C802,$E$3:$E$5564,"&gt;0",$G$3:$G$5564,""),IF(G802="",SUMIFS($Q$3:$Q$5564,$A$3:$A$5564,A802,$C$3:$C$5564,C802,$E$3:$E$5564,E802,$G$3:$G$5564,"&gt;0"))))</f>
        <v>23800</v>
      </c>
      <c r="R802" s="22"/>
    </row>
    <row r="803" spans="1:18" ht="18" customHeight="1" x14ac:dyDescent="0.15">
      <c r="A803" s="30">
        <v>22</v>
      </c>
      <c r="B803" s="31" t="s">
        <v>5607</v>
      </c>
      <c r="C803" s="31">
        <v>1</v>
      </c>
      <c r="D803" s="31" t="s">
        <v>5607</v>
      </c>
      <c r="E803" s="31">
        <v>10</v>
      </c>
      <c r="F803" s="31" t="s">
        <v>5641</v>
      </c>
      <c r="G803" s="32">
        <v>2</v>
      </c>
      <c r="H803" s="32" t="s">
        <v>5642</v>
      </c>
      <c r="I803" s="32"/>
      <c r="J803" s="83"/>
      <c r="K803" s="98"/>
      <c r="L803" s="98"/>
      <c r="M803" s="98"/>
      <c r="N803" s="83"/>
      <c r="O803" s="98"/>
      <c r="P803" s="81"/>
      <c r="Q803" s="98"/>
      <c r="R803" s="81"/>
    </row>
    <row r="804" spans="1:18" ht="18" customHeight="1" x14ac:dyDescent="0.15">
      <c r="A804" s="30">
        <v>22</v>
      </c>
      <c r="B804" s="31" t="s">
        <v>5607</v>
      </c>
      <c r="C804" s="31">
        <v>1</v>
      </c>
      <c r="D804" s="31" t="s">
        <v>5607</v>
      </c>
      <c r="E804" s="31">
        <v>10</v>
      </c>
      <c r="F804" s="31" t="s">
        <v>5641</v>
      </c>
      <c r="G804" s="31">
        <v>2</v>
      </c>
      <c r="H804" s="31" t="s">
        <v>5642</v>
      </c>
      <c r="I804" s="32">
        <v>1</v>
      </c>
      <c r="J804" s="83" t="s">
        <v>2915</v>
      </c>
      <c r="K804" s="98">
        <v>19800</v>
      </c>
      <c r="L804" s="98">
        <v>0</v>
      </c>
      <c r="M804" s="98">
        <f t="shared" ref="M804" si="220">K804-L804</f>
        <v>19800</v>
      </c>
      <c r="N804" s="83" t="s">
        <v>2148</v>
      </c>
      <c r="O804" s="98">
        <v>19800000</v>
      </c>
      <c r="P804" s="81" t="s">
        <v>2098</v>
      </c>
      <c r="Q804" s="98">
        <v>19800</v>
      </c>
      <c r="R804" s="81" t="s">
        <v>133</v>
      </c>
    </row>
    <row r="805" spans="1:18" ht="18" customHeight="1" x14ac:dyDescent="0.15">
      <c r="A805" s="30">
        <v>22</v>
      </c>
      <c r="B805" s="31" t="s">
        <v>5607</v>
      </c>
      <c r="C805" s="31">
        <v>1</v>
      </c>
      <c r="D805" s="31" t="s">
        <v>5607</v>
      </c>
      <c r="E805" s="31">
        <v>10</v>
      </c>
      <c r="F805" s="31" t="s">
        <v>5641</v>
      </c>
      <c r="G805" s="31">
        <v>2</v>
      </c>
      <c r="H805" s="31" t="s">
        <v>5642</v>
      </c>
      <c r="I805" s="31">
        <v>1</v>
      </c>
      <c r="J805" s="84" t="s">
        <v>2915</v>
      </c>
      <c r="K805" s="98"/>
      <c r="L805" s="98"/>
      <c r="M805" s="98"/>
      <c r="N805" s="83" t="s">
        <v>5643</v>
      </c>
      <c r="O805" s="98"/>
      <c r="P805" s="81"/>
      <c r="Q805" s="98"/>
      <c r="R805" s="81" t="s">
        <v>133</v>
      </c>
    </row>
    <row r="806" spans="1:18" ht="18" customHeight="1" x14ac:dyDescent="0.15">
      <c r="A806" s="30">
        <v>22</v>
      </c>
      <c r="B806" s="31" t="s">
        <v>5607</v>
      </c>
      <c r="C806" s="31">
        <v>1</v>
      </c>
      <c r="D806" s="31" t="s">
        <v>5607</v>
      </c>
      <c r="E806" s="31">
        <v>10</v>
      </c>
      <c r="F806" s="31" t="s">
        <v>5641</v>
      </c>
      <c r="G806" s="31">
        <v>2</v>
      </c>
      <c r="H806" s="31" t="s">
        <v>5642</v>
      </c>
      <c r="I806" s="32">
        <v>2</v>
      </c>
      <c r="J806" s="83" t="s">
        <v>2918</v>
      </c>
      <c r="K806" s="98">
        <v>4000</v>
      </c>
      <c r="L806" s="98">
        <v>0</v>
      </c>
      <c r="M806" s="98">
        <f t="shared" ref="M806" si="221">K806-L806</f>
        <v>4000</v>
      </c>
      <c r="N806" s="83" t="s">
        <v>5644</v>
      </c>
      <c r="O806" s="98">
        <v>4000000</v>
      </c>
      <c r="P806" s="81" t="s">
        <v>2098</v>
      </c>
      <c r="Q806" s="98">
        <v>4000</v>
      </c>
      <c r="R806" s="81" t="s">
        <v>133</v>
      </c>
    </row>
    <row r="807" spans="1:18" ht="18" customHeight="1" x14ac:dyDescent="0.15">
      <c r="A807" s="30">
        <v>22</v>
      </c>
      <c r="B807" s="31" t="s">
        <v>5607</v>
      </c>
      <c r="C807" s="31">
        <v>1</v>
      </c>
      <c r="D807" s="31" t="s">
        <v>5607</v>
      </c>
      <c r="E807" s="31">
        <v>10</v>
      </c>
      <c r="F807" s="31" t="s">
        <v>5641</v>
      </c>
      <c r="G807" s="31">
        <v>2</v>
      </c>
      <c r="H807" s="31" t="s">
        <v>5642</v>
      </c>
      <c r="I807" s="31">
        <v>2</v>
      </c>
      <c r="J807" s="84" t="s">
        <v>2918</v>
      </c>
      <c r="K807" s="98"/>
      <c r="L807" s="98"/>
      <c r="M807" s="98"/>
      <c r="N807" s="83" t="s">
        <v>5645</v>
      </c>
      <c r="O807" s="98"/>
      <c r="P807" s="81"/>
      <c r="Q807" s="98"/>
      <c r="R807" s="81" t="s">
        <v>133</v>
      </c>
    </row>
    <row r="808" spans="1:18" s="6" customFormat="1" ht="18" customHeight="1" x14ac:dyDescent="0.15">
      <c r="A808" s="13">
        <v>22</v>
      </c>
      <c r="B808" s="14" t="s">
        <v>5607</v>
      </c>
      <c r="C808" s="19">
        <v>1</v>
      </c>
      <c r="D808" s="14" t="s">
        <v>5607</v>
      </c>
      <c r="E808" s="20">
        <v>20</v>
      </c>
      <c r="F808" s="21" t="s">
        <v>5646</v>
      </c>
      <c r="G808" s="20"/>
      <c r="H808" s="21"/>
      <c r="I808" s="20"/>
      <c r="J808" s="20"/>
      <c r="K808" s="22">
        <f>IF(C808="",SUMIFS($K809:$K$6016,$A809:$A$6016,A808,$E809:$E$6016,""),IF(E808="",SUMIFS($K809:$K$6016,$A809:$A$6016,A808,$C809:$C$6016,C808,$G809:$G$6016,""),IF(G808="",SUMIFS($K809:$K$6016,$A809:$A$6016,A808,$C809:$C$6016,C808,$E809:$E$6016,E808),0)))</f>
        <v>131200</v>
      </c>
      <c r="L808" s="22">
        <f>IF(C808="",SUMIFS($L809:$L$6016,$A809:$A$6016,A808,$E809:$E$6016,""),IF(E808="",SUMIFS($L809:$L$6016,$A809:$A$6016,A808,$C809:$C$6016,C808,$G809:$G$6016,""),IF(G808="",SUMIFS($L809:$L$6016,$A809:$A$6016,A808,$C809:$C$6016,C808,$E809:$E$6016,E808),0)))</f>
        <v>158300</v>
      </c>
      <c r="M808" s="22">
        <f t="shared" ref="M808" si="222">K808-L808</f>
        <v>-27100</v>
      </c>
      <c r="N808" s="77"/>
      <c r="O808" s="23"/>
      <c r="P808" s="60"/>
      <c r="Q808" s="22">
        <f>IF(C808="",SUMIFS($Q$3:$Q$5564,$A$3:$A$5564,A808,$C$3:$C$5564,"&gt;0",$E$3:$E$5564,""),IF(E808="",SUMIFS($Q$3:$Q$5564,$A$3:$A$5564,A808,$C$3:$C$5564,C808,$E$3:$E$5564,"&gt;0",$G$3:$G$5564,""),IF(G808="",SUMIFS($Q$3:$Q$5564,$A$3:$A$5564,A808,$C$3:$C$5564,C808,$E$3:$E$5564,E808,$G$3:$G$5564,"&gt;0"))))</f>
        <v>0</v>
      </c>
      <c r="R808" s="22"/>
    </row>
    <row r="809" spans="1:18" ht="18" customHeight="1" x14ac:dyDescent="0.15">
      <c r="A809" s="30">
        <v>22</v>
      </c>
      <c r="B809" s="31" t="s">
        <v>5607</v>
      </c>
      <c r="C809" s="31">
        <v>1</v>
      </c>
      <c r="D809" s="31" t="s">
        <v>5607</v>
      </c>
      <c r="E809" s="31">
        <v>20</v>
      </c>
      <c r="F809" s="31" t="s">
        <v>5646</v>
      </c>
      <c r="G809" s="32">
        <v>1</v>
      </c>
      <c r="H809" s="32" t="s">
        <v>5646</v>
      </c>
      <c r="I809" s="32"/>
      <c r="J809" s="83"/>
      <c r="K809" s="98"/>
      <c r="L809" s="98"/>
      <c r="M809" s="98"/>
      <c r="N809" s="83"/>
      <c r="O809" s="98"/>
      <c r="P809" s="81"/>
      <c r="Q809" s="98"/>
      <c r="R809" s="81"/>
    </row>
    <row r="810" spans="1:18" ht="18" customHeight="1" x14ac:dyDescent="0.15">
      <c r="A810" s="30">
        <v>22</v>
      </c>
      <c r="B810" s="31" t="s">
        <v>5607</v>
      </c>
      <c r="C810" s="31">
        <v>1</v>
      </c>
      <c r="D810" s="31" t="s">
        <v>5607</v>
      </c>
      <c r="E810" s="31">
        <v>20</v>
      </c>
      <c r="F810" s="31" t="s">
        <v>5646</v>
      </c>
      <c r="G810" s="31">
        <v>1</v>
      </c>
      <c r="H810" s="31" t="s">
        <v>5646</v>
      </c>
      <c r="I810" s="32">
        <v>1</v>
      </c>
      <c r="J810" s="83" t="s">
        <v>5646</v>
      </c>
      <c r="K810" s="98">
        <v>131200</v>
      </c>
      <c r="L810" s="98">
        <v>158300</v>
      </c>
      <c r="M810" s="98">
        <f t="shared" ref="M810" si="223">K810-L810</f>
        <v>-27100</v>
      </c>
      <c r="N810" s="83" t="s">
        <v>5647</v>
      </c>
      <c r="O810" s="98"/>
      <c r="P810" s="81"/>
      <c r="Q810" s="98"/>
      <c r="R810" s="81" t="s">
        <v>133</v>
      </c>
    </row>
    <row r="811" spans="1:18" ht="18" customHeight="1" x14ac:dyDescent="0.15">
      <c r="A811" s="30">
        <v>22</v>
      </c>
      <c r="B811" s="31" t="s">
        <v>5607</v>
      </c>
      <c r="C811" s="31">
        <v>1</v>
      </c>
      <c r="D811" s="31" t="s">
        <v>5607</v>
      </c>
      <c r="E811" s="31">
        <v>20</v>
      </c>
      <c r="F811" s="31" t="s">
        <v>5646</v>
      </c>
      <c r="G811" s="31">
        <v>1</v>
      </c>
      <c r="H811" s="31" t="s">
        <v>5646</v>
      </c>
      <c r="I811" s="31">
        <v>1</v>
      </c>
      <c r="J811" s="84" t="s">
        <v>5646</v>
      </c>
      <c r="K811" s="98"/>
      <c r="L811" s="98"/>
      <c r="M811" s="98"/>
      <c r="N811" s="83" t="s">
        <v>5648</v>
      </c>
      <c r="O811" s="98"/>
      <c r="P811" s="81"/>
      <c r="Q811" s="98"/>
      <c r="R811" s="81" t="s">
        <v>133</v>
      </c>
    </row>
    <row r="812" spans="1:18" ht="18" customHeight="1" x14ac:dyDescent="0.15">
      <c r="A812" s="30">
        <v>22</v>
      </c>
      <c r="B812" s="31" t="s">
        <v>5607</v>
      </c>
      <c r="C812" s="31">
        <v>1</v>
      </c>
      <c r="D812" s="31" t="s">
        <v>5607</v>
      </c>
      <c r="E812" s="31">
        <v>20</v>
      </c>
      <c r="F812" s="31" t="s">
        <v>5646</v>
      </c>
      <c r="G812" s="31">
        <v>1</v>
      </c>
      <c r="H812" s="31" t="s">
        <v>5646</v>
      </c>
      <c r="I812" s="31">
        <v>1</v>
      </c>
      <c r="J812" s="84" t="s">
        <v>5646</v>
      </c>
      <c r="K812" s="98"/>
      <c r="L812" s="98"/>
      <c r="M812" s="98"/>
      <c r="N812" s="83" t="s">
        <v>5649</v>
      </c>
      <c r="O812" s="98"/>
      <c r="P812" s="81"/>
      <c r="Q812" s="98"/>
      <c r="R812" s="81" t="s">
        <v>133</v>
      </c>
    </row>
    <row r="813" spans="1:18" ht="18" customHeight="1" x14ac:dyDescent="0.15">
      <c r="A813" s="34">
        <v>22</v>
      </c>
      <c r="B813" s="35" t="s">
        <v>5607</v>
      </c>
      <c r="C813" s="35">
        <v>1</v>
      </c>
      <c r="D813" s="35" t="s">
        <v>5607</v>
      </c>
      <c r="E813" s="35">
        <v>20</v>
      </c>
      <c r="F813" s="35" t="s">
        <v>5646</v>
      </c>
      <c r="G813" s="35">
        <v>1</v>
      </c>
      <c r="H813" s="35" t="s">
        <v>5646</v>
      </c>
      <c r="I813" s="35">
        <v>1</v>
      </c>
      <c r="J813" s="85" t="s">
        <v>5646</v>
      </c>
      <c r="K813" s="101"/>
      <c r="L813" s="101"/>
      <c r="M813" s="101"/>
      <c r="N813" s="102" t="s">
        <v>5650</v>
      </c>
      <c r="O813" s="101">
        <v>131200000</v>
      </c>
      <c r="P813" s="82"/>
      <c r="Q813" s="101"/>
      <c r="R813" s="82" t="s">
        <v>133</v>
      </c>
    </row>
    <row r="814" spans="1:18" s="6" customFormat="1" ht="18" customHeight="1" x14ac:dyDescent="0.15">
      <c r="A814" s="757" t="s">
        <v>5651</v>
      </c>
      <c r="B814" s="758"/>
      <c r="C814" s="758"/>
      <c r="D814" s="758"/>
      <c r="E814" s="758"/>
      <c r="F814" s="758"/>
      <c r="G814" s="758"/>
      <c r="H814" s="758"/>
      <c r="I814" s="758"/>
      <c r="J814" s="758"/>
      <c r="K814" s="62">
        <f>SUMIFS(K3:K813,$C3:$C813,"")</f>
        <v>5040000</v>
      </c>
      <c r="L814" s="62">
        <f>SUMIFS(L3:L813,$C3:$C813,"")</f>
        <v>4930000</v>
      </c>
      <c r="M814" s="62">
        <f>SUMIFS(M3:M813,$C3:$C813,"")</f>
        <v>110000</v>
      </c>
      <c r="N814" s="78"/>
      <c r="O814" s="62"/>
      <c r="P814" s="63"/>
      <c r="Q814" s="62">
        <f>SUMIFS(Q3:Q813,$C3:$C813,"")</f>
        <v>987166</v>
      </c>
      <c r="R814" s="62"/>
    </row>
  </sheetData>
  <autoFilter ref="A2:AF814"/>
  <mergeCells count="2">
    <mergeCell ref="Q1:R1"/>
    <mergeCell ref="A814:J814"/>
  </mergeCells>
  <phoneticPr fontId="18"/>
  <conditionalFormatting sqref="O2">
    <cfRule type="cellIs" dxfId="518" priority="87" operator="equal">
      <formula>0</formula>
    </cfRule>
  </conditionalFormatting>
  <conditionalFormatting sqref="O1">
    <cfRule type="cellIs" dxfId="517" priority="86" operator="equal">
      <formula>0</formula>
    </cfRule>
  </conditionalFormatting>
  <conditionalFormatting sqref="O3">
    <cfRule type="cellIs" dxfId="516" priority="85" operator="equal">
      <formula>0</formula>
    </cfRule>
  </conditionalFormatting>
  <conditionalFormatting sqref="E3:F3">
    <cfRule type="expression" dxfId="515" priority="84">
      <formula>$G3=""</formula>
    </cfRule>
  </conditionalFormatting>
  <conditionalFormatting sqref="G3:H3">
    <cfRule type="expression" dxfId="514" priority="83">
      <formula>$I3=""</formula>
    </cfRule>
  </conditionalFormatting>
  <conditionalFormatting sqref="I3:J3">
    <cfRule type="expression" dxfId="513" priority="82">
      <formula>$K3=""</formula>
    </cfRule>
  </conditionalFormatting>
  <conditionalFormatting sqref="C3 A3 R3">
    <cfRule type="expression" dxfId="512" priority="81">
      <formula>$G3=""</formula>
    </cfRule>
  </conditionalFormatting>
  <conditionalFormatting sqref="B3">
    <cfRule type="expression" dxfId="511" priority="80">
      <formula>$C3=""</formula>
    </cfRule>
  </conditionalFormatting>
  <conditionalFormatting sqref="D3">
    <cfRule type="expression" dxfId="510" priority="79">
      <formula>$E3=""</formula>
    </cfRule>
  </conditionalFormatting>
  <conditionalFormatting sqref="O4">
    <cfRule type="cellIs" dxfId="509" priority="78" operator="equal">
      <formula>0</formula>
    </cfRule>
  </conditionalFormatting>
  <conditionalFormatting sqref="E4:F4">
    <cfRule type="expression" dxfId="508" priority="77">
      <formula>$G4=""</formula>
    </cfRule>
  </conditionalFormatting>
  <conditionalFormatting sqref="G4:H4">
    <cfRule type="expression" dxfId="507" priority="76">
      <formula>$I4=""</formula>
    </cfRule>
  </conditionalFormatting>
  <conditionalFormatting sqref="I4:J4">
    <cfRule type="expression" dxfId="506" priority="75">
      <formula>$K4=""</formula>
    </cfRule>
  </conditionalFormatting>
  <conditionalFormatting sqref="A4 R4">
    <cfRule type="expression" dxfId="505" priority="74">
      <formula>$G4=""</formula>
    </cfRule>
  </conditionalFormatting>
  <conditionalFormatting sqref="B4">
    <cfRule type="expression" dxfId="504" priority="73">
      <formula>$C4=""</formula>
    </cfRule>
  </conditionalFormatting>
  <conditionalFormatting sqref="D4">
    <cfRule type="expression" dxfId="503" priority="72">
      <formula>$E4=""</formula>
    </cfRule>
  </conditionalFormatting>
  <conditionalFormatting sqref="O5">
    <cfRule type="cellIs" dxfId="502" priority="71" operator="equal">
      <formula>0</formula>
    </cfRule>
  </conditionalFormatting>
  <conditionalFormatting sqref="F5">
    <cfRule type="expression" dxfId="501" priority="70">
      <formula>$G5=""</formula>
    </cfRule>
  </conditionalFormatting>
  <conditionalFormatting sqref="G5:H5">
    <cfRule type="expression" dxfId="500" priority="69">
      <formula>$I5=""</formula>
    </cfRule>
  </conditionalFormatting>
  <conditionalFormatting sqref="I5:J5">
    <cfRule type="expression" dxfId="499" priority="68">
      <formula>$K5=""</formula>
    </cfRule>
  </conditionalFormatting>
  <conditionalFormatting sqref="A5 C5 R5">
    <cfRule type="expression" dxfId="498" priority="67">
      <formula>$G5=""</formula>
    </cfRule>
  </conditionalFormatting>
  <conditionalFormatting sqref="B5">
    <cfRule type="expression" dxfId="497" priority="66">
      <formula>$C5=""</formula>
    </cfRule>
  </conditionalFormatting>
  <conditionalFormatting sqref="D5">
    <cfRule type="expression" dxfId="496" priority="65">
      <formula>$E5=""</formula>
    </cfRule>
  </conditionalFormatting>
  <conditionalFormatting sqref="O765 O649 O640 O616 O609 O582 O414 O326 O216 O176 O169 O155 O142 O127 O119 O111 O105 O99 O92 O71">
    <cfRule type="cellIs" dxfId="495" priority="64" operator="equal">
      <formula>0</formula>
    </cfRule>
  </conditionalFormatting>
  <conditionalFormatting sqref="E765:F765 E649:F649 E640:F640 E616:F616 E609:F609 E582:F582 E414:F414 E326:F326 E216:F216 E176:F176 E169:F169 E155:F155 E142:F142 E127:F127 E119:F119 E111:F111 E105:F105 E99:F99 E92:F92 E71:F71">
    <cfRule type="expression" dxfId="494" priority="63">
      <formula>$G71=""</formula>
    </cfRule>
  </conditionalFormatting>
  <conditionalFormatting sqref="G765:H765 G649:H649 G640:H640 G616:H616 G609:H609 G582:H582 G414:H414 G326:H326 G216:H216 G176:H176 G169:H169 G155:H155 G142:H142 G127:H127 G119:H119 G111:H111 G105:H105 G99:H99 G92:H92 G71:H71">
    <cfRule type="expression" dxfId="493" priority="62">
      <formula>$I71=""</formula>
    </cfRule>
  </conditionalFormatting>
  <conditionalFormatting sqref="I765:J765 I649:J649 I640:J640 I616:J616 I609:J609 I582:J582 I414:J414 I326:J326 I216:J216 I176:J176 I169:J169 I155:J155 I142:J142 I127:J127 I119:J119 I111:J111 I105:J105 I99:J99 I92:J92 I71:J71">
    <cfRule type="expression" dxfId="492" priority="61">
      <formula>$K71=""</formula>
    </cfRule>
  </conditionalFormatting>
  <conditionalFormatting sqref="C765 A765 R765 C649 A649 R649 C640 A640 R640 C616 A616 R616 C609 A609 R609 C582 A582 R582 C414 A414 R414 C326 A326 R326 C216 A216 R216 C176 A176 R176 C169 A169 R169 C155 A155 R155 C142 A142 R142 C127 A127 R127 C119 A119 R119 C111 A111 R111 C105 A105 R105 C99 A99 R99 C92 A92 R92 C71 A71 R71">
    <cfRule type="expression" dxfId="491" priority="60">
      <formula>$G71=""</formula>
    </cfRule>
  </conditionalFormatting>
  <conditionalFormatting sqref="B765 B649 B640 B616 B609 B582 B414 B326 B216 B176 B169 B155 B142 B127 B119 B111 B105 B99 B92 B71">
    <cfRule type="expression" dxfId="490" priority="59">
      <formula>$C71=""</formula>
    </cfRule>
  </conditionalFormatting>
  <conditionalFormatting sqref="D765 D649 D640 D616 D609 D582 D414 D326 D216 D176 D169 D155 D142 D127 D119 D111 D105 D99 D92 D71">
    <cfRule type="expression" dxfId="489" priority="58">
      <formula>$E71=""</formula>
    </cfRule>
  </conditionalFormatting>
  <conditionalFormatting sqref="O766 O670 O664 O658 O654 O650 O641 O617 O610 O605 O583 O548 O444 O415 O401 O349 O327 O290 O217 O177 O170 O156 O143 O128 O120 O112 O106 O100 O93 O86 O80 O72 O64 O59 O30 O17">
    <cfRule type="cellIs" dxfId="488" priority="57" operator="equal">
      <formula>0</formula>
    </cfRule>
  </conditionalFormatting>
  <conditionalFormatting sqref="E766:F766 E670:F670 E664:F664 E658:F658 E654:F654 E650:F650 E641:F641 E617:F617 E610:F610 E605:F605 E583:F583 E548:F548 E444:F444 E415:F415 E401:F401 E349:F349 E327:F327 E290:F290 E217:F217 E177:F177 E170:F170 E156:F156 E143:F143 E128:F128 E120:F120 E112:F112 E106:F106 E100:F100 E93:F93 E86:F86 E80:F80 E72:F72 E64:F64 E59:F59 E30:F30 E17:F17">
    <cfRule type="expression" dxfId="487" priority="56">
      <formula>$G17=""</formula>
    </cfRule>
  </conditionalFormatting>
  <conditionalFormatting sqref="G766:H766 G670:H670 G664:H664 G658:H658 G654:H654 G650:H650 G641:H641 G617:H617 G610:H610 G605:H605 G583:H583 G548:H548 G444:H444 G415:H415 G401:H401 G349:H349 G327:H327 G290:H290 G217:H217 G177:H177 G170:H170 G156:H156 G143:H143 G128:H128 G120:H120 G112:H112 G106:H106 G100:H100 G93:H93 G86:H86 G80:H80 G72:H72 G64:H64 G59:H59 G30:H30 G17:H17">
    <cfRule type="expression" dxfId="486" priority="55">
      <formula>$I17=""</formula>
    </cfRule>
  </conditionalFormatting>
  <conditionalFormatting sqref="I766:J766 I670:J670 I664:J664 I658:J658 I654:J654 I650:J650 I641:J641 I617:J617 I610:J610 I605:J605 I583:J583 I548:J548 I444:J444 I415:J415 I401:J401 I349:J349 I327:J327 I290:J290 I217:J217 I177:J177 I170:J170 I156:J156 I143:J143 I128:J128 I120:J120 I112:J112 I106:J106 I100:J100 I93:J93 I86:J86 I80:J80 I72:J72 I64:J64 I59:J59 I30:J30 I17:J17">
    <cfRule type="expression" dxfId="485" priority="54">
      <formula>$K17=""</formula>
    </cfRule>
  </conditionalFormatting>
  <conditionalFormatting sqref="A766 R766 A670 R670 A664 R664 A658 R658 A654 R654 A650 R650 A641 R641 A617 R617 A610 R610 A605 R605 A583 R583 A548 R548 A444 R444 A415 R415 A401 R401 A349 R349 A327 R327 A290 R290 A217 R217 A177 R177 A170 R170 A156 R156 A143 R143 A128 R128 A120 R120 A112 R112 A106 R106 A100 R100 A93 R93 A86 R86 A80 R80 A72 R72 A64 R64 A59 R59 A30 R30 A17 R17">
    <cfRule type="expression" dxfId="484" priority="53">
      <formula>$G17=""</formula>
    </cfRule>
  </conditionalFormatting>
  <conditionalFormatting sqref="B766 B670 B664 B658 B654 B650 B641 B617 B610 B605 B583 B548 B444 B415 B401 B349 B327 B290 B217 B177 B170 B156 B143 B128 B120 B112 B106 B100 B93 B86 B80 B72 B64 B59 B30 B17">
    <cfRule type="expression" dxfId="483" priority="52">
      <formula>$C17=""</formula>
    </cfRule>
  </conditionalFormatting>
  <conditionalFormatting sqref="D766 D670 D664 D658 D654 D650 D641 D617 D610 D605 D583 D548 D444 D415 D401 D349 D327 D290 D217 D177 D170 D156 D143 D128 D120 D112 D106 D100 D93 D86 D80 D72 D64 D59 D30 D17">
    <cfRule type="expression" dxfId="482" priority="51">
      <formula>$E17=""</formula>
    </cfRule>
  </conditionalFormatting>
  <conditionalFormatting sqref="O808 O802 O788 O782 O772 O767 O694 O675 O671 O665 O659 O655 O651 O642 O618 O611 O606 O588 O584 O578 O572 O549 O534 O530 O526 O521 O490 O481 O466 O445 O419 O416 O407 O402 O382 O367 O364 O359 O356 O350 O328 O317 O314 O291 O260 O249 O243 O230 O218 O213 O210 O203 O186 O178 O171 O157 O144 O129 O121 O113 O107 O101 O94 O87 O81 O73 O65 O60 O31 O25 O18 O11">
    <cfRule type="cellIs" dxfId="481" priority="50" operator="equal">
      <formula>0</formula>
    </cfRule>
  </conditionalFormatting>
  <conditionalFormatting sqref="F808 F802 F788 F782 F772 F767 F694 F675 F671 F665 F659 F655 F651 F642 F618 F611 F606 F588 F584 F578 F572 F549 F534 F530 F526 F521 F490 F481 F466 F445 F419 F416 F407 F402 F382 F367 F364 F359 F356 F350 F328 F317 F314 F291 F260 F249 F243 F230 F218 F213 F210 F203 F186 F178 F171 F157 F144 F129 F121 F113 F107 F101 F94 F87 F81 F73 F65 F60 F31 F25 F18 F11">
    <cfRule type="expression" dxfId="480" priority="49">
      <formula>$G11=""</formula>
    </cfRule>
  </conditionalFormatting>
  <conditionalFormatting sqref="G808:H808 G802:H802 G788:H788 G782:H782 G772:H772 G767:H767 G694:H694 G675:H675 G671:H671 G665:H665 G659:H659 G655:H655 G651:H651 G642:H642 G618:H618 G611:H611 G606:H606 G588:H588 G584:H584 G578:H578 G572:H572 G549:H549 G534:H534 G530:H530 G526:H526 G521:H521 G490:H490 G481:H481 G466:H466 G445:H445 G419:H419 G416:H416 G407:H407 G402:H402 G382:H382 G367:H367 G364:H364 G359:H359 G356:H356 G350:H350 G328:H328 G317:H317 G314:H314 G291:H291 G260:H260 G249:H249 G243:H243 G230:H230 G218:H218 G213:H213 G210:H210 G203:H203 G186:H186 G178:H178 G171:H171 G157:H157 G144:H144 G129:H129 G121:H121 G113:H113 G107:H107 G101:H101 G94:H94 G87:H87 G81:H81 G73:H73 G65:H65 G60:H60 G31:H31 G25:H25 G18:H18 G11:H11">
    <cfRule type="expression" dxfId="479" priority="48">
      <formula>$I11=""</formula>
    </cfRule>
  </conditionalFormatting>
  <conditionalFormatting sqref="I808:J808 I802:J802 I788:J788 I782:J782 I772:J772 I767:J767 I694:J694 I675:J675 I671:J671 I665:J665 I659:J659 I655:J655 I651:J651 I642:J642 I618:J618 I611:J611 I606:J606 I588:J588 I584:J584 I578:J578 I572:J572 I549:J549 I534:J534 I530:J530 I526:J526 I521:J521 I490:J490 I481:J481 I466:J466 I445:J445 I419:J419 I416:J416 I407:J407 I402:J402 I382:J382 I367:J367 I364:J364 I359:J359 I356:J356 I350:J350 I328:J328 I317:J317 I314:J314 I291:J291 I260:J260 I249:J249 I243:J243 I230:J230 I218:J218 I213:J213 I210:J210 I203:J203 I186:J186 I178:J178 I171:J171 I157:J157 I144:J144 I129:J129 I121:J121 I113:J113 I107:J107 I101:J101 I94:J94 I87:J87 I81:J81 I73:J73 I65:J65 I60:J60 I31:J31 I25:J25 I18:J18 I11:J11">
    <cfRule type="expression" dxfId="478" priority="47">
      <formula>$K11=""</formula>
    </cfRule>
  </conditionalFormatting>
  <conditionalFormatting sqref="A808 C808 R808 A802 C802 R802 A788 C788 R788 A782 C782 R782 A772 C772 R772 A767 C767 R767 A694 C694 R694 A675 C675 R675 A671 C671 R671 A665 C665 R665 A659 C659 R659 A655 C655 R655 A651 C651 R651 A642 C642 R642 A618 C618 R618 A611 C611 R611 A606 C606 R606 A588 C588 R588 A584 C584 R584 A578 C578 R578 A572 C572 R572 A549 C549 R549 A534 C534 R534 A530 C530 R530 A526 C526 R526 A521 C521 R521 A490 C490 R490 A481 C481 R481 A466 C466 R466 A445 C445 R445 A419 C419 R419 A416 C416 R416 A407 C407 R407 A402 C402 R402 A382 C382 R382 A367 C367 R367 A364 C364 R364 A359 C359 R359 A356 C356 R356 A350 C350 R350 A328 C328 R328 A317 C317 R317 A314 C314 R314 A291 C291 R291 A260 C260 R260 A249 C249 R249 A243 C243 R243 A230 C230 R230 A218 C218 R218 A213 C213 R213 A210 C210 R210 A203 C203 R203 A186 C186 R186 A178 C178 R178 A171 C171 R171 A157 C157 R157 A144 C144 R144 A129 C129 R129 A121 C121 R121 A113 C113 R113 A107 C107 R107 A101 C101 R101 A94 C94 R94 A87 C87 R87 A81 C81 R81 A73 C73 R73 A65 C65 R65 A60 C60 R60 A31 C31 R31 A25 C25 R25 A18 C18 R18 A11 C11 R11">
    <cfRule type="expression" dxfId="477" priority="46">
      <formula>$G11=""</formula>
    </cfRule>
  </conditionalFormatting>
  <conditionalFormatting sqref="B808 B802 B788 B782 B772 B767 B694 B675 B671 B665 B659 B655 B651 B642 B618 B611 B606 B588 B584 B578 B572 B549 B534 B530 B526 B521 B490 B481 B466 B445 B419 B416 B407 B402 B382 B367 B364 B359 B356 B350 B328 B317 B314 B291 B260 B249 B243 B230 B218 B213 B210 B203 B186 B178 B171 B157 B144 B129 B121 B113 B107 B101 B94 B87 B81 B73 B65 B60 B31 B25 B18 B11">
    <cfRule type="expression" dxfId="476" priority="45">
      <formula>$C11=""</formula>
    </cfRule>
  </conditionalFormatting>
  <conditionalFormatting sqref="D808 D802 D788 D782 D772 D767 D694 D675 D671 D665 D659 D655 D651 D642 D618 D611 D606 D588 D584 D578 D572 D549 D534 D530 D526 D521 D490 D481 D466 D445 D419 D416 D407 D402 D382 D367 D364 D359 D356 D350 D328 D317 D314 D291 D260 D249 D243 D230 D218 D213 D210 D203 D186 D178 D171 D157 D144 D129 D121 D113 D107 D101 D94 D87 D81 D73 D65 D60 D31 D25 D18 D11">
    <cfRule type="expression" dxfId="475" priority="44">
      <formula>$E11=""</formula>
    </cfRule>
  </conditionalFormatting>
  <conditionalFormatting sqref="O814">
    <cfRule type="cellIs" dxfId="474" priority="43" operator="equal">
      <formula>0</formula>
    </cfRule>
  </conditionalFormatting>
  <conditionalFormatting sqref="O56">
    <cfRule type="cellIs" dxfId="473" priority="42" operator="equal">
      <formula>0</formula>
    </cfRule>
  </conditionalFormatting>
  <conditionalFormatting sqref="F56">
    <cfRule type="expression" dxfId="472" priority="41">
      <formula>$G56=""</formula>
    </cfRule>
  </conditionalFormatting>
  <conditionalFormatting sqref="G56:H56">
    <cfRule type="expression" dxfId="471" priority="40">
      <formula>$I56=""</formula>
    </cfRule>
  </conditionalFormatting>
  <conditionalFormatting sqref="I56:J56">
    <cfRule type="expression" dxfId="470" priority="39">
      <formula>$K56=""</formula>
    </cfRule>
  </conditionalFormatting>
  <conditionalFormatting sqref="A56 C56 R56">
    <cfRule type="expression" dxfId="469" priority="38">
      <formula>$G56=""</formula>
    </cfRule>
  </conditionalFormatting>
  <conditionalFormatting sqref="B56">
    <cfRule type="expression" dxfId="468" priority="37">
      <formula>$C56=""</formula>
    </cfRule>
  </conditionalFormatting>
  <conditionalFormatting sqref="D56">
    <cfRule type="expression" dxfId="467" priority="36">
      <formula>$E56=""</formula>
    </cfRule>
  </conditionalFormatting>
  <conditionalFormatting sqref="O152">
    <cfRule type="cellIs" dxfId="466" priority="35" operator="equal">
      <formula>0</formula>
    </cfRule>
  </conditionalFormatting>
  <conditionalFormatting sqref="F152">
    <cfRule type="expression" dxfId="465" priority="34">
      <formula>$G152=""</formula>
    </cfRule>
  </conditionalFormatting>
  <conditionalFormatting sqref="G152:H152">
    <cfRule type="expression" dxfId="464" priority="33">
      <formula>$I152=""</formula>
    </cfRule>
  </conditionalFormatting>
  <conditionalFormatting sqref="I152:J152">
    <cfRule type="expression" dxfId="463" priority="32">
      <formula>$K152=""</formula>
    </cfRule>
  </conditionalFormatting>
  <conditionalFormatting sqref="A152 C152 R152">
    <cfRule type="expression" dxfId="462" priority="31">
      <formula>$G152=""</formula>
    </cfRule>
  </conditionalFormatting>
  <conditionalFormatting sqref="B152">
    <cfRule type="expression" dxfId="461" priority="30">
      <formula>$C152=""</formula>
    </cfRule>
  </conditionalFormatting>
  <conditionalFormatting sqref="D152">
    <cfRule type="expression" dxfId="460" priority="29">
      <formula>$E152=""</formula>
    </cfRule>
  </conditionalFormatting>
  <conditionalFormatting sqref="O151">
    <cfRule type="cellIs" dxfId="459" priority="28" operator="equal">
      <formula>0</formula>
    </cfRule>
  </conditionalFormatting>
  <conditionalFormatting sqref="E151:F151">
    <cfRule type="expression" dxfId="458" priority="27">
      <formula>$G151=""</formula>
    </cfRule>
  </conditionalFormatting>
  <conditionalFormatting sqref="G151:H151">
    <cfRule type="expression" dxfId="457" priority="26">
      <formula>$I151=""</formula>
    </cfRule>
  </conditionalFormatting>
  <conditionalFormatting sqref="I151:J151">
    <cfRule type="expression" dxfId="456" priority="25">
      <formula>$K151=""</formula>
    </cfRule>
  </conditionalFormatting>
  <conditionalFormatting sqref="A151 R151">
    <cfRule type="expression" dxfId="455" priority="24">
      <formula>$G151=""</formula>
    </cfRule>
  </conditionalFormatting>
  <conditionalFormatting sqref="B151">
    <cfRule type="expression" dxfId="454" priority="23">
      <formula>$C151=""</formula>
    </cfRule>
  </conditionalFormatting>
  <conditionalFormatting sqref="D151">
    <cfRule type="expression" dxfId="453" priority="22">
      <formula>$E151=""</formula>
    </cfRule>
  </conditionalFormatting>
  <conditionalFormatting sqref="O136">
    <cfRule type="cellIs" dxfId="452" priority="21" operator="equal">
      <formula>0</formula>
    </cfRule>
  </conditionalFormatting>
  <conditionalFormatting sqref="E136:F136">
    <cfRule type="expression" dxfId="451" priority="20">
      <formula>$G136=""</formula>
    </cfRule>
  </conditionalFormatting>
  <conditionalFormatting sqref="G136:H136">
    <cfRule type="expression" dxfId="450" priority="19">
      <formula>$I136=""</formula>
    </cfRule>
  </conditionalFormatting>
  <conditionalFormatting sqref="I136:J136">
    <cfRule type="expression" dxfId="449" priority="18">
      <formula>$K136=""</formula>
    </cfRule>
  </conditionalFormatting>
  <conditionalFormatting sqref="C136 A136 R136">
    <cfRule type="expression" dxfId="448" priority="17">
      <formula>$G136=""</formula>
    </cfRule>
  </conditionalFormatting>
  <conditionalFormatting sqref="B136">
    <cfRule type="expression" dxfId="447" priority="16">
      <formula>$C136=""</formula>
    </cfRule>
  </conditionalFormatting>
  <conditionalFormatting sqref="D136">
    <cfRule type="expression" dxfId="446" priority="15">
      <formula>$E136=""</formula>
    </cfRule>
  </conditionalFormatting>
  <conditionalFormatting sqref="O137">
    <cfRule type="cellIs" dxfId="445" priority="14" operator="equal">
      <formula>0</formula>
    </cfRule>
  </conditionalFormatting>
  <conditionalFormatting sqref="E137:F137">
    <cfRule type="expression" dxfId="444" priority="13">
      <formula>$G137=""</formula>
    </cfRule>
  </conditionalFormatting>
  <conditionalFormatting sqref="G137:H137">
    <cfRule type="expression" dxfId="443" priority="12">
      <formula>$I137=""</formula>
    </cfRule>
  </conditionalFormatting>
  <conditionalFormatting sqref="I137:J137">
    <cfRule type="expression" dxfId="442" priority="11">
      <formula>$K137=""</formula>
    </cfRule>
  </conditionalFormatting>
  <conditionalFormatting sqref="A137 R137">
    <cfRule type="expression" dxfId="441" priority="10">
      <formula>$G137=""</formula>
    </cfRule>
  </conditionalFormatting>
  <conditionalFormatting sqref="B137">
    <cfRule type="expression" dxfId="440" priority="9">
      <formula>$C137=""</formula>
    </cfRule>
  </conditionalFormatting>
  <conditionalFormatting sqref="D137">
    <cfRule type="expression" dxfId="439" priority="8">
      <formula>$E137=""</formula>
    </cfRule>
  </conditionalFormatting>
  <conditionalFormatting sqref="O138">
    <cfRule type="cellIs" dxfId="438" priority="7" operator="equal">
      <formula>0</formula>
    </cfRule>
  </conditionalFormatting>
  <conditionalFormatting sqref="F138">
    <cfRule type="expression" dxfId="437" priority="6">
      <formula>$G138=""</formula>
    </cfRule>
  </conditionalFormatting>
  <conditionalFormatting sqref="G138:H138">
    <cfRule type="expression" dxfId="436" priority="5">
      <formula>$I138=""</formula>
    </cfRule>
  </conditionalFormatting>
  <conditionalFormatting sqref="I138:J138">
    <cfRule type="expression" dxfId="435" priority="4">
      <formula>$K138=""</formula>
    </cfRule>
  </conditionalFormatting>
  <conditionalFormatting sqref="A138 C138 R138">
    <cfRule type="expression" dxfId="434" priority="3">
      <formula>$G138=""</formula>
    </cfRule>
  </conditionalFormatting>
  <conditionalFormatting sqref="B138">
    <cfRule type="expression" dxfId="433" priority="2">
      <formula>$C138=""</formula>
    </cfRule>
  </conditionalFormatting>
  <conditionalFormatting sqref="D138">
    <cfRule type="expression" dxfId="432" priority="1">
      <formula>$E138=""</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
  <sheetViews>
    <sheetView zoomScale="70" zoomScaleNormal="70" zoomScaleSheetLayoutView="85" workbookViewId="0">
      <pane ySplit="2" topLeftCell="A3" activePane="bottomLeft" state="frozen"/>
      <selection activeCell="J14" sqref="J14"/>
      <selection pane="bottomLeft" activeCell="J14" sqref="J14"/>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customWidth="1"/>
    <col min="14" max="14" width="63.5" customWidth="1"/>
    <col min="15" max="15" width="11.375" customWidth="1"/>
    <col min="16" max="16" width="18" customWidth="1"/>
    <col min="17" max="17" width="8.375" customWidth="1"/>
    <col min="18" max="18" width="9.625" customWidth="1"/>
  </cols>
  <sheetData>
    <row r="1" spans="1:18" ht="17.25" x14ac:dyDescent="0.15">
      <c r="A1" s="219" t="s">
        <v>6591</v>
      </c>
      <c r="B1" s="247"/>
      <c r="C1" s="247"/>
      <c r="D1" s="247"/>
      <c r="E1" s="247"/>
      <c r="F1" s="247"/>
      <c r="G1" s="247"/>
      <c r="H1" s="247"/>
      <c r="I1" s="247"/>
      <c r="J1" s="247"/>
      <c r="K1" s="248"/>
      <c r="L1" s="248"/>
      <c r="M1" s="248"/>
      <c r="N1" s="249"/>
      <c r="O1" s="88"/>
      <c r="P1" s="250"/>
      <c r="Q1" s="768" t="s">
        <v>17</v>
      </c>
      <c r="R1" s="768"/>
    </row>
    <row r="2" spans="1:18" ht="18" customHeight="1" x14ac:dyDescent="0.15">
      <c r="A2" s="251" t="s">
        <v>0</v>
      </c>
      <c r="B2" s="252"/>
      <c r="C2" s="252" t="s">
        <v>1</v>
      </c>
      <c r="D2" s="252"/>
      <c r="E2" s="252" t="s">
        <v>2</v>
      </c>
      <c r="F2" s="252"/>
      <c r="G2" s="252" t="s">
        <v>3</v>
      </c>
      <c r="H2" s="252"/>
      <c r="I2" s="252" t="s">
        <v>14</v>
      </c>
      <c r="J2" s="252" t="s">
        <v>15</v>
      </c>
      <c r="K2" s="253" t="s">
        <v>6029</v>
      </c>
      <c r="L2" s="253" t="s">
        <v>6030</v>
      </c>
      <c r="M2" s="254" t="s">
        <v>6592</v>
      </c>
      <c r="N2" s="255" t="s">
        <v>16</v>
      </c>
      <c r="O2" s="256" t="s">
        <v>4</v>
      </c>
      <c r="P2" s="253" t="s">
        <v>18</v>
      </c>
      <c r="Q2" s="253" t="s">
        <v>6031</v>
      </c>
      <c r="R2" s="253" t="s">
        <v>6594</v>
      </c>
    </row>
    <row r="3" spans="1:18" ht="18" customHeight="1" x14ac:dyDescent="0.15">
      <c r="A3" s="257">
        <v>1</v>
      </c>
      <c r="B3" s="258" t="s">
        <v>6595</v>
      </c>
      <c r="C3" s="258"/>
      <c r="D3" s="258"/>
      <c r="E3" s="259"/>
      <c r="F3" s="258"/>
      <c r="G3" s="259"/>
      <c r="H3" s="258"/>
      <c r="I3" s="259"/>
      <c r="J3" s="259"/>
      <c r="K3" s="260">
        <f>IF(C3="",SUMIFS($K4:$K$6006,$A4:$A$6006,A3,$E4:$E$6006,""),IF(E3="",SUMIFS($K4:$K$6006,$A4:$A$6006,A3,$C4:$C$6006,C3,$G4:$G$6006,""),IF(G3="",SUMIFS($K4:$K$6006,$A4:$A$6006,A3,$C4:$C$6006,C3,$E4:$E$6006,E3,$R4:$R$6006,R3),IF(I3="",SUMIFS($K4:$K$6006,$A4:$A$6006,A3,$C4:$C$6006,C3,$E4:$E$6006,E3,$G4:$G$6006,G3,$R4:$R$6006,R3),0))))</f>
        <v>11054</v>
      </c>
      <c r="L3" s="260">
        <f>IF(C3="",SUMIFS($L4:$L$6006,$A4:$A$6006,A3,$E4:$E$6006,""),IF(E3="",SUMIFS($L4:$L$6006,$A4:$A$6006,A3,$C4:$C$6006,C3,$G4:$G$6006,""),IF(G3="",SUMIFS($L4:$L$6006,$A4:$A$6006,A3,$C4:$C$6006,C3,$E4:$E$6006,E3,$R4:$R$6006,R3),IF(I3="",SUMIFS($L4:$L$6006,$A4:$A$6006,A3,$C4:$C$6006,C3,$E4:$E$6006,E3,$G4:$G$6006,G3,$R4:$R$6006,R3),0))))</f>
        <v>11341</v>
      </c>
      <c r="M3" s="260">
        <f>K3-L3</f>
        <v>-287</v>
      </c>
      <c r="N3" s="261"/>
      <c r="O3" s="262"/>
      <c r="P3" s="263"/>
      <c r="Q3" s="260">
        <f>IF(C3="",SUMIFS($Q4:$Q$6080,$A4:$A$6080,A3,$E4:$E$6080,""),IF(E3="",SUMIFS($Q4:$Q$6080,$A4:$A$6080,A3,$C4:$C$6080,C3,$G4:$G$6080,""),IF(G3="",SUMIFS($Q4:$Q$6080,$A4:$A$6080,A3,$C4:$C$6080,C3,$E4:$E$6080,E3,$R4:$R$6080,R3),IF(I3="",SUMIFS($Q4:$Q$6080,$A4:$A$6080,A3,$C4:$C$6080,C3,$E4:$E$6080,E3,$G4:$G$6080,G3,$R4:$R$6080,R3),0))))</f>
        <v>1255</v>
      </c>
      <c r="R3" s="264"/>
    </row>
    <row r="4" spans="1:18" ht="18" customHeight="1" x14ac:dyDescent="0.15">
      <c r="A4" s="265">
        <v>1</v>
      </c>
      <c r="B4" s="266" t="s">
        <v>6595</v>
      </c>
      <c r="C4" s="267">
        <v>1</v>
      </c>
      <c r="D4" s="267" t="s">
        <v>6596</v>
      </c>
      <c r="E4" s="268"/>
      <c r="F4" s="267"/>
      <c r="G4" s="268"/>
      <c r="H4" s="267"/>
      <c r="I4" s="268"/>
      <c r="J4" s="268"/>
      <c r="K4" s="269">
        <f>IF(C4="",SUMIFS($K5:$K$6006,$A5:$A$6006,A4,$E5:$E$6006,""),IF(E4="",SUMIFS($K5:$K$6006,$A5:$A$6006,A4,$C5:$C$6006,C4,$G5:$G$6006,""),IF(G4="",SUMIFS($K5:$K$6006,$A5:$A$6006,A4,$C5:$C$6006,C4,$E5:$E$6006,E4,$R5:$R$6006,R4),IF(I4="",SUMIFS($K5:$K$6006,$A5:$A$6006,A4,$C5:$C$6006,C4,$E5:$E$6006,E4,$G5:$G$6006,G4,$R5:$R$6006,R4),0))))</f>
        <v>11054</v>
      </c>
      <c r="L4" s="269">
        <f>IF(C4="",SUMIFS($L5:$L$6006,$A5:$A$6006,A4,$E5:$E$6006,""),IF(E4="",SUMIFS($L5:$L$6006,$A5:$A$6006,A4,$C5:$C$6006,C4,$G5:$G$6006,""),IF(G4="",SUMIFS($L5:$L$6006,$A5:$A$6006,A4,$C5:$C$6006,C4,$E5:$E$6006,E4,$R5:$R$6006,R4),IF(I4="",SUMIFS($L5:$L$6006,$A5:$A$6006,A4,$C5:$C$6006,C4,$E5:$E$6006,E4,$G5:$G$6006,G4,$R5:$R$6006,R4),0))))</f>
        <v>11341</v>
      </c>
      <c r="M4" s="269">
        <f>K4-L4</f>
        <v>-287</v>
      </c>
      <c r="N4" s="270"/>
      <c r="O4" s="271"/>
      <c r="P4" s="272"/>
      <c r="Q4" s="269">
        <f>IF(C4="",SUMIFS($Q5:$Q$6080,$A5:$A$6080,A4,$E5:$E$6080,""),IF(E4="",SUMIFS($Q5:$Q$6080,$A5:$A$6080,A4,$C5:$C$6080,C4,$G5:$G$6080,""),IF(G4="",SUMIFS($Q5:$Q$6080,$A5:$A$6080,A4,$C5:$C$6080,C4,$E5:$E$6080,E4,$R5:$R$6080,R4),IF(I4="",SUMIFS($Q5:$Q$6080,$A5:$A$6080,A4,$C5:$C$6080,C4,$E5:$E$6080,E4,$G5:$G$6080,G4,$R5:$R$6080,R4),0))))</f>
        <v>1255</v>
      </c>
      <c r="R4" s="273"/>
    </row>
    <row r="5" spans="1:18" ht="18" customHeight="1" x14ac:dyDescent="0.15">
      <c r="A5" s="265">
        <v>1</v>
      </c>
      <c r="B5" s="266" t="s">
        <v>6596</v>
      </c>
      <c r="C5" s="274">
        <v>1</v>
      </c>
      <c r="D5" s="266" t="s">
        <v>6596</v>
      </c>
      <c r="E5" s="275">
        <v>1</v>
      </c>
      <c r="F5" s="276" t="s">
        <v>5784</v>
      </c>
      <c r="G5" s="275"/>
      <c r="H5" s="276"/>
      <c r="I5" s="275"/>
      <c r="J5" s="275"/>
      <c r="K5" s="277">
        <f>IF(C5="",SUMIFS($K6:$K$6006,$A6:$A$6006,A5,$E6:$E$6006,""),IF(E5="",SUMIFS($K6:$K$6006,$A6:$A$6006,A5,$C6:$C$6006,C5,$G6:$G$6006,""),IF(G5="",SUMIFS($K6:$K$6006,$A6:$A$6006,A5,$C6:$C$6006,C5,$E6:$E$6006,E5,$R6:$R$6006,R5),IF(I5="",SUMIFS($K6:$K$6006,$A6:$A$6006,A5,$C6:$C$6006,C5,$E6:$E$6006,E5,$G6:$G$6006,G5,$R6:$R$6006,R5),0))))</f>
        <v>4070</v>
      </c>
      <c r="L5" s="277">
        <f>IF(C5="",SUMIFS($L6:$L$6006,$A6:$A$6006,A5,$E6:$E$6006,""),IF(E5="",SUMIFS($L6:$L$6006,$A6:$A$6006,A5,$C6:$C$6006,C5,$G6:$G$6006,""),IF(G5="",SUMIFS($L6:$L$6006,$A6:$A$6006,A5,$C6:$C$6006,C5,$E6:$E$6006,E5,$R6:$R$6006,R5),IF(I5="",SUMIFS($L6:$L$6006,$A6:$A$6006,A5,$C6:$C$6006,C5,$E6:$E$6006,E5,$G6:$G$6006,G5,$R6:$R$6006,R5),0))))</f>
        <v>3398</v>
      </c>
      <c r="M5" s="277">
        <f>K5-L5</f>
        <v>672</v>
      </c>
      <c r="N5" s="278"/>
      <c r="O5" s="279"/>
      <c r="P5" s="280"/>
      <c r="Q5" s="281">
        <f>IF(C5="",SUMIFS($Q6:$Q$6080,$A6:$A$6080,A5,$E6:$E$6080,""),IF(E5="",SUMIFS($Q6:$Q$6080,$A6:$A$6080,A5,$C6:$C$6080,C5,$G6:$G$6080,""),IF(G5="",SUMIFS($Q6:$Q$6080,$A6:$A$6080,A5,$C6:$C$6080,C5,$E6:$E$6080,E5,$R6:$R$6080,R5),IF(I5="",SUMIFS($Q6:$Q$6080,$A6:$A$6080,A5,$C6:$C$6080,C5,$E6:$E$6080,E5,$G6:$G$6080,G5,$R6:$R$6080,R5),0))))</f>
        <v>85</v>
      </c>
      <c r="R5" s="282" t="s">
        <v>6570</v>
      </c>
    </row>
    <row r="6" spans="1:18" ht="18" customHeight="1" x14ac:dyDescent="0.15">
      <c r="A6" s="1">
        <v>1</v>
      </c>
      <c r="B6" s="2" t="s">
        <v>6595</v>
      </c>
      <c r="C6" s="2">
        <v>1</v>
      </c>
      <c r="D6" s="2" t="s">
        <v>6595</v>
      </c>
      <c r="E6" s="2">
        <v>1</v>
      </c>
      <c r="F6" s="2" t="s">
        <v>9</v>
      </c>
      <c r="G6" s="3">
        <v>1</v>
      </c>
      <c r="H6" s="3" t="s">
        <v>19</v>
      </c>
      <c r="I6" s="3"/>
      <c r="J6" s="3"/>
      <c r="K6" s="283"/>
      <c r="L6" s="283"/>
      <c r="M6" s="283"/>
      <c r="N6" s="3"/>
      <c r="O6" s="283"/>
      <c r="P6" s="4"/>
      <c r="Q6" s="283"/>
      <c r="R6" s="284" t="s">
        <v>5</v>
      </c>
    </row>
    <row r="7" spans="1:18" ht="18" customHeight="1" x14ac:dyDescent="0.15">
      <c r="A7" s="1">
        <v>1</v>
      </c>
      <c r="B7" s="2" t="s">
        <v>6595</v>
      </c>
      <c r="C7" s="2">
        <v>1</v>
      </c>
      <c r="D7" s="2" t="s">
        <v>6595</v>
      </c>
      <c r="E7" s="2">
        <v>1</v>
      </c>
      <c r="F7" s="2" t="s">
        <v>9</v>
      </c>
      <c r="G7" s="2">
        <v>1</v>
      </c>
      <c r="H7" s="2" t="s">
        <v>19</v>
      </c>
      <c r="I7" s="3">
        <v>21</v>
      </c>
      <c r="J7" s="3" t="s">
        <v>6597</v>
      </c>
      <c r="K7" s="283">
        <v>30</v>
      </c>
      <c r="L7" s="283">
        <v>30</v>
      </c>
      <c r="M7" s="283">
        <f>K7-L7</f>
        <v>0</v>
      </c>
      <c r="N7" s="3" t="s">
        <v>6598</v>
      </c>
      <c r="O7" s="283">
        <v>29400</v>
      </c>
      <c r="P7" s="4" t="s">
        <v>6577</v>
      </c>
      <c r="Q7" s="283">
        <v>1</v>
      </c>
      <c r="R7" s="284" t="s">
        <v>6570</v>
      </c>
    </row>
    <row r="8" spans="1:18" ht="18" customHeight="1" x14ac:dyDescent="0.15">
      <c r="A8" s="1">
        <v>1</v>
      </c>
      <c r="B8" s="2" t="s">
        <v>6595</v>
      </c>
      <c r="C8" s="2">
        <v>1</v>
      </c>
      <c r="D8" s="2" t="s">
        <v>6595</v>
      </c>
      <c r="E8" s="2">
        <v>1</v>
      </c>
      <c r="F8" s="2" t="s">
        <v>9</v>
      </c>
      <c r="G8" s="3">
        <v>2</v>
      </c>
      <c r="H8" s="3" t="s">
        <v>20</v>
      </c>
      <c r="I8" s="3"/>
      <c r="J8" s="3"/>
      <c r="K8" s="283"/>
      <c r="L8" s="283"/>
      <c r="M8" s="283"/>
      <c r="N8" s="3"/>
      <c r="O8" s="283"/>
      <c r="P8" s="4" t="s">
        <v>6582</v>
      </c>
      <c r="Q8" s="283">
        <v>10</v>
      </c>
      <c r="R8" s="284" t="s">
        <v>5</v>
      </c>
    </row>
    <row r="9" spans="1:18" ht="18" customHeight="1" x14ac:dyDescent="0.15">
      <c r="A9" s="1">
        <v>1</v>
      </c>
      <c r="B9" s="2" t="s">
        <v>6595</v>
      </c>
      <c r="C9" s="2">
        <v>1</v>
      </c>
      <c r="D9" s="2" t="s">
        <v>6595</v>
      </c>
      <c r="E9" s="2">
        <v>1</v>
      </c>
      <c r="F9" s="2" t="s">
        <v>9</v>
      </c>
      <c r="G9" s="2">
        <v>2</v>
      </c>
      <c r="H9" s="2" t="s">
        <v>20</v>
      </c>
      <c r="I9" s="3">
        <v>3</v>
      </c>
      <c r="J9" s="3" t="s">
        <v>21</v>
      </c>
      <c r="K9" s="283">
        <v>1554</v>
      </c>
      <c r="L9" s="283">
        <v>1509</v>
      </c>
      <c r="M9" s="283">
        <f>K9-L9</f>
        <v>45</v>
      </c>
      <c r="N9" s="3" t="s">
        <v>21</v>
      </c>
      <c r="O9" s="283">
        <v>1554000</v>
      </c>
      <c r="P9" s="4" t="s">
        <v>7</v>
      </c>
      <c r="Q9" s="283">
        <v>52</v>
      </c>
      <c r="R9" s="284" t="s">
        <v>5</v>
      </c>
    </row>
    <row r="10" spans="1:18" ht="18" customHeight="1" x14ac:dyDescent="0.15">
      <c r="A10" s="1">
        <v>1</v>
      </c>
      <c r="B10" s="2" t="s">
        <v>6595</v>
      </c>
      <c r="C10" s="2">
        <v>1</v>
      </c>
      <c r="D10" s="2" t="s">
        <v>6595</v>
      </c>
      <c r="E10" s="2">
        <v>1</v>
      </c>
      <c r="F10" s="2" t="s">
        <v>9</v>
      </c>
      <c r="G10" s="3">
        <v>3</v>
      </c>
      <c r="H10" s="3" t="s">
        <v>22</v>
      </c>
      <c r="I10" s="3"/>
      <c r="J10" s="3"/>
      <c r="K10" s="283"/>
      <c r="L10" s="283"/>
      <c r="M10" s="283"/>
      <c r="N10" s="3"/>
      <c r="O10" s="283"/>
      <c r="P10" s="4" t="s">
        <v>8</v>
      </c>
      <c r="Q10" s="283">
        <v>22</v>
      </c>
      <c r="R10" s="284" t="s">
        <v>5</v>
      </c>
    </row>
    <row r="11" spans="1:18" ht="18" customHeight="1" x14ac:dyDescent="0.15">
      <c r="A11" s="1">
        <v>1</v>
      </c>
      <c r="B11" s="2" t="s">
        <v>6595</v>
      </c>
      <c r="C11" s="2">
        <v>1</v>
      </c>
      <c r="D11" s="2" t="s">
        <v>6595</v>
      </c>
      <c r="E11" s="2">
        <v>1</v>
      </c>
      <c r="F11" s="2" t="s">
        <v>9</v>
      </c>
      <c r="G11" s="2">
        <v>3</v>
      </c>
      <c r="H11" s="2" t="s">
        <v>22</v>
      </c>
      <c r="I11" s="3">
        <v>31</v>
      </c>
      <c r="J11" s="3" t="s">
        <v>23</v>
      </c>
      <c r="K11" s="283">
        <v>60</v>
      </c>
      <c r="L11" s="283">
        <v>60</v>
      </c>
      <c r="M11" s="283">
        <f t="shared" ref="M11:M15" si="0">K11-L11</f>
        <v>0</v>
      </c>
      <c r="N11" s="3" t="s">
        <v>6599</v>
      </c>
      <c r="O11" s="283">
        <v>60000</v>
      </c>
      <c r="P11" s="4"/>
      <c r="Q11" s="283"/>
      <c r="R11" s="284" t="s">
        <v>5</v>
      </c>
    </row>
    <row r="12" spans="1:18" ht="18" customHeight="1" x14ac:dyDescent="0.15">
      <c r="A12" s="1">
        <v>1</v>
      </c>
      <c r="B12" s="2" t="s">
        <v>6595</v>
      </c>
      <c r="C12" s="2">
        <v>1</v>
      </c>
      <c r="D12" s="2" t="s">
        <v>6595</v>
      </c>
      <c r="E12" s="2">
        <v>1</v>
      </c>
      <c r="F12" s="2" t="s">
        <v>9</v>
      </c>
      <c r="G12" s="2">
        <v>3</v>
      </c>
      <c r="H12" s="2" t="s">
        <v>22</v>
      </c>
      <c r="I12" s="3">
        <v>33</v>
      </c>
      <c r="J12" s="3" t="s">
        <v>24</v>
      </c>
      <c r="K12" s="283">
        <v>12</v>
      </c>
      <c r="L12" s="283">
        <v>12</v>
      </c>
      <c r="M12" s="283">
        <f t="shared" si="0"/>
        <v>0</v>
      </c>
      <c r="N12" s="3" t="s">
        <v>6600</v>
      </c>
      <c r="O12" s="283">
        <v>12000</v>
      </c>
      <c r="P12" s="4"/>
      <c r="Q12" s="283"/>
      <c r="R12" s="284" t="s">
        <v>5</v>
      </c>
    </row>
    <row r="13" spans="1:18" ht="18" customHeight="1" x14ac:dyDescent="0.15">
      <c r="A13" s="1">
        <v>1</v>
      </c>
      <c r="B13" s="2" t="s">
        <v>6595</v>
      </c>
      <c r="C13" s="2">
        <v>1</v>
      </c>
      <c r="D13" s="2" t="s">
        <v>6595</v>
      </c>
      <c r="E13" s="2">
        <v>1</v>
      </c>
      <c r="F13" s="2" t="s">
        <v>9</v>
      </c>
      <c r="G13" s="2">
        <v>3</v>
      </c>
      <c r="H13" s="2" t="s">
        <v>22</v>
      </c>
      <c r="I13" s="3">
        <v>35</v>
      </c>
      <c r="J13" s="3" t="s">
        <v>25</v>
      </c>
      <c r="K13" s="283">
        <v>74</v>
      </c>
      <c r="L13" s="283">
        <v>73</v>
      </c>
      <c r="M13" s="283">
        <f t="shared" si="0"/>
        <v>1</v>
      </c>
      <c r="N13" s="3" t="s">
        <v>6601</v>
      </c>
      <c r="O13" s="283">
        <v>73128</v>
      </c>
      <c r="P13" s="4"/>
      <c r="Q13" s="283"/>
      <c r="R13" s="284" t="s">
        <v>5</v>
      </c>
    </row>
    <row r="14" spans="1:18" ht="18" customHeight="1" x14ac:dyDescent="0.15">
      <c r="A14" s="1">
        <v>1</v>
      </c>
      <c r="B14" s="2" t="s">
        <v>6595</v>
      </c>
      <c r="C14" s="2">
        <v>1</v>
      </c>
      <c r="D14" s="2" t="s">
        <v>6595</v>
      </c>
      <c r="E14" s="2">
        <v>1</v>
      </c>
      <c r="F14" s="2" t="s">
        <v>9</v>
      </c>
      <c r="G14" s="2">
        <v>3</v>
      </c>
      <c r="H14" s="2" t="s">
        <v>22</v>
      </c>
      <c r="I14" s="3">
        <v>39</v>
      </c>
      <c r="J14" s="3" t="s">
        <v>26</v>
      </c>
      <c r="K14" s="283">
        <v>367</v>
      </c>
      <c r="L14" s="283">
        <v>336</v>
      </c>
      <c r="M14" s="283">
        <f t="shared" si="0"/>
        <v>31</v>
      </c>
      <c r="N14" s="3" t="s">
        <v>26</v>
      </c>
      <c r="O14" s="283">
        <v>367000</v>
      </c>
      <c r="P14" s="4"/>
      <c r="Q14" s="283"/>
      <c r="R14" s="284" t="s">
        <v>5</v>
      </c>
    </row>
    <row r="15" spans="1:18" ht="18" customHeight="1" x14ac:dyDescent="0.15">
      <c r="A15" s="1">
        <v>1</v>
      </c>
      <c r="B15" s="2" t="s">
        <v>6595</v>
      </c>
      <c r="C15" s="2">
        <v>1</v>
      </c>
      <c r="D15" s="2" t="s">
        <v>6595</v>
      </c>
      <c r="E15" s="2">
        <v>1</v>
      </c>
      <c r="F15" s="2" t="s">
        <v>9</v>
      </c>
      <c r="G15" s="2">
        <v>3</v>
      </c>
      <c r="H15" s="2" t="s">
        <v>22</v>
      </c>
      <c r="I15" s="3">
        <v>40</v>
      </c>
      <c r="J15" s="3" t="s">
        <v>27</v>
      </c>
      <c r="K15" s="283">
        <v>252</v>
      </c>
      <c r="L15" s="283">
        <v>238</v>
      </c>
      <c r="M15" s="283">
        <f t="shared" si="0"/>
        <v>14</v>
      </c>
      <c r="N15" s="3" t="s">
        <v>27</v>
      </c>
      <c r="O15" s="283">
        <v>252000</v>
      </c>
      <c r="P15" s="4"/>
      <c r="Q15" s="283"/>
      <c r="R15" s="284" t="s">
        <v>5</v>
      </c>
    </row>
    <row r="16" spans="1:18" ht="18" customHeight="1" x14ac:dyDescent="0.15">
      <c r="A16" s="1">
        <v>1</v>
      </c>
      <c r="B16" s="2" t="s">
        <v>6595</v>
      </c>
      <c r="C16" s="2">
        <v>1</v>
      </c>
      <c r="D16" s="2" t="s">
        <v>6595</v>
      </c>
      <c r="E16" s="2">
        <v>1</v>
      </c>
      <c r="F16" s="2" t="s">
        <v>9</v>
      </c>
      <c r="G16" s="3">
        <v>4</v>
      </c>
      <c r="H16" s="3" t="s">
        <v>28</v>
      </c>
      <c r="I16" s="3"/>
      <c r="J16" s="3"/>
      <c r="K16" s="283"/>
      <c r="L16" s="283"/>
      <c r="M16" s="283"/>
      <c r="N16" s="3"/>
      <c r="O16" s="283"/>
      <c r="P16" s="4"/>
      <c r="Q16" s="283"/>
      <c r="R16" s="284" t="s">
        <v>5</v>
      </c>
    </row>
    <row r="17" spans="1:18" ht="18" customHeight="1" x14ac:dyDescent="0.15">
      <c r="A17" s="1">
        <v>1</v>
      </c>
      <c r="B17" s="2" t="s">
        <v>6595</v>
      </c>
      <c r="C17" s="2">
        <v>1</v>
      </c>
      <c r="D17" s="2" t="s">
        <v>6595</v>
      </c>
      <c r="E17" s="2">
        <v>1</v>
      </c>
      <c r="F17" s="2" t="s">
        <v>9</v>
      </c>
      <c r="G17" s="2">
        <v>4</v>
      </c>
      <c r="H17" s="2" t="s">
        <v>28</v>
      </c>
      <c r="I17" s="3">
        <v>31</v>
      </c>
      <c r="J17" s="3" t="s">
        <v>29</v>
      </c>
      <c r="K17" s="283">
        <v>524</v>
      </c>
      <c r="L17" s="283">
        <v>512</v>
      </c>
      <c r="M17" s="283">
        <f>K17-L17</f>
        <v>12</v>
      </c>
      <c r="N17" s="3" t="s">
        <v>29</v>
      </c>
      <c r="O17" s="283">
        <v>524000</v>
      </c>
      <c r="P17" s="4"/>
      <c r="Q17" s="283"/>
      <c r="R17" s="284" t="s">
        <v>5</v>
      </c>
    </row>
    <row r="18" spans="1:18" ht="18" customHeight="1" x14ac:dyDescent="0.15">
      <c r="A18" s="1">
        <v>1</v>
      </c>
      <c r="B18" s="2" t="s">
        <v>6595</v>
      </c>
      <c r="C18" s="2">
        <v>1</v>
      </c>
      <c r="D18" s="2" t="s">
        <v>6595</v>
      </c>
      <c r="E18" s="2">
        <v>1</v>
      </c>
      <c r="F18" s="2" t="s">
        <v>9</v>
      </c>
      <c r="G18" s="3">
        <v>9</v>
      </c>
      <c r="H18" s="3" t="s">
        <v>30</v>
      </c>
      <c r="I18" s="3"/>
      <c r="J18" s="3"/>
      <c r="K18" s="283"/>
      <c r="L18" s="283"/>
      <c r="M18" s="283"/>
      <c r="N18" s="3"/>
      <c r="O18" s="283"/>
      <c r="P18" s="4"/>
      <c r="Q18" s="283"/>
      <c r="R18" s="284" t="s">
        <v>5</v>
      </c>
    </row>
    <row r="19" spans="1:18" ht="18" customHeight="1" x14ac:dyDescent="0.15">
      <c r="A19" s="1">
        <v>1</v>
      </c>
      <c r="B19" s="2" t="s">
        <v>6595</v>
      </c>
      <c r="C19" s="2">
        <v>1</v>
      </c>
      <c r="D19" s="2" t="s">
        <v>6595</v>
      </c>
      <c r="E19" s="2">
        <v>1</v>
      </c>
      <c r="F19" s="2" t="s">
        <v>9</v>
      </c>
      <c r="G19" s="2">
        <v>9</v>
      </c>
      <c r="H19" s="2" t="s">
        <v>30</v>
      </c>
      <c r="I19" s="3">
        <v>2</v>
      </c>
      <c r="J19" s="3" t="s">
        <v>31</v>
      </c>
      <c r="K19" s="283">
        <v>4</v>
      </c>
      <c r="L19" s="283">
        <v>4</v>
      </c>
      <c r="M19" s="283">
        <f t="shared" ref="M19:M20" si="1">K19-L19</f>
        <v>0</v>
      </c>
      <c r="N19" s="3" t="s">
        <v>6602</v>
      </c>
      <c r="O19" s="283">
        <v>3600</v>
      </c>
      <c r="P19" s="4"/>
      <c r="Q19" s="283"/>
      <c r="R19" s="284" t="s">
        <v>5</v>
      </c>
    </row>
    <row r="20" spans="1:18" ht="18" customHeight="1" x14ac:dyDescent="0.15">
      <c r="A20" s="1">
        <v>1</v>
      </c>
      <c r="B20" s="2" t="s">
        <v>6595</v>
      </c>
      <c r="C20" s="2">
        <v>1</v>
      </c>
      <c r="D20" s="2" t="s">
        <v>6595</v>
      </c>
      <c r="E20" s="2">
        <v>1</v>
      </c>
      <c r="F20" s="2" t="s">
        <v>9</v>
      </c>
      <c r="G20" s="2">
        <v>9</v>
      </c>
      <c r="H20" s="2" t="s">
        <v>30</v>
      </c>
      <c r="I20" s="3">
        <v>3</v>
      </c>
      <c r="J20" s="3" t="s">
        <v>32</v>
      </c>
      <c r="K20" s="283">
        <v>21</v>
      </c>
      <c r="L20" s="283">
        <v>21</v>
      </c>
      <c r="M20" s="283">
        <f t="shared" si="1"/>
        <v>0</v>
      </c>
      <c r="N20" s="3" t="s">
        <v>6603</v>
      </c>
      <c r="O20" s="283">
        <v>20800</v>
      </c>
      <c r="P20" s="4"/>
      <c r="Q20" s="283"/>
      <c r="R20" s="284" t="s">
        <v>5</v>
      </c>
    </row>
    <row r="21" spans="1:18" ht="18" customHeight="1" x14ac:dyDescent="0.15">
      <c r="A21" s="1">
        <v>1</v>
      </c>
      <c r="B21" s="2" t="s">
        <v>6595</v>
      </c>
      <c r="C21" s="2">
        <v>1</v>
      </c>
      <c r="D21" s="2" t="s">
        <v>6595</v>
      </c>
      <c r="E21" s="2">
        <v>1</v>
      </c>
      <c r="F21" s="2" t="s">
        <v>9</v>
      </c>
      <c r="G21" s="3">
        <v>11</v>
      </c>
      <c r="H21" s="3" t="s">
        <v>33</v>
      </c>
      <c r="I21" s="3"/>
      <c r="J21" s="3"/>
      <c r="K21" s="283"/>
      <c r="L21" s="283"/>
      <c r="M21" s="283"/>
      <c r="N21" s="3"/>
      <c r="O21" s="283"/>
      <c r="P21" s="4"/>
      <c r="Q21" s="283"/>
      <c r="R21" s="284" t="s">
        <v>5</v>
      </c>
    </row>
    <row r="22" spans="1:18" ht="18" customHeight="1" x14ac:dyDescent="0.15">
      <c r="A22" s="1">
        <v>1</v>
      </c>
      <c r="B22" s="2" t="s">
        <v>6595</v>
      </c>
      <c r="C22" s="2">
        <v>1</v>
      </c>
      <c r="D22" s="2" t="s">
        <v>6595</v>
      </c>
      <c r="E22" s="2">
        <v>1</v>
      </c>
      <c r="F22" s="2" t="s">
        <v>9</v>
      </c>
      <c r="G22" s="2">
        <v>11</v>
      </c>
      <c r="H22" s="2" t="s">
        <v>33</v>
      </c>
      <c r="I22" s="3">
        <v>1</v>
      </c>
      <c r="J22" s="3" t="s">
        <v>34</v>
      </c>
      <c r="K22" s="283">
        <v>67</v>
      </c>
      <c r="L22" s="283">
        <v>65</v>
      </c>
      <c r="M22" s="283">
        <f>K22-L22</f>
        <v>2</v>
      </c>
      <c r="N22" s="3" t="s">
        <v>6604</v>
      </c>
      <c r="O22" s="283">
        <v>15000</v>
      </c>
      <c r="P22" s="4"/>
      <c r="Q22" s="283"/>
      <c r="R22" s="284" t="s">
        <v>5</v>
      </c>
    </row>
    <row r="23" spans="1:18" ht="18" customHeight="1" x14ac:dyDescent="0.15">
      <c r="A23" s="1">
        <v>1</v>
      </c>
      <c r="B23" s="2" t="s">
        <v>6595</v>
      </c>
      <c r="C23" s="2">
        <v>1</v>
      </c>
      <c r="D23" s="2" t="s">
        <v>6595</v>
      </c>
      <c r="E23" s="2">
        <v>1</v>
      </c>
      <c r="F23" s="2" t="s">
        <v>9</v>
      </c>
      <c r="G23" s="2">
        <v>11</v>
      </c>
      <c r="H23" s="2" t="s">
        <v>33</v>
      </c>
      <c r="I23" s="2">
        <v>1</v>
      </c>
      <c r="J23" s="2" t="s">
        <v>34</v>
      </c>
      <c r="K23" s="283"/>
      <c r="L23" s="283"/>
      <c r="M23" s="283"/>
      <c r="N23" s="3" t="s">
        <v>6605</v>
      </c>
      <c r="O23" s="283">
        <v>50000</v>
      </c>
      <c r="P23" s="4"/>
      <c r="Q23" s="283"/>
      <c r="R23" s="284" t="s">
        <v>5</v>
      </c>
    </row>
    <row r="24" spans="1:18" ht="18" customHeight="1" x14ac:dyDescent="0.15">
      <c r="A24" s="1">
        <v>1</v>
      </c>
      <c r="B24" s="2" t="s">
        <v>6595</v>
      </c>
      <c r="C24" s="2">
        <v>1</v>
      </c>
      <c r="D24" s="2" t="s">
        <v>6595</v>
      </c>
      <c r="E24" s="2">
        <v>1</v>
      </c>
      <c r="F24" s="2" t="s">
        <v>9</v>
      </c>
      <c r="G24" s="2">
        <v>11</v>
      </c>
      <c r="H24" s="2" t="s">
        <v>33</v>
      </c>
      <c r="I24" s="2">
        <v>1</v>
      </c>
      <c r="J24" s="2" t="s">
        <v>34</v>
      </c>
      <c r="K24" s="283"/>
      <c r="L24" s="283"/>
      <c r="M24" s="283"/>
      <c r="N24" s="3" t="s">
        <v>6606</v>
      </c>
      <c r="O24" s="283">
        <v>2000</v>
      </c>
      <c r="P24" s="4"/>
      <c r="Q24" s="283"/>
      <c r="R24" s="284" t="s">
        <v>5</v>
      </c>
    </row>
    <row r="25" spans="1:18" ht="18" customHeight="1" x14ac:dyDescent="0.15">
      <c r="A25" s="1">
        <v>1</v>
      </c>
      <c r="B25" s="2" t="s">
        <v>6595</v>
      </c>
      <c r="C25" s="2">
        <v>1</v>
      </c>
      <c r="D25" s="2" t="s">
        <v>6595</v>
      </c>
      <c r="E25" s="2">
        <v>1</v>
      </c>
      <c r="F25" s="2" t="s">
        <v>9</v>
      </c>
      <c r="G25" s="2">
        <v>11</v>
      </c>
      <c r="H25" s="2" t="s">
        <v>33</v>
      </c>
      <c r="I25" s="3">
        <v>2</v>
      </c>
      <c r="J25" s="3" t="s">
        <v>46</v>
      </c>
      <c r="K25" s="283">
        <v>116</v>
      </c>
      <c r="L25" s="283">
        <v>98</v>
      </c>
      <c r="M25" s="283">
        <f t="shared" ref="M25:M27" si="2">K25-L25</f>
        <v>18</v>
      </c>
      <c r="N25" s="3" t="s">
        <v>6607</v>
      </c>
      <c r="O25" s="283">
        <v>115200</v>
      </c>
      <c r="P25" s="4"/>
      <c r="Q25" s="283"/>
      <c r="R25" s="284" t="s">
        <v>5</v>
      </c>
    </row>
    <row r="26" spans="1:18" ht="18" customHeight="1" x14ac:dyDescent="0.15">
      <c r="A26" s="1">
        <v>1</v>
      </c>
      <c r="B26" s="2" t="s">
        <v>6595</v>
      </c>
      <c r="C26" s="2">
        <v>1</v>
      </c>
      <c r="D26" s="2" t="s">
        <v>6595</v>
      </c>
      <c r="E26" s="2">
        <v>1</v>
      </c>
      <c r="F26" s="2" t="s">
        <v>9</v>
      </c>
      <c r="G26" s="2">
        <v>11</v>
      </c>
      <c r="H26" s="2" t="s">
        <v>33</v>
      </c>
      <c r="I26" s="3">
        <v>3</v>
      </c>
      <c r="J26" s="3" t="s">
        <v>35</v>
      </c>
      <c r="K26" s="283">
        <v>3</v>
      </c>
      <c r="L26" s="283">
        <v>3</v>
      </c>
      <c r="M26" s="283">
        <f t="shared" si="2"/>
        <v>0</v>
      </c>
      <c r="N26" s="3" t="s">
        <v>6608</v>
      </c>
      <c r="O26" s="283">
        <v>3000</v>
      </c>
      <c r="P26" s="4"/>
      <c r="Q26" s="283"/>
      <c r="R26" s="284" t="s">
        <v>5</v>
      </c>
    </row>
    <row r="27" spans="1:18" ht="18" customHeight="1" x14ac:dyDescent="0.15">
      <c r="A27" s="1">
        <v>1</v>
      </c>
      <c r="B27" s="2" t="s">
        <v>6595</v>
      </c>
      <c r="C27" s="2">
        <v>1</v>
      </c>
      <c r="D27" s="2" t="s">
        <v>6595</v>
      </c>
      <c r="E27" s="2">
        <v>1</v>
      </c>
      <c r="F27" s="2" t="s">
        <v>9</v>
      </c>
      <c r="G27" s="2">
        <v>11</v>
      </c>
      <c r="H27" s="2" t="s">
        <v>33</v>
      </c>
      <c r="I27" s="3">
        <v>6</v>
      </c>
      <c r="J27" s="3" t="s">
        <v>48</v>
      </c>
      <c r="K27" s="283">
        <v>100</v>
      </c>
      <c r="L27" s="283">
        <v>0</v>
      </c>
      <c r="M27" s="283">
        <f t="shared" si="2"/>
        <v>100</v>
      </c>
      <c r="N27" s="3" t="s">
        <v>6609</v>
      </c>
      <c r="O27" s="283">
        <v>100000</v>
      </c>
      <c r="P27" s="4"/>
      <c r="Q27" s="283"/>
      <c r="R27" s="284" t="s">
        <v>5</v>
      </c>
    </row>
    <row r="28" spans="1:18" ht="18" customHeight="1" x14ac:dyDescent="0.15">
      <c r="A28" s="1">
        <v>1</v>
      </c>
      <c r="B28" s="2" t="s">
        <v>6595</v>
      </c>
      <c r="C28" s="2">
        <v>1</v>
      </c>
      <c r="D28" s="2" t="s">
        <v>6595</v>
      </c>
      <c r="E28" s="2">
        <v>1</v>
      </c>
      <c r="F28" s="2" t="s">
        <v>9</v>
      </c>
      <c r="G28" s="3">
        <v>12</v>
      </c>
      <c r="H28" s="3" t="s">
        <v>36</v>
      </c>
      <c r="I28" s="3"/>
      <c r="J28" s="3"/>
      <c r="K28" s="283"/>
      <c r="L28" s="283"/>
      <c r="M28" s="283"/>
      <c r="N28" s="3"/>
      <c r="O28" s="283"/>
      <c r="P28" s="4"/>
      <c r="Q28" s="283"/>
      <c r="R28" s="284" t="s">
        <v>5</v>
      </c>
    </row>
    <row r="29" spans="1:18" ht="18" customHeight="1" x14ac:dyDescent="0.15">
      <c r="A29" s="1">
        <v>1</v>
      </c>
      <c r="B29" s="2" t="s">
        <v>6595</v>
      </c>
      <c r="C29" s="2">
        <v>1</v>
      </c>
      <c r="D29" s="2" t="s">
        <v>6595</v>
      </c>
      <c r="E29" s="2">
        <v>1</v>
      </c>
      <c r="F29" s="2" t="s">
        <v>9</v>
      </c>
      <c r="G29" s="2">
        <v>12</v>
      </c>
      <c r="H29" s="2" t="s">
        <v>36</v>
      </c>
      <c r="I29" s="3">
        <v>1</v>
      </c>
      <c r="J29" s="3" t="s">
        <v>37</v>
      </c>
      <c r="K29" s="283">
        <v>38</v>
      </c>
      <c r="L29" s="283">
        <v>38</v>
      </c>
      <c r="M29" s="283">
        <f>K29-L29</f>
        <v>0</v>
      </c>
      <c r="N29" s="3" t="s">
        <v>6610</v>
      </c>
      <c r="O29" s="283">
        <v>36000</v>
      </c>
      <c r="P29" s="4"/>
      <c r="Q29" s="283"/>
      <c r="R29" s="284" t="s">
        <v>5</v>
      </c>
    </row>
    <row r="30" spans="1:18" ht="18" customHeight="1" x14ac:dyDescent="0.15">
      <c r="A30" s="1">
        <v>1</v>
      </c>
      <c r="B30" s="2" t="s">
        <v>6595</v>
      </c>
      <c r="C30" s="2">
        <v>1</v>
      </c>
      <c r="D30" s="2" t="s">
        <v>6595</v>
      </c>
      <c r="E30" s="2">
        <v>1</v>
      </c>
      <c r="F30" s="2" t="s">
        <v>9</v>
      </c>
      <c r="G30" s="2">
        <v>12</v>
      </c>
      <c r="H30" s="2" t="s">
        <v>36</v>
      </c>
      <c r="I30" s="2">
        <v>1</v>
      </c>
      <c r="J30" s="2" t="s">
        <v>37</v>
      </c>
      <c r="K30" s="283"/>
      <c r="L30" s="283"/>
      <c r="M30" s="283"/>
      <c r="N30" s="3" t="s">
        <v>66</v>
      </c>
      <c r="O30" s="283">
        <v>2000</v>
      </c>
      <c r="P30" s="4"/>
      <c r="Q30" s="283"/>
      <c r="R30" s="284" t="s">
        <v>5</v>
      </c>
    </row>
    <row r="31" spans="1:18" ht="18" customHeight="1" x14ac:dyDescent="0.15">
      <c r="A31" s="1">
        <v>1</v>
      </c>
      <c r="B31" s="2" t="s">
        <v>6595</v>
      </c>
      <c r="C31" s="2">
        <v>1</v>
      </c>
      <c r="D31" s="2" t="s">
        <v>6595</v>
      </c>
      <c r="E31" s="2">
        <v>1</v>
      </c>
      <c r="F31" s="2" t="s">
        <v>9</v>
      </c>
      <c r="G31" s="2">
        <v>12</v>
      </c>
      <c r="H31" s="2" t="s">
        <v>36</v>
      </c>
      <c r="I31" s="3">
        <v>3</v>
      </c>
      <c r="J31" s="3" t="s">
        <v>6</v>
      </c>
      <c r="K31" s="283">
        <v>7</v>
      </c>
      <c r="L31" s="283">
        <v>0</v>
      </c>
      <c r="M31" s="283">
        <f t="shared" ref="M31:M32" si="3">K31-L31</f>
        <v>7</v>
      </c>
      <c r="N31" s="3" t="s">
        <v>6611</v>
      </c>
      <c r="O31" s="283">
        <v>6500</v>
      </c>
      <c r="P31" s="4"/>
      <c r="Q31" s="283"/>
      <c r="R31" s="284" t="s">
        <v>5</v>
      </c>
    </row>
    <row r="32" spans="1:18" ht="18" customHeight="1" x14ac:dyDescent="0.15">
      <c r="A32" s="1">
        <v>1</v>
      </c>
      <c r="B32" s="2" t="s">
        <v>6595</v>
      </c>
      <c r="C32" s="2">
        <v>1</v>
      </c>
      <c r="D32" s="2" t="s">
        <v>6595</v>
      </c>
      <c r="E32" s="2">
        <v>1</v>
      </c>
      <c r="F32" s="2" t="s">
        <v>9</v>
      </c>
      <c r="G32" s="2">
        <v>12</v>
      </c>
      <c r="H32" s="2" t="s">
        <v>36</v>
      </c>
      <c r="I32" s="3">
        <v>11</v>
      </c>
      <c r="J32" s="3" t="s">
        <v>38</v>
      </c>
      <c r="K32" s="283">
        <v>30</v>
      </c>
      <c r="L32" s="283">
        <v>4</v>
      </c>
      <c r="M32" s="283">
        <f t="shared" si="3"/>
        <v>26</v>
      </c>
      <c r="N32" s="3" t="s">
        <v>6612</v>
      </c>
      <c r="O32" s="283">
        <v>3629</v>
      </c>
      <c r="P32" s="4"/>
      <c r="Q32" s="283"/>
      <c r="R32" s="284" t="s">
        <v>5</v>
      </c>
    </row>
    <row r="33" spans="1:18" ht="18" customHeight="1" x14ac:dyDescent="0.15">
      <c r="A33" s="1">
        <v>1</v>
      </c>
      <c r="B33" s="2" t="s">
        <v>6595</v>
      </c>
      <c r="C33" s="2">
        <v>1</v>
      </c>
      <c r="D33" s="2" t="s">
        <v>6595</v>
      </c>
      <c r="E33" s="2">
        <v>1</v>
      </c>
      <c r="F33" s="2" t="s">
        <v>9</v>
      </c>
      <c r="G33" s="2">
        <v>12</v>
      </c>
      <c r="H33" s="2" t="s">
        <v>36</v>
      </c>
      <c r="I33" s="2">
        <v>11</v>
      </c>
      <c r="J33" s="2" t="s">
        <v>38</v>
      </c>
      <c r="K33" s="283"/>
      <c r="L33" s="283"/>
      <c r="M33" s="283"/>
      <c r="N33" s="3" t="s">
        <v>6613</v>
      </c>
      <c r="O33" s="283">
        <v>26000</v>
      </c>
      <c r="P33" s="4"/>
      <c r="Q33" s="283"/>
      <c r="R33" s="284" t="s">
        <v>5</v>
      </c>
    </row>
    <row r="34" spans="1:18" ht="18" customHeight="1" x14ac:dyDescent="0.15">
      <c r="A34" s="1">
        <v>1</v>
      </c>
      <c r="B34" s="2" t="s">
        <v>6595</v>
      </c>
      <c r="C34" s="2">
        <v>1</v>
      </c>
      <c r="D34" s="2" t="s">
        <v>6595</v>
      </c>
      <c r="E34" s="2">
        <v>1</v>
      </c>
      <c r="F34" s="2" t="s">
        <v>9</v>
      </c>
      <c r="G34" s="3">
        <v>14</v>
      </c>
      <c r="H34" s="3" t="s">
        <v>40</v>
      </c>
      <c r="I34" s="3"/>
      <c r="J34" s="3"/>
      <c r="K34" s="283"/>
      <c r="L34" s="283"/>
      <c r="M34" s="283"/>
      <c r="N34" s="3"/>
      <c r="O34" s="283"/>
      <c r="P34" s="4"/>
      <c r="Q34" s="283"/>
      <c r="R34" s="284" t="s">
        <v>5</v>
      </c>
    </row>
    <row r="35" spans="1:18" ht="18" customHeight="1" x14ac:dyDescent="0.15">
      <c r="A35" s="1">
        <v>1</v>
      </c>
      <c r="B35" s="2" t="s">
        <v>6595</v>
      </c>
      <c r="C35" s="2">
        <v>1</v>
      </c>
      <c r="D35" s="2" t="s">
        <v>6595</v>
      </c>
      <c r="E35" s="2">
        <v>1</v>
      </c>
      <c r="F35" s="2" t="s">
        <v>9</v>
      </c>
      <c r="G35" s="2">
        <v>14</v>
      </c>
      <c r="H35" s="2" t="s">
        <v>40</v>
      </c>
      <c r="I35" s="3">
        <v>1</v>
      </c>
      <c r="J35" s="3" t="s">
        <v>41</v>
      </c>
      <c r="K35" s="283">
        <v>1</v>
      </c>
      <c r="L35" s="283">
        <v>1</v>
      </c>
      <c r="M35" s="283">
        <f>K35-L35</f>
        <v>0</v>
      </c>
      <c r="N35" s="3" t="s">
        <v>6614</v>
      </c>
      <c r="O35" s="283">
        <v>1000</v>
      </c>
      <c r="P35" s="4"/>
      <c r="Q35" s="283"/>
      <c r="R35" s="284" t="s">
        <v>5</v>
      </c>
    </row>
    <row r="36" spans="1:18" ht="18" customHeight="1" x14ac:dyDescent="0.15">
      <c r="A36" s="1">
        <v>1</v>
      </c>
      <c r="B36" s="2" t="s">
        <v>6595</v>
      </c>
      <c r="C36" s="2">
        <v>1</v>
      </c>
      <c r="D36" s="2" t="s">
        <v>6595</v>
      </c>
      <c r="E36" s="2">
        <v>1</v>
      </c>
      <c r="F36" s="2" t="s">
        <v>9</v>
      </c>
      <c r="G36" s="3">
        <v>19</v>
      </c>
      <c r="H36" s="3" t="s">
        <v>42</v>
      </c>
      <c r="I36" s="3"/>
      <c r="J36" s="3"/>
      <c r="K36" s="283"/>
      <c r="L36" s="283"/>
      <c r="M36" s="283"/>
      <c r="N36" s="3"/>
      <c r="O36" s="283"/>
      <c r="P36" s="4"/>
      <c r="Q36" s="283"/>
      <c r="R36" s="284" t="s">
        <v>5</v>
      </c>
    </row>
    <row r="37" spans="1:18" ht="18" customHeight="1" x14ac:dyDescent="0.15">
      <c r="A37" s="1">
        <v>1</v>
      </c>
      <c r="B37" s="2" t="s">
        <v>6595</v>
      </c>
      <c r="C37" s="2">
        <v>1</v>
      </c>
      <c r="D37" s="2" t="s">
        <v>6595</v>
      </c>
      <c r="E37" s="2">
        <v>1</v>
      </c>
      <c r="F37" s="2" t="s">
        <v>9</v>
      </c>
      <c r="G37" s="2">
        <v>19</v>
      </c>
      <c r="H37" s="2" t="s">
        <v>42</v>
      </c>
      <c r="I37" s="3">
        <v>11</v>
      </c>
      <c r="J37" s="3" t="s">
        <v>43</v>
      </c>
      <c r="K37" s="283">
        <v>64</v>
      </c>
      <c r="L37" s="283">
        <v>64</v>
      </c>
      <c r="M37" s="283">
        <f>K37-L37</f>
        <v>0</v>
      </c>
      <c r="N37" s="3" t="s">
        <v>6615</v>
      </c>
      <c r="O37" s="283">
        <v>53280</v>
      </c>
      <c r="P37" s="4"/>
      <c r="Q37" s="283"/>
      <c r="R37" s="284" t="s">
        <v>5</v>
      </c>
    </row>
    <row r="38" spans="1:18" ht="18" customHeight="1" x14ac:dyDescent="0.15">
      <c r="A38" s="1">
        <v>1</v>
      </c>
      <c r="B38" s="2" t="s">
        <v>6595</v>
      </c>
      <c r="C38" s="2">
        <v>1</v>
      </c>
      <c r="D38" s="2" t="s">
        <v>6595</v>
      </c>
      <c r="E38" s="2">
        <v>1</v>
      </c>
      <c r="F38" s="2" t="s">
        <v>9</v>
      </c>
      <c r="G38" s="2">
        <v>19</v>
      </c>
      <c r="H38" s="2" t="s">
        <v>42</v>
      </c>
      <c r="I38" s="2">
        <v>11</v>
      </c>
      <c r="J38" s="2" t="s">
        <v>43</v>
      </c>
      <c r="K38" s="283"/>
      <c r="L38" s="283"/>
      <c r="M38" s="283"/>
      <c r="N38" s="3" t="s">
        <v>6616</v>
      </c>
      <c r="O38" s="283">
        <v>10000</v>
      </c>
      <c r="P38" s="4"/>
      <c r="Q38" s="283"/>
      <c r="R38" s="284" t="s">
        <v>5</v>
      </c>
    </row>
    <row r="39" spans="1:18" ht="18" customHeight="1" x14ac:dyDescent="0.15">
      <c r="A39" s="1">
        <v>1</v>
      </c>
      <c r="B39" s="2" t="s">
        <v>6595</v>
      </c>
      <c r="C39" s="2">
        <v>1</v>
      </c>
      <c r="D39" s="2" t="s">
        <v>6595</v>
      </c>
      <c r="E39" s="2">
        <v>1</v>
      </c>
      <c r="F39" s="2" t="s">
        <v>9</v>
      </c>
      <c r="G39" s="2">
        <v>19</v>
      </c>
      <c r="H39" s="2" t="s">
        <v>42</v>
      </c>
      <c r="I39" s="3">
        <v>83</v>
      </c>
      <c r="J39" s="3" t="s">
        <v>45</v>
      </c>
      <c r="K39" s="283">
        <v>328</v>
      </c>
      <c r="L39" s="283">
        <v>319</v>
      </c>
      <c r="M39" s="283">
        <f>K39-L39</f>
        <v>9</v>
      </c>
      <c r="N39" s="3" t="s">
        <v>45</v>
      </c>
      <c r="O39" s="283">
        <v>328000</v>
      </c>
      <c r="P39" s="4"/>
      <c r="Q39" s="283"/>
      <c r="R39" s="284" t="s">
        <v>5</v>
      </c>
    </row>
    <row r="40" spans="1:18" ht="18" customHeight="1" x14ac:dyDescent="0.15">
      <c r="A40" s="1">
        <v>1</v>
      </c>
      <c r="B40" s="2" t="s">
        <v>6595</v>
      </c>
      <c r="C40" s="2">
        <v>1</v>
      </c>
      <c r="D40" s="2" t="s">
        <v>6595</v>
      </c>
      <c r="E40" s="2">
        <v>1</v>
      </c>
      <c r="F40" s="2" t="s">
        <v>9</v>
      </c>
      <c r="G40" s="3">
        <v>25</v>
      </c>
      <c r="H40" s="3" t="s">
        <v>10</v>
      </c>
      <c r="I40" s="3"/>
      <c r="J40" s="3"/>
      <c r="K40" s="283"/>
      <c r="L40" s="283"/>
      <c r="M40" s="283"/>
      <c r="N40" s="3"/>
      <c r="O40" s="283"/>
      <c r="P40" s="4"/>
      <c r="Q40" s="283"/>
      <c r="R40" s="284" t="s">
        <v>5</v>
      </c>
    </row>
    <row r="41" spans="1:18" ht="18" customHeight="1" x14ac:dyDescent="0.15">
      <c r="A41" s="1">
        <v>1</v>
      </c>
      <c r="B41" s="2" t="s">
        <v>6595</v>
      </c>
      <c r="C41" s="2">
        <v>1</v>
      </c>
      <c r="D41" s="2" t="s">
        <v>6595</v>
      </c>
      <c r="E41" s="2">
        <v>1</v>
      </c>
      <c r="F41" s="2" t="s">
        <v>9</v>
      </c>
      <c r="G41" s="2">
        <v>25</v>
      </c>
      <c r="H41" s="2" t="s">
        <v>10</v>
      </c>
      <c r="I41" s="3">
        <v>51</v>
      </c>
      <c r="J41" s="3" t="s">
        <v>6617</v>
      </c>
      <c r="K41" s="283">
        <v>11</v>
      </c>
      <c r="L41" s="283">
        <v>11</v>
      </c>
      <c r="M41" s="283">
        <f>K41-L41</f>
        <v>0</v>
      </c>
      <c r="N41" s="3" t="s">
        <v>6618</v>
      </c>
      <c r="O41" s="283">
        <v>11000</v>
      </c>
      <c r="P41" s="4"/>
      <c r="Q41" s="283"/>
      <c r="R41" s="284" t="s">
        <v>5</v>
      </c>
    </row>
    <row r="42" spans="1:18" ht="18" customHeight="1" x14ac:dyDescent="0.15">
      <c r="A42" s="1">
        <v>1</v>
      </c>
      <c r="B42" s="2" t="s">
        <v>6595</v>
      </c>
      <c r="C42" s="2">
        <v>1</v>
      </c>
      <c r="D42" s="2" t="s">
        <v>6595</v>
      </c>
      <c r="E42" s="2">
        <v>1</v>
      </c>
      <c r="F42" s="2" t="s">
        <v>9</v>
      </c>
      <c r="G42" s="3">
        <v>27</v>
      </c>
      <c r="H42" s="3" t="s">
        <v>54</v>
      </c>
      <c r="I42" s="3"/>
      <c r="J42" s="3"/>
      <c r="K42" s="283"/>
      <c r="L42" s="283"/>
      <c r="M42" s="283"/>
      <c r="N42" s="3"/>
      <c r="O42" s="283"/>
      <c r="P42" s="4"/>
      <c r="Q42" s="283"/>
      <c r="R42" s="284" t="s">
        <v>5</v>
      </c>
    </row>
    <row r="43" spans="1:18" ht="18" customHeight="1" x14ac:dyDescent="0.15">
      <c r="A43" s="1">
        <v>1</v>
      </c>
      <c r="B43" s="2" t="s">
        <v>6595</v>
      </c>
      <c r="C43" s="2">
        <v>1</v>
      </c>
      <c r="D43" s="2" t="s">
        <v>6595</v>
      </c>
      <c r="E43" s="2">
        <v>1</v>
      </c>
      <c r="F43" s="2" t="s">
        <v>9</v>
      </c>
      <c r="G43" s="2">
        <v>27</v>
      </c>
      <c r="H43" s="2" t="s">
        <v>54</v>
      </c>
      <c r="I43" s="3">
        <v>1</v>
      </c>
      <c r="J43" s="3" t="s">
        <v>55</v>
      </c>
      <c r="K43" s="283">
        <v>7</v>
      </c>
      <c r="L43" s="283">
        <v>0</v>
      </c>
      <c r="M43" s="283">
        <f t="shared" ref="M43:M44" si="4">K43-L43</f>
        <v>7</v>
      </c>
      <c r="N43" s="3" t="s">
        <v>55</v>
      </c>
      <c r="O43" s="283">
        <v>6600</v>
      </c>
      <c r="P43" s="4"/>
      <c r="Q43" s="283"/>
      <c r="R43" s="284" t="s">
        <v>5</v>
      </c>
    </row>
    <row r="44" spans="1:18" ht="18" customHeight="1" x14ac:dyDescent="0.15">
      <c r="A44" s="1">
        <v>1</v>
      </c>
      <c r="B44" s="2" t="s">
        <v>6595</v>
      </c>
      <c r="C44" s="2">
        <v>1</v>
      </c>
      <c r="D44" s="2" t="s">
        <v>6595</v>
      </c>
      <c r="E44" s="2">
        <v>1</v>
      </c>
      <c r="F44" s="2" t="s">
        <v>9</v>
      </c>
      <c r="G44" s="2">
        <v>27</v>
      </c>
      <c r="H44" s="2" t="s">
        <v>54</v>
      </c>
      <c r="I44" s="3">
        <v>11</v>
      </c>
      <c r="J44" s="3" t="s">
        <v>6619</v>
      </c>
      <c r="K44" s="283">
        <v>400</v>
      </c>
      <c r="L44" s="283">
        <v>0</v>
      </c>
      <c r="M44" s="283">
        <f t="shared" si="4"/>
        <v>400</v>
      </c>
      <c r="N44" s="3" t="s">
        <v>6620</v>
      </c>
      <c r="O44" s="283">
        <v>400000</v>
      </c>
      <c r="P44" s="4"/>
      <c r="Q44" s="283"/>
      <c r="R44" s="284" t="s">
        <v>5</v>
      </c>
    </row>
    <row r="45" spans="1:18" ht="18" customHeight="1" x14ac:dyDescent="0.15">
      <c r="A45" s="265">
        <v>1</v>
      </c>
      <c r="B45" s="266" t="s">
        <v>6596</v>
      </c>
      <c r="C45" s="274">
        <v>1</v>
      </c>
      <c r="D45" s="266" t="s">
        <v>6596</v>
      </c>
      <c r="E45" s="275">
        <v>2</v>
      </c>
      <c r="F45" s="276" t="s">
        <v>6621</v>
      </c>
      <c r="G45" s="275"/>
      <c r="H45" s="276"/>
      <c r="I45" s="275"/>
      <c r="J45" s="275"/>
      <c r="K45" s="277">
        <f>IF(C45="",SUMIFS($K46:$K$6006,$A46:$A$6006,A45,$E46:$E$6006,""),IF(E45="",SUMIFS($K46:$K$6006,$A46:$A$6006,A45,$C46:$C$6006,C45,$G46:$G$6006,""),IF(G45="",SUMIFS($K46:$K$6006,$A46:$A$6006,A45,$C46:$C$6006,C45,$E46:$E$6006,E45,$R46:$R$6006,R45),IF(I45="",SUMIFS($K46:$K$6006,$A46:$A$6006,A45,$C46:$C$6006,C45,$E46:$E$6006,E45,$G46:$G$6006,G45,$R46:$R$6006,R45),0))))</f>
        <v>6984</v>
      </c>
      <c r="L45" s="277">
        <f>IF(C45="",SUMIFS($L46:$L$6006,$A46:$A$6006,A45,$E46:$E$6006,""),IF(E45="",SUMIFS($L46:$L$6006,$A46:$A$6006,A45,$C46:$C$6006,C45,$G46:$G$6006,""),IF(G45="",SUMIFS($L46:$L$6006,$A46:$A$6006,A45,$C46:$C$6006,C45,$E46:$E$6006,E45,$R46:$R$6006,R45),IF(I45="",SUMIFS($L46:$L$6006,$A46:$A$6006,A45,$C46:$C$6006,C45,$E46:$E$6006,E45,$G46:$G$6006,G45,$R46:$R$6006,R45),0))))</f>
        <v>7943</v>
      </c>
      <c r="M45" s="277">
        <f>K45-L45</f>
        <v>-959</v>
      </c>
      <c r="N45" s="285"/>
      <c r="O45" s="279"/>
      <c r="P45" s="280"/>
      <c r="Q45" s="281">
        <f>IF(C45="",SUMIFS($Q46:$Q$6080,$A46:$A$6080,A45,$E46:$E$6080,""),IF(E45="",SUMIFS($Q46:$Q$6080,$A46:$A$6080,A45,$C46:$C$6080,C45,$G46:$G$6080,""),IF(G45="",SUMIFS($Q46:$Q$6080,$A46:$A$6080,A45,$C46:$C$6080,C45,$E46:$E$6080,E45,$R46:$R$6080,R45),IF(I45="",SUMIFS($Q46:$Q$6080,$A46:$A$6080,A45,$C46:$C$6080,C45,$E46:$E$6080,E45,$G46:$G$6080,G45,$R46:$R$6080,R45),0))))</f>
        <v>1170</v>
      </c>
      <c r="R45" s="282" t="s">
        <v>5</v>
      </c>
    </row>
    <row r="46" spans="1:18" ht="18" customHeight="1" x14ac:dyDescent="0.15">
      <c r="A46" s="1">
        <v>1</v>
      </c>
      <c r="B46" s="2" t="s">
        <v>6595</v>
      </c>
      <c r="C46" s="2">
        <v>1</v>
      </c>
      <c r="D46" s="2" t="s">
        <v>6595</v>
      </c>
      <c r="E46" s="2">
        <v>2</v>
      </c>
      <c r="F46" s="2" t="s">
        <v>6588</v>
      </c>
      <c r="G46" s="3">
        <v>7</v>
      </c>
      <c r="H46" s="3" t="s">
        <v>44</v>
      </c>
      <c r="I46" s="3"/>
      <c r="J46" s="3"/>
      <c r="K46" s="283"/>
      <c r="L46" s="283"/>
      <c r="M46" s="283"/>
      <c r="N46" s="3"/>
      <c r="O46" s="283"/>
      <c r="P46" s="4"/>
      <c r="Q46" s="283"/>
      <c r="R46" s="284" t="s">
        <v>6570</v>
      </c>
    </row>
    <row r="47" spans="1:18" ht="18" customHeight="1" x14ac:dyDescent="0.15">
      <c r="A47" s="1">
        <v>1</v>
      </c>
      <c r="B47" s="2" t="s">
        <v>6595</v>
      </c>
      <c r="C47" s="2">
        <v>1</v>
      </c>
      <c r="D47" s="2" t="s">
        <v>6595</v>
      </c>
      <c r="E47" s="2">
        <v>2</v>
      </c>
      <c r="F47" s="2" t="s">
        <v>6588</v>
      </c>
      <c r="G47" s="2">
        <v>7</v>
      </c>
      <c r="H47" s="2" t="s">
        <v>44</v>
      </c>
      <c r="I47" s="3">
        <v>32</v>
      </c>
      <c r="J47" s="3" t="s">
        <v>6622</v>
      </c>
      <c r="K47" s="283">
        <v>33</v>
      </c>
      <c r="L47" s="283">
        <v>33</v>
      </c>
      <c r="M47" s="283">
        <f>K47-L47</f>
        <v>0</v>
      </c>
      <c r="N47" s="3" t="s">
        <v>6623</v>
      </c>
      <c r="O47" s="283">
        <v>33000</v>
      </c>
      <c r="P47" s="4" t="s">
        <v>6624</v>
      </c>
      <c r="Q47" s="283">
        <v>1170</v>
      </c>
      <c r="R47" s="284" t="s">
        <v>5</v>
      </c>
    </row>
    <row r="48" spans="1:18" ht="18" customHeight="1" x14ac:dyDescent="0.15">
      <c r="A48" s="1">
        <v>1</v>
      </c>
      <c r="B48" s="2" t="s">
        <v>6595</v>
      </c>
      <c r="C48" s="2">
        <v>1</v>
      </c>
      <c r="D48" s="2" t="s">
        <v>6595</v>
      </c>
      <c r="E48" s="2">
        <v>2</v>
      </c>
      <c r="F48" s="2" t="s">
        <v>6588</v>
      </c>
      <c r="G48" s="3">
        <v>11</v>
      </c>
      <c r="H48" s="3" t="s">
        <v>33</v>
      </c>
      <c r="I48" s="3"/>
      <c r="J48" s="3"/>
      <c r="K48" s="283"/>
      <c r="L48" s="283"/>
      <c r="M48" s="283"/>
      <c r="N48" s="3"/>
      <c r="O48" s="283"/>
      <c r="P48" s="4"/>
      <c r="Q48" s="283"/>
      <c r="R48" s="284" t="s">
        <v>5</v>
      </c>
    </row>
    <row r="49" spans="1:18" ht="18" customHeight="1" x14ac:dyDescent="0.15">
      <c r="A49" s="1">
        <v>1</v>
      </c>
      <c r="B49" s="2" t="s">
        <v>6595</v>
      </c>
      <c r="C49" s="2">
        <v>1</v>
      </c>
      <c r="D49" s="2" t="s">
        <v>6595</v>
      </c>
      <c r="E49" s="2">
        <v>2</v>
      </c>
      <c r="F49" s="2" t="s">
        <v>6588</v>
      </c>
      <c r="G49" s="2">
        <v>11</v>
      </c>
      <c r="H49" s="2" t="s">
        <v>33</v>
      </c>
      <c r="I49" s="3">
        <v>1</v>
      </c>
      <c r="J49" s="3" t="s">
        <v>34</v>
      </c>
      <c r="K49" s="283">
        <v>50</v>
      </c>
      <c r="L49" s="283">
        <v>50</v>
      </c>
      <c r="M49" s="283">
        <f t="shared" ref="M49:M50" si="5">K49-L49</f>
        <v>0</v>
      </c>
      <c r="N49" s="3" t="s">
        <v>6625</v>
      </c>
      <c r="O49" s="283">
        <v>50000</v>
      </c>
      <c r="P49" s="4"/>
      <c r="Q49" s="283"/>
      <c r="R49" s="284" t="s">
        <v>5</v>
      </c>
    </row>
    <row r="50" spans="1:18" ht="18" customHeight="1" x14ac:dyDescent="0.15">
      <c r="A50" s="1">
        <v>1</v>
      </c>
      <c r="B50" s="2" t="s">
        <v>6595</v>
      </c>
      <c r="C50" s="2">
        <v>1</v>
      </c>
      <c r="D50" s="2" t="s">
        <v>6595</v>
      </c>
      <c r="E50" s="2">
        <v>2</v>
      </c>
      <c r="F50" s="2" t="s">
        <v>6588</v>
      </c>
      <c r="G50" s="2">
        <v>11</v>
      </c>
      <c r="H50" s="2" t="s">
        <v>33</v>
      </c>
      <c r="I50" s="3">
        <v>5</v>
      </c>
      <c r="J50" s="3" t="s">
        <v>47</v>
      </c>
      <c r="K50" s="283">
        <v>3738</v>
      </c>
      <c r="L50" s="283">
        <v>3618</v>
      </c>
      <c r="M50" s="283">
        <f t="shared" si="5"/>
        <v>120</v>
      </c>
      <c r="N50" s="3" t="s">
        <v>6626</v>
      </c>
      <c r="O50" s="283">
        <v>3720000</v>
      </c>
      <c r="P50" s="4"/>
      <c r="Q50" s="283"/>
      <c r="R50" s="284" t="s">
        <v>5</v>
      </c>
    </row>
    <row r="51" spans="1:18" ht="18" customHeight="1" x14ac:dyDescent="0.15">
      <c r="A51" s="1">
        <v>1</v>
      </c>
      <c r="B51" s="2" t="s">
        <v>6595</v>
      </c>
      <c r="C51" s="2">
        <v>1</v>
      </c>
      <c r="D51" s="2" t="s">
        <v>6595</v>
      </c>
      <c r="E51" s="2">
        <v>2</v>
      </c>
      <c r="F51" s="2" t="s">
        <v>6588</v>
      </c>
      <c r="G51" s="2">
        <v>11</v>
      </c>
      <c r="H51" s="2" t="s">
        <v>33</v>
      </c>
      <c r="I51" s="2">
        <v>5</v>
      </c>
      <c r="J51" s="2" t="s">
        <v>47</v>
      </c>
      <c r="K51" s="283"/>
      <c r="L51" s="283"/>
      <c r="M51" s="283"/>
      <c r="N51" s="5" t="s">
        <v>6627</v>
      </c>
      <c r="O51" s="283">
        <v>17688</v>
      </c>
      <c r="P51" s="4"/>
      <c r="Q51" s="283"/>
      <c r="R51" s="284" t="s">
        <v>5</v>
      </c>
    </row>
    <row r="52" spans="1:18" ht="18" customHeight="1" x14ac:dyDescent="0.15">
      <c r="A52" s="1">
        <v>1</v>
      </c>
      <c r="B52" s="2" t="s">
        <v>6595</v>
      </c>
      <c r="C52" s="2">
        <v>1</v>
      </c>
      <c r="D52" s="2" t="s">
        <v>6595</v>
      </c>
      <c r="E52" s="2">
        <v>2</v>
      </c>
      <c r="F52" s="2" t="s">
        <v>6588</v>
      </c>
      <c r="G52" s="2">
        <v>11</v>
      </c>
      <c r="H52" s="2" t="s">
        <v>33</v>
      </c>
      <c r="I52" s="3">
        <v>6</v>
      </c>
      <c r="J52" s="3" t="s">
        <v>48</v>
      </c>
      <c r="K52" s="283">
        <v>300</v>
      </c>
      <c r="L52" s="283">
        <v>300</v>
      </c>
      <c r="M52" s="283">
        <f>K52-L52</f>
        <v>0</v>
      </c>
      <c r="N52" s="3" t="s">
        <v>6628</v>
      </c>
      <c r="O52" s="283">
        <v>300000</v>
      </c>
      <c r="P52" s="4"/>
      <c r="Q52" s="283"/>
      <c r="R52" s="284" t="s">
        <v>5</v>
      </c>
    </row>
    <row r="53" spans="1:18" ht="18" customHeight="1" x14ac:dyDescent="0.15">
      <c r="A53" s="1">
        <v>1</v>
      </c>
      <c r="B53" s="2" t="s">
        <v>6595</v>
      </c>
      <c r="C53" s="2">
        <v>1</v>
      </c>
      <c r="D53" s="2" t="s">
        <v>6595</v>
      </c>
      <c r="E53" s="2">
        <v>2</v>
      </c>
      <c r="F53" s="2" t="s">
        <v>6588</v>
      </c>
      <c r="G53" s="3">
        <v>13</v>
      </c>
      <c r="H53" s="3" t="s">
        <v>39</v>
      </c>
      <c r="I53" s="3"/>
      <c r="J53" s="3"/>
      <c r="K53" s="283"/>
      <c r="L53" s="283"/>
      <c r="M53" s="283"/>
      <c r="N53" s="3"/>
      <c r="O53" s="283"/>
      <c r="P53" s="4"/>
      <c r="Q53" s="283"/>
      <c r="R53" s="284" t="s">
        <v>5</v>
      </c>
    </row>
    <row r="54" spans="1:18" ht="18" customHeight="1" x14ac:dyDescent="0.15">
      <c r="A54" s="1">
        <v>1</v>
      </c>
      <c r="B54" s="2" t="s">
        <v>6595</v>
      </c>
      <c r="C54" s="2">
        <v>1</v>
      </c>
      <c r="D54" s="2" t="s">
        <v>6595</v>
      </c>
      <c r="E54" s="2">
        <v>2</v>
      </c>
      <c r="F54" s="2" t="s">
        <v>6588</v>
      </c>
      <c r="G54" s="2">
        <v>13</v>
      </c>
      <c r="H54" s="2" t="s">
        <v>39</v>
      </c>
      <c r="I54" s="3">
        <v>33</v>
      </c>
      <c r="J54" s="3" t="s">
        <v>49</v>
      </c>
      <c r="K54" s="283">
        <v>100</v>
      </c>
      <c r="L54" s="283">
        <v>100</v>
      </c>
      <c r="M54" s="283">
        <f t="shared" ref="M54:M55" si="6">K54-L54</f>
        <v>0</v>
      </c>
      <c r="N54" s="3" t="s">
        <v>6629</v>
      </c>
      <c r="O54" s="283">
        <v>100000</v>
      </c>
      <c r="P54" s="4"/>
      <c r="Q54" s="283"/>
      <c r="R54" s="284" t="s">
        <v>5</v>
      </c>
    </row>
    <row r="55" spans="1:18" ht="18" customHeight="1" x14ac:dyDescent="0.15">
      <c r="A55" s="1">
        <v>1</v>
      </c>
      <c r="B55" s="2" t="s">
        <v>6595</v>
      </c>
      <c r="C55" s="2">
        <v>1</v>
      </c>
      <c r="D55" s="2" t="s">
        <v>6595</v>
      </c>
      <c r="E55" s="2">
        <v>2</v>
      </c>
      <c r="F55" s="2" t="s">
        <v>6588</v>
      </c>
      <c r="G55" s="2">
        <v>13</v>
      </c>
      <c r="H55" s="2" t="s">
        <v>39</v>
      </c>
      <c r="I55" s="3">
        <v>61</v>
      </c>
      <c r="J55" s="3" t="s">
        <v>58</v>
      </c>
      <c r="K55" s="283">
        <v>53</v>
      </c>
      <c r="L55" s="283">
        <v>1052</v>
      </c>
      <c r="M55" s="283">
        <f t="shared" si="6"/>
        <v>-999</v>
      </c>
      <c r="N55" s="3" t="s">
        <v>6630</v>
      </c>
      <c r="O55" s="283">
        <v>52250</v>
      </c>
      <c r="P55" s="4"/>
      <c r="Q55" s="283"/>
      <c r="R55" s="284" t="s">
        <v>5</v>
      </c>
    </row>
    <row r="56" spans="1:18" ht="18" customHeight="1" x14ac:dyDescent="0.15">
      <c r="A56" s="1">
        <v>1</v>
      </c>
      <c r="B56" s="2" t="s">
        <v>6595</v>
      </c>
      <c r="C56" s="2">
        <v>1</v>
      </c>
      <c r="D56" s="2" t="s">
        <v>6595</v>
      </c>
      <c r="E56" s="2">
        <v>2</v>
      </c>
      <c r="F56" s="2" t="s">
        <v>6588</v>
      </c>
      <c r="G56" s="3">
        <v>14</v>
      </c>
      <c r="H56" s="3" t="s">
        <v>40</v>
      </c>
      <c r="I56" s="3"/>
      <c r="J56" s="3"/>
      <c r="K56" s="283"/>
      <c r="L56" s="283"/>
      <c r="M56" s="283"/>
      <c r="N56" s="3"/>
      <c r="O56" s="283"/>
      <c r="P56" s="4"/>
      <c r="Q56" s="283"/>
      <c r="R56" s="284" t="s">
        <v>5</v>
      </c>
    </row>
    <row r="57" spans="1:18" ht="18" customHeight="1" x14ac:dyDescent="0.15">
      <c r="A57" s="1">
        <v>1</v>
      </c>
      <c r="B57" s="2" t="s">
        <v>6595</v>
      </c>
      <c r="C57" s="2">
        <v>1</v>
      </c>
      <c r="D57" s="2" t="s">
        <v>6595</v>
      </c>
      <c r="E57" s="2">
        <v>2</v>
      </c>
      <c r="F57" s="2" t="s">
        <v>6588</v>
      </c>
      <c r="G57" s="2">
        <v>14</v>
      </c>
      <c r="H57" s="2" t="s">
        <v>40</v>
      </c>
      <c r="I57" s="3">
        <v>1</v>
      </c>
      <c r="J57" s="3" t="s">
        <v>41</v>
      </c>
      <c r="K57" s="283">
        <v>30</v>
      </c>
      <c r="L57" s="283">
        <v>30</v>
      </c>
      <c r="M57" s="283">
        <f t="shared" ref="M57:M58" si="7">K57-L57</f>
        <v>0</v>
      </c>
      <c r="N57" s="3" t="s">
        <v>41</v>
      </c>
      <c r="O57" s="283">
        <v>30000</v>
      </c>
      <c r="P57" s="4"/>
      <c r="Q57" s="283"/>
      <c r="R57" s="284" t="s">
        <v>5</v>
      </c>
    </row>
    <row r="58" spans="1:18" ht="18" customHeight="1" x14ac:dyDescent="0.15">
      <c r="A58" s="1">
        <v>1</v>
      </c>
      <c r="B58" s="2" t="s">
        <v>6595</v>
      </c>
      <c r="C58" s="2">
        <v>1</v>
      </c>
      <c r="D58" s="2" t="s">
        <v>6595</v>
      </c>
      <c r="E58" s="2">
        <v>2</v>
      </c>
      <c r="F58" s="2" t="s">
        <v>6588</v>
      </c>
      <c r="G58" s="2">
        <v>14</v>
      </c>
      <c r="H58" s="2" t="s">
        <v>40</v>
      </c>
      <c r="I58" s="3">
        <v>21</v>
      </c>
      <c r="J58" s="3" t="s">
        <v>56</v>
      </c>
      <c r="K58" s="283">
        <v>230</v>
      </c>
      <c r="L58" s="283">
        <v>230</v>
      </c>
      <c r="M58" s="283">
        <f t="shared" si="7"/>
        <v>0</v>
      </c>
      <c r="N58" s="3" t="s">
        <v>6631</v>
      </c>
      <c r="O58" s="283">
        <v>180000</v>
      </c>
      <c r="P58" s="4"/>
      <c r="Q58" s="283"/>
      <c r="R58" s="284" t="s">
        <v>5</v>
      </c>
    </row>
    <row r="59" spans="1:18" ht="18" customHeight="1" x14ac:dyDescent="0.15">
      <c r="A59" s="1">
        <v>1</v>
      </c>
      <c r="B59" s="2" t="s">
        <v>6595</v>
      </c>
      <c r="C59" s="2">
        <v>1</v>
      </c>
      <c r="D59" s="2" t="s">
        <v>6595</v>
      </c>
      <c r="E59" s="2">
        <v>2</v>
      </c>
      <c r="F59" s="2" t="s">
        <v>6588</v>
      </c>
      <c r="G59" s="2">
        <v>14</v>
      </c>
      <c r="H59" s="2" t="s">
        <v>40</v>
      </c>
      <c r="I59" s="2">
        <v>21</v>
      </c>
      <c r="J59" s="2" t="s">
        <v>56</v>
      </c>
      <c r="K59" s="283"/>
      <c r="L59" s="283"/>
      <c r="M59" s="283"/>
      <c r="N59" s="3" t="s">
        <v>6632</v>
      </c>
      <c r="O59" s="283">
        <v>50000</v>
      </c>
      <c r="P59" s="4"/>
      <c r="Q59" s="283"/>
      <c r="R59" s="284" t="s">
        <v>5</v>
      </c>
    </row>
    <row r="60" spans="1:18" ht="18" customHeight="1" x14ac:dyDescent="0.15">
      <c r="A60" s="1">
        <v>1</v>
      </c>
      <c r="B60" s="2" t="s">
        <v>6595</v>
      </c>
      <c r="C60" s="2">
        <v>1</v>
      </c>
      <c r="D60" s="2" t="s">
        <v>6595</v>
      </c>
      <c r="E60" s="2">
        <v>2</v>
      </c>
      <c r="F60" s="2" t="s">
        <v>6588</v>
      </c>
      <c r="G60" s="3">
        <v>15</v>
      </c>
      <c r="H60" s="3" t="s">
        <v>50</v>
      </c>
      <c r="I60" s="3"/>
      <c r="J60" s="3"/>
      <c r="K60" s="283"/>
      <c r="L60" s="283"/>
      <c r="M60" s="283"/>
      <c r="N60" s="3"/>
      <c r="O60" s="283"/>
      <c r="P60" s="4"/>
      <c r="Q60" s="283"/>
      <c r="R60" s="284" t="s">
        <v>5</v>
      </c>
    </row>
    <row r="61" spans="1:18" ht="18" customHeight="1" x14ac:dyDescent="0.15">
      <c r="A61" s="1">
        <v>1</v>
      </c>
      <c r="B61" s="2" t="s">
        <v>6595</v>
      </c>
      <c r="C61" s="2">
        <v>1</v>
      </c>
      <c r="D61" s="2" t="s">
        <v>6595</v>
      </c>
      <c r="E61" s="2">
        <v>2</v>
      </c>
      <c r="F61" s="2" t="s">
        <v>6588</v>
      </c>
      <c r="G61" s="2">
        <v>15</v>
      </c>
      <c r="H61" s="2" t="s">
        <v>50</v>
      </c>
      <c r="I61" s="3">
        <v>1</v>
      </c>
      <c r="J61" s="3" t="s">
        <v>51</v>
      </c>
      <c r="K61" s="283">
        <v>2200</v>
      </c>
      <c r="L61" s="283">
        <v>2280</v>
      </c>
      <c r="M61" s="283">
        <f>K61-L61</f>
        <v>-80</v>
      </c>
      <c r="N61" s="3" t="s">
        <v>6633</v>
      </c>
      <c r="O61" s="283">
        <v>1200000</v>
      </c>
      <c r="P61" s="4"/>
      <c r="Q61" s="283"/>
      <c r="R61" s="284" t="s">
        <v>5</v>
      </c>
    </row>
    <row r="62" spans="1:18" ht="18" customHeight="1" x14ac:dyDescent="0.15">
      <c r="A62" s="1">
        <v>1</v>
      </c>
      <c r="B62" s="2" t="s">
        <v>6595</v>
      </c>
      <c r="C62" s="2">
        <v>1</v>
      </c>
      <c r="D62" s="2" t="s">
        <v>6595</v>
      </c>
      <c r="E62" s="2">
        <v>2</v>
      </c>
      <c r="F62" s="2" t="s">
        <v>6588</v>
      </c>
      <c r="G62" s="2">
        <v>15</v>
      </c>
      <c r="H62" s="2" t="s">
        <v>50</v>
      </c>
      <c r="I62" s="2">
        <v>1</v>
      </c>
      <c r="J62" s="2" t="s">
        <v>51</v>
      </c>
      <c r="K62" s="283"/>
      <c r="L62" s="283"/>
      <c r="M62" s="283"/>
      <c r="N62" s="3" t="s">
        <v>6634</v>
      </c>
      <c r="O62" s="283">
        <v>1000000</v>
      </c>
      <c r="P62" s="4"/>
      <c r="Q62" s="283"/>
      <c r="R62" s="284" t="s">
        <v>5</v>
      </c>
    </row>
    <row r="63" spans="1:18" ht="18" customHeight="1" x14ac:dyDescent="0.15">
      <c r="A63" s="1">
        <v>1</v>
      </c>
      <c r="B63" s="2" t="s">
        <v>6595</v>
      </c>
      <c r="C63" s="2">
        <v>1</v>
      </c>
      <c r="D63" s="2" t="s">
        <v>6595</v>
      </c>
      <c r="E63" s="2">
        <v>2</v>
      </c>
      <c r="F63" s="2" t="s">
        <v>6588</v>
      </c>
      <c r="G63" s="3">
        <v>16</v>
      </c>
      <c r="H63" s="3" t="s">
        <v>52</v>
      </c>
      <c r="I63" s="3"/>
      <c r="J63" s="3"/>
      <c r="K63" s="283"/>
      <c r="L63" s="283"/>
      <c r="M63" s="283"/>
      <c r="N63" s="3"/>
      <c r="O63" s="283"/>
      <c r="P63" s="4"/>
      <c r="Q63" s="283"/>
      <c r="R63" s="284" t="s">
        <v>5</v>
      </c>
    </row>
    <row r="64" spans="1:18" ht="18" customHeight="1" x14ac:dyDescent="0.15">
      <c r="A64" s="1">
        <v>1</v>
      </c>
      <c r="B64" s="2" t="s">
        <v>6595</v>
      </c>
      <c r="C64" s="2">
        <v>1</v>
      </c>
      <c r="D64" s="2" t="s">
        <v>6595</v>
      </c>
      <c r="E64" s="2">
        <v>2</v>
      </c>
      <c r="F64" s="2" t="s">
        <v>6588</v>
      </c>
      <c r="G64" s="2">
        <v>16</v>
      </c>
      <c r="H64" s="2" t="s">
        <v>52</v>
      </c>
      <c r="I64" s="3">
        <v>1</v>
      </c>
      <c r="J64" s="3" t="s">
        <v>53</v>
      </c>
      <c r="K64" s="283">
        <v>250</v>
      </c>
      <c r="L64" s="283">
        <v>250</v>
      </c>
      <c r="M64" s="283">
        <f>K64-L64</f>
        <v>0</v>
      </c>
      <c r="N64" s="3" t="s">
        <v>6635</v>
      </c>
      <c r="O64" s="283">
        <v>250000</v>
      </c>
      <c r="P64" s="4"/>
      <c r="Q64" s="283"/>
      <c r="R64" s="284" t="s">
        <v>5</v>
      </c>
    </row>
    <row r="65" spans="1:18" ht="18" customHeight="1" x14ac:dyDescent="0.15">
      <c r="A65" s="286">
        <v>2</v>
      </c>
      <c r="B65" s="287" t="s">
        <v>11</v>
      </c>
      <c r="C65" s="287"/>
      <c r="D65" s="287"/>
      <c r="E65" s="288"/>
      <c r="F65" s="287"/>
      <c r="G65" s="288"/>
      <c r="H65" s="287"/>
      <c r="I65" s="288"/>
      <c r="J65" s="288"/>
      <c r="K65" s="289">
        <f>IF(C65="",SUMIFS($K66:$K$6006,$A66:$A$6006,A65,$E66:$E$6006,""),IF(E65="",SUMIFS($K66:$K$6006,$A66:$A$6006,A65,$C66:$C$6006,C65,$G66:$G$6006,""),IF(G65="",SUMIFS($K66:$K$6006,$A66:$A$6006,A65,$C66:$C$6006,C65,$E66:$E$6006,E65,$R66:$R$6006,R65),IF(I65="",SUMIFS($K66:$K$6006,$A66:$A$6006,A65,$C66:$C$6006,C65,$E66:$E$6006,E65,$G66:$G$6006,G65,$R66:$R$6006,R65),0))))</f>
        <v>1</v>
      </c>
      <c r="L65" s="289">
        <f>IF(C65="",SUMIFS($L66:$L$6006,$A66:$A$6006,A65,$E66:$E$6006,""),IF(E65="",SUMIFS($L66:$L$6006,$A66:$A$6006,A65,$C66:$C$6006,C65,$G66:$G$6006,""),IF(G65="",SUMIFS($L66:$L$6006,$A66:$A$6006,A65,$C66:$C$6006,C65,$E66:$E$6006,E65,$R66:$R$6006,R65),IF(I65="",SUMIFS($L66:$L$6006,$A66:$A$6006,A65,$C66:$C$6006,C65,$E66:$E$6006,E65,$G66:$G$6006,G65,$R66:$R$6006,R65),0))))</f>
        <v>1</v>
      </c>
      <c r="M65" s="289">
        <f>K65-L65</f>
        <v>0</v>
      </c>
      <c r="N65" s="290"/>
      <c r="O65" s="291"/>
      <c r="P65" s="292"/>
      <c r="Q65" s="289"/>
      <c r="R65" s="293"/>
    </row>
    <row r="66" spans="1:18" ht="18" customHeight="1" x14ac:dyDescent="0.15">
      <c r="A66" s="265">
        <v>2</v>
      </c>
      <c r="B66" s="266" t="s">
        <v>11</v>
      </c>
      <c r="C66" s="267">
        <v>1</v>
      </c>
      <c r="D66" s="267" t="s">
        <v>5994</v>
      </c>
      <c r="E66" s="268"/>
      <c r="F66" s="267"/>
      <c r="G66" s="268"/>
      <c r="H66" s="267"/>
      <c r="I66" s="268"/>
      <c r="J66" s="268"/>
      <c r="K66" s="269">
        <f>IF(C66="",SUMIFS($K67:$K$6006,$A67:$A$6006,A66,$E67:$E$6006,""),IF(E66="",SUMIFS($K67:$K$6006,$A67:$A$6006,A66,$C67:$C$6006,C66,$G67:$G$6006,""),IF(G66="",SUMIFS($K67:$K$6006,$A67:$A$6006,A66,$C67:$C$6006,C66,$E67:$E$6006,E66,$R67:$R$6006,R66),IF(I66="",SUMIFS($K67:$K$6006,$A67:$A$6006,A66,$C67:$C$6006,C66,$E67:$E$6006,E66,$G67:$G$6006,G66,$R67:$R$6006,R66),0))))</f>
        <v>1</v>
      </c>
      <c r="L66" s="269">
        <f>IF(C66="",SUMIFS($L67:$L$6006,$A67:$A$6006,A66,$E67:$E$6006,""),IF(E66="",SUMIFS($L67:$L$6006,$A67:$A$6006,A66,$C67:$C$6006,C66,$G67:$G$6006,""),IF(G66="",SUMIFS($L67:$L$6006,$A67:$A$6006,A66,$C67:$C$6006,C66,$E67:$E$6006,E66,$R67:$R$6006,R66),IF(I66="",SUMIFS($L67:$L$6006,$A67:$A$6006,A66,$C67:$C$6006,C66,$E67:$E$6006,E66,$G67:$G$6006,G66,$R67:$R$6006,R66),0))))</f>
        <v>1</v>
      </c>
      <c r="M66" s="269">
        <f>K66-L66</f>
        <v>0</v>
      </c>
      <c r="N66" s="270"/>
      <c r="O66" s="271"/>
      <c r="P66" s="272"/>
      <c r="Q66" s="269"/>
      <c r="R66" s="273"/>
    </row>
    <row r="67" spans="1:18" ht="18" customHeight="1" x14ac:dyDescent="0.15">
      <c r="A67" s="265">
        <v>2</v>
      </c>
      <c r="B67" s="266" t="s">
        <v>5994</v>
      </c>
      <c r="C67" s="274">
        <v>1</v>
      </c>
      <c r="D67" s="266" t="s">
        <v>5994</v>
      </c>
      <c r="E67" s="275">
        <v>1</v>
      </c>
      <c r="F67" s="276" t="s">
        <v>5996</v>
      </c>
      <c r="G67" s="275"/>
      <c r="H67" s="276"/>
      <c r="I67" s="275"/>
      <c r="J67" s="275"/>
      <c r="K67" s="277">
        <f>IF(C67="",SUMIFS($K68:$K$6006,$A68:$A$6006,A67,$E68:$E$6006,""),IF(E67="",SUMIFS($K68:$K$6006,$A68:$A$6006,A67,$C68:$C$6006,C67,$G68:$G$6006,""),IF(G67="",SUMIFS($K68:$K$6006,$A68:$A$6006,A67,$C68:$C$6006,C67,$E68:$E$6006,E67,$R68:$R$6006,R67),IF(I67="",SUMIFS($K68:$K$6006,$A68:$A$6006,A67,$C68:$C$6006,C67,$E68:$E$6006,E67,$G68:$G$6006,G67,$R68:$R$6006,R67),0))))</f>
        <v>1</v>
      </c>
      <c r="L67" s="277">
        <f>IF(C67="",SUMIFS($L68:$L$6006,$A68:$A$6006,A67,$E68:$E$6006,""),IF(E67="",SUMIFS($L68:$L$6006,$A68:$A$6006,A67,$C68:$C$6006,C67,$G68:$G$6006,""),IF(G67="",SUMIFS($L68:$L$6006,$A68:$A$6006,A67,$C68:$C$6006,C67,$E68:$E$6006,E67,$R68:$R$6006,R67),IF(I67="",SUMIFS($L68:$L$6006,$A68:$A$6006,A67,$C68:$C$6006,C67,$E68:$E$6006,E67,$G68:$G$6006,G67,$R68:$R$6006,R67),0))))</f>
        <v>1</v>
      </c>
      <c r="M67" s="277">
        <f>K67-L67</f>
        <v>0</v>
      </c>
      <c r="N67" s="285"/>
      <c r="O67" s="279"/>
      <c r="P67" s="280"/>
      <c r="Q67" s="281">
        <f>IF(C67="",SUMIFS($Q68:$Q$6080,$A68:$A$6080,A67,$E68:$E$6080,""),IF(E67="",SUMIFS($Q68:$Q$6080,$A68:$A$6080,A67,$C68:$C$6080,C67,$G68:$G$6080,""),IF(G67="",SUMIFS($Q68:$Q$6080,$A68:$A$6080,A67,$C68:$C$6080,C67,$E68:$E$6080,E67,$R68:$R$6080,R67),IF(I67="",SUMIFS($Q68:$Q$6080,$A68:$A$6080,A67,$C68:$C$6080,C67,$E68:$E$6080,E67,$G68:$G$6080,G67,$R68:$R$6080,R67),0))))</f>
        <v>0</v>
      </c>
      <c r="R67" s="282" t="s">
        <v>5</v>
      </c>
    </row>
    <row r="68" spans="1:18" ht="18" customHeight="1" x14ac:dyDescent="0.15">
      <c r="A68" s="1">
        <v>2</v>
      </c>
      <c r="B68" s="2" t="s">
        <v>11</v>
      </c>
      <c r="C68" s="2">
        <v>1</v>
      </c>
      <c r="D68" s="2" t="s">
        <v>11</v>
      </c>
      <c r="E68" s="2">
        <v>1</v>
      </c>
      <c r="F68" s="2" t="s">
        <v>12</v>
      </c>
      <c r="G68" s="3">
        <v>23</v>
      </c>
      <c r="H68" s="3" t="s">
        <v>57</v>
      </c>
      <c r="I68" s="3"/>
      <c r="J68" s="3"/>
      <c r="K68" s="283"/>
      <c r="L68" s="283"/>
      <c r="M68" s="283"/>
      <c r="N68" s="3"/>
      <c r="O68" s="283"/>
      <c r="P68" s="4"/>
      <c r="Q68" s="283"/>
      <c r="R68" s="284" t="s">
        <v>5</v>
      </c>
    </row>
    <row r="69" spans="1:18" ht="18" customHeight="1" x14ac:dyDescent="0.15">
      <c r="A69" s="1">
        <v>2</v>
      </c>
      <c r="B69" s="2" t="s">
        <v>11</v>
      </c>
      <c r="C69" s="2">
        <v>1</v>
      </c>
      <c r="D69" s="2" t="s">
        <v>11</v>
      </c>
      <c r="E69" s="2">
        <v>1</v>
      </c>
      <c r="F69" s="2" t="s">
        <v>12</v>
      </c>
      <c r="G69" s="2">
        <v>23</v>
      </c>
      <c r="H69" s="2" t="s">
        <v>57</v>
      </c>
      <c r="I69" s="3">
        <v>83</v>
      </c>
      <c r="J69" s="3" t="s">
        <v>60</v>
      </c>
      <c r="K69" s="283">
        <v>1</v>
      </c>
      <c r="L69" s="283">
        <v>1</v>
      </c>
      <c r="M69" s="283">
        <f>K69-L69</f>
        <v>0</v>
      </c>
      <c r="N69" s="3" t="s">
        <v>59</v>
      </c>
      <c r="O69" s="283">
        <v>1000</v>
      </c>
      <c r="P69" s="4"/>
      <c r="Q69" s="283"/>
      <c r="R69" s="284" t="s">
        <v>5</v>
      </c>
    </row>
    <row r="70" spans="1:18" ht="18" customHeight="1" x14ac:dyDescent="0.15">
      <c r="A70" s="286">
        <v>3</v>
      </c>
      <c r="B70" s="287" t="s">
        <v>13</v>
      </c>
      <c r="C70" s="287"/>
      <c r="D70" s="287"/>
      <c r="E70" s="288"/>
      <c r="F70" s="287"/>
      <c r="G70" s="288"/>
      <c r="H70" s="287"/>
      <c r="I70" s="288"/>
      <c r="J70" s="288"/>
      <c r="K70" s="289">
        <f>IF(C70="",SUMIFS($K71:$K$6006,$A71:$A$6006,A70,$E71:$E$6006,""),IF(E70="",SUMIFS($K71:$K$6006,$A71:$A$6006,A70,$C71:$C$6006,C70,$G71:$G$6006,""),IF(G70="",SUMIFS($K71:$K$6006,$A71:$A$6006,A70,$C71:$C$6006,C70,$E71:$E$6006,E70,$R71:$R$6006,R70),IF(I70="",SUMIFS($K71:$K$6006,$A71:$A$6006,A70,$C71:$C$6006,C70,$E71:$E$6006,E70,$G71:$G$6006,G70,$R71:$R$6006,R70),0))))</f>
        <v>500</v>
      </c>
      <c r="L70" s="289">
        <f>IF(C70="",SUMIFS($L71:$L$6006,$A71:$A$6006,A70,$E71:$E$6006,""),IF(E70="",SUMIFS($L71:$L$6006,$A71:$A$6006,A70,$C71:$C$6006,C70,$G71:$G$6006,""),IF(G70="",SUMIFS($L71:$L$6006,$A71:$A$6006,A70,$C71:$C$6006,C70,$E71:$E$6006,E70,$R71:$R$6006,R70),IF(I70="",SUMIFS($L71:$L$6006,$A71:$A$6006,A70,$C71:$C$6006,C70,$E71:$E$6006,E70,$G71:$G$6006,G70,$R71:$R$6006,R70),0))))</f>
        <v>500</v>
      </c>
      <c r="M70" s="289">
        <f>K70-L70</f>
        <v>0</v>
      </c>
      <c r="N70" s="290"/>
      <c r="O70" s="291"/>
      <c r="P70" s="292"/>
      <c r="Q70" s="289"/>
      <c r="R70" s="293"/>
    </row>
    <row r="71" spans="1:18" ht="18" customHeight="1" x14ac:dyDescent="0.15">
      <c r="A71" s="265">
        <v>3</v>
      </c>
      <c r="B71" s="266" t="s">
        <v>13</v>
      </c>
      <c r="C71" s="267">
        <v>1</v>
      </c>
      <c r="D71" s="267" t="s">
        <v>6025</v>
      </c>
      <c r="E71" s="268"/>
      <c r="F71" s="267"/>
      <c r="G71" s="268"/>
      <c r="H71" s="267"/>
      <c r="I71" s="268"/>
      <c r="J71" s="268"/>
      <c r="K71" s="269">
        <f>IF(C71="",SUMIFS($K72:$K$6006,$A72:$A$6006,A71,$E72:$E$6006,""),IF(E71="",SUMIFS($K72:$K$6006,$A72:$A$6006,A71,$C72:$C$6006,C71,$G72:$G$6006,""),IF(G71="",SUMIFS($K72:$K$6006,$A72:$A$6006,A71,$C72:$C$6006,C71,$E72:$E$6006,E71,$R72:$R$6006,R71),IF(I71="",SUMIFS($K72:$K$6006,$A72:$A$6006,A71,$C72:$C$6006,C71,$E72:$E$6006,E71,$G72:$G$6006,G71,$R72:$R$6006,R71),0))))</f>
        <v>500</v>
      </c>
      <c r="L71" s="269">
        <f>IF(C71="",SUMIFS($L72:$L$6006,$A72:$A$6006,A71,$E72:$E$6006,""),IF(E71="",SUMIFS($L72:$L$6006,$A72:$A$6006,A71,$C72:$C$6006,C71,$G72:$G$6006,""),IF(G71="",SUMIFS($L72:$L$6006,$A72:$A$6006,A71,$C72:$C$6006,C71,$E72:$E$6006,E71,$R72:$R$6006,R71),IF(I71="",SUMIFS($L72:$L$6006,$A72:$A$6006,A71,$C72:$C$6006,C71,$E72:$E$6006,E71,$G72:$G$6006,G71,$R72:$R$6006,R71),0))))</f>
        <v>500</v>
      </c>
      <c r="M71" s="269">
        <f>K71-L71</f>
        <v>0</v>
      </c>
      <c r="N71" s="270"/>
      <c r="O71" s="271"/>
      <c r="P71" s="272"/>
      <c r="Q71" s="269"/>
      <c r="R71" s="273"/>
    </row>
    <row r="72" spans="1:18" ht="18" customHeight="1" x14ac:dyDescent="0.15">
      <c r="A72" s="265">
        <v>3</v>
      </c>
      <c r="B72" s="266" t="s">
        <v>6025</v>
      </c>
      <c r="C72" s="274">
        <v>1</v>
      </c>
      <c r="D72" s="266" t="s">
        <v>6025</v>
      </c>
      <c r="E72" s="275">
        <v>1</v>
      </c>
      <c r="F72" s="276" t="s">
        <v>6025</v>
      </c>
      <c r="G72" s="275"/>
      <c r="H72" s="276"/>
      <c r="I72" s="275"/>
      <c r="J72" s="275"/>
      <c r="K72" s="277">
        <f>IF(C72="",SUMIFS($K73:$K$6006,$A73:$A$6006,A72,$E73:$E$6006,""),IF(E72="",SUMIFS($K73:$K$6006,$A73:$A$6006,A72,$C73:$C$6006,C72,$G73:$G$6006,""),IF(G72="",SUMIFS($K73:$K$6006,$A73:$A$6006,A72,$C73:$C$6006,C72,$E73:$E$6006,E72,$R73:$R$6006,R72),IF(I72="",SUMIFS($K73:$K$6006,$A73:$A$6006,A72,$C73:$C$6006,C72,$E73:$E$6006,E72,$G73:$G$6006,G72,$R73:$R$6006,R72),0))))</f>
        <v>500</v>
      </c>
      <c r="L72" s="277">
        <f>IF(C72="",SUMIFS($L73:$L$6006,$A73:$A$6006,A72,$E73:$E$6006,""),IF(E72="",SUMIFS($L73:$L$6006,$A73:$A$6006,A72,$C73:$C$6006,C72,$G73:$G$6006,""),IF(G72="",SUMIFS($L73:$L$6006,$A73:$A$6006,A72,$C73:$C$6006,C72,$E73:$E$6006,E72,$R73:$R$6006,R72),IF(I72="",SUMIFS($L73:$L$6006,$A73:$A$6006,A72,$C73:$C$6006,C72,$E73:$E$6006,E72,$G73:$G$6006,G72,$R73:$R$6006,R72),0))))</f>
        <v>500</v>
      </c>
      <c r="M72" s="277">
        <f>K72-L72</f>
        <v>0</v>
      </c>
      <c r="N72" s="285"/>
      <c r="O72" s="279"/>
      <c r="P72" s="280"/>
      <c r="Q72" s="281">
        <f>IF(C72="",SUMIFS($Q73:$Q$6080,$A73:$A$6080,A72,$E73:$E$6080,""),IF(E72="",SUMIFS($Q73:$Q$6080,$A73:$A$6080,A72,$C73:$C$6080,C72,$G73:$G$6080,""),IF(G72="",SUMIFS($Q73:$Q$6080,$A73:$A$6080,A72,$C73:$C$6080,C72,$E73:$E$6080,E72,$R73:$R$6080,R72),IF(I72="",SUMIFS($Q73:$Q$6080,$A73:$A$6080,A72,$C73:$C$6080,C72,$E73:$E$6080,E72,$G73:$G$6080,G72,$R73:$R$6080,R72),0))))</f>
        <v>0</v>
      </c>
      <c r="R72" s="282" t="s">
        <v>5</v>
      </c>
    </row>
    <row r="73" spans="1:18" ht="18" customHeight="1" x14ac:dyDescent="0.15">
      <c r="A73" s="1">
        <v>3</v>
      </c>
      <c r="B73" s="2" t="s">
        <v>13</v>
      </c>
      <c r="C73" s="2">
        <v>1</v>
      </c>
      <c r="D73" s="2" t="s">
        <v>13</v>
      </c>
      <c r="E73" s="2">
        <v>1</v>
      </c>
      <c r="F73" s="2" t="s">
        <v>13</v>
      </c>
      <c r="G73" s="3">
        <v>29</v>
      </c>
      <c r="H73" s="3" t="s">
        <v>13</v>
      </c>
      <c r="I73" s="3"/>
      <c r="J73" s="3"/>
      <c r="K73" s="283"/>
      <c r="L73" s="283"/>
      <c r="M73" s="283"/>
      <c r="N73" s="3"/>
      <c r="O73" s="283"/>
      <c r="P73" s="4"/>
      <c r="Q73" s="283"/>
      <c r="R73" s="284" t="s">
        <v>5</v>
      </c>
    </row>
    <row r="74" spans="1:18" ht="18" customHeight="1" x14ac:dyDescent="0.15">
      <c r="A74" s="294">
        <v>3</v>
      </c>
      <c r="B74" s="295" t="s">
        <v>13</v>
      </c>
      <c r="C74" s="295">
        <v>1</v>
      </c>
      <c r="D74" s="295" t="s">
        <v>13</v>
      </c>
      <c r="E74" s="295">
        <v>1</v>
      </c>
      <c r="F74" s="295" t="s">
        <v>13</v>
      </c>
      <c r="G74" s="295">
        <v>29</v>
      </c>
      <c r="H74" s="295" t="s">
        <v>13</v>
      </c>
      <c r="I74" s="296">
        <v>1</v>
      </c>
      <c r="J74" s="296" t="s">
        <v>13</v>
      </c>
      <c r="K74" s="297">
        <v>500</v>
      </c>
      <c r="L74" s="297">
        <v>500</v>
      </c>
      <c r="M74" s="297">
        <f>K74-L74</f>
        <v>0</v>
      </c>
      <c r="N74" s="296" t="s">
        <v>13</v>
      </c>
      <c r="O74" s="297">
        <v>500000</v>
      </c>
      <c r="P74" s="298"/>
      <c r="Q74" s="297"/>
      <c r="R74" s="183" t="s">
        <v>5</v>
      </c>
    </row>
    <row r="75" spans="1:18" ht="18" customHeight="1" x14ac:dyDescent="0.15">
      <c r="A75" s="299"/>
      <c r="B75" s="300"/>
      <c r="C75" s="300" t="s">
        <v>6636</v>
      </c>
      <c r="D75" s="300"/>
      <c r="E75" s="300"/>
      <c r="F75" s="300"/>
      <c r="G75" s="300"/>
      <c r="H75" s="300"/>
      <c r="I75" s="300"/>
      <c r="J75" s="300"/>
      <c r="K75" s="301">
        <f>K3+K65+K70</f>
        <v>11555</v>
      </c>
      <c r="L75" s="301">
        <f>L3+L65+L70</f>
        <v>11842</v>
      </c>
      <c r="M75" s="301">
        <f>M3+M65+M70</f>
        <v>-287</v>
      </c>
      <c r="N75" s="302"/>
      <c r="O75" s="122"/>
      <c r="P75" s="303"/>
      <c r="Q75" s="301">
        <f>Q3+Q65+Q70</f>
        <v>1255</v>
      </c>
      <c r="R75" s="303"/>
    </row>
    <row r="77" spans="1:18" x14ac:dyDescent="0.15">
      <c r="O77" s="304"/>
    </row>
  </sheetData>
  <autoFilter ref="A2:R75"/>
  <mergeCells count="1">
    <mergeCell ref="Q1:R1"/>
  </mergeCells>
  <phoneticPr fontId="18"/>
  <conditionalFormatting sqref="O3">
    <cfRule type="cellIs" dxfId="115" priority="42" operator="equal">
      <formula>0</formula>
    </cfRule>
  </conditionalFormatting>
  <conditionalFormatting sqref="E3:F3">
    <cfRule type="expression" dxfId="114" priority="41">
      <formula>$G3=""</formula>
    </cfRule>
  </conditionalFormatting>
  <conditionalFormatting sqref="G3:H3">
    <cfRule type="expression" dxfId="113" priority="40">
      <formula>$I3=""</formula>
    </cfRule>
  </conditionalFormatting>
  <conditionalFormatting sqref="I3:J3">
    <cfRule type="expression" dxfId="112" priority="39">
      <formula>$K3=""</formula>
    </cfRule>
  </conditionalFormatting>
  <conditionalFormatting sqref="C3 A3 R3">
    <cfRule type="expression" dxfId="111" priority="38">
      <formula>$G3=""</formula>
    </cfRule>
  </conditionalFormatting>
  <conditionalFormatting sqref="B3">
    <cfRule type="expression" dxfId="110" priority="37">
      <formula>$C3=""</formula>
    </cfRule>
  </conditionalFormatting>
  <conditionalFormatting sqref="D3">
    <cfRule type="expression" dxfId="109" priority="36">
      <formula>$E3=""</formula>
    </cfRule>
  </conditionalFormatting>
  <conditionalFormatting sqref="O4">
    <cfRule type="cellIs" dxfId="108" priority="35" operator="equal">
      <formula>0</formula>
    </cfRule>
  </conditionalFormatting>
  <conditionalFormatting sqref="E4:F4">
    <cfRule type="expression" dxfId="107" priority="34">
      <formula>$G4=""</formula>
    </cfRule>
  </conditionalFormatting>
  <conditionalFormatting sqref="G4:H4">
    <cfRule type="expression" dxfId="106" priority="33">
      <formula>$I4=""</formula>
    </cfRule>
  </conditionalFormatting>
  <conditionalFormatting sqref="I4:J4">
    <cfRule type="expression" dxfId="105" priority="32">
      <formula>$K4=""</formula>
    </cfRule>
  </conditionalFormatting>
  <conditionalFormatting sqref="A4 R4">
    <cfRule type="expression" dxfId="104" priority="31">
      <formula>$G4=""</formula>
    </cfRule>
  </conditionalFormatting>
  <conditionalFormatting sqref="B4">
    <cfRule type="expression" dxfId="103" priority="30">
      <formula>$C4=""</formula>
    </cfRule>
  </conditionalFormatting>
  <conditionalFormatting sqref="D4">
    <cfRule type="expression" dxfId="102" priority="29">
      <formula>$E4=""</formula>
    </cfRule>
  </conditionalFormatting>
  <conditionalFormatting sqref="O5">
    <cfRule type="cellIs" dxfId="101" priority="28" operator="equal">
      <formula>0</formula>
    </cfRule>
  </conditionalFormatting>
  <conditionalFormatting sqref="F5">
    <cfRule type="expression" dxfId="100" priority="27">
      <formula>$G5=""</formula>
    </cfRule>
  </conditionalFormatting>
  <conditionalFormatting sqref="G5:H5">
    <cfRule type="expression" dxfId="99" priority="26">
      <formula>$I5=""</formula>
    </cfRule>
  </conditionalFormatting>
  <conditionalFormatting sqref="I5:J5">
    <cfRule type="expression" dxfId="98" priority="25">
      <formula>$K5=""</formula>
    </cfRule>
  </conditionalFormatting>
  <conditionalFormatting sqref="A5 C5 R5">
    <cfRule type="expression" dxfId="97" priority="24">
      <formula>$G5=""</formula>
    </cfRule>
  </conditionalFormatting>
  <conditionalFormatting sqref="B5">
    <cfRule type="expression" dxfId="96" priority="23">
      <formula>$C5=""</formula>
    </cfRule>
  </conditionalFormatting>
  <conditionalFormatting sqref="D5">
    <cfRule type="expression" dxfId="95" priority="22">
      <formula>$E5=""</formula>
    </cfRule>
  </conditionalFormatting>
  <conditionalFormatting sqref="O70 O65">
    <cfRule type="cellIs" dxfId="94" priority="21" operator="equal">
      <formula>0</formula>
    </cfRule>
  </conditionalFormatting>
  <conditionalFormatting sqref="E70:F70 E65:F65">
    <cfRule type="expression" dxfId="93" priority="20">
      <formula>$G65=""</formula>
    </cfRule>
  </conditionalFormatting>
  <conditionalFormatting sqref="G70:H70 G65:H65">
    <cfRule type="expression" dxfId="92" priority="19">
      <formula>$I65=""</formula>
    </cfRule>
  </conditionalFormatting>
  <conditionalFormatting sqref="I70:J70 I65:J65">
    <cfRule type="expression" dxfId="91" priority="18">
      <formula>$K65=""</formula>
    </cfRule>
  </conditionalFormatting>
  <conditionalFormatting sqref="C70 A70 R70 C65 A65 R65">
    <cfRule type="expression" dxfId="90" priority="17">
      <formula>$G65=""</formula>
    </cfRule>
  </conditionalFormatting>
  <conditionalFormatting sqref="B70 B65">
    <cfRule type="expression" dxfId="89" priority="16">
      <formula>$C65=""</formula>
    </cfRule>
  </conditionalFormatting>
  <conditionalFormatting sqref="D70 D65">
    <cfRule type="expression" dxfId="88" priority="15">
      <formula>$E65=""</formula>
    </cfRule>
  </conditionalFormatting>
  <conditionalFormatting sqref="O71 O66">
    <cfRule type="cellIs" dxfId="87" priority="14" operator="equal">
      <formula>0</formula>
    </cfRule>
  </conditionalFormatting>
  <conditionalFormatting sqref="E71:F71 E66:F66">
    <cfRule type="expression" dxfId="86" priority="13">
      <formula>$G66=""</formula>
    </cfRule>
  </conditionalFormatting>
  <conditionalFormatting sqref="G71:H71 G66:H66">
    <cfRule type="expression" dxfId="85" priority="12">
      <formula>$I66=""</formula>
    </cfRule>
  </conditionalFormatting>
  <conditionalFormatting sqref="I71:J71 I66:J66">
    <cfRule type="expression" dxfId="84" priority="11">
      <formula>$K66=""</formula>
    </cfRule>
  </conditionalFormatting>
  <conditionalFormatting sqref="A71 R71 A66 R66">
    <cfRule type="expression" dxfId="83" priority="10">
      <formula>$G66=""</formula>
    </cfRule>
  </conditionalFormatting>
  <conditionalFormatting sqref="B71 B66">
    <cfRule type="expression" dxfId="82" priority="9">
      <formula>$C66=""</formula>
    </cfRule>
  </conditionalFormatting>
  <conditionalFormatting sqref="D71 D66">
    <cfRule type="expression" dxfId="81" priority="8">
      <formula>$E66=""</formula>
    </cfRule>
  </conditionalFormatting>
  <conditionalFormatting sqref="O72 O67 O45">
    <cfRule type="cellIs" dxfId="80" priority="7" operator="equal">
      <formula>0</formula>
    </cfRule>
  </conditionalFormatting>
  <conditionalFormatting sqref="F72 F67 F45">
    <cfRule type="expression" dxfId="79" priority="6">
      <formula>$G45=""</formula>
    </cfRule>
  </conditionalFormatting>
  <conditionalFormatting sqref="G72:H72 G67:H67 G45:H45">
    <cfRule type="expression" dxfId="78" priority="5">
      <formula>$I45=""</formula>
    </cfRule>
  </conditionalFormatting>
  <conditionalFormatting sqref="I72:J72 I67:J67 I45:J45">
    <cfRule type="expression" dxfId="77" priority="4">
      <formula>$K45=""</formula>
    </cfRule>
  </conditionalFormatting>
  <conditionalFormatting sqref="A72 C72 R72 A67 C67 R67 A45 C45 R45">
    <cfRule type="expression" dxfId="76" priority="3">
      <formula>$G45=""</formula>
    </cfRule>
  </conditionalFormatting>
  <conditionalFormatting sqref="B72 B67 B45">
    <cfRule type="expression" dxfId="75" priority="2">
      <formula>$C45=""</formula>
    </cfRule>
  </conditionalFormatting>
  <conditionalFormatting sqref="D72 D67 D45">
    <cfRule type="expression" dxfId="74" priority="1">
      <formula>$E45=""</formula>
    </cfRule>
  </conditionalFormatting>
  <dataValidations count="1">
    <dataValidation imeMode="off" allowBlank="1" showInputMessage="1" showErrorMessage="1" sqref="Q75 K75:M75 Q1"/>
  </dataValidations>
  <printOptions horizontalCentered="1"/>
  <pageMargins left="0" right="0" top="0.74803149606299213" bottom="0.74803149606299213" header="0.31496062992125984" footer="0.31496062992125984"/>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
  <sheetViews>
    <sheetView topLeftCell="C1" zoomScale="80" zoomScaleNormal="80" workbookViewId="0">
      <pane ySplit="2" topLeftCell="A3" activePane="bottomLeft" state="frozen"/>
      <selection pane="bottomLeft" activeCell="N14" sqref="N14"/>
    </sheetView>
  </sheetViews>
  <sheetFormatPr defaultRowHeight="13.5" x14ac:dyDescent="0.15"/>
  <cols>
    <col min="1" max="1" width="3" customWidth="1"/>
    <col min="2" max="2" width="1.75" customWidth="1"/>
    <col min="3" max="3" width="3" customWidth="1"/>
    <col min="4" max="4" width="1.75" customWidth="1"/>
    <col min="5" max="5" width="3" customWidth="1"/>
    <col min="6" max="6" width="1.75" customWidth="1"/>
    <col min="7" max="7" width="3" customWidth="1"/>
    <col min="8" max="8" width="1.75" customWidth="1"/>
    <col min="9" max="9" width="3" customWidth="1"/>
    <col min="10" max="10" width="39.875" customWidth="1"/>
    <col min="11" max="13" width="9.875" style="304" customWidth="1"/>
    <col min="14" max="14" width="63.5" customWidth="1"/>
    <col min="15" max="15" width="11.375" style="304" customWidth="1"/>
    <col min="16" max="16" width="18" customWidth="1"/>
    <col min="17" max="17" width="8.375" style="304" customWidth="1"/>
    <col min="18" max="18" width="9.625" style="342" customWidth="1"/>
  </cols>
  <sheetData>
    <row r="1" spans="1:18" s="6" customFormat="1" ht="18" customHeight="1" x14ac:dyDescent="0.15">
      <c r="A1" s="157" t="s">
        <v>6637</v>
      </c>
      <c r="B1" s="305"/>
      <c r="C1" s="208"/>
      <c r="D1" s="208"/>
      <c r="E1" s="158"/>
      <c r="F1" s="158"/>
      <c r="G1" s="208"/>
      <c r="H1" s="208"/>
      <c r="I1" s="158"/>
      <c r="J1" s="306"/>
      <c r="K1" s="307"/>
      <c r="L1" s="308"/>
      <c r="M1" s="309"/>
      <c r="N1" s="161"/>
      <c r="O1" s="160"/>
      <c r="P1" s="310"/>
      <c r="Q1" s="769" t="s">
        <v>17</v>
      </c>
      <c r="R1" s="769"/>
    </row>
    <row r="2" spans="1:18" s="6" customFormat="1" ht="18" customHeight="1" x14ac:dyDescent="0.15">
      <c r="A2" s="162" t="s">
        <v>0</v>
      </c>
      <c r="B2" s="163"/>
      <c r="C2" s="163" t="s">
        <v>1</v>
      </c>
      <c r="D2" s="163"/>
      <c r="E2" s="163" t="s">
        <v>2</v>
      </c>
      <c r="F2" s="163"/>
      <c r="G2" s="163" t="s">
        <v>3</v>
      </c>
      <c r="H2" s="163"/>
      <c r="I2" s="163" t="s">
        <v>14</v>
      </c>
      <c r="J2" s="166" t="s">
        <v>15</v>
      </c>
      <c r="K2" s="311" t="s">
        <v>2954</v>
      </c>
      <c r="L2" s="311" t="s">
        <v>6111</v>
      </c>
      <c r="M2" s="165" t="s">
        <v>2951</v>
      </c>
      <c r="N2" s="312" t="s">
        <v>16</v>
      </c>
      <c r="O2" s="164" t="s">
        <v>4</v>
      </c>
      <c r="P2" s="167" t="s">
        <v>4955</v>
      </c>
      <c r="Q2" s="164" t="s">
        <v>6593</v>
      </c>
      <c r="R2" s="313" t="s">
        <v>2953</v>
      </c>
    </row>
    <row r="3" spans="1:18" s="6" customFormat="1" ht="18" customHeight="1" x14ac:dyDescent="0.15">
      <c r="A3" s="7">
        <v>1</v>
      </c>
      <c r="B3" s="8" t="s">
        <v>6120</v>
      </c>
      <c r="C3" s="8"/>
      <c r="D3" s="8"/>
      <c r="E3" s="9"/>
      <c r="F3" s="8"/>
      <c r="G3" s="9"/>
      <c r="H3" s="8"/>
      <c r="I3" s="9"/>
      <c r="J3" s="9"/>
      <c r="K3" s="10">
        <f>IF(C3="",SUMIFS($K4:$K$6000,$A4:$A$6000,A3,$E4:$E$6000,""),IF(E3="",SUMIFS($K4:$K$6000,$A4:$A$6000,A3,$C4:$C$6000,C3,$G4:$G$6000,""),IF(G3="",SUMIFS($K4:$K$6000,$A4:$A$6000,A3,$C4:$C$6000,C3,$E4:$E$6000,E3,$R4:$R$6000,R3),IF(I3="",SUMIFS($K4:$K$6000,$A4:$A$6000,A3,$C4:$C$6000,C3,$E4:$E$6000,E3,$G4:$G$6000,G3,$R4:$R$6000,R3),0))))</f>
        <v>2</v>
      </c>
      <c r="L3" s="10">
        <f>IF(C3="",SUMIFS($L4:$L$6000,$A4:$A$6000,A3,$E4:$E$6000,""),IF(E3="",SUMIFS($L4:$L$6000,$A4:$A$6000,A3,$C4:$C$6000,C3,$G4:$G$6000,""),IF(G3="",SUMIFS($L4:$L$6000,$A4:$A$6000,A3,$C4:$C$6000,C3,$E4:$E$6000,E3,$R4:$R$6000,R3),IF(I3="",SUMIFS($L4:$L$6000,$A4:$A$6000,A3,$C4:$C$6000,C3,$E4:$E$6000,E3,$G4:$G$6000,G3,$R4:$R$6000,R3),0))))</f>
        <v>2</v>
      </c>
      <c r="M3" s="10">
        <f>K3-L3</f>
        <v>0</v>
      </c>
      <c r="N3" s="314"/>
      <c r="O3" s="75"/>
      <c r="P3" s="11"/>
      <c r="Q3" s="315">
        <f>IF(C3="",SUMIFS($Q$3:$Q$5546,$A$3:$A$5546,A3,$C$3:$C$5546,"&gt;0",$E$3:$E$5546,""),IF(E3="",SUMIFS($Q$3:$Q$5546,$A$3:$A$5546,A3,$C$3:$C$5546,C3,$E$3:$E$5546,"&gt;0",$G$3:$G$5546,""),IF(G3="",SUMIFS($Q$3:$Q$5546,$A$3:$A$5546,A3,$C$3:$C$5546,C3,$E$3:$E$5546,E3,$G$3:$G$5546,"&gt;0"))))</f>
        <v>2</v>
      </c>
      <c r="R3" s="76"/>
    </row>
    <row r="4" spans="1:18" s="6" customFormat="1" ht="18" customHeight="1" x14ac:dyDescent="0.15">
      <c r="A4" s="13">
        <v>1</v>
      </c>
      <c r="B4" s="14" t="s">
        <v>6120</v>
      </c>
      <c r="C4" s="15">
        <v>2</v>
      </c>
      <c r="D4" s="15" t="s">
        <v>6121</v>
      </c>
      <c r="E4" s="16"/>
      <c r="F4" s="15"/>
      <c r="G4" s="16"/>
      <c r="H4" s="15"/>
      <c r="I4" s="16"/>
      <c r="J4" s="16"/>
      <c r="K4" s="17">
        <f>IF(C4="",SUMIFS($K5:$K$6000,$A5:$A$6000,A4,$E5:$E$6000,""),IF(E4="",SUMIFS($K5:$K$6000,$A5:$A$6000,A4,$C5:$C$6000,C4,$G5:$G$6000,""),IF(G4="",SUMIFS($K5:$K$6000,$A5:$A$6000,A4,$C5:$C$6000,C4,$E5:$E$6000,E4,$R5:$R$6000,R4),IF(I4="",SUMIFS($K5:$K$6000,$A5:$A$6000,A4,$C5:$C$6000,C4,$E5:$E$6000,E4,$G5:$G$6000,G4,$R5:$R$6000,R4),0))))</f>
        <v>2</v>
      </c>
      <c r="L4" s="17">
        <f>IF(C4="",SUMIFS($L5:$L$6000,$A5:$A$6000,A4,$E5:$E$6000,""),IF(E4="",SUMIFS($L5:$L$6000,$A5:$A$6000,A4,$C5:$C$6000,C4,$G5:$G$6000,""),IF(G4="",SUMIFS($L5:$L$6000,$A5:$A$6000,A4,$C5:$C$6000,C4,$E5:$E$6000,E4,$R5:$R$6000,R4),IF(I4="",SUMIFS($L5:$L$6000,$A5:$A$6000,A4,$C5:$C$6000,C4,$E5:$E$6000,E4,$G5:$G$6000,G4,$R5:$R$6000,R4),0))))</f>
        <v>2</v>
      </c>
      <c r="M4" s="17">
        <f t="shared" ref="M4:M5" si="0">K4-L4</f>
        <v>0</v>
      </c>
      <c r="N4" s="316"/>
      <c r="O4" s="72"/>
      <c r="P4" s="18"/>
      <c r="Q4" s="317">
        <f t="shared" ref="Q4:Q5" si="1">IF(C4="",SUMIFS($Q$3:$Q$5546,$A$3:$A$5546,A4,$C$3:$C$5546,"&gt;0",$E$3:$E$5546,""),IF(E4="",SUMIFS($Q$3:$Q$5546,$A$3:$A$5546,A4,$C$3:$C$5546,C4,$E$3:$E$5546,"&gt;0",$G$3:$G$5546,""),IF(G4="",SUMIFS($Q$3:$Q$5546,$A$3:$A$5546,A4,$C$3:$C$5546,C4,$E$3:$E$5546,E4,$G$3:$G$5546,"&gt;0"))))</f>
        <v>2</v>
      </c>
      <c r="R4" s="59"/>
    </row>
    <row r="5" spans="1:18" s="6" customFormat="1" ht="18" customHeight="1" x14ac:dyDescent="0.15">
      <c r="A5" s="13">
        <v>1</v>
      </c>
      <c r="B5" s="14" t="s">
        <v>6120</v>
      </c>
      <c r="C5" s="19">
        <v>2</v>
      </c>
      <c r="D5" s="14" t="s">
        <v>6121</v>
      </c>
      <c r="E5" s="20">
        <v>1</v>
      </c>
      <c r="F5" s="21" t="s">
        <v>6638</v>
      </c>
      <c r="G5" s="20"/>
      <c r="H5" s="21"/>
      <c r="I5" s="20"/>
      <c r="J5" s="20"/>
      <c r="K5" s="22">
        <f>IF(C5="",SUMIFS($K6:$K$6000,$A6:$A$6000,A5,$E6:$E$6000,""),IF(E5="",SUMIFS($K6:$K$6000,$A6:$A$6000,A5,$C6:$C$6000,C5,$G6:$G$6000,""),IF(G5="",SUMIFS($K6:$K$6000,$A6:$A$6000,A5,$C6:$C$6000,C5,$E6:$E$6000,E5,$R6:$R$6000,R5),IF(I5="",SUMIFS($K6:$K$6000,$A6:$A$6000,A5,$C6:$C$6000,C5,$E6:$E$6000,E5,$G6:$G$6000,G5,$R6:$R$6000,R5),0))))</f>
        <v>2</v>
      </c>
      <c r="L5" s="22">
        <f>IF(C5="",SUMIFS($L6:$L$6000,$A6:$A$6000,A5,$E6:$E$6000,""),IF(E5="",SUMIFS($L6:$L$6000,$A6:$A$6000,A5,$C6:$C$6000,C5,$G6:$G$6000,""),IF(G5="",SUMIFS($L6:$L$6000,$A6:$A$6000,A5,$C6:$C$6000,C5,$E6:$E$6000,E5,$R6:$R$6000,R5),IF(I5="",SUMIFS($L6:$L$6000,$A6:$A$6000,A5,$C6:$C$6000,C5,$E6:$E$6000,E5,$G6:$G$6000,G5,$R6:$R$6000,R5),0))))</f>
        <v>2</v>
      </c>
      <c r="M5" s="22">
        <f t="shared" si="0"/>
        <v>0</v>
      </c>
      <c r="N5" s="318"/>
      <c r="O5" s="23"/>
      <c r="P5" s="60"/>
      <c r="Q5" s="73">
        <f t="shared" si="1"/>
        <v>2</v>
      </c>
      <c r="R5" s="61" t="s">
        <v>61</v>
      </c>
    </row>
    <row r="6" spans="1:18" ht="18" customHeight="1" x14ac:dyDescent="0.15">
      <c r="A6" s="319">
        <v>1</v>
      </c>
      <c r="B6" s="320" t="s">
        <v>5076</v>
      </c>
      <c r="C6" s="320">
        <v>2</v>
      </c>
      <c r="D6" s="320" t="s">
        <v>5077</v>
      </c>
      <c r="E6" s="320">
        <v>1</v>
      </c>
      <c r="F6" s="320" t="s">
        <v>6639</v>
      </c>
      <c r="G6" s="321">
        <v>1</v>
      </c>
      <c r="H6" s="321" t="s">
        <v>6640</v>
      </c>
      <c r="I6" s="321"/>
      <c r="J6" s="321"/>
      <c r="K6" s="322"/>
      <c r="L6" s="322"/>
      <c r="M6" s="322"/>
      <c r="N6" s="321"/>
      <c r="O6" s="322"/>
      <c r="P6" s="323"/>
      <c r="Q6" s="322"/>
      <c r="R6" s="324" t="s">
        <v>61</v>
      </c>
    </row>
    <row r="7" spans="1:18" ht="18" customHeight="1" x14ac:dyDescent="0.15">
      <c r="A7" s="319">
        <v>1</v>
      </c>
      <c r="B7" s="320" t="s">
        <v>5076</v>
      </c>
      <c r="C7" s="320">
        <v>2</v>
      </c>
      <c r="D7" s="320" t="s">
        <v>5077</v>
      </c>
      <c r="E7" s="320">
        <v>1</v>
      </c>
      <c r="F7" s="320" t="s">
        <v>6639</v>
      </c>
      <c r="G7" s="320">
        <v>1</v>
      </c>
      <c r="H7" s="320" t="s">
        <v>6640</v>
      </c>
      <c r="I7" s="321">
        <v>1</v>
      </c>
      <c r="J7" s="321" t="s">
        <v>6641</v>
      </c>
      <c r="K7" s="322">
        <v>1</v>
      </c>
      <c r="L7" s="322">
        <v>1</v>
      </c>
      <c r="M7" s="322"/>
      <c r="N7" s="321" t="s">
        <v>6640</v>
      </c>
      <c r="O7" s="322">
        <v>1000</v>
      </c>
      <c r="P7" s="323" t="s">
        <v>6642</v>
      </c>
      <c r="Q7" s="322">
        <v>1</v>
      </c>
      <c r="R7" s="324" t="s">
        <v>61</v>
      </c>
    </row>
    <row r="8" spans="1:18" ht="18" customHeight="1" x14ac:dyDescent="0.15">
      <c r="A8" s="319">
        <v>1</v>
      </c>
      <c r="B8" s="320" t="s">
        <v>5076</v>
      </c>
      <c r="C8" s="320">
        <v>2</v>
      </c>
      <c r="D8" s="320" t="s">
        <v>5077</v>
      </c>
      <c r="E8" s="320">
        <v>1</v>
      </c>
      <c r="F8" s="320" t="s">
        <v>6639</v>
      </c>
      <c r="G8" s="320">
        <v>1</v>
      </c>
      <c r="H8" s="320" t="s">
        <v>6640</v>
      </c>
      <c r="I8" s="321">
        <v>2</v>
      </c>
      <c r="J8" s="321" t="s">
        <v>6643</v>
      </c>
      <c r="K8" s="322">
        <v>1</v>
      </c>
      <c r="L8" s="322">
        <v>1</v>
      </c>
      <c r="M8" s="322"/>
      <c r="N8" s="321" t="s">
        <v>59</v>
      </c>
      <c r="O8" s="322">
        <v>1000</v>
      </c>
      <c r="P8" s="323" t="s">
        <v>6642</v>
      </c>
      <c r="Q8" s="322">
        <v>1</v>
      </c>
      <c r="R8" s="324" t="s">
        <v>61</v>
      </c>
    </row>
    <row r="9" spans="1:18" s="6" customFormat="1" ht="18" customHeight="1" x14ac:dyDescent="0.15">
      <c r="A9" s="24">
        <v>2</v>
      </c>
      <c r="B9" s="25" t="s">
        <v>6134</v>
      </c>
      <c r="C9" s="25"/>
      <c r="D9" s="25"/>
      <c r="E9" s="26"/>
      <c r="F9" s="25"/>
      <c r="G9" s="26"/>
      <c r="H9" s="25"/>
      <c r="I9" s="26"/>
      <c r="J9" s="26"/>
      <c r="K9" s="27">
        <f>IF(C9="",SUMIFS($K10:$K$6000,$A10:$A$6000,A9,$E10:$E$6000,""),IF(E9="",SUMIFS($K10:$K$6000,$A10:$A$6000,A9,$C10:$C$6000,C9,$G10:$G$6000,""),IF(G9="",SUMIFS($K10:$K$6000,$A10:$A$6000,A9,$C10:$C$6000,C9,$E10:$E$6000,E9,$R10:$R$6000,R9),IF(I9="",SUMIFS($K10:$K$6000,$A10:$A$6000,A9,$C10:$C$6000,C9,$E10:$E$6000,E9,$G10:$G$6000,G9,$R10:$R$6000,R9),0))))</f>
        <v>173031</v>
      </c>
      <c r="L9" s="27">
        <f>IF(C9="",SUMIFS($L10:$L$6000,$A10:$A$6000,A9,$E10:$E$6000,""),IF(E9="",SUMIFS($L10:$L$6000,$A10:$A$6000,A9,$C10:$C$6000,C9,$G10:$G$6000,""),IF(G9="",SUMIFS($L10:$L$6000,$A10:$A$6000,A9,$C10:$C$6000,C9,$E10:$E$6000,E9,$R10:$R$6000,R9),IF(I9="",SUMIFS($L10:$L$6000,$A10:$A$6000,A9,$C10:$C$6000,C9,$E10:$E$6000,E9,$G10:$G$6000,G9,$R10:$R$6000,R9),0))))</f>
        <v>170056</v>
      </c>
      <c r="M9" s="27">
        <f>K9-L9</f>
        <v>2975</v>
      </c>
      <c r="N9" s="325"/>
      <c r="O9" s="71"/>
      <c r="P9" s="28"/>
      <c r="Q9" s="326">
        <f>IF(C9="",SUMIFS($Q$3:$Q$5546,$A$3:$A$5546,A9,$C$3:$C$5546,"&gt;0",$E$3:$E$5546,""),IF(E9="",SUMIFS($Q$3:$Q$5546,$A$3:$A$5546,A9,$C$3:$C$5546,C9,$E$3:$E$5546,"&gt;0",$G$3:$G$5546,""),IF(G9="",SUMIFS($Q$3:$Q$5546,$A$3:$A$5546,A9,$C$3:$C$5546,C9,$E$3:$E$5546,E9,$G$3:$G$5546,"&gt;0"))))</f>
        <v>121</v>
      </c>
      <c r="R9" s="57"/>
    </row>
    <row r="10" spans="1:18" s="6" customFormat="1" ht="18" customHeight="1" x14ac:dyDescent="0.15">
      <c r="A10" s="13">
        <v>2</v>
      </c>
      <c r="B10" s="14" t="s">
        <v>6134</v>
      </c>
      <c r="C10" s="15">
        <v>1</v>
      </c>
      <c r="D10" s="15" t="s">
        <v>6567</v>
      </c>
      <c r="E10" s="16"/>
      <c r="F10" s="15"/>
      <c r="G10" s="16"/>
      <c r="H10" s="15"/>
      <c r="I10" s="16"/>
      <c r="J10" s="16"/>
      <c r="K10" s="17">
        <f>IF(C10="",SUMIFS($K11:$K$6000,$A11:$A$6000,A10,$E11:$E$6000,""),IF(E10="",SUMIFS($K11:$K$6000,$A11:$A$6000,A10,$C11:$C$6000,C10,$G11:$G$6000,""),IF(G10="",SUMIFS($K11:$K$6000,$A11:$A$6000,A10,$C11:$C$6000,C10,$E11:$E$6000,E10,$R11:$R$6000,R10),IF(I10="",SUMIFS($K11:$K$6000,$A11:$A$6000,A10,$C11:$C$6000,C10,$E11:$E$6000,E10,$G11:$G$6000,G10,$R11:$R$6000,R10),0))))</f>
        <v>172910</v>
      </c>
      <c r="L10" s="17">
        <f>IF(C10="",SUMIFS($L11:$L$6000,$A11:$A$6000,A10,$E11:$E$6000,""),IF(E10="",SUMIFS($L11:$L$6000,$A11:$A$6000,A10,$C11:$C$6000,C10,$G11:$G$6000,""),IF(G10="",SUMIFS($L11:$L$6000,$A11:$A$6000,A10,$C11:$C$6000,C10,$E11:$E$6000,E10,$R11:$R$6000,R10),IF(I10="",SUMIFS($L11:$L$6000,$A11:$A$6000,A10,$C11:$C$6000,C10,$E11:$E$6000,E10,$G11:$G$6000,G10,$R11:$R$6000,R10),0))))</f>
        <v>169935</v>
      </c>
      <c r="M10" s="17">
        <f t="shared" ref="M10:M11" si="2">K10-L10</f>
        <v>2975</v>
      </c>
      <c r="N10" s="316"/>
      <c r="O10" s="72"/>
      <c r="P10" s="18"/>
      <c r="Q10" s="317">
        <f t="shared" ref="Q10:Q11" si="3">IF(C10="",SUMIFS($Q$3:$Q$5546,$A$3:$A$5546,A10,$C$3:$C$5546,"&gt;0",$E$3:$E$5546,""),IF(E10="",SUMIFS($Q$3:$Q$5546,$A$3:$A$5546,A10,$C$3:$C$5546,C10,$E$3:$E$5546,"&gt;0",$G$3:$G$5546,""),IF(G10="",SUMIFS($Q$3:$Q$5546,$A$3:$A$5546,A10,$C$3:$C$5546,C10,$E$3:$E$5546,E10,$G$3:$G$5546,"&gt;0"))))</f>
        <v>0</v>
      </c>
      <c r="R10" s="59"/>
    </row>
    <row r="11" spans="1:18" s="6" customFormat="1" ht="18" customHeight="1" x14ac:dyDescent="0.15">
      <c r="A11" s="13">
        <v>2</v>
      </c>
      <c r="B11" s="14" t="s">
        <v>6134</v>
      </c>
      <c r="C11" s="19">
        <v>1</v>
      </c>
      <c r="D11" s="14" t="s">
        <v>6567</v>
      </c>
      <c r="E11" s="20">
        <v>1</v>
      </c>
      <c r="F11" s="21" t="s">
        <v>6644</v>
      </c>
      <c r="G11" s="20"/>
      <c r="H11" s="21"/>
      <c r="I11" s="20"/>
      <c r="J11" s="20"/>
      <c r="K11" s="22">
        <f>IF(C11="",SUMIFS($K12:$K$6000,$A12:$A$6000,A11,$E12:$E$6000,""),IF(E11="",SUMIFS($K12:$K$6000,$A12:$A$6000,A11,$C12:$C$6000,C11,$G12:$G$6000,""),IF(G11="",SUMIFS($K12:$K$6000,$A12:$A$6000,A11,$C12:$C$6000,C11,$E12:$E$6000,E11,$R12:$R$6000,R11),IF(I11="",SUMIFS($K12:$K$6000,$A12:$A$6000,A11,$C12:$C$6000,C11,$E12:$E$6000,E11,$G12:$G$6000,G11,$R12:$R$6000,R11),0))))</f>
        <v>172910</v>
      </c>
      <c r="L11" s="22">
        <f>IF(C11="",SUMIFS($L12:$L$6000,$A12:$A$6000,A11,$E12:$E$6000,""),IF(E11="",SUMIFS($L12:$L$6000,$A12:$A$6000,A11,$C12:$C$6000,C11,$G12:$G$6000,""),IF(G11="",SUMIFS($L12:$L$6000,$A12:$A$6000,A11,$C12:$C$6000,C11,$E12:$E$6000,E11,$R12:$R$6000,R11),IF(I11="",SUMIFS($L12:$L$6000,$A12:$A$6000,A11,$C12:$C$6000,C11,$E12:$E$6000,E11,$G12:$G$6000,G11,$R12:$R$6000,R11),0))))</f>
        <v>169935</v>
      </c>
      <c r="M11" s="22">
        <f t="shared" si="2"/>
        <v>2975</v>
      </c>
      <c r="N11" s="318"/>
      <c r="O11" s="23"/>
      <c r="P11" s="60"/>
      <c r="Q11" s="73">
        <f t="shared" si="3"/>
        <v>0</v>
      </c>
      <c r="R11" s="61" t="s">
        <v>61</v>
      </c>
    </row>
    <row r="12" spans="1:18" ht="18" customHeight="1" x14ac:dyDescent="0.15">
      <c r="A12" s="319">
        <v>2</v>
      </c>
      <c r="B12" s="320" t="s">
        <v>5115</v>
      </c>
      <c r="C12" s="320">
        <v>1</v>
      </c>
      <c r="D12" s="320" t="s">
        <v>5116</v>
      </c>
      <c r="E12" s="320">
        <v>1</v>
      </c>
      <c r="F12" s="320" t="s">
        <v>6645</v>
      </c>
      <c r="G12" s="321">
        <v>1</v>
      </c>
      <c r="H12" s="321" t="s">
        <v>6645</v>
      </c>
      <c r="I12" s="321"/>
      <c r="J12" s="321"/>
      <c r="K12" s="322"/>
      <c r="L12" s="322"/>
      <c r="M12" s="322"/>
      <c r="N12" s="321"/>
      <c r="O12" s="322"/>
      <c r="P12" s="323"/>
      <c r="Q12" s="322"/>
      <c r="R12" s="324" t="s">
        <v>61</v>
      </c>
    </row>
    <row r="13" spans="1:18" ht="18" customHeight="1" x14ac:dyDescent="0.15">
      <c r="A13" s="319">
        <v>2</v>
      </c>
      <c r="B13" s="320" t="s">
        <v>5115</v>
      </c>
      <c r="C13" s="320">
        <v>1</v>
      </c>
      <c r="D13" s="320" t="s">
        <v>5116</v>
      </c>
      <c r="E13" s="320">
        <v>1</v>
      </c>
      <c r="F13" s="320" t="s">
        <v>6645</v>
      </c>
      <c r="G13" s="320">
        <v>1</v>
      </c>
      <c r="H13" s="320" t="s">
        <v>6645</v>
      </c>
      <c r="I13" s="321">
        <v>1</v>
      </c>
      <c r="J13" s="321" t="s">
        <v>6646</v>
      </c>
      <c r="K13" s="322">
        <v>172260</v>
      </c>
      <c r="L13" s="322">
        <v>169197</v>
      </c>
      <c r="M13" s="322"/>
      <c r="N13" s="321" t="s">
        <v>6647</v>
      </c>
      <c r="O13" s="322"/>
      <c r="P13" s="323"/>
      <c r="Q13" s="322"/>
      <c r="R13" s="324" t="s">
        <v>61</v>
      </c>
    </row>
    <row r="14" spans="1:18" ht="18" customHeight="1" x14ac:dyDescent="0.15">
      <c r="A14" s="319">
        <v>2</v>
      </c>
      <c r="B14" s="320" t="s">
        <v>5115</v>
      </c>
      <c r="C14" s="320">
        <v>1</v>
      </c>
      <c r="D14" s="320" t="s">
        <v>5116</v>
      </c>
      <c r="E14" s="320">
        <v>1</v>
      </c>
      <c r="F14" s="320" t="s">
        <v>6645</v>
      </c>
      <c r="G14" s="327">
        <v>1</v>
      </c>
      <c r="H14" s="327" t="s">
        <v>6645</v>
      </c>
      <c r="I14" s="320">
        <v>1</v>
      </c>
      <c r="J14" s="320" t="s">
        <v>6646</v>
      </c>
      <c r="K14" s="322"/>
      <c r="L14" s="322"/>
      <c r="M14" s="322"/>
      <c r="N14" s="321" t="s">
        <v>6648</v>
      </c>
      <c r="O14" s="322"/>
      <c r="P14" s="323"/>
      <c r="Q14" s="322"/>
      <c r="R14" s="324" t="s">
        <v>61</v>
      </c>
    </row>
    <row r="15" spans="1:18" ht="18" customHeight="1" x14ac:dyDescent="0.15">
      <c r="A15" s="319">
        <v>2</v>
      </c>
      <c r="B15" s="320" t="s">
        <v>5115</v>
      </c>
      <c r="C15" s="320">
        <v>1</v>
      </c>
      <c r="D15" s="320" t="s">
        <v>5116</v>
      </c>
      <c r="E15" s="320">
        <v>1</v>
      </c>
      <c r="F15" s="320" t="s">
        <v>6645</v>
      </c>
      <c r="G15" s="327">
        <v>1</v>
      </c>
      <c r="H15" s="327" t="s">
        <v>6645</v>
      </c>
      <c r="I15" s="320">
        <v>1</v>
      </c>
      <c r="J15" s="320" t="s">
        <v>6646</v>
      </c>
      <c r="K15" s="322"/>
      <c r="L15" s="322"/>
      <c r="M15" s="322"/>
      <c r="N15" s="321" t="s">
        <v>6649</v>
      </c>
      <c r="O15" s="322">
        <v>172260000</v>
      </c>
      <c r="P15" s="323"/>
      <c r="Q15" s="322"/>
      <c r="R15" s="324" t="s">
        <v>61</v>
      </c>
    </row>
    <row r="16" spans="1:18" ht="18" customHeight="1" x14ac:dyDescent="0.15">
      <c r="A16" s="319">
        <v>2</v>
      </c>
      <c r="B16" s="320" t="s">
        <v>5115</v>
      </c>
      <c r="C16" s="320">
        <v>1</v>
      </c>
      <c r="D16" s="320" t="s">
        <v>5116</v>
      </c>
      <c r="E16" s="320">
        <v>1</v>
      </c>
      <c r="F16" s="320" t="s">
        <v>6645</v>
      </c>
      <c r="G16" s="320">
        <v>1</v>
      </c>
      <c r="H16" s="320" t="s">
        <v>6645</v>
      </c>
      <c r="I16" s="321">
        <v>2</v>
      </c>
      <c r="J16" s="321" t="s">
        <v>6650</v>
      </c>
      <c r="K16" s="322">
        <v>650</v>
      </c>
      <c r="L16" s="322">
        <v>738</v>
      </c>
      <c r="M16" s="322"/>
      <c r="N16" s="321" t="s">
        <v>6651</v>
      </c>
      <c r="O16" s="322"/>
      <c r="P16" s="323"/>
      <c r="Q16" s="322"/>
      <c r="R16" s="324" t="s">
        <v>61</v>
      </c>
    </row>
    <row r="17" spans="1:18" ht="18" customHeight="1" x14ac:dyDescent="0.15">
      <c r="A17" s="319">
        <v>2</v>
      </c>
      <c r="B17" s="320" t="s">
        <v>5115</v>
      </c>
      <c r="C17" s="320">
        <v>1</v>
      </c>
      <c r="D17" s="320" t="s">
        <v>5116</v>
      </c>
      <c r="E17" s="320">
        <v>1</v>
      </c>
      <c r="F17" s="320" t="s">
        <v>6645</v>
      </c>
      <c r="G17" s="327">
        <v>1</v>
      </c>
      <c r="H17" s="327" t="s">
        <v>6645</v>
      </c>
      <c r="I17" s="320">
        <v>2</v>
      </c>
      <c r="J17" s="320" t="s">
        <v>6650</v>
      </c>
      <c r="K17" s="322"/>
      <c r="L17" s="322"/>
      <c r="M17" s="322"/>
      <c r="N17" s="321" t="s">
        <v>6652</v>
      </c>
      <c r="O17" s="322"/>
      <c r="P17" s="323"/>
      <c r="Q17" s="322"/>
      <c r="R17" s="324" t="s">
        <v>61</v>
      </c>
    </row>
    <row r="18" spans="1:18" ht="18" customHeight="1" x14ac:dyDescent="0.15">
      <c r="A18" s="319">
        <v>2</v>
      </c>
      <c r="B18" s="320" t="s">
        <v>5115</v>
      </c>
      <c r="C18" s="320">
        <v>1</v>
      </c>
      <c r="D18" s="320" t="s">
        <v>5116</v>
      </c>
      <c r="E18" s="320">
        <v>1</v>
      </c>
      <c r="F18" s="320" t="s">
        <v>6645</v>
      </c>
      <c r="G18" s="327">
        <v>1</v>
      </c>
      <c r="H18" s="327" t="s">
        <v>6645</v>
      </c>
      <c r="I18" s="320">
        <v>2</v>
      </c>
      <c r="J18" s="320" t="s">
        <v>6650</v>
      </c>
      <c r="K18" s="322"/>
      <c r="L18" s="322"/>
      <c r="M18" s="322"/>
      <c r="N18" s="321" t="s">
        <v>6653</v>
      </c>
      <c r="O18" s="322">
        <v>650000</v>
      </c>
      <c r="P18" s="323"/>
      <c r="Q18" s="322"/>
      <c r="R18" s="324" t="s">
        <v>61</v>
      </c>
    </row>
    <row r="19" spans="1:18" s="6" customFormat="1" ht="18" customHeight="1" x14ac:dyDescent="0.15">
      <c r="A19" s="13">
        <v>2</v>
      </c>
      <c r="B19" s="14" t="s">
        <v>6134</v>
      </c>
      <c r="C19" s="15">
        <v>2</v>
      </c>
      <c r="D19" s="15" t="s">
        <v>6135</v>
      </c>
      <c r="E19" s="16"/>
      <c r="F19" s="15"/>
      <c r="G19" s="16"/>
      <c r="H19" s="15"/>
      <c r="I19" s="16"/>
      <c r="J19" s="16"/>
      <c r="K19" s="17">
        <f>IF(C19="",SUMIFS($K20:$K$6000,$A20:$A$6000,A19,$E20:$E$6000,""),IF(E19="",SUMIFS($K20:$K$6000,$A20:$A$6000,A19,$C20:$C$6000,C19,$G20:$G$6000,""),IF(G19="",SUMIFS($K20:$K$6000,$A20:$A$6000,A19,$C20:$C$6000,C19,$E20:$E$6000,E19,$R20:$R$6000,R19),IF(I19="",SUMIFS($K20:$K$6000,$A20:$A$6000,A19,$C20:$C$6000,C19,$E20:$E$6000,E19,$G20:$G$6000,G19,$R20:$R$6000,R19),0))))</f>
        <v>121</v>
      </c>
      <c r="L19" s="17">
        <f>IF(C19="",SUMIFS($L20:$L$6000,$A20:$A$6000,A19,$E20:$E$6000,""),IF(E19="",SUMIFS($L20:$L$6000,$A20:$A$6000,A19,$C20:$C$6000,C19,$G20:$G$6000,""),IF(G19="",SUMIFS($L20:$L$6000,$A20:$A$6000,A19,$C20:$C$6000,C19,$E20:$E$6000,E19,$R20:$R$6000,R19),IF(I19="",SUMIFS($L20:$L$6000,$A20:$A$6000,A19,$C20:$C$6000,C19,$E20:$E$6000,E19,$G20:$G$6000,G19,$R20:$R$6000,R19),0))))</f>
        <v>121</v>
      </c>
      <c r="M19" s="17">
        <f t="shared" ref="M19:M20" si="4">K19-L19</f>
        <v>0</v>
      </c>
      <c r="N19" s="316"/>
      <c r="O19" s="72"/>
      <c r="P19" s="18"/>
      <c r="Q19" s="317">
        <f t="shared" ref="Q19:Q20" si="5">IF(C19="",SUMIFS($Q$3:$Q$5546,$A$3:$A$5546,A19,$C$3:$C$5546,"&gt;0",$E$3:$E$5546,""),IF(E19="",SUMIFS($Q$3:$Q$5546,$A$3:$A$5546,A19,$C$3:$C$5546,C19,$E$3:$E$5546,"&gt;0",$G$3:$G$5546,""),IF(G19="",SUMIFS($Q$3:$Q$5546,$A$3:$A$5546,A19,$C$3:$C$5546,C19,$E$3:$E$5546,E19,$G$3:$G$5546,"&gt;0"))))</f>
        <v>121</v>
      </c>
      <c r="R19" s="59"/>
    </row>
    <row r="20" spans="1:18" s="6" customFormat="1" ht="18" customHeight="1" x14ac:dyDescent="0.15">
      <c r="A20" s="13">
        <v>2</v>
      </c>
      <c r="B20" s="14" t="s">
        <v>6134</v>
      </c>
      <c r="C20" s="19">
        <v>2</v>
      </c>
      <c r="D20" s="14" t="s">
        <v>6135</v>
      </c>
      <c r="E20" s="20">
        <v>1</v>
      </c>
      <c r="F20" s="21" t="s">
        <v>6654</v>
      </c>
      <c r="G20" s="20"/>
      <c r="H20" s="21"/>
      <c r="I20" s="20"/>
      <c r="J20" s="20"/>
      <c r="K20" s="22">
        <f>IF(C20="",SUMIFS($K21:$K$6000,$A21:$A$6000,A20,$E21:$E$6000,""),IF(E20="",SUMIFS($K21:$K$6000,$A21:$A$6000,A20,$C21:$C$6000,C20,$G21:$G$6000,""),IF(G20="",SUMIFS($K21:$K$6000,$A21:$A$6000,A20,$C21:$C$6000,C20,$E21:$E$6000,E20,$R21:$R$6000,R20),IF(I20="",SUMIFS($K21:$K$6000,$A21:$A$6000,A20,$C21:$C$6000,C20,$E21:$E$6000,E20,$G21:$G$6000,G20,$R21:$R$6000,R20),0))))</f>
        <v>121</v>
      </c>
      <c r="L20" s="22">
        <f>IF(C20="",SUMIFS($L21:$L$6000,$A21:$A$6000,A20,$E21:$E$6000,""),IF(E20="",SUMIFS($L21:$L$6000,$A21:$A$6000,A20,$C21:$C$6000,C20,$G21:$G$6000,""),IF(G20="",SUMIFS($L21:$L$6000,$A21:$A$6000,A20,$C21:$C$6000,C20,$E21:$E$6000,E20,$R21:$R$6000,R20),IF(I20="",SUMIFS($L21:$L$6000,$A21:$A$6000,A20,$C21:$C$6000,C20,$E21:$E$6000,E20,$G21:$G$6000,G20,$R21:$R$6000,R20),0))))</f>
        <v>121</v>
      </c>
      <c r="M20" s="22">
        <f t="shared" si="4"/>
        <v>0</v>
      </c>
      <c r="N20" s="318"/>
      <c r="O20" s="23"/>
      <c r="P20" s="60"/>
      <c r="Q20" s="73">
        <f t="shared" si="5"/>
        <v>121</v>
      </c>
      <c r="R20" s="61" t="s">
        <v>61</v>
      </c>
    </row>
    <row r="21" spans="1:18" ht="18" customHeight="1" x14ac:dyDescent="0.15">
      <c r="A21" s="319">
        <v>2</v>
      </c>
      <c r="B21" s="320" t="s">
        <v>5115</v>
      </c>
      <c r="C21" s="320">
        <v>2</v>
      </c>
      <c r="D21" s="320" t="s">
        <v>6</v>
      </c>
      <c r="E21" s="320">
        <v>1</v>
      </c>
      <c r="F21" s="320" t="s">
        <v>5691</v>
      </c>
      <c r="G21" s="321">
        <v>1</v>
      </c>
      <c r="H21" s="321" t="s">
        <v>5691</v>
      </c>
      <c r="I21" s="321"/>
      <c r="J21" s="321"/>
      <c r="K21" s="322"/>
      <c r="L21" s="322"/>
      <c r="M21" s="322"/>
      <c r="N21" s="321"/>
      <c r="O21" s="322"/>
      <c r="P21" s="323"/>
      <c r="Q21" s="322"/>
      <c r="R21" s="324" t="s">
        <v>61</v>
      </c>
    </row>
    <row r="22" spans="1:18" ht="18" customHeight="1" x14ac:dyDescent="0.15">
      <c r="A22" s="319">
        <v>2</v>
      </c>
      <c r="B22" s="320" t="s">
        <v>5115</v>
      </c>
      <c r="C22" s="320">
        <v>2</v>
      </c>
      <c r="D22" s="320" t="s">
        <v>6</v>
      </c>
      <c r="E22" s="320">
        <v>1</v>
      </c>
      <c r="F22" s="320" t="s">
        <v>5691</v>
      </c>
      <c r="G22" s="320">
        <v>1</v>
      </c>
      <c r="H22" s="320" t="s">
        <v>5691</v>
      </c>
      <c r="I22" s="321">
        <v>1</v>
      </c>
      <c r="J22" s="321" t="s">
        <v>6655</v>
      </c>
      <c r="K22" s="322">
        <v>120</v>
      </c>
      <c r="L22" s="322">
        <v>120</v>
      </c>
      <c r="M22" s="322"/>
      <c r="N22" s="321" t="s">
        <v>5691</v>
      </c>
      <c r="O22" s="322">
        <v>120000</v>
      </c>
      <c r="P22" s="323" t="s">
        <v>6656</v>
      </c>
      <c r="Q22" s="322">
        <v>120</v>
      </c>
      <c r="R22" s="324" t="s">
        <v>61</v>
      </c>
    </row>
    <row r="23" spans="1:18" ht="18" customHeight="1" x14ac:dyDescent="0.15">
      <c r="A23" s="319">
        <v>2</v>
      </c>
      <c r="B23" s="320" t="s">
        <v>5115</v>
      </c>
      <c r="C23" s="320">
        <v>2</v>
      </c>
      <c r="D23" s="320" t="s">
        <v>6</v>
      </c>
      <c r="E23" s="320">
        <v>1</v>
      </c>
      <c r="F23" s="320" t="s">
        <v>5691</v>
      </c>
      <c r="G23" s="320">
        <v>1</v>
      </c>
      <c r="H23" s="320" t="s">
        <v>5691</v>
      </c>
      <c r="I23" s="321">
        <v>2</v>
      </c>
      <c r="J23" s="321" t="s">
        <v>6657</v>
      </c>
      <c r="K23" s="322">
        <v>1</v>
      </c>
      <c r="L23" s="322">
        <v>1</v>
      </c>
      <c r="M23" s="322"/>
      <c r="N23" s="321" t="s">
        <v>59</v>
      </c>
      <c r="O23" s="322">
        <v>1000</v>
      </c>
      <c r="P23" s="323" t="s">
        <v>6656</v>
      </c>
      <c r="Q23" s="322">
        <v>1</v>
      </c>
      <c r="R23" s="324" t="s">
        <v>61</v>
      </c>
    </row>
    <row r="24" spans="1:18" s="6" customFormat="1" ht="18" customHeight="1" x14ac:dyDescent="0.15">
      <c r="A24" s="24">
        <v>3</v>
      </c>
      <c r="B24" s="25" t="s">
        <v>6137</v>
      </c>
      <c r="C24" s="25"/>
      <c r="D24" s="25"/>
      <c r="E24" s="26"/>
      <c r="F24" s="25"/>
      <c r="G24" s="26"/>
      <c r="H24" s="25"/>
      <c r="I24" s="26"/>
      <c r="J24" s="26"/>
      <c r="K24" s="27">
        <f>IF(C24="",SUMIFS($K25:$K$6000,$A25:$A$6000,A24,$E25:$E$6000,""),IF(E24="",SUMIFS($K25:$K$6000,$A25:$A$6000,A24,$C25:$C$6000,C24,$G25:$G$6000,""),IF(G24="",SUMIFS($K25:$K$6000,$A25:$A$6000,A24,$C25:$C$6000,C24,$E25:$E$6000,E24,$R25:$R$6000,R24),IF(I24="",SUMIFS($K25:$K$6000,$A25:$A$6000,A24,$C25:$C$6000,C24,$E25:$E$6000,E24,$G25:$G$6000,G24,$R25:$R$6000,R24),0))))</f>
        <v>61000</v>
      </c>
      <c r="L24" s="27">
        <f>IF(C24="",SUMIFS($L25:$L$6000,$A25:$A$6000,A24,$E25:$E$6000,""),IF(E24="",SUMIFS($L25:$L$6000,$A25:$A$6000,A24,$C25:$C$6000,C24,$G25:$G$6000,""),IF(G24="",SUMIFS($L25:$L$6000,$A25:$A$6000,A24,$C25:$C$6000,C24,$E25:$E$6000,E24,$R25:$R$6000,R24),IF(I24="",SUMIFS($L25:$L$6000,$A25:$A$6000,A24,$C25:$C$6000,C24,$E25:$E$6000,E24,$G25:$G$6000,G24,$R25:$R$6000,R24),0))))</f>
        <v>42000</v>
      </c>
      <c r="M24" s="27">
        <f>K24-L24</f>
        <v>19000</v>
      </c>
      <c r="N24" s="325"/>
      <c r="O24" s="71"/>
      <c r="P24" s="28"/>
      <c r="Q24" s="326">
        <f>IF(C24="",SUMIFS($Q$3:$Q$5546,$A$3:$A$5546,A24,$C$3:$C$5546,"&gt;0",$E$3:$E$5546,""),IF(E24="",SUMIFS($Q$3:$Q$5546,$A$3:$A$5546,A24,$C$3:$C$5546,C24,$E$3:$E$5546,"&gt;0",$G$3:$G$5546,""),IF(G24="",SUMIFS($Q$3:$Q$5546,$A$3:$A$5546,A24,$C$3:$C$5546,C24,$E$3:$E$5546,E24,$G$3:$G$5546,"&gt;0"))))</f>
        <v>61000</v>
      </c>
      <c r="R24" s="57"/>
    </row>
    <row r="25" spans="1:18" s="6" customFormat="1" ht="18" customHeight="1" x14ac:dyDescent="0.15">
      <c r="A25" s="13">
        <v>3</v>
      </c>
      <c r="B25" s="14" t="s">
        <v>6137</v>
      </c>
      <c r="C25" s="15">
        <v>1</v>
      </c>
      <c r="D25" s="15" t="s">
        <v>6161</v>
      </c>
      <c r="E25" s="16"/>
      <c r="F25" s="15"/>
      <c r="G25" s="16"/>
      <c r="H25" s="15"/>
      <c r="I25" s="16"/>
      <c r="J25" s="16"/>
      <c r="K25" s="17">
        <f>IF(C25="",SUMIFS($K26:$K$6000,$A26:$A$6000,A25,$E26:$E$6000,""),IF(E25="",SUMIFS($K26:$K$6000,$A26:$A$6000,A25,$C26:$C$6000,C25,$G26:$G$6000,""),IF(G25="",SUMIFS($K26:$K$6000,$A26:$A$6000,A25,$C26:$C$6000,C25,$E26:$E$6000,E25,$R26:$R$6000,R25),IF(I25="",SUMIFS($K26:$K$6000,$A26:$A$6000,A25,$C26:$C$6000,C25,$E26:$E$6000,E25,$G26:$G$6000,G25,$R26:$R$6000,R25),0))))</f>
        <v>61000</v>
      </c>
      <c r="L25" s="17">
        <f>IF(C25="",SUMIFS($L26:$L$6000,$A26:$A$6000,A25,$E26:$E$6000,""),IF(E25="",SUMIFS($L26:$L$6000,$A26:$A$6000,A25,$C26:$C$6000,C25,$G26:$G$6000,""),IF(G25="",SUMIFS($L26:$L$6000,$A26:$A$6000,A25,$C26:$C$6000,C25,$E26:$E$6000,E25,$R26:$R$6000,R25),IF(I25="",SUMIFS($L26:$L$6000,$A26:$A$6000,A25,$C26:$C$6000,C25,$E26:$E$6000,E25,$G26:$G$6000,G25,$R26:$R$6000,R25),0))))</f>
        <v>42000</v>
      </c>
      <c r="M25" s="17">
        <f t="shared" ref="M25:M26" si="6">K25-L25</f>
        <v>19000</v>
      </c>
      <c r="N25" s="316"/>
      <c r="O25" s="72"/>
      <c r="P25" s="18"/>
      <c r="Q25" s="317">
        <f t="shared" ref="Q25:Q26" si="7">IF(C25="",SUMIFS($Q$3:$Q$5546,$A$3:$A$5546,A25,$C$3:$C$5546,"&gt;0",$E$3:$E$5546,""),IF(E25="",SUMIFS($Q$3:$Q$5546,$A$3:$A$5546,A25,$C$3:$C$5546,C25,$E$3:$E$5546,"&gt;0",$G$3:$G$5546,""),IF(G25="",SUMIFS($Q$3:$Q$5546,$A$3:$A$5546,A25,$C$3:$C$5546,C25,$E$3:$E$5546,E25,$G$3:$G$5546,"&gt;0"))))</f>
        <v>61000</v>
      </c>
      <c r="R25" s="59"/>
    </row>
    <row r="26" spans="1:18" s="6" customFormat="1" ht="18" customHeight="1" x14ac:dyDescent="0.15">
      <c r="A26" s="13">
        <v>3</v>
      </c>
      <c r="B26" s="14" t="s">
        <v>6137</v>
      </c>
      <c r="C26" s="19">
        <v>1</v>
      </c>
      <c r="D26" s="14" t="s">
        <v>6161</v>
      </c>
      <c r="E26" s="20">
        <v>1</v>
      </c>
      <c r="F26" s="21" t="s">
        <v>6658</v>
      </c>
      <c r="G26" s="20"/>
      <c r="H26" s="21"/>
      <c r="I26" s="20"/>
      <c r="J26" s="20"/>
      <c r="K26" s="22">
        <f>IF(C26="",SUMIFS($K27:$K$6000,$A27:$A$6000,A26,$E27:$E$6000,""),IF(E26="",SUMIFS($K27:$K$6000,$A27:$A$6000,A26,$C27:$C$6000,C26,$G27:$G$6000,""),IF(G26="",SUMIFS($K27:$K$6000,$A27:$A$6000,A26,$C27:$C$6000,C26,$E27:$E$6000,E26,$R27:$R$6000,R26),IF(I26="",SUMIFS($K27:$K$6000,$A27:$A$6000,A26,$C27:$C$6000,C26,$E27:$E$6000,E26,$G27:$G$6000,G26,$R27:$R$6000,R26),0))))</f>
        <v>61000</v>
      </c>
      <c r="L26" s="22">
        <f>IF(C26="",SUMIFS($L27:$L$6000,$A27:$A$6000,A26,$E27:$E$6000,""),IF(E26="",SUMIFS($L27:$L$6000,$A27:$A$6000,A26,$C27:$C$6000,C26,$G27:$G$6000,""),IF(G26="",SUMIFS($L27:$L$6000,$A27:$A$6000,A26,$C27:$C$6000,C26,$E27:$E$6000,E26,$R27:$R$6000,R26),IF(I26="",SUMIFS($L27:$L$6000,$A27:$A$6000,A26,$C27:$C$6000,C26,$E27:$E$6000,E26,$G27:$G$6000,G26,$R27:$R$6000,R26),0))))</f>
        <v>42000</v>
      </c>
      <c r="M26" s="22">
        <f t="shared" si="6"/>
        <v>19000</v>
      </c>
      <c r="N26" s="318"/>
      <c r="O26" s="23"/>
      <c r="P26" s="60"/>
      <c r="Q26" s="73">
        <f t="shared" si="7"/>
        <v>61000</v>
      </c>
      <c r="R26" s="61" t="s">
        <v>61</v>
      </c>
    </row>
    <row r="27" spans="1:18" ht="18" customHeight="1" x14ac:dyDescent="0.15">
      <c r="A27" s="319">
        <v>3</v>
      </c>
      <c r="B27" s="320" t="s">
        <v>5222</v>
      </c>
      <c r="C27" s="320">
        <v>1</v>
      </c>
      <c r="D27" s="320" t="s">
        <v>5244</v>
      </c>
      <c r="E27" s="320">
        <v>1</v>
      </c>
      <c r="F27" s="320" t="s">
        <v>6659</v>
      </c>
      <c r="G27" s="321">
        <v>1</v>
      </c>
      <c r="H27" s="321" t="s">
        <v>6659</v>
      </c>
      <c r="I27" s="321"/>
      <c r="J27" s="321"/>
      <c r="K27" s="322"/>
      <c r="L27" s="322"/>
      <c r="M27" s="322"/>
      <c r="N27" s="321"/>
      <c r="O27" s="322"/>
      <c r="P27" s="323"/>
      <c r="Q27" s="322"/>
      <c r="R27" s="324" t="s">
        <v>61</v>
      </c>
    </row>
    <row r="28" spans="1:18" ht="18" customHeight="1" x14ac:dyDescent="0.15">
      <c r="A28" s="319">
        <v>3</v>
      </c>
      <c r="B28" s="320" t="s">
        <v>5222</v>
      </c>
      <c r="C28" s="320">
        <v>1</v>
      </c>
      <c r="D28" s="320" t="s">
        <v>5244</v>
      </c>
      <c r="E28" s="320">
        <v>1</v>
      </c>
      <c r="F28" s="320" t="s">
        <v>6659</v>
      </c>
      <c r="G28" s="320">
        <v>1</v>
      </c>
      <c r="H28" s="320" t="s">
        <v>6659</v>
      </c>
      <c r="I28" s="321">
        <v>1</v>
      </c>
      <c r="J28" s="321" t="s">
        <v>6660</v>
      </c>
      <c r="K28" s="322">
        <v>61000</v>
      </c>
      <c r="L28" s="322">
        <v>42000</v>
      </c>
      <c r="M28" s="322"/>
      <c r="N28" s="321" t="s">
        <v>6661</v>
      </c>
      <c r="O28" s="322"/>
      <c r="P28" s="323" t="s">
        <v>6642</v>
      </c>
      <c r="Q28" s="322">
        <v>61000</v>
      </c>
      <c r="R28" s="324" t="s">
        <v>61</v>
      </c>
    </row>
    <row r="29" spans="1:18" ht="18" customHeight="1" x14ac:dyDescent="0.15">
      <c r="A29" s="319">
        <v>3</v>
      </c>
      <c r="B29" s="320" t="s">
        <v>5222</v>
      </c>
      <c r="C29" s="320">
        <v>1</v>
      </c>
      <c r="D29" s="320" t="s">
        <v>5244</v>
      </c>
      <c r="E29" s="320">
        <v>1</v>
      </c>
      <c r="F29" s="320" t="s">
        <v>6659</v>
      </c>
      <c r="G29" s="327">
        <v>1</v>
      </c>
      <c r="H29" s="327" t="s">
        <v>6659</v>
      </c>
      <c r="I29" s="320">
        <v>1</v>
      </c>
      <c r="J29" s="320" t="s">
        <v>6660</v>
      </c>
      <c r="K29" s="322"/>
      <c r="L29" s="322"/>
      <c r="M29" s="322"/>
      <c r="N29" s="321" t="s">
        <v>6662</v>
      </c>
      <c r="O29" s="322"/>
      <c r="P29" s="323"/>
      <c r="Q29" s="322"/>
      <c r="R29" s="324" t="s">
        <v>61</v>
      </c>
    </row>
    <row r="30" spans="1:18" ht="18" customHeight="1" x14ac:dyDescent="0.15">
      <c r="A30" s="319">
        <v>3</v>
      </c>
      <c r="B30" s="320" t="s">
        <v>5222</v>
      </c>
      <c r="C30" s="320">
        <v>1</v>
      </c>
      <c r="D30" s="320" t="s">
        <v>5244</v>
      </c>
      <c r="E30" s="320">
        <v>1</v>
      </c>
      <c r="F30" s="320" t="s">
        <v>6659</v>
      </c>
      <c r="G30" s="327">
        <v>1</v>
      </c>
      <c r="H30" s="327" t="s">
        <v>6659</v>
      </c>
      <c r="I30" s="320">
        <v>1</v>
      </c>
      <c r="J30" s="320" t="s">
        <v>6660</v>
      </c>
      <c r="K30" s="322"/>
      <c r="L30" s="322"/>
      <c r="M30" s="322"/>
      <c r="N30" s="321" t="s">
        <v>6663</v>
      </c>
      <c r="O30" s="322"/>
      <c r="P30" s="323"/>
      <c r="Q30" s="322"/>
      <c r="R30" s="324" t="s">
        <v>61</v>
      </c>
    </row>
    <row r="31" spans="1:18" ht="18" customHeight="1" x14ac:dyDescent="0.15">
      <c r="A31" s="319">
        <v>3</v>
      </c>
      <c r="B31" s="320" t="s">
        <v>5222</v>
      </c>
      <c r="C31" s="320">
        <v>1</v>
      </c>
      <c r="D31" s="320" t="s">
        <v>5244</v>
      </c>
      <c r="E31" s="320">
        <v>1</v>
      </c>
      <c r="F31" s="320" t="s">
        <v>6659</v>
      </c>
      <c r="G31" s="327">
        <v>1</v>
      </c>
      <c r="H31" s="327" t="s">
        <v>6659</v>
      </c>
      <c r="I31" s="320">
        <v>1</v>
      </c>
      <c r="J31" s="320" t="s">
        <v>6660</v>
      </c>
      <c r="K31" s="322"/>
      <c r="L31" s="322"/>
      <c r="M31" s="322"/>
      <c r="N31" s="321" t="s">
        <v>6664</v>
      </c>
      <c r="O31" s="322">
        <v>8000000</v>
      </c>
      <c r="P31" s="323"/>
      <c r="Q31" s="322"/>
      <c r="R31" s="324" t="s">
        <v>61</v>
      </c>
    </row>
    <row r="32" spans="1:18" ht="18" customHeight="1" x14ac:dyDescent="0.15">
      <c r="A32" s="319">
        <v>3</v>
      </c>
      <c r="B32" s="320" t="s">
        <v>5222</v>
      </c>
      <c r="C32" s="320">
        <v>1</v>
      </c>
      <c r="D32" s="320" t="s">
        <v>5244</v>
      </c>
      <c r="E32" s="320">
        <v>1</v>
      </c>
      <c r="F32" s="320" t="s">
        <v>6659</v>
      </c>
      <c r="G32" s="327">
        <v>1</v>
      </c>
      <c r="H32" s="327" t="s">
        <v>6659</v>
      </c>
      <c r="I32" s="320">
        <v>1</v>
      </c>
      <c r="J32" s="320" t="s">
        <v>6660</v>
      </c>
      <c r="K32" s="322"/>
      <c r="L32" s="322"/>
      <c r="M32" s="322"/>
      <c r="N32" s="321" t="s">
        <v>6665</v>
      </c>
      <c r="O32" s="322"/>
      <c r="P32" s="323"/>
      <c r="Q32" s="322"/>
      <c r="R32" s="324" t="s">
        <v>61</v>
      </c>
    </row>
    <row r="33" spans="1:18" ht="18" customHeight="1" x14ac:dyDescent="0.15">
      <c r="A33" s="319">
        <v>3</v>
      </c>
      <c r="B33" s="320" t="s">
        <v>5222</v>
      </c>
      <c r="C33" s="320">
        <v>1</v>
      </c>
      <c r="D33" s="320" t="s">
        <v>5244</v>
      </c>
      <c r="E33" s="320">
        <v>1</v>
      </c>
      <c r="F33" s="320" t="s">
        <v>6659</v>
      </c>
      <c r="G33" s="327">
        <v>1</v>
      </c>
      <c r="H33" s="327" t="s">
        <v>6659</v>
      </c>
      <c r="I33" s="320">
        <v>1</v>
      </c>
      <c r="J33" s="320" t="s">
        <v>6660</v>
      </c>
      <c r="K33" s="322"/>
      <c r="L33" s="322"/>
      <c r="M33" s="322"/>
      <c r="N33" s="321" t="s">
        <v>6666</v>
      </c>
      <c r="O33" s="322">
        <v>53000000</v>
      </c>
      <c r="P33" s="323"/>
      <c r="Q33" s="322"/>
      <c r="R33" s="324" t="s">
        <v>61</v>
      </c>
    </row>
    <row r="34" spans="1:18" s="6" customFormat="1" ht="18" customHeight="1" x14ac:dyDescent="0.15">
      <c r="A34" s="24">
        <v>4</v>
      </c>
      <c r="B34" s="25" t="s">
        <v>6196</v>
      </c>
      <c r="C34" s="25"/>
      <c r="D34" s="25"/>
      <c r="E34" s="26"/>
      <c r="F34" s="25"/>
      <c r="G34" s="26"/>
      <c r="H34" s="25"/>
      <c r="I34" s="26"/>
      <c r="J34" s="26"/>
      <c r="K34" s="27">
        <f>IF(C34="",SUMIFS($K35:$K$6000,$A35:$A$6000,A34,$E35:$E$6000,""),IF(E34="",SUMIFS($K35:$K$6000,$A35:$A$6000,A34,$C35:$C$6000,C34,$G35:$G$6000,""),IF(G34="",SUMIFS($K35:$K$6000,$A35:$A$6000,A34,$C35:$C$6000,C34,$E35:$E$6000,E34,$R35:$R$6000,R34),IF(I34="",SUMIFS($K35:$K$6000,$A35:$A$6000,A34,$C35:$C$6000,C34,$E35:$E$6000,E34,$G35:$G$6000,G34,$R35:$R$6000,R34),0))))</f>
        <v>1</v>
      </c>
      <c r="L34" s="27">
        <f>IF(C34="",SUMIFS($L35:$L$6000,$A35:$A$6000,A34,$E35:$E$6000,""),IF(E34="",SUMIFS($L35:$L$6000,$A35:$A$6000,A34,$C35:$C$6000,C34,$G35:$G$6000,""),IF(G34="",SUMIFS($L35:$L$6000,$A35:$A$6000,A34,$C35:$C$6000,C34,$E35:$E$6000,E34,$R35:$R$6000,R34),IF(I34="",SUMIFS($L35:$L$6000,$A35:$A$6000,A34,$C35:$C$6000,C34,$E35:$E$6000,E34,$G35:$G$6000,G34,$R35:$R$6000,R34),0))))</f>
        <v>1</v>
      </c>
      <c r="M34" s="27">
        <f>K34-L34</f>
        <v>0</v>
      </c>
      <c r="N34" s="325"/>
      <c r="O34" s="71"/>
      <c r="P34" s="28"/>
      <c r="Q34" s="326">
        <f>IF(C34="",SUMIFS($Q$3:$Q$5546,$A$3:$A$5546,A34,$C$3:$C$5546,"&gt;0",$E$3:$E$5546,""),IF(E34="",SUMIFS($Q$3:$Q$5546,$A$3:$A$5546,A34,$C$3:$C$5546,C34,$E$3:$E$5546,"&gt;0",$G$3:$G$5546,""),IF(G34="",SUMIFS($Q$3:$Q$5546,$A$3:$A$5546,A34,$C$3:$C$5546,C34,$E$3:$E$5546,E34,$G$3:$G$5546,"&gt;0"))))</f>
        <v>1</v>
      </c>
      <c r="R34" s="57"/>
    </row>
    <row r="35" spans="1:18" s="6" customFormat="1" ht="18" customHeight="1" x14ac:dyDescent="0.15">
      <c r="A35" s="13">
        <v>4</v>
      </c>
      <c r="B35" s="14" t="s">
        <v>6196</v>
      </c>
      <c r="C35" s="15">
        <v>1</v>
      </c>
      <c r="D35" s="15" t="s">
        <v>6202</v>
      </c>
      <c r="E35" s="16"/>
      <c r="F35" s="15"/>
      <c r="G35" s="16"/>
      <c r="H35" s="15"/>
      <c r="I35" s="16"/>
      <c r="J35" s="16"/>
      <c r="K35" s="17">
        <f>IF(C35="",SUMIFS($K36:$K$6000,$A36:$A$6000,A35,$E36:$E$6000,""),IF(E35="",SUMIFS($K36:$K$6000,$A36:$A$6000,A35,$C36:$C$6000,C35,$G36:$G$6000,""),IF(G35="",SUMIFS($K36:$K$6000,$A36:$A$6000,A35,$C36:$C$6000,C35,$E36:$E$6000,E35,$R36:$R$6000,R35),IF(I35="",SUMIFS($K36:$K$6000,$A36:$A$6000,A35,$C36:$C$6000,C35,$E36:$E$6000,E35,$G36:$G$6000,G35,$R36:$R$6000,R35),0))))</f>
        <v>1</v>
      </c>
      <c r="L35" s="17">
        <f>IF(C35="",SUMIFS($L36:$L$6000,$A36:$A$6000,A35,$E36:$E$6000,""),IF(E35="",SUMIFS($L36:$L$6000,$A36:$A$6000,A35,$C36:$C$6000,C35,$G36:$G$6000,""),IF(G35="",SUMIFS($L36:$L$6000,$A36:$A$6000,A35,$C36:$C$6000,C35,$E36:$E$6000,E35,$R36:$R$6000,R35),IF(I35="",SUMIFS($L36:$L$6000,$A36:$A$6000,A35,$C36:$C$6000,C35,$E36:$E$6000,E35,$G36:$G$6000,G35,$R36:$R$6000,R35),0))))</f>
        <v>1</v>
      </c>
      <c r="M35" s="17">
        <f t="shared" ref="M35:M36" si="8">K35-L35</f>
        <v>0</v>
      </c>
      <c r="N35" s="316"/>
      <c r="O35" s="72"/>
      <c r="P35" s="18"/>
      <c r="Q35" s="317">
        <f t="shared" ref="Q35:Q36" si="9">IF(C35="",SUMIFS($Q$3:$Q$5546,$A$3:$A$5546,A35,$C$3:$C$5546,"&gt;0",$E$3:$E$5546,""),IF(E35="",SUMIFS($Q$3:$Q$5546,$A$3:$A$5546,A35,$C$3:$C$5546,C35,$E$3:$E$5546,"&gt;0",$G$3:$G$5546,""),IF(G35="",SUMIFS($Q$3:$Q$5546,$A$3:$A$5546,A35,$C$3:$C$5546,C35,$E$3:$E$5546,E35,$G$3:$G$5546,"&gt;0"))))</f>
        <v>1</v>
      </c>
      <c r="R35" s="59"/>
    </row>
    <row r="36" spans="1:18" s="6" customFormat="1" ht="18" customHeight="1" x14ac:dyDescent="0.15">
      <c r="A36" s="13">
        <v>4</v>
      </c>
      <c r="B36" s="14" t="s">
        <v>6196</v>
      </c>
      <c r="C36" s="19">
        <v>1</v>
      </c>
      <c r="D36" s="14" t="s">
        <v>6202</v>
      </c>
      <c r="E36" s="20">
        <v>1</v>
      </c>
      <c r="F36" s="21" t="s">
        <v>6667</v>
      </c>
      <c r="G36" s="20"/>
      <c r="H36" s="21"/>
      <c r="I36" s="20"/>
      <c r="J36" s="20"/>
      <c r="K36" s="22">
        <f>IF(C36="",SUMIFS($K37:$K$6000,$A37:$A$6000,A36,$E37:$E$6000,""),IF(E36="",SUMIFS($K37:$K$6000,$A37:$A$6000,A36,$C37:$C$6000,C36,$G37:$G$6000,""),IF(G36="",SUMIFS($K37:$K$6000,$A37:$A$6000,A36,$C37:$C$6000,C36,$E37:$E$6000,E36,$R37:$R$6000,R36),IF(I36="",SUMIFS($K37:$K$6000,$A37:$A$6000,A36,$C37:$C$6000,C36,$E37:$E$6000,E36,$G37:$G$6000,G36,$R37:$R$6000,R36),0))))</f>
        <v>1</v>
      </c>
      <c r="L36" s="22">
        <f>IF(C36="",SUMIFS($L37:$L$6000,$A37:$A$6000,A36,$E37:$E$6000,""),IF(E36="",SUMIFS($L37:$L$6000,$A37:$A$6000,A36,$C37:$C$6000,C36,$G37:$G$6000,""),IF(G36="",SUMIFS($L37:$L$6000,$A37:$A$6000,A36,$C37:$C$6000,C36,$E37:$E$6000,E36,$R37:$R$6000,R36),IF(I36="",SUMIFS($L37:$L$6000,$A37:$A$6000,A36,$C37:$C$6000,C36,$E37:$E$6000,E36,$G37:$G$6000,G36,$R37:$R$6000,R36),0))))</f>
        <v>1</v>
      </c>
      <c r="M36" s="22">
        <f t="shared" si="8"/>
        <v>0</v>
      </c>
      <c r="N36" s="318"/>
      <c r="O36" s="23"/>
      <c r="P36" s="60"/>
      <c r="Q36" s="73">
        <f t="shared" si="9"/>
        <v>1</v>
      </c>
      <c r="R36" s="61" t="s">
        <v>61</v>
      </c>
    </row>
    <row r="37" spans="1:18" ht="18" customHeight="1" x14ac:dyDescent="0.15">
      <c r="A37" s="319">
        <v>4</v>
      </c>
      <c r="B37" s="320" t="s">
        <v>5302</v>
      </c>
      <c r="C37" s="320">
        <v>1</v>
      </c>
      <c r="D37" s="320" t="s">
        <v>5332</v>
      </c>
      <c r="E37" s="320">
        <v>1</v>
      </c>
      <c r="F37" s="320" t="s">
        <v>6668</v>
      </c>
      <c r="G37" s="321">
        <v>1</v>
      </c>
      <c r="H37" s="321" t="s">
        <v>6668</v>
      </c>
      <c r="I37" s="321"/>
      <c r="J37" s="321"/>
      <c r="K37" s="322"/>
      <c r="L37" s="322"/>
      <c r="M37" s="322"/>
      <c r="N37" s="321"/>
      <c r="O37" s="322"/>
      <c r="P37" s="323"/>
      <c r="Q37" s="322"/>
      <c r="R37" s="324" t="s">
        <v>61</v>
      </c>
    </row>
    <row r="38" spans="1:18" ht="18" customHeight="1" x14ac:dyDescent="0.15">
      <c r="A38" s="319">
        <v>4</v>
      </c>
      <c r="B38" s="320" t="s">
        <v>5302</v>
      </c>
      <c r="C38" s="320">
        <v>1</v>
      </c>
      <c r="D38" s="320" t="s">
        <v>5332</v>
      </c>
      <c r="E38" s="320">
        <v>1</v>
      </c>
      <c r="F38" s="320" t="s">
        <v>6668</v>
      </c>
      <c r="G38" s="320">
        <v>1</v>
      </c>
      <c r="H38" s="320" t="s">
        <v>6668</v>
      </c>
      <c r="I38" s="321">
        <v>1</v>
      </c>
      <c r="J38" s="321" t="s">
        <v>6668</v>
      </c>
      <c r="K38" s="322">
        <v>1</v>
      </c>
      <c r="L38" s="322">
        <v>1</v>
      </c>
      <c r="M38" s="322"/>
      <c r="N38" s="321" t="s">
        <v>59</v>
      </c>
      <c r="O38" s="322">
        <v>1000</v>
      </c>
      <c r="P38" s="323" t="s">
        <v>6642</v>
      </c>
      <c r="Q38" s="322">
        <v>1</v>
      </c>
      <c r="R38" s="324" t="s">
        <v>61</v>
      </c>
    </row>
    <row r="39" spans="1:18" s="6" customFormat="1" ht="18" customHeight="1" x14ac:dyDescent="0.15">
      <c r="A39" s="24">
        <v>5</v>
      </c>
      <c r="B39" s="25" t="s">
        <v>6213</v>
      </c>
      <c r="C39" s="25"/>
      <c r="D39" s="25"/>
      <c r="E39" s="26"/>
      <c r="F39" s="25"/>
      <c r="G39" s="26"/>
      <c r="H39" s="25"/>
      <c r="I39" s="26"/>
      <c r="J39" s="26"/>
      <c r="K39" s="27">
        <f>IF(C39="",SUMIFS($K40:$K$6000,$A40:$A$6000,A39,$E40:$E$6000,""),IF(E39="",SUMIFS($K40:$K$6000,$A40:$A$6000,A39,$C40:$C$6000,C39,$G40:$G$6000,""),IF(G39="",SUMIFS($K40:$K$6000,$A40:$A$6000,A39,$C40:$C$6000,C39,$E40:$E$6000,E39,$R40:$R$6000,R39),IF(I39="",SUMIFS($K40:$K$6000,$A40:$A$6000,A39,$C40:$C$6000,C39,$E40:$E$6000,E39,$G40:$G$6000,G39,$R40:$R$6000,R39),0))))</f>
        <v>194266</v>
      </c>
      <c r="L39" s="27">
        <f>IF(C39="",SUMIFS($L40:$L$6000,$A40:$A$6000,A39,$E40:$E$6000,""),IF(E39="",SUMIFS($L40:$L$6000,$A40:$A$6000,A39,$C40:$C$6000,C39,$G40:$G$6000,""),IF(G39="",SUMIFS($L40:$L$6000,$A40:$A$6000,A39,$C40:$C$6000,C39,$E40:$E$6000,E39,$R40:$R$6000,R39),IF(I39="",SUMIFS($L40:$L$6000,$A40:$A$6000,A39,$C40:$C$6000,C39,$E40:$E$6000,E39,$G40:$G$6000,G39,$R40:$R$6000,R39),0))))</f>
        <v>185741</v>
      </c>
      <c r="M39" s="27">
        <f>K39-L39</f>
        <v>8525</v>
      </c>
      <c r="N39" s="325"/>
      <c r="O39" s="71"/>
      <c r="P39" s="28"/>
      <c r="Q39" s="326">
        <f>IF(C39="",SUMIFS($Q$3:$Q$5546,$A$3:$A$5546,A39,$C$3:$C$5546,"&gt;0",$E$3:$E$5546,""),IF(E39="",SUMIFS($Q$3:$Q$5546,$A$3:$A$5546,A39,$C$3:$C$5546,C39,$E$3:$E$5546,"&gt;0",$G$3:$G$5546,""),IF(G39="",SUMIFS($Q$3:$Q$5546,$A$3:$A$5546,A39,$C$3:$C$5546,C39,$E$3:$E$5546,E39,$G$3:$G$5546,"&gt;0"))))</f>
        <v>194266</v>
      </c>
      <c r="R39" s="57"/>
    </row>
    <row r="40" spans="1:18" s="6" customFormat="1" ht="18" customHeight="1" x14ac:dyDescent="0.15">
      <c r="A40" s="13">
        <v>5</v>
      </c>
      <c r="B40" s="14" t="s">
        <v>6213</v>
      </c>
      <c r="C40" s="15">
        <v>1</v>
      </c>
      <c r="D40" s="15" t="s">
        <v>6214</v>
      </c>
      <c r="E40" s="16"/>
      <c r="F40" s="15"/>
      <c r="G40" s="16"/>
      <c r="H40" s="15"/>
      <c r="I40" s="16"/>
      <c r="J40" s="16"/>
      <c r="K40" s="17">
        <f>IF(C40="",SUMIFS($K41:$K$6000,$A41:$A$6000,A40,$E41:$E$6000,""),IF(E40="",SUMIFS($K41:$K$6000,$A41:$A$6000,A40,$C41:$C$6000,C40,$G41:$G$6000,""),IF(G40="",SUMIFS($K41:$K$6000,$A41:$A$6000,A40,$C41:$C$6000,C40,$E41:$E$6000,E40,$R41:$R$6000,R40),IF(I40="",SUMIFS($K41:$K$6000,$A41:$A$6000,A40,$C41:$C$6000,C40,$E41:$E$6000,E40,$G41:$G$6000,G40,$R41:$R$6000,R40),0))))</f>
        <v>194266</v>
      </c>
      <c r="L40" s="17">
        <f>IF(C40="",SUMIFS($L41:$L$6000,$A41:$A$6000,A40,$E41:$E$6000,""),IF(E40="",SUMIFS($L41:$L$6000,$A41:$A$6000,A40,$C41:$C$6000,C40,$G41:$G$6000,""),IF(G40="",SUMIFS($L41:$L$6000,$A41:$A$6000,A40,$C41:$C$6000,C40,$E41:$E$6000,E40,$R41:$R$6000,R40),IF(I40="",SUMIFS($L41:$L$6000,$A41:$A$6000,A40,$C41:$C$6000,C40,$E41:$E$6000,E40,$G41:$G$6000,G40,$R41:$R$6000,R40),0))))</f>
        <v>185741</v>
      </c>
      <c r="M40" s="17">
        <f t="shared" ref="M40:M41" si="10">K40-L40</f>
        <v>8525</v>
      </c>
      <c r="N40" s="316"/>
      <c r="O40" s="72"/>
      <c r="P40" s="18"/>
      <c r="Q40" s="317">
        <f t="shared" ref="Q40:Q41" si="11">IF(C40="",SUMIFS($Q$3:$Q$5546,$A$3:$A$5546,A40,$C$3:$C$5546,"&gt;0",$E$3:$E$5546,""),IF(E40="",SUMIFS($Q$3:$Q$5546,$A$3:$A$5546,A40,$C$3:$C$5546,C40,$E$3:$E$5546,"&gt;0",$G$3:$G$5546,""),IF(G40="",SUMIFS($Q$3:$Q$5546,$A$3:$A$5546,A40,$C$3:$C$5546,C40,$E$3:$E$5546,E40,$G$3:$G$5546,"&gt;0"))))</f>
        <v>194266</v>
      </c>
      <c r="R40" s="59"/>
    </row>
    <row r="41" spans="1:18" s="6" customFormat="1" ht="18" customHeight="1" x14ac:dyDescent="0.15">
      <c r="A41" s="13">
        <v>5</v>
      </c>
      <c r="B41" s="14" t="s">
        <v>6213</v>
      </c>
      <c r="C41" s="19">
        <v>1</v>
      </c>
      <c r="D41" s="14" t="s">
        <v>6214</v>
      </c>
      <c r="E41" s="20">
        <v>1</v>
      </c>
      <c r="F41" s="21" t="s">
        <v>6214</v>
      </c>
      <c r="G41" s="20"/>
      <c r="H41" s="21"/>
      <c r="I41" s="20"/>
      <c r="J41" s="20"/>
      <c r="K41" s="22">
        <f>IF(C41="",SUMIFS($K42:$K$6000,$A42:$A$6000,A41,$E42:$E$6000,""),IF(E41="",SUMIFS($K42:$K$6000,$A42:$A$6000,A41,$C42:$C$6000,C41,$G42:$G$6000,""),IF(G41="",SUMIFS($K42:$K$6000,$A42:$A$6000,A41,$C42:$C$6000,C41,$E42:$E$6000,E41,$R42:$R$6000,R41),IF(I41="",SUMIFS($K42:$K$6000,$A42:$A$6000,A41,$C42:$C$6000,C41,$E42:$E$6000,E41,$G42:$G$6000,G41,$R42:$R$6000,R41),0))))</f>
        <v>194266</v>
      </c>
      <c r="L41" s="22">
        <f>IF(C41="",SUMIFS($L42:$L$6000,$A42:$A$6000,A41,$E42:$E$6000,""),IF(E41="",SUMIFS($L42:$L$6000,$A42:$A$6000,A41,$C42:$C$6000,C41,$G42:$G$6000,""),IF(G41="",SUMIFS($L42:$L$6000,$A42:$A$6000,A41,$C42:$C$6000,C41,$E42:$E$6000,E41,$R42:$R$6000,R41),IF(I41="",SUMIFS($L42:$L$6000,$A42:$A$6000,A41,$C42:$C$6000,C41,$E42:$E$6000,E41,$G42:$G$6000,G41,$R42:$R$6000,R41),0))))</f>
        <v>185741</v>
      </c>
      <c r="M41" s="22">
        <f t="shared" si="10"/>
        <v>8525</v>
      </c>
      <c r="N41" s="318"/>
      <c r="O41" s="23"/>
      <c r="P41" s="60"/>
      <c r="Q41" s="73">
        <f t="shared" si="11"/>
        <v>194266</v>
      </c>
      <c r="R41" s="61" t="s">
        <v>61</v>
      </c>
    </row>
    <row r="42" spans="1:18" ht="18" customHeight="1" x14ac:dyDescent="0.15">
      <c r="A42" s="319">
        <v>5</v>
      </c>
      <c r="B42" s="320" t="s">
        <v>5472</v>
      </c>
      <c r="C42" s="320">
        <v>1</v>
      </c>
      <c r="D42" s="320" t="s">
        <v>5743</v>
      </c>
      <c r="E42" s="320">
        <v>1</v>
      </c>
      <c r="F42" s="320" t="s">
        <v>5743</v>
      </c>
      <c r="G42" s="321">
        <v>1</v>
      </c>
      <c r="H42" s="321" t="s">
        <v>5743</v>
      </c>
      <c r="I42" s="321"/>
      <c r="J42" s="321"/>
      <c r="K42" s="322"/>
      <c r="L42" s="322"/>
      <c r="M42" s="322"/>
      <c r="N42" s="321"/>
      <c r="O42" s="322"/>
      <c r="P42" s="323"/>
      <c r="Q42" s="322"/>
      <c r="R42" s="324" t="s">
        <v>61</v>
      </c>
    </row>
    <row r="43" spans="1:18" ht="18" customHeight="1" x14ac:dyDescent="0.15">
      <c r="A43" s="319">
        <v>5</v>
      </c>
      <c r="B43" s="320" t="s">
        <v>5472</v>
      </c>
      <c r="C43" s="320">
        <v>1</v>
      </c>
      <c r="D43" s="320" t="s">
        <v>5743</v>
      </c>
      <c r="E43" s="320">
        <v>1</v>
      </c>
      <c r="F43" s="320" t="s">
        <v>5743</v>
      </c>
      <c r="G43" s="320">
        <v>1</v>
      </c>
      <c r="H43" s="320" t="s">
        <v>5743</v>
      </c>
      <c r="I43" s="321">
        <v>2</v>
      </c>
      <c r="J43" s="321" t="s">
        <v>6669</v>
      </c>
      <c r="K43" s="322">
        <v>194266</v>
      </c>
      <c r="L43" s="322">
        <v>185741</v>
      </c>
      <c r="M43" s="322"/>
      <c r="N43" s="321" t="s">
        <v>1919</v>
      </c>
      <c r="O43" s="322"/>
      <c r="P43" s="323"/>
      <c r="Q43" s="322"/>
      <c r="R43" s="324" t="s">
        <v>61</v>
      </c>
    </row>
    <row r="44" spans="1:18" ht="18" customHeight="1" x14ac:dyDescent="0.15">
      <c r="A44" s="319">
        <v>5</v>
      </c>
      <c r="B44" s="320" t="s">
        <v>5472</v>
      </c>
      <c r="C44" s="320">
        <v>1</v>
      </c>
      <c r="D44" s="320" t="s">
        <v>5743</v>
      </c>
      <c r="E44" s="320">
        <v>1</v>
      </c>
      <c r="F44" s="320" t="s">
        <v>5743</v>
      </c>
      <c r="G44" s="327">
        <v>1</v>
      </c>
      <c r="H44" s="327" t="s">
        <v>5743</v>
      </c>
      <c r="I44" s="320">
        <v>2</v>
      </c>
      <c r="J44" s="320" t="s">
        <v>6669</v>
      </c>
      <c r="K44" s="322"/>
      <c r="L44" s="322"/>
      <c r="M44" s="322"/>
      <c r="N44" s="321" t="s">
        <v>6670</v>
      </c>
      <c r="O44" s="322">
        <v>173954000</v>
      </c>
      <c r="P44" s="323" t="s">
        <v>2744</v>
      </c>
      <c r="Q44" s="322">
        <v>173954</v>
      </c>
      <c r="R44" s="324" t="s">
        <v>61</v>
      </c>
    </row>
    <row r="45" spans="1:18" ht="18" customHeight="1" x14ac:dyDescent="0.15">
      <c r="A45" s="319">
        <v>5</v>
      </c>
      <c r="B45" s="320" t="s">
        <v>5472</v>
      </c>
      <c r="C45" s="320">
        <v>1</v>
      </c>
      <c r="D45" s="320" t="s">
        <v>5743</v>
      </c>
      <c r="E45" s="320">
        <v>1</v>
      </c>
      <c r="F45" s="320" t="s">
        <v>5743</v>
      </c>
      <c r="G45" s="327">
        <v>1</v>
      </c>
      <c r="H45" s="327" t="s">
        <v>5743</v>
      </c>
      <c r="I45" s="320">
        <v>2</v>
      </c>
      <c r="J45" s="320" t="s">
        <v>6669</v>
      </c>
      <c r="K45" s="322"/>
      <c r="L45" s="322"/>
      <c r="M45" s="322"/>
      <c r="N45" s="321" t="s">
        <v>6671</v>
      </c>
      <c r="O45" s="322">
        <v>20312000</v>
      </c>
      <c r="P45" s="323" t="s">
        <v>12</v>
      </c>
      <c r="Q45" s="322">
        <v>20312</v>
      </c>
      <c r="R45" s="324" t="s">
        <v>61</v>
      </c>
    </row>
    <row r="46" spans="1:18" ht="18" customHeight="1" x14ac:dyDescent="0.15">
      <c r="A46" s="319">
        <v>5</v>
      </c>
      <c r="B46" s="320" t="s">
        <v>5472</v>
      </c>
      <c r="C46" s="320">
        <v>1</v>
      </c>
      <c r="D46" s="320" t="s">
        <v>5743</v>
      </c>
      <c r="E46" s="320">
        <v>1</v>
      </c>
      <c r="F46" s="320" t="s">
        <v>5743</v>
      </c>
      <c r="G46" s="327">
        <v>1</v>
      </c>
      <c r="H46" s="327" t="s">
        <v>5743</v>
      </c>
      <c r="I46" s="320">
        <v>2</v>
      </c>
      <c r="J46" s="320" t="s">
        <v>6669</v>
      </c>
      <c r="K46" s="322"/>
      <c r="L46" s="322"/>
      <c r="M46" s="322"/>
      <c r="N46" s="321" t="s">
        <v>6672</v>
      </c>
      <c r="O46" s="322"/>
      <c r="P46" s="323"/>
      <c r="Q46" s="322"/>
      <c r="R46" s="324" t="s">
        <v>61</v>
      </c>
    </row>
    <row r="47" spans="1:18" s="6" customFormat="1" ht="18" customHeight="1" x14ac:dyDescent="0.15">
      <c r="A47" s="24">
        <v>6</v>
      </c>
      <c r="B47" s="25" t="s">
        <v>6244</v>
      </c>
      <c r="C47" s="25"/>
      <c r="D47" s="25"/>
      <c r="E47" s="26"/>
      <c r="F47" s="25"/>
      <c r="G47" s="26"/>
      <c r="H47" s="25"/>
      <c r="I47" s="26"/>
      <c r="J47" s="26"/>
      <c r="K47" s="27">
        <f>IF(C47="",SUMIFS($K48:$K$6000,$A48:$A$6000,A47,$E48:$E$6000,""),IF(E47="",SUMIFS($K48:$K$6000,$A48:$A$6000,A47,$C48:$C$6000,C47,$G48:$G$6000,""),IF(G47="",SUMIFS($K48:$K$6000,$A48:$A$6000,A47,$C48:$C$6000,C47,$E48:$E$6000,E47,$R48:$R$6000,R47),IF(I47="",SUMIFS($K48:$K$6000,$A48:$A$6000,A47,$C48:$C$6000,C47,$E48:$E$6000,E47,$G48:$G$6000,G47,$R48:$R$6000,R47),0))))</f>
        <v>1</v>
      </c>
      <c r="L47" s="27">
        <f>IF(C47="",SUMIFS($L48:$L$6000,$A48:$A$6000,A47,$E48:$E$6000,""),IF(E47="",SUMIFS($L48:$L$6000,$A48:$A$6000,A47,$C48:$C$6000,C47,$G48:$G$6000,""),IF(G47="",SUMIFS($L48:$L$6000,$A48:$A$6000,A47,$C48:$C$6000,C47,$E48:$E$6000,E47,$R48:$R$6000,R47),IF(I47="",SUMIFS($L48:$L$6000,$A48:$A$6000,A47,$C48:$C$6000,C47,$E48:$E$6000,E47,$G48:$G$6000,G47,$R48:$R$6000,R47),0))))</f>
        <v>1</v>
      </c>
      <c r="M47" s="27">
        <f>K47-L47</f>
        <v>0</v>
      </c>
      <c r="N47" s="325"/>
      <c r="O47" s="71"/>
      <c r="P47" s="28"/>
      <c r="Q47" s="326">
        <f>IF(C47="",SUMIFS($Q$3:$Q$5546,$A$3:$A$5546,A47,$C$3:$C$5546,"&gt;0",$E$3:$E$5546,""),IF(E47="",SUMIFS($Q$3:$Q$5546,$A$3:$A$5546,A47,$C$3:$C$5546,C47,$E$3:$E$5546,"&gt;0",$G$3:$G$5546,""),IF(G47="",SUMIFS($Q$3:$Q$5546,$A$3:$A$5546,A47,$C$3:$C$5546,C47,$E$3:$E$5546,E47,$G$3:$G$5546,"&gt;0"))))</f>
        <v>1</v>
      </c>
      <c r="R47" s="57"/>
    </row>
    <row r="48" spans="1:18" s="6" customFormat="1" ht="18" customHeight="1" x14ac:dyDescent="0.15">
      <c r="A48" s="13">
        <v>6</v>
      </c>
      <c r="B48" s="14" t="s">
        <v>6244</v>
      </c>
      <c r="C48" s="15">
        <v>1</v>
      </c>
      <c r="D48" s="15" t="s">
        <v>6244</v>
      </c>
      <c r="E48" s="16"/>
      <c r="F48" s="15"/>
      <c r="G48" s="16"/>
      <c r="H48" s="15"/>
      <c r="I48" s="16"/>
      <c r="J48" s="16"/>
      <c r="K48" s="17">
        <f>IF(C48="",SUMIFS($K49:$K$6000,$A49:$A$6000,A48,$E49:$E$6000,""),IF(E48="",SUMIFS($K49:$K$6000,$A49:$A$6000,A48,$C49:$C$6000,C48,$G49:$G$6000,""),IF(G48="",SUMIFS($K49:$K$6000,$A49:$A$6000,A48,$C49:$C$6000,C48,$E49:$E$6000,E48,$R49:$R$6000,R48),IF(I48="",SUMIFS($K49:$K$6000,$A49:$A$6000,A48,$C49:$C$6000,C48,$E49:$E$6000,E48,$G49:$G$6000,G48,$R49:$R$6000,R48),0))))</f>
        <v>1</v>
      </c>
      <c r="L48" s="17">
        <f>IF(C48="",SUMIFS($L49:$L$6000,$A49:$A$6000,A48,$E49:$E$6000,""),IF(E48="",SUMIFS($L49:$L$6000,$A49:$A$6000,A48,$C49:$C$6000,C48,$G49:$G$6000,""),IF(G48="",SUMIFS($L49:$L$6000,$A49:$A$6000,A48,$C49:$C$6000,C48,$E49:$E$6000,E48,$R49:$R$6000,R48),IF(I48="",SUMIFS($L49:$L$6000,$A49:$A$6000,A48,$C49:$C$6000,C48,$E49:$E$6000,E48,$G49:$G$6000,G48,$R49:$R$6000,R48),0))))</f>
        <v>1</v>
      </c>
      <c r="M48" s="17">
        <f t="shared" ref="M48:M49" si="12">K48-L48</f>
        <v>0</v>
      </c>
      <c r="N48" s="316"/>
      <c r="O48" s="72"/>
      <c r="P48" s="18"/>
      <c r="Q48" s="317">
        <f t="shared" ref="Q48:Q49" si="13">IF(C48="",SUMIFS($Q$3:$Q$5546,$A$3:$A$5546,A48,$C$3:$C$5546,"&gt;0",$E$3:$E$5546,""),IF(E48="",SUMIFS($Q$3:$Q$5546,$A$3:$A$5546,A48,$C$3:$C$5546,C48,$E$3:$E$5546,"&gt;0",$G$3:$G$5546,""),IF(G48="",SUMIFS($Q$3:$Q$5546,$A$3:$A$5546,A48,$C$3:$C$5546,C48,$E$3:$E$5546,E48,$G$3:$G$5546,"&gt;0"))))</f>
        <v>1</v>
      </c>
      <c r="R48" s="59"/>
    </row>
    <row r="49" spans="1:18" s="6" customFormat="1" ht="18" customHeight="1" x14ac:dyDescent="0.15">
      <c r="A49" s="13">
        <v>6</v>
      </c>
      <c r="B49" s="14" t="s">
        <v>6244</v>
      </c>
      <c r="C49" s="19">
        <v>1</v>
      </c>
      <c r="D49" s="14" t="s">
        <v>6244</v>
      </c>
      <c r="E49" s="20">
        <v>1</v>
      </c>
      <c r="F49" s="21" t="s">
        <v>6244</v>
      </c>
      <c r="G49" s="20"/>
      <c r="H49" s="21"/>
      <c r="I49" s="20"/>
      <c r="J49" s="20"/>
      <c r="K49" s="22">
        <f>IF(C49="",SUMIFS($K50:$K$6000,$A50:$A$6000,A49,$E50:$E$6000,""),IF(E49="",SUMIFS($K50:$K$6000,$A50:$A$6000,A49,$C50:$C$6000,C49,$G50:$G$6000,""),IF(G49="",SUMIFS($K50:$K$6000,$A50:$A$6000,A49,$C50:$C$6000,C49,$E50:$E$6000,E49,$R50:$R$6000,R49),IF(I49="",SUMIFS($K50:$K$6000,$A50:$A$6000,A49,$C50:$C$6000,C49,$E50:$E$6000,E49,$G50:$G$6000,G49,$R50:$R$6000,R49),0))))</f>
        <v>1</v>
      </c>
      <c r="L49" s="22">
        <f>IF(C49="",SUMIFS($L50:$L$6000,$A50:$A$6000,A49,$E50:$E$6000,""),IF(E49="",SUMIFS($L50:$L$6000,$A50:$A$6000,A49,$C50:$C$6000,C49,$G50:$G$6000,""),IF(G49="",SUMIFS($L50:$L$6000,$A50:$A$6000,A49,$C50:$C$6000,C49,$E50:$E$6000,E49,$R50:$R$6000,R49),IF(I49="",SUMIFS($L50:$L$6000,$A50:$A$6000,A49,$C50:$C$6000,C49,$E50:$E$6000,E49,$G50:$G$6000,G49,$R50:$R$6000,R49),0))))</f>
        <v>1</v>
      </c>
      <c r="M49" s="22">
        <f t="shared" si="12"/>
        <v>0</v>
      </c>
      <c r="N49" s="318"/>
      <c r="O49" s="23"/>
      <c r="P49" s="60"/>
      <c r="Q49" s="73">
        <f t="shared" si="13"/>
        <v>1</v>
      </c>
      <c r="R49" s="61" t="s">
        <v>61</v>
      </c>
    </row>
    <row r="50" spans="1:18" ht="18" customHeight="1" x14ac:dyDescent="0.15">
      <c r="A50" s="319">
        <v>6</v>
      </c>
      <c r="B50" s="320" t="s">
        <v>5494</v>
      </c>
      <c r="C50" s="320">
        <v>1</v>
      </c>
      <c r="D50" s="320" t="s">
        <v>5494</v>
      </c>
      <c r="E50" s="320">
        <v>1</v>
      </c>
      <c r="F50" s="320" t="s">
        <v>5494</v>
      </c>
      <c r="G50" s="321">
        <v>1</v>
      </c>
      <c r="H50" s="321" t="s">
        <v>5494</v>
      </c>
      <c r="I50" s="321"/>
      <c r="J50" s="321"/>
      <c r="K50" s="322"/>
      <c r="L50" s="322"/>
      <c r="M50" s="322"/>
      <c r="N50" s="321"/>
      <c r="O50" s="322"/>
      <c r="P50" s="323"/>
      <c r="Q50" s="322"/>
      <c r="R50" s="324" t="s">
        <v>61</v>
      </c>
    </row>
    <row r="51" spans="1:18" ht="18" customHeight="1" x14ac:dyDescent="0.15">
      <c r="A51" s="319">
        <v>6</v>
      </c>
      <c r="B51" s="320" t="s">
        <v>5494</v>
      </c>
      <c r="C51" s="320">
        <v>1</v>
      </c>
      <c r="D51" s="320" t="s">
        <v>5494</v>
      </c>
      <c r="E51" s="320">
        <v>1</v>
      </c>
      <c r="F51" s="320" t="s">
        <v>5494</v>
      </c>
      <c r="G51" s="320">
        <v>1</v>
      </c>
      <c r="H51" s="320" t="s">
        <v>5494</v>
      </c>
      <c r="I51" s="321">
        <v>1</v>
      </c>
      <c r="J51" s="321" t="s">
        <v>5495</v>
      </c>
      <c r="K51" s="322">
        <v>1</v>
      </c>
      <c r="L51" s="322">
        <v>1</v>
      </c>
      <c r="M51" s="322"/>
      <c r="N51" s="321" t="s">
        <v>59</v>
      </c>
      <c r="O51" s="322">
        <v>1000</v>
      </c>
      <c r="P51" s="323" t="s">
        <v>6642</v>
      </c>
      <c r="Q51" s="322">
        <v>1</v>
      </c>
      <c r="R51" s="324" t="s">
        <v>61</v>
      </c>
    </row>
    <row r="52" spans="1:18" s="6" customFormat="1" ht="18" customHeight="1" x14ac:dyDescent="0.15">
      <c r="A52" s="24">
        <v>7</v>
      </c>
      <c r="B52" s="25" t="s">
        <v>6245</v>
      </c>
      <c r="C52" s="25"/>
      <c r="D52" s="25"/>
      <c r="E52" s="26"/>
      <c r="F52" s="25"/>
      <c r="G52" s="26"/>
      <c r="H52" s="25"/>
      <c r="I52" s="26"/>
      <c r="J52" s="26"/>
      <c r="K52" s="27">
        <f>IF(C52="",SUMIFS($K53:$K$6000,$A53:$A$6000,A52,$E53:$E$6000,""),IF(E52="",SUMIFS($K53:$K$6000,$A53:$A$6000,A52,$C53:$C$6000,C52,$G53:$G$6000,""),IF(G52="",SUMIFS($K53:$K$6000,$A53:$A$6000,A52,$C53:$C$6000,C52,$E53:$E$6000,E52,$R53:$R$6000,R52),IF(I52="",SUMIFS($K53:$K$6000,$A53:$A$6000,A52,$C53:$C$6000,C52,$E53:$E$6000,E52,$G53:$G$6000,G52,$R53:$R$6000,R52),0))))</f>
        <v>2</v>
      </c>
      <c r="L52" s="27">
        <f>IF(C52="",SUMIFS($L53:$L$6000,$A53:$A$6000,A52,$E53:$E$6000,""),IF(E52="",SUMIFS($L53:$L$6000,$A53:$A$6000,A52,$C53:$C$6000,C52,$G53:$G$6000,""),IF(G52="",SUMIFS($L53:$L$6000,$A53:$A$6000,A52,$C53:$C$6000,C52,$E53:$E$6000,E52,$R53:$R$6000,R52),IF(I52="",SUMIFS($L53:$L$6000,$A53:$A$6000,A52,$C53:$C$6000,C52,$E53:$E$6000,E52,$G53:$G$6000,G52,$R53:$R$6000,R52),0))))</f>
        <v>2</v>
      </c>
      <c r="M52" s="27">
        <f>K52-L52</f>
        <v>0</v>
      </c>
      <c r="N52" s="325"/>
      <c r="O52" s="71"/>
      <c r="P52" s="28"/>
      <c r="Q52" s="326">
        <f>IF(C52="",SUMIFS($Q$3:$Q$5546,$A$3:$A$5546,A52,$C$3:$C$5546,"&gt;0",$E$3:$E$5546,""),IF(E52="",SUMIFS($Q$3:$Q$5546,$A$3:$A$5546,A52,$C$3:$C$5546,C52,$E$3:$E$5546,"&gt;0",$G$3:$G$5546,""),IF(G52="",SUMIFS($Q$3:$Q$5546,$A$3:$A$5546,A52,$C$3:$C$5546,C52,$E$3:$E$5546,E52,$G$3:$G$5546,"&gt;0"))))</f>
        <v>2</v>
      </c>
      <c r="R52" s="57"/>
    </row>
    <row r="53" spans="1:18" s="6" customFormat="1" ht="18" customHeight="1" x14ac:dyDescent="0.15">
      <c r="A53" s="13">
        <v>7</v>
      </c>
      <c r="B53" s="14" t="s">
        <v>6245</v>
      </c>
      <c r="C53" s="15">
        <v>1</v>
      </c>
      <c r="D53" s="15" t="s">
        <v>6253</v>
      </c>
      <c r="E53" s="16"/>
      <c r="F53" s="15"/>
      <c r="G53" s="16"/>
      <c r="H53" s="15"/>
      <c r="I53" s="16"/>
      <c r="J53" s="16"/>
      <c r="K53" s="17">
        <f>IF(C53="",SUMIFS($K54:$K$6000,$A54:$A$6000,A53,$E54:$E$6000,""),IF(E53="",SUMIFS($K54:$K$6000,$A54:$A$6000,A53,$C54:$C$6000,C53,$G54:$G$6000,""),IF(G53="",SUMIFS($K54:$K$6000,$A54:$A$6000,A53,$C54:$C$6000,C53,$E54:$E$6000,E53,$R54:$R$6000,R53),IF(I53="",SUMIFS($K54:$K$6000,$A54:$A$6000,A53,$C54:$C$6000,C53,$E54:$E$6000,E53,$G54:$G$6000,G53,$R54:$R$6000,R53),0))))</f>
        <v>1</v>
      </c>
      <c r="L53" s="17">
        <f>IF(C53="",SUMIFS($L54:$L$6000,$A54:$A$6000,A53,$E54:$E$6000,""),IF(E53="",SUMIFS($L54:$L$6000,$A54:$A$6000,A53,$C54:$C$6000,C53,$G54:$G$6000,""),IF(G53="",SUMIFS($L54:$L$6000,$A54:$A$6000,A53,$C54:$C$6000,C53,$E54:$E$6000,E53,$R54:$R$6000,R53),IF(I53="",SUMIFS($L54:$L$6000,$A54:$A$6000,A53,$C54:$C$6000,C53,$E54:$E$6000,E53,$G54:$G$6000,G53,$R54:$R$6000,R53),0))))</f>
        <v>1</v>
      </c>
      <c r="M53" s="17">
        <f t="shared" ref="M53:M54" si="14">K53-L53</f>
        <v>0</v>
      </c>
      <c r="N53" s="316"/>
      <c r="O53" s="72"/>
      <c r="P53" s="18"/>
      <c r="Q53" s="317">
        <f t="shared" ref="Q53:Q54" si="15">IF(C53="",SUMIFS($Q$3:$Q$5546,$A$3:$A$5546,A53,$C$3:$C$5546,"&gt;0",$E$3:$E$5546,""),IF(E53="",SUMIFS($Q$3:$Q$5546,$A$3:$A$5546,A53,$C$3:$C$5546,C53,$E$3:$E$5546,"&gt;0",$G$3:$G$5546,""),IF(G53="",SUMIFS($Q$3:$Q$5546,$A$3:$A$5546,A53,$C$3:$C$5546,C53,$E$3:$E$5546,E53,$G$3:$G$5546,"&gt;0"))))</f>
        <v>1</v>
      </c>
      <c r="R53" s="59"/>
    </row>
    <row r="54" spans="1:18" s="6" customFormat="1" ht="18" customHeight="1" x14ac:dyDescent="0.15">
      <c r="A54" s="13">
        <v>7</v>
      </c>
      <c r="B54" s="14" t="s">
        <v>6245</v>
      </c>
      <c r="C54" s="19">
        <v>1</v>
      </c>
      <c r="D54" s="14" t="s">
        <v>6253</v>
      </c>
      <c r="E54" s="20">
        <v>1</v>
      </c>
      <c r="F54" s="21" t="s">
        <v>6253</v>
      </c>
      <c r="G54" s="20"/>
      <c r="H54" s="21"/>
      <c r="I54" s="20"/>
      <c r="J54" s="20"/>
      <c r="K54" s="22">
        <f>IF(C54="",SUMIFS($K55:$K$6000,$A55:$A$6000,A54,$E55:$E$6000,""),IF(E54="",SUMIFS($K55:$K$6000,$A55:$A$6000,A54,$C55:$C$6000,C54,$G55:$G$6000,""),IF(G54="",SUMIFS($K55:$K$6000,$A55:$A$6000,A54,$C55:$C$6000,C54,$E55:$E$6000,E54,$R55:$R$6000,R54),IF(I54="",SUMIFS($K55:$K$6000,$A55:$A$6000,A54,$C55:$C$6000,C54,$E55:$E$6000,E54,$G55:$G$6000,G54,$R55:$R$6000,R54),0))))</f>
        <v>1</v>
      </c>
      <c r="L54" s="22">
        <f>IF(C54="",SUMIFS($L55:$L$6000,$A55:$A$6000,A54,$E55:$E$6000,""),IF(E54="",SUMIFS($L55:$L$6000,$A55:$A$6000,A54,$C55:$C$6000,C54,$G55:$G$6000,""),IF(G54="",SUMIFS($L55:$L$6000,$A55:$A$6000,A54,$C55:$C$6000,C54,$E55:$E$6000,E54,$R55:$R$6000,R54),IF(I54="",SUMIFS($L55:$L$6000,$A55:$A$6000,A54,$C55:$C$6000,C54,$E55:$E$6000,E54,$G55:$G$6000,G54,$R55:$R$6000,R54),0))))</f>
        <v>1</v>
      </c>
      <c r="M54" s="22">
        <f t="shared" si="14"/>
        <v>0</v>
      </c>
      <c r="N54" s="318"/>
      <c r="O54" s="23"/>
      <c r="P54" s="60"/>
      <c r="Q54" s="73">
        <f t="shared" si="15"/>
        <v>1</v>
      </c>
      <c r="R54" s="61" t="s">
        <v>61</v>
      </c>
    </row>
    <row r="55" spans="1:18" ht="18" customHeight="1" x14ac:dyDescent="0.15">
      <c r="A55" s="319">
        <v>7</v>
      </c>
      <c r="B55" s="320" t="s">
        <v>5501</v>
      </c>
      <c r="C55" s="320">
        <v>1</v>
      </c>
      <c r="D55" s="320" t="s">
        <v>5505</v>
      </c>
      <c r="E55" s="320">
        <v>1</v>
      </c>
      <c r="F55" s="320" t="s">
        <v>5505</v>
      </c>
      <c r="G55" s="321">
        <v>1</v>
      </c>
      <c r="H55" s="321" t="s">
        <v>5505</v>
      </c>
      <c r="I55" s="321"/>
      <c r="J55" s="321"/>
      <c r="K55" s="322"/>
      <c r="L55" s="322"/>
      <c r="M55" s="322"/>
      <c r="N55" s="321"/>
      <c r="O55" s="322"/>
      <c r="P55" s="323"/>
      <c r="Q55" s="322"/>
      <c r="R55" s="324" t="s">
        <v>61</v>
      </c>
    </row>
    <row r="56" spans="1:18" ht="18" customHeight="1" x14ac:dyDescent="0.15">
      <c r="A56" s="319">
        <v>7</v>
      </c>
      <c r="B56" s="320" t="s">
        <v>5501</v>
      </c>
      <c r="C56" s="320">
        <v>1</v>
      </c>
      <c r="D56" s="320" t="s">
        <v>5505</v>
      </c>
      <c r="E56" s="320">
        <v>1</v>
      </c>
      <c r="F56" s="320" t="s">
        <v>5505</v>
      </c>
      <c r="G56" s="320">
        <v>1</v>
      </c>
      <c r="H56" s="320" t="s">
        <v>5505</v>
      </c>
      <c r="I56" s="321">
        <v>1</v>
      </c>
      <c r="J56" s="321" t="s">
        <v>5506</v>
      </c>
      <c r="K56" s="322">
        <v>1</v>
      </c>
      <c r="L56" s="322">
        <v>1</v>
      </c>
      <c r="M56" s="322"/>
      <c r="N56" s="321" t="s">
        <v>59</v>
      </c>
      <c r="O56" s="322">
        <v>1000</v>
      </c>
      <c r="P56" s="323" t="s">
        <v>6656</v>
      </c>
      <c r="Q56" s="322">
        <v>1</v>
      </c>
      <c r="R56" s="324" t="s">
        <v>61</v>
      </c>
    </row>
    <row r="57" spans="1:18" s="6" customFormat="1" ht="18" customHeight="1" x14ac:dyDescent="0.15">
      <c r="A57" s="13">
        <v>7</v>
      </c>
      <c r="B57" s="14" t="s">
        <v>6245</v>
      </c>
      <c r="C57" s="15">
        <v>2</v>
      </c>
      <c r="D57" s="15" t="s">
        <v>6255</v>
      </c>
      <c r="E57" s="16"/>
      <c r="F57" s="15"/>
      <c r="G57" s="16"/>
      <c r="H57" s="15"/>
      <c r="I57" s="16"/>
      <c r="J57" s="16"/>
      <c r="K57" s="17">
        <f>IF(C57="",SUMIFS($K58:$K$6000,$A58:$A$6000,A57,$E58:$E$6000,""),IF(E57="",SUMIFS($K58:$K$6000,$A58:$A$6000,A57,$C58:$C$6000,C57,$G58:$G$6000,""),IF(G57="",SUMIFS($K58:$K$6000,$A58:$A$6000,A57,$C58:$C$6000,C57,$E58:$E$6000,E57,$R58:$R$6000,R57),IF(I57="",SUMIFS($K58:$K$6000,$A58:$A$6000,A57,$C58:$C$6000,C57,$E58:$E$6000,E57,$G58:$G$6000,G57,$R58:$R$6000,R57),0))))</f>
        <v>1</v>
      </c>
      <c r="L57" s="17">
        <f>IF(C57="",SUMIFS($L58:$L$6000,$A58:$A$6000,A57,$E58:$E$6000,""),IF(E57="",SUMIFS($L58:$L$6000,$A58:$A$6000,A57,$C58:$C$6000,C57,$G58:$G$6000,""),IF(G57="",SUMIFS($L58:$L$6000,$A58:$A$6000,A57,$C58:$C$6000,C57,$E58:$E$6000,E57,$R58:$R$6000,R57),IF(I57="",SUMIFS($L58:$L$6000,$A58:$A$6000,A57,$C58:$C$6000,C57,$E58:$E$6000,E57,$G58:$G$6000,G57,$R58:$R$6000,R57),0))))</f>
        <v>1</v>
      </c>
      <c r="M57" s="17">
        <f t="shared" ref="M57:M58" si="16">K57-L57</f>
        <v>0</v>
      </c>
      <c r="N57" s="316"/>
      <c r="O57" s="72"/>
      <c r="P57" s="18"/>
      <c r="Q57" s="317">
        <f t="shared" ref="Q57:Q58" si="17">IF(C57="",SUMIFS($Q$3:$Q$5546,$A$3:$A$5546,A57,$C$3:$C$5546,"&gt;0",$E$3:$E$5546,""),IF(E57="",SUMIFS($Q$3:$Q$5546,$A$3:$A$5546,A57,$C$3:$C$5546,C57,$E$3:$E$5546,"&gt;0",$G$3:$G$5546,""),IF(G57="",SUMIFS($Q$3:$Q$5546,$A$3:$A$5546,A57,$C$3:$C$5546,C57,$E$3:$E$5546,E57,$G$3:$G$5546,"&gt;0"))))</f>
        <v>1</v>
      </c>
      <c r="R57" s="59"/>
    </row>
    <row r="58" spans="1:18" s="6" customFormat="1" ht="18" customHeight="1" x14ac:dyDescent="0.15">
      <c r="A58" s="13">
        <v>7</v>
      </c>
      <c r="B58" s="14" t="s">
        <v>6245</v>
      </c>
      <c r="C58" s="19">
        <v>2</v>
      </c>
      <c r="D58" s="14" t="s">
        <v>6255</v>
      </c>
      <c r="E58" s="20">
        <v>1</v>
      </c>
      <c r="F58" s="21" t="s">
        <v>6255</v>
      </c>
      <c r="G58" s="20"/>
      <c r="H58" s="21"/>
      <c r="I58" s="20"/>
      <c r="J58" s="20"/>
      <c r="K58" s="22">
        <f>IF(C58="",SUMIFS($K59:$K$6000,$A59:$A$6000,A58,$E59:$E$6000,""),IF(E58="",SUMIFS($K59:$K$6000,$A59:$A$6000,A58,$C59:$C$6000,C58,$G59:$G$6000,""),IF(G58="",SUMIFS($K59:$K$6000,$A59:$A$6000,A58,$C59:$C$6000,C58,$E59:$E$6000,E58,$R59:$R$6000,R58),IF(I58="",SUMIFS($K59:$K$6000,$A59:$A$6000,A58,$C59:$C$6000,C58,$E59:$E$6000,E58,$G59:$G$6000,G58,$R59:$R$6000,R58),0))))</f>
        <v>1</v>
      </c>
      <c r="L58" s="22">
        <f>IF(C58="",SUMIFS($L59:$L$6000,$A59:$A$6000,A58,$E59:$E$6000,""),IF(E58="",SUMIFS($L59:$L$6000,$A59:$A$6000,A58,$C59:$C$6000,C58,$G59:$G$6000,""),IF(G58="",SUMIFS($L59:$L$6000,$A59:$A$6000,A58,$C59:$C$6000,C58,$E59:$E$6000,E58,$R59:$R$6000,R58),IF(I58="",SUMIFS($L59:$L$6000,$A59:$A$6000,A58,$C59:$C$6000,C58,$E59:$E$6000,E58,$G59:$G$6000,G58,$R59:$R$6000,R58),0))))</f>
        <v>1</v>
      </c>
      <c r="M58" s="22">
        <f t="shared" si="16"/>
        <v>0</v>
      </c>
      <c r="N58" s="318"/>
      <c r="O58" s="23"/>
      <c r="P58" s="60"/>
      <c r="Q58" s="73">
        <f t="shared" si="17"/>
        <v>1</v>
      </c>
      <c r="R58" s="61" t="s">
        <v>61</v>
      </c>
    </row>
    <row r="59" spans="1:18" ht="18" customHeight="1" x14ac:dyDescent="0.15">
      <c r="A59" s="319">
        <v>7</v>
      </c>
      <c r="B59" s="320" t="s">
        <v>5501</v>
      </c>
      <c r="C59" s="320">
        <v>2</v>
      </c>
      <c r="D59" s="320" t="s">
        <v>8</v>
      </c>
      <c r="E59" s="320">
        <v>1</v>
      </c>
      <c r="F59" s="320" t="s">
        <v>8</v>
      </c>
      <c r="G59" s="321">
        <v>1</v>
      </c>
      <c r="H59" s="321" t="s">
        <v>8</v>
      </c>
      <c r="I59" s="321"/>
      <c r="J59" s="321"/>
      <c r="K59" s="322"/>
      <c r="L59" s="322"/>
      <c r="M59" s="322"/>
      <c r="N59" s="321"/>
      <c r="O59" s="322"/>
      <c r="P59" s="323"/>
      <c r="Q59" s="322"/>
      <c r="R59" s="324" t="s">
        <v>61</v>
      </c>
    </row>
    <row r="60" spans="1:18" ht="18" customHeight="1" x14ac:dyDescent="0.15">
      <c r="A60" s="319">
        <v>7</v>
      </c>
      <c r="B60" s="320" t="s">
        <v>5501</v>
      </c>
      <c r="C60" s="320">
        <v>2</v>
      </c>
      <c r="D60" s="320" t="s">
        <v>8</v>
      </c>
      <c r="E60" s="320">
        <v>1</v>
      </c>
      <c r="F60" s="320" t="s">
        <v>8</v>
      </c>
      <c r="G60" s="320">
        <v>1</v>
      </c>
      <c r="H60" s="320" t="s">
        <v>8</v>
      </c>
      <c r="I60" s="321">
        <v>1</v>
      </c>
      <c r="J60" s="321" t="s">
        <v>8</v>
      </c>
      <c r="K60" s="322">
        <v>1</v>
      </c>
      <c r="L60" s="322">
        <v>1</v>
      </c>
      <c r="M60" s="322"/>
      <c r="N60" s="321" t="s">
        <v>6673</v>
      </c>
      <c r="O60" s="322">
        <v>1000</v>
      </c>
      <c r="P60" s="323" t="s">
        <v>6656</v>
      </c>
      <c r="Q60" s="322">
        <v>1</v>
      </c>
      <c r="R60" s="324" t="s">
        <v>61</v>
      </c>
    </row>
    <row r="61" spans="1:18" s="6" customFormat="1" ht="18" customHeight="1" x14ac:dyDescent="0.15">
      <c r="A61" s="24">
        <v>8</v>
      </c>
      <c r="B61" s="25" t="s">
        <v>6674</v>
      </c>
      <c r="C61" s="25"/>
      <c r="D61" s="25"/>
      <c r="E61" s="26"/>
      <c r="F61" s="25"/>
      <c r="G61" s="26"/>
      <c r="H61" s="25"/>
      <c r="I61" s="26"/>
      <c r="J61" s="26"/>
      <c r="K61" s="27">
        <f>IF(C61="",SUMIFS($K62:$K$6000,$A62:$A$6000,A61,$E62:$E$6000,""),IF(E61="",SUMIFS($K62:$K$6000,$A62:$A$6000,A61,$C62:$C$6000,C61,$G62:$G$6000,""),IF(G61="",SUMIFS($K62:$K$6000,$A62:$A$6000,A61,$C62:$C$6000,C61,$E62:$E$6000,E61,$R62:$R$6000,R61),IF(I61="",SUMIFS($K62:$K$6000,$A62:$A$6000,A61,$C62:$C$6000,C61,$E62:$E$6000,E61,$G62:$G$6000,G61,$R62:$R$6000,R61),0))))</f>
        <v>84100</v>
      </c>
      <c r="L61" s="27">
        <f>IF(C61="",SUMIFS($L62:$L$6000,$A62:$A$6000,A61,$E62:$E$6000,""),IF(E61="",SUMIFS($L62:$L$6000,$A62:$A$6000,A61,$C62:$C$6000,C61,$G62:$G$6000,""),IF(G61="",SUMIFS($L62:$L$6000,$A62:$A$6000,A61,$C62:$C$6000,C61,$E62:$E$6000,E61,$R62:$R$6000,R61),IF(I61="",SUMIFS($L62:$L$6000,$A62:$A$6000,A61,$C62:$C$6000,C61,$E62:$E$6000,E61,$G62:$G$6000,G61,$R62:$R$6000,R61),0))))</f>
        <v>77600</v>
      </c>
      <c r="M61" s="27">
        <f>K61-L61</f>
        <v>6500</v>
      </c>
      <c r="N61" s="325"/>
      <c r="O61" s="71"/>
      <c r="P61" s="28"/>
      <c r="Q61" s="326">
        <f>IF(C61="",SUMIFS($Q$3:$Q$5546,$A$3:$A$5546,A61,$C$3:$C$5546,"&gt;0",$E$3:$E$5546,""),IF(E61="",SUMIFS($Q$3:$Q$5546,$A$3:$A$5546,A61,$C$3:$C$5546,C61,$E$3:$E$5546,"&gt;0",$G$3:$G$5546,""),IF(G61="",SUMIFS($Q$3:$Q$5546,$A$3:$A$5546,A61,$C$3:$C$5546,C61,$E$3:$E$5546,E61,$G$3:$G$5546,"&gt;0"))))</f>
        <v>84100</v>
      </c>
      <c r="R61" s="57"/>
    </row>
    <row r="62" spans="1:18" s="6" customFormat="1" ht="18" customHeight="1" x14ac:dyDescent="0.15">
      <c r="A62" s="13">
        <v>8</v>
      </c>
      <c r="B62" s="14" t="s">
        <v>6674</v>
      </c>
      <c r="C62" s="15">
        <v>1</v>
      </c>
      <c r="D62" s="15" t="s">
        <v>6674</v>
      </c>
      <c r="E62" s="16"/>
      <c r="F62" s="15"/>
      <c r="G62" s="16"/>
      <c r="H62" s="15"/>
      <c r="I62" s="16"/>
      <c r="J62" s="16"/>
      <c r="K62" s="17">
        <f>IF(C62="",SUMIFS($K63:$K$6000,$A63:$A$6000,A62,$E63:$E$6000,""),IF(E62="",SUMIFS($K63:$K$6000,$A63:$A$6000,A62,$C63:$C$6000,C62,$G63:$G$6000,""),IF(G62="",SUMIFS($K63:$K$6000,$A63:$A$6000,A62,$C63:$C$6000,C62,$E63:$E$6000,E62,$R63:$R$6000,R62),IF(I62="",SUMIFS($K63:$K$6000,$A63:$A$6000,A62,$C63:$C$6000,C62,$E63:$E$6000,E62,$G63:$G$6000,G62,$R63:$R$6000,R62),0))))</f>
        <v>84100</v>
      </c>
      <c r="L62" s="17">
        <f>IF(C62="",SUMIFS($L63:$L$6000,$A63:$A$6000,A62,$E63:$E$6000,""),IF(E62="",SUMIFS($L63:$L$6000,$A63:$A$6000,A62,$C63:$C$6000,C62,$G63:$G$6000,""),IF(G62="",SUMIFS($L63:$L$6000,$A63:$A$6000,A62,$C63:$C$6000,C62,$E63:$E$6000,E62,$R63:$R$6000,R62),IF(I62="",SUMIFS($L63:$L$6000,$A63:$A$6000,A62,$C63:$C$6000,C62,$E63:$E$6000,E62,$G63:$G$6000,G62,$R63:$R$6000,R62),0))))</f>
        <v>77600</v>
      </c>
      <c r="M62" s="17">
        <f t="shared" ref="M62:M63" si="18">K62-L62</f>
        <v>6500</v>
      </c>
      <c r="N62" s="316"/>
      <c r="O62" s="72"/>
      <c r="P62" s="18"/>
      <c r="Q62" s="317">
        <f t="shared" ref="Q62:Q63" si="19">IF(C62="",SUMIFS($Q$3:$Q$5546,$A$3:$A$5546,A62,$C$3:$C$5546,"&gt;0",$E$3:$E$5546,""),IF(E62="",SUMIFS($Q$3:$Q$5546,$A$3:$A$5546,A62,$C$3:$C$5546,C62,$E$3:$E$5546,"&gt;0",$G$3:$G$5546,""),IF(G62="",SUMIFS($Q$3:$Q$5546,$A$3:$A$5546,A62,$C$3:$C$5546,C62,$E$3:$E$5546,E62,$G$3:$G$5546,"&gt;0"))))</f>
        <v>84100</v>
      </c>
      <c r="R62" s="59"/>
    </row>
    <row r="63" spans="1:18" s="6" customFormat="1" ht="18" customHeight="1" x14ac:dyDescent="0.15">
      <c r="A63" s="13">
        <v>8</v>
      </c>
      <c r="B63" s="14" t="s">
        <v>6674</v>
      </c>
      <c r="C63" s="19">
        <v>1</v>
      </c>
      <c r="D63" s="14" t="s">
        <v>6674</v>
      </c>
      <c r="E63" s="20">
        <v>1</v>
      </c>
      <c r="F63" s="21" t="s">
        <v>6675</v>
      </c>
      <c r="G63" s="20"/>
      <c r="H63" s="21"/>
      <c r="I63" s="20"/>
      <c r="J63" s="20"/>
      <c r="K63" s="22">
        <f>IF(C63="",SUMIFS($K64:$K$6000,$A64:$A$6000,A63,$E64:$E$6000,""),IF(E63="",SUMIFS($K64:$K$6000,$A64:$A$6000,A63,$C64:$C$6000,C63,$G64:$G$6000,""),IF(G63="",SUMIFS($K64:$K$6000,$A64:$A$6000,A63,$C64:$C$6000,C63,$E64:$E$6000,E63,$R64:$R$6000,R63),IF(I63="",SUMIFS($K64:$K$6000,$A64:$A$6000,A63,$C64:$C$6000,C63,$E64:$E$6000,E63,$G64:$G$6000,G63,$R64:$R$6000,R63),0))))</f>
        <v>84100</v>
      </c>
      <c r="L63" s="22">
        <f>IF(C63="",SUMIFS($L64:$L$6000,$A64:$A$6000,A63,$E64:$E$6000,""),IF(E63="",SUMIFS($L64:$L$6000,$A64:$A$6000,A63,$C64:$C$6000,C63,$G64:$G$6000,""),IF(G63="",SUMIFS($L64:$L$6000,$A64:$A$6000,A63,$C64:$C$6000,C63,$E64:$E$6000,E63,$R64:$R$6000,R63),IF(I63="",SUMIFS($L64:$L$6000,$A64:$A$6000,A63,$C64:$C$6000,C63,$E64:$E$6000,E63,$G64:$G$6000,G63,$R64:$R$6000,R63),0))))</f>
        <v>77600</v>
      </c>
      <c r="M63" s="22">
        <f t="shared" si="18"/>
        <v>6500</v>
      </c>
      <c r="N63" s="318"/>
      <c r="O63" s="23"/>
      <c r="P63" s="60"/>
      <c r="Q63" s="73">
        <f t="shared" si="19"/>
        <v>84100</v>
      </c>
      <c r="R63" s="61" t="s">
        <v>61</v>
      </c>
    </row>
    <row r="64" spans="1:18" ht="18" customHeight="1" x14ac:dyDescent="0.15">
      <c r="A64" s="319">
        <v>8</v>
      </c>
      <c r="B64" s="320" t="s">
        <v>5607</v>
      </c>
      <c r="C64" s="320">
        <v>1</v>
      </c>
      <c r="D64" s="320" t="s">
        <v>5607</v>
      </c>
      <c r="E64" s="320">
        <v>1</v>
      </c>
      <c r="F64" s="320" t="s">
        <v>6676</v>
      </c>
      <c r="G64" s="321">
        <v>1</v>
      </c>
      <c r="H64" s="321" t="s">
        <v>6676</v>
      </c>
      <c r="I64" s="321"/>
      <c r="J64" s="321"/>
      <c r="K64" s="322"/>
      <c r="L64" s="322"/>
      <c r="M64" s="322"/>
      <c r="N64" s="321"/>
      <c r="O64" s="322"/>
      <c r="P64" s="323"/>
      <c r="Q64" s="322"/>
      <c r="R64" s="324" t="s">
        <v>61</v>
      </c>
    </row>
    <row r="65" spans="1:18" ht="18" customHeight="1" x14ac:dyDescent="0.15">
      <c r="A65" s="319">
        <v>8</v>
      </c>
      <c r="B65" s="320" t="s">
        <v>5607</v>
      </c>
      <c r="C65" s="320">
        <v>1</v>
      </c>
      <c r="D65" s="320" t="s">
        <v>5607</v>
      </c>
      <c r="E65" s="320">
        <v>1</v>
      </c>
      <c r="F65" s="320" t="s">
        <v>6676</v>
      </c>
      <c r="G65" s="320">
        <v>1</v>
      </c>
      <c r="H65" s="320" t="s">
        <v>6676</v>
      </c>
      <c r="I65" s="321">
        <v>1</v>
      </c>
      <c r="J65" s="321" t="s">
        <v>6677</v>
      </c>
      <c r="K65" s="322">
        <v>84100</v>
      </c>
      <c r="L65" s="322">
        <v>77600</v>
      </c>
      <c r="M65" s="322"/>
      <c r="N65" s="321" t="s">
        <v>6678</v>
      </c>
      <c r="O65" s="322"/>
      <c r="P65" s="323" t="s">
        <v>6679</v>
      </c>
      <c r="Q65" s="322">
        <v>8400</v>
      </c>
      <c r="R65" s="324" t="s">
        <v>61</v>
      </c>
    </row>
    <row r="66" spans="1:18" ht="18" customHeight="1" x14ac:dyDescent="0.15">
      <c r="A66" s="319">
        <v>8</v>
      </c>
      <c r="B66" s="320" t="s">
        <v>5607</v>
      </c>
      <c r="C66" s="320">
        <v>1</v>
      </c>
      <c r="D66" s="320" t="s">
        <v>5607</v>
      </c>
      <c r="E66" s="320">
        <v>1</v>
      </c>
      <c r="F66" s="320" t="s">
        <v>6676</v>
      </c>
      <c r="G66" s="327">
        <v>1</v>
      </c>
      <c r="H66" s="327" t="s">
        <v>6676</v>
      </c>
      <c r="I66" s="320">
        <v>1</v>
      </c>
      <c r="J66" s="320" t="s">
        <v>6677</v>
      </c>
      <c r="K66" s="322"/>
      <c r="L66" s="322"/>
      <c r="M66" s="322"/>
      <c r="N66" s="321" t="s">
        <v>6680</v>
      </c>
      <c r="O66" s="322">
        <v>5500000</v>
      </c>
      <c r="P66" s="323" t="s">
        <v>6681</v>
      </c>
      <c r="Q66" s="322">
        <v>27200</v>
      </c>
      <c r="R66" s="324" t="s">
        <v>61</v>
      </c>
    </row>
    <row r="67" spans="1:18" ht="18" customHeight="1" x14ac:dyDescent="0.15">
      <c r="A67" s="319">
        <v>8</v>
      </c>
      <c r="B67" s="320" t="s">
        <v>5607</v>
      </c>
      <c r="C67" s="320">
        <v>1</v>
      </c>
      <c r="D67" s="320" t="s">
        <v>5607</v>
      </c>
      <c r="E67" s="320">
        <v>1</v>
      </c>
      <c r="F67" s="320" t="s">
        <v>6676</v>
      </c>
      <c r="G67" s="327">
        <v>1</v>
      </c>
      <c r="H67" s="327" t="s">
        <v>6676</v>
      </c>
      <c r="I67" s="320">
        <v>1</v>
      </c>
      <c r="J67" s="320" t="s">
        <v>6677</v>
      </c>
      <c r="K67" s="322"/>
      <c r="L67" s="322"/>
      <c r="M67" s="322"/>
      <c r="N67" s="321" t="s">
        <v>6682</v>
      </c>
      <c r="O67" s="322">
        <v>2900000</v>
      </c>
      <c r="P67" s="323" t="s">
        <v>6642</v>
      </c>
      <c r="Q67" s="322">
        <v>48500</v>
      </c>
      <c r="R67" s="324" t="s">
        <v>61</v>
      </c>
    </row>
    <row r="68" spans="1:18" ht="18" customHeight="1" x14ac:dyDescent="0.15">
      <c r="A68" s="319">
        <v>8</v>
      </c>
      <c r="B68" s="320" t="s">
        <v>5607</v>
      </c>
      <c r="C68" s="320">
        <v>1</v>
      </c>
      <c r="D68" s="320" t="s">
        <v>5607</v>
      </c>
      <c r="E68" s="320">
        <v>1</v>
      </c>
      <c r="F68" s="320" t="s">
        <v>6676</v>
      </c>
      <c r="G68" s="327">
        <v>1</v>
      </c>
      <c r="H68" s="327" t="s">
        <v>6676</v>
      </c>
      <c r="I68" s="320">
        <v>1</v>
      </c>
      <c r="J68" s="320" t="s">
        <v>6677</v>
      </c>
      <c r="K68" s="322"/>
      <c r="L68" s="322"/>
      <c r="M68" s="322"/>
      <c r="N68" s="321" t="s">
        <v>6683</v>
      </c>
      <c r="O68" s="322"/>
      <c r="P68" s="323"/>
      <c r="Q68" s="322"/>
      <c r="R68" s="324" t="s">
        <v>61</v>
      </c>
    </row>
    <row r="69" spans="1:18" ht="18" customHeight="1" x14ac:dyDescent="0.15">
      <c r="A69" s="319">
        <v>8</v>
      </c>
      <c r="B69" s="320" t="s">
        <v>5607</v>
      </c>
      <c r="C69" s="320">
        <v>1</v>
      </c>
      <c r="D69" s="320" t="s">
        <v>5607</v>
      </c>
      <c r="E69" s="320">
        <v>1</v>
      </c>
      <c r="F69" s="320" t="s">
        <v>6676</v>
      </c>
      <c r="G69" s="327">
        <v>1</v>
      </c>
      <c r="H69" s="327" t="s">
        <v>6676</v>
      </c>
      <c r="I69" s="320">
        <v>1</v>
      </c>
      <c r="J69" s="320" t="s">
        <v>6677</v>
      </c>
      <c r="K69" s="322"/>
      <c r="L69" s="322"/>
      <c r="M69" s="322"/>
      <c r="N69" s="321" t="s">
        <v>6684</v>
      </c>
      <c r="O69" s="322">
        <v>1700000</v>
      </c>
      <c r="P69" s="323"/>
      <c r="Q69" s="322"/>
      <c r="R69" s="324" t="s">
        <v>61</v>
      </c>
    </row>
    <row r="70" spans="1:18" ht="18" customHeight="1" x14ac:dyDescent="0.15">
      <c r="A70" s="319">
        <v>8</v>
      </c>
      <c r="B70" s="320" t="s">
        <v>5607</v>
      </c>
      <c r="C70" s="320">
        <v>1</v>
      </c>
      <c r="D70" s="320" t="s">
        <v>5607</v>
      </c>
      <c r="E70" s="320">
        <v>1</v>
      </c>
      <c r="F70" s="320" t="s">
        <v>6676</v>
      </c>
      <c r="G70" s="327">
        <v>1</v>
      </c>
      <c r="H70" s="327" t="s">
        <v>6676</v>
      </c>
      <c r="I70" s="320">
        <v>1</v>
      </c>
      <c r="J70" s="320" t="s">
        <v>6677</v>
      </c>
      <c r="K70" s="322"/>
      <c r="L70" s="322"/>
      <c r="M70" s="322"/>
      <c r="N70" s="321" t="s">
        <v>6685</v>
      </c>
      <c r="O70" s="322">
        <v>1700000</v>
      </c>
      <c r="P70" s="323"/>
      <c r="Q70" s="322"/>
      <c r="R70" s="324" t="s">
        <v>61</v>
      </c>
    </row>
    <row r="71" spans="1:18" ht="18" customHeight="1" x14ac:dyDescent="0.15">
      <c r="A71" s="319">
        <v>8</v>
      </c>
      <c r="B71" s="320" t="s">
        <v>5607</v>
      </c>
      <c r="C71" s="320">
        <v>1</v>
      </c>
      <c r="D71" s="320" t="s">
        <v>5607</v>
      </c>
      <c r="E71" s="320">
        <v>1</v>
      </c>
      <c r="F71" s="320" t="s">
        <v>6676</v>
      </c>
      <c r="G71" s="327">
        <v>1</v>
      </c>
      <c r="H71" s="327" t="s">
        <v>6676</v>
      </c>
      <c r="I71" s="320">
        <v>1</v>
      </c>
      <c r="J71" s="320" t="s">
        <v>6677</v>
      </c>
      <c r="K71" s="322"/>
      <c r="L71" s="322"/>
      <c r="M71" s="322"/>
      <c r="N71" s="321" t="s">
        <v>6686</v>
      </c>
      <c r="O71" s="322">
        <v>900000</v>
      </c>
      <c r="P71" s="323"/>
      <c r="Q71" s="322"/>
      <c r="R71" s="324" t="s">
        <v>61</v>
      </c>
    </row>
    <row r="72" spans="1:18" ht="18" customHeight="1" x14ac:dyDescent="0.15">
      <c r="A72" s="319">
        <v>8</v>
      </c>
      <c r="B72" s="320" t="s">
        <v>5607</v>
      </c>
      <c r="C72" s="320">
        <v>1</v>
      </c>
      <c r="D72" s="320" t="s">
        <v>5607</v>
      </c>
      <c r="E72" s="320">
        <v>1</v>
      </c>
      <c r="F72" s="320" t="s">
        <v>6676</v>
      </c>
      <c r="G72" s="327">
        <v>1</v>
      </c>
      <c r="H72" s="327" t="s">
        <v>6676</v>
      </c>
      <c r="I72" s="320">
        <v>1</v>
      </c>
      <c r="J72" s="320" t="s">
        <v>6677</v>
      </c>
      <c r="K72" s="322"/>
      <c r="L72" s="322"/>
      <c r="M72" s="322"/>
      <c r="N72" s="321" t="s">
        <v>6687</v>
      </c>
      <c r="O72" s="322">
        <v>22900000</v>
      </c>
      <c r="P72" s="323"/>
      <c r="Q72" s="322"/>
      <c r="R72" s="324" t="s">
        <v>61</v>
      </c>
    </row>
    <row r="73" spans="1:18" ht="18" customHeight="1" x14ac:dyDescent="0.15">
      <c r="A73" s="319">
        <v>8</v>
      </c>
      <c r="B73" s="320" t="s">
        <v>5607</v>
      </c>
      <c r="C73" s="320">
        <v>1</v>
      </c>
      <c r="D73" s="320" t="s">
        <v>5607</v>
      </c>
      <c r="E73" s="320">
        <v>1</v>
      </c>
      <c r="F73" s="320" t="s">
        <v>6676</v>
      </c>
      <c r="G73" s="327">
        <v>1</v>
      </c>
      <c r="H73" s="327" t="s">
        <v>6676</v>
      </c>
      <c r="I73" s="320">
        <v>1</v>
      </c>
      <c r="J73" s="320" t="s">
        <v>6677</v>
      </c>
      <c r="K73" s="322"/>
      <c r="L73" s="322"/>
      <c r="M73" s="322"/>
      <c r="N73" s="321" t="s">
        <v>6688</v>
      </c>
      <c r="O73" s="322"/>
      <c r="P73" s="323"/>
      <c r="Q73" s="322"/>
      <c r="R73" s="324" t="s">
        <v>61</v>
      </c>
    </row>
    <row r="74" spans="1:18" ht="18" customHeight="1" x14ac:dyDescent="0.15">
      <c r="A74" s="319">
        <v>8</v>
      </c>
      <c r="B74" s="320" t="s">
        <v>5607</v>
      </c>
      <c r="C74" s="320">
        <v>1</v>
      </c>
      <c r="D74" s="320" t="s">
        <v>5607</v>
      </c>
      <c r="E74" s="320">
        <v>1</v>
      </c>
      <c r="F74" s="320" t="s">
        <v>6676</v>
      </c>
      <c r="G74" s="327">
        <v>1</v>
      </c>
      <c r="H74" s="327" t="s">
        <v>6676</v>
      </c>
      <c r="I74" s="320">
        <v>1</v>
      </c>
      <c r="J74" s="320" t="s">
        <v>6677</v>
      </c>
      <c r="K74" s="322"/>
      <c r="L74" s="322"/>
      <c r="M74" s="322"/>
      <c r="N74" s="321" t="s">
        <v>6689</v>
      </c>
      <c r="O74" s="322"/>
      <c r="P74" s="323"/>
      <c r="Q74" s="322"/>
      <c r="R74" s="324" t="s">
        <v>61</v>
      </c>
    </row>
    <row r="75" spans="1:18" ht="18" customHeight="1" x14ac:dyDescent="0.15">
      <c r="A75" s="319">
        <v>8</v>
      </c>
      <c r="B75" s="320" t="s">
        <v>5607</v>
      </c>
      <c r="C75" s="320">
        <v>1</v>
      </c>
      <c r="D75" s="320" t="s">
        <v>5607</v>
      </c>
      <c r="E75" s="320">
        <v>1</v>
      </c>
      <c r="F75" s="320" t="s">
        <v>6676</v>
      </c>
      <c r="G75" s="327">
        <v>1</v>
      </c>
      <c r="H75" s="327" t="s">
        <v>6676</v>
      </c>
      <c r="I75" s="320">
        <v>1</v>
      </c>
      <c r="J75" s="320" t="s">
        <v>6677</v>
      </c>
      <c r="K75" s="322"/>
      <c r="L75" s="322"/>
      <c r="M75" s="322"/>
      <c r="N75" s="321" t="s">
        <v>6690</v>
      </c>
      <c r="O75" s="322">
        <v>3500000</v>
      </c>
      <c r="P75" s="323"/>
      <c r="Q75" s="322"/>
      <c r="R75" s="324" t="s">
        <v>61</v>
      </c>
    </row>
    <row r="76" spans="1:18" ht="18" customHeight="1" x14ac:dyDescent="0.15">
      <c r="A76" s="319">
        <v>8</v>
      </c>
      <c r="B76" s="320" t="s">
        <v>5607</v>
      </c>
      <c r="C76" s="320">
        <v>1</v>
      </c>
      <c r="D76" s="320" t="s">
        <v>5607</v>
      </c>
      <c r="E76" s="320">
        <v>1</v>
      </c>
      <c r="F76" s="320" t="s">
        <v>6676</v>
      </c>
      <c r="G76" s="327">
        <v>1</v>
      </c>
      <c r="H76" s="327" t="s">
        <v>6676</v>
      </c>
      <c r="I76" s="320">
        <v>1</v>
      </c>
      <c r="J76" s="320" t="s">
        <v>6677</v>
      </c>
      <c r="K76" s="322"/>
      <c r="L76" s="322"/>
      <c r="M76" s="322"/>
      <c r="N76" s="321" t="s">
        <v>6691</v>
      </c>
      <c r="O76" s="322"/>
      <c r="P76" s="323"/>
      <c r="Q76" s="322"/>
      <c r="R76" s="324" t="s">
        <v>61</v>
      </c>
    </row>
    <row r="77" spans="1:18" ht="18" customHeight="1" x14ac:dyDescent="0.15">
      <c r="A77" s="319">
        <v>8</v>
      </c>
      <c r="B77" s="320" t="s">
        <v>5607</v>
      </c>
      <c r="C77" s="320">
        <v>1</v>
      </c>
      <c r="D77" s="320" t="s">
        <v>5607</v>
      </c>
      <c r="E77" s="320">
        <v>1</v>
      </c>
      <c r="F77" s="320" t="s">
        <v>6676</v>
      </c>
      <c r="G77" s="327">
        <v>1</v>
      </c>
      <c r="H77" s="327" t="s">
        <v>6676</v>
      </c>
      <c r="I77" s="320">
        <v>1</v>
      </c>
      <c r="J77" s="320" t="s">
        <v>6677</v>
      </c>
      <c r="K77" s="322"/>
      <c r="L77" s="322"/>
      <c r="M77" s="322"/>
      <c r="N77" s="321" t="s">
        <v>6692</v>
      </c>
      <c r="O77" s="322"/>
      <c r="P77" s="323"/>
      <c r="Q77" s="322"/>
      <c r="R77" s="324" t="s">
        <v>61</v>
      </c>
    </row>
    <row r="78" spans="1:18" ht="18" customHeight="1" x14ac:dyDescent="0.15">
      <c r="A78" s="319">
        <v>8</v>
      </c>
      <c r="B78" s="320" t="s">
        <v>5607</v>
      </c>
      <c r="C78" s="320">
        <v>1</v>
      </c>
      <c r="D78" s="320" t="s">
        <v>5607</v>
      </c>
      <c r="E78" s="320">
        <v>1</v>
      </c>
      <c r="F78" s="320" t="s">
        <v>6676</v>
      </c>
      <c r="G78" s="327">
        <v>1</v>
      </c>
      <c r="H78" s="327" t="s">
        <v>6676</v>
      </c>
      <c r="I78" s="320">
        <v>1</v>
      </c>
      <c r="J78" s="320" t="s">
        <v>6677</v>
      </c>
      <c r="K78" s="322"/>
      <c r="L78" s="322"/>
      <c r="M78" s="322"/>
      <c r="N78" s="321" t="s">
        <v>6693</v>
      </c>
      <c r="O78" s="322">
        <v>45000000</v>
      </c>
      <c r="P78" s="323"/>
      <c r="Q78" s="322"/>
      <c r="R78" s="324" t="s">
        <v>61</v>
      </c>
    </row>
    <row r="79" spans="1:18" ht="18" customHeight="1" x14ac:dyDescent="0.15">
      <c r="A79" s="328">
        <v>8</v>
      </c>
      <c r="B79" s="329" t="s">
        <v>5607</v>
      </c>
      <c r="C79" s="329">
        <v>1</v>
      </c>
      <c r="D79" s="329" t="s">
        <v>5607</v>
      </c>
      <c r="E79" s="329">
        <v>1</v>
      </c>
      <c r="F79" s="329" t="s">
        <v>6676</v>
      </c>
      <c r="G79" s="330">
        <v>1</v>
      </c>
      <c r="H79" s="330" t="s">
        <v>6676</v>
      </c>
      <c r="I79" s="329">
        <v>1</v>
      </c>
      <c r="J79" s="329" t="s">
        <v>6677</v>
      </c>
      <c r="K79" s="331"/>
      <c r="L79" s="331"/>
      <c r="M79" s="331"/>
      <c r="N79" s="332" t="s">
        <v>6694</v>
      </c>
      <c r="O79" s="331"/>
      <c r="P79" s="333"/>
      <c r="Q79" s="331"/>
      <c r="R79" s="334" t="s">
        <v>61</v>
      </c>
    </row>
    <row r="80" spans="1:18" s="6" customFormat="1" ht="18" customHeight="1" x14ac:dyDescent="0.15">
      <c r="A80" s="335"/>
      <c r="B80" s="336"/>
      <c r="C80" s="336" t="s">
        <v>6695</v>
      </c>
      <c r="D80" s="336"/>
      <c r="E80" s="336"/>
      <c r="F80" s="336"/>
      <c r="G80" s="336"/>
      <c r="H80" s="336"/>
      <c r="I80" s="336"/>
      <c r="J80" s="337"/>
      <c r="K80" s="242">
        <f>K61+K52+K47+K39+K34+K24+K9+K3</f>
        <v>512403</v>
      </c>
      <c r="L80" s="242">
        <f>L61+L52+L47+L39+L34+L24+L9+L3</f>
        <v>475403</v>
      </c>
      <c r="M80" s="242">
        <f>K80-L80</f>
        <v>37000</v>
      </c>
      <c r="N80" s="338"/>
      <c r="O80" s="339"/>
      <c r="P80" s="340"/>
      <c r="Q80" s="242">
        <f>Q61+Q52+Q47+Q39+Q34+Q24+Q9+Q3</f>
        <v>339493</v>
      </c>
      <c r="R80" s="341"/>
    </row>
  </sheetData>
  <autoFilter ref="A2:AG80"/>
  <mergeCells count="1">
    <mergeCell ref="Q1:R1"/>
  </mergeCells>
  <phoneticPr fontId="18"/>
  <conditionalFormatting sqref="O1">
    <cfRule type="cellIs" dxfId="73" priority="45" operator="equal">
      <formula>0</formula>
    </cfRule>
  </conditionalFormatting>
  <conditionalFormatting sqref="O2">
    <cfRule type="cellIs" dxfId="72" priority="44" operator="equal">
      <formula>0</formula>
    </cfRule>
  </conditionalFormatting>
  <conditionalFormatting sqref="O3">
    <cfRule type="cellIs" dxfId="71" priority="43" operator="equal">
      <formula>0</formula>
    </cfRule>
  </conditionalFormatting>
  <conditionalFormatting sqref="E3:F3">
    <cfRule type="expression" dxfId="70" priority="42">
      <formula>$G3=""</formula>
    </cfRule>
  </conditionalFormatting>
  <conditionalFormatting sqref="G3:H3">
    <cfRule type="expression" dxfId="69" priority="41">
      <formula>$I3=""</formula>
    </cfRule>
  </conditionalFormatting>
  <conditionalFormatting sqref="I3:J3">
    <cfRule type="expression" dxfId="68" priority="40">
      <formula>$K3=""</formula>
    </cfRule>
  </conditionalFormatting>
  <conditionalFormatting sqref="C3 A3 R3">
    <cfRule type="expression" dxfId="67" priority="39">
      <formula>$G3=""</formula>
    </cfRule>
  </conditionalFormatting>
  <conditionalFormatting sqref="B3">
    <cfRule type="expression" dxfId="66" priority="38">
      <formula>$C3=""</formula>
    </cfRule>
  </conditionalFormatting>
  <conditionalFormatting sqref="D3">
    <cfRule type="expression" dxfId="65" priority="37">
      <formula>$E3=""</formula>
    </cfRule>
  </conditionalFormatting>
  <conditionalFormatting sqref="O4">
    <cfRule type="cellIs" dxfId="64" priority="36" operator="equal">
      <formula>0</formula>
    </cfRule>
  </conditionalFormatting>
  <conditionalFormatting sqref="E4:F4">
    <cfRule type="expression" dxfId="63" priority="35">
      <formula>$G4=""</formula>
    </cfRule>
  </conditionalFormatting>
  <conditionalFormatting sqref="G4:H4">
    <cfRule type="expression" dxfId="62" priority="34">
      <formula>$I4=""</formula>
    </cfRule>
  </conditionalFormatting>
  <conditionalFormatting sqref="I4:J4">
    <cfRule type="expression" dxfId="61" priority="33">
      <formula>$K4=""</formula>
    </cfRule>
  </conditionalFormatting>
  <conditionalFormatting sqref="A4 R4">
    <cfRule type="expression" dxfId="60" priority="32">
      <formula>$G4=""</formula>
    </cfRule>
  </conditionalFormatting>
  <conditionalFormatting sqref="B4">
    <cfRule type="expression" dxfId="59" priority="31">
      <formula>$C4=""</formula>
    </cfRule>
  </conditionalFormatting>
  <conditionalFormatting sqref="D4">
    <cfRule type="expression" dxfId="58" priority="30">
      <formula>$E4=""</formula>
    </cfRule>
  </conditionalFormatting>
  <conditionalFormatting sqref="O5">
    <cfRule type="cellIs" dxfId="57" priority="29" operator="equal">
      <formula>0</formula>
    </cfRule>
  </conditionalFormatting>
  <conditionalFormatting sqref="F5">
    <cfRule type="expression" dxfId="56" priority="28">
      <formula>$G5=""</formula>
    </cfRule>
  </conditionalFormatting>
  <conditionalFormatting sqref="G5:H5">
    <cfRule type="expression" dxfId="55" priority="27">
      <formula>$I5=""</formula>
    </cfRule>
  </conditionalFormatting>
  <conditionalFormatting sqref="I5:J5">
    <cfRule type="expression" dxfId="54" priority="26">
      <formula>$K5=""</formula>
    </cfRule>
  </conditionalFormatting>
  <conditionalFormatting sqref="A5 C5 R5">
    <cfRule type="expression" dxfId="53" priority="25">
      <formula>$G5=""</formula>
    </cfRule>
  </conditionalFormatting>
  <conditionalFormatting sqref="B5">
    <cfRule type="expression" dxfId="52" priority="24">
      <formula>$C5=""</formula>
    </cfRule>
  </conditionalFormatting>
  <conditionalFormatting sqref="D5">
    <cfRule type="expression" dxfId="51" priority="23">
      <formula>$E5=""</formula>
    </cfRule>
  </conditionalFormatting>
  <conditionalFormatting sqref="O61 O52 O47 O39 O34 O24 O9">
    <cfRule type="cellIs" dxfId="50" priority="22" operator="equal">
      <formula>0</formula>
    </cfRule>
  </conditionalFormatting>
  <conditionalFormatting sqref="E61:F61 E52:F52 E47:F47 E39:F39 E34:F34 E24:F24 E9:F9">
    <cfRule type="expression" dxfId="49" priority="21">
      <formula>$G9=""</formula>
    </cfRule>
  </conditionalFormatting>
  <conditionalFormatting sqref="G61:H61 G52:H52 G47:H47 G39:H39 G34:H34 G24:H24 G9:H9">
    <cfRule type="expression" dxfId="48" priority="20">
      <formula>$I9=""</formula>
    </cfRule>
  </conditionalFormatting>
  <conditionalFormatting sqref="I61:J61 I52:J52 I47:J47 I39:J39 I34:J34 I24:J24 I9:J9">
    <cfRule type="expression" dxfId="47" priority="19">
      <formula>$K9=""</formula>
    </cfRule>
  </conditionalFormatting>
  <conditionalFormatting sqref="C61 A61 R61 C52 A52 R52 C47 A47 R47 C39 A39 R39 C34 A34 R34 C24 A24 R24 C9 A9 R9">
    <cfRule type="expression" dxfId="46" priority="18">
      <formula>$G9=""</formula>
    </cfRule>
  </conditionalFormatting>
  <conditionalFormatting sqref="B61 B52 B47 B39 B34 B24 B9">
    <cfRule type="expression" dxfId="45" priority="17">
      <formula>$C9=""</formula>
    </cfRule>
  </conditionalFormatting>
  <conditionalFormatting sqref="D61 D52 D47 D39 D34 D24 D9">
    <cfRule type="expression" dxfId="44" priority="16">
      <formula>$E9=""</formula>
    </cfRule>
  </conditionalFormatting>
  <conditionalFormatting sqref="O62 O57 O53 O48 O40 O35 O25 O19 O10">
    <cfRule type="cellIs" dxfId="43" priority="15" operator="equal">
      <formula>0</formula>
    </cfRule>
  </conditionalFormatting>
  <conditionalFormatting sqref="E62:F62 E57:F57 E53:F53 E48:F48 E40:F40 E35:F35 E25:F25 E19:F19 E10:F10">
    <cfRule type="expression" dxfId="42" priority="14">
      <formula>$G10=""</formula>
    </cfRule>
  </conditionalFormatting>
  <conditionalFormatting sqref="G62:H62 G57:H57 G53:H53 G48:H48 G40:H40 G35:H35 G25:H25 G19:H19 G10:H10">
    <cfRule type="expression" dxfId="41" priority="13">
      <formula>$I10=""</formula>
    </cfRule>
  </conditionalFormatting>
  <conditionalFormatting sqref="I62:J62 I57:J57 I53:J53 I48:J48 I40:J40 I35:J35 I25:J25 I19:J19 I10:J10">
    <cfRule type="expression" dxfId="40" priority="12">
      <formula>$K10=""</formula>
    </cfRule>
  </conditionalFormatting>
  <conditionalFormatting sqref="A62 R62 A57 R57 A53 R53 A48 R48 A40 R40 A35 R35 A25 R25 A19 R19 A10 R10">
    <cfRule type="expression" dxfId="39" priority="11">
      <formula>$G10=""</formula>
    </cfRule>
  </conditionalFormatting>
  <conditionalFormatting sqref="B62 B57 B53 B48 B40 B35 B25 B19 B10">
    <cfRule type="expression" dxfId="38" priority="10">
      <formula>$C10=""</formula>
    </cfRule>
  </conditionalFormatting>
  <conditionalFormatting sqref="D62 D57 D53 D48 D40 D35 D25 D19 D10">
    <cfRule type="expression" dxfId="37" priority="9">
      <formula>$E10=""</formula>
    </cfRule>
  </conditionalFormatting>
  <conditionalFormatting sqref="O63 O58 O54 O49 O41 O36 O26 O20 O11">
    <cfRule type="cellIs" dxfId="36" priority="8" operator="equal">
      <formula>0</formula>
    </cfRule>
  </conditionalFormatting>
  <conditionalFormatting sqref="F63 F58 F54 F49 F41 F36 F26 F20 F11">
    <cfRule type="expression" dxfId="35" priority="7">
      <formula>$G11=""</formula>
    </cfRule>
  </conditionalFormatting>
  <conditionalFormatting sqref="G63:H63 G58:H58 G54:H54 G49:H49 G41:H41 G36:H36 G26:H26 G20:H20 G11:H11">
    <cfRule type="expression" dxfId="34" priority="6">
      <formula>$I11=""</formula>
    </cfRule>
  </conditionalFormatting>
  <conditionalFormatting sqref="I63:J63 I58:J58 I54:J54 I49:J49 I41:J41 I36:J36 I26:J26 I20:J20 I11:J11">
    <cfRule type="expression" dxfId="33" priority="5">
      <formula>$K11=""</formula>
    </cfRule>
  </conditionalFormatting>
  <conditionalFormatting sqref="A63 C63 R63 A58 C58 R58 A54 C54 R54 A49 C49 R49 A41 C41 R41 A36 C36 R36 A26 C26 R26 A20 C20 R20 A11 C11 R11">
    <cfRule type="expression" dxfId="32" priority="4">
      <formula>$G11=""</formula>
    </cfRule>
  </conditionalFormatting>
  <conditionalFormatting sqref="B63 B58 B54 B49 B41 B36 B26 B20 B11">
    <cfRule type="expression" dxfId="31" priority="3">
      <formula>$C11=""</formula>
    </cfRule>
  </conditionalFormatting>
  <conditionalFormatting sqref="D63 D58 D54 D49 D41 D36 D26 D20 D11">
    <cfRule type="expression" dxfId="30" priority="2">
      <formula>$E11=""</formula>
    </cfRule>
  </conditionalFormatting>
  <conditionalFormatting sqref="O80">
    <cfRule type="cellIs" dxfId="29" priority="1" operator="equal">
      <formula>0</formula>
    </cfRule>
  </conditionalFormatting>
  <dataValidations count="1">
    <dataValidation imeMode="off" allowBlank="1" showInputMessage="1" showErrorMessage="1" sqref="K1:L2 Q1:Q2"/>
  </dataValidations>
  <printOptions horizontalCentered="1"/>
  <pageMargins left="0" right="0" top="0.74803149606299213" bottom="0.74803149606299213" header="0.31496062992125984" footer="0.31496062992125984"/>
  <pageSetup paperSize="8"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7"/>
  <sheetViews>
    <sheetView zoomScale="80" zoomScaleNormal="80" workbookViewId="0">
      <pane ySplit="2" topLeftCell="A3" activePane="bottomLeft" state="frozen"/>
      <selection activeCell="N14" sqref="N14"/>
      <selection pane="bottomLeft" activeCell="I8" sqref="I8"/>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3" width="9.875" style="29" customWidth="1"/>
    <col min="14" max="14" width="63.5" style="5" customWidth="1"/>
    <col min="15" max="15" width="11.375" style="29" customWidth="1"/>
    <col min="16" max="16" width="18" style="38" customWidth="1"/>
    <col min="17" max="17" width="8.375" style="29" customWidth="1"/>
    <col min="18" max="18" width="9.625" style="38" customWidth="1"/>
    <col min="19" max="16384" width="9" style="5"/>
  </cols>
  <sheetData>
    <row r="1" spans="1:18" s="6" customFormat="1" ht="18" customHeight="1" x14ac:dyDescent="0.15">
      <c r="A1" s="219" t="s">
        <v>6696</v>
      </c>
      <c r="B1" s="247"/>
      <c r="C1" s="247"/>
      <c r="D1" s="247"/>
      <c r="E1" s="247"/>
      <c r="F1" s="247"/>
      <c r="G1" s="247"/>
      <c r="H1" s="247"/>
      <c r="I1" s="247"/>
      <c r="J1" s="247"/>
      <c r="K1" s="248"/>
      <c r="L1" s="248"/>
      <c r="M1" s="248"/>
      <c r="N1" s="249"/>
      <c r="O1" s="89"/>
      <c r="P1" s="248"/>
      <c r="Q1" s="768" t="s">
        <v>17</v>
      </c>
      <c r="R1" s="768"/>
    </row>
    <row r="2" spans="1:18" s="6" customFormat="1" ht="18" customHeight="1" x14ac:dyDescent="0.15">
      <c r="A2" s="220" t="s">
        <v>0</v>
      </c>
      <c r="B2" s="221"/>
      <c r="C2" s="221" t="s">
        <v>1</v>
      </c>
      <c r="D2" s="221"/>
      <c r="E2" s="221" t="s">
        <v>2</v>
      </c>
      <c r="F2" s="221"/>
      <c r="G2" s="221" t="s">
        <v>3</v>
      </c>
      <c r="H2" s="221"/>
      <c r="I2" s="221" t="s">
        <v>14</v>
      </c>
      <c r="J2" s="221" t="s">
        <v>15</v>
      </c>
      <c r="K2" s="222" t="s">
        <v>6029</v>
      </c>
      <c r="L2" s="222" t="s">
        <v>6030</v>
      </c>
      <c r="M2" s="223" t="s">
        <v>6592</v>
      </c>
      <c r="N2" s="224" t="s">
        <v>16</v>
      </c>
      <c r="O2" s="164" t="s">
        <v>4</v>
      </c>
      <c r="P2" s="222" t="s">
        <v>18</v>
      </c>
      <c r="Q2" s="222" t="s">
        <v>6031</v>
      </c>
      <c r="R2" s="343" t="s">
        <v>6594</v>
      </c>
    </row>
    <row r="3" spans="1:18" s="6" customFormat="1" ht="18" customHeight="1" x14ac:dyDescent="0.15">
      <c r="A3" s="344">
        <v>1</v>
      </c>
      <c r="B3" s="345" t="s">
        <v>6697</v>
      </c>
      <c r="C3" s="345"/>
      <c r="D3" s="345"/>
      <c r="E3" s="346"/>
      <c r="F3" s="345"/>
      <c r="G3" s="346"/>
      <c r="H3" s="345"/>
      <c r="I3" s="346"/>
      <c r="J3" s="347"/>
      <c r="K3" s="10">
        <f>IF(C3="",SUMIFS($K4:$K$5999,$A4:$A$5999,A3,$E4:$E$5999,""),IF(E3="",SUMIFS($K4:$K$5999,$A4:$A$5999,A3,$C4:$C$5999,C3,$G4:$G$5999,""),IF(G3="",SUMIFS($K4:$K$5999,$A4:$A$5999,A3,$C4:$C$5999,C3,$E4:$E$5999,E3),0)))</f>
        <v>308075</v>
      </c>
      <c r="L3" s="10">
        <f>IF(C3="",SUMIFS($L4:$L$5999,$A4:$A$5999,A3,$E4:$E$5999,""),IF(E3="",SUMIFS($L4:$L$5999,$A4:$A$5999,A3,$C4:$C$5999,C3,$G4:$G$5999,""),IF(G3="",SUMIFS($L4:$L$5999,$A4:$A$5999,A3,$C4:$C$5999,C3,$E4:$E$5999,E3),0)))</f>
        <v>270143</v>
      </c>
      <c r="M3" s="10">
        <f>K3-L3</f>
        <v>37932</v>
      </c>
      <c r="N3" s="74"/>
      <c r="O3" s="75"/>
      <c r="P3" s="11"/>
      <c r="Q3" s="315">
        <f>IF(C3="",SUMIFS($Q$3:$Q$5546,$A$3:$A$5546,A3,$C$3:$C$5546,"&gt;0",$E$3:$E$5546,""),IF(E3="",SUMIFS($Q$3:$Q$5546,$A$3:$A$5546,A3,$C$3:$C$5546,C3,$E$3:$E$5546,"&gt;0",$G$3:$G$5546,""),IF(G3="",SUMIFS($Q$3:$Q$5546,$A$3:$A$5546,A3,$C$3:$C$5546,C3,$E$3:$E$5546,E3,$G$3:$G$5546,"&gt;0"))))</f>
        <v>145227</v>
      </c>
      <c r="R3" s="76" t="s">
        <v>5</v>
      </c>
    </row>
    <row r="4" spans="1:18" s="6" customFormat="1" ht="18" customHeight="1" x14ac:dyDescent="0.15">
      <c r="A4" s="348">
        <v>1</v>
      </c>
      <c r="B4" s="349" t="s">
        <v>6697</v>
      </c>
      <c r="C4" s="350">
        <v>1</v>
      </c>
      <c r="D4" s="350" t="s">
        <v>6698</v>
      </c>
      <c r="E4" s="351"/>
      <c r="F4" s="350"/>
      <c r="G4" s="351"/>
      <c r="H4" s="350"/>
      <c r="I4" s="351"/>
      <c r="J4" s="352"/>
      <c r="K4" s="17">
        <f>IF(C4="",SUMIFS($K5:$K$5999,$A5:$A$5999,A4,$E5:$E$5999,""),IF(E4="",SUMIFS($K5:$K$5999,$A5:$A$5999,A4,$C5:$C$5999,C4,$G5:$G$5999,""),IF(G4="",SUMIFS($K5:$K$5999,$A5:$A$5999,A4,$C5:$C$5999,C4,$E5:$E$5999,E4),0)))</f>
        <v>188643</v>
      </c>
      <c r="L4" s="17">
        <f>IF(C4="",SUMIFS($L5:$L$5999,$A5:$A$5999,A4,$E5:$E$5999,""),IF(E4="",SUMIFS($L5:$L$5999,$A5:$A$5999,A4,$C5:$C$5999,C4,$G5:$G$5999,""),IF(G4="",SUMIFS($L5:$L$5999,$A5:$A$5999,A4,$C5:$C$5999,C4,$E5:$E$5999,E4),0)))</f>
        <v>177688</v>
      </c>
      <c r="M4" s="17">
        <f t="shared" ref="M4:M5" si="0">K4-L4</f>
        <v>10955</v>
      </c>
      <c r="N4" s="58"/>
      <c r="O4" s="72"/>
      <c r="P4" s="18"/>
      <c r="Q4" s="317">
        <f>IF(C4="",SUMIFS($Q$3:$Q$5546,$A$3:$A$5546,A4,$C$3:$C$5546,"&gt;0",$E$3:$E$5546,""),IF(E4="",SUMIFS($Q$3:$Q$5546,$A$3:$A$5546,A4,$C$3:$C$5546,C4,$E$3:$E$5546,"&gt;0",$G$3:$G$5546,""),IF(G4="",SUMIFS($Q$3:$Q$5546,$A$3:$A$5546,A4,$C$3:$C$5546,C4,$E$3:$E$5546,E4,$G$3:$G$5546,"&gt;0"))))</f>
        <v>35723</v>
      </c>
      <c r="R4" s="59" t="s">
        <v>5</v>
      </c>
    </row>
    <row r="5" spans="1:18" s="6" customFormat="1" ht="18" customHeight="1" x14ac:dyDescent="0.15">
      <c r="A5" s="348">
        <v>1</v>
      </c>
      <c r="B5" s="349" t="s">
        <v>6697</v>
      </c>
      <c r="C5" s="353">
        <v>1</v>
      </c>
      <c r="D5" s="349" t="s">
        <v>6698</v>
      </c>
      <c r="E5" s="354">
        <v>1</v>
      </c>
      <c r="F5" s="355" t="s">
        <v>6656</v>
      </c>
      <c r="G5" s="354"/>
      <c r="H5" s="355"/>
      <c r="I5" s="354"/>
      <c r="J5" s="356"/>
      <c r="K5" s="22">
        <f>IF(C5="",SUMIFS($K6:$K$5999,$A6:$A$5999,A5,$E6:$E$5999,""),IF(E5="",SUMIFS($K6:$K$5999,$A6:$A$5999,A5,$C6:$C$5999,C5,$G6:$G$5999,""),IF(G5="",SUMIFS($K6:$K$5999,$A6:$A$5999,A5,$C6:$C$5999,C5,$E6:$E$5999,E5),0)))</f>
        <v>26468</v>
      </c>
      <c r="L5" s="22">
        <f>IF(C5="",SUMIFS($L6:$L$5999,$A6:$A$5999,A5,$E6:$E$5999,""),IF(E5="",SUMIFS($L6:$L$5999,$A6:$A$5999,A5,$C6:$C$5999,C5,$G6:$G$5999,""),IF(G5="",SUMIFS($L6:$L$5999,$A6:$A$5999,A5,$C6:$C$5999,C5,$E6:$E$5999,E5),0)))</f>
        <v>26455</v>
      </c>
      <c r="M5" s="22">
        <f t="shared" si="0"/>
        <v>13</v>
      </c>
      <c r="N5" s="77"/>
      <c r="O5" s="23"/>
      <c r="P5" s="60"/>
      <c r="Q5" s="73">
        <f>IF(C5="",SUMIFS($Q$3:$Q$5546,$A$3:$A$5546,A5,$C$3:$C$5546,"&gt;0",$E$3:$E$5546,""),IF(E5="",SUMIFS($Q$3:$Q$5546,$A$3:$A$5546,A5,$C$3:$C$5546,C5,$E$3:$E$5546,"&gt;0",$G$3:$G$5546,""),IF(G5="",SUMIFS($Q$3:$Q$5546,$A$3:$A$5546,A5,$C$3:$C$5546,C5,$E$3:$E$5546,E5,$G$3:$G$5546,"&gt;0"))))</f>
        <v>123</v>
      </c>
      <c r="R5" s="61" t="s">
        <v>5</v>
      </c>
    </row>
    <row r="6" spans="1:18" ht="18" customHeight="1" x14ac:dyDescent="0.15">
      <c r="A6" s="357">
        <v>1</v>
      </c>
      <c r="B6" s="358" t="s">
        <v>6697</v>
      </c>
      <c r="C6" s="358">
        <v>1</v>
      </c>
      <c r="D6" s="358" t="s">
        <v>6698</v>
      </c>
      <c r="E6" s="358">
        <v>1</v>
      </c>
      <c r="F6" s="358" t="s">
        <v>6656</v>
      </c>
      <c r="G6" s="359">
        <v>1</v>
      </c>
      <c r="H6" s="359" t="s">
        <v>19</v>
      </c>
      <c r="I6" s="359"/>
      <c r="J6" s="360"/>
      <c r="K6" s="33"/>
      <c r="L6" s="33"/>
      <c r="M6" s="33"/>
      <c r="N6" s="32"/>
      <c r="O6" s="33"/>
      <c r="P6" s="81"/>
      <c r="Q6" s="33"/>
      <c r="R6" s="361"/>
    </row>
    <row r="7" spans="1:18" ht="18" customHeight="1" x14ac:dyDescent="0.15">
      <c r="A7" s="357">
        <v>1</v>
      </c>
      <c r="B7" s="358" t="s">
        <v>6697</v>
      </c>
      <c r="C7" s="358">
        <v>1</v>
      </c>
      <c r="D7" s="358" t="s">
        <v>6698</v>
      </c>
      <c r="E7" s="358">
        <v>1</v>
      </c>
      <c r="F7" s="358" t="s">
        <v>6656</v>
      </c>
      <c r="G7" s="358">
        <v>1</v>
      </c>
      <c r="H7" s="358" t="s">
        <v>19</v>
      </c>
      <c r="I7" s="359">
        <v>21</v>
      </c>
      <c r="J7" s="360" t="s">
        <v>6699</v>
      </c>
      <c r="K7" s="33">
        <v>84</v>
      </c>
      <c r="L7" s="33">
        <v>84</v>
      </c>
      <c r="M7" s="33">
        <f>K7-L7</f>
        <v>0</v>
      </c>
      <c r="N7" s="32" t="s">
        <v>6700</v>
      </c>
      <c r="O7" s="33">
        <v>84000</v>
      </c>
      <c r="P7" s="81" t="s">
        <v>6655</v>
      </c>
      <c r="Q7" s="33">
        <v>120</v>
      </c>
      <c r="R7" s="39" t="s">
        <v>61</v>
      </c>
    </row>
    <row r="8" spans="1:18" ht="18" customHeight="1" x14ac:dyDescent="0.15">
      <c r="A8" s="357">
        <v>1</v>
      </c>
      <c r="B8" s="358" t="s">
        <v>6697</v>
      </c>
      <c r="C8" s="358">
        <v>1</v>
      </c>
      <c r="D8" s="358" t="s">
        <v>6698</v>
      </c>
      <c r="E8" s="358">
        <v>1</v>
      </c>
      <c r="F8" s="358" t="s">
        <v>6656</v>
      </c>
      <c r="G8" s="359">
        <v>2</v>
      </c>
      <c r="H8" s="359" t="s">
        <v>20</v>
      </c>
      <c r="I8" s="359"/>
      <c r="J8" s="360"/>
      <c r="K8" s="33"/>
      <c r="L8" s="33"/>
      <c r="M8" s="33"/>
      <c r="N8" s="32"/>
      <c r="O8" s="33"/>
      <c r="P8" s="81" t="s">
        <v>6657</v>
      </c>
      <c r="Q8" s="33">
        <v>1</v>
      </c>
      <c r="R8" s="362"/>
    </row>
    <row r="9" spans="1:18" ht="18" customHeight="1" x14ac:dyDescent="0.15">
      <c r="A9" s="357">
        <v>1</v>
      </c>
      <c r="B9" s="358" t="s">
        <v>6697</v>
      </c>
      <c r="C9" s="358">
        <v>1</v>
      </c>
      <c r="D9" s="358" t="s">
        <v>6698</v>
      </c>
      <c r="E9" s="358">
        <v>1</v>
      </c>
      <c r="F9" s="358" t="s">
        <v>6656</v>
      </c>
      <c r="G9" s="358">
        <v>2</v>
      </c>
      <c r="H9" s="358" t="s">
        <v>20</v>
      </c>
      <c r="I9" s="359">
        <v>3</v>
      </c>
      <c r="J9" s="360" t="s">
        <v>21</v>
      </c>
      <c r="K9" s="33">
        <v>4047</v>
      </c>
      <c r="L9" s="33">
        <v>3923</v>
      </c>
      <c r="M9" s="33">
        <f>K9-L9</f>
        <v>124</v>
      </c>
      <c r="N9" s="32" t="s">
        <v>6701</v>
      </c>
      <c r="O9" s="33">
        <v>4046100</v>
      </c>
      <c r="P9" s="81" t="s">
        <v>5506</v>
      </c>
      <c r="Q9" s="33">
        <v>1</v>
      </c>
      <c r="R9" s="39" t="s">
        <v>5</v>
      </c>
    </row>
    <row r="10" spans="1:18" ht="18" customHeight="1" x14ac:dyDescent="0.15">
      <c r="A10" s="357">
        <v>1</v>
      </c>
      <c r="B10" s="358" t="s">
        <v>6697</v>
      </c>
      <c r="C10" s="358">
        <v>1</v>
      </c>
      <c r="D10" s="358" t="s">
        <v>6698</v>
      </c>
      <c r="E10" s="358">
        <v>1</v>
      </c>
      <c r="F10" s="358" t="s">
        <v>6656</v>
      </c>
      <c r="G10" s="358">
        <v>2</v>
      </c>
      <c r="H10" s="358" t="s">
        <v>20</v>
      </c>
      <c r="I10" s="358">
        <v>3</v>
      </c>
      <c r="J10" s="363" t="s">
        <v>21</v>
      </c>
      <c r="K10" s="33"/>
      <c r="L10" s="33"/>
      <c r="M10" s="33"/>
      <c r="N10" s="32" t="s">
        <v>6702</v>
      </c>
      <c r="O10" s="33"/>
      <c r="P10" s="81" t="s">
        <v>8</v>
      </c>
      <c r="Q10" s="33">
        <v>1</v>
      </c>
      <c r="R10" s="39" t="s">
        <v>5</v>
      </c>
    </row>
    <row r="11" spans="1:18" ht="18" customHeight="1" x14ac:dyDescent="0.15">
      <c r="A11" s="357">
        <v>1</v>
      </c>
      <c r="B11" s="358" t="s">
        <v>6697</v>
      </c>
      <c r="C11" s="358">
        <v>1</v>
      </c>
      <c r="D11" s="358" t="s">
        <v>6698</v>
      </c>
      <c r="E11" s="358">
        <v>1</v>
      </c>
      <c r="F11" s="358" t="s">
        <v>6656</v>
      </c>
      <c r="G11" s="359">
        <v>3</v>
      </c>
      <c r="H11" s="359" t="s">
        <v>22</v>
      </c>
      <c r="I11" s="359"/>
      <c r="J11" s="360"/>
      <c r="K11" s="33"/>
      <c r="L11" s="33"/>
      <c r="M11" s="33"/>
      <c r="N11" s="32"/>
      <c r="O11" s="33"/>
      <c r="P11" s="81"/>
      <c r="Q11" s="33"/>
      <c r="R11" s="362"/>
    </row>
    <row r="12" spans="1:18" ht="18" customHeight="1" x14ac:dyDescent="0.15">
      <c r="A12" s="357">
        <v>1</v>
      </c>
      <c r="B12" s="358" t="s">
        <v>6697</v>
      </c>
      <c r="C12" s="358">
        <v>1</v>
      </c>
      <c r="D12" s="358" t="s">
        <v>6698</v>
      </c>
      <c r="E12" s="358">
        <v>1</v>
      </c>
      <c r="F12" s="358" t="s">
        <v>6656</v>
      </c>
      <c r="G12" s="358">
        <v>3</v>
      </c>
      <c r="H12" s="358" t="s">
        <v>22</v>
      </c>
      <c r="I12" s="359">
        <v>33</v>
      </c>
      <c r="J12" s="360" t="s">
        <v>24</v>
      </c>
      <c r="K12" s="33">
        <v>24</v>
      </c>
      <c r="L12" s="33">
        <v>24</v>
      </c>
      <c r="M12" s="33">
        <f t="shared" ref="M12:M16" si="1">K12-L12</f>
        <v>0</v>
      </c>
      <c r="N12" s="32" t="s">
        <v>6703</v>
      </c>
      <c r="O12" s="33">
        <v>24000</v>
      </c>
      <c r="P12" s="81"/>
      <c r="Q12" s="33"/>
      <c r="R12" s="39" t="s">
        <v>5</v>
      </c>
    </row>
    <row r="13" spans="1:18" ht="18" customHeight="1" x14ac:dyDescent="0.15">
      <c r="A13" s="357">
        <v>1</v>
      </c>
      <c r="B13" s="358" t="s">
        <v>6697</v>
      </c>
      <c r="C13" s="358">
        <v>1</v>
      </c>
      <c r="D13" s="358" t="s">
        <v>6698</v>
      </c>
      <c r="E13" s="358">
        <v>1</v>
      </c>
      <c r="F13" s="358" t="s">
        <v>6656</v>
      </c>
      <c r="G13" s="358">
        <v>3</v>
      </c>
      <c r="H13" s="358" t="s">
        <v>22</v>
      </c>
      <c r="I13" s="359">
        <v>35</v>
      </c>
      <c r="J13" s="360" t="s">
        <v>25</v>
      </c>
      <c r="K13" s="33">
        <v>418</v>
      </c>
      <c r="L13" s="33">
        <v>418</v>
      </c>
      <c r="M13" s="33">
        <f t="shared" si="1"/>
        <v>0</v>
      </c>
      <c r="N13" s="32" t="s">
        <v>6704</v>
      </c>
      <c r="O13" s="33">
        <v>417696</v>
      </c>
      <c r="P13" s="81"/>
      <c r="Q13" s="33"/>
      <c r="R13" s="39" t="s">
        <v>5</v>
      </c>
    </row>
    <row r="14" spans="1:18" ht="18" customHeight="1" x14ac:dyDescent="0.15">
      <c r="A14" s="357">
        <v>1</v>
      </c>
      <c r="B14" s="358" t="s">
        <v>6697</v>
      </c>
      <c r="C14" s="358">
        <v>1</v>
      </c>
      <c r="D14" s="358" t="s">
        <v>6698</v>
      </c>
      <c r="E14" s="358">
        <v>1</v>
      </c>
      <c r="F14" s="358" t="s">
        <v>6656</v>
      </c>
      <c r="G14" s="358">
        <v>3</v>
      </c>
      <c r="H14" s="358" t="s">
        <v>22</v>
      </c>
      <c r="I14" s="359">
        <v>39</v>
      </c>
      <c r="J14" s="360" t="s">
        <v>26</v>
      </c>
      <c r="K14" s="33">
        <v>873</v>
      </c>
      <c r="L14" s="33">
        <v>830</v>
      </c>
      <c r="M14" s="33">
        <f t="shared" si="1"/>
        <v>43</v>
      </c>
      <c r="N14" s="32" t="s">
        <v>26</v>
      </c>
      <c r="O14" s="33">
        <v>872560</v>
      </c>
      <c r="P14" s="81"/>
      <c r="Q14" s="33"/>
      <c r="R14" s="39" t="s">
        <v>5</v>
      </c>
    </row>
    <row r="15" spans="1:18" ht="18" customHeight="1" x14ac:dyDescent="0.15">
      <c r="A15" s="357">
        <v>1</v>
      </c>
      <c r="B15" s="358" t="s">
        <v>6697</v>
      </c>
      <c r="C15" s="358">
        <v>1</v>
      </c>
      <c r="D15" s="358" t="s">
        <v>6698</v>
      </c>
      <c r="E15" s="358">
        <v>1</v>
      </c>
      <c r="F15" s="358" t="s">
        <v>6656</v>
      </c>
      <c r="G15" s="358">
        <v>3</v>
      </c>
      <c r="H15" s="358" t="s">
        <v>22</v>
      </c>
      <c r="I15" s="359">
        <v>40</v>
      </c>
      <c r="J15" s="360" t="s">
        <v>27</v>
      </c>
      <c r="K15" s="33">
        <v>621</v>
      </c>
      <c r="L15" s="33">
        <v>586</v>
      </c>
      <c r="M15" s="33">
        <f t="shared" si="1"/>
        <v>35</v>
      </c>
      <c r="N15" s="32" t="s">
        <v>27</v>
      </c>
      <c r="O15" s="33">
        <v>620860</v>
      </c>
      <c r="P15" s="81"/>
      <c r="Q15" s="33"/>
      <c r="R15" s="39" t="s">
        <v>5</v>
      </c>
    </row>
    <row r="16" spans="1:18" ht="18" customHeight="1" x14ac:dyDescent="0.15">
      <c r="A16" s="357">
        <v>1</v>
      </c>
      <c r="B16" s="358" t="s">
        <v>6697</v>
      </c>
      <c r="C16" s="358">
        <v>1</v>
      </c>
      <c r="D16" s="358" t="s">
        <v>6698</v>
      </c>
      <c r="E16" s="358">
        <v>1</v>
      </c>
      <c r="F16" s="358" t="s">
        <v>6656</v>
      </c>
      <c r="G16" s="358">
        <v>3</v>
      </c>
      <c r="H16" s="358" t="s">
        <v>22</v>
      </c>
      <c r="I16" s="359">
        <v>41</v>
      </c>
      <c r="J16" s="360" t="s">
        <v>75</v>
      </c>
      <c r="K16" s="33">
        <v>37</v>
      </c>
      <c r="L16" s="33">
        <v>37</v>
      </c>
      <c r="M16" s="33">
        <f t="shared" si="1"/>
        <v>0</v>
      </c>
      <c r="N16" s="32" t="s">
        <v>75</v>
      </c>
      <c r="O16" s="33">
        <v>36800</v>
      </c>
      <c r="P16" s="81"/>
      <c r="Q16" s="33"/>
      <c r="R16" s="39" t="s">
        <v>5</v>
      </c>
    </row>
    <row r="17" spans="1:18" ht="18" customHeight="1" x14ac:dyDescent="0.15">
      <c r="A17" s="357">
        <v>1</v>
      </c>
      <c r="B17" s="358" t="s">
        <v>6697</v>
      </c>
      <c r="C17" s="358">
        <v>1</v>
      </c>
      <c r="D17" s="358" t="s">
        <v>6698</v>
      </c>
      <c r="E17" s="358">
        <v>1</v>
      </c>
      <c r="F17" s="358" t="s">
        <v>6656</v>
      </c>
      <c r="G17" s="359">
        <v>4</v>
      </c>
      <c r="H17" s="359" t="s">
        <v>28</v>
      </c>
      <c r="I17" s="359"/>
      <c r="J17" s="360"/>
      <c r="K17" s="33"/>
      <c r="L17" s="33"/>
      <c r="M17" s="33"/>
      <c r="N17" s="32"/>
      <c r="O17" s="33"/>
      <c r="P17" s="81"/>
      <c r="Q17" s="33"/>
      <c r="R17" s="362"/>
    </row>
    <row r="18" spans="1:18" ht="18" customHeight="1" x14ac:dyDescent="0.15">
      <c r="A18" s="357">
        <v>1</v>
      </c>
      <c r="B18" s="358" t="s">
        <v>6697</v>
      </c>
      <c r="C18" s="358">
        <v>1</v>
      </c>
      <c r="D18" s="358" t="s">
        <v>6698</v>
      </c>
      <c r="E18" s="358">
        <v>1</v>
      </c>
      <c r="F18" s="358" t="s">
        <v>6656</v>
      </c>
      <c r="G18" s="358">
        <v>4</v>
      </c>
      <c r="H18" s="358" t="s">
        <v>28</v>
      </c>
      <c r="I18" s="359">
        <v>31</v>
      </c>
      <c r="J18" s="360" t="s">
        <v>29</v>
      </c>
      <c r="K18" s="33">
        <v>1259</v>
      </c>
      <c r="L18" s="33">
        <v>1176</v>
      </c>
      <c r="M18" s="33">
        <f>K18-L18</f>
        <v>83</v>
      </c>
      <c r="N18" s="32" t="s">
        <v>29</v>
      </c>
      <c r="O18" s="33">
        <v>1258346</v>
      </c>
      <c r="P18" s="81"/>
      <c r="Q18" s="33"/>
      <c r="R18" s="39" t="s">
        <v>5</v>
      </c>
    </row>
    <row r="19" spans="1:18" ht="18" customHeight="1" x14ac:dyDescent="0.15">
      <c r="A19" s="357">
        <v>1</v>
      </c>
      <c r="B19" s="358" t="s">
        <v>6697</v>
      </c>
      <c r="C19" s="358">
        <v>1</v>
      </c>
      <c r="D19" s="358" t="s">
        <v>6698</v>
      </c>
      <c r="E19" s="358">
        <v>1</v>
      </c>
      <c r="F19" s="358" t="s">
        <v>6656</v>
      </c>
      <c r="G19" s="359">
        <v>11</v>
      </c>
      <c r="H19" s="359" t="s">
        <v>33</v>
      </c>
      <c r="I19" s="359"/>
      <c r="J19" s="360"/>
      <c r="K19" s="33"/>
      <c r="L19" s="33"/>
      <c r="M19" s="33"/>
      <c r="N19" s="32"/>
      <c r="O19" s="33"/>
      <c r="P19" s="81"/>
      <c r="Q19" s="33"/>
      <c r="R19" s="362"/>
    </row>
    <row r="20" spans="1:18" ht="18" customHeight="1" x14ac:dyDescent="0.15">
      <c r="A20" s="357">
        <v>1</v>
      </c>
      <c r="B20" s="358" t="s">
        <v>6697</v>
      </c>
      <c r="C20" s="358">
        <v>1</v>
      </c>
      <c r="D20" s="358" t="s">
        <v>6698</v>
      </c>
      <c r="E20" s="358">
        <v>1</v>
      </c>
      <c r="F20" s="358" t="s">
        <v>6656</v>
      </c>
      <c r="G20" s="358">
        <v>11</v>
      </c>
      <c r="H20" s="358" t="s">
        <v>33</v>
      </c>
      <c r="I20" s="359">
        <v>1</v>
      </c>
      <c r="J20" s="360" t="s">
        <v>34</v>
      </c>
      <c r="K20" s="33">
        <v>20</v>
      </c>
      <c r="L20" s="33">
        <v>20</v>
      </c>
      <c r="M20" s="33">
        <f t="shared" ref="M20:M21" si="2">K20-L20</f>
        <v>0</v>
      </c>
      <c r="N20" s="32" t="s">
        <v>6705</v>
      </c>
      <c r="O20" s="33">
        <v>20000</v>
      </c>
      <c r="P20" s="81"/>
      <c r="Q20" s="33"/>
      <c r="R20" s="39" t="s">
        <v>5</v>
      </c>
    </row>
    <row r="21" spans="1:18" ht="18" customHeight="1" x14ac:dyDescent="0.15">
      <c r="A21" s="357">
        <v>1</v>
      </c>
      <c r="B21" s="358" t="s">
        <v>6697</v>
      </c>
      <c r="C21" s="358">
        <v>1</v>
      </c>
      <c r="D21" s="358" t="s">
        <v>6698</v>
      </c>
      <c r="E21" s="358">
        <v>1</v>
      </c>
      <c r="F21" s="358" t="s">
        <v>6656</v>
      </c>
      <c r="G21" s="358">
        <v>11</v>
      </c>
      <c r="H21" s="358" t="s">
        <v>33</v>
      </c>
      <c r="I21" s="359">
        <v>3</v>
      </c>
      <c r="J21" s="360" t="s">
        <v>35</v>
      </c>
      <c r="K21" s="33">
        <v>10</v>
      </c>
      <c r="L21" s="33">
        <v>10</v>
      </c>
      <c r="M21" s="33">
        <f t="shared" si="2"/>
        <v>0</v>
      </c>
      <c r="N21" s="32" t="s">
        <v>6706</v>
      </c>
      <c r="O21" s="33">
        <v>10000</v>
      </c>
      <c r="P21" s="81"/>
      <c r="Q21" s="33"/>
      <c r="R21" s="39" t="s">
        <v>5</v>
      </c>
    </row>
    <row r="22" spans="1:18" ht="18" customHeight="1" x14ac:dyDescent="0.15">
      <c r="A22" s="357">
        <v>1</v>
      </c>
      <c r="B22" s="358" t="s">
        <v>6697</v>
      </c>
      <c r="C22" s="358">
        <v>1</v>
      </c>
      <c r="D22" s="358" t="s">
        <v>6698</v>
      </c>
      <c r="E22" s="358">
        <v>1</v>
      </c>
      <c r="F22" s="358" t="s">
        <v>6656</v>
      </c>
      <c r="G22" s="359">
        <v>12</v>
      </c>
      <c r="H22" s="359" t="s">
        <v>36</v>
      </c>
      <c r="I22" s="359"/>
      <c r="J22" s="360"/>
      <c r="K22" s="33"/>
      <c r="L22" s="33"/>
      <c r="M22" s="33"/>
      <c r="N22" s="32"/>
      <c r="O22" s="33"/>
      <c r="P22" s="81"/>
      <c r="Q22" s="33"/>
      <c r="R22" s="362"/>
    </row>
    <row r="23" spans="1:18" ht="18" customHeight="1" x14ac:dyDescent="0.15">
      <c r="A23" s="357">
        <v>1</v>
      </c>
      <c r="B23" s="358" t="s">
        <v>6697</v>
      </c>
      <c r="C23" s="358">
        <v>1</v>
      </c>
      <c r="D23" s="358" t="s">
        <v>6698</v>
      </c>
      <c r="E23" s="358">
        <v>1</v>
      </c>
      <c r="F23" s="358" t="s">
        <v>6656</v>
      </c>
      <c r="G23" s="358">
        <v>12</v>
      </c>
      <c r="H23" s="358" t="s">
        <v>36</v>
      </c>
      <c r="I23" s="359">
        <v>1</v>
      </c>
      <c r="J23" s="360" t="s">
        <v>37</v>
      </c>
      <c r="K23" s="33">
        <v>24</v>
      </c>
      <c r="L23" s="33">
        <v>24</v>
      </c>
      <c r="M23" s="33">
        <f t="shared" ref="M23:M24" si="3">K23-L23</f>
        <v>0</v>
      </c>
      <c r="N23" s="32" t="s">
        <v>6707</v>
      </c>
      <c r="O23" s="33">
        <v>24000</v>
      </c>
      <c r="P23" s="81"/>
      <c r="Q23" s="33"/>
      <c r="R23" s="39" t="s">
        <v>5</v>
      </c>
    </row>
    <row r="24" spans="1:18" ht="18" customHeight="1" x14ac:dyDescent="0.15">
      <c r="A24" s="357">
        <v>1</v>
      </c>
      <c r="B24" s="358" t="s">
        <v>6697</v>
      </c>
      <c r="C24" s="358">
        <v>1</v>
      </c>
      <c r="D24" s="358" t="s">
        <v>6698</v>
      </c>
      <c r="E24" s="358">
        <v>1</v>
      </c>
      <c r="F24" s="358" t="s">
        <v>6656</v>
      </c>
      <c r="G24" s="358">
        <v>12</v>
      </c>
      <c r="H24" s="358" t="s">
        <v>36</v>
      </c>
      <c r="I24" s="359">
        <v>11</v>
      </c>
      <c r="J24" s="360" t="s">
        <v>38</v>
      </c>
      <c r="K24" s="33">
        <v>40</v>
      </c>
      <c r="L24" s="33">
        <v>40</v>
      </c>
      <c r="M24" s="33">
        <f t="shared" si="3"/>
        <v>0</v>
      </c>
      <c r="N24" s="32" t="s">
        <v>6708</v>
      </c>
      <c r="O24" s="33"/>
      <c r="P24" s="81"/>
      <c r="Q24" s="33"/>
      <c r="R24" s="39" t="s">
        <v>5</v>
      </c>
    </row>
    <row r="25" spans="1:18" ht="18" customHeight="1" x14ac:dyDescent="0.15">
      <c r="A25" s="357">
        <v>1</v>
      </c>
      <c r="B25" s="358" t="s">
        <v>6697</v>
      </c>
      <c r="C25" s="358">
        <v>1</v>
      </c>
      <c r="D25" s="358" t="s">
        <v>6698</v>
      </c>
      <c r="E25" s="358">
        <v>1</v>
      </c>
      <c r="F25" s="358" t="s">
        <v>6656</v>
      </c>
      <c r="G25" s="358">
        <v>12</v>
      </c>
      <c r="H25" s="358" t="s">
        <v>36</v>
      </c>
      <c r="I25" s="358">
        <v>11</v>
      </c>
      <c r="J25" s="363" t="s">
        <v>38</v>
      </c>
      <c r="K25" s="33"/>
      <c r="L25" s="33"/>
      <c r="M25" s="33"/>
      <c r="N25" s="32" t="s">
        <v>6709</v>
      </c>
      <c r="O25" s="33">
        <v>29640</v>
      </c>
      <c r="P25" s="81"/>
      <c r="Q25" s="33"/>
      <c r="R25" s="39" t="s">
        <v>5</v>
      </c>
    </row>
    <row r="26" spans="1:18" ht="18" customHeight="1" x14ac:dyDescent="0.15">
      <c r="A26" s="357">
        <v>1</v>
      </c>
      <c r="B26" s="358" t="s">
        <v>6697</v>
      </c>
      <c r="C26" s="358">
        <v>1</v>
      </c>
      <c r="D26" s="358" t="s">
        <v>6698</v>
      </c>
      <c r="E26" s="358">
        <v>1</v>
      </c>
      <c r="F26" s="358" t="s">
        <v>6656</v>
      </c>
      <c r="G26" s="358">
        <v>12</v>
      </c>
      <c r="H26" s="358" t="s">
        <v>36</v>
      </c>
      <c r="I26" s="358">
        <v>11</v>
      </c>
      <c r="J26" s="363" t="s">
        <v>38</v>
      </c>
      <c r="K26" s="33"/>
      <c r="L26" s="33"/>
      <c r="M26" s="33"/>
      <c r="N26" s="32" t="s">
        <v>6710</v>
      </c>
      <c r="O26" s="33">
        <v>9520</v>
      </c>
      <c r="P26" s="81"/>
      <c r="Q26" s="33"/>
      <c r="R26" s="39" t="s">
        <v>5</v>
      </c>
    </row>
    <row r="27" spans="1:18" ht="18" customHeight="1" x14ac:dyDescent="0.15">
      <c r="A27" s="357">
        <v>1</v>
      </c>
      <c r="B27" s="358" t="s">
        <v>6697</v>
      </c>
      <c r="C27" s="358">
        <v>1</v>
      </c>
      <c r="D27" s="358" t="s">
        <v>6698</v>
      </c>
      <c r="E27" s="358">
        <v>1</v>
      </c>
      <c r="F27" s="358" t="s">
        <v>6656</v>
      </c>
      <c r="G27" s="359">
        <v>13</v>
      </c>
      <c r="H27" s="359" t="s">
        <v>39</v>
      </c>
      <c r="I27" s="359"/>
      <c r="J27" s="360"/>
      <c r="K27" s="33"/>
      <c r="L27" s="33"/>
      <c r="M27" s="33"/>
      <c r="N27" s="32"/>
      <c r="O27" s="33"/>
      <c r="P27" s="81"/>
      <c r="Q27" s="33"/>
      <c r="R27" s="362"/>
    </row>
    <row r="28" spans="1:18" ht="18" customHeight="1" x14ac:dyDescent="0.15">
      <c r="A28" s="357">
        <v>1</v>
      </c>
      <c r="B28" s="358" t="s">
        <v>6697</v>
      </c>
      <c r="C28" s="358">
        <v>1</v>
      </c>
      <c r="D28" s="358" t="s">
        <v>6698</v>
      </c>
      <c r="E28" s="358">
        <v>1</v>
      </c>
      <c r="F28" s="358" t="s">
        <v>6656</v>
      </c>
      <c r="G28" s="358">
        <v>13</v>
      </c>
      <c r="H28" s="358" t="s">
        <v>39</v>
      </c>
      <c r="I28" s="359">
        <v>21</v>
      </c>
      <c r="J28" s="360" t="s">
        <v>117</v>
      </c>
      <c r="K28" s="33">
        <v>4931</v>
      </c>
      <c r="L28" s="33">
        <v>5850</v>
      </c>
      <c r="M28" s="33">
        <f>K28-L28</f>
        <v>-919</v>
      </c>
      <c r="N28" s="32" t="s">
        <v>6711</v>
      </c>
      <c r="O28" s="33">
        <v>4930200</v>
      </c>
      <c r="P28" s="81"/>
      <c r="Q28" s="33"/>
      <c r="R28" s="39" t="s">
        <v>5</v>
      </c>
    </row>
    <row r="29" spans="1:18" ht="18" customHeight="1" x14ac:dyDescent="0.15">
      <c r="A29" s="357">
        <v>1</v>
      </c>
      <c r="B29" s="358" t="s">
        <v>6697</v>
      </c>
      <c r="C29" s="358">
        <v>1</v>
      </c>
      <c r="D29" s="358" t="s">
        <v>6698</v>
      </c>
      <c r="E29" s="358">
        <v>1</v>
      </c>
      <c r="F29" s="358" t="s">
        <v>6656</v>
      </c>
      <c r="G29" s="359">
        <v>14</v>
      </c>
      <c r="H29" s="359" t="s">
        <v>40</v>
      </c>
      <c r="I29" s="359"/>
      <c r="J29" s="360"/>
      <c r="K29" s="33"/>
      <c r="L29" s="33"/>
      <c r="M29" s="33"/>
      <c r="N29" s="32"/>
      <c r="O29" s="33"/>
      <c r="P29" s="81"/>
      <c r="Q29" s="33"/>
      <c r="R29" s="362"/>
    </row>
    <row r="30" spans="1:18" ht="18" customHeight="1" x14ac:dyDescent="0.15">
      <c r="A30" s="357">
        <v>1</v>
      </c>
      <c r="B30" s="358" t="s">
        <v>6697</v>
      </c>
      <c r="C30" s="358">
        <v>1</v>
      </c>
      <c r="D30" s="358" t="s">
        <v>6698</v>
      </c>
      <c r="E30" s="358">
        <v>1</v>
      </c>
      <c r="F30" s="358" t="s">
        <v>6656</v>
      </c>
      <c r="G30" s="358">
        <v>14</v>
      </c>
      <c r="H30" s="358" t="s">
        <v>40</v>
      </c>
      <c r="I30" s="359">
        <v>1</v>
      </c>
      <c r="J30" s="360" t="s">
        <v>41</v>
      </c>
      <c r="K30" s="33">
        <v>10</v>
      </c>
      <c r="L30" s="33">
        <v>10</v>
      </c>
      <c r="M30" s="33">
        <f>K30-L30</f>
        <v>0</v>
      </c>
      <c r="N30" s="32" t="s">
        <v>6712</v>
      </c>
      <c r="O30" s="33">
        <v>10000</v>
      </c>
      <c r="P30" s="81"/>
      <c r="Q30" s="33"/>
      <c r="R30" s="39" t="s">
        <v>5</v>
      </c>
    </row>
    <row r="31" spans="1:18" ht="18" customHeight="1" x14ac:dyDescent="0.15">
      <c r="A31" s="357">
        <v>1</v>
      </c>
      <c r="B31" s="358" t="s">
        <v>6697</v>
      </c>
      <c r="C31" s="358">
        <v>1</v>
      </c>
      <c r="D31" s="358" t="s">
        <v>6698</v>
      </c>
      <c r="E31" s="358">
        <v>1</v>
      </c>
      <c r="F31" s="358" t="s">
        <v>6656</v>
      </c>
      <c r="G31" s="359">
        <v>19</v>
      </c>
      <c r="H31" s="359" t="s">
        <v>5822</v>
      </c>
      <c r="I31" s="359"/>
      <c r="J31" s="360"/>
      <c r="K31" s="33"/>
      <c r="L31" s="33"/>
      <c r="M31" s="33"/>
      <c r="N31" s="32"/>
      <c r="O31" s="33"/>
      <c r="P31" s="81"/>
      <c r="Q31" s="33"/>
      <c r="R31" s="362"/>
    </row>
    <row r="32" spans="1:18" ht="18" customHeight="1" x14ac:dyDescent="0.15">
      <c r="A32" s="357">
        <v>1</v>
      </c>
      <c r="B32" s="358" t="s">
        <v>6697</v>
      </c>
      <c r="C32" s="358">
        <v>1</v>
      </c>
      <c r="D32" s="358" t="s">
        <v>6698</v>
      </c>
      <c r="E32" s="358">
        <v>1</v>
      </c>
      <c r="F32" s="358" t="s">
        <v>6656</v>
      </c>
      <c r="G32" s="358">
        <v>19</v>
      </c>
      <c r="H32" s="358" t="s">
        <v>5822</v>
      </c>
      <c r="I32" s="359">
        <v>11</v>
      </c>
      <c r="J32" s="360" t="s">
        <v>6713</v>
      </c>
      <c r="K32" s="33">
        <v>82</v>
      </c>
      <c r="L32" s="33">
        <v>91</v>
      </c>
      <c r="M32" s="33">
        <f>K32-L32</f>
        <v>-9</v>
      </c>
      <c r="N32" s="32" t="s">
        <v>6714</v>
      </c>
      <c r="O32" s="33">
        <v>12000</v>
      </c>
      <c r="P32" s="81"/>
      <c r="Q32" s="33"/>
      <c r="R32" s="39" t="s">
        <v>5</v>
      </c>
    </row>
    <row r="33" spans="1:18" ht="18" customHeight="1" x14ac:dyDescent="0.15">
      <c r="A33" s="357">
        <v>1</v>
      </c>
      <c r="B33" s="358" t="s">
        <v>6697</v>
      </c>
      <c r="C33" s="358">
        <v>1</v>
      </c>
      <c r="D33" s="358" t="s">
        <v>6698</v>
      </c>
      <c r="E33" s="358">
        <v>1</v>
      </c>
      <c r="F33" s="358" t="s">
        <v>6656</v>
      </c>
      <c r="G33" s="358">
        <v>19</v>
      </c>
      <c r="H33" s="358" t="s">
        <v>5822</v>
      </c>
      <c r="I33" s="358">
        <v>11</v>
      </c>
      <c r="J33" s="363" t="s">
        <v>6713</v>
      </c>
      <c r="K33" s="33"/>
      <c r="L33" s="33"/>
      <c r="M33" s="33"/>
      <c r="N33" s="32" t="s">
        <v>6715</v>
      </c>
      <c r="O33" s="33">
        <v>65580</v>
      </c>
      <c r="P33" s="81"/>
      <c r="Q33" s="33"/>
      <c r="R33" s="39" t="s">
        <v>5</v>
      </c>
    </row>
    <row r="34" spans="1:18" ht="18" customHeight="1" x14ac:dyDescent="0.15">
      <c r="A34" s="357">
        <v>1</v>
      </c>
      <c r="B34" s="358" t="s">
        <v>6697</v>
      </c>
      <c r="C34" s="358">
        <v>1</v>
      </c>
      <c r="D34" s="358" t="s">
        <v>6698</v>
      </c>
      <c r="E34" s="358">
        <v>1</v>
      </c>
      <c r="F34" s="358" t="s">
        <v>6656</v>
      </c>
      <c r="G34" s="358">
        <v>19</v>
      </c>
      <c r="H34" s="358" t="s">
        <v>5822</v>
      </c>
      <c r="I34" s="358">
        <v>11</v>
      </c>
      <c r="J34" s="363" t="s">
        <v>6713</v>
      </c>
      <c r="K34" s="33"/>
      <c r="L34" s="33"/>
      <c r="M34" s="33"/>
      <c r="N34" s="32" t="s">
        <v>6716</v>
      </c>
      <c r="O34" s="33">
        <v>3600</v>
      </c>
      <c r="P34" s="81"/>
      <c r="Q34" s="33"/>
      <c r="R34" s="39" t="s">
        <v>5</v>
      </c>
    </row>
    <row r="35" spans="1:18" ht="18" customHeight="1" x14ac:dyDescent="0.15">
      <c r="A35" s="357">
        <v>1</v>
      </c>
      <c r="B35" s="358" t="s">
        <v>6697</v>
      </c>
      <c r="C35" s="358">
        <v>1</v>
      </c>
      <c r="D35" s="358" t="s">
        <v>6698</v>
      </c>
      <c r="E35" s="358">
        <v>1</v>
      </c>
      <c r="F35" s="358" t="s">
        <v>6656</v>
      </c>
      <c r="G35" s="358">
        <v>19</v>
      </c>
      <c r="H35" s="358" t="s">
        <v>5822</v>
      </c>
      <c r="I35" s="359">
        <v>31</v>
      </c>
      <c r="J35" s="360" t="s">
        <v>386</v>
      </c>
      <c r="K35" s="33">
        <v>1124</v>
      </c>
      <c r="L35" s="33">
        <v>1124</v>
      </c>
      <c r="M35" s="33">
        <f>K35-L35</f>
        <v>0</v>
      </c>
      <c r="N35" s="32" t="s">
        <v>6717</v>
      </c>
      <c r="O35" s="33">
        <v>624000</v>
      </c>
      <c r="P35" s="81"/>
      <c r="Q35" s="33"/>
      <c r="R35" s="39" t="s">
        <v>5</v>
      </c>
    </row>
    <row r="36" spans="1:18" ht="18" customHeight="1" x14ac:dyDescent="0.15">
      <c r="A36" s="357">
        <v>1</v>
      </c>
      <c r="B36" s="358" t="s">
        <v>6697</v>
      </c>
      <c r="C36" s="358">
        <v>1</v>
      </c>
      <c r="D36" s="358" t="s">
        <v>6698</v>
      </c>
      <c r="E36" s="358">
        <v>1</v>
      </c>
      <c r="F36" s="358" t="s">
        <v>6656</v>
      </c>
      <c r="G36" s="358">
        <v>19</v>
      </c>
      <c r="H36" s="358" t="s">
        <v>5822</v>
      </c>
      <c r="I36" s="358">
        <v>31</v>
      </c>
      <c r="J36" s="363" t="s">
        <v>386</v>
      </c>
      <c r="K36" s="33"/>
      <c r="L36" s="33"/>
      <c r="M36" s="33"/>
      <c r="N36" s="32" t="s">
        <v>6718</v>
      </c>
      <c r="O36" s="33">
        <v>500000</v>
      </c>
      <c r="P36" s="81"/>
      <c r="Q36" s="33"/>
      <c r="R36" s="39" t="s">
        <v>5</v>
      </c>
    </row>
    <row r="37" spans="1:18" ht="18" customHeight="1" x14ac:dyDescent="0.15">
      <c r="A37" s="357">
        <v>1</v>
      </c>
      <c r="B37" s="358" t="s">
        <v>6697</v>
      </c>
      <c r="C37" s="358">
        <v>1</v>
      </c>
      <c r="D37" s="358" t="s">
        <v>6698</v>
      </c>
      <c r="E37" s="358">
        <v>1</v>
      </c>
      <c r="F37" s="358" t="s">
        <v>6656</v>
      </c>
      <c r="G37" s="358">
        <v>19</v>
      </c>
      <c r="H37" s="358" t="s">
        <v>5822</v>
      </c>
      <c r="I37" s="359">
        <v>83</v>
      </c>
      <c r="J37" s="360" t="s">
        <v>45</v>
      </c>
      <c r="K37" s="33">
        <v>854</v>
      </c>
      <c r="L37" s="33">
        <v>828</v>
      </c>
      <c r="M37" s="33">
        <f>K37-L37</f>
        <v>26</v>
      </c>
      <c r="N37" s="32" t="s">
        <v>45</v>
      </c>
      <c r="O37" s="33">
        <v>853719</v>
      </c>
      <c r="P37" s="81"/>
      <c r="Q37" s="33"/>
      <c r="R37" s="39" t="s">
        <v>5</v>
      </c>
    </row>
    <row r="38" spans="1:18" ht="18" customHeight="1" x14ac:dyDescent="0.15">
      <c r="A38" s="357">
        <v>1</v>
      </c>
      <c r="B38" s="358" t="s">
        <v>6697</v>
      </c>
      <c r="C38" s="358">
        <v>1</v>
      </c>
      <c r="D38" s="358" t="s">
        <v>6698</v>
      </c>
      <c r="E38" s="358">
        <v>1</v>
      </c>
      <c r="F38" s="358" t="s">
        <v>6656</v>
      </c>
      <c r="G38" s="359">
        <v>23</v>
      </c>
      <c r="H38" s="359" t="s">
        <v>57</v>
      </c>
      <c r="I38" s="359"/>
      <c r="J38" s="360"/>
      <c r="K38" s="33"/>
      <c r="L38" s="33"/>
      <c r="M38" s="33"/>
      <c r="N38" s="32"/>
      <c r="O38" s="33"/>
      <c r="P38" s="81"/>
      <c r="Q38" s="33"/>
      <c r="R38" s="362"/>
    </row>
    <row r="39" spans="1:18" ht="18" customHeight="1" x14ac:dyDescent="0.15">
      <c r="A39" s="357">
        <v>1</v>
      </c>
      <c r="B39" s="358" t="s">
        <v>6697</v>
      </c>
      <c r="C39" s="358">
        <v>1</v>
      </c>
      <c r="D39" s="358" t="s">
        <v>6698</v>
      </c>
      <c r="E39" s="358">
        <v>1</v>
      </c>
      <c r="F39" s="358" t="s">
        <v>6656</v>
      </c>
      <c r="G39" s="358">
        <v>23</v>
      </c>
      <c r="H39" s="358" t="s">
        <v>57</v>
      </c>
      <c r="I39" s="359">
        <v>1</v>
      </c>
      <c r="J39" s="360" t="s">
        <v>502</v>
      </c>
      <c r="K39" s="33">
        <v>10</v>
      </c>
      <c r="L39" s="33">
        <v>10</v>
      </c>
      <c r="M39" s="33">
        <f>K39-L39</f>
        <v>0</v>
      </c>
      <c r="N39" s="32" t="s">
        <v>6719</v>
      </c>
      <c r="O39" s="33">
        <v>10000</v>
      </c>
      <c r="P39" s="81"/>
      <c r="Q39" s="33"/>
      <c r="R39" s="39" t="s">
        <v>5</v>
      </c>
    </row>
    <row r="40" spans="1:18" ht="18" customHeight="1" x14ac:dyDescent="0.15">
      <c r="A40" s="357">
        <v>1</v>
      </c>
      <c r="B40" s="358" t="s">
        <v>6697</v>
      </c>
      <c r="C40" s="358">
        <v>1</v>
      </c>
      <c r="D40" s="358" t="s">
        <v>6698</v>
      </c>
      <c r="E40" s="358">
        <v>1</v>
      </c>
      <c r="F40" s="358" t="s">
        <v>6656</v>
      </c>
      <c r="G40" s="359">
        <v>27</v>
      </c>
      <c r="H40" s="359" t="s">
        <v>54</v>
      </c>
      <c r="I40" s="359"/>
      <c r="J40" s="360"/>
      <c r="K40" s="33"/>
      <c r="L40" s="33"/>
      <c r="M40" s="33"/>
      <c r="N40" s="32"/>
      <c r="O40" s="33"/>
      <c r="P40" s="81"/>
      <c r="Q40" s="33"/>
      <c r="R40" s="362"/>
    </row>
    <row r="41" spans="1:18" ht="18" customHeight="1" x14ac:dyDescent="0.15">
      <c r="A41" s="357">
        <v>1</v>
      </c>
      <c r="B41" s="358" t="s">
        <v>6697</v>
      </c>
      <c r="C41" s="358">
        <v>1</v>
      </c>
      <c r="D41" s="358" t="s">
        <v>6698</v>
      </c>
      <c r="E41" s="358">
        <v>1</v>
      </c>
      <c r="F41" s="358" t="s">
        <v>6656</v>
      </c>
      <c r="G41" s="358">
        <v>27</v>
      </c>
      <c r="H41" s="358" t="s">
        <v>54</v>
      </c>
      <c r="I41" s="359">
        <v>11</v>
      </c>
      <c r="J41" s="360" t="s">
        <v>6619</v>
      </c>
      <c r="K41" s="33">
        <v>12000</v>
      </c>
      <c r="L41" s="33">
        <v>11370</v>
      </c>
      <c r="M41" s="33">
        <f>K41-L41</f>
        <v>630</v>
      </c>
      <c r="N41" s="32" t="s">
        <v>6720</v>
      </c>
      <c r="O41" s="33">
        <v>12000000</v>
      </c>
      <c r="P41" s="81"/>
      <c r="Q41" s="33"/>
      <c r="R41" s="39" t="s">
        <v>5</v>
      </c>
    </row>
    <row r="42" spans="1:18" s="6" customFormat="1" ht="18" customHeight="1" x14ac:dyDescent="0.15">
      <c r="A42" s="348">
        <v>1</v>
      </c>
      <c r="B42" s="349" t="s">
        <v>6697</v>
      </c>
      <c r="C42" s="353">
        <v>1</v>
      </c>
      <c r="D42" s="349" t="s">
        <v>6698</v>
      </c>
      <c r="E42" s="354">
        <v>2</v>
      </c>
      <c r="F42" s="355" t="s">
        <v>6679</v>
      </c>
      <c r="G42" s="354"/>
      <c r="H42" s="355"/>
      <c r="I42" s="354"/>
      <c r="J42" s="356"/>
      <c r="K42" s="22">
        <f>IF(C42="",SUMIFS($K43:$K$5999,$A43:$A$5999,A42,$E43:$E$5999,""),IF(E42="",SUMIFS($K43:$K$5999,$A43:$A$5999,A42,$C43:$C$5999,C42,$G43:$G$5999,""),IF(G42="",SUMIFS($K43:$K$5999,$A43:$A$5999,A42,$C43:$C$5999,C42,$E43:$E$5999,E42),0)))</f>
        <v>17485</v>
      </c>
      <c r="L42" s="22">
        <f>IF(C42="",SUMIFS($L43:$L$5999,$A43:$A$5999,A42,$E43:$E$5999,""),IF(E42="",SUMIFS($L43:$L$5999,$A43:$A$5999,A42,$C43:$C$5999,C42,$G43:$G$5999,""),IF(G42="",SUMIFS($L43:$L$5999,$A43:$A$5999,A42,$C43:$C$5999,C42,$E43:$E$5999,E42),0)))</f>
        <v>16396</v>
      </c>
      <c r="M42" s="22">
        <f t="shared" ref="M42" si="4">K42-L42</f>
        <v>1089</v>
      </c>
      <c r="N42" s="77"/>
      <c r="O42" s="23"/>
      <c r="P42" s="60"/>
      <c r="Q42" s="73">
        <f>IF(C42="",SUMIFS($Q$3:$Q$5546,$A$3:$A$5546,A42,$C$3:$C$5546,"&gt;0",$E$3:$E$5546,""),IF(E42="",SUMIFS($Q$3:$Q$5546,$A$3:$A$5546,A42,$C$3:$C$5546,C42,$E$3:$E$5546,"&gt;0",$G$3:$G$5546,""),IF(G42="",SUMIFS($Q$3:$Q$5546,$A$3:$A$5546,A42,$C$3:$C$5546,C42,$E$3:$E$5546,E42,$G$3:$G$5546,"&gt;0"))))</f>
        <v>8400</v>
      </c>
      <c r="R42" s="61" t="s">
        <v>5</v>
      </c>
    </row>
    <row r="43" spans="1:18" ht="18" customHeight="1" x14ac:dyDescent="0.15">
      <c r="A43" s="357">
        <v>1</v>
      </c>
      <c r="B43" s="358" t="s">
        <v>6697</v>
      </c>
      <c r="C43" s="358">
        <v>1</v>
      </c>
      <c r="D43" s="358" t="s">
        <v>6698</v>
      </c>
      <c r="E43" s="358">
        <v>2</v>
      </c>
      <c r="F43" s="358" t="s">
        <v>6679</v>
      </c>
      <c r="G43" s="359">
        <v>11</v>
      </c>
      <c r="H43" s="359" t="s">
        <v>33</v>
      </c>
      <c r="I43" s="359"/>
      <c r="J43" s="360"/>
      <c r="K43" s="33"/>
      <c r="L43" s="33"/>
      <c r="M43" s="33"/>
      <c r="N43" s="32"/>
      <c r="O43" s="33"/>
      <c r="P43" s="81"/>
      <c r="Q43" s="33"/>
      <c r="R43" s="362"/>
    </row>
    <row r="44" spans="1:18" ht="18" customHeight="1" x14ac:dyDescent="0.15">
      <c r="A44" s="357">
        <v>1</v>
      </c>
      <c r="B44" s="358" t="s">
        <v>6697</v>
      </c>
      <c r="C44" s="358">
        <v>1</v>
      </c>
      <c r="D44" s="358" t="s">
        <v>6698</v>
      </c>
      <c r="E44" s="358">
        <v>2</v>
      </c>
      <c r="F44" s="358" t="s">
        <v>6679</v>
      </c>
      <c r="G44" s="358">
        <v>11</v>
      </c>
      <c r="H44" s="358" t="s">
        <v>33</v>
      </c>
      <c r="I44" s="359">
        <v>1</v>
      </c>
      <c r="J44" s="360" t="s">
        <v>34</v>
      </c>
      <c r="K44" s="33">
        <v>100</v>
      </c>
      <c r="L44" s="33">
        <v>100</v>
      </c>
      <c r="M44" s="33">
        <f t="shared" ref="M44:M46" si="5">K44-L44</f>
        <v>0</v>
      </c>
      <c r="N44" s="32" t="s">
        <v>6721</v>
      </c>
      <c r="O44" s="33">
        <v>100000</v>
      </c>
      <c r="P44" s="81" t="s">
        <v>6677</v>
      </c>
      <c r="Q44" s="33">
        <v>8400</v>
      </c>
      <c r="R44" s="39" t="s">
        <v>5</v>
      </c>
    </row>
    <row r="45" spans="1:18" ht="18" customHeight="1" x14ac:dyDescent="0.15">
      <c r="A45" s="357">
        <v>1</v>
      </c>
      <c r="B45" s="358" t="s">
        <v>6697</v>
      </c>
      <c r="C45" s="358">
        <v>1</v>
      </c>
      <c r="D45" s="358" t="s">
        <v>6698</v>
      </c>
      <c r="E45" s="358">
        <v>2</v>
      </c>
      <c r="F45" s="358" t="s">
        <v>6679</v>
      </c>
      <c r="G45" s="358">
        <v>11</v>
      </c>
      <c r="H45" s="358" t="s">
        <v>33</v>
      </c>
      <c r="I45" s="359">
        <v>2</v>
      </c>
      <c r="J45" s="360" t="s">
        <v>46</v>
      </c>
      <c r="K45" s="33">
        <v>80</v>
      </c>
      <c r="L45" s="33">
        <v>68</v>
      </c>
      <c r="M45" s="33">
        <f t="shared" si="5"/>
        <v>12</v>
      </c>
      <c r="N45" s="32" t="s">
        <v>6722</v>
      </c>
      <c r="O45" s="33">
        <v>80000</v>
      </c>
      <c r="P45" s="81"/>
      <c r="Q45" s="33"/>
      <c r="R45" s="39" t="s">
        <v>5</v>
      </c>
    </row>
    <row r="46" spans="1:18" ht="18" customHeight="1" x14ac:dyDescent="0.15">
      <c r="A46" s="357">
        <v>1</v>
      </c>
      <c r="B46" s="358" t="s">
        <v>6697</v>
      </c>
      <c r="C46" s="358">
        <v>1</v>
      </c>
      <c r="D46" s="358" t="s">
        <v>6698</v>
      </c>
      <c r="E46" s="358">
        <v>2</v>
      </c>
      <c r="F46" s="358" t="s">
        <v>6679</v>
      </c>
      <c r="G46" s="358">
        <v>11</v>
      </c>
      <c r="H46" s="358" t="s">
        <v>33</v>
      </c>
      <c r="I46" s="359">
        <v>5</v>
      </c>
      <c r="J46" s="360" t="s">
        <v>47</v>
      </c>
      <c r="K46" s="33">
        <v>1920</v>
      </c>
      <c r="L46" s="33">
        <v>1848</v>
      </c>
      <c r="M46" s="33">
        <f t="shared" si="5"/>
        <v>72</v>
      </c>
      <c r="N46" s="32" t="s">
        <v>6723</v>
      </c>
      <c r="O46" s="33"/>
      <c r="P46" s="81"/>
      <c r="Q46" s="33"/>
      <c r="R46" s="39" t="s">
        <v>5</v>
      </c>
    </row>
    <row r="47" spans="1:18" ht="18" customHeight="1" x14ac:dyDescent="0.15">
      <c r="A47" s="357">
        <v>1</v>
      </c>
      <c r="B47" s="358" t="s">
        <v>6697</v>
      </c>
      <c r="C47" s="358">
        <v>1</v>
      </c>
      <c r="D47" s="358" t="s">
        <v>6698</v>
      </c>
      <c r="E47" s="358">
        <v>2</v>
      </c>
      <c r="F47" s="358" t="s">
        <v>6679</v>
      </c>
      <c r="G47" s="358">
        <v>11</v>
      </c>
      <c r="H47" s="358" t="s">
        <v>33</v>
      </c>
      <c r="I47" s="358">
        <v>5</v>
      </c>
      <c r="J47" s="363" t="s">
        <v>47</v>
      </c>
      <c r="K47" s="33"/>
      <c r="L47" s="33"/>
      <c r="M47" s="33"/>
      <c r="N47" s="32" t="s">
        <v>6724</v>
      </c>
      <c r="O47" s="33">
        <v>1920000</v>
      </c>
      <c r="P47" s="81"/>
      <c r="Q47" s="33"/>
      <c r="R47" s="39" t="s">
        <v>5</v>
      </c>
    </row>
    <row r="48" spans="1:18" ht="18" customHeight="1" x14ac:dyDescent="0.15">
      <c r="A48" s="357">
        <v>1</v>
      </c>
      <c r="B48" s="358" t="s">
        <v>6697</v>
      </c>
      <c r="C48" s="358">
        <v>1</v>
      </c>
      <c r="D48" s="358" t="s">
        <v>6698</v>
      </c>
      <c r="E48" s="358">
        <v>2</v>
      </c>
      <c r="F48" s="358" t="s">
        <v>6679</v>
      </c>
      <c r="G48" s="358">
        <v>11</v>
      </c>
      <c r="H48" s="358" t="s">
        <v>33</v>
      </c>
      <c r="I48" s="358">
        <v>5</v>
      </c>
      <c r="J48" s="363" t="s">
        <v>47</v>
      </c>
      <c r="K48" s="33"/>
      <c r="L48" s="33"/>
      <c r="M48" s="33"/>
      <c r="N48" s="32" t="s">
        <v>6725</v>
      </c>
      <c r="O48" s="33"/>
      <c r="P48" s="81"/>
      <c r="Q48" s="33"/>
      <c r="R48" s="39" t="s">
        <v>5</v>
      </c>
    </row>
    <row r="49" spans="1:18" ht="18" customHeight="1" x14ac:dyDescent="0.15">
      <c r="A49" s="357">
        <v>1</v>
      </c>
      <c r="B49" s="358" t="s">
        <v>6697</v>
      </c>
      <c r="C49" s="358">
        <v>1</v>
      </c>
      <c r="D49" s="358" t="s">
        <v>6698</v>
      </c>
      <c r="E49" s="358">
        <v>2</v>
      </c>
      <c r="F49" s="358" t="s">
        <v>6679</v>
      </c>
      <c r="G49" s="358">
        <v>11</v>
      </c>
      <c r="H49" s="358" t="s">
        <v>33</v>
      </c>
      <c r="I49" s="359">
        <v>6</v>
      </c>
      <c r="J49" s="360" t="s">
        <v>48</v>
      </c>
      <c r="K49" s="33">
        <v>1000</v>
      </c>
      <c r="L49" s="33">
        <v>1000</v>
      </c>
      <c r="M49" s="33">
        <f>K49-L49</f>
        <v>0</v>
      </c>
      <c r="N49" s="32" t="s">
        <v>6726</v>
      </c>
      <c r="O49" s="33">
        <v>1000000</v>
      </c>
      <c r="P49" s="81"/>
      <c r="Q49" s="33"/>
      <c r="R49" s="39" t="s">
        <v>5</v>
      </c>
    </row>
    <row r="50" spans="1:18" ht="18" customHeight="1" x14ac:dyDescent="0.15">
      <c r="A50" s="357">
        <v>1</v>
      </c>
      <c r="B50" s="358" t="s">
        <v>6697</v>
      </c>
      <c r="C50" s="358">
        <v>1</v>
      </c>
      <c r="D50" s="358" t="s">
        <v>6698</v>
      </c>
      <c r="E50" s="358">
        <v>2</v>
      </c>
      <c r="F50" s="358" t="s">
        <v>6679</v>
      </c>
      <c r="G50" s="359">
        <v>13</v>
      </c>
      <c r="H50" s="359" t="s">
        <v>39</v>
      </c>
      <c r="I50" s="359"/>
      <c r="J50" s="360"/>
      <c r="K50" s="33"/>
      <c r="L50" s="33"/>
      <c r="M50" s="33"/>
      <c r="N50" s="32"/>
      <c r="O50" s="33"/>
      <c r="P50" s="81"/>
      <c r="Q50" s="33"/>
      <c r="R50" s="362"/>
    </row>
    <row r="51" spans="1:18" ht="18" customHeight="1" x14ac:dyDescent="0.15">
      <c r="A51" s="357">
        <v>1</v>
      </c>
      <c r="B51" s="358" t="s">
        <v>6697</v>
      </c>
      <c r="C51" s="358">
        <v>1</v>
      </c>
      <c r="D51" s="358" t="s">
        <v>6698</v>
      </c>
      <c r="E51" s="358">
        <v>2</v>
      </c>
      <c r="F51" s="358" t="s">
        <v>6679</v>
      </c>
      <c r="G51" s="358">
        <v>13</v>
      </c>
      <c r="H51" s="358" t="s">
        <v>39</v>
      </c>
      <c r="I51" s="359">
        <v>21</v>
      </c>
      <c r="J51" s="360" t="s">
        <v>117</v>
      </c>
      <c r="K51" s="33">
        <v>405</v>
      </c>
      <c r="L51" s="33">
        <v>324</v>
      </c>
      <c r="M51" s="33">
        <f t="shared" ref="M51:M52" si="6">K51-L51</f>
        <v>81</v>
      </c>
      <c r="N51" s="32" t="s">
        <v>6727</v>
      </c>
      <c r="O51" s="33">
        <v>405000</v>
      </c>
      <c r="P51" s="81"/>
      <c r="Q51" s="33"/>
      <c r="R51" s="39" t="s">
        <v>5</v>
      </c>
    </row>
    <row r="52" spans="1:18" ht="18" customHeight="1" x14ac:dyDescent="0.15">
      <c r="A52" s="357">
        <v>1</v>
      </c>
      <c r="B52" s="358" t="s">
        <v>6697</v>
      </c>
      <c r="C52" s="358">
        <v>1</v>
      </c>
      <c r="D52" s="358" t="s">
        <v>6698</v>
      </c>
      <c r="E52" s="358">
        <v>2</v>
      </c>
      <c r="F52" s="358" t="s">
        <v>6679</v>
      </c>
      <c r="G52" s="358">
        <v>13</v>
      </c>
      <c r="H52" s="358" t="s">
        <v>39</v>
      </c>
      <c r="I52" s="359">
        <v>32</v>
      </c>
      <c r="J52" s="360" t="s">
        <v>259</v>
      </c>
      <c r="K52" s="33">
        <v>2380</v>
      </c>
      <c r="L52" s="33">
        <v>2366</v>
      </c>
      <c r="M52" s="33">
        <f t="shared" si="6"/>
        <v>14</v>
      </c>
      <c r="N52" s="32" t="s">
        <v>6728</v>
      </c>
      <c r="O52" s="33">
        <v>216216</v>
      </c>
      <c r="P52" s="81"/>
      <c r="Q52" s="33"/>
      <c r="R52" s="39" t="s">
        <v>5</v>
      </c>
    </row>
    <row r="53" spans="1:18" ht="18" customHeight="1" x14ac:dyDescent="0.15">
      <c r="A53" s="357">
        <v>1</v>
      </c>
      <c r="B53" s="358" t="s">
        <v>6697</v>
      </c>
      <c r="C53" s="358">
        <v>1</v>
      </c>
      <c r="D53" s="358" t="s">
        <v>6698</v>
      </c>
      <c r="E53" s="358">
        <v>2</v>
      </c>
      <c r="F53" s="358" t="s">
        <v>6679</v>
      </c>
      <c r="G53" s="358">
        <v>13</v>
      </c>
      <c r="H53" s="358" t="s">
        <v>39</v>
      </c>
      <c r="I53" s="358">
        <v>32</v>
      </c>
      <c r="J53" s="363" t="s">
        <v>259</v>
      </c>
      <c r="K53" s="33"/>
      <c r="L53" s="33"/>
      <c r="M53" s="33"/>
      <c r="N53" s="32" t="s">
        <v>6729</v>
      </c>
      <c r="O53" s="33">
        <v>621432</v>
      </c>
      <c r="P53" s="81"/>
      <c r="Q53" s="33"/>
      <c r="R53" s="39" t="s">
        <v>5</v>
      </c>
    </row>
    <row r="54" spans="1:18" ht="18" customHeight="1" x14ac:dyDescent="0.15">
      <c r="A54" s="357">
        <v>1</v>
      </c>
      <c r="B54" s="358" t="s">
        <v>6697</v>
      </c>
      <c r="C54" s="358">
        <v>1</v>
      </c>
      <c r="D54" s="358" t="s">
        <v>6698</v>
      </c>
      <c r="E54" s="358">
        <v>2</v>
      </c>
      <c r="F54" s="358" t="s">
        <v>6679</v>
      </c>
      <c r="G54" s="358">
        <v>13</v>
      </c>
      <c r="H54" s="358" t="s">
        <v>39</v>
      </c>
      <c r="I54" s="358">
        <v>32</v>
      </c>
      <c r="J54" s="363" t="s">
        <v>259</v>
      </c>
      <c r="K54" s="33"/>
      <c r="L54" s="33"/>
      <c r="M54" s="33"/>
      <c r="N54" s="32" t="s">
        <v>6730</v>
      </c>
      <c r="O54" s="33">
        <v>298404</v>
      </c>
      <c r="P54" s="81"/>
      <c r="Q54" s="33"/>
      <c r="R54" s="39" t="s">
        <v>5</v>
      </c>
    </row>
    <row r="55" spans="1:18" ht="18" customHeight="1" x14ac:dyDescent="0.15">
      <c r="A55" s="357">
        <v>1</v>
      </c>
      <c r="B55" s="358" t="s">
        <v>6697</v>
      </c>
      <c r="C55" s="358">
        <v>1</v>
      </c>
      <c r="D55" s="358" t="s">
        <v>6698</v>
      </c>
      <c r="E55" s="358">
        <v>2</v>
      </c>
      <c r="F55" s="358" t="s">
        <v>6679</v>
      </c>
      <c r="G55" s="358">
        <v>13</v>
      </c>
      <c r="H55" s="358" t="s">
        <v>39</v>
      </c>
      <c r="I55" s="358">
        <v>32</v>
      </c>
      <c r="J55" s="363" t="s">
        <v>259</v>
      </c>
      <c r="K55" s="33"/>
      <c r="L55" s="33"/>
      <c r="M55" s="33"/>
      <c r="N55" s="32" t="s">
        <v>6731</v>
      </c>
      <c r="O55" s="33">
        <v>154872</v>
      </c>
      <c r="P55" s="81"/>
      <c r="Q55" s="33"/>
      <c r="R55" s="39" t="s">
        <v>5</v>
      </c>
    </row>
    <row r="56" spans="1:18" ht="18" customHeight="1" x14ac:dyDescent="0.15">
      <c r="A56" s="357">
        <v>1</v>
      </c>
      <c r="B56" s="358" t="s">
        <v>6697</v>
      </c>
      <c r="C56" s="358">
        <v>1</v>
      </c>
      <c r="D56" s="358" t="s">
        <v>6698</v>
      </c>
      <c r="E56" s="358">
        <v>2</v>
      </c>
      <c r="F56" s="358" t="s">
        <v>6679</v>
      </c>
      <c r="G56" s="358">
        <v>13</v>
      </c>
      <c r="H56" s="358" t="s">
        <v>39</v>
      </c>
      <c r="I56" s="358">
        <v>32</v>
      </c>
      <c r="J56" s="363" t="s">
        <v>259</v>
      </c>
      <c r="K56" s="33"/>
      <c r="L56" s="33"/>
      <c r="M56" s="33"/>
      <c r="N56" s="32" t="s">
        <v>6732</v>
      </c>
      <c r="O56" s="33">
        <v>77436</v>
      </c>
      <c r="P56" s="81"/>
      <c r="Q56" s="33"/>
      <c r="R56" s="39" t="s">
        <v>5</v>
      </c>
    </row>
    <row r="57" spans="1:18" ht="18" customHeight="1" x14ac:dyDescent="0.15">
      <c r="A57" s="357">
        <v>1</v>
      </c>
      <c r="B57" s="358" t="s">
        <v>6697</v>
      </c>
      <c r="C57" s="358">
        <v>1</v>
      </c>
      <c r="D57" s="358" t="s">
        <v>6698</v>
      </c>
      <c r="E57" s="358">
        <v>2</v>
      </c>
      <c r="F57" s="358" t="s">
        <v>6679</v>
      </c>
      <c r="G57" s="358">
        <v>13</v>
      </c>
      <c r="H57" s="358" t="s">
        <v>39</v>
      </c>
      <c r="I57" s="358">
        <v>32</v>
      </c>
      <c r="J57" s="363" t="s">
        <v>259</v>
      </c>
      <c r="K57" s="33"/>
      <c r="L57" s="33"/>
      <c r="M57" s="33"/>
      <c r="N57" s="32" t="s">
        <v>6733</v>
      </c>
      <c r="O57" s="33">
        <v>154872</v>
      </c>
      <c r="P57" s="81"/>
      <c r="Q57" s="33"/>
      <c r="R57" s="39" t="s">
        <v>5</v>
      </c>
    </row>
    <row r="58" spans="1:18" ht="18" customHeight="1" x14ac:dyDescent="0.15">
      <c r="A58" s="357">
        <v>1</v>
      </c>
      <c r="B58" s="358" t="s">
        <v>6697</v>
      </c>
      <c r="C58" s="358">
        <v>1</v>
      </c>
      <c r="D58" s="358" t="s">
        <v>6698</v>
      </c>
      <c r="E58" s="358">
        <v>2</v>
      </c>
      <c r="F58" s="358" t="s">
        <v>6679</v>
      </c>
      <c r="G58" s="358">
        <v>13</v>
      </c>
      <c r="H58" s="358" t="s">
        <v>39</v>
      </c>
      <c r="I58" s="358">
        <v>32</v>
      </c>
      <c r="J58" s="363" t="s">
        <v>259</v>
      </c>
      <c r="K58" s="33"/>
      <c r="L58" s="33"/>
      <c r="M58" s="33"/>
      <c r="N58" s="32" t="s">
        <v>6734</v>
      </c>
      <c r="O58" s="33">
        <v>154872</v>
      </c>
      <c r="P58" s="81"/>
      <c r="Q58" s="33"/>
      <c r="R58" s="39" t="s">
        <v>5</v>
      </c>
    </row>
    <row r="59" spans="1:18" ht="18" customHeight="1" x14ac:dyDescent="0.15">
      <c r="A59" s="357">
        <v>1</v>
      </c>
      <c r="B59" s="358" t="s">
        <v>6697</v>
      </c>
      <c r="C59" s="358">
        <v>1</v>
      </c>
      <c r="D59" s="358" t="s">
        <v>6698</v>
      </c>
      <c r="E59" s="358">
        <v>2</v>
      </c>
      <c r="F59" s="358" t="s">
        <v>6679</v>
      </c>
      <c r="G59" s="358">
        <v>13</v>
      </c>
      <c r="H59" s="358" t="s">
        <v>39</v>
      </c>
      <c r="I59" s="358">
        <v>32</v>
      </c>
      <c r="J59" s="363" t="s">
        <v>259</v>
      </c>
      <c r="K59" s="33"/>
      <c r="L59" s="33"/>
      <c r="M59" s="33"/>
      <c r="N59" s="32" t="s">
        <v>6735</v>
      </c>
      <c r="O59" s="33">
        <v>154872</v>
      </c>
      <c r="P59" s="81"/>
      <c r="Q59" s="33"/>
      <c r="R59" s="39" t="s">
        <v>5</v>
      </c>
    </row>
    <row r="60" spans="1:18" ht="18" customHeight="1" x14ac:dyDescent="0.15">
      <c r="A60" s="357">
        <v>1</v>
      </c>
      <c r="B60" s="358" t="s">
        <v>6697</v>
      </c>
      <c r="C60" s="358">
        <v>1</v>
      </c>
      <c r="D60" s="358" t="s">
        <v>6698</v>
      </c>
      <c r="E60" s="358">
        <v>2</v>
      </c>
      <c r="F60" s="358" t="s">
        <v>6679</v>
      </c>
      <c r="G60" s="358">
        <v>13</v>
      </c>
      <c r="H60" s="358" t="s">
        <v>39</v>
      </c>
      <c r="I60" s="358">
        <v>32</v>
      </c>
      <c r="J60" s="363" t="s">
        <v>259</v>
      </c>
      <c r="K60" s="33"/>
      <c r="L60" s="33"/>
      <c r="M60" s="33"/>
      <c r="N60" s="32" t="s">
        <v>6736</v>
      </c>
      <c r="O60" s="33">
        <v>77436</v>
      </c>
      <c r="P60" s="81"/>
      <c r="Q60" s="33"/>
      <c r="R60" s="39" t="s">
        <v>5</v>
      </c>
    </row>
    <row r="61" spans="1:18" ht="18" customHeight="1" x14ac:dyDescent="0.15">
      <c r="A61" s="357">
        <v>1</v>
      </c>
      <c r="B61" s="358" t="s">
        <v>6697</v>
      </c>
      <c r="C61" s="358">
        <v>1</v>
      </c>
      <c r="D61" s="358" t="s">
        <v>6698</v>
      </c>
      <c r="E61" s="358">
        <v>2</v>
      </c>
      <c r="F61" s="358" t="s">
        <v>6679</v>
      </c>
      <c r="G61" s="358">
        <v>13</v>
      </c>
      <c r="H61" s="358" t="s">
        <v>39</v>
      </c>
      <c r="I61" s="358">
        <v>32</v>
      </c>
      <c r="J61" s="363" t="s">
        <v>259</v>
      </c>
      <c r="K61" s="33"/>
      <c r="L61" s="33"/>
      <c r="M61" s="33"/>
      <c r="N61" s="32" t="s">
        <v>6737</v>
      </c>
      <c r="O61" s="33">
        <v>77436</v>
      </c>
      <c r="P61" s="81"/>
      <c r="Q61" s="33"/>
      <c r="R61" s="39" t="s">
        <v>5</v>
      </c>
    </row>
    <row r="62" spans="1:18" ht="18" customHeight="1" x14ac:dyDescent="0.15">
      <c r="A62" s="357">
        <v>1</v>
      </c>
      <c r="B62" s="358" t="s">
        <v>6697</v>
      </c>
      <c r="C62" s="358">
        <v>1</v>
      </c>
      <c r="D62" s="358" t="s">
        <v>6698</v>
      </c>
      <c r="E62" s="358">
        <v>2</v>
      </c>
      <c r="F62" s="358" t="s">
        <v>6679</v>
      </c>
      <c r="G62" s="358">
        <v>13</v>
      </c>
      <c r="H62" s="358" t="s">
        <v>39</v>
      </c>
      <c r="I62" s="358">
        <v>32</v>
      </c>
      <c r="J62" s="363" t="s">
        <v>259</v>
      </c>
      <c r="K62" s="33"/>
      <c r="L62" s="33"/>
      <c r="M62" s="33"/>
      <c r="N62" s="32" t="s">
        <v>6738</v>
      </c>
      <c r="O62" s="33">
        <v>154872</v>
      </c>
      <c r="P62" s="81"/>
      <c r="Q62" s="33"/>
      <c r="R62" s="39" t="s">
        <v>5</v>
      </c>
    </row>
    <row r="63" spans="1:18" ht="18" customHeight="1" x14ac:dyDescent="0.15">
      <c r="A63" s="357">
        <v>1</v>
      </c>
      <c r="B63" s="358" t="s">
        <v>6697</v>
      </c>
      <c r="C63" s="358">
        <v>1</v>
      </c>
      <c r="D63" s="358" t="s">
        <v>6698</v>
      </c>
      <c r="E63" s="358">
        <v>2</v>
      </c>
      <c r="F63" s="358" t="s">
        <v>6679</v>
      </c>
      <c r="G63" s="358">
        <v>13</v>
      </c>
      <c r="H63" s="358" t="s">
        <v>39</v>
      </c>
      <c r="I63" s="358">
        <v>32</v>
      </c>
      <c r="J63" s="363" t="s">
        <v>259</v>
      </c>
      <c r="K63" s="33"/>
      <c r="L63" s="33"/>
      <c r="M63" s="33"/>
      <c r="N63" s="32" t="s">
        <v>6739</v>
      </c>
      <c r="O63" s="33">
        <v>236304</v>
      </c>
      <c r="P63" s="81"/>
      <c r="Q63" s="33"/>
      <c r="R63" s="39" t="s">
        <v>5</v>
      </c>
    </row>
    <row r="64" spans="1:18" ht="18" customHeight="1" x14ac:dyDescent="0.15">
      <c r="A64" s="357">
        <v>1</v>
      </c>
      <c r="B64" s="358" t="s">
        <v>6697</v>
      </c>
      <c r="C64" s="358">
        <v>1</v>
      </c>
      <c r="D64" s="358" t="s">
        <v>6698</v>
      </c>
      <c r="E64" s="358">
        <v>2</v>
      </c>
      <c r="F64" s="358" t="s">
        <v>6679</v>
      </c>
      <c r="G64" s="358">
        <v>13</v>
      </c>
      <c r="H64" s="358" t="s">
        <v>39</v>
      </c>
      <c r="I64" s="359">
        <v>33</v>
      </c>
      <c r="J64" s="360" t="s">
        <v>49</v>
      </c>
      <c r="K64" s="33">
        <v>89</v>
      </c>
      <c r="L64" s="33">
        <v>89</v>
      </c>
      <c r="M64" s="33">
        <f>K64-L64</f>
        <v>0</v>
      </c>
      <c r="N64" s="32" t="s">
        <v>6740</v>
      </c>
      <c r="O64" s="33"/>
      <c r="P64" s="81"/>
      <c r="Q64" s="33"/>
      <c r="R64" s="39" t="s">
        <v>5</v>
      </c>
    </row>
    <row r="65" spans="1:18" ht="18" customHeight="1" x14ac:dyDescent="0.15">
      <c r="A65" s="357">
        <v>1</v>
      </c>
      <c r="B65" s="358" t="s">
        <v>6697</v>
      </c>
      <c r="C65" s="358">
        <v>1</v>
      </c>
      <c r="D65" s="358" t="s">
        <v>6698</v>
      </c>
      <c r="E65" s="358">
        <v>2</v>
      </c>
      <c r="F65" s="358" t="s">
        <v>6679</v>
      </c>
      <c r="G65" s="358">
        <v>13</v>
      </c>
      <c r="H65" s="358" t="s">
        <v>39</v>
      </c>
      <c r="I65" s="358">
        <v>33</v>
      </c>
      <c r="J65" s="363" t="s">
        <v>49</v>
      </c>
      <c r="K65" s="33"/>
      <c r="L65" s="33"/>
      <c r="M65" s="33"/>
      <c r="N65" s="32" t="s">
        <v>6741</v>
      </c>
      <c r="O65" s="33">
        <v>88776</v>
      </c>
      <c r="P65" s="81"/>
      <c r="Q65" s="33"/>
      <c r="R65" s="39" t="s">
        <v>5</v>
      </c>
    </row>
    <row r="66" spans="1:18" ht="18" customHeight="1" x14ac:dyDescent="0.15">
      <c r="A66" s="357">
        <v>1</v>
      </c>
      <c r="B66" s="358" t="s">
        <v>6697</v>
      </c>
      <c r="C66" s="358">
        <v>1</v>
      </c>
      <c r="D66" s="358" t="s">
        <v>6698</v>
      </c>
      <c r="E66" s="358">
        <v>2</v>
      </c>
      <c r="F66" s="358" t="s">
        <v>6679</v>
      </c>
      <c r="G66" s="359">
        <v>15</v>
      </c>
      <c r="H66" s="359" t="s">
        <v>50</v>
      </c>
      <c r="I66" s="359"/>
      <c r="J66" s="360"/>
      <c r="K66" s="33"/>
      <c r="L66" s="33"/>
      <c r="M66" s="33"/>
      <c r="N66" s="32"/>
      <c r="O66" s="33"/>
      <c r="P66" s="81"/>
      <c r="Q66" s="33"/>
      <c r="R66" s="362"/>
    </row>
    <row r="67" spans="1:18" ht="18" customHeight="1" x14ac:dyDescent="0.15">
      <c r="A67" s="357">
        <v>1</v>
      </c>
      <c r="B67" s="358" t="s">
        <v>6697</v>
      </c>
      <c r="C67" s="358">
        <v>1</v>
      </c>
      <c r="D67" s="358" t="s">
        <v>6698</v>
      </c>
      <c r="E67" s="358">
        <v>2</v>
      </c>
      <c r="F67" s="358" t="s">
        <v>6679</v>
      </c>
      <c r="G67" s="358">
        <v>15</v>
      </c>
      <c r="H67" s="358" t="s">
        <v>50</v>
      </c>
      <c r="I67" s="359">
        <v>1</v>
      </c>
      <c r="J67" s="360" t="s">
        <v>51</v>
      </c>
      <c r="K67" s="33">
        <v>2000</v>
      </c>
      <c r="L67" s="33">
        <v>2160</v>
      </c>
      <c r="M67" s="33">
        <f>K67-L67</f>
        <v>-160</v>
      </c>
      <c r="N67" s="32" t="s">
        <v>6742</v>
      </c>
      <c r="O67" s="33"/>
      <c r="P67" s="81"/>
      <c r="Q67" s="33"/>
      <c r="R67" s="39" t="s">
        <v>5</v>
      </c>
    </row>
    <row r="68" spans="1:18" ht="18" customHeight="1" x14ac:dyDescent="0.15">
      <c r="A68" s="357">
        <v>1</v>
      </c>
      <c r="B68" s="358" t="s">
        <v>6697</v>
      </c>
      <c r="C68" s="358">
        <v>1</v>
      </c>
      <c r="D68" s="358" t="s">
        <v>6698</v>
      </c>
      <c r="E68" s="358">
        <v>2</v>
      </c>
      <c r="F68" s="358" t="s">
        <v>6679</v>
      </c>
      <c r="G68" s="358">
        <v>15</v>
      </c>
      <c r="H68" s="358" t="s">
        <v>50</v>
      </c>
      <c r="I68" s="358">
        <v>1</v>
      </c>
      <c r="J68" s="363" t="s">
        <v>51</v>
      </c>
      <c r="K68" s="33"/>
      <c r="L68" s="33"/>
      <c r="M68" s="33"/>
      <c r="N68" s="32" t="s">
        <v>6743</v>
      </c>
      <c r="O68" s="33">
        <v>2000000</v>
      </c>
      <c r="P68" s="81"/>
      <c r="Q68" s="33"/>
      <c r="R68" s="39" t="s">
        <v>5</v>
      </c>
    </row>
    <row r="69" spans="1:18" ht="18" customHeight="1" x14ac:dyDescent="0.15">
      <c r="A69" s="357">
        <v>1</v>
      </c>
      <c r="B69" s="358" t="s">
        <v>6697</v>
      </c>
      <c r="C69" s="358">
        <v>1</v>
      </c>
      <c r="D69" s="358" t="s">
        <v>6698</v>
      </c>
      <c r="E69" s="358">
        <v>2</v>
      </c>
      <c r="F69" s="358" t="s">
        <v>6679</v>
      </c>
      <c r="G69" s="358">
        <v>15</v>
      </c>
      <c r="H69" s="358" t="s">
        <v>50</v>
      </c>
      <c r="I69" s="359">
        <v>2</v>
      </c>
      <c r="J69" s="360" t="s">
        <v>280</v>
      </c>
      <c r="K69" s="33">
        <v>9511</v>
      </c>
      <c r="L69" s="33">
        <v>8441</v>
      </c>
      <c r="M69" s="33">
        <f>K69-L69</f>
        <v>1070</v>
      </c>
      <c r="N69" s="32" t="s">
        <v>6744</v>
      </c>
      <c r="O69" s="33">
        <v>1000000</v>
      </c>
      <c r="P69" s="81"/>
      <c r="Q69" s="33"/>
      <c r="R69" s="39" t="s">
        <v>5</v>
      </c>
    </row>
    <row r="70" spans="1:18" ht="18" customHeight="1" x14ac:dyDescent="0.15">
      <c r="A70" s="357">
        <v>1</v>
      </c>
      <c r="B70" s="358" t="s">
        <v>6697</v>
      </c>
      <c r="C70" s="358">
        <v>1</v>
      </c>
      <c r="D70" s="358" t="s">
        <v>6698</v>
      </c>
      <c r="E70" s="358">
        <v>2</v>
      </c>
      <c r="F70" s="358" t="s">
        <v>6679</v>
      </c>
      <c r="G70" s="358">
        <v>15</v>
      </c>
      <c r="H70" s="358" t="s">
        <v>50</v>
      </c>
      <c r="I70" s="358">
        <v>2</v>
      </c>
      <c r="J70" s="363" t="s">
        <v>280</v>
      </c>
      <c r="K70" s="33"/>
      <c r="L70" s="33"/>
      <c r="M70" s="33"/>
      <c r="N70" s="32" t="s">
        <v>6745</v>
      </c>
      <c r="O70" s="33">
        <v>5547960</v>
      </c>
      <c r="P70" s="81"/>
      <c r="Q70" s="33"/>
      <c r="R70" s="39" t="s">
        <v>5</v>
      </c>
    </row>
    <row r="71" spans="1:18" ht="18" customHeight="1" x14ac:dyDescent="0.15">
      <c r="A71" s="357">
        <v>1</v>
      </c>
      <c r="B71" s="358" t="s">
        <v>6697</v>
      </c>
      <c r="C71" s="358">
        <v>1</v>
      </c>
      <c r="D71" s="358" t="s">
        <v>6698</v>
      </c>
      <c r="E71" s="358">
        <v>2</v>
      </c>
      <c r="F71" s="358" t="s">
        <v>6679</v>
      </c>
      <c r="G71" s="358">
        <v>15</v>
      </c>
      <c r="H71" s="358" t="s">
        <v>50</v>
      </c>
      <c r="I71" s="358">
        <v>2</v>
      </c>
      <c r="J71" s="363" t="s">
        <v>280</v>
      </c>
      <c r="K71" s="33"/>
      <c r="L71" s="33"/>
      <c r="M71" s="33"/>
      <c r="N71" s="32" t="s">
        <v>6746</v>
      </c>
      <c r="O71" s="33">
        <v>2962440</v>
      </c>
      <c r="P71" s="81"/>
      <c r="Q71" s="33"/>
      <c r="R71" s="39" t="s">
        <v>5</v>
      </c>
    </row>
    <row r="72" spans="1:18" s="6" customFormat="1" ht="18" customHeight="1" x14ac:dyDescent="0.15">
      <c r="A72" s="348">
        <v>1</v>
      </c>
      <c r="B72" s="349" t="s">
        <v>6697</v>
      </c>
      <c r="C72" s="353">
        <v>1</v>
      </c>
      <c r="D72" s="349" t="s">
        <v>6698</v>
      </c>
      <c r="E72" s="354">
        <v>3</v>
      </c>
      <c r="F72" s="355" t="s">
        <v>6747</v>
      </c>
      <c r="G72" s="354"/>
      <c r="H72" s="355"/>
      <c r="I72" s="354"/>
      <c r="J72" s="356"/>
      <c r="K72" s="22">
        <f>IF(C72="",SUMIFS($K73:$K$5999,$A73:$A$5999,A72,$E73:$E$5999,""),IF(E72="",SUMIFS($K73:$K$5999,$A73:$A$5999,A72,$C73:$C$5999,C72,$G73:$G$5999,""),IF(G72="",SUMIFS($K73:$K$5999,$A73:$A$5999,A72,$C73:$C$5999,C72,$E73:$E$5999,E72),0)))</f>
        <v>16162</v>
      </c>
      <c r="L72" s="22">
        <f>IF(C72="",SUMIFS($L73:$L$5999,$A73:$A$5999,A72,$E73:$E$5999,""),IF(E72="",SUMIFS($L73:$L$5999,$A73:$A$5999,A72,$C73:$C$5999,C72,$G73:$G$5999,""),IF(G72="",SUMIFS($L73:$L$5999,$A73:$A$5999,A72,$C73:$C$5999,C72,$E73:$E$5999,E72),0)))</f>
        <v>14178</v>
      </c>
      <c r="M72" s="22">
        <f t="shared" ref="M72" si="7">K72-L72</f>
        <v>1984</v>
      </c>
      <c r="N72" s="77"/>
      <c r="O72" s="23"/>
      <c r="P72" s="60"/>
      <c r="Q72" s="73">
        <f>IF(C72="",SUMIFS($Q$3:$Q$5546,$A$3:$A$5546,A72,$C$3:$C$5546,"&gt;0",$E$3:$E$5546,""),IF(E72="",SUMIFS($Q$3:$Q$5546,$A$3:$A$5546,A72,$C$3:$C$5546,C72,$E$3:$E$5546,"&gt;0",$G$3:$G$5546,""),IF(G72="",SUMIFS($Q$3:$Q$5546,$A$3:$A$5546,A72,$C$3:$C$5546,C72,$E$3:$E$5546,E72,$G$3:$G$5546,"&gt;0"))))</f>
        <v>0</v>
      </c>
      <c r="R72" s="61" t="s">
        <v>5</v>
      </c>
    </row>
    <row r="73" spans="1:18" ht="18" customHeight="1" x14ac:dyDescent="0.15">
      <c r="A73" s="357">
        <v>1</v>
      </c>
      <c r="B73" s="358" t="s">
        <v>6697</v>
      </c>
      <c r="C73" s="358">
        <v>1</v>
      </c>
      <c r="D73" s="358" t="s">
        <v>6698</v>
      </c>
      <c r="E73" s="358">
        <v>3</v>
      </c>
      <c r="F73" s="358" t="s">
        <v>6747</v>
      </c>
      <c r="G73" s="359">
        <v>11</v>
      </c>
      <c r="H73" s="359" t="s">
        <v>33</v>
      </c>
      <c r="I73" s="359"/>
      <c r="J73" s="360"/>
      <c r="K73" s="33"/>
      <c r="L73" s="33"/>
      <c r="M73" s="33"/>
      <c r="N73" s="32"/>
      <c r="O73" s="33"/>
      <c r="P73" s="81"/>
      <c r="Q73" s="33"/>
      <c r="R73" s="362"/>
    </row>
    <row r="74" spans="1:18" ht="18" customHeight="1" x14ac:dyDescent="0.15">
      <c r="A74" s="357">
        <v>1</v>
      </c>
      <c r="B74" s="358" t="s">
        <v>6697</v>
      </c>
      <c r="C74" s="358">
        <v>1</v>
      </c>
      <c r="D74" s="358" t="s">
        <v>6698</v>
      </c>
      <c r="E74" s="358">
        <v>3</v>
      </c>
      <c r="F74" s="358" t="s">
        <v>6747</v>
      </c>
      <c r="G74" s="358">
        <v>11</v>
      </c>
      <c r="H74" s="358" t="s">
        <v>33</v>
      </c>
      <c r="I74" s="359">
        <v>1</v>
      </c>
      <c r="J74" s="360" t="s">
        <v>34</v>
      </c>
      <c r="K74" s="33">
        <v>100</v>
      </c>
      <c r="L74" s="33">
        <v>100</v>
      </c>
      <c r="M74" s="33">
        <f t="shared" ref="M74:M75" si="8">K74-L74</f>
        <v>0</v>
      </c>
      <c r="N74" s="32" t="s">
        <v>6748</v>
      </c>
      <c r="O74" s="33">
        <v>100000</v>
      </c>
      <c r="P74" s="81"/>
      <c r="Q74" s="33"/>
      <c r="R74" s="39" t="s">
        <v>5</v>
      </c>
    </row>
    <row r="75" spans="1:18" ht="18" customHeight="1" x14ac:dyDescent="0.15">
      <c r="A75" s="357">
        <v>1</v>
      </c>
      <c r="B75" s="358" t="s">
        <v>6697</v>
      </c>
      <c r="C75" s="358">
        <v>1</v>
      </c>
      <c r="D75" s="358" t="s">
        <v>6698</v>
      </c>
      <c r="E75" s="358">
        <v>3</v>
      </c>
      <c r="F75" s="358" t="s">
        <v>6747</v>
      </c>
      <c r="G75" s="358">
        <v>11</v>
      </c>
      <c r="H75" s="358" t="s">
        <v>33</v>
      </c>
      <c r="I75" s="359">
        <v>2</v>
      </c>
      <c r="J75" s="360" t="s">
        <v>46</v>
      </c>
      <c r="K75" s="33">
        <v>298</v>
      </c>
      <c r="L75" s="33">
        <v>224</v>
      </c>
      <c r="M75" s="33">
        <f t="shared" si="8"/>
        <v>74</v>
      </c>
      <c r="N75" s="32" t="s">
        <v>6749</v>
      </c>
      <c r="O75" s="33"/>
      <c r="P75" s="81"/>
      <c r="Q75" s="33"/>
      <c r="R75" s="39" t="s">
        <v>5</v>
      </c>
    </row>
    <row r="76" spans="1:18" ht="18" customHeight="1" x14ac:dyDescent="0.15">
      <c r="A76" s="357">
        <v>1</v>
      </c>
      <c r="B76" s="358" t="s">
        <v>6697</v>
      </c>
      <c r="C76" s="358">
        <v>1</v>
      </c>
      <c r="D76" s="358" t="s">
        <v>6698</v>
      </c>
      <c r="E76" s="358">
        <v>3</v>
      </c>
      <c r="F76" s="358" t="s">
        <v>6747</v>
      </c>
      <c r="G76" s="358">
        <v>11</v>
      </c>
      <c r="H76" s="358" t="s">
        <v>33</v>
      </c>
      <c r="I76" s="358">
        <v>2</v>
      </c>
      <c r="J76" s="363" t="s">
        <v>46</v>
      </c>
      <c r="K76" s="33"/>
      <c r="L76" s="33"/>
      <c r="M76" s="33"/>
      <c r="N76" s="32" t="s">
        <v>6750</v>
      </c>
      <c r="O76" s="33">
        <v>230400</v>
      </c>
      <c r="P76" s="81"/>
      <c r="Q76" s="33"/>
      <c r="R76" s="39" t="s">
        <v>5</v>
      </c>
    </row>
    <row r="77" spans="1:18" ht="18" customHeight="1" x14ac:dyDescent="0.15">
      <c r="A77" s="357">
        <v>1</v>
      </c>
      <c r="B77" s="358" t="s">
        <v>6697</v>
      </c>
      <c r="C77" s="358">
        <v>1</v>
      </c>
      <c r="D77" s="358" t="s">
        <v>6698</v>
      </c>
      <c r="E77" s="358">
        <v>3</v>
      </c>
      <c r="F77" s="358" t="s">
        <v>6747</v>
      </c>
      <c r="G77" s="358">
        <v>11</v>
      </c>
      <c r="H77" s="358" t="s">
        <v>33</v>
      </c>
      <c r="I77" s="358">
        <v>2</v>
      </c>
      <c r="J77" s="363" t="s">
        <v>46</v>
      </c>
      <c r="K77" s="33"/>
      <c r="L77" s="33"/>
      <c r="M77" s="33"/>
      <c r="N77" s="32" t="s">
        <v>6751</v>
      </c>
      <c r="O77" s="33">
        <v>67200</v>
      </c>
      <c r="P77" s="81"/>
      <c r="Q77" s="33"/>
      <c r="R77" s="39" t="s">
        <v>5</v>
      </c>
    </row>
    <row r="78" spans="1:18" ht="18" customHeight="1" x14ac:dyDescent="0.15">
      <c r="A78" s="357">
        <v>1</v>
      </c>
      <c r="B78" s="358" t="s">
        <v>6697</v>
      </c>
      <c r="C78" s="358">
        <v>1</v>
      </c>
      <c r="D78" s="358" t="s">
        <v>6698</v>
      </c>
      <c r="E78" s="358">
        <v>3</v>
      </c>
      <c r="F78" s="358" t="s">
        <v>6747</v>
      </c>
      <c r="G78" s="358">
        <v>11</v>
      </c>
      <c r="H78" s="358" t="s">
        <v>33</v>
      </c>
      <c r="I78" s="359">
        <v>5</v>
      </c>
      <c r="J78" s="360" t="s">
        <v>47</v>
      </c>
      <c r="K78" s="33">
        <v>6024</v>
      </c>
      <c r="L78" s="33">
        <v>6024</v>
      </c>
      <c r="M78" s="33">
        <f>K78-L78</f>
        <v>0</v>
      </c>
      <c r="N78" s="32" t="s">
        <v>6752</v>
      </c>
      <c r="O78" s="33"/>
      <c r="P78" s="81"/>
      <c r="Q78" s="33"/>
      <c r="R78" s="39" t="s">
        <v>5</v>
      </c>
    </row>
    <row r="79" spans="1:18" ht="18" customHeight="1" x14ac:dyDescent="0.15">
      <c r="A79" s="357">
        <v>1</v>
      </c>
      <c r="B79" s="358" t="s">
        <v>6697</v>
      </c>
      <c r="C79" s="358">
        <v>1</v>
      </c>
      <c r="D79" s="358" t="s">
        <v>6698</v>
      </c>
      <c r="E79" s="358">
        <v>3</v>
      </c>
      <c r="F79" s="358" t="s">
        <v>6747</v>
      </c>
      <c r="G79" s="358">
        <v>11</v>
      </c>
      <c r="H79" s="358" t="s">
        <v>33</v>
      </c>
      <c r="I79" s="358">
        <v>5</v>
      </c>
      <c r="J79" s="363" t="s">
        <v>47</v>
      </c>
      <c r="K79" s="33"/>
      <c r="L79" s="33"/>
      <c r="M79" s="33"/>
      <c r="N79" s="32" t="s">
        <v>6753</v>
      </c>
      <c r="O79" s="33"/>
      <c r="P79" s="81"/>
      <c r="Q79" s="33"/>
      <c r="R79" s="39" t="s">
        <v>5</v>
      </c>
    </row>
    <row r="80" spans="1:18" ht="18" customHeight="1" x14ac:dyDescent="0.15">
      <c r="A80" s="357">
        <v>1</v>
      </c>
      <c r="B80" s="358" t="s">
        <v>6697</v>
      </c>
      <c r="C80" s="358">
        <v>1</v>
      </c>
      <c r="D80" s="358" t="s">
        <v>6698</v>
      </c>
      <c r="E80" s="358">
        <v>3</v>
      </c>
      <c r="F80" s="358" t="s">
        <v>6747</v>
      </c>
      <c r="G80" s="358">
        <v>11</v>
      </c>
      <c r="H80" s="358" t="s">
        <v>33</v>
      </c>
      <c r="I80" s="358">
        <v>5</v>
      </c>
      <c r="J80" s="363" t="s">
        <v>47</v>
      </c>
      <c r="K80" s="33"/>
      <c r="L80" s="33"/>
      <c r="M80" s="33"/>
      <c r="N80" s="32" t="s">
        <v>6754</v>
      </c>
      <c r="O80" s="33">
        <v>6024000</v>
      </c>
      <c r="P80" s="81"/>
      <c r="Q80" s="33"/>
      <c r="R80" s="39" t="s">
        <v>5</v>
      </c>
    </row>
    <row r="81" spans="1:18" ht="18" customHeight="1" x14ac:dyDescent="0.15">
      <c r="A81" s="357">
        <v>1</v>
      </c>
      <c r="B81" s="358" t="s">
        <v>6697</v>
      </c>
      <c r="C81" s="358">
        <v>1</v>
      </c>
      <c r="D81" s="358" t="s">
        <v>6698</v>
      </c>
      <c r="E81" s="358">
        <v>3</v>
      </c>
      <c r="F81" s="358" t="s">
        <v>6747</v>
      </c>
      <c r="G81" s="358">
        <v>11</v>
      </c>
      <c r="H81" s="358" t="s">
        <v>33</v>
      </c>
      <c r="I81" s="359">
        <v>6</v>
      </c>
      <c r="J81" s="360" t="s">
        <v>48</v>
      </c>
      <c r="K81" s="33">
        <v>1500</v>
      </c>
      <c r="L81" s="33">
        <v>1500</v>
      </c>
      <c r="M81" s="33">
        <f>K81-L81</f>
        <v>0</v>
      </c>
      <c r="N81" s="32" t="s">
        <v>6755</v>
      </c>
      <c r="O81" s="33">
        <v>1500000</v>
      </c>
      <c r="P81" s="81"/>
      <c r="Q81" s="33"/>
      <c r="R81" s="39" t="s">
        <v>5</v>
      </c>
    </row>
    <row r="82" spans="1:18" ht="18" customHeight="1" x14ac:dyDescent="0.15">
      <c r="A82" s="357">
        <v>1</v>
      </c>
      <c r="B82" s="358" t="s">
        <v>6697</v>
      </c>
      <c r="C82" s="358">
        <v>1</v>
      </c>
      <c r="D82" s="358" t="s">
        <v>6698</v>
      </c>
      <c r="E82" s="358">
        <v>3</v>
      </c>
      <c r="F82" s="358" t="s">
        <v>6747</v>
      </c>
      <c r="G82" s="359">
        <v>12</v>
      </c>
      <c r="H82" s="359" t="s">
        <v>36</v>
      </c>
      <c r="I82" s="359"/>
      <c r="J82" s="360"/>
      <c r="K82" s="33"/>
      <c r="L82" s="33"/>
      <c r="M82" s="33"/>
      <c r="N82" s="32"/>
      <c r="O82" s="33"/>
      <c r="P82" s="81"/>
      <c r="Q82" s="33"/>
      <c r="R82" s="362"/>
    </row>
    <row r="83" spans="1:18" ht="18" customHeight="1" x14ac:dyDescent="0.15">
      <c r="A83" s="357">
        <v>1</v>
      </c>
      <c r="B83" s="358" t="s">
        <v>6697</v>
      </c>
      <c r="C83" s="358">
        <v>1</v>
      </c>
      <c r="D83" s="358" t="s">
        <v>6698</v>
      </c>
      <c r="E83" s="358">
        <v>3</v>
      </c>
      <c r="F83" s="358" t="s">
        <v>6747</v>
      </c>
      <c r="G83" s="358">
        <v>12</v>
      </c>
      <c r="H83" s="358" t="s">
        <v>36</v>
      </c>
      <c r="I83" s="359">
        <v>11</v>
      </c>
      <c r="J83" s="360" t="s">
        <v>38</v>
      </c>
      <c r="K83" s="33">
        <v>56</v>
      </c>
      <c r="L83" s="33">
        <v>56</v>
      </c>
      <c r="M83" s="33">
        <f>K83-L83</f>
        <v>0</v>
      </c>
      <c r="N83" s="32" t="s">
        <v>6756</v>
      </c>
      <c r="O83" s="33">
        <v>45580</v>
      </c>
      <c r="P83" s="81"/>
      <c r="Q83" s="33"/>
      <c r="R83" s="39" t="s">
        <v>5</v>
      </c>
    </row>
    <row r="84" spans="1:18" ht="18" customHeight="1" x14ac:dyDescent="0.15">
      <c r="A84" s="357">
        <v>1</v>
      </c>
      <c r="B84" s="358" t="s">
        <v>6697</v>
      </c>
      <c r="C84" s="358">
        <v>1</v>
      </c>
      <c r="D84" s="358" t="s">
        <v>6698</v>
      </c>
      <c r="E84" s="358">
        <v>3</v>
      </c>
      <c r="F84" s="358" t="s">
        <v>6747</v>
      </c>
      <c r="G84" s="358">
        <v>12</v>
      </c>
      <c r="H84" s="358" t="s">
        <v>36</v>
      </c>
      <c r="I84" s="358">
        <v>11</v>
      </c>
      <c r="J84" s="363" t="s">
        <v>38</v>
      </c>
      <c r="K84" s="33"/>
      <c r="L84" s="33"/>
      <c r="M84" s="33"/>
      <c r="N84" s="32" t="s">
        <v>6757</v>
      </c>
      <c r="O84" s="33">
        <v>10218</v>
      </c>
      <c r="P84" s="81"/>
      <c r="Q84" s="33"/>
      <c r="R84" s="39" t="s">
        <v>5</v>
      </c>
    </row>
    <row r="85" spans="1:18" ht="18" customHeight="1" x14ac:dyDescent="0.15">
      <c r="A85" s="357">
        <v>1</v>
      </c>
      <c r="B85" s="358" t="s">
        <v>6697</v>
      </c>
      <c r="C85" s="358">
        <v>1</v>
      </c>
      <c r="D85" s="358" t="s">
        <v>6698</v>
      </c>
      <c r="E85" s="358">
        <v>3</v>
      </c>
      <c r="F85" s="358" t="s">
        <v>6747</v>
      </c>
      <c r="G85" s="359">
        <v>13</v>
      </c>
      <c r="H85" s="359" t="s">
        <v>39</v>
      </c>
      <c r="I85" s="359"/>
      <c r="J85" s="360"/>
      <c r="K85" s="33"/>
      <c r="L85" s="33"/>
      <c r="M85" s="33"/>
      <c r="N85" s="32"/>
      <c r="O85" s="33"/>
      <c r="P85" s="81"/>
      <c r="Q85" s="33"/>
      <c r="R85" s="362"/>
    </row>
    <row r="86" spans="1:18" ht="18" customHeight="1" x14ac:dyDescent="0.15">
      <c r="A86" s="357">
        <v>1</v>
      </c>
      <c r="B86" s="358" t="s">
        <v>6697</v>
      </c>
      <c r="C86" s="358">
        <v>1</v>
      </c>
      <c r="D86" s="358" t="s">
        <v>6698</v>
      </c>
      <c r="E86" s="358">
        <v>3</v>
      </c>
      <c r="F86" s="358" t="s">
        <v>6747</v>
      </c>
      <c r="G86" s="358">
        <v>13</v>
      </c>
      <c r="H86" s="358" t="s">
        <v>39</v>
      </c>
      <c r="I86" s="359">
        <v>32</v>
      </c>
      <c r="J86" s="360" t="s">
        <v>6758</v>
      </c>
      <c r="K86" s="33">
        <v>2336</v>
      </c>
      <c r="L86" s="33">
        <v>1906</v>
      </c>
      <c r="M86" s="33">
        <f>K86-L86</f>
        <v>430</v>
      </c>
      <c r="N86" s="32" t="s">
        <v>6759</v>
      </c>
      <c r="O86" s="33"/>
      <c r="P86" s="81"/>
      <c r="Q86" s="33"/>
      <c r="R86" s="39" t="s">
        <v>5</v>
      </c>
    </row>
    <row r="87" spans="1:18" ht="18" customHeight="1" x14ac:dyDescent="0.15">
      <c r="A87" s="357">
        <v>1</v>
      </c>
      <c r="B87" s="358" t="s">
        <v>6697</v>
      </c>
      <c r="C87" s="358">
        <v>1</v>
      </c>
      <c r="D87" s="358" t="s">
        <v>6698</v>
      </c>
      <c r="E87" s="358">
        <v>3</v>
      </c>
      <c r="F87" s="358" t="s">
        <v>6747</v>
      </c>
      <c r="G87" s="358">
        <v>13</v>
      </c>
      <c r="H87" s="358" t="s">
        <v>39</v>
      </c>
      <c r="I87" s="358">
        <v>32</v>
      </c>
      <c r="J87" s="363" t="s">
        <v>6758</v>
      </c>
      <c r="K87" s="33"/>
      <c r="L87" s="33"/>
      <c r="M87" s="33"/>
      <c r="N87" s="32" t="s">
        <v>6760</v>
      </c>
      <c r="O87" s="33"/>
      <c r="P87" s="81"/>
      <c r="Q87" s="33"/>
      <c r="R87" s="39" t="s">
        <v>5</v>
      </c>
    </row>
    <row r="88" spans="1:18" ht="18" customHeight="1" x14ac:dyDescent="0.15">
      <c r="A88" s="357">
        <v>1</v>
      </c>
      <c r="B88" s="358" t="s">
        <v>6697</v>
      </c>
      <c r="C88" s="358">
        <v>1</v>
      </c>
      <c r="D88" s="358" t="s">
        <v>6698</v>
      </c>
      <c r="E88" s="358">
        <v>3</v>
      </c>
      <c r="F88" s="358" t="s">
        <v>6747</v>
      </c>
      <c r="G88" s="358">
        <v>13</v>
      </c>
      <c r="H88" s="358" t="s">
        <v>39</v>
      </c>
      <c r="I88" s="358">
        <v>32</v>
      </c>
      <c r="J88" s="363" t="s">
        <v>6758</v>
      </c>
      <c r="K88" s="33"/>
      <c r="L88" s="33"/>
      <c r="M88" s="33"/>
      <c r="N88" s="32" t="s">
        <v>6761</v>
      </c>
      <c r="O88" s="33"/>
      <c r="P88" s="81"/>
      <c r="Q88" s="33"/>
      <c r="R88" s="39" t="s">
        <v>5</v>
      </c>
    </row>
    <row r="89" spans="1:18" ht="18" customHeight="1" x14ac:dyDescent="0.15">
      <c r="A89" s="357">
        <v>1</v>
      </c>
      <c r="B89" s="358" t="s">
        <v>6697</v>
      </c>
      <c r="C89" s="358">
        <v>1</v>
      </c>
      <c r="D89" s="358" t="s">
        <v>6698</v>
      </c>
      <c r="E89" s="358">
        <v>3</v>
      </c>
      <c r="F89" s="358" t="s">
        <v>6747</v>
      </c>
      <c r="G89" s="358">
        <v>13</v>
      </c>
      <c r="H89" s="358" t="s">
        <v>39</v>
      </c>
      <c r="I89" s="358">
        <v>32</v>
      </c>
      <c r="J89" s="363" t="s">
        <v>6758</v>
      </c>
      <c r="K89" s="33"/>
      <c r="L89" s="33"/>
      <c r="M89" s="33"/>
      <c r="N89" s="32" t="s">
        <v>6762</v>
      </c>
      <c r="O89" s="33"/>
      <c r="P89" s="81"/>
      <c r="Q89" s="33"/>
      <c r="R89" s="39" t="s">
        <v>5</v>
      </c>
    </row>
    <row r="90" spans="1:18" ht="18" customHeight="1" x14ac:dyDescent="0.15">
      <c r="A90" s="357">
        <v>1</v>
      </c>
      <c r="B90" s="358" t="s">
        <v>6697</v>
      </c>
      <c r="C90" s="358">
        <v>1</v>
      </c>
      <c r="D90" s="358" t="s">
        <v>6698</v>
      </c>
      <c r="E90" s="358">
        <v>3</v>
      </c>
      <c r="F90" s="358" t="s">
        <v>6747</v>
      </c>
      <c r="G90" s="358">
        <v>13</v>
      </c>
      <c r="H90" s="358" t="s">
        <v>39</v>
      </c>
      <c r="I90" s="358">
        <v>32</v>
      </c>
      <c r="J90" s="363" t="s">
        <v>6758</v>
      </c>
      <c r="K90" s="33"/>
      <c r="L90" s="33"/>
      <c r="M90" s="33"/>
      <c r="N90" s="32" t="s">
        <v>6763</v>
      </c>
      <c r="O90" s="33">
        <v>388800</v>
      </c>
      <c r="P90" s="81"/>
      <c r="Q90" s="33"/>
      <c r="R90" s="39" t="s">
        <v>5</v>
      </c>
    </row>
    <row r="91" spans="1:18" ht="18" customHeight="1" x14ac:dyDescent="0.15">
      <c r="A91" s="357">
        <v>1</v>
      </c>
      <c r="B91" s="358" t="s">
        <v>6697</v>
      </c>
      <c r="C91" s="358">
        <v>1</v>
      </c>
      <c r="D91" s="358" t="s">
        <v>6698</v>
      </c>
      <c r="E91" s="358">
        <v>3</v>
      </c>
      <c r="F91" s="358" t="s">
        <v>6747</v>
      </c>
      <c r="G91" s="358">
        <v>13</v>
      </c>
      <c r="H91" s="358" t="s">
        <v>39</v>
      </c>
      <c r="I91" s="358">
        <v>32</v>
      </c>
      <c r="J91" s="363" t="s">
        <v>6758</v>
      </c>
      <c r="K91" s="33"/>
      <c r="L91" s="33"/>
      <c r="M91" s="33"/>
      <c r="N91" s="32" t="s">
        <v>6764</v>
      </c>
      <c r="O91" s="33"/>
      <c r="P91" s="81"/>
      <c r="Q91" s="33"/>
      <c r="R91" s="39" t="s">
        <v>5</v>
      </c>
    </row>
    <row r="92" spans="1:18" ht="18" customHeight="1" x14ac:dyDescent="0.15">
      <c r="A92" s="357">
        <v>1</v>
      </c>
      <c r="B92" s="358" t="s">
        <v>6697</v>
      </c>
      <c r="C92" s="358">
        <v>1</v>
      </c>
      <c r="D92" s="358" t="s">
        <v>6698</v>
      </c>
      <c r="E92" s="358">
        <v>3</v>
      </c>
      <c r="F92" s="358" t="s">
        <v>6747</v>
      </c>
      <c r="G92" s="358">
        <v>13</v>
      </c>
      <c r="H92" s="358" t="s">
        <v>39</v>
      </c>
      <c r="I92" s="358">
        <v>32</v>
      </c>
      <c r="J92" s="363" t="s">
        <v>6758</v>
      </c>
      <c r="K92" s="33"/>
      <c r="L92" s="33"/>
      <c r="M92" s="33"/>
      <c r="N92" s="32" t="s">
        <v>6765</v>
      </c>
      <c r="O92" s="33"/>
      <c r="P92" s="81"/>
      <c r="Q92" s="33"/>
      <c r="R92" s="39" t="s">
        <v>5</v>
      </c>
    </row>
    <row r="93" spans="1:18" ht="18" customHeight="1" x14ac:dyDescent="0.15">
      <c r="A93" s="357">
        <v>1</v>
      </c>
      <c r="B93" s="358" t="s">
        <v>6697</v>
      </c>
      <c r="C93" s="358">
        <v>1</v>
      </c>
      <c r="D93" s="358" t="s">
        <v>6698</v>
      </c>
      <c r="E93" s="358">
        <v>3</v>
      </c>
      <c r="F93" s="358" t="s">
        <v>6747</v>
      </c>
      <c r="G93" s="358">
        <v>13</v>
      </c>
      <c r="H93" s="358" t="s">
        <v>39</v>
      </c>
      <c r="I93" s="358">
        <v>32</v>
      </c>
      <c r="J93" s="363" t="s">
        <v>6758</v>
      </c>
      <c r="K93" s="33"/>
      <c r="L93" s="33"/>
      <c r="M93" s="33"/>
      <c r="N93" s="32" t="s">
        <v>6766</v>
      </c>
      <c r="O93" s="33"/>
      <c r="P93" s="81"/>
      <c r="Q93" s="33"/>
      <c r="R93" s="39" t="s">
        <v>5</v>
      </c>
    </row>
    <row r="94" spans="1:18" ht="18" customHeight="1" x14ac:dyDescent="0.15">
      <c r="A94" s="357">
        <v>1</v>
      </c>
      <c r="B94" s="358" t="s">
        <v>6697</v>
      </c>
      <c r="C94" s="358">
        <v>1</v>
      </c>
      <c r="D94" s="358" t="s">
        <v>6698</v>
      </c>
      <c r="E94" s="358">
        <v>3</v>
      </c>
      <c r="F94" s="358" t="s">
        <v>6747</v>
      </c>
      <c r="G94" s="358">
        <v>13</v>
      </c>
      <c r="H94" s="358" t="s">
        <v>39</v>
      </c>
      <c r="I94" s="358">
        <v>32</v>
      </c>
      <c r="J94" s="363" t="s">
        <v>6758</v>
      </c>
      <c r="K94" s="33"/>
      <c r="L94" s="33"/>
      <c r="M94" s="33"/>
      <c r="N94" s="32" t="s">
        <v>6767</v>
      </c>
      <c r="O94" s="33">
        <v>1325592</v>
      </c>
      <c r="P94" s="81"/>
      <c r="Q94" s="33"/>
      <c r="R94" s="39" t="s">
        <v>5</v>
      </c>
    </row>
    <row r="95" spans="1:18" ht="18" customHeight="1" x14ac:dyDescent="0.15">
      <c r="A95" s="357">
        <v>1</v>
      </c>
      <c r="B95" s="358" t="s">
        <v>6697</v>
      </c>
      <c r="C95" s="358">
        <v>1</v>
      </c>
      <c r="D95" s="358" t="s">
        <v>6698</v>
      </c>
      <c r="E95" s="358">
        <v>3</v>
      </c>
      <c r="F95" s="358" t="s">
        <v>6747</v>
      </c>
      <c r="G95" s="358">
        <v>13</v>
      </c>
      <c r="H95" s="358" t="s">
        <v>39</v>
      </c>
      <c r="I95" s="358">
        <v>32</v>
      </c>
      <c r="J95" s="363" t="s">
        <v>6758</v>
      </c>
      <c r="K95" s="33"/>
      <c r="L95" s="33"/>
      <c r="M95" s="33"/>
      <c r="N95" s="32" t="s">
        <v>6768</v>
      </c>
      <c r="O95" s="33">
        <v>621342</v>
      </c>
      <c r="P95" s="81"/>
      <c r="Q95" s="33"/>
      <c r="R95" s="39" t="s">
        <v>5</v>
      </c>
    </row>
    <row r="96" spans="1:18" ht="18" customHeight="1" x14ac:dyDescent="0.15">
      <c r="A96" s="357">
        <v>1</v>
      </c>
      <c r="B96" s="358" t="s">
        <v>6697</v>
      </c>
      <c r="C96" s="358">
        <v>1</v>
      </c>
      <c r="D96" s="358" t="s">
        <v>6698</v>
      </c>
      <c r="E96" s="358">
        <v>3</v>
      </c>
      <c r="F96" s="358" t="s">
        <v>6747</v>
      </c>
      <c r="G96" s="358">
        <v>13</v>
      </c>
      <c r="H96" s="358" t="s">
        <v>39</v>
      </c>
      <c r="I96" s="359">
        <v>33</v>
      </c>
      <c r="J96" s="360" t="s">
        <v>49</v>
      </c>
      <c r="K96" s="33">
        <v>318</v>
      </c>
      <c r="L96" s="33">
        <v>318</v>
      </c>
      <c r="M96" s="33">
        <f>K96-L96</f>
        <v>0</v>
      </c>
      <c r="N96" s="32" t="s">
        <v>6740</v>
      </c>
      <c r="O96" s="33"/>
      <c r="P96" s="81"/>
      <c r="Q96" s="33"/>
      <c r="R96" s="39" t="s">
        <v>5</v>
      </c>
    </row>
    <row r="97" spans="1:18" ht="18" customHeight="1" x14ac:dyDescent="0.15">
      <c r="A97" s="357">
        <v>1</v>
      </c>
      <c r="B97" s="358" t="s">
        <v>6697</v>
      </c>
      <c r="C97" s="358">
        <v>1</v>
      </c>
      <c r="D97" s="358" t="s">
        <v>6698</v>
      </c>
      <c r="E97" s="358">
        <v>3</v>
      </c>
      <c r="F97" s="358" t="s">
        <v>6747</v>
      </c>
      <c r="G97" s="358">
        <v>13</v>
      </c>
      <c r="H97" s="358" t="s">
        <v>39</v>
      </c>
      <c r="I97" s="358">
        <v>33</v>
      </c>
      <c r="J97" s="363" t="s">
        <v>49</v>
      </c>
      <c r="K97" s="33"/>
      <c r="L97" s="33"/>
      <c r="M97" s="33"/>
      <c r="N97" s="32" t="s">
        <v>6769</v>
      </c>
      <c r="O97" s="33">
        <v>229003</v>
      </c>
      <c r="P97" s="81"/>
      <c r="Q97" s="33"/>
      <c r="R97" s="39" t="s">
        <v>5</v>
      </c>
    </row>
    <row r="98" spans="1:18" ht="18" customHeight="1" x14ac:dyDescent="0.15">
      <c r="A98" s="357">
        <v>1</v>
      </c>
      <c r="B98" s="358" t="s">
        <v>6697</v>
      </c>
      <c r="C98" s="358">
        <v>1</v>
      </c>
      <c r="D98" s="358" t="s">
        <v>6698</v>
      </c>
      <c r="E98" s="358">
        <v>3</v>
      </c>
      <c r="F98" s="358" t="s">
        <v>6747</v>
      </c>
      <c r="G98" s="358">
        <v>13</v>
      </c>
      <c r="H98" s="358" t="s">
        <v>39</v>
      </c>
      <c r="I98" s="358">
        <v>33</v>
      </c>
      <c r="J98" s="363" t="s">
        <v>49</v>
      </c>
      <c r="K98" s="33"/>
      <c r="L98" s="33"/>
      <c r="M98" s="33"/>
      <c r="N98" s="32" t="s">
        <v>6770</v>
      </c>
      <c r="O98" s="33">
        <v>88776</v>
      </c>
      <c r="P98" s="81"/>
      <c r="Q98" s="33"/>
      <c r="R98" s="39" t="s">
        <v>5</v>
      </c>
    </row>
    <row r="99" spans="1:18" ht="18" customHeight="1" x14ac:dyDescent="0.15">
      <c r="A99" s="357">
        <v>1</v>
      </c>
      <c r="B99" s="358" t="s">
        <v>6697</v>
      </c>
      <c r="C99" s="358">
        <v>1</v>
      </c>
      <c r="D99" s="358" t="s">
        <v>6698</v>
      </c>
      <c r="E99" s="358">
        <v>3</v>
      </c>
      <c r="F99" s="358" t="s">
        <v>6747</v>
      </c>
      <c r="G99" s="359">
        <v>15</v>
      </c>
      <c r="H99" s="359" t="s">
        <v>50</v>
      </c>
      <c r="I99" s="359"/>
      <c r="J99" s="360"/>
      <c r="K99" s="33"/>
      <c r="L99" s="33"/>
      <c r="M99" s="33"/>
      <c r="N99" s="32"/>
      <c r="O99" s="33"/>
      <c r="P99" s="81"/>
      <c r="Q99" s="33"/>
      <c r="R99" s="362"/>
    </row>
    <row r="100" spans="1:18" ht="18" customHeight="1" x14ac:dyDescent="0.15">
      <c r="A100" s="357">
        <v>1</v>
      </c>
      <c r="B100" s="358" t="s">
        <v>6697</v>
      </c>
      <c r="C100" s="358">
        <v>1</v>
      </c>
      <c r="D100" s="358" t="s">
        <v>6698</v>
      </c>
      <c r="E100" s="358">
        <v>3</v>
      </c>
      <c r="F100" s="358" t="s">
        <v>6747</v>
      </c>
      <c r="G100" s="358">
        <v>15</v>
      </c>
      <c r="H100" s="358" t="s">
        <v>50</v>
      </c>
      <c r="I100" s="359">
        <v>1</v>
      </c>
      <c r="J100" s="360" t="s">
        <v>51</v>
      </c>
      <c r="K100" s="33">
        <v>5530</v>
      </c>
      <c r="L100" s="33">
        <v>4050</v>
      </c>
      <c r="M100" s="33">
        <f>K100-L100</f>
        <v>1480</v>
      </c>
      <c r="N100" s="32" t="s">
        <v>6771</v>
      </c>
      <c r="O100" s="33">
        <v>2905200</v>
      </c>
      <c r="P100" s="81"/>
      <c r="Q100" s="33"/>
      <c r="R100" s="39" t="s">
        <v>5</v>
      </c>
    </row>
    <row r="101" spans="1:18" ht="18" customHeight="1" x14ac:dyDescent="0.15">
      <c r="A101" s="357">
        <v>1</v>
      </c>
      <c r="B101" s="358" t="s">
        <v>6697</v>
      </c>
      <c r="C101" s="358">
        <v>1</v>
      </c>
      <c r="D101" s="358" t="s">
        <v>6698</v>
      </c>
      <c r="E101" s="358">
        <v>3</v>
      </c>
      <c r="F101" s="358" t="s">
        <v>6747</v>
      </c>
      <c r="G101" s="358">
        <v>15</v>
      </c>
      <c r="H101" s="358" t="s">
        <v>50</v>
      </c>
      <c r="I101" s="358">
        <v>1</v>
      </c>
      <c r="J101" s="363" t="s">
        <v>51</v>
      </c>
      <c r="K101" s="33"/>
      <c r="L101" s="33"/>
      <c r="M101" s="33"/>
      <c r="N101" s="32" t="s">
        <v>6772</v>
      </c>
      <c r="O101" s="33">
        <v>702000</v>
      </c>
      <c r="P101" s="81"/>
      <c r="Q101" s="33"/>
      <c r="R101" s="39" t="s">
        <v>5</v>
      </c>
    </row>
    <row r="102" spans="1:18" ht="18" customHeight="1" x14ac:dyDescent="0.15">
      <c r="A102" s="357">
        <v>1</v>
      </c>
      <c r="B102" s="358" t="s">
        <v>6697</v>
      </c>
      <c r="C102" s="358">
        <v>1</v>
      </c>
      <c r="D102" s="358" t="s">
        <v>6698</v>
      </c>
      <c r="E102" s="358">
        <v>3</v>
      </c>
      <c r="F102" s="358" t="s">
        <v>6747</v>
      </c>
      <c r="G102" s="358">
        <v>15</v>
      </c>
      <c r="H102" s="358" t="s">
        <v>50</v>
      </c>
      <c r="I102" s="358">
        <v>1</v>
      </c>
      <c r="J102" s="363" t="s">
        <v>51</v>
      </c>
      <c r="K102" s="33"/>
      <c r="L102" s="33"/>
      <c r="M102" s="33"/>
      <c r="N102" s="32" t="s">
        <v>6773</v>
      </c>
      <c r="O102" s="33">
        <v>1922400</v>
      </c>
      <c r="P102" s="81"/>
      <c r="Q102" s="33"/>
      <c r="R102" s="39" t="s">
        <v>5</v>
      </c>
    </row>
    <row r="103" spans="1:18" s="6" customFormat="1" ht="18" customHeight="1" x14ac:dyDescent="0.15">
      <c r="A103" s="348">
        <v>1</v>
      </c>
      <c r="B103" s="349" t="s">
        <v>6697</v>
      </c>
      <c r="C103" s="353">
        <v>1</v>
      </c>
      <c r="D103" s="349" t="s">
        <v>6698</v>
      </c>
      <c r="E103" s="354">
        <v>4</v>
      </c>
      <c r="F103" s="355" t="s">
        <v>6681</v>
      </c>
      <c r="G103" s="354"/>
      <c r="H103" s="355"/>
      <c r="I103" s="354"/>
      <c r="J103" s="356"/>
      <c r="K103" s="22">
        <f>IF(C103="",SUMIFS($K104:$K$5999,$A104:$A$5999,A103,$E104:$E$5999,""),IF(E103="",SUMIFS($K104:$K$5999,$A104:$A$5999,A103,$C104:$C$5999,C103,$G104:$G$5999,""),IF(G103="",SUMIFS($K104:$K$5999,$A104:$A$5999,A103,$C104:$C$5999,C103,$E104:$E$5999,E103),0)))</f>
        <v>128528</v>
      </c>
      <c r="L103" s="22">
        <f>IF(C103="",SUMIFS($L104:$L$5999,$A104:$A$5999,A103,$E104:$E$5999,""),IF(E103="",SUMIFS($L104:$L$5999,$A104:$A$5999,A103,$C104:$C$5999,C103,$G104:$G$5999,""),IF(G103="",SUMIFS($L104:$L$5999,$A104:$A$5999,A103,$C104:$C$5999,C103,$E104:$E$5999,E103),0)))</f>
        <v>120659</v>
      </c>
      <c r="M103" s="22">
        <f t="shared" ref="M103" si="9">K103-L103</f>
        <v>7869</v>
      </c>
      <c r="N103" s="77"/>
      <c r="O103" s="23"/>
      <c r="P103" s="60"/>
      <c r="Q103" s="73">
        <f>IF(C103="",SUMIFS($Q$3:$Q$5546,$A$3:$A$5546,A103,$C$3:$C$5546,"&gt;0",$E$3:$E$5546,""),IF(E103="",SUMIFS($Q$3:$Q$5546,$A$3:$A$5546,A103,$C$3:$C$5546,C103,$E$3:$E$5546,"&gt;0",$G$3:$G$5546,""),IF(G103="",SUMIFS($Q$3:$Q$5546,$A$3:$A$5546,A103,$C$3:$C$5546,C103,$E$3:$E$5546,E103,$G$3:$G$5546,"&gt;0"))))</f>
        <v>27200</v>
      </c>
      <c r="R103" s="61" t="s">
        <v>5</v>
      </c>
    </row>
    <row r="104" spans="1:18" ht="18" customHeight="1" x14ac:dyDescent="0.15">
      <c r="A104" s="357">
        <v>1</v>
      </c>
      <c r="B104" s="358" t="s">
        <v>6697</v>
      </c>
      <c r="C104" s="358">
        <v>1</v>
      </c>
      <c r="D104" s="358" t="s">
        <v>6698</v>
      </c>
      <c r="E104" s="358">
        <v>4</v>
      </c>
      <c r="F104" s="358" t="s">
        <v>6681</v>
      </c>
      <c r="G104" s="359">
        <v>11</v>
      </c>
      <c r="H104" s="359" t="s">
        <v>33</v>
      </c>
      <c r="I104" s="359"/>
      <c r="J104" s="360"/>
      <c r="K104" s="33"/>
      <c r="L104" s="33"/>
      <c r="M104" s="33"/>
      <c r="N104" s="32"/>
      <c r="O104" s="33"/>
      <c r="P104" s="81"/>
      <c r="Q104" s="33"/>
      <c r="R104" s="362"/>
    </row>
    <row r="105" spans="1:18" ht="18" customHeight="1" x14ac:dyDescent="0.15">
      <c r="A105" s="357">
        <v>1</v>
      </c>
      <c r="B105" s="358" t="s">
        <v>6697</v>
      </c>
      <c r="C105" s="358">
        <v>1</v>
      </c>
      <c r="D105" s="358" t="s">
        <v>6698</v>
      </c>
      <c r="E105" s="358">
        <v>4</v>
      </c>
      <c r="F105" s="358" t="s">
        <v>6681</v>
      </c>
      <c r="G105" s="358">
        <v>11</v>
      </c>
      <c r="H105" s="358" t="s">
        <v>33</v>
      </c>
      <c r="I105" s="359">
        <v>1</v>
      </c>
      <c r="J105" s="360" t="s">
        <v>34</v>
      </c>
      <c r="K105" s="33">
        <v>200</v>
      </c>
      <c r="L105" s="33">
        <v>200</v>
      </c>
      <c r="M105" s="33">
        <f t="shared" ref="M105:M106" si="10">K105-L105</f>
        <v>0</v>
      </c>
      <c r="N105" s="32" t="s">
        <v>6774</v>
      </c>
      <c r="O105" s="33">
        <v>200000</v>
      </c>
      <c r="P105" s="81" t="s">
        <v>6677</v>
      </c>
      <c r="Q105" s="33">
        <v>27200</v>
      </c>
      <c r="R105" s="39" t="s">
        <v>5</v>
      </c>
    </row>
    <row r="106" spans="1:18" ht="18" customHeight="1" x14ac:dyDescent="0.15">
      <c r="A106" s="357">
        <v>1</v>
      </c>
      <c r="B106" s="358" t="s">
        <v>6697</v>
      </c>
      <c r="C106" s="358">
        <v>1</v>
      </c>
      <c r="D106" s="358" t="s">
        <v>6698</v>
      </c>
      <c r="E106" s="358">
        <v>4</v>
      </c>
      <c r="F106" s="358" t="s">
        <v>6681</v>
      </c>
      <c r="G106" s="358">
        <v>11</v>
      </c>
      <c r="H106" s="358" t="s">
        <v>33</v>
      </c>
      <c r="I106" s="359">
        <v>5</v>
      </c>
      <c r="J106" s="360" t="s">
        <v>47</v>
      </c>
      <c r="K106" s="33">
        <v>11040</v>
      </c>
      <c r="L106" s="33">
        <v>10980</v>
      </c>
      <c r="M106" s="33">
        <f t="shared" si="10"/>
        <v>60</v>
      </c>
      <c r="N106" s="32" t="s">
        <v>6752</v>
      </c>
      <c r="O106" s="33"/>
      <c r="P106" s="81"/>
      <c r="Q106" s="33"/>
      <c r="R106" s="39" t="s">
        <v>5</v>
      </c>
    </row>
    <row r="107" spans="1:18" ht="18" customHeight="1" x14ac:dyDescent="0.15">
      <c r="A107" s="357">
        <v>1</v>
      </c>
      <c r="B107" s="358" t="s">
        <v>6697</v>
      </c>
      <c r="C107" s="358">
        <v>1</v>
      </c>
      <c r="D107" s="358" t="s">
        <v>6698</v>
      </c>
      <c r="E107" s="358">
        <v>4</v>
      </c>
      <c r="F107" s="358" t="s">
        <v>6681</v>
      </c>
      <c r="G107" s="358">
        <v>11</v>
      </c>
      <c r="H107" s="358" t="s">
        <v>33</v>
      </c>
      <c r="I107" s="358">
        <v>5</v>
      </c>
      <c r="J107" s="363" t="s">
        <v>47</v>
      </c>
      <c r="K107" s="33"/>
      <c r="L107" s="33"/>
      <c r="M107" s="33"/>
      <c r="N107" s="32" t="s">
        <v>6775</v>
      </c>
      <c r="O107" s="33"/>
      <c r="P107" s="81"/>
      <c r="Q107" s="33"/>
      <c r="R107" s="39" t="s">
        <v>5</v>
      </c>
    </row>
    <row r="108" spans="1:18" ht="18" customHeight="1" x14ac:dyDescent="0.15">
      <c r="A108" s="357">
        <v>1</v>
      </c>
      <c r="B108" s="358" t="s">
        <v>6697</v>
      </c>
      <c r="C108" s="358">
        <v>1</v>
      </c>
      <c r="D108" s="358" t="s">
        <v>6698</v>
      </c>
      <c r="E108" s="358">
        <v>4</v>
      </c>
      <c r="F108" s="358" t="s">
        <v>6681</v>
      </c>
      <c r="G108" s="358">
        <v>11</v>
      </c>
      <c r="H108" s="358" t="s">
        <v>33</v>
      </c>
      <c r="I108" s="358">
        <v>5</v>
      </c>
      <c r="J108" s="363" t="s">
        <v>47</v>
      </c>
      <c r="K108" s="33"/>
      <c r="L108" s="33"/>
      <c r="M108" s="33"/>
      <c r="N108" s="32" t="s">
        <v>6776</v>
      </c>
      <c r="O108" s="33">
        <v>11040000</v>
      </c>
      <c r="P108" s="81"/>
      <c r="Q108" s="33"/>
      <c r="R108" s="39" t="s">
        <v>5</v>
      </c>
    </row>
    <row r="109" spans="1:18" ht="18" customHeight="1" x14ac:dyDescent="0.15">
      <c r="A109" s="357">
        <v>1</v>
      </c>
      <c r="B109" s="358" t="s">
        <v>6697</v>
      </c>
      <c r="C109" s="358">
        <v>1</v>
      </c>
      <c r="D109" s="358" t="s">
        <v>6698</v>
      </c>
      <c r="E109" s="358">
        <v>4</v>
      </c>
      <c r="F109" s="358" t="s">
        <v>6681</v>
      </c>
      <c r="G109" s="358">
        <v>11</v>
      </c>
      <c r="H109" s="358" t="s">
        <v>33</v>
      </c>
      <c r="I109" s="359">
        <v>6</v>
      </c>
      <c r="J109" s="360" t="s">
        <v>48</v>
      </c>
      <c r="K109" s="33">
        <v>2000</v>
      </c>
      <c r="L109" s="33">
        <v>2000</v>
      </c>
      <c r="M109" s="33">
        <f>K109-L109</f>
        <v>0</v>
      </c>
      <c r="N109" s="32" t="s">
        <v>6777</v>
      </c>
      <c r="O109" s="33">
        <v>2000000</v>
      </c>
      <c r="P109" s="81"/>
      <c r="Q109" s="33"/>
      <c r="R109" s="39" t="s">
        <v>5</v>
      </c>
    </row>
    <row r="110" spans="1:18" ht="18" customHeight="1" x14ac:dyDescent="0.15">
      <c r="A110" s="357">
        <v>1</v>
      </c>
      <c r="B110" s="358" t="s">
        <v>6697</v>
      </c>
      <c r="C110" s="358">
        <v>1</v>
      </c>
      <c r="D110" s="358" t="s">
        <v>6698</v>
      </c>
      <c r="E110" s="358">
        <v>4</v>
      </c>
      <c r="F110" s="358" t="s">
        <v>6681</v>
      </c>
      <c r="G110" s="359">
        <v>12</v>
      </c>
      <c r="H110" s="359" t="s">
        <v>36</v>
      </c>
      <c r="I110" s="359"/>
      <c r="J110" s="360"/>
      <c r="K110" s="33"/>
      <c r="L110" s="33"/>
      <c r="M110" s="33"/>
      <c r="N110" s="32"/>
      <c r="O110" s="33"/>
      <c r="P110" s="81"/>
      <c r="Q110" s="33"/>
      <c r="R110" s="362"/>
    </row>
    <row r="111" spans="1:18" ht="18" customHeight="1" x14ac:dyDescent="0.15">
      <c r="A111" s="357">
        <v>1</v>
      </c>
      <c r="B111" s="358" t="s">
        <v>6697</v>
      </c>
      <c r="C111" s="358">
        <v>1</v>
      </c>
      <c r="D111" s="358" t="s">
        <v>6698</v>
      </c>
      <c r="E111" s="358">
        <v>4</v>
      </c>
      <c r="F111" s="358" t="s">
        <v>6681</v>
      </c>
      <c r="G111" s="358">
        <v>12</v>
      </c>
      <c r="H111" s="358" t="s">
        <v>36</v>
      </c>
      <c r="I111" s="359">
        <v>3</v>
      </c>
      <c r="J111" s="360" t="s">
        <v>6</v>
      </c>
      <c r="K111" s="33">
        <v>162</v>
      </c>
      <c r="L111" s="33">
        <v>162</v>
      </c>
      <c r="M111" s="33">
        <f>K111-L111</f>
        <v>0</v>
      </c>
      <c r="N111" s="32" t="s">
        <v>6778</v>
      </c>
      <c r="O111" s="33"/>
      <c r="P111" s="81"/>
      <c r="Q111" s="33"/>
      <c r="R111" s="39" t="s">
        <v>5</v>
      </c>
    </row>
    <row r="112" spans="1:18" ht="18" customHeight="1" x14ac:dyDescent="0.15">
      <c r="A112" s="357">
        <v>1</v>
      </c>
      <c r="B112" s="358" t="s">
        <v>6697</v>
      </c>
      <c r="C112" s="358">
        <v>1</v>
      </c>
      <c r="D112" s="358" t="s">
        <v>6698</v>
      </c>
      <c r="E112" s="358">
        <v>4</v>
      </c>
      <c r="F112" s="358" t="s">
        <v>6681</v>
      </c>
      <c r="G112" s="358">
        <v>12</v>
      </c>
      <c r="H112" s="358" t="s">
        <v>36</v>
      </c>
      <c r="I112" s="358">
        <v>3</v>
      </c>
      <c r="J112" s="363" t="s">
        <v>6</v>
      </c>
      <c r="K112" s="33"/>
      <c r="L112" s="33"/>
      <c r="M112" s="33"/>
      <c r="N112" s="32" t="s">
        <v>6779</v>
      </c>
      <c r="O112" s="33"/>
      <c r="P112" s="81"/>
      <c r="Q112" s="33"/>
      <c r="R112" s="39" t="s">
        <v>5</v>
      </c>
    </row>
    <row r="113" spans="1:18" ht="18" customHeight="1" x14ac:dyDescent="0.15">
      <c r="A113" s="357">
        <v>1</v>
      </c>
      <c r="B113" s="358" t="s">
        <v>6697</v>
      </c>
      <c r="C113" s="358">
        <v>1</v>
      </c>
      <c r="D113" s="358" t="s">
        <v>6698</v>
      </c>
      <c r="E113" s="358">
        <v>4</v>
      </c>
      <c r="F113" s="358" t="s">
        <v>6681</v>
      </c>
      <c r="G113" s="358">
        <v>12</v>
      </c>
      <c r="H113" s="358" t="s">
        <v>36</v>
      </c>
      <c r="I113" s="358">
        <v>3</v>
      </c>
      <c r="J113" s="363" t="s">
        <v>6</v>
      </c>
      <c r="K113" s="33"/>
      <c r="L113" s="33"/>
      <c r="M113" s="33"/>
      <c r="N113" s="32" t="s">
        <v>6780</v>
      </c>
      <c r="O113" s="33">
        <v>162000</v>
      </c>
      <c r="P113" s="81"/>
      <c r="Q113" s="33"/>
      <c r="R113" s="39" t="s">
        <v>5</v>
      </c>
    </row>
    <row r="114" spans="1:18" ht="18" customHeight="1" x14ac:dyDescent="0.15">
      <c r="A114" s="357">
        <v>1</v>
      </c>
      <c r="B114" s="358" t="s">
        <v>6697</v>
      </c>
      <c r="C114" s="358">
        <v>1</v>
      </c>
      <c r="D114" s="358" t="s">
        <v>6698</v>
      </c>
      <c r="E114" s="358">
        <v>4</v>
      </c>
      <c r="F114" s="358" t="s">
        <v>6681</v>
      </c>
      <c r="G114" s="358">
        <v>12</v>
      </c>
      <c r="H114" s="358" t="s">
        <v>36</v>
      </c>
      <c r="I114" s="359">
        <v>11</v>
      </c>
      <c r="J114" s="360" t="s">
        <v>38</v>
      </c>
      <c r="K114" s="33">
        <v>214</v>
      </c>
      <c r="L114" s="33">
        <v>214</v>
      </c>
      <c r="M114" s="33">
        <f>K114-L114</f>
        <v>0</v>
      </c>
      <c r="N114" s="32" t="s">
        <v>6781</v>
      </c>
      <c r="O114" s="33"/>
      <c r="P114" s="81"/>
      <c r="Q114" s="33"/>
      <c r="R114" s="39" t="s">
        <v>5</v>
      </c>
    </row>
    <row r="115" spans="1:18" ht="18" customHeight="1" x14ac:dyDescent="0.15">
      <c r="A115" s="357">
        <v>1</v>
      </c>
      <c r="B115" s="358" t="s">
        <v>6697</v>
      </c>
      <c r="C115" s="358">
        <v>1</v>
      </c>
      <c r="D115" s="358" t="s">
        <v>6698</v>
      </c>
      <c r="E115" s="358">
        <v>4</v>
      </c>
      <c r="F115" s="358" t="s">
        <v>6681</v>
      </c>
      <c r="G115" s="358">
        <v>12</v>
      </c>
      <c r="H115" s="358" t="s">
        <v>36</v>
      </c>
      <c r="I115" s="358">
        <v>11</v>
      </c>
      <c r="J115" s="363" t="s">
        <v>38</v>
      </c>
      <c r="K115" s="33"/>
      <c r="L115" s="33"/>
      <c r="M115" s="33"/>
      <c r="N115" s="32" t="s">
        <v>6778</v>
      </c>
      <c r="O115" s="33">
        <v>78830</v>
      </c>
      <c r="P115" s="81"/>
      <c r="Q115" s="33"/>
      <c r="R115" s="39" t="s">
        <v>5</v>
      </c>
    </row>
    <row r="116" spans="1:18" ht="18" customHeight="1" x14ac:dyDescent="0.15">
      <c r="A116" s="357">
        <v>1</v>
      </c>
      <c r="B116" s="358" t="s">
        <v>6697</v>
      </c>
      <c r="C116" s="358">
        <v>1</v>
      </c>
      <c r="D116" s="358" t="s">
        <v>6698</v>
      </c>
      <c r="E116" s="358">
        <v>4</v>
      </c>
      <c r="F116" s="358" t="s">
        <v>6681</v>
      </c>
      <c r="G116" s="358">
        <v>12</v>
      </c>
      <c r="H116" s="358" t="s">
        <v>36</v>
      </c>
      <c r="I116" s="358">
        <v>11</v>
      </c>
      <c r="J116" s="363" t="s">
        <v>38</v>
      </c>
      <c r="K116" s="33"/>
      <c r="L116" s="33"/>
      <c r="M116" s="33"/>
      <c r="N116" s="32" t="s">
        <v>6782</v>
      </c>
      <c r="O116" s="33">
        <v>134180</v>
      </c>
      <c r="P116" s="81"/>
      <c r="Q116" s="33"/>
      <c r="R116" s="39" t="s">
        <v>5</v>
      </c>
    </row>
    <row r="117" spans="1:18" ht="18" customHeight="1" x14ac:dyDescent="0.15">
      <c r="A117" s="357">
        <v>1</v>
      </c>
      <c r="B117" s="358" t="s">
        <v>6697</v>
      </c>
      <c r="C117" s="358">
        <v>1</v>
      </c>
      <c r="D117" s="358" t="s">
        <v>6698</v>
      </c>
      <c r="E117" s="358">
        <v>4</v>
      </c>
      <c r="F117" s="358" t="s">
        <v>6681</v>
      </c>
      <c r="G117" s="359">
        <v>13</v>
      </c>
      <c r="H117" s="359" t="s">
        <v>39</v>
      </c>
      <c r="I117" s="359"/>
      <c r="J117" s="360"/>
      <c r="K117" s="33"/>
      <c r="L117" s="33"/>
      <c r="M117" s="33"/>
      <c r="N117" s="32"/>
      <c r="O117" s="33"/>
      <c r="P117" s="81"/>
      <c r="Q117" s="33"/>
      <c r="R117" s="362"/>
    </row>
    <row r="118" spans="1:18" ht="18" customHeight="1" x14ac:dyDescent="0.15">
      <c r="A118" s="357">
        <v>1</v>
      </c>
      <c r="B118" s="358" t="s">
        <v>6697</v>
      </c>
      <c r="C118" s="358">
        <v>1</v>
      </c>
      <c r="D118" s="358" t="s">
        <v>6698</v>
      </c>
      <c r="E118" s="358">
        <v>4</v>
      </c>
      <c r="F118" s="358" t="s">
        <v>6681</v>
      </c>
      <c r="G118" s="358">
        <v>13</v>
      </c>
      <c r="H118" s="358" t="s">
        <v>39</v>
      </c>
      <c r="I118" s="359">
        <v>21</v>
      </c>
      <c r="J118" s="360" t="s">
        <v>729</v>
      </c>
      <c r="K118" s="33">
        <v>22241</v>
      </c>
      <c r="L118" s="33">
        <v>17124</v>
      </c>
      <c r="M118" s="33">
        <f>K118-L118</f>
        <v>5117</v>
      </c>
      <c r="N118" s="32" t="s">
        <v>6783</v>
      </c>
      <c r="O118" s="33"/>
      <c r="P118" s="81"/>
      <c r="Q118" s="33"/>
      <c r="R118" s="39" t="s">
        <v>5</v>
      </c>
    </row>
    <row r="119" spans="1:18" ht="18" customHeight="1" x14ac:dyDescent="0.15">
      <c r="A119" s="357">
        <v>1</v>
      </c>
      <c r="B119" s="358" t="s">
        <v>6697</v>
      </c>
      <c r="C119" s="358">
        <v>1</v>
      </c>
      <c r="D119" s="358" t="s">
        <v>6698</v>
      </c>
      <c r="E119" s="358">
        <v>4</v>
      </c>
      <c r="F119" s="358" t="s">
        <v>6681</v>
      </c>
      <c r="G119" s="358">
        <v>13</v>
      </c>
      <c r="H119" s="358" t="s">
        <v>39</v>
      </c>
      <c r="I119" s="358">
        <v>21</v>
      </c>
      <c r="J119" s="363" t="s">
        <v>729</v>
      </c>
      <c r="K119" s="33"/>
      <c r="L119" s="33"/>
      <c r="M119" s="33"/>
      <c r="N119" s="32" t="s">
        <v>6784</v>
      </c>
      <c r="O119" s="33"/>
      <c r="P119" s="81"/>
      <c r="Q119" s="33"/>
      <c r="R119" s="39" t="s">
        <v>5</v>
      </c>
    </row>
    <row r="120" spans="1:18" ht="18" customHeight="1" x14ac:dyDescent="0.15">
      <c r="A120" s="357">
        <v>1</v>
      </c>
      <c r="B120" s="358" t="s">
        <v>6697</v>
      </c>
      <c r="C120" s="358">
        <v>1</v>
      </c>
      <c r="D120" s="358" t="s">
        <v>6698</v>
      </c>
      <c r="E120" s="358">
        <v>4</v>
      </c>
      <c r="F120" s="358" t="s">
        <v>6681</v>
      </c>
      <c r="G120" s="358">
        <v>13</v>
      </c>
      <c r="H120" s="358" t="s">
        <v>39</v>
      </c>
      <c r="I120" s="358">
        <v>21</v>
      </c>
      <c r="J120" s="363" t="s">
        <v>729</v>
      </c>
      <c r="K120" s="33"/>
      <c r="L120" s="33"/>
      <c r="M120" s="33"/>
      <c r="N120" s="32" t="s">
        <v>6785</v>
      </c>
      <c r="O120" s="33">
        <v>6789000</v>
      </c>
      <c r="P120" s="81"/>
      <c r="Q120" s="33"/>
      <c r="R120" s="39" t="s">
        <v>5</v>
      </c>
    </row>
    <row r="121" spans="1:18" ht="18" customHeight="1" x14ac:dyDescent="0.15">
      <c r="A121" s="357">
        <v>1</v>
      </c>
      <c r="B121" s="358" t="s">
        <v>6697</v>
      </c>
      <c r="C121" s="358">
        <v>1</v>
      </c>
      <c r="D121" s="358" t="s">
        <v>6698</v>
      </c>
      <c r="E121" s="358">
        <v>4</v>
      </c>
      <c r="F121" s="358" t="s">
        <v>6681</v>
      </c>
      <c r="G121" s="358">
        <v>13</v>
      </c>
      <c r="H121" s="358" t="s">
        <v>39</v>
      </c>
      <c r="I121" s="358">
        <v>21</v>
      </c>
      <c r="J121" s="363" t="s">
        <v>729</v>
      </c>
      <c r="K121" s="33"/>
      <c r="L121" s="33"/>
      <c r="M121" s="33"/>
      <c r="N121" s="32" t="s">
        <v>6786</v>
      </c>
      <c r="O121" s="33"/>
      <c r="P121" s="81"/>
      <c r="Q121" s="33"/>
      <c r="R121" s="39" t="s">
        <v>5</v>
      </c>
    </row>
    <row r="122" spans="1:18" ht="18" customHeight="1" x14ac:dyDescent="0.15">
      <c r="A122" s="357">
        <v>1</v>
      </c>
      <c r="B122" s="358" t="s">
        <v>6697</v>
      </c>
      <c r="C122" s="358">
        <v>1</v>
      </c>
      <c r="D122" s="358" t="s">
        <v>6698</v>
      </c>
      <c r="E122" s="358">
        <v>4</v>
      </c>
      <c r="F122" s="358" t="s">
        <v>6681</v>
      </c>
      <c r="G122" s="358">
        <v>13</v>
      </c>
      <c r="H122" s="358" t="s">
        <v>39</v>
      </c>
      <c r="I122" s="358">
        <v>21</v>
      </c>
      <c r="J122" s="363" t="s">
        <v>729</v>
      </c>
      <c r="K122" s="33"/>
      <c r="L122" s="33"/>
      <c r="M122" s="33"/>
      <c r="N122" s="32" t="s">
        <v>6787</v>
      </c>
      <c r="O122" s="33">
        <v>9840000</v>
      </c>
      <c r="P122" s="81"/>
      <c r="Q122" s="33"/>
      <c r="R122" s="39" t="s">
        <v>5</v>
      </c>
    </row>
    <row r="123" spans="1:18" ht="18" customHeight="1" x14ac:dyDescent="0.15">
      <c r="A123" s="357">
        <v>1</v>
      </c>
      <c r="B123" s="358" t="s">
        <v>6697</v>
      </c>
      <c r="C123" s="358">
        <v>1</v>
      </c>
      <c r="D123" s="358" t="s">
        <v>6698</v>
      </c>
      <c r="E123" s="358">
        <v>4</v>
      </c>
      <c r="F123" s="358" t="s">
        <v>6681</v>
      </c>
      <c r="G123" s="358">
        <v>13</v>
      </c>
      <c r="H123" s="358" t="s">
        <v>39</v>
      </c>
      <c r="I123" s="358">
        <v>21</v>
      </c>
      <c r="J123" s="363" t="s">
        <v>729</v>
      </c>
      <c r="K123" s="33"/>
      <c r="L123" s="33"/>
      <c r="M123" s="33"/>
      <c r="N123" s="32" t="s">
        <v>6788</v>
      </c>
      <c r="O123" s="33"/>
      <c r="P123" s="81"/>
      <c r="Q123" s="33"/>
      <c r="R123" s="39" t="s">
        <v>5</v>
      </c>
    </row>
    <row r="124" spans="1:18" ht="18" customHeight="1" x14ac:dyDescent="0.15">
      <c r="A124" s="357">
        <v>1</v>
      </c>
      <c r="B124" s="358" t="s">
        <v>6697</v>
      </c>
      <c r="C124" s="358">
        <v>1</v>
      </c>
      <c r="D124" s="358" t="s">
        <v>6698</v>
      </c>
      <c r="E124" s="358">
        <v>4</v>
      </c>
      <c r="F124" s="358" t="s">
        <v>6681</v>
      </c>
      <c r="G124" s="358">
        <v>13</v>
      </c>
      <c r="H124" s="358" t="s">
        <v>39</v>
      </c>
      <c r="I124" s="358">
        <v>21</v>
      </c>
      <c r="J124" s="363" t="s">
        <v>729</v>
      </c>
      <c r="K124" s="33"/>
      <c r="L124" s="33"/>
      <c r="M124" s="33"/>
      <c r="N124" s="32" t="s">
        <v>6789</v>
      </c>
      <c r="O124" s="33">
        <v>612000</v>
      </c>
      <c r="P124" s="81"/>
      <c r="Q124" s="33"/>
      <c r="R124" s="39" t="s">
        <v>5</v>
      </c>
    </row>
    <row r="125" spans="1:18" ht="18" customHeight="1" x14ac:dyDescent="0.15">
      <c r="A125" s="357">
        <v>1</v>
      </c>
      <c r="B125" s="358" t="s">
        <v>6697</v>
      </c>
      <c r="C125" s="358">
        <v>1</v>
      </c>
      <c r="D125" s="358" t="s">
        <v>6698</v>
      </c>
      <c r="E125" s="358">
        <v>4</v>
      </c>
      <c r="F125" s="358" t="s">
        <v>6681</v>
      </c>
      <c r="G125" s="358">
        <v>13</v>
      </c>
      <c r="H125" s="358" t="s">
        <v>39</v>
      </c>
      <c r="I125" s="358">
        <v>21</v>
      </c>
      <c r="J125" s="363" t="s">
        <v>729</v>
      </c>
      <c r="K125" s="33"/>
      <c r="L125" s="33"/>
      <c r="M125" s="33"/>
      <c r="N125" s="32" t="s">
        <v>6790</v>
      </c>
      <c r="O125" s="33"/>
      <c r="P125" s="81"/>
      <c r="Q125" s="33"/>
      <c r="R125" s="39" t="s">
        <v>5</v>
      </c>
    </row>
    <row r="126" spans="1:18" ht="18" customHeight="1" x14ac:dyDescent="0.15">
      <c r="A126" s="357">
        <v>1</v>
      </c>
      <c r="B126" s="358" t="s">
        <v>6697</v>
      </c>
      <c r="C126" s="358">
        <v>1</v>
      </c>
      <c r="D126" s="358" t="s">
        <v>6698</v>
      </c>
      <c r="E126" s="358">
        <v>4</v>
      </c>
      <c r="F126" s="358" t="s">
        <v>6681</v>
      </c>
      <c r="G126" s="358">
        <v>13</v>
      </c>
      <c r="H126" s="358" t="s">
        <v>39</v>
      </c>
      <c r="I126" s="358">
        <v>21</v>
      </c>
      <c r="J126" s="363" t="s">
        <v>729</v>
      </c>
      <c r="K126" s="33"/>
      <c r="L126" s="33"/>
      <c r="M126" s="33"/>
      <c r="N126" s="32" t="s">
        <v>6791</v>
      </c>
      <c r="O126" s="33">
        <v>5000000</v>
      </c>
      <c r="P126" s="81"/>
      <c r="Q126" s="33"/>
      <c r="R126" s="39" t="s">
        <v>5</v>
      </c>
    </row>
    <row r="127" spans="1:18" ht="18" customHeight="1" x14ac:dyDescent="0.15">
      <c r="A127" s="357">
        <v>1</v>
      </c>
      <c r="B127" s="358" t="s">
        <v>6697</v>
      </c>
      <c r="C127" s="358">
        <v>1</v>
      </c>
      <c r="D127" s="358" t="s">
        <v>6698</v>
      </c>
      <c r="E127" s="358">
        <v>4</v>
      </c>
      <c r="F127" s="358" t="s">
        <v>6681</v>
      </c>
      <c r="G127" s="358">
        <v>13</v>
      </c>
      <c r="H127" s="358" t="s">
        <v>39</v>
      </c>
      <c r="I127" s="359">
        <v>32</v>
      </c>
      <c r="J127" s="360" t="s">
        <v>259</v>
      </c>
      <c r="K127" s="33">
        <v>64728</v>
      </c>
      <c r="L127" s="33">
        <v>54042</v>
      </c>
      <c r="M127" s="33">
        <f>K127-L127</f>
        <v>10686</v>
      </c>
      <c r="N127" s="32" t="s">
        <v>6778</v>
      </c>
      <c r="O127" s="33"/>
      <c r="P127" s="81"/>
      <c r="Q127" s="33"/>
      <c r="R127" s="39" t="s">
        <v>5</v>
      </c>
    </row>
    <row r="128" spans="1:18" ht="18" customHeight="1" x14ac:dyDescent="0.15">
      <c r="A128" s="357">
        <v>1</v>
      </c>
      <c r="B128" s="358" t="s">
        <v>6697</v>
      </c>
      <c r="C128" s="358">
        <v>1</v>
      </c>
      <c r="D128" s="358" t="s">
        <v>6698</v>
      </c>
      <c r="E128" s="358">
        <v>4</v>
      </c>
      <c r="F128" s="358" t="s">
        <v>6681</v>
      </c>
      <c r="G128" s="358">
        <v>13</v>
      </c>
      <c r="H128" s="358" t="s">
        <v>39</v>
      </c>
      <c r="I128" s="358">
        <v>32</v>
      </c>
      <c r="J128" s="363" t="s">
        <v>259</v>
      </c>
      <c r="K128" s="33"/>
      <c r="L128" s="33"/>
      <c r="M128" s="33"/>
      <c r="N128" s="32" t="s">
        <v>6792</v>
      </c>
      <c r="O128" s="33">
        <v>772740</v>
      </c>
      <c r="P128" s="81"/>
      <c r="Q128" s="33"/>
      <c r="R128" s="39" t="s">
        <v>5</v>
      </c>
    </row>
    <row r="129" spans="1:18" ht="18" customHeight="1" x14ac:dyDescent="0.15">
      <c r="A129" s="357">
        <v>1</v>
      </c>
      <c r="B129" s="358" t="s">
        <v>6697</v>
      </c>
      <c r="C129" s="358">
        <v>1</v>
      </c>
      <c r="D129" s="358" t="s">
        <v>6698</v>
      </c>
      <c r="E129" s="358">
        <v>4</v>
      </c>
      <c r="F129" s="358" t="s">
        <v>6681</v>
      </c>
      <c r="G129" s="358">
        <v>13</v>
      </c>
      <c r="H129" s="358" t="s">
        <v>39</v>
      </c>
      <c r="I129" s="358">
        <v>32</v>
      </c>
      <c r="J129" s="363" t="s">
        <v>259</v>
      </c>
      <c r="K129" s="33"/>
      <c r="L129" s="33"/>
      <c r="M129" s="33"/>
      <c r="N129" s="32" t="s">
        <v>6793</v>
      </c>
      <c r="O129" s="33">
        <v>34000</v>
      </c>
      <c r="P129" s="81"/>
      <c r="Q129" s="33"/>
      <c r="R129" s="39" t="s">
        <v>5</v>
      </c>
    </row>
    <row r="130" spans="1:18" ht="18" customHeight="1" x14ac:dyDescent="0.15">
      <c r="A130" s="357">
        <v>1</v>
      </c>
      <c r="B130" s="358" t="s">
        <v>6697</v>
      </c>
      <c r="C130" s="358">
        <v>1</v>
      </c>
      <c r="D130" s="358" t="s">
        <v>6698</v>
      </c>
      <c r="E130" s="358">
        <v>4</v>
      </c>
      <c r="F130" s="358" t="s">
        <v>6681</v>
      </c>
      <c r="G130" s="358">
        <v>13</v>
      </c>
      <c r="H130" s="358" t="s">
        <v>39</v>
      </c>
      <c r="I130" s="358">
        <v>32</v>
      </c>
      <c r="J130" s="363" t="s">
        <v>259</v>
      </c>
      <c r="K130" s="33"/>
      <c r="L130" s="33"/>
      <c r="M130" s="33"/>
      <c r="N130" s="32" t="s">
        <v>6794</v>
      </c>
      <c r="O130" s="33"/>
      <c r="P130" s="81"/>
      <c r="Q130" s="33"/>
      <c r="R130" s="39" t="s">
        <v>5</v>
      </c>
    </row>
    <row r="131" spans="1:18" ht="18" customHeight="1" x14ac:dyDescent="0.15">
      <c r="A131" s="357">
        <v>1</v>
      </c>
      <c r="B131" s="358" t="s">
        <v>6697</v>
      </c>
      <c r="C131" s="358">
        <v>1</v>
      </c>
      <c r="D131" s="358" t="s">
        <v>6698</v>
      </c>
      <c r="E131" s="358">
        <v>4</v>
      </c>
      <c r="F131" s="358" t="s">
        <v>6681</v>
      </c>
      <c r="G131" s="358">
        <v>13</v>
      </c>
      <c r="H131" s="358" t="s">
        <v>39</v>
      </c>
      <c r="I131" s="358">
        <v>32</v>
      </c>
      <c r="J131" s="363" t="s">
        <v>259</v>
      </c>
      <c r="K131" s="33"/>
      <c r="L131" s="33"/>
      <c r="M131" s="33"/>
      <c r="N131" s="32" t="s">
        <v>6795</v>
      </c>
      <c r="O131" s="33"/>
      <c r="P131" s="81"/>
      <c r="Q131" s="33"/>
      <c r="R131" s="39" t="s">
        <v>5</v>
      </c>
    </row>
    <row r="132" spans="1:18" ht="18" customHeight="1" x14ac:dyDescent="0.15">
      <c r="A132" s="357">
        <v>1</v>
      </c>
      <c r="B132" s="358" t="s">
        <v>6697</v>
      </c>
      <c r="C132" s="358">
        <v>1</v>
      </c>
      <c r="D132" s="358" t="s">
        <v>6698</v>
      </c>
      <c r="E132" s="358">
        <v>4</v>
      </c>
      <c r="F132" s="358" t="s">
        <v>6681</v>
      </c>
      <c r="G132" s="358">
        <v>13</v>
      </c>
      <c r="H132" s="358" t="s">
        <v>39</v>
      </c>
      <c r="I132" s="358">
        <v>32</v>
      </c>
      <c r="J132" s="363" t="s">
        <v>259</v>
      </c>
      <c r="K132" s="33"/>
      <c r="L132" s="33"/>
      <c r="M132" s="33"/>
      <c r="N132" s="32" t="s">
        <v>6796</v>
      </c>
      <c r="O132" s="33">
        <v>63274500</v>
      </c>
      <c r="P132" s="81"/>
      <c r="Q132" s="33"/>
      <c r="R132" s="39" t="s">
        <v>5</v>
      </c>
    </row>
    <row r="133" spans="1:18" ht="18" customHeight="1" x14ac:dyDescent="0.15">
      <c r="A133" s="357">
        <v>1</v>
      </c>
      <c r="B133" s="358" t="s">
        <v>6697</v>
      </c>
      <c r="C133" s="358">
        <v>1</v>
      </c>
      <c r="D133" s="358" t="s">
        <v>6698</v>
      </c>
      <c r="E133" s="358">
        <v>4</v>
      </c>
      <c r="F133" s="358" t="s">
        <v>6681</v>
      </c>
      <c r="G133" s="358">
        <v>13</v>
      </c>
      <c r="H133" s="358" t="s">
        <v>39</v>
      </c>
      <c r="I133" s="358">
        <v>32</v>
      </c>
      <c r="J133" s="363" t="s">
        <v>259</v>
      </c>
      <c r="K133" s="33"/>
      <c r="L133" s="33"/>
      <c r="M133" s="33"/>
      <c r="N133" s="32" t="s">
        <v>6797</v>
      </c>
      <c r="O133" s="33"/>
      <c r="P133" s="81"/>
      <c r="Q133" s="33"/>
      <c r="R133" s="39" t="s">
        <v>5</v>
      </c>
    </row>
    <row r="134" spans="1:18" ht="18" customHeight="1" x14ac:dyDescent="0.15">
      <c r="A134" s="357">
        <v>1</v>
      </c>
      <c r="B134" s="358" t="s">
        <v>6697</v>
      </c>
      <c r="C134" s="358">
        <v>1</v>
      </c>
      <c r="D134" s="358" t="s">
        <v>6698</v>
      </c>
      <c r="E134" s="358">
        <v>4</v>
      </c>
      <c r="F134" s="358" t="s">
        <v>6681</v>
      </c>
      <c r="G134" s="358">
        <v>13</v>
      </c>
      <c r="H134" s="358" t="s">
        <v>39</v>
      </c>
      <c r="I134" s="358">
        <v>32</v>
      </c>
      <c r="J134" s="363" t="s">
        <v>259</v>
      </c>
      <c r="K134" s="33"/>
      <c r="L134" s="33"/>
      <c r="M134" s="33"/>
      <c r="N134" s="32" t="s">
        <v>6798</v>
      </c>
      <c r="O134" s="33"/>
      <c r="P134" s="81"/>
      <c r="Q134" s="33"/>
      <c r="R134" s="39" t="s">
        <v>5</v>
      </c>
    </row>
    <row r="135" spans="1:18" ht="18" customHeight="1" x14ac:dyDescent="0.15">
      <c r="A135" s="357">
        <v>1</v>
      </c>
      <c r="B135" s="358" t="s">
        <v>6697</v>
      </c>
      <c r="C135" s="358">
        <v>1</v>
      </c>
      <c r="D135" s="358" t="s">
        <v>6698</v>
      </c>
      <c r="E135" s="358">
        <v>4</v>
      </c>
      <c r="F135" s="358" t="s">
        <v>6681</v>
      </c>
      <c r="G135" s="358">
        <v>13</v>
      </c>
      <c r="H135" s="358" t="s">
        <v>39</v>
      </c>
      <c r="I135" s="358">
        <v>32</v>
      </c>
      <c r="J135" s="363" t="s">
        <v>259</v>
      </c>
      <c r="K135" s="33"/>
      <c r="L135" s="33"/>
      <c r="M135" s="33"/>
      <c r="N135" s="32" t="s">
        <v>6799</v>
      </c>
      <c r="O135" s="33"/>
      <c r="P135" s="81"/>
      <c r="Q135" s="33"/>
      <c r="R135" s="39" t="s">
        <v>5</v>
      </c>
    </row>
    <row r="136" spans="1:18" ht="18" customHeight="1" x14ac:dyDescent="0.15">
      <c r="A136" s="357">
        <v>1</v>
      </c>
      <c r="B136" s="358" t="s">
        <v>6697</v>
      </c>
      <c r="C136" s="358">
        <v>1</v>
      </c>
      <c r="D136" s="358" t="s">
        <v>6698</v>
      </c>
      <c r="E136" s="358">
        <v>4</v>
      </c>
      <c r="F136" s="358" t="s">
        <v>6681</v>
      </c>
      <c r="G136" s="358">
        <v>13</v>
      </c>
      <c r="H136" s="358" t="s">
        <v>39</v>
      </c>
      <c r="I136" s="358">
        <v>32</v>
      </c>
      <c r="J136" s="363" t="s">
        <v>259</v>
      </c>
      <c r="K136" s="33"/>
      <c r="L136" s="33"/>
      <c r="M136" s="33"/>
      <c r="N136" s="32" t="s">
        <v>6800</v>
      </c>
      <c r="O136" s="33"/>
      <c r="P136" s="81"/>
      <c r="Q136" s="33"/>
      <c r="R136" s="39" t="s">
        <v>5</v>
      </c>
    </row>
    <row r="137" spans="1:18" ht="18" customHeight="1" x14ac:dyDescent="0.15">
      <c r="A137" s="357">
        <v>1</v>
      </c>
      <c r="B137" s="358" t="s">
        <v>6697</v>
      </c>
      <c r="C137" s="358">
        <v>1</v>
      </c>
      <c r="D137" s="358" t="s">
        <v>6698</v>
      </c>
      <c r="E137" s="358">
        <v>4</v>
      </c>
      <c r="F137" s="358" t="s">
        <v>6681</v>
      </c>
      <c r="G137" s="358">
        <v>13</v>
      </c>
      <c r="H137" s="358" t="s">
        <v>39</v>
      </c>
      <c r="I137" s="358">
        <v>32</v>
      </c>
      <c r="J137" s="363" t="s">
        <v>259</v>
      </c>
      <c r="K137" s="33"/>
      <c r="L137" s="33"/>
      <c r="M137" s="33"/>
      <c r="N137" s="32" t="s">
        <v>6801</v>
      </c>
      <c r="O137" s="33"/>
      <c r="P137" s="81"/>
      <c r="Q137" s="33"/>
      <c r="R137" s="39" t="s">
        <v>5</v>
      </c>
    </row>
    <row r="138" spans="1:18" ht="18" customHeight="1" x14ac:dyDescent="0.15">
      <c r="A138" s="357">
        <v>1</v>
      </c>
      <c r="B138" s="358" t="s">
        <v>6697</v>
      </c>
      <c r="C138" s="358">
        <v>1</v>
      </c>
      <c r="D138" s="358" t="s">
        <v>6698</v>
      </c>
      <c r="E138" s="358">
        <v>4</v>
      </c>
      <c r="F138" s="358" t="s">
        <v>6681</v>
      </c>
      <c r="G138" s="358">
        <v>13</v>
      </c>
      <c r="H138" s="358" t="s">
        <v>39</v>
      </c>
      <c r="I138" s="358">
        <v>32</v>
      </c>
      <c r="J138" s="363" t="s">
        <v>259</v>
      </c>
      <c r="K138" s="33"/>
      <c r="L138" s="33"/>
      <c r="M138" s="33"/>
      <c r="N138" s="32" t="s">
        <v>6802</v>
      </c>
      <c r="O138" s="33"/>
      <c r="P138" s="81"/>
      <c r="Q138" s="33"/>
      <c r="R138" s="39" t="s">
        <v>5</v>
      </c>
    </row>
    <row r="139" spans="1:18" ht="18" customHeight="1" x14ac:dyDescent="0.15">
      <c r="A139" s="357">
        <v>1</v>
      </c>
      <c r="B139" s="358" t="s">
        <v>6697</v>
      </c>
      <c r="C139" s="358">
        <v>1</v>
      </c>
      <c r="D139" s="358" t="s">
        <v>6698</v>
      </c>
      <c r="E139" s="358">
        <v>4</v>
      </c>
      <c r="F139" s="358" t="s">
        <v>6681</v>
      </c>
      <c r="G139" s="358">
        <v>13</v>
      </c>
      <c r="H139" s="358" t="s">
        <v>39</v>
      </c>
      <c r="I139" s="358">
        <v>32</v>
      </c>
      <c r="J139" s="363" t="s">
        <v>259</v>
      </c>
      <c r="K139" s="33"/>
      <c r="L139" s="33"/>
      <c r="M139" s="33"/>
      <c r="N139" s="32" t="s">
        <v>6803</v>
      </c>
      <c r="O139" s="33">
        <v>276000</v>
      </c>
      <c r="P139" s="81"/>
      <c r="Q139" s="33"/>
      <c r="R139" s="39" t="s">
        <v>5</v>
      </c>
    </row>
    <row r="140" spans="1:18" ht="18" customHeight="1" x14ac:dyDescent="0.15">
      <c r="A140" s="357">
        <v>1</v>
      </c>
      <c r="B140" s="358" t="s">
        <v>6697</v>
      </c>
      <c r="C140" s="358">
        <v>1</v>
      </c>
      <c r="D140" s="358" t="s">
        <v>6698</v>
      </c>
      <c r="E140" s="358">
        <v>4</v>
      </c>
      <c r="F140" s="358" t="s">
        <v>6681</v>
      </c>
      <c r="G140" s="358">
        <v>13</v>
      </c>
      <c r="H140" s="358" t="s">
        <v>39</v>
      </c>
      <c r="I140" s="358">
        <v>32</v>
      </c>
      <c r="J140" s="363" t="s">
        <v>259</v>
      </c>
      <c r="K140" s="33"/>
      <c r="L140" s="33"/>
      <c r="M140" s="33"/>
      <c r="N140" s="32" t="s">
        <v>6804</v>
      </c>
      <c r="O140" s="33">
        <v>370008</v>
      </c>
      <c r="P140" s="81"/>
      <c r="Q140" s="33"/>
      <c r="R140" s="39" t="s">
        <v>5</v>
      </c>
    </row>
    <row r="141" spans="1:18" ht="18" customHeight="1" x14ac:dyDescent="0.15">
      <c r="A141" s="357">
        <v>1</v>
      </c>
      <c r="B141" s="358" t="s">
        <v>6697</v>
      </c>
      <c r="C141" s="358">
        <v>1</v>
      </c>
      <c r="D141" s="358" t="s">
        <v>6698</v>
      </c>
      <c r="E141" s="358">
        <v>4</v>
      </c>
      <c r="F141" s="358" t="s">
        <v>6681</v>
      </c>
      <c r="G141" s="358">
        <v>13</v>
      </c>
      <c r="H141" s="358" t="s">
        <v>39</v>
      </c>
      <c r="I141" s="359">
        <v>33</v>
      </c>
      <c r="J141" s="360" t="s">
        <v>49</v>
      </c>
      <c r="K141" s="33">
        <v>293</v>
      </c>
      <c r="L141" s="33">
        <v>293</v>
      </c>
      <c r="M141" s="33">
        <f>K141-L141</f>
        <v>0</v>
      </c>
      <c r="N141" s="32" t="s">
        <v>6778</v>
      </c>
      <c r="O141" s="33"/>
      <c r="P141" s="81"/>
      <c r="Q141" s="33"/>
      <c r="R141" s="39" t="s">
        <v>5</v>
      </c>
    </row>
    <row r="142" spans="1:18" ht="18" customHeight="1" x14ac:dyDescent="0.15">
      <c r="A142" s="357">
        <v>1</v>
      </c>
      <c r="B142" s="358" t="s">
        <v>6697</v>
      </c>
      <c r="C142" s="358">
        <v>1</v>
      </c>
      <c r="D142" s="358" t="s">
        <v>6698</v>
      </c>
      <c r="E142" s="358">
        <v>4</v>
      </c>
      <c r="F142" s="358" t="s">
        <v>6681</v>
      </c>
      <c r="G142" s="358">
        <v>13</v>
      </c>
      <c r="H142" s="358" t="s">
        <v>39</v>
      </c>
      <c r="I142" s="358">
        <v>33</v>
      </c>
      <c r="J142" s="363" t="s">
        <v>49</v>
      </c>
      <c r="K142" s="33"/>
      <c r="L142" s="33"/>
      <c r="M142" s="33"/>
      <c r="N142" s="32" t="s">
        <v>6805</v>
      </c>
      <c r="O142" s="33">
        <v>188049</v>
      </c>
      <c r="P142" s="81"/>
      <c r="Q142" s="33"/>
      <c r="R142" s="39" t="s">
        <v>5</v>
      </c>
    </row>
    <row r="143" spans="1:18" ht="18" customHeight="1" x14ac:dyDescent="0.15">
      <c r="A143" s="357">
        <v>1</v>
      </c>
      <c r="B143" s="358" t="s">
        <v>6697</v>
      </c>
      <c r="C143" s="358">
        <v>1</v>
      </c>
      <c r="D143" s="358" t="s">
        <v>6698</v>
      </c>
      <c r="E143" s="358">
        <v>4</v>
      </c>
      <c r="F143" s="358" t="s">
        <v>6681</v>
      </c>
      <c r="G143" s="358">
        <v>13</v>
      </c>
      <c r="H143" s="358" t="s">
        <v>39</v>
      </c>
      <c r="I143" s="358">
        <v>33</v>
      </c>
      <c r="J143" s="363" t="s">
        <v>49</v>
      </c>
      <c r="K143" s="33"/>
      <c r="L143" s="33"/>
      <c r="M143" s="33"/>
      <c r="N143" s="32" t="s">
        <v>6806</v>
      </c>
      <c r="O143" s="33"/>
      <c r="P143" s="81"/>
      <c r="Q143" s="33"/>
      <c r="R143" s="39" t="s">
        <v>5</v>
      </c>
    </row>
    <row r="144" spans="1:18" ht="18" customHeight="1" x14ac:dyDescent="0.15">
      <c r="A144" s="357">
        <v>1</v>
      </c>
      <c r="B144" s="358" t="s">
        <v>6697</v>
      </c>
      <c r="C144" s="358">
        <v>1</v>
      </c>
      <c r="D144" s="358" t="s">
        <v>6698</v>
      </c>
      <c r="E144" s="358">
        <v>4</v>
      </c>
      <c r="F144" s="358" t="s">
        <v>6681</v>
      </c>
      <c r="G144" s="358">
        <v>13</v>
      </c>
      <c r="H144" s="358" t="s">
        <v>39</v>
      </c>
      <c r="I144" s="358">
        <v>33</v>
      </c>
      <c r="J144" s="363" t="s">
        <v>49</v>
      </c>
      <c r="K144" s="33"/>
      <c r="L144" s="33"/>
      <c r="M144" s="33"/>
      <c r="N144" s="32" t="s">
        <v>6807</v>
      </c>
      <c r="O144" s="33">
        <v>104587</v>
      </c>
      <c r="P144" s="81"/>
      <c r="Q144" s="33"/>
      <c r="R144" s="39" t="s">
        <v>5</v>
      </c>
    </row>
    <row r="145" spans="1:18" ht="18" customHeight="1" x14ac:dyDescent="0.15">
      <c r="A145" s="357">
        <v>1</v>
      </c>
      <c r="B145" s="358" t="s">
        <v>6697</v>
      </c>
      <c r="C145" s="358">
        <v>1</v>
      </c>
      <c r="D145" s="358" t="s">
        <v>6698</v>
      </c>
      <c r="E145" s="358">
        <v>4</v>
      </c>
      <c r="F145" s="358" t="s">
        <v>6681</v>
      </c>
      <c r="G145" s="359">
        <v>14</v>
      </c>
      <c r="H145" s="359" t="s">
        <v>40</v>
      </c>
      <c r="I145" s="359"/>
      <c r="J145" s="360"/>
      <c r="K145" s="33"/>
      <c r="L145" s="33"/>
      <c r="M145" s="33"/>
      <c r="N145" s="32"/>
      <c r="O145" s="33"/>
      <c r="P145" s="81"/>
      <c r="Q145" s="33"/>
      <c r="R145" s="362"/>
    </row>
    <row r="146" spans="1:18" ht="18" customHeight="1" x14ac:dyDescent="0.15">
      <c r="A146" s="357">
        <v>1</v>
      </c>
      <c r="B146" s="358" t="s">
        <v>6697</v>
      </c>
      <c r="C146" s="358">
        <v>1</v>
      </c>
      <c r="D146" s="358" t="s">
        <v>6698</v>
      </c>
      <c r="E146" s="358">
        <v>4</v>
      </c>
      <c r="F146" s="358" t="s">
        <v>6681</v>
      </c>
      <c r="G146" s="358">
        <v>14</v>
      </c>
      <c r="H146" s="358" t="s">
        <v>40</v>
      </c>
      <c r="I146" s="359">
        <v>11</v>
      </c>
      <c r="J146" s="360" t="s">
        <v>1421</v>
      </c>
      <c r="K146" s="33">
        <v>216</v>
      </c>
      <c r="L146" s="33">
        <v>216</v>
      </c>
      <c r="M146" s="33">
        <f>K146-L146</f>
        <v>0</v>
      </c>
      <c r="N146" s="32" t="s">
        <v>6778</v>
      </c>
      <c r="O146" s="33"/>
      <c r="P146" s="81"/>
      <c r="Q146" s="33"/>
      <c r="R146" s="39" t="s">
        <v>5</v>
      </c>
    </row>
    <row r="147" spans="1:18" ht="18" customHeight="1" x14ac:dyDescent="0.15">
      <c r="A147" s="357">
        <v>1</v>
      </c>
      <c r="B147" s="358" t="s">
        <v>6697</v>
      </c>
      <c r="C147" s="358">
        <v>1</v>
      </c>
      <c r="D147" s="358" t="s">
        <v>6698</v>
      </c>
      <c r="E147" s="358">
        <v>4</v>
      </c>
      <c r="F147" s="358" t="s">
        <v>6681</v>
      </c>
      <c r="G147" s="358">
        <v>14</v>
      </c>
      <c r="H147" s="358" t="s">
        <v>40</v>
      </c>
      <c r="I147" s="358">
        <v>11</v>
      </c>
      <c r="J147" s="363" t="s">
        <v>1421</v>
      </c>
      <c r="K147" s="33"/>
      <c r="L147" s="33"/>
      <c r="M147" s="33"/>
      <c r="N147" s="32" t="s">
        <v>6808</v>
      </c>
      <c r="O147" s="33">
        <v>216000</v>
      </c>
      <c r="P147" s="81"/>
      <c r="Q147" s="33"/>
      <c r="R147" s="39" t="s">
        <v>5</v>
      </c>
    </row>
    <row r="148" spans="1:18" ht="18" customHeight="1" x14ac:dyDescent="0.15">
      <c r="A148" s="357">
        <v>1</v>
      </c>
      <c r="B148" s="358" t="s">
        <v>6697</v>
      </c>
      <c r="C148" s="358">
        <v>1</v>
      </c>
      <c r="D148" s="358" t="s">
        <v>6698</v>
      </c>
      <c r="E148" s="358">
        <v>4</v>
      </c>
      <c r="F148" s="358" t="s">
        <v>6681</v>
      </c>
      <c r="G148" s="359">
        <v>15</v>
      </c>
      <c r="H148" s="359" t="s">
        <v>50</v>
      </c>
      <c r="I148" s="359"/>
      <c r="J148" s="360"/>
      <c r="K148" s="33"/>
      <c r="L148" s="33"/>
      <c r="M148" s="33"/>
      <c r="N148" s="32"/>
      <c r="O148" s="33"/>
      <c r="P148" s="81"/>
      <c r="Q148" s="33"/>
      <c r="R148" s="362"/>
    </row>
    <row r="149" spans="1:18" ht="18" customHeight="1" x14ac:dyDescent="0.15">
      <c r="A149" s="357">
        <v>1</v>
      </c>
      <c r="B149" s="358" t="s">
        <v>6697</v>
      </c>
      <c r="C149" s="358">
        <v>1</v>
      </c>
      <c r="D149" s="358" t="s">
        <v>6698</v>
      </c>
      <c r="E149" s="358">
        <v>4</v>
      </c>
      <c r="F149" s="358" t="s">
        <v>6681</v>
      </c>
      <c r="G149" s="358">
        <v>15</v>
      </c>
      <c r="H149" s="358" t="s">
        <v>50</v>
      </c>
      <c r="I149" s="359">
        <v>1</v>
      </c>
      <c r="J149" s="360" t="s">
        <v>51</v>
      </c>
      <c r="K149" s="33">
        <v>0</v>
      </c>
      <c r="L149" s="33">
        <v>3878</v>
      </c>
      <c r="M149" s="33">
        <f t="shared" ref="M149:M150" si="11">K149-L149</f>
        <v>-3878</v>
      </c>
      <c r="N149" s="32"/>
      <c r="O149" s="33"/>
      <c r="P149" s="81"/>
      <c r="Q149" s="33"/>
      <c r="R149" s="39" t="s">
        <v>5</v>
      </c>
    </row>
    <row r="150" spans="1:18" ht="18" customHeight="1" x14ac:dyDescent="0.15">
      <c r="A150" s="357">
        <v>1</v>
      </c>
      <c r="B150" s="358" t="s">
        <v>6697</v>
      </c>
      <c r="C150" s="358">
        <v>1</v>
      </c>
      <c r="D150" s="358" t="s">
        <v>6698</v>
      </c>
      <c r="E150" s="358">
        <v>4</v>
      </c>
      <c r="F150" s="358" t="s">
        <v>6681</v>
      </c>
      <c r="G150" s="358">
        <v>15</v>
      </c>
      <c r="H150" s="358" t="s">
        <v>50</v>
      </c>
      <c r="I150" s="359">
        <v>2</v>
      </c>
      <c r="J150" s="360" t="s">
        <v>280</v>
      </c>
      <c r="K150" s="33">
        <v>27334</v>
      </c>
      <c r="L150" s="33">
        <v>31450</v>
      </c>
      <c r="M150" s="33">
        <f t="shared" si="11"/>
        <v>-4116</v>
      </c>
      <c r="N150" s="32" t="s">
        <v>6809</v>
      </c>
      <c r="O150" s="33">
        <v>1715040</v>
      </c>
      <c r="P150" s="81"/>
      <c r="Q150" s="33"/>
      <c r="R150" s="39" t="s">
        <v>5</v>
      </c>
    </row>
    <row r="151" spans="1:18" ht="18" customHeight="1" x14ac:dyDescent="0.15">
      <c r="A151" s="357">
        <v>1</v>
      </c>
      <c r="B151" s="358" t="s">
        <v>6697</v>
      </c>
      <c r="C151" s="358">
        <v>1</v>
      </c>
      <c r="D151" s="358" t="s">
        <v>6698</v>
      </c>
      <c r="E151" s="358">
        <v>4</v>
      </c>
      <c r="F151" s="358" t="s">
        <v>6681</v>
      </c>
      <c r="G151" s="358">
        <v>15</v>
      </c>
      <c r="H151" s="358" t="s">
        <v>50</v>
      </c>
      <c r="I151" s="358">
        <v>2</v>
      </c>
      <c r="J151" s="363" t="s">
        <v>280</v>
      </c>
      <c r="K151" s="33"/>
      <c r="L151" s="33"/>
      <c r="M151" s="33"/>
      <c r="N151" s="32" t="s">
        <v>6810</v>
      </c>
      <c r="O151" s="33">
        <v>1738800</v>
      </c>
      <c r="P151" s="81"/>
      <c r="Q151" s="33"/>
      <c r="R151" s="39" t="s">
        <v>5</v>
      </c>
    </row>
    <row r="152" spans="1:18" ht="18" customHeight="1" x14ac:dyDescent="0.15">
      <c r="A152" s="357">
        <v>1</v>
      </c>
      <c r="B152" s="358" t="s">
        <v>6697</v>
      </c>
      <c r="C152" s="358">
        <v>1</v>
      </c>
      <c r="D152" s="358" t="s">
        <v>6698</v>
      </c>
      <c r="E152" s="358">
        <v>4</v>
      </c>
      <c r="F152" s="358" t="s">
        <v>6681</v>
      </c>
      <c r="G152" s="358">
        <v>15</v>
      </c>
      <c r="H152" s="358" t="s">
        <v>50</v>
      </c>
      <c r="I152" s="358">
        <v>2</v>
      </c>
      <c r="J152" s="363" t="s">
        <v>280</v>
      </c>
      <c r="K152" s="33"/>
      <c r="L152" s="33"/>
      <c r="M152" s="33"/>
      <c r="N152" s="32" t="s">
        <v>6811</v>
      </c>
      <c r="O152" s="33">
        <v>940680</v>
      </c>
      <c r="P152" s="81"/>
      <c r="Q152" s="33"/>
      <c r="R152" s="39" t="s">
        <v>5</v>
      </c>
    </row>
    <row r="153" spans="1:18" ht="18" customHeight="1" x14ac:dyDescent="0.15">
      <c r="A153" s="357">
        <v>1</v>
      </c>
      <c r="B153" s="358" t="s">
        <v>6697</v>
      </c>
      <c r="C153" s="358">
        <v>1</v>
      </c>
      <c r="D153" s="358" t="s">
        <v>6698</v>
      </c>
      <c r="E153" s="358">
        <v>4</v>
      </c>
      <c r="F153" s="358" t="s">
        <v>6681</v>
      </c>
      <c r="G153" s="358">
        <v>15</v>
      </c>
      <c r="H153" s="358" t="s">
        <v>50</v>
      </c>
      <c r="I153" s="358">
        <v>2</v>
      </c>
      <c r="J153" s="363" t="s">
        <v>280</v>
      </c>
      <c r="K153" s="33"/>
      <c r="L153" s="33"/>
      <c r="M153" s="33"/>
      <c r="N153" s="32" t="s">
        <v>6812</v>
      </c>
      <c r="O153" s="33">
        <v>22939200</v>
      </c>
      <c r="P153" s="81"/>
      <c r="Q153" s="33"/>
      <c r="R153" s="39" t="s">
        <v>5</v>
      </c>
    </row>
    <row r="154" spans="1:18" ht="18" customHeight="1" x14ac:dyDescent="0.15">
      <c r="A154" s="357">
        <v>1</v>
      </c>
      <c r="B154" s="358" t="s">
        <v>6697</v>
      </c>
      <c r="C154" s="358">
        <v>1</v>
      </c>
      <c r="D154" s="358" t="s">
        <v>6698</v>
      </c>
      <c r="E154" s="358">
        <v>4</v>
      </c>
      <c r="F154" s="358" t="s">
        <v>6681</v>
      </c>
      <c r="G154" s="359">
        <v>16</v>
      </c>
      <c r="H154" s="359" t="s">
        <v>52</v>
      </c>
      <c r="I154" s="359"/>
      <c r="J154" s="360"/>
      <c r="K154" s="33"/>
      <c r="L154" s="33"/>
      <c r="M154" s="33"/>
      <c r="N154" s="32"/>
      <c r="O154" s="33"/>
      <c r="P154" s="81"/>
      <c r="Q154" s="33"/>
      <c r="R154" s="362"/>
    </row>
    <row r="155" spans="1:18" ht="18" customHeight="1" x14ac:dyDescent="0.15">
      <c r="A155" s="357">
        <v>1</v>
      </c>
      <c r="B155" s="358" t="s">
        <v>6697</v>
      </c>
      <c r="C155" s="358">
        <v>1</v>
      </c>
      <c r="D155" s="358" t="s">
        <v>6698</v>
      </c>
      <c r="E155" s="358">
        <v>4</v>
      </c>
      <c r="F155" s="358" t="s">
        <v>6681</v>
      </c>
      <c r="G155" s="358">
        <v>16</v>
      </c>
      <c r="H155" s="358" t="s">
        <v>52</v>
      </c>
      <c r="I155" s="359">
        <v>1</v>
      </c>
      <c r="J155" s="360" t="s">
        <v>53</v>
      </c>
      <c r="K155" s="33">
        <v>100</v>
      </c>
      <c r="L155" s="33">
        <v>100</v>
      </c>
      <c r="M155" s="33">
        <f>K155-L155</f>
        <v>0</v>
      </c>
      <c r="N155" s="32" t="s">
        <v>6813</v>
      </c>
      <c r="O155" s="33">
        <v>100000</v>
      </c>
      <c r="P155" s="81"/>
      <c r="Q155" s="33"/>
      <c r="R155" s="39" t="s">
        <v>5</v>
      </c>
    </row>
    <row r="156" spans="1:18" s="6" customFormat="1" ht="18" customHeight="1" x14ac:dyDescent="0.15">
      <c r="A156" s="348">
        <v>1</v>
      </c>
      <c r="B156" s="349" t="s">
        <v>6697</v>
      </c>
      <c r="C156" s="350">
        <v>2</v>
      </c>
      <c r="D156" s="350" t="s">
        <v>6814</v>
      </c>
      <c r="E156" s="351"/>
      <c r="F156" s="350"/>
      <c r="G156" s="351"/>
      <c r="H156" s="350"/>
      <c r="I156" s="351"/>
      <c r="J156" s="352"/>
      <c r="K156" s="17">
        <f>IF(C156="",SUMIFS($K157:$K$5999,$A157:$A$5999,A156,$E157:$E$5999,""),IF(E156="",SUMIFS($K157:$K$5999,$A157:$A$5999,A156,$C157:$C$5999,C156,$G157:$G$5999,""),IF(G156="",SUMIFS($K157:$K$5999,$A157:$A$5999,A156,$C157:$C$5999,C156,$E157:$E$5999,E156),0)))</f>
        <v>119432</v>
      </c>
      <c r="L156" s="17">
        <f>IF(C156="",SUMIFS($L157:$L$5999,$A157:$A$5999,A156,$E157:$E$5999,""),IF(E156="",SUMIFS($L157:$L$5999,$A157:$A$5999,A156,$C157:$C$5999,C156,$G157:$G$5999,""),IF(G156="",SUMIFS($L157:$L$5999,$A157:$A$5999,A156,$C157:$C$5999,C156,$E157:$E$5999,E156),0)))</f>
        <v>92455</v>
      </c>
      <c r="M156" s="17">
        <f t="shared" ref="M156:M157" si="12">K156-L156</f>
        <v>26977</v>
      </c>
      <c r="N156" s="58"/>
      <c r="O156" s="72"/>
      <c r="P156" s="18"/>
      <c r="Q156" s="317">
        <f>IF(C156="",SUMIFS($Q$3:$Q$5546,$A$3:$A$5546,A156,$C$3:$C$5546,"&gt;0",$E$3:$E$5546,""),IF(E156="",SUMIFS($Q$3:$Q$5546,$A$3:$A$5546,A156,$C$3:$C$5546,C156,$E$3:$E$5546,"&gt;0",$G$3:$G$5546,""),IF(G156="",SUMIFS($Q$3:$Q$5546,$A$3:$A$5546,A156,$C$3:$C$5546,C156,$E$3:$E$5546,E156,$G$3:$G$5546,"&gt;0"))))</f>
        <v>109504</v>
      </c>
      <c r="R156" s="59" t="s">
        <v>5</v>
      </c>
    </row>
    <row r="157" spans="1:18" s="6" customFormat="1" ht="18" customHeight="1" x14ac:dyDescent="0.15">
      <c r="A157" s="348">
        <v>1</v>
      </c>
      <c r="B157" s="349" t="s">
        <v>6697</v>
      </c>
      <c r="C157" s="353">
        <v>2</v>
      </c>
      <c r="D157" s="349" t="s">
        <v>6814</v>
      </c>
      <c r="E157" s="354">
        <v>1</v>
      </c>
      <c r="F157" s="355" t="s">
        <v>6642</v>
      </c>
      <c r="G157" s="354"/>
      <c r="H157" s="355"/>
      <c r="I157" s="354"/>
      <c r="J157" s="356"/>
      <c r="K157" s="22">
        <f>IF(C157="",SUMIFS($K158:$K$5999,$A158:$A$5999,A157,$E158:$E$5999,""),IF(E157="",SUMIFS($K158:$K$5999,$A158:$A$5999,A157,$C158:$C$5999,C157,$G158:$G$5999,""),IF(G157="",SUMIFS($K158:$K$5999,$A158:$A$5999,A157,$C158:$C$5999,C157,$E158:$E$5999,E157),0)))</f>
        <v>119432</v>
      </c>
      <c r="L157" s="22">
        <f>IF(C157="",SUMIFS($L158:$L$5999,$A158:$A$5999,A157,$E158:$E$5999,""),IF(E157="",SUMIFS($L158:$L$5999,$A158:$A$5999,A157,$C158:$C$5999,C157,$G158:$G$5999,""),IF(G157="",SUMIFS($L158:$L$5999,$A158:$A$5999,A157,$C158:$C$5999,C157,$E158:$E$5999,E157),0)))</f>
        <v>92455</v>
      </c>
      <c r="M157" s="22">
        <f t="shared" si="12"/>
        <v>26977</v>
      </c>
      <c r="N157" s="77"/>
      <c r="O157" s="23"/>
      <c r="P157" s="60"/>
      <c r="Q157" s="73">
        <f>IF(C157="",SUMIFS($Q$3:$Q$5546,$A$3:$A$5546,A157,$C$3:$C$5546,"&gt;0",$E$3:$E$5546,""),IF(E157="",SUMIFS($Q$3:$Q$5546,$A$3:$A$5546,A157,$C$3:$C$5546,C157,$E$3:$E$5546,"&gt;0",$G$3:$G$5546,""),IF(G157="",SUMIFS($Q$3:$Q$5546,$A$3:$A$5546,A157,$C$3:$C$5546,C157,$E$3:$E$5546,E157,$G$3:$G$5546,"&gt;0"))))</f>
        <v>109504</v>
      </c>
      <c r="R157" s="61" t="s">
        <v>5</v>
      </c>
    </row>
    <row r="158" spans="1:18" ht="18" customHeight="1" x14ac:dyDescent="0.15">
      <c r="A158" s="357">
        <v>1</v>
      </c>
      <c r="B158" s="358" t="s">
        <v>6697</v>
      </c>
      <c r="C158" s="358">
        <v>2</v>
      </c>
      <c r="D158" s="358" t="s">
        <v>6814</v>
      </c>
      <c r="E158" s="358">
        <v>1</v>
      </c>
      <c r="F158" s="358" t="s">
        <v>6642</v>
      </c>
      <c r="G158" s="359">
        <v>9</v>
      </c>
      <c r="H158" s="359" t="s">
        <v>30</v>
      </c>
      <c r="I158" s="359"/>
      <c r="J158" s="360"/>
      <c r="K158" s="33"/>
      <c r="L158" s="33"/>
      <c r="M158" s="33"/>
      <c r="N158" s="32"/>
      <c r="O158" s="33"/>
      <c r="P158" s="81"/>
      <c r="Q158" s="33"/>
      <c r="R158" s="362"/>
    </row>
    <row r="159" spans="1:18" ht="18" customHeight="1" x14ac:dyDescent="0.15">
      <c r="A159" s="357">
        <v>1</v>
      </c>
      <c r="B159" s="358" t="s">
        <v>6697</v>
      </c>
      <c r="C159" s="358">
        <v>2</v>
      </c>
      <c r="D159" s="358" t="s">
        <v>6814</v>
      </c>
      <c r="E159" s="358">
        <v>1</v>
      </c>
      <c r="F159" s="358" t="s">
        <v>6642</v>
      </c>
      <c r="G159" s="358">
        <v>9</v>
      </c>
      <c r="H159" s="358" t="s">
        <v>30</v>
      </c>
      <c r="I159" s="359">
        <v>2</v>
      </c>
      <c r="J159" s="360" t="s">
        <v>31</v>
      </c>
      <c r="K159" s="33">
        <v>15</v>
      </c>
      <c r="L159" s="33">
        <v>15</v>
      </c>
      <c r="M159" s="33">
        <f>K159-L159</f>
        <v>0</v>
      </c>
      <c r="N159" s="32" t="s">
        <v>6815</v>
      </c>
      <c r="O159" s="33">
        <v>14400</v>
      </c>
      <c r="P159" s="81" t="s">
        <v>6641</v>
      </c>
      <c r="Q159" s="33">
        <v>1</v>
      </c>
      <c r="R159" s="39" t="s">
        <v>5</v>
      </c>
    </row>
    <row r="160" spans="1:18" ht="18" customHeight="1" x14ac:dyDescent="0.15">
      <c r="A160" s="357">
        <v>1</v>
      </c>
      <c r="B160" s="358" t="s">
        <v>6697</v>
      </c>
      <c r="C160" s="358">
        <v>2</v>
      </c>
      <c r="D160" s="358" t="s">
        <v>6814</v>
      </c>
      <c r="E160" s="358">
        <v>1</v>
      </c>
      <c r="F160" s="358" t="s">
        <v>6642</v>
      </c>
      <c r="G160" s="359">
        <v>11</v>
      </c>
      <c r="H160" s="359" t="s">
        <v>33</v>
      </c>
      <c r="I160" s="359"/>
      <c r="J160" s="360"/>
      <c r="K160" s="33"/>
      <c r="L160" s="33"/>
      <c r="M160" s="33"/>
      <c r="N160" s="32"/>
      <c r="O160" s="33"/>
      <c r="P160" s="81" t="s">
        <v>6643</v>
      </c>
      <c r="Q160" s="33">
        <v>1</v>
      </c>
      <c r="R160" s="362"/>
    </row>
    <row r="161" spans="1:18" ht="18" customHeight="1" x14ac:dyDescent="0.15">
      <c r="A161" s="357">
        <v>1</v>
      </c>
      <c r="B161" s="358" t="s">
        <v>6697</v>
      </c>
      <c r="C161" s="358">
        <v>2</v>
      </c>
      <c r="D161" s="358" t="s">
        <v>6814</v>
      </c>
      <c r="E161" s="358">
        <v>1</v>
      </c>
      <c r="F161" s="358" t="s">
        <v>6642</v>
      </c>
      <c r="G161" s="358">
        <v>11</v>
      </c>
      <c r="H161" s="358" t="s">
        <v>33</v>
      </c>
      <c r="I161" s="359">
        <v>1</v>
      </c>
      <c r="J161" s="360" t="s">
        <v>34</v>
      </c>
      <c r="K161" s="33">
        <v>50</v>
      </c>
      <c r="L161" s="33">
        <v>50</v>
      </c>
      <c r="M161" s="33">
        <f t="shared" ref="M161:M162" si="13">K161-L161</f>
        <v>0</v>
      </c>
      <c r="N161" s="32" t="s">
        <v>6816</v>
      </c>
      <c r="O161" s="33">
        <v>50000</v>
      </c>
      <c r="P161" s="81" t="s">
        <v>6660</v>
      </c>
      <c r="Q161" s="33">
        <v>61000</v>
      </c>
      <c r="R161" s="39" t="s">
        <v>5</v>
      </c>
    </row>
    <row r="162" spans="1:18" ht="18" customHeight="1" x14ac:dyDescent="0.15">
      <c r="A162" s="357">
        <v>1</v>
      </c>
      <c r="B162" s="358" t="s">
        <v>6697</v>
      </c>
      <c r="C162" s="358">
        <v>2</v>
      </c>
      <c r="D162" s="358" t="s">
        <v>6814</v>
      </c>
      <c r="E162" s="358">
        <v>1</v>
      </c>
      <c r="F162" s="358" t="s">
        <v>6642</v>
      </c>
      <c r="G162" s="358">
        <v>11</v>
      </c>
      <c r="H162" s="358" t="s">
        <v>33</v>
      </c>
      <c r="I162" s="359">
        <v>2</v>
      </c>
      <c r="J162" s="360" t="s">
        <v>46</v>
      </c>
      <c r="K162" s="33">
        <v>80</v>
      </c>
      <c r="L162" s="33">
        <v>68</v>
      </c>
      <c r="M162" s="33">
        <f t="shared" si="13"/>
        <v>12</v>
      </c>
      <c r="N162" s="32" t="s">
        <v>6817</v>
      </c>
      <c r="O162" s="33">
        <v>80000</v>
      </c>
      <c r="P162" s="81" t="s">
        <v>6668</v>
      </c>
      <c r="Q162" s="33">
        <v>1</v>
      </c>
      <c r="R162" s="39" t="s">
        <v>5</v>
      </c>
    </row>
    <row r="163" spans="1:18" ht="18" customHeight="1" x14ac:dyDescent="0.15">
      <c r="A163" s="357">
        <v>1</v>
      </c>
      <c r="B163" s="358" t="s">
        <v>6697</v>
      </c>
      <c r="C163" s="358">
        <v>2</v>
      </c>
      <c r="D163" s="358" t="s">
        <v>6814</v>
      </c>
      <c r="E163" s="358">
        <v>1</v>
      </c>
      <c r="F163" s="358" t="s">
        <v>6642</v>
      </c>
      <c r="G163" s="359">
        <v>12</v>
      </c>
      <c r="H163" s="359" t="s">
        <v>36</v>
      </c>
      <c r="I163" s="359"/>
      <c r="J163" s="360"/>
      <c r="K163" s="33"/>
      <c r="L163" s="33"/>
      <c r="M163" s="33"/>
      <c r="N163" s="32"/>
      <c r="O163" s="33"/>
      <c r="P163" s="81" t="s">
        <v>5495</v>
      </c>
      <c r="Q163" s="33">
        <v>1</v>
      </c>
      <c r="R163" s="362"/>
    </row>
    <row r="164" spans="1:18" ht="18" customHeight="1" x14ac:dyDescent="0.15">
      <c r="A164" s="357">
        <v>1</v>
      </c>
      <c r="B164" s="358" t="s">
        <v>6697</v>
      </c>
      <c r="C164" s="358">
        <v>2</v>
      </c>
      <c r="D164" s="358" t="s">
        <v>6814</v>
      </c>
      <c r="E164" s="358">
        <v>1</v>
      </c>
      <c r="F164" s="358" t="s">
        <v>6642</v>
      </c>
      <c r="G164" s="358">
        <v>12</v>
      </c>
      <c r="H164" s="358" t="s">
        <v>36</v>
      </c>
      <c r="I164" s="359">
        <v>1</v>
      </c>
      <c r="J164" s="360" t="s">
        <v>37</v>
      </c>
      <c r="K164" s="33">
        <v>40</v>
      </c>
      <c r="L164" s="33">
        <v>40</v>
      </c>
      <c r="M164" s="33">
        <f>K164-L164</f>
        <v>0</v>
      </c>
      <c r="N164" s="32" t="s">
        <v>6818</v>
      </c>
      <c r="O164" s="33">
        <v>40000</v>
      </c>
      <c r="P164" s="81" t="s">
        <v>6677</v>
      </c>
      <c r="Q164" s="33">
        <v>48500</v>
      </c>
      <c r="R164" s="39" t="s">
        <v>5</v>
      </c>
    </row>
    <row r="165" spans="1:18" ht="18" customHeight="1" x14ac:dyDescent="0.15">
      <c r="A165" s="357">
        <v>1</v>
      </c>
      <c r="B165" s="358" t="s">
        <v>6697</v>
      </c>
      <c r="C165" s="358">
        <v>2</v>
      </c>
      <c r="D165" s="358" t="s">
        <v>6814</v>
      </c>
      <c r="E165" s="358">
        <v>1</v>
      </c>
      <c r="F165" s="358" t="s">
        <v>6642</v>
      </c>
      <c r="G165" s="359">
        <v>13</v>
      </c>
      <c r="H165" s="359" t="s">
        <v>39</v>
      </c>
      <c r="I165" s="359"/>
      <c r="J165" s="360"/>
      <c r="K165" s="33"/>
      <c r="L165" s="33"/>
      <c r="M165" s="33"/>
      <c r="N165" s="32"/>
      <c r="O165" s="33"/>
      <c r="P165" s="81"/>
      <c r="Q165" s="33"/>
      <c r="R165" s="362"/>
    </row>
    <row r="166" spans="1:18" ht="18" customHeight="1" x14ac:dyDescent="0.15">
      <c r="A166" s="357">
        <v>1</v>
      </c>
      <c r="B166" s="358" t="s">
        <v>6697</v>
      </c>
      <c r="C166" s="358">
        <v>2</v>
      </c>
      <c r="D166" s="358" t="s">
        <v>6814</v>
      </c>
      <c r="E166" s="358">
        <v>1</v>
      </c>
      <c r="F166" s="358" t="s">
        <v>6642</v>
      </c>
      <c r="G166" s="358">
        <v>13</v>
      </c>
      <c r="H166" s="358" t="s">
        <v>39</v>
      </c>
      <c r="I166" s="359">
        <v>21</v>
      </c>
      <c r="J166" s="360" t="s">
        <v>117</v>
      </c>
      <c r="K166" s="33">
        <v>20800</v>
      </c>
      <c r="L166" s="33">
        <v>31835</v>
      </c>
      <c r="M166" s="33">
        <f>K166-L166</f>
        <v>-11035</v>
      </c>
      <c r="N166" s="32" t="s">
        <v>6819</v>
      </c>
      <c r="O166" s="33"/>
      <c r="P166" s="81"/>
      <c r="Q166" s="33"/>
      <c r="R166" s="39" t="s">
        <v>5</v>
      </c>
    </row>
    <row r="167" spans="1:18" ht="18" customHeight="1" x14ac:dyDescent="0.15">
      <c r="A167" s="357">
        <v>1</v>
      </c>
      <c r="B167" s="358" t="s">
        <v>6697</v>
      </c>
      <c r="C167" s="358">
        <v>2</v>
      </c>
      <c r="D167" s="358" t="s">
        <v>6814</v>
      </c>
      <c r="E167" s="358">
        <v>1</v>
      </c>
      <c r="F167" s="358" t="s">
        <v>6642</v>
      </c>
      <c r="G167" s="358">
        <v>13</v>
      </c>
      <c r="H167" s="358" t="s">
        <v>39</v>
      </c>
      <c r="I167" s="358">
        <v>21</v>
      </c>
      <c r="J167" s="363" t="s">
        <v>117</v>
      </c>
      <c r="K167" s="33"/>
      <c r="L167" s="33"/>
      <c r="M167" s="33"/>
      <c r="N167" s="32" t="s">
        <v>6820</v>
      </c>
      <c r="O167" s="33">
        <v>3520000</v>
      </c>
      <c r="P167" s="81"/>
      <c r="Q167" s="33"/>
      <c r="R167" s="39" t="s">
        <v>5</v>
      </c>
    </row>
    <row r="168" spans="1:18" ht="18" customHeight="1" x14ac:dyDescent="0.15">
      <c r="A168" s="357">
        <v>1</v>
      </c>
      <c r="B168" s="358" t="s">
        <v>6697</v>
      </c>
      <c r="C168" s="358">
        <v>2</v>
      </c>
      <c r="D168" s="358" t="s">
        <v>6814</v>
      </c>
      <c r="E168" s="358">
        <v>1</v>
      </c>
      <c r="F168" s="358" t="s">
        <v>6642</v>
      </c>
      <c r="G168" s="358">
        <v>13</v>
      </c>
      <c r="H168" s="358" t="s">
        <v>39</v>
      </c>
      <c r="I168" s="358">
        <v>21</v>
      </c>
      <c r="J168" s="363" t="s">
        <v>117</v>
      </c>
      <c r="K168" s="33"/>
      <c r="L168" s="33"/>
      <c r="M168" s="33"/>
      <c r="N168" s="32" t="s">
        <v>6662</v>
      </c>
      <c r="O168" s="33">
        <v>17280000</v>
      </c>
      <c r="P168" s="81"/>
      <c r="Q168" s="33"/>
      <c r="R168" s="39" t="s">
        <v>5</v>
      </c>
    </row>
    <row r="169" spans="1:18" ht="18" customHeight="1" x14ac:dyDescent="0.15">
      <c r="A169" s="357">
        <v>1</v>
      </c>
      <c r="B169" s="358" t="s">
        <v>6697</v>
      </c>
      <c r="C169" s="358">
        <v>2</v>
      </c>
      <c r="D169" s="358" t="s">
        <v>6814</v>
      </c>
      <c r="E169" s="358">
        <v>1</v>
      </c>
      <c r="F169" s="358" t="s">
        <v>6642</v>
      </c>
      <c r="G169" s="358">
        <v>13</v>
      </c>
      <c r="H169" s="358" t="s">
        <v>39</v>
      </c>
      <c r="I169" s="358">
        <v>21</v>
      </c>
      <c r="J169" s="363" t="s">
        <v>117</v>
      </c>
      <c r="K169" s="33"/>
      <c r="L169" s="33"/>
      <c r="M169" s="33"/>
      <c r="N169" s="32" t="s">
        <v>6821</v>
      </c>
      <c r="O169" s="33"/>
      <c r="P169" s="81"/>
      <c r="Q169" s="33"/>
      <c r="R169" s="39" t="s">
        <v>5</v>
      </c>
    </row>
    <row r="170" spans="1:18" ht="18" customHeight="1" x14ac:dyDescent="0.15">
      <c r="A170" s="357">
        <v>1</v>
      </c>
      <c r="B170" s="358" t="s">
        <v>6697</v>
      </c>
      <c r="C170" s="358">
        <v>2</v>
      </c>
      <c r="D170" s="358" t="s">
        <v>6814</v>
      </c>
      <c r="E170" s="358">
        <v>1</v>
      </c>
      <c r="F170" s="358" t="s">
        <v>6642</v>
      </c>
      <c r="G170" s="359">
        <v>14</v>
      </c>
      <c r="H170" s="359" t="s">
        <v>40</v>
      </c>
      <c r="I170" s="359"/>
      <c r="J170" s="360"/>
      <c r="K170" s="33"/>
      <c r="L170" s="33"/>
      <c r="M170" s="33"/>
      <c r="N170" s="32"/>
      <c r="O170" s="33"/>
      <c r="P170" s="81"/>
      <c r="Q170" s="33"/>
      <c r="R170" s="362"/>
    </row>
    <row r="171" spans="1:18" ht="18" customHeight="1" x14ac:dyDescent="0.15">
      <c r="A171" s="357">
        <v>1</v>
      </c>
      <c r="B171" s="358" t="s">
        <v>6697</v>
      </c>
      <c r="C171" s="358">
        <v>2</v>
      </c>
      <c r="D171" s="358" t="s">
        <v>6814</v>
      </c>
      <c r="E171" s="358">
        <v>1</v>
      </c>
      <c r="F171" s="358" t="s">
        <v>6642</v>
      </c>
      <c r="G171" s="358">
        <v>14</v>
      </c>
      <c r="H171" s="358" t="s">
        <v>40</v>
      </c>
      <c r="I171" s="359">
        <v>1</v>
      </c>
      <c r="J171" s="360" t="s">
        <v>41</v>
      </c>
      <c r="K171" s="33">
        <v>7</v>
      </c>
      <c r="L171" s="33">
        <v>15</v>
      </c>
      <c r="M171" s="33">
        <f t="shared" ref="M171:M172" si="14">K171-L171</f>
        <v>-8</v>
      </c>
      <c r="N171" s="32" t="s">
        <v>6822</v>
      </c>
      <c r="O171" s="33">
        <v>7000</v>
      </c>
      <c r="P171" s="81"/>
      <c r="Q171" s="33"/>
      <c r="R171" s="39" t="s">
        <v>5</v>
      </c>
    </row>
    <row r="172" spans="1:18" ht="18" customHeight="1" x14ac:dyDescent="0.15">
      <c r="A172" s="357">
        <v>1</v>
      </c>
      <c r="B172" s="358" t="s">
        <v>6697</v>
      </c>
      <c r="C172" s="358">
        <v>2</v>
      </c>
      <c r="D172" s="358" t="s">
        <v>6814</v>
      </c>
      <c r="E172" s="358">
        <v>1</v>
      </c>
      <c r="F172" s="358" t="s">
        <v>6642</v>
      </c>
      <c r="G172" s="358">
        <v>14</v>
      </c>
      <c r="H172" s="358" t="s">
        <v>40</v>
      </c>
      <c r="I172" s="359">
        <v>31</v>
      </c>
      <c r="J172" s="360" t="s">
        <v>6823</v>
      </c>
      <c r="K172" s="33">
        <v>440</v>
      </c>
      <c r="L172" s="33">
        <v>432</v>
      </c>
      <c r="M172" s="33">
        <f t="shared" si="14"/>
        <v>8</v>
      </c>
      <c r="N172" s="32" t="s">
        <v>6824</v>
      </c>
      <c r="O172" s="33">
        <v>440000</v>
      </c>
      <c r="P172" s="81"/>
      <c r="Q172" s="33"/>
      <c r="R172" s="39" t="s">
        <v>5</v>
      </c>
    </row>
    <row r="173" spans="1:18" ht="18" customHeight="1" x14ac:dyDescent="0.15">
      <c r="A173" s="357">
        <v>1</v>
      </c>
      <c r="B173" s="358" t="s">
        <v>6697</v>
      </c>
      <c r="C173" s="358">
        <v>2</v>
      </c>
      <c r="D173" s="358" t="s">
        <v>6814</v>
      </c>
      <c r="E173" s="358">
        <v>1</v>
      </c>
      <c r="F173" s="358" t="s">
        <v>6642</v>
      </c>
      <c r="G173" s="359">
        <v>15</v>
      </c>
      <c r="H173" s="359" t="s">
        <v>50</v>
      </c>
      <c r="I173" s="359"/>
      <c r="J173" s="360"/>
      <c r="K173" s="33"/>
      <c r="L173" s="33"/>
      <c r="M173" s="33"/>
      <c r="N173" s="32"/>
      <c r="O173" s="33"/>
      <c r="P173" s="81"/>
      <c r="Q173" s="33"/>
      <c r="R173" s="362"/>
    </row>
    <row r="174" spans="1:18" ht="18" customHeight="1" x14ac:dyDescent="0.15">
      <c r="A174" s="357">
        <v>1</v>
      </c>
      <c r="B174" s="358" t="s">
        <v>6697</v>
      </c>
      <c r="C174" s="358">
        <v>2</v>
      </c>
      <c r="D174" s="358" t="s">
        <v>6814</v>
      </c>
      <c r="E174" s="358">
        <v>1</v>
      </c>
      <c r="F174" s="358" t="s">
        <v>6642</v>
      </c>
      <c r="G174" s="358">
        <v>15</v>
      </c>
      <c r="H174" s="358" t="s">
        <v>50</v>
      </c>
      <c r="I174" s="359">
        <v>2</v>
      </c>
      <c r="J174" s="360" t="s">
        <v>280</v>
      </c>
      <c r="K174" s="33">
        <v>98000</v>
      </c>
      <c r="L174" s="33">
        <v>60000</v>
      </c>
      <c r="M174" s="33">
        <f>K174-L174</f>
        <v>38000</v>
      </c>
      <c r="N174" s="32" t="s">
        <v>6825</v>
      </c>
      <c r="O174" s="33">
        <v>98000000</v>
      </c>
      <c r="P174" s="81"/>
      <c r="Q174" s="33"/>
      <c r="R174" s="39" t="s">
        <v>5</v>
      </c>
    </row>
    <row r="175" spans="1:18" ht="18" customHeight="1" x14ac:dyDescent="0.15">
      <c r="A175" s="357">
        <v>1</v>
      </c>
      <c r="B175" s="358" t="s">
        <v>6697</v>
      </c>
      <c r="C175" s="358">
        <v>2</v>
      </c>
      <c r="D175" s="358" t="s">
        <v>6814</v>
      </c>
      <c r="E175" s="358">
        <v>1</v>
      </c>
      <c r="F175" s="358" t="s">
        <v>6642</v>
      </c>
      <c r="G175" s="358">
        <v>15</v>
      </c>
      <c r="H175" s="358" t="s">
        <v>50</v>
      </c>
      <c r="I175" s="358">
        <v>2</v>
      </c>
      <c r="J175" s="363" t="s">
        <v>280</v>
      </c>
      <c r="K175" s="33"/>
      <c r="L175" s="33"/>
      <c r="M175" s="33"/>
      <c r="N175" s="32" t="s">
        <v>6826</v>
      </c>
      <c r="O175" s="33"/>
      <c r="P175" s="81"/>
      <c r="Q175" s="33"/>
      <c r="R175" s="39" t="s">
        <v>5</v>
      </c>
    </row>
    <row r="176" spans="1:18" ht="18" customHeight="1" x14ac:dyDescent="0.15">
      <c r="A176" s="357">
        <v>1</v>
      </c>
      <c r="B176" s="358" t="s">
        <v>6697</v>
      </c>
      <c r="C176" s="358">
        <v>2</v>
      </c>
      <c r="D176" s="358" t="s">
        <v>6814</v>
      </c>
      <c r="E176" s="358">
        <v>1</v>
      </c>
      <c r="F176" s="358" t="s">
        <v>6642</v>
      </c>
      <c r="G176" s="358">
        <v>15</v>
      </c>
      <c r="H176" s="358" t="s">
        <v>50</v>
      </c>
      <c r="I176" s="358">
        <v>2</v>
      </c>
      <c r="J176" s="363" t="s">
        <v>280</v>
      </c>
      <c r="K176" s="33"/>
      <c r="L176" s="33"/>
      <c r="M176" s="33"/>
      <c r="N176" s="32" t="s">
        <v>6827</v>
      </c>
      <c r="O176" s="33"/>
      <c r="P176" s="81"/>
      <c r="Q176" s="33"/>
      <c r="R176" s="39" t="s">
        <v>5</v>
      </c>
    </row>
    <row r="177" spans="1:18" s="6" customFormat="1" ht="18" customHeight="1" x14ac:dyDescent="0.15">
      <c r="A177" s="364">
        <v>2</v>
      </c>
      <c r="B177" s="365" t="s">
        <v>11</v>
      </c>
      <c r="C177" s="365"/>
      <c r="D177" s="365"/>
      <c r="E177" s="366"/>
      <c r="F177" s="365"/>
      <c r="G177" s="366"/>
      <c r="H177" s="365"/>
      <c r="I177" s="366"/>
      <c r="J177" s="367"/>
      <c r="K177" s="27">
        <f>IF(C177="",SUMIFS($K178:$K$5999,$A178:$A$5999,A177,$E178:$E$5999,""),IF(E177="",SUMIFS($K178:$K$5999,$A178:$A$5999,A177,$C178:$C$5999,C177,$G178:$G$5999,""),IF(G177="",SUMIFS($K178:$K$5999,$A178:$A$5999,A177,$C178:$C$5999,C177,$E178:$E$5999,E177),0)))</f>
        <v>204328</v>
      </c>
      <c r="L177" s="27">
        <f>IF(C177="",SUMIFS($L178:$L$5999,$A178:$A$5999,A177,$E178:$E$5999,""),IF(E177="",SUMIFS($L178:$L$5999,$A178:$A$5999,A177,$C178:$C$5999,C177,$G178:$G$5999,""),IF(G177="",SUMIFS($L178:$L$5999,$A178:$A$5999,A177,$C178:$C$5999,C177,$E178:$E$5999,E177),0)))</f>
        <v>205260</v>
      </c>
      <c r="M177" s="27">
        <f>K177-L177</f>
        <v>-932</v>
      </c>
      <c r="N177" s="56"/>
      <c r="O177" s="71"/>
      <c r="P177" s="28"/>
      <c r="Q177" s="326">
        <f>IF(C177="",SUMIFS($Q$3:$Q$5546,$A$3:$A$5546,A177,$C$3:$C$5546,"&gt;0",$E$3:$E$5546,""),IF(E177="",SUMIFS($Q$3:$Q$5546,$A$3:$A$5546,A177,$C$3:$C$5546,C177,$E$3:$E$5546,"&gt;0",$G$3:$G$5546,""),IF(G177="",SUMIFS($Q$3:$Q$5546,$A$3:$A$5546,A177,$C$3:$C$5546,C177,$E$3:$E$5546,E177,$G$3:$G$5546,"&gt;0"))))</f>
        <v>194266</v>
      </c>
      <c r="R177" s="57" t="s">
        <v>5</v>
      </c>
    </row>
    <row r="178" spans="1:18" s="6" customFormat="1" ht="18" customHeight="1" x14ac:dyDescent="0.15">
      <c r="A178" s="348">
        <v>2</v>
      </c>
      <c r="B178" s="349" t="s">
        <v>11</v>
      </c>
      <c r="C178" s="350">
        <v>1</v>
      </c>
      <c r="D178" s="350" t="s">
        <v>11</v>
      </c>
      <c r="E178" s="351"/>
      <c r="F178" s="350"/>
      <c r="G178" s="351"/>
      <c r="H178" s="350"/>
      <c r="I178" s="351"/>
      <c r="J178" s="352"/>
      <c r="K178" s="17">
        <f>IF(C178="",SUMIFS($K179:$K$5999,$A179:$A$5999,A178,$E179:$E$5999,""),IF(E178="",SUMIFS($K179:$K$5999,$A179:$A$5999,A178,$C179:$C$5999,C178,$G179:$G$5999,""),IF(G178="",SUMIFS($K179:$K$5999,$A179:$A$5999,A178,$C179:$C$5999,C178,$E179:$E$5999,E178),0)))</f>
        <v>204328</v>
      </c>
      <c r="L178" s="17">
        <f>IF(C178="",SUMIFS($L179:$L$5999,$A179:$A$5999,A178,$E179:$E$5999,""),IF(E178="",SUMIFS($L179:$L$5999,$A179:$A$5999,A178,$C179:$C$5999,C178,$G179:$G$5999,""),IF(G178="",SUMIFS($L179:$L$5999,$A179:$A$5999,A178,$C179:$C$5999,C178,$E179:$E$5999,E178),0)))</f>
        <v>205260</v>
      </c>
      <c r="M178" s="17">
        <f t="shared" ref="M178:M179" si="15">K178-L178</f>
        <v>-932</v>
      </c>
      <c r="N178" s="58"/>
      <c r="O178" s="72"/>
      <c r="P178" s="18"/>
      <c r="Q178" s="317">
        <f>IF(C178="",SUMIFS($Q$3:$Q$5546,$A$3:$A$5546,A178,$C$3:$C$5546,"&gt;0",$E$3:$E$5546,""),IF(E178="",SUMIFS($Q$3:$Q$5546,$A$3:$A$5546,A178,$C$3:$C$5546,C178,$E$3:$E$5546,"&gt;0",$G$3:$G$5546,""),IF(G178="",SUMIFS($Q$3:$Q$5546,$A$3:$A$5546,A178,$C$3:$C$5546,C178,$E$3:$E$5546,E178,$G$3:$G$5546,"&gt;0"))))</f>
        <v>194266</v>
      </c>
      <c r="R178" s="59" t="s">
        <v>5</v>
      </c>
    </row>
    <row r="179" spans="1:18" s="6" customFormat="1" ht="18" customHeight="1" x14ac:dyDescent="0.15">
      <c r="A179" s="348">
        <v>2</v>
      </c>
      <c r="B179" s="349" t="s">
        <v>11</v>
      </c>
      <c r="C179" s="353">
        <v>1</v>
      </c>
      <c r="D179" s="349" t="s">
        <v>11</v>
      </c>
      <c r="E179" s="354">
        <v>1</v>
      </c>
      <c r="F179" s="355" t="s">
        <v>2744</v>
      </c>
      <c r="G179" s="354"/>
      <c r="H179" s="355"/>
      <c r="I179" s="354"/>
      <c r="J179" s="356"/>
      <c r="K179" s="22">
        <f>IF(C179="",SUMIFS($K180:$K$5999,$A180:$A$5999,A179,$E180:$E$5999,""),IF(E179="",SUMIFS($K180:$K$5999,$A180:$A$5999,A179,$C180:$C$5999,C179,$G180:$G$5999,""),IF(G179="",SUMIFS($K180:$K$5999,$A180:$A$5999,A179,$C180:$C$5999,C179,$E180:$E$5999,E179),0)))</f>
        <v>173954</v>
      </c>
      <c r="L179" s="22">
        <f>IF(C179="",SUMIFS($L180:$L$5999,$A180:$A$5999,A179,$E180:$E$5999,""),IF(E179="",SUMIFS($L180:$L$5999,$A180:$A$5999,A179,$C180:$C$5999,C179,$G180:$G$5999,""),IF(G179="",SUMIFS($L180:$L$5999,$A180:$A$5999,A179,$C180:$C$5999,C179,$E180:$E$5999,E179),0)))</f>
        <v>170925</v>
      </c>
      <c r="M179" s="22">
        <f t="shared" si="15"/>
        <v>3029</v>
      </c>
      <c r="N179" s="77"/>
      <c r="O179" s="23"/>
      <c r="P179" s="60"/>
      <c r="Q179" s="73">
        <f>IF(C179="",SUMIFS($Q$3:$Q$5546,$A$3:$A$5546,A179,$C$3:$C$5546,"&gt;0",$E$3:$E$5546,""),IF(E179="",SUMIFS($Q$3:$Q$5546,$A$3:$A$5546,A179,$C$3:$C$5546,C179,$E$3:$E$5546,"&gt;0",$G$3:$G$5546,""),IF(G179="",SUMIFS($Q$3:$Q$5546,$A$3:$A$5546,A179,$C$3:$C$5546,C179,$E$3:$E$5546,E179,$G$3:$G$5546,"&gt;0"))))</f>
        <v>173954</v>
      </c>
      <c r="R179" s="61" t="s">
        <v>5</v>
      </c>
    </row>
    <row r="180" spans="1:18" ht="18" customHeight="1" x14ac:dyDescent="0.15">
      <c r="A180" s="357">
        <v>2</v>
      </c>
      <c r="B180" s="358" t="s">
        <v>11</v>
      </c>
      <c r="C180" s="358">
        <v>1</v>
      </c>
      <c r="D180" s="358" t="s">
        <v>11</v>
      </c>
      <c r="E180" s="358">
        <v>1</v>
      </c>
      <c r="F180" s="358" t="s">
        <v>2744</v>
      </c>
      <c r="G180" s="359">
        <v>23</v>
      </c>
      <c r="H180" s="359" t="s">
        <v>57</v>
      </c>
      <c r="I180" s="359"/>
      <c r="J180" s="360"/>
      <c r="K180" s="33"/>
      <c r="L180" s="33"/>
      <c r="M180" s="33"/>
      <c r="N180" s="32"/>
      <c r="O180" s="33"/>
      <c r="P180" s="81"/>
      <c r="Q180" s="33"/>
      <c r="R180" s="362"/>
    </row>
    <row r="181" spans="1:18" ht="18" customHeight="1" x14ac:dyDescent="0.15">
      <c r="A181" s="357">
        <v>2</v>
      </c>
      <c r="B181" s="358" t="s">
        <v>11</v>
      </c>
      <c r="C181" s="358">
        <v>1</v>
      </c>
      <c r="D181" s="358" t="s">
        <v>11</v>
      </c>
      <c r="E181" s="358">
        <v>1</v>
      </c>
      <c r="F181" s="358" t="s">
        <v>2744</v>
      </c>
      <c r="G181" s="358">
        <v>23</v>
      </c>
      <c r="H181" s="358" t="s">
        <v>57</v>
      </c>
      <c r="I181" s="359">
        <v>81</v>
      </c>
      <c r="J181" s="360" t="s">
        <v>2745</v>
      </c>
      <c r="K181" s="33">
        <v>173954</v>
      </c>
      <c r="L181" s="33">
        <v>170925</v>
      </c>
      <c r="M181" s="33">
        <f>K181-L181</f>
        <v>3029</v>
      </c>
      <c r="N181" s="32" t="s">
        <v>6828</v>
      </c>
      <c r="O181" s="33">
        <v>173953581</v>
      </c>
      <c r="P181" s="81" t="s">
        <v>6829</v>
      </c>
      <c r="Q181" s="33">
        <v>173954</v>
      </c>
      <c r="R181" s="39" t="s">
        <v>5</v>
      </c>
    </row>
    <row r="182" spans="1:18" ht="18" customHeight="1" x14ac:dyDescent="0.15">
      <c r="A182" s="357">
        <v>2</v>
      </c>
      <c r="B182" s="358" t="s">
        <v>11</v>
      </c>
      <c r="C182" s="368">
        <v>1</v>
      </c>
      <c r="D182" s="368" t="s">
        <v>11</v>
      </c>
      <c r="E182" s="368">
        <v>1</v>
      </c>
      <c r="F182" s="368" t="s">
        <v>2744</v>
      </c>
      <c r="G182" s="368">
        <v>23</v>
      </c>
      <c r="H182" s="368" t="s">
        <v>57</v>
      </c>
      <c r="I182" s="368">
        <v>81</v>
      </c>
      <c r="J182" s="369" t="s">
        <v>2745</v>
      </c>
      <c r="K182" s="33"/>
      <c r="L182" s="33"/>
      <c r="M182" s="33"/>
      <c r="N182" s="32"/>
      <c r="O182" s="33"/>
      <c r="P182" s="81" t="s">
        <v>6830</v>
      </c>
      <c r="Q182" s="33"/>
      <c r="R182" s="39" t="s">
        <v>5</v>
      </c>
    </row>
    <row r="183" spans="1:18" s="6" customFormat="1" ht="18" customHeight="1" x14ac:dyDescent="0.15">
      <c r="A183" s="348">
        <v>2</v>
      </c>
      <c r="B183" s="349" t="s">
        <v>11</v>
      </c>
      <c r="C183" s="353">
        <v>1</v>
      </c>
      <c r="D183" s="349" t="s">
        <v>11</v>
      </c>
      <c r="E183" s="354">
        <v>2</v>
      </c>
      <c r="F183" s="355" t="s">
        <v>12</v>
      </c>
      <c r="G183" s="354"/>
      <c r="H183" s="355"/>
      <c r="I183" s="354"/>
      <c r="J183" s="356"/>
      <c r="K183" s="22">
        <f>IF(C183="",SUMIFS($K184:$K$5999,$A184:$A$5999,A183,$E184:$E$5999,""),IF(E183="",SUMIFS($K184:$K$5999,$A184:$A$5999,A183,$C184:$C$5999,C183,$G184:$G$5999,""),IF(G183="",SUMIFS($K184:$K$5999,$A184:$A$5999,A183,$C184:$C$5999,C183,$E184:$E$5999,E183),0)))</f>
        <v>30374</v>
      </c>
      <c r="L183" s="22">
        <f>IF(C183="",SUMIFS($L184:$L$5999,$A184:$A$5999,A183,$E184:$E$5999,""),IF(E183="",SUMIFS($L184:$L$5999,$A184:$A$5999,A183,$C184:$C$5999,C183,$G184:$G$5999,""),IF(G183="",SUMIFS($L184:$L$5999,$A184:$A$5999,A183,$C184:$C$5999,C183,$E184:$E$5999,E183),0)))</f>
        <v>34335</v>
      </c>
      <c r="M183" s="22">
        <f t="shared" ref="M183" si="16">K183-L183</f>
        <v>-3961</v>
      </c>
      <c r="N183" s="77"/>
      <c r="O183" s="23"/>
      <c r="P183" s="60"/>
      <c r="Q183" s="73">
        <f>IF(C183="",SUMIFS($Q$3:$Q$5546,$A$3:$A$5546,A183,$C$3:$C$5546,"&gt;0",$E$3:$E$5546,""),IF(E183="",SUMIFS($Q$3:$Q$5546,$A$3:$A$5546,A183,$C$3:$C$5546,C183,$E$3:$E$5546,"&gt;0",$G$3:$G$5546,""),IF(G183="",SUMIFS($Q$3:$Q$5546,$A$3:$A$5546,A183,$C$3:$C$5546,C183,$E$3:$E$5546,E183,$G$3:$G$5546,"&gt;0"))))</f>
        <v>20312</v>
      </c>
      <c r="R183" s="61" t="s">
        <v>5</v>
      </c>
    </row>
    <row r="184" spans="1:18" ht="18" customHeight="1" x14ac:dyDescent="0.15">
      <c r="A184" s="357">
        <v>2</v>
      </c>
      <c r="B184" s="358" t="s">
        <v>11</v>
      </c>
      <c r="C184" s="358">
        <v>1</v>
      </c>
      <c r="D184" s="358" t="s">
        <v>11</v>
      </c>
      <c r="E184" s="358">
        <v>2</v>
      </c>
      <c r="F184" s="358" t="s">
        <v>12</v>
      </c>
      <c r="G184" s="359">
        <v>23</v>
      </c>
      <c r="H184" s="359" t="s">
        <v>57</v>
      </c>
      <c r="I184" s="359"/>
      <c r="J184" s="360"/>
      <c r="K184" s="33"/>
      <c r="L184" s="33"/>
      <c r="M184" s="33"/>
      <c r="N184" s="32"/>
      <c r="O184" s="33"/>
      <c r="P184" s="81"/>
      <c r="Q184" s="33"/>
      <c r="R184" s="362"/>
    </row>
    <row r="185" spans="1:18" ht="18" customHeight="1" x14ac:dyDescent="0.15">
      <c r="A185" s="357">
        <v>2</v>
      </c>
      <c r="B185" s="358" t="s">
        <v>11</v>
      </c>
      <c r="C185" s="358">
        <v>1</v>
      </c>
      <c r="D185" s="358" t="s">
        <v>11</v>
      </c>
      <c r="E185" s="358">
        <v>2</v>
      </c>
      <c r="F185" s="358" t="s">
        <v>12</v>
      </c>
      <c r="G185" s="358">
        <v>23</v>
      </c>
      <c r="H185" s="358" t="s">
        <v>57</v>
      </c>
      <c r="I185" s="359">
        <v>82</v>
      </c>
      <c r="J185" s="360" t="s">
        <v>2753</v>
      </c>
      <c r="K185" s="33">
        <v>30374</v>
      </c>
      <c r="L185" s="33">
        <v>34335</v>
      </c>
      <c r="M185" s="33">
        <f>K185-L185</f>
        <v>-3961</v>
      </c>
      <c r="N185" s="32" t="s">
        <v>2753</v>
      </c>
      <c r="O185" s="33">
        <v>30373971</v>
      </c>
      <c r="P185" s="81" t="s">
        <v>6829</v>
      </c>
      <c r="Q185" s="33">
        <v>20312</v>
      </c>
      <c r="R185" s="39" t="s">
        <v>5</v>
      </c>
    </row>
    <row r="186" spans="1:18" ht="18" customHeight="1" x14ac:dyDescent="0.15">
      <c r="A186" s="370">
        <v>2</v>
      </c>
      <c r="B186" s="371" t="s">
        <v>11</v>
      </c>
      <c r="C186" s="372">
        <v>1</v>
      </c>
      <c r="D186" s="372" t="s">
        <v>11</v>
      </c>
      <c r="E186" s="372">
        <v>2</v>
      </c>
      <c r="F186" s="372" t="s">
        <v>12</v>
      </c>
      <c r="G186" s="372">
        <v>23</v>
      </c>
      <c r="H186" s="372" t="s">
        <v>57</v>
      </c>
      <c r="I186" s="372">
        <v>82</v>
      </c>
      <c r="J186" s="373" t="s">
        <v>2753</v>
      </c>
      <c r="K186" s="37"/>
      <c r="L186" s="37"/>
      <c r="M186" s="37"/>
      <c r="N186" s="36"/>
      <c r="O186" s="37"/>
      <c r="P186" s="82" t="s">
        <v>6831</v>
      </c>
      <c r="Q186" s="37"/>
      <c r="R186" s="80" t="s">
        <v>5</v>
      </c>
    </row>
    <row r="187" spans="1:18" s="6" customFormat="1" ht="18" customHeight="1" x14ac:dyDescent="0.15">
      <c r="A187" s="374"/>
      <c r="B187" s="375"/>
      <c r="C187" s="375" t="s">
        <v>6832</v>
      </c>
      <c r="D187" s="375"/>
      <c r="E187" s="375"/>
      <c r="F187" s="375"/>
      <c r="G187" s="376"/>
      <c r="H187" s="375"/>
      <c r="I187" s="375"/>
      <c r="J187" s="376"/>
      <c r="K187" s="377">
        <f>K177+K3</f>
        <v>512403</v>
      </c>
      <c r="L187" s="377">
        <f>L177+L3</f>
        <v>475403</v>
      </c>
      <c r="M187" s="62">
        <f>K187-L187</f>
        <v>37000</v>
      </c>
      <c r="N187" s="378"/>
      <c r="O187" s="377"/>
      <c r="P187" s="379"/>
      <c r="Q187" s="377">
        <f>Q177+Q3</f>
        <v>339493</v>
      </c>
      <c r="R187" s="380"/>
    </row>
  </sheetData>
  <autoFilter ref="A2:AP187"/>
  <mergeCells count="1">
    <mergeCell ref="Q1:R1"/>
  </mergeCells>
  <phoneticPr fontId="18"/>
  <conditionalFormatting sqref="O3:O5">
    <cfRule type="cellIs" dxfId="28" priority="29" operator="equal">
      <formula>0</formula>
    </cfRule>
  </conditionalFormatting>
  <conditionalFormatting sqref="E3:E4 F3:F5">
    <cfRule type="expression" dxfId="27" priority="28">
      <formula>$G3=""</formula>
    </cfRule>
  </conditionalFormatting>
  <conditionalFormatting sqref="G3:H5">
    <cfRule type="expression" dxfId="26" priority="27">
      <formula>$I3=""</formula>
    </cfRule>
  </conditionalFormatting>
  <conditionalFormatting sqref="I3:J5">
    <cfRule type="expression" dxfId="25" priority="26">
      <formula>$K3=""</formula>
    </cfRule>
  </conditionalFormatting>
  <conditionalFormatting sqref="C3 A3:A5 C5 R3:R5">
    <cfRule type="expression" dxfId="24" priority="25">
      <formula>$G3=""</formula>
    </cfRule>
  </conditionalFormatting>
  <conditionalFormatting sqref="B3:B5">
    <cfRule type="expression" dxfId="23" priority="24">
      <formula>$C3=""</formula>
    </cfRule>
  </conditionalFormatting>
  <conditionalFormatting sqref="D3:D5">
    <cfRule type="expression" dxfId="22" priority="23">
      <formula>$E3=""</formula>
    </cfRule>
  </conditionalFormatting>
  <conditionalFormatting sqref="O177">
    <cfRule type="cellIs" dxfId="21" priority="22" operator="equal">
      <formula>0</formula>
    </cfRule>
  </conditionalFormatting>
  <conditionalFormatting sqref="E177:F177">
    <cfRule type="expression" dxfId="20" priority="21">
      <formula>$G177=""</formula>
    </cfRule>
  </conditionalFormatting>
  <conditionalFormatting sqref="G177:H177">
    <cfRule type="expression" dxfId="19" priority="20">
      <formula>$I177=""</formula>
    </cfRule>
  </conditionalFormatting>
  <conditionalFormatting sqref="I177:J177">
    <cfRule type="expression" dxfId="18" priority="19">
      <formula>$K177=""</formula>
    </cfRule>
  </conditionalFormatting>
  <conditionalFormatting sqref="C177 A177 R177">
    <cfRule type="expression" dxfId="17" priority="18">
      <formula>$G177=""</formula>
    </cfRule>
  </conditionalFormatting>
  <conditionalFormatting sqref="B177">
    <cfRule type="expression" dxfId="16" priority="17">
      <formula>$C177=""</formula>
    </cfRule>
  </conditionalFormatting>
  <conditionalFormatting sqref="D177">
    <cfRule type="expression" dxfId="15" priority="16">
      <formula>$E177=""</formula>
    </cfRule>
  </conditionalFormatting>
  <conditionalFormatting sqref="O178 O156">
    <cfRule type="cellIs" dxfId="14" priority="15" operator="equal">
      <formula>0</formula>
    </cfRule>
  </conditionalFormatting>
  <conditionalFormatting sqref="E178:F178 E156:F156">
    <cfRule type="expression" dxfId="13" priority="14">
      <formula>$G156=""</formula>
    </cfRule>
  </conditionalFormatting>
  <conditionalFormatting sqref="G178:H178 G156:H156">
    <cfRule type="expression" dxfId="12" priority="13">
      <formula>$I156=""</formula>
    </cfRule>
  </conditionalFormatting>
  <conditionalFormatting sqref="I178:J178 I156:J156">
    <cfRule type="expression" dxfId="11" priority="12">
      <formula>$K156=""</formula>
    </cfRule>
  </conditionalFormatting>
  <conditionalFormatting sqref="A178 R178 A156 R156">
    <cfRule type="expression" dxfId="10" priority="11">
      <formula>$G156=""</formula>
    </cfRule>
  </conditionalFormatting>
  <conditionalFormatting sqref="B178 B156">
    <cfRule type="expression" dxfId="9" priority="10">
      <formula>$C156=""</formula>
    </cfRule>
  </conditionalFormatting>
  <conditionalFormatting sqref="D178 D156">
    <cfRule type="expression" dxfId="8" priority="9">
      <formula>$E156=""</formula>
    </cfRule>
  </conditionalFormatting>
  <conditionalFormatting sqref="O187">
    <cfRule type="cellIs" dxfId="7" priority="1" operator="equal">
      <formula>0</formula>
    </cfRule>
  </conditionalFormatting>
  <conditionalFormatting sqref="O183 O179 O157 O103 O72 O42">
    <cfRule type="cellIs" dxfId="6" priority="8" operator="equal">
      <formula>0</formula>
    </cfRule>
  </conditionalFormatting>
  <conditionalFormatting sqref="F183 F179 F157 F103 F72 F42">
    <cfRule type="expression" dxfId="5" priority="7">
      <formula>$G42=""</formula>
    </cfRule>
  </conditionalFormatting>
  <conditionalFormatting sqref="G183:H183 G179:H179 G157:H157 G103:H103 G72:H72 G42:H42">
    <cfRule type="expression" dxfId="4" priority="6">
      <formula>$I42=""</formula>
    </cfRule>
  </conditionalFormatting>
  <conditionalFormatting sqref="I183:J183 I179:J179 I157:J157 I103:J103 I72:J72 I42:J42">
    <cfRule type="expression" dxfId="3" priority="5">
      <formula>$K42=""</formula>
    </cfRule>
  </conditionalFormatting>
  <conditionalFormatting sqref="A183 C183 R183 A179 C179 R179 A157 C157 R157 A103 C103 R103 A72 C72 R72 A42 C42 R42">
    <cfRule type="expression" dxfId="2" priority="4">
      <formula>$G42=""</formula>
    </cfRule>
  </conditionalFormatting>
  <conditionalFormatting sqref="B183 B179 B157 B103 B72 B42">
    <cfRule type="expression" dxfId="1" priority="3">
      <formula>$C42=""</formula>
    </cfRule>
  </conditionalFormatting>
  <conditionalFormatting sqref="D183 D179 D157 D103 D72 D42">
    <cfRule type="expression" dxfId="0" priority="2">
      <formula>$E42=""</formula>
    </cfRule>
  </conditionalFormatting>
  <dataValidations count="1">
    <dataValidation imeMode="off" allowBlank="1" showInputMessage="1" showErrorMessage="1" sqref="Q1 K187:L187 Q187"/>
  </dataValidations>
  <printOptions horizontalCentered="1"/>
  <pageMargins left="0" right="0" top="0.74803149606299213" bottom="0.74803149606299213" header="0.31496062992125984" footer="0.31496062992125984"/>
  <pageSetup paperSize="8"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29"/>
  <sheetViews>
    <sheetView workbookViewId="0">
      <selection activeCell="U128" sqref="U128"/>
    </sheetView>
  </sheetViews>
  <sheetFormatPr defaultRowHeight="13.5" x14ac:dyDescent="0.15"/>
  <cols>
    <col min="1" max="1" width="2.5" style="614" customWidth="1"/>
    <col min="2" max="3" width="2.625" style="614" customWidth="1"/>
    <col min="4" max="4" width="21.375" style="614" customWidth="1"/>
    <col min="5" max="7" width="10.5" style="614" customWidth="1"/>
    <col min="8" max="8" width="3.5" style="614" customWidth="1"/>
    <col min="9" max="9" width="24.375" style="614" customWidth="1"/>
    <col min="10" max="10" width="9" style="614" customWidth="1"/>
    <col min="11" max="11" width="24.375" style="614" customWidth="1"/>
    <col min="12" max="16" width="12" style="614" customWidth="1"/>
    <col min="17" max="18" width="10.5" style="614" customWidth="1"/>
    <col min="19" max="16384" width="9" style="614"/>
  </cols>
  <sheetData>
    <row r="1" spans="1:18" s="607" customFormat="1" ht="19.5" customHeight="1" x14ac:dyDescent="0.15">
      <c r="A1" s="770" t="s">
        <v>7258</v>
      </c>
      <c r="B1" s="770"/>
      <c r="C1" s="770"/>
      <c r="D1" s="770"/>
      <c r="E1" s="770"/>
      <c r="F1" s="770"/>
      <c r="G1" s="770"/>
      <c r="H1" s="770"/>
      <c r="I1" s="770"/>
      <c r="J1" s="770"/>
      <c r="K1" s="770"/>
      <c r="L1" s="770"/>
      <c r="M1" s="770"/>
      <c r="N1" s="770"/>
      <c r="O1" s="770"/>
      <c r="P1" s="770"/>
      <c r="Q1" s="770"/>
      <c r="R1" s="770"/>
    </row>
    <row r="2" spans="1:18" ht="19.5" customHeight="1" x14ac:dyDescent="0.15">
      <c r="A2" s="608" t="s">
        <v>6834</v>
      </c>
      <c r="B2" s="609"/>
      <c r="C2" s="609"/>
      <c r="D2" s="609"/>
      <c r="E2" s="610"/>
      <c r="F2" s="611"/>
      <c r="G2" s="609"/>
      <c r="H2" s="609"/>
      <c r="I2" s="609"/>
      <c r="J2" s="609"/>
      <c r="K2" s="609"/>
      <c r="L2" s="612"/>
      <c r="M2" s="609"/>
      <c r="N2" s="609"/>
      <c r="O2" s="609"/>
      <c r="P2" s="609"/>
      <c r="Q2" s="613"/>
      <c r="R2" s="613" t="s">
        <v>6835</v>
      </c>
    </row>
    <row r="3" spans="1:18" ht="19.5" customHeight="1" x14ac:dyDescent="0.15">
      <c r="A3" s="615" t="s">
        <v>6836</v>
      </c>
      <c r="B3" s="615" t="s">
        <v>6837</v>
      </c>
      <c r="C3" s="615" t="s">
        <v>6838</v>
      </c>
      <c r="D3" s="615" t="s">
        <v>6839</v>
      </c>
      <c r="E3" s="616" t="s">
        <v>7259</v>
      </c>
      <c r="F3" s="616" t="s">
        <v>7260</v>
      </c>
      <c r="G3" s="617" t="s">
        <v>6842</v>
      </c>
      <c r="H3" s="615" t="s">
        <v>7261</v>
      </c>
      <c r="I3" s="618" t="s">
        <v>6843</v>
      </c>
      <c r="J3" s="615" t="s">
        <v>6890</v>
      </c>
      <c r="K3" s="615" t="s">
        <v>6845</v>
      </c>
      <c r="L3" s="771" t="s">
        <v>7262</v>
      </c>
      <c r="M3" s="772"/>
      <c r="N3" s="772"/>
      <c r="O3" s="772"/>
      <c r="P3" s="772"/>
      <c r="Q3" s="615" t="s">
        <v>6844</v>
      </c>
      <c r="R3" s="619" t="s">
        <v>7205</v>
      </c>
    </row>
    <row r="4" spans="1:18" ht="19.5" customHeight="1" x14ac:dyDescent="0.15">
      <c r="A4" s="620">
        <v>1</v>
      </c>
      <c r="B4" s="621" t="s">
        <v>7263</v>
      </c>
      <c r="C4" s="621"/>
      <c r="D4" s="622"/>
      <c r="E4" s="623">
        <f>+E5+E14+E36</f>
        <v>857860</v>
      </c>
      <c r="F4" s="623">
        <f>+F5+F14+F36</f>
        <v>858620</v>
      </c>
      <c r="G4" s="624">
        <f>+E4-F4</f>
        <v>-760</v>
      </c>
      <c r="H4" s="625"/>
      <c r="I4" s="622"/>
      <c r="J4" s="626"/>
      <c r="K4" s="626"/>
      <c r="L4" s="627"/>
      <c r="M4" s="621"/>
      <c r="N4" s="621"/>
      <c r="O4" s="621"/>
      <c r="P4" s="621"/>
      <c r="Q4" s="626"/>
      <c r="R4" s="622"/>
    </row>
    <row r="5" spans="1:18" ht="19.5" customHeight="1" x14ac:dyDescent="0.15">
      <c r="A5" s="628"/>
      <c r="B5" s="629">
        <v>1</v>
      </c>
      <c r="C5" s="630" t="s">
        <v>7264</v>
      </c>
      <c r="D5" s="631"/>
      <c r="E5" s="632">
        <f>SUM(E6:E8)</f>
        <v>653502</v>
      </c>
      <c r="F5" s="632">
        <f>SUM(F6:F8)</f>
        <v>656911</v>
      </c>
      <c r="G5" s="633">
        <f>+E5-F5</f>
        <v>-3409</v>
      </c>
      <c r="H5" s="634"/>
      <c r="I5" s="635"/>
      <c r="J5" s="636"/>
      <c r="K5" s="636"/>
      <c r="L5" s="637"/>
      <c r="M5" s="638"/>
      <c r="N5" s="638"/>
      <c r="O5" s="638"/>
      <c r="P5" s="638"/>
      <c r="Q5" s="636"/>
      <c r="R5" s="635"/>
    </row>
    <row r="6" spans="1:18" ht="19.5" customHeight="1" x14ac:dyDescent="0.15">
      <c r="A6" s="639"/>
      <c r="B6" s="640"/>
      <c r="C6" s="641">
        <v>1</v>
      </c>
      <c r="D6" s="642" t="s">
        <v>7265</v>
      </c>
      <c r="E6" s="643">
        <f>J6</f>
        <v>370872</v>
      </c>
      <c r="F6" s="643">
        <v>370872</v>
      </c>
      <c r="G6" s="644">
        <f>+E6-F6</f>
        <v>0</v>
      </c>
      <c r="H6" s="645">
        <v>1</v>
      </c>
      <c r="I6" s="646" t="s">
        <v>7265</v>
      </c>
      <c r="J6" s="643">
        <f>Q6</f>
        <v>370872</v>
      </c>
      <c r="K6" s="647" t="s">
        <v>7266</v>
      </c>
      <c r="L6" s="648" t="s">
        <v>7267</v>
      </c>
      <c r="M6" s="641"/>
      <c r="N6" s="641"/>
      <c r="O6" s="641"/>
      <c r="P6" s="649"/>
      <c r="Q6" s="643">
        <v>370872</v>
      </c>
      <c r="R6" s="650">
        <v>370872</v>
      </c>
    </row>
    <row r="7" spans="1:18" ht="19.5" customHeight="1" x14ac:dyDescent="0.15">
      <c r="A7" s="639"/>
      <c r="B7" s="640"/>
      <c r="C7" s="641">
        <v>2</v>
      </c>
      <c r="D7" s="646" t="s">
        <v>7268</v>
      </c>
      <c r="E7" s="643">
        <f>J7</f>
        <v>190750</v>
      </c>
      <c r="F7" s="643">
        <v>193750</v>
      </c>
      <c r="G7" s="644">
        <f>+E7-F7</f>
        <v>-3000</v>
      </c>
      <c r="H7" s="645">
        <v>1</v>
      </c>
      <c r="I7" s="646" t="s">
        <v>7268</v>
      </c>
      <c r="J7" s="643">
        <f>Q7</f>
        <v>190750</v>
      </c>
      <c r="K7" s="647" t="s">
        <v>7269</v>
      </c>
      <c r="L7" s="648" t="s">
        <v>7270</v>
      </c>
      <c r="M7" s="641"/>
      <c r="N7" s="641"/>
      <c r="O7" s="641"/>
      <c r="P7" s="649"/>
      <c r="Q7" s="643">
        <v>190750</v>
      </c>
      <c r="R7" s="650">
        <v>193750</v>
      </c>
    </row>
    <row r="8" spans="1:18" ht="19.5" customHeight="1" x14ac:dyDescent="0.15">
      <c r="A8" s="639"/>
      <c r="B8" s="640"/>
      <c r="C8" s="651">
        <v>3</v>
      </c>
      <c r="D8" s="652" t="s">
        <v>7271</v>
      </c>
      <c r="E8" s="653">
        <f>SUM(J8:J13)</f>
        <v>91880</v>
      </c>
      <c r="F8" s="653">
        <v>92289</v>
      </c>
      <c r="G8" s="653">
        <f>+E8-F8</f>
        <v>-409</v>
      </c>
      <c r="H8" s="645">
        <v>1</v>
      </c>
      <c r="I8" s="646" t="s">
        <v>7272</v>
      </c>
      <c r="J8" s="643">
        <f>Q8</f>
        <v>5000</v>
      </c>
      <c r="K8" s="647" t="s">
        <v>7273</v>
      </c>
      <c r="L8" s="648" t="s">
        <v>7274</v>
      </c>
      <c r="M8" s="641"/>
      <c r="N8" s="654"/>
      <c r="O8" s="641"/>
      <c r="P8" s="641"/>
      <c r="Q8" s="643">
        <v>5000</v>
      </c>
      <c r="R8" s="650">
        <v>5000</v>
      </c>
    </row>
    <row r="9" spans="1:18" ht="19.5" customHeight="1" x14ac:dyDescent="0.15">
      <c r="A9" s="639"/>
      <c r="B9" s="640"/>
      <c r="C9" s="640"/>
      <c r="D9" s="655"/>
      <c r="E9" s="656"/>
      <c r="F9" s="656"/>
      <c r="G9" s="656"/>
      <c r="H9" s="645">
        <v>2</v>
      </c>
      <c r="I9" s="646" t="s">
        <v>7275</v>
      </c>
      <c r="J9" s="643">
        <f>Q9</f>
        <v>18500</v>
      </c>
      <c r="K9" s="647" t="s">
        <v>7276</v>
      </c>
      <c r="L9" s="648" t="s">
        <v>7277</v>
      </c>
      <c r="M9" s="657"/>
      <c r="N9" s="657"/>
      <c r="O9" s="657"/>
      <c r="P9" s="657"/>
      <c r="Q9" s="643">
        <v>18500</v>
      </c>
      <c r="R9" s="650">
        <v>18500</v>
      </c>
    </row>
    <row r="10" spans="1:18" ht="19.5" customHeight="1" x14ac:dyDescent="0.15">
      <c r="A10" s="639"/>
      <c r="B10" s="640"/>
      <c r="C10" s="640"/>
      <c r="D10" s="655"/>
      <c r="E10" s="656"/>
      <c r="F10" s="656"/>
      <c r="G10" s="656"/>
      <c r="H10" s="658">
        <v>3</v>
      </c>
      <c r="I10" s="652" t="s">
        <v>7278</v>
      </c>
      <c r="J10" s="653">
        <f>Q10+Q12</f>
        <v>61408</v>
      </c>
      <c r="K10" s="659" t="s">
        <v>7279</v>
      </c>
      <c r="L10" s="773" t="s">
        <v>7280</v>
      </c>
      <c r="M10" s="774"/>
      <c r="N10" s="774"/>
      <c r="O10" s="774"/>
      <c r="P10" s="774"/>
      <c r="Q10" s="653">
        <v>59308</v>
      </c>
      <c r="R10" s="660">
        <v>59697</v>
      </c>
    </row>
    <row r="11" spans="1:18" ht="19.5" customHeight="1" x14ac:dyDescent="0.15">
      <c r="A11" s="639"/>
      <c r="B11" s="640"/>
      <c r="C11" s="640"/>
      <c r="D11" s="655"/>
      <c r="E11" s="656"/>
      <c r="F11" s="656"/>
      <c r="G11" s="656"/>
      <c r="H11" s="639"/>
      <c r="I11" s="655"/>
      <c r="J11" s="656"/>
      <c r="K11" s="661"/>
      <c r="L11" s="775"/>
      <c r="M11" s="776"/>
      <c r="N11" s="776"/>
      <c r="O11" s="776"/>
      <c r="P11" s="776"/>
      <c r="Q11" s="656"/>
      <c r="R11" s="662"/>
    </row>
    <row r="12" spans="1:18" ht="19.5" customHeight="1" x14ac:dyDescent="0.15">
      <c r="A12" s="639"/>
      <c r="B12" s="640"/>
      <c r="C12" s="640"/>
      <c r="D12" s="655"/>
      <c r="E12" s="656"/>
      <c r="F12" s="656"/>
      <c r="G12" s="656"/>
      <c r="H12" s="639"/>
      <c r="I12" s="655"/>
      <c r="J12" s="656"/>
      <c r="K12" s="663" t="s">
        <v>7281</v>
      </c>
      <c r="L12" s="777" t="s">
        <v>7282</v>
      </c>
      <c r="M12" s="778"/>
      <c r="N12" s="778"/>
      <c r="O12" s="778"/>
      <c r="P12" s="778"/>
      <c r="Q12" s="664">
        <v>2100</v>
      </c>
      <c r="R12" s="665">
        <v>2120</v>
      </c>
    </row>
    <row r="13" spans="1:18" ht="19.5" customHeight="1" x14ac:dyDescent="0.15">
      <c r="A13" s="639"/>
      <c r="B13" s="640"/>
      <c r="C13" s="666"/>
      <c r="D13" s="655"/>
      <c r="E13" s="667"/>
      <c r="F13" s="667"/>
      <c r="G13" s="667"/>
      <c r="H13" s="645">
        <v>4</v>
      </c>
      <c r="I13" s="646" t="s">
        <v>7271</v>
      </c>
      <c r="J13" s="643">
        <f>Q13</f>
        <v>6972</v>
      </c>
      <c r="K13" s="647" t="s">
        <v>7271</v>
      </c>
      <c r="L13" s="648" t="s">
        <v>7283</v>
      </c>
      <c r="M13" s="641"/>
      <c r="N13" s="641"/>
      <c r="O13" s="641"/>
      <c r="P13" s="641"/>
      <c r="Q13" s="643">
        <v>6972</v>
      </c>
      <c r="R13" s="650">
        <v>6972</v>
      </c>
    </row>
    <row r="14" spans="1:18" ht="19.5" customHeight="1" x14ac:dyDescent="0.15">
      <c r="A14" s="628"/>
      <c r="B14" s="629">
        <v>2</v>
      </c>
      <c r="C14" s="630" t="s">
        <v>7284</v>
      </c>
      <c r="D14" s="635"/>
      <c r="E14" s="632">
        <f>SUM(E15:E35)</f>
        <v>203157</v>
      </c>
      <c r="F14" s="632">
        <f>SUM(F15:F35)</f>
        <v>200508</v>
      </c>
      <c r="G14" s="633">
        <f>+E14-F14</f>
        <v>2649</v>
      </c>
      <c r="H14" s="634"/>
      <c r="I14" s="635"/>
      <c r="J14" s="636"/>
      <c r="K14" s="636"/>
      <c r="L14" s="637"/>
      <c r="M14" s="638"/>
      <c r="N14" s="638"/>
      <c r="O14" s="638"/>
      <c r="P14" s="638"/>
      <c r="Q14" s="636"/>
      <c r="R14" s="635"/>
    </row>
    <row r="15" spans="1:18" ht="19.5" customHeight="1" x14ac:dyDescent="0.15">
      <c r="A15" s="639"/>
      <c r="B15" s="640"/>
      <c r="C15" s="641">
        <v>1</v>
      </c>
      <c r="D15" s="646" t="s">
        <v>6868</v>
      </c>
      <c r="E15" s="653">
        <f>J15</f>
        <v>10</v>
      </c>
      <c r="F15" s="643">
        <v>10</v>
      </c>
      <c r="G15" s="643">
        <f>+E15-F15</f>
        <v>0</v>
      </c>
      <c r="H15" s="645">
        <v>1</v>
      </c>
      <c r="I15" s="646" t="s">
        <v>6869</v>
      </c>
      <c r="J15" s="643">
        <f>Q15</f>
        <v>10</v>
      </c>
      <c r="K15" s="647" t="s">
        <v>6869</v>
      </c>
      <c r="L15" s="648" t="s">
        <v>7285</v>
      </c>
      <c r="M15" s="641"/>
      <c r="N15" s="641"/>
      <c r="O15" s="641"/>
      <c r="P15" s="641"/>
      <c r="Q15" s="643">
        <v>10</v>
      </c>
      <c r="R15" s="650">
        <v>10</v>
      </c>
    </row>
    <row r="16" spans="1:18" ht="19.5" customHeight="1" x14ac:dyDescent="0.15">
      <c r="A16" s="639"/>
      <c r="B16" s="640"/>
      <c r="C16" s="651">
        <v>2</v>
      </c>
      <c r="D16" s="652" t="s">
        <v>6885</v>
      </c>
      <c r="E16" s="653">
        <f>J16</f>
        <v>189423</v>
      </c>
      <c r="F16" s="653">
        <v>187674</v>
      </c>
      <c r="G16" s="653">
        <f>+E16-F16</f>
        <v>1749</v>
      </c>
      <c r="H16" s="658">
        <v>1</v>
      </c>
      <c r="I16" s="652" t="s">
        <v>7278</v>
      </c>
      <c r="J16" s="653">
        <f>Q16+Q19+Q20+Q21+Q22+Q24+Q26+Q27+Q28</f>
        <v>189423</v>
      </c>
      <c r="K16" s="659" t="s">
        <v>7286</v>
      </c>
      <c r="L16" s="668" t="s">
        <v>7287</v>
      </c>
      <c r="M16" s="651"/>
      <c r="N16" s="651"/>
      <c r="O16" s="651"/>
      <c r="P16" s="651"/>
      <c r="Q16" s="653">
        <v>10094</v>
      </c>
      <c r="R16" s="660">
        <v>11657</v>
      </c>
    </row>
    <row r="17" spans="1:21" ht="19.5" customHeight="1" x14ac:dyDescent="0.15">
      <c r="A17" s="639"/>
      <c r="B17" s="640"/>
      <c r="C17" s="640"/>
      <c r="D17" s="655"/>
      <c r="E17" s="656"/>
      <c r="F17" s="656"/>
      <c r="G17" s="656"/>
      <c r="H17" s="639"/>
      <c r="I17" s="655"/>
      <c r="J17" s="656"/>
      <c r="K17" s="661"/>
      <c r="L17" s="669" t="s">
        <v>7288</v>
      </c>
      <c r="M17" s="640"/>
      <c r="N17" s="640"/>
      <c r="O17" s="640"/>
      <c r="P17" s="640"/>
      <c r="Q17" s="656"/>
      <c r="R17" s="662"/>
    </row>
    <row r="18" spans="1:21" ht="19.5" customHeight="1" x14ac:dyDescent="0.15">
      <c r="A18" s="639"/>
      <c r="B18" s="640"/>
      <c r="C18" s="640"/>
      <c r="D18" s="655"/>
      <c r="E18" s="656"/>
      <c r="F18" s="656"/>
      <c r="G18" s="656"/>
      <c r="H18" s="639"/>
      <c r="I18" s="655"/>
      <c r="J18" s="656"/>
      <c r="K18" s="661"/>
      <c r="L18" s="669" t="s">
        <v>7289</v>
      </c>
      <c r="M18" s="640"/>
      <c r="N18" s="640"/>
      <c r="O18" s="640"/>
      <c r="P18" s="640"/>
      <c r="Q18" s="656"/>
      <c r="R18" s="662"/>
    </row>
    <row r="19" spans="1:21" ht="19.5" customHeight="1" x14ac:dyDescent="0.15">
      <c r="A19" s="639"/>
      <c r="B19" s="640"/>
      <c r="C19" s="640"/>
      <c r="D19" s="655"/>
      <c r="E19" s="656"/>
      <c r="F19" s="656"/>
      <c r="G19" s="656"/>
      <c r="H19" s="639"/>
      <c r="I19" s="655"/>
      <c r="J19" s="656"/>
      <c r="K19" s="670" t="s">
        <v>7290</v>
      </c>
      <c r="L19" s="671" t="s">
        <v>7291</v>
      </c>
      <c r="M19" s="672"/>
      <c r="N19" s="672"/>
      <c r="O19" s="672"/>
      <c r="P19" s="672"/>
      <c r="Q19" s="673">
        <v>10844</v>
      </c>
      <c r="R19" s="674">
        <v>11234</v>
      </c>
    </row>
    <row r="20" spans="1:21" ht="19.5" customHeight="1" x14ac:dyDescent="0.15">
      <c r="A20" s="639"/>
      <c r="B20" s="640"/>
      <c r="C20" s="640"/>
      <c r="D20" s="655"/>
      <c r="E20" s="656"/>
      <c r="F20" s="656"/>
      <c r="G20" s="656"/>
      <c r="H20" s="639"/>
      <c r="I20" s="655"/>
      <c r="J20" s="656"/>
      <c r="K20" s="670" t="s">
        <v>7292</v>
      </c>
      <c r="L20" s="671" t="s">
        <v>7293</v>
      </c>
      <c r="M20" s="672"/>
      <c r="N20" s="672"/>
      <c r="O20" s="672"/>
      <c r="P20" s="672"/>
      <c r="Q20" s="673">
        <v>1150</v>
      </c>
      <c r="R20" s="674">
        <v>1250</v>
      </c>
    </row>
    <row r="21" spans="1:21" ht="19.5" customHeight="1" x14ac:dyDescent="0.15">
      <c r="A21" s="639"/>
      <c r="B21" s="640"/>
      <c r="C21" s="640"/>
      <c r="D21" s="655"/>
      <c r="E21" s="656"/>
      <c r="F21" s="656"/>
      <c r="G21" s="656"/>
      <c r="H21" s="639"/>
      <c r="I21" s="655"/>
      <c r="J21" s="656"/>
      <c r="K21" s="670" t="s">
        <v>7294</v>
      </c>
      <c r="L21" s="675" t="s">
        <v>7295</v>
      </c>
      <c r="M21" s="676"/>
      <c r="N21" s="676"/>
      <c r="O21" s="676"/>
      <c r="P21" s="672"/>
      <c r="Q21" s="673">
        <v>1087</v>
      </c>
      <c r="R21" s="674">
        <v>1011</v>
      </c>
    </row>
    <row r="22" spans="1:21" ht="19.5" customHeight="1" x14ac:dyDescent="0.15">
      <c r="A22" s="639"/>
      <c r="B22" s="640"/>
      <c r="C22" s="640"/>
      <c r="D22" s="655"/>
      <c r="E22" s="656"/>
      <c r="F22" s="656"/>
      <c r="G22" s="656"/>
      <c r="H22" s="639"/>
      <c r="I22" s="655"/>
      <c r="J22" s="656"/>
      <c r="K22" s="779" t="s">
        <v>7296</v>
      </c>
      <c r="L22" s="675" t="s">
        <v>7287</v>
      </c>
      <c r="M22" s="676"/>
      <c r="N22" s="676"/>
      <c r="O22" s="676"/>
      <c r="P22" s="676"/>
      <c r="Q22" s="656">
        <v>97803</v>
      </c>
      <c r="R22" s="662">
        <v>97803</v>
      </c>
    </row>
    <row r="23" spans="1:21" ht="19.5" customHeight="1" x14ac:dyDescent="0.15">
      <c r="A23" s="639"/>
      <c r="B23" s="640"/>
      <c r="C23" s="640"/>
      <c r="D23" s="655"/>
      <c r="E23" s="656"/>
      <c r="F23" s="656"/>
      <c r="G23" s="656"/>
      <c r="H23" s="639"/>
      <c r="I23" s="655"/>
      <c r="J23" s="656"/>
      <c r="K23" s="780"/>
      <c r="L23" s="677" t="s">
        <v>7297</v>
      </c>
      <c r="M23" s="678"/>
      <c r="N23" s="678"/>
      <c r="O23" s="678"/>
      <c r="P23" s="678"/>
      <c r="Q23" s="679"/>
      <c r="R23" s="680"/>
    </row>
    <row r="24" spans="1:21" ht="19.5" customHeight="1" x14ac:dyDescent="0.15">
      <c r="A24" s="639"/>
      <c r="B24" s="640"/>
      <c r="C24" s="640"/>
      <c r="D24" s="655"/>
      <c r="E24" s="656"/>
      <c r="F24" s="656"/>
      <c r="G24" s="656"/>
      <c r="H24" s="639"/>
      <c r="I24" s="655"/>
      <c r="J24" s="656"/>
      <c r="K24" s="780"/>
      <c r="L24" s="675" t="s">
        <v>7298</v>
      </c>
      <c r="M24" s="676"/>
      <c r="N24" s="676"/>
      <c r="O24" s="676"/>
      <c r="P24" s="676"/>
      <c r="Q24" s="656">
        <v>54352</v>
      </c>
      <c r="R24" s="662">
        <v>49887</v>
      </c>
    </row>
    <row r="25" spans="1:21" ht="19.5" customHeight="1" x14ac:dyDescent="0.15">
      <c r="A25" s="639"/>
      <c r="B25" s="640"/>
      <c r="C25" s="640"/>
      <c r="D25" s="655"/>
      <c r="E25" s="656"/>
      <c r="F25" s="656"/>
      <c r="G25" s="656"/>
      <c r="H25" s="639"/>
      <c r="I25" s="655"/>
      <c r="J25" s="656"/>
      <c r="K25" s="681"/>
      <c r="L25" s="682" t="s">
        <v>7299</v>
      </c>
      <c r="M25" s="678"/>
      <c r="N25" s="678"/>
      <c r="O25" s="678"/>
      <c r="P25" s="678"/>
      <c r="Q25" s="679"/>
      <c r="R25" s="680"/>
      <c r="T25" s="683"/>
      <c r="U25" s="684"/>
    </row>
    <row r="26" spans="1:21" ht="19.5" customHeight="1" x14ac:dyDescent="0.15">
      <c r="A26" s="639"/>
      <c r="B26" s="640"/>
      <c r="C26" s="640"/>
      <c r="D26" s="655"/>
      <c r="E26" s="656"/>
      <c r="F26" s="656"/>
      <c r="G26" s="656"/>
      <c r="H26" s="639"/>
      <c r="I26" s="655"/>
      <c r="J26" s="656"/>
      <c r="K26" s="670" t="s">
        <v>7300</v>
      </c>
      <c r="L26" s="671" t="s">
        <v>7301</v>
      </c>
      <c r="M26" s="672"/>
      <c r="N26" s="672"/>
      <c r="O26" s="672"/>
      <c r="P26" s="672"/>
      <c r="Q26" s="673">
        <v>2171</v>
      </c>
      <c r="R26" s="674">
        <v>2382</v>
      </c>
      <c r="T26" s="684"/>
      <c r="U26" s="684"/>
    </row>
    <row r="27" spans="1:21" ht="19.5" customHeight="1" x14ac:dyDescent="0.15">
      <c r="A27" s="639"/>
      <c r="B27" s="640"/>
      <c r="C27" s="640"/>
      <c r="D27" s="655"/>
      <c r="E27" s="656"/>
      <c r="F27" s="656"/>
      <c r="G27" s="656"/>
      <c r="H27" s="639"/>
      <c r="I27" s="655"/>
      <c r="J27" s="656"/>
      <c r="K27" s="685" t="s">
        <v>7302</v>
      </c>
      <c r="L27" s="675" t="s">
        <v>7303</v>
      </c>
      <c r="M27" s="676"/>
      <c r="N27" s="676"/>
      <c r="O27" s="676"/>
      <c r="P27" s="676"/>
      <c r="Q27" s="664">
        <v>6832</v>
      </c>
      <c r="R27" s="665">
        <v>7121</v>
      </c>
    </row>
    <row r="28" spans="1:21" ht="19.5" customHeight="1" x14ac:dyDescent="0.15">
      <c r="A28" s="639"/>
      <c r="B28" s="640"/>
      <c r="C28" s="666"/>
      <c r="D28" s="642"/>
      <c r="E28" s="667"/>
      <c r="F28" s="667"/>
      <c r="G28" s="667"/>
      <c r="H28" s="686"/>
      <c r="I28" s="642"/>
      <c r="J28" s="667"/>
      <c r="K28" s="685" t="s">
        <v>7304</v>
      </c>
      <c r="L28" s="675" t="s">
        <v>7305</v>
      </c>
      <c r="M28" s="676"/>
      <c r="N28" s="676"/>
      <c r="O28" s="676"/>
      <c r="P28" s="676"/>
      <c r="Q28" s="664">
        <v>5090</v>
      </c>
      <c r="R28" s="665">
        <v>5329</v>
      </c>
    </row>
    <row r="29" spans="1:21" ht="19.5" customHeight="1" x14ac:dyDescent="0.15">
      <c r="A29" s="639"/>
      <c r="B29" s="640"/>
      <c r="C29" s="651">
        <v>3</v>
      </c>
      <c r="D29" s="652" t="s">
        <v>7306</v>
      </c>
      <c r="E29" s="643">
        <f>J29</f>
        <v>1</v>
      </c>
      <c r="F29" s="643">
        <v>1</v>
      </c>
      <c r="G29" s="643">
        <f>+E29-F29</f>
        <v>0</v>
      </c>
      <c r="H29" s="645">
        <v>1</v>
      </c>
      <c r="I29" s="646" t="s">
        <v>7307</v>
      </c>
      <c r="J29" s="643">
        <f t="shared" ref="J29:J33" si="0">Q29</f>
        <v>1</v>
      </c>
      <c r="K29" s="647" t="s">
        <v>7307</v>
      </c>
      <c r="L29" s="645" t="s">
        <v>7308</v>
      </c>
      <c r="M29" s="641"/>
      <c r="N29" s="641"/>
      <c r="O29" s="641"/>
      <c r="P29" s="641"/>
      <c r="Q29" s="643">
        <v>1</v>
      </c>
      <c r="R29" s="650">
        <v>1</v>
      </c>
    </row>
    <row r="30" spans="1:21" ht="19.5" customHeight="1" x14ac:dyDescent="0.15">
      <c r="A30" s="639"/>
      <c r="B30" s="640"/>
      <c r="C30" s="651">
        <v>4</v>
      </c>
      <c r="D30" s="652" t="s">
        <v>6872</v>
      </c>
      <c r="E30" s="653">
        <f>SUM(J30:J31)</f>
        <v>2</v>
      </c>
      <c r="F30" s="653">
        <v>2</v>
      </c>
      <c r="G30" s="653">
        <f>+E30-F30</f>
        <v>0</v>
      </c>
      <c r="H30" s="645">
        <v>1</v>
      </c>
      <c r="I30" s="646" t="s">
        <v>7149</v>
      </c>
      <c r="J30" s="643">
        <f t="shared" si="0"/>
        <v>1</v>
      </c>
      <c r="K30" s="647" t="s">
        <v>7123</v>
      </c>
      <c r="L30" s="645" t="s">
        <v>7308</v>
      </c>
      <c r="M30" s="641"/>
      <c r="N30" s="641"/>
      <c r="O30" s="641"/>
      <c r="P30" s="641"/>
      <c r="Q30" s="643">
        <v>1</v>
      </c>
      <c r="R30" s="650">
        <v>1</v>
      </c>
    </row>
    <row r="31" spans="1:21" ht="19.5" customHeight="1" x14ac:dyDescent="0.15">
      <c r="A31" s="639"/>
      <c r="B31" s="640"/>
      <c r="C31" s="666"/>
      <c r="D31" s="642"/>
      <c r="E31" s="667"/>
      <c r="F31" s="667"/>
      <c r="G31" s="667"/>
      <c r="H31" s="645">
        <v>2</v>
      </c>
      <c r="I31" s="646" t="s">
        <v>7309</v>
      </c>
      <c r="J31" s="643">
        <f t="shared" si="0"/>
        <v>1</v>
      </c>
      <c r="K31" s="647" t="s">
        <v>7309</v>
      </c>
      <c r="L31" s="645" t="s">
        <v>7308</v>
      </c>
      <c r="M31" s="641"/>
      <c r="N31" s="641"/>
      <c r="O31" s="641"/>
      <c r="P31" s="641"/>
      <c r="Q31" s="643">
        <v>1</v>
      </c>
      <c r="R31" s="650">
        <v>1</v>
      </c>
    </row>
    <row r="32" spans="1:21" ht="19.5" customHeight="1" x14ac:dyDescent="0.15">
      <c r="A32" s="639"/>
      <c r="B32" s="640"/>
      <c r="C32" s="641">
        <v>5</v>
      </c>
      <c r="D32" s="646" t="s">
        <v>7310</v>
      </c>
      <c r="E32" s="643">
        <f>J32</f>
        <v>1</v>
      </c>
      <c r="F32" s="643">
        <v>1</v>
      </c>
      <c r="G32" s="643">
        <f t="shared" ref="G32:G38" si="1">+E32-F32</f>
        <v>0</v>
      </c>
      <c r="H32" s="645">
        <v>1</v>
      </c>
      <c r="I32" s="646" t="s">
        <v>7310</v>
      </c>
      <c r="J32" s="643">
        <f t="shared" si="0"/>
        <v>1</v>
      </c>
      <c r="K32" s="647" t="s">
        <v>7310</v>
      </c>
      <c r="L32" s="645" t="s">
        <v>7308</v>
      </c>
      <c r="M32" s="641"/>
      <c r="N32" s="641"/>
      <c r="O32" s="641"/>
      <c r="P32" s="641"/>
      <c r="Q32" s="643">
        <v>1</v>
      </c>
      <c r="R32" s="650">
        <v>1</v>
      </c>
    </row>
    <row r="33" spans="1:18" ht="19.5" customHeight="1" x14ac:dyDescent="0.15">
      <c r="A33" s="639"/>
      <c r="B33" s="640"/>
      <c r="C33" s="641">
        <v>6</v>
      </c>
      <c r="D33" s="646" t="s">
        <v>7311</v>
      </c>
      <c r="E33" s="643">
        <f>J33</f>
        <v>3420</v>
      </c>
      <c r="F33" s="643">
        <v>2520</v>
      </c>
      <c r="G33" s="643">
        <f t="shared" si="1"/>
        <v>900</v>
      </c>
      <c r="H33" s="645">
        <v>1</v>
      </c>
      <c r="I33" s="646" t="s">
        <v>7311</v>
      </c>
      <c r="J33" s="643">
        <f t="shared" si="0"/>
        <v>3420</v>
      </c>
      <c r="K33" s="647" t="s">
        <v>7312</v>
      </c>
      <c r="L33" s="648" t="s">
        <v>7313</v>
      </c>
      <c r="M33" s="641"/>
      <c r="N33" s="654"/>
      <c r="O33" s="641"/>
      <c r="P33" s="641"/>
      <c r="Q33" s="643">
        <v>3420</v>
      </c>
      <c r="R33" s="650">
        <v>2520</v>
      </c>
    </row>
    <row r="34" spans="1:18" ht="19.5" customHeight="1" x14ac:dyDescent="0.15">
      <c r="A34" s="639"/>
      <c r="B34" s="640"/>
      <c r="C34" s="651">
        <v>7</v>
      </c>
      <c r="D34" s="652" t="s">
        <v>7314</v>
      </c>
      <c r="E34" s="653">
        <f>J34</f>
        <v>7000</v>
      </c>
      <c r="F34" s="653">
        <v>7000</v>
      </c>
      <c r="G34" s="653">
        <f t="shared" si="1"/>
        <v>0</v>
      </c>
      <c r="H34" s="645">
        <v>1</v>
      </c>
      <c r="I34" s="646" t="s">
        <v>7315</v>
      </c>
      <c r="J34" s="643">
        <f>Q34</f>
        <v>7000</v>
      </c>
      <c r="K34" s="647" t="s">
        <v>7315</v>
      </c>
      <c r="L34" s="687" t="s">
        <v>7316</v>
      </c>
      <c r="M34" s="641"/>
      <c r="N34" s="654"/>
      <c r="O34" s="641"/>
      <c r="P34" s="641"/>
      <c r="Q34" s="643">
        <v>7000</v>
      </c>
      <c r="R34" s="650">
        <v>7000</v>
      </c>
    </row>
    <row r="35" spans="1:18" ht="19.5" customHeight="1" x14ac:dyDescent="0.15">
      <c r="A35" s="639"/>
      <c r="B35" s="640"/>
      <c r="C35" s="641">
        <v>8</v>
      </c>
      <c r="D35" s="652" t="s">
        <v>7317</v>
      </c>
      <c r="E35" s="643">
        <f>J35</f>
        <v>3300</v>
      </c>
      <c r="F35" s="643">
        <v>3300</v>
      </c>
      <c r="G35" s="643">
        <f t="shared" si="1"/>
        <v>0</v>
      </c>
      <c r="H35" s="645">
        <v>1</v>
      </c>
      <c r="I35" s="646" t="s">
        <v>7271</v>
      </c>
      <c r="J35" s="643">
        <f>Q35</f>
        <v>3300</v>
      </c>
      <c r="K35" s="647" t="s">
        <v>7317</v>
      </c>
      <c r="L35" s="645" t="s">
        <v>7318</v>
      </c>
      <c r="M35" s="641"/>
      <c r="N35" s="641"/>
      <c r="O35" s="641"/>
      <c r="P35" s="641"/>
      <c r="Q35" s="643">
        <v>3300</v>
      </c>
      <c r="R35" s="650">
        <v>3300</v>
      </c>
    </row>
    <row r="36" spans="1:18" ht="19.5" customHeight="1" x14ac:dyDescent="0.15">
      <c r="A36" s="628"/>
      <c r="B36" s="629">
        <v>3</v>
      </c>
      <c r="C36" s="630" t="s">
        <v>7319</v>
      </c>
      <c r="D36" s="635"/>
      <c r="E36" s="632">
        <f>SUM(E37:E38)</f>
        <v>1201</v>
      </c>
      <c r="F36" s="632">
        <f>SUM(F37:F38)</f>
        <v>1201</v>
      </c>
      <c r="G36" s="633">
        <f t="shared" si="1"/>
        <v>0</v>
      </c>
      <c r="H36" s="634"/>
      <c r="I36" s="635"/>
      <c r="J36" s="636"/>
      <c r="K36" s="636"/>
      <c r="L36" s="637"/>
      <c r="M36" s="638"/>
      <c r="N36" s="638"/>
      <c r="O36" s="638"/>
      <c r="P36" s="638"/>
      <c r="Q36" s="636"/>
      <c r="R36" s="635"/>
    </row>
    <row r="37" spans="1:18" ht="19.5" customHeight="1" x14ac:dyDescent="0.15">
      <c r="A37" s="639"/>
      <c r="B37" s="640"/>
      <c r="C37" s="641">
        <v>1</v>
      </c>
      <c r="D37" s="646" t="s">
        <v>7320</v>
      </c>
      <c r="E37" s="643">
        <f>J37</f>
        <v>1</v>
      </c>
      <c r="F37" s="643">
        <v>1</v>
      </c>
      <c r="G37" s="643">
        <f t="shared" si="1"/>
        <v>0</v>
      </c>
      <c r="H37" s="645">
        <v>1</v>
      </c>
      <c r="I37" s="646" t="s">
        <v>7321</v>
      </c>
      <c r="J37" s="643">
        <f>Q37</f>
        <v>1</v>
      </c>
      <c r="K37" s="647" t="s">
        <v>7321</v>
      </c>
      <c r="L37" s="645"/>
      <c r="M37" s="641"/>
      <c r="N37" s="641"/>
      <c r="O37" s="641"/>
      <c r="P37" s="641"/>
      <c r="Q37" s="643">
        <v>1</v>
      </c>
      <c r="R37" s="650">
        <v>1</v>
      </c>
    </row>
    <row r="38" spans="1:18" ht="19.5" customHeight="1" x14ac:dyDescent="0.15">
      <c r="A38" s="686"/>
      <c r="B38" s="666"/>
      <c r="C38" s="641">
        <v>2</v>
      </c>
      <c r="D38" s="646" t="s">
        <v>7322</v>
      </c>
      <c r="E38" s="643">
        <f>J38</f>
        <v>1200</v>
      </c>
      <c r="F38" s="643">
        <v>1200</v>
      </c>
      <c r="G38" s="643">
        <f t="shared" si="1"/>
        <v>0</v>
      </c>
      <c r="H38" s="645">
        <v>1</v>
      </c>
      <c r="I38" s="646" t="s">
        <v>7322</v>
      </c>
      <c r="J38" s="643">
        <f>Q38</f>
        <v>1200</v>
      </c>
      <c r="K38" s="647" t="s">
        <v>7322</v>
      </c>
      <c r="L38" s="648" t="s">
        <v>7323</v>
      </c>
      <c r="M38" s="641"/>
      <c r="N38" s="641"/>
      <c r="O38" s="641"/>
      <c r="P38" s="641"/>
      <c r="Q38" s="643">
        <v>1200</v>
      </c>
      <c r="R38" s="650">
        <v>1200</v>
      </c>
    </row>
    <row r="39" spans="1:18" ht="19.5" customHeight="1" x14ac:dyDescent="0.15">
      <c r="Q39" s="684"/>
      <c r="R39" s="684"/>
    </row>
    <row r="40" spans="1:18" ht="19.5" customHeight="1" x14ac:dyDescent="0.15">
      <c r="A40" s="608" t="s">
        <v>6889</v>
      </c>
      <c r="B40" s="666"/>
      <c r="C40" s="666"/>
      <c r="D40" s="666"/>
      <c r="E40" s="640"/>
      <c r="F40" s="640"/>
      <c r="G40" s="640"/>
      <c r="H40" s="640"/>
      <c r="I40" s="640"/>
      <c r="J40" s="640"/>
      <c r="K40" s="640"/>
      <c r="L40" s="688"/>
      <c r="M40" s="640"/>
      <c r="N40" s="640"/>
      <c r="O40" s="640"/>
      <c r="P40" s="640"/>
      <c r="Q40" s="640"/>
      <c r="R40" s="640"/>
    </row>
    <row r="41" spans="1:18" ht="19.5" customHeight="1" x14ac:dyDescent="0.15">
      <c r="A41" s="615" t="s">
        <v>6836</v>
      </c>
      <c r="B41" s="615" t="s">
        <v>6837</v>
      </c>
      <c r="C41" s="615" t="s">
        <v>6838</v>
      </c>
      <c r="D41" s="615" t="s">
        <v>6839</v>
      </c>
      <c r="E41" s="616" t="s">
        <v>6840</v>
      </c>
      <c r="F41" s="616" t="s">
        <v>6841</v>
      </c>
      <c r="G41" s="617" t="s">
        <v>6842</v>
      </c>
      <c r="H41" s="615" t="s">
        <v>7261</v>
      </c>
      <c r="I41" s="618" t="s">
        <v>6843</v>
      </c>
      <c r="J41" s="615" t="s">
        <v>6890</v>
      </c>
      <c r="K41" s="615" t="s">
        <v>6845</v>
      </c>
      <c r="L41" s="771" t="s">
        <v>7262</v>
      </c>
      <c r="M41" s="772"/>
      <c r="N41" s="772"/>
      <c r="O41" s="772"/>
      <c r="P41" s="772"/>
      <c r="Q41" s="615" t="s">
        <v>6844</v>
      </c>
      <c r="R41" s="619" t="str">
        <f>R3</f>
        <v>H30当初予算</v>
      </c>
    </row>
    <row r="42" spans="1:18" ht="19.5" customHeight="1" x14ac:dyDescent="0.15">
      <c r="A42" s="620">
        <v>1</v>
      </c>
      <c r="B42" s="621" t="s">
        <v>7324</v>
      </c>
      <c r="C42" s="621"/>
      <c r="D42" s="622"/>
      <c r="E42" s="623">
        <f>+E43+E117+E124+E127</f>
        <v>857860</v>
      </c>
      <c r="F42" s="623">
        <f>+F43+F117+F124+F127</f>
        <v>858620</v>
      </c>
      <c r="G42" s="624">
        <f>+E42-F42</f>
        <v>-760</v>
      </c>
      <c r="H42" s="625"/>
      <c r="I42" s="622"/>
      <c r="J42" s="626"/>
      <c r="K42" s="626"/>
      <c r="L42" s="627"/>
      <c r="M42" s="621"/>
      <c r="N42" s="621"/>
      <c r="O42" s="621"/>
      <c r="P42" s="621"/>
      <c r="Q42" s="626"/>
      <c r="R42" s="622"/>
    </row>
    <row r="43" spans="1:18" ht="19.5" customHeight="1" x14ac:dyDescent="0.15">
      <c r="A43" s="628"/>
      <c r="B43" s="629">
        <v>1</v>
      </c>
      <c r="C43" s="630" t="s">
        <v>7325</v>
      </c>
      <c r="D43" s="635"/>
      <c r="E43" s="632">
        <f>+E44+E72+E76+E105+E110+E112</f>
        <v>838700</v>
      </c>
      <c r="F43" s="632">
        <f>SUM(F44:F112)</f>
        <v>833715</v>
      </c>
      <c r="G43" s="633">
        <f>+E43-F43</f>
        <v>4985</v>
      </c>
      <c r="H43" s="634"/>
      <c r="I43" s="635"/>
      <c r="J43" s="636"/>
      <c r="K43" s="636"/>
      <c r="L43" s="637"/>
      <c r="M43" s="638"/>
      <c r="N43" s="638"/>
      <c r="O43" s="638"/>
      <c r="P43" s="638"/>
      <c r="Q43" s="636"/>
      <c r="R43" s="635"/>
    </row>
    <row r="44" spans="1:18" ht="19.5" customHeight="1" x14ac:dyDescent="0.15">
      <c r="A44" s="639"/>
      <c r="B44" s="640"/>
      <c r="C44" s="651">
        <v>1</v>
      </c>
      <c r="D44" s="652" t="s">
        <v>7326</v>
      </c>
      <c r="E44" s="653">
        <f>SUM(J44:J71)</f>
        <v>472655</v>
      </c>
      <c r="F44" s="653">
        <v>470172</v>
      </c>
      <c r="G44" s="653">
        <f>+E44-F44</f>
        <v>2483</v>
      </c>
      <c r="H44" s="658">
        <v>1</v>
      </c>
      <c r="I44" s="652" t="s">
        <v>6982</v>
      </c>
      <c r="J44" s="653">
        <f>SUM(Q44:Q50)</f>
        <v>177076</v>
      </c>
      <c r="K44" s="659" t="s">
        <v>7327</v>
      </c>
      <c r="L44" s="668" t="s">
        <v>7328</v>
      </c>
      <c r="M44" s="651"/>
      <c r="N44" s="651"/>
      <c r="O44" s="651"/>
      <c r="P44" s="651"/>
      <c r="Q44" s="653">
        <v>35400</v>
      </c>
      <c r="R44" s="660">
        <v>35151</v>
      </c>
    </row>
    <row r="45" spans="1:18" ht="19.5" customHeight="1" x14ac:dyDescent="0.15">
      <c r="A45" s="639"/>
      <c r="B45" s="640"/>
      <c r="C45" s="640"/>
      <c r="D45" s="655"/>
      <c r="E45" s="656"/>
      <c r="F45" s="656"/>
      <c r="G45" s="661"/>
      <c r="H45" s="639"/>
      <c r="I45" s="655"/>
      <c r="J45" s="656"/>
      <c r="K45" s="670" t="s">
        <v>7329</v>
      </c>
      <c r="L45" s="671" t="s">
        <v>7330</v>
      </c>
      <c r="M45" s="672"/>
      <c r="N45" s="672"/>
      <c r="O45" s="672"/>
      <c r="P45" s="672"/>
      <c r="Q45" s="673">
        <v>91495</v>
      </c>
      <c r="R45" s="674">
        <v>90163</v>
      </c>
    </row>
    <row r="46" spans="1:18" ht="19.5" customHeight="1" x14ac:dyDescent="0.15">
      <c r="A46" s="639"/>
      <c r="B46" s="640"/>
      <c r="C46" s="640"/>
      <c r="D46" s="655"/>
      <c r="E46" s="656"/>
      <c r="F46" s="656"/>
      <c r="G46" s="661"/>
      <c r="H46" s="639"/>
      <c r="I46" s="655"/>
      <c r="J46" s="656"/>
      <c r="K46" s="670" t="s">
        <v>7331</v>
      </c>
      <c r="L46" s="671" t="s">
        <v>7332</v>
      </c>
      <c r="M46" s="672"/>
      <c r="N46" s="672"/>
      <c r="O46" s="672"/>
      <c r="P46" s="672"/>
      <c r="Q46" s="673">
        <v>13839</v>
      </c>
      <c r="R46" s="674">
        <v>15198</v>
      </c>
    </row>
    <row r="47" spans="1:18" ht="19.5" customHeight="1" x14ac:dyDescent="0.15">
      <c r="A47" s="639"/>
      <c r="B47" s="640"/>
      <c r="C47" s="640"/>
      <c r="D47" s="655"/>
      <c r="E47" s="656"/>
      <c r="F47" s="656"/>
      <c r="G47" s="661"/>
      <c r="H47" s="639"/>
      <c r="I47" s="655"/>
      <c r="J47" s="656"/>
      <c r="K47" s="663" t="s">
        <v>7333</v>
      </c>
      <c r="L47" s="675" t="s">
        <v>7334</v>
      </c>
      <c r="M47" s="676"/>
      <c r="N47" s="676"/>
      <c r="O47" s="676"/>
      <c r="P47" s="676"/>
      <c r="Q47" s="664">
        <v>21638</v>
      </c>
      <c r="R47" s="665">
        <v>21400</v>
      </c>
    </row>
    <row r="48" spans="1:18" ht="19.5" customHeight="1" x14ac:dyDescent="0.15">
      <c r="A48" s="639"/>
      <c r="B48" s="640"/>
      <c r="C48" s="640"/>
      <c r="D48" s="655"/>
      <c r="E48" s="656"/>
      <c r="F48" s="656"/>
      <c r="G48" s="661"/>
      <c r="H48" s="639"/>
      <c r="I48" s="655"/>
      <c r="J48" s="656"/>
      <c r="K48" s="681"/>
      <c r="L48" s="689" t="s">
        <v>7335</v>
      </c>
      <c r="M48" s="678"/>
      <c r="N48" s="678"/>
      <c r="O48" s="678"/>
      <c r="P48" s="678"/>
      <c r="Q48" s="679"/>
      <c r="R48" s="680"/>
    </row>
    <row r="49" spans="1:18" ht="19.5" customHeight="1" x14ac:dyDescent="0.15">
      <c r="A49" s="639"/>
      <c r="B49" s="640"/>
      <c r="C49" s="640"/>
      <c r="D49" s="655"/>
      <c r="E49" s="656"/>
      <c r="F49" s="656"/>
      <c r="G49" s="661"/>
      <c r="H49" s="639"/>
      <c r="I49" s="655"/>
      <c r="J49" s="656"/>
      <c r="K49" s="670" t="s">
        <v>7336</v>
      </c>
      <c r="L49" s="671" t="s">
        <v>7332</v>
      </c>
      <c r="M49" s="672"/>
      <c r="N49" s="672"/>
      <c r="O49" s="672"/>
      <c r="P49" s="672"/>
      <c r="Q49" s="673">
        <v>14704</v>
      </c>
      <c r="R49" s="674">
        <v>16008</v>
      </c>
    </row>
    <row r="50" spans="1:18" ht="19.5" customHeight="1" x14ac:dyDescent="0.15">
      <c r="A50" s="639"/>
      <c r="B50" s="640"/>
      <c r="C50" s="640"/>
      <c r="D50" s="655"/>
      <c r="E50" s="656"/>
      <c r="F50" s="656"/>
      <c r="G50" s="661"/>
      <c r="H50" s="686"/>
      <c r="I50" s="642"/>
      <c r="J50" s="667"/>
      <c r="K50" s="690"/>
      <c r="L50" s="691"/>
      <c r="M50" s="666"/>
      <c r="N50" s="666"/>
      <c r="O50" s="666"/>
      <c r="P50" s="666"/>
      <c r="Q50" s="667"/>
      <c r="R50" s="692"/>
    </row>
    <row r="51" spans="1:18" ht="19.5" customHeight="1" x14ac:dyDescent="0.15">
      <c r="A51" s="639"/>
      <c r="B51" s="640"/>
      <c r="C51" s="640"/>
      <c r="D51" s="655"/>
      <c r="E51" s="656"/>
      <c r="F51" s="656"/>
      <c r="G51" s="661"/>
      <c r="H51" s="658">
        <v>2</v>
      </c>
      <c r="I51" s="652" t="s">
        <v>6984</v>
      </c>
      <c r="J51" s="653">
        <f>SUM(Q51:Q56)</f>
        <v>128631</v>
      </c>
      <c r="K51" s="659" t="s">
        <v>7337</v>
      </c>
      <c r="L51" s="668" t="s">
        <v>7338</v>
      </c>
      <c r="M51" s="651"/>
      <c r="N51" s="651"/>
      <c r="O51" s="651"/>
      <c r="P51" s="651"/>
      <c r="Q51" s="653">
        <v>57657</v>
      </c>
      <c r="R51" s="660">
        <v>57358</v>
      </c>
    </row>
    <row r="52" spans="1:18" ht="19.5" customHeight="1" x14ac:dyDescent="0.15">
      <c r="A52" s="639"/>
      <c r="B52" s="640"/>
      <c r="C52" s="640"/>
      <c r="D52" s="655"/>
      <c r="E52" s="656"/>
      <c r="F52" s="656"/>
      <c r="G52" s="661"/>
      <c r="H52" s="639"/>
      <c r="I52" s="655"/>
      <c r="J52" s="656"/>
      <c r="K52" s="670" t="s">
        <v>7339</v>
      </c>
      <c r="L52" s="671" t="s">
        <v>7330</v>
      </c>
      <c r="M52" s="672"/>
      <c r="N52" s="672"/>
      <c r="O52" s="672"/>
      <c r="P52" s="672"/>
      <c r="Q52" s="673">
        <v>49296</v>
      </c>
      <c r="R52" s="674">
        <v>47026</v>
      </c>
    </row>
    <row r="53" spans="1:18" ht="19.5" customHeight="1" x14ac:dyDescent="0.15">
      <c r="A53" s="639"/>
      <c r="B53" s="640"/>
      <c r="C53" s="640"/>
      <c r="D53" s="655"/>
      <c r="E53" s="656"/>
      <c r="F53" s="656"/>
      <c r="G53" s="661"/>
      <c r="H53" s="639"/>
      <c r="I53" s="655"/>
      <c r="J53" s="656"/>
      <c r="K53" s="670" t="s">
        <v>7340</v>
      </c>
      <c r="L53" s="671" t="s">
        <v>7332</v>
      </c>
      <c r="M53" s="672"/>
      <c r="N53" s="672"/>
      <c r="O53" s="672"/>
      <c r="P53" s="672"/>
      <c r="Q53" s="673">
        <v>4876</v>
      </c>
      <c r="R53" s="674">
        <v>5698</v>
      </c>
    </row>
    <row r="54" spans="1:18" ht="19.5" customHeight="1" x14ac:dyDescent="0.15">
      <c r="A54" s="639"/>
      <c r="B54" s="640"/>
      <c r="C54" s="640"/>
      <c r="D54" s="655"/>
      <c r="E54" s="656"/>
      <c r="F54" s="656"/>
      <c r="G54" s="661"/>
      <c r="H54" s="639"/>
      <c r="I54" s="655"/>
      <c r="J54" s="656"/>
      <c r="K54" s="663" t="s">
        <v>7341</v>
      </c>
      <c r="L54" s="675" t="s">
        <v>7342</v>
      </c>
      <c r="M54" s="676"/>
      <c r="N54" s="676"/>
      <c r="O54" s="676"/>
      <c r="P54" s="676"/>
      <c r="Q54" s="664">
        <v>9970</v>
      </c>
      <c r="R54" s="665">
        <v>9534</v>
      </c>
    </row>
    <row r="55" spans="1:18" ht="19.5" customHeight="1" x14ac:dyDescent="0.15">
      <c r="A55" s="639"/>
      <c r="B55" s="640"/>
      <c r="C55" s="640"/>
      <c r="D55" s="655"/>
      <c r="E55" s="656"/>
      <c r="F55" s="656"/>
      <c r="G55" s="661"/>
      <c r="H55" s="639"/>
      <c r="I55" s="655"/>
      <c r="J55" s="656"/>
      <c r="K55" s="681"/>
      <c r="L55" s="689" t="s">
        <v>7335</v>
      </c>
      <c r="M55" s="678"/>
      <c r="N55" s="678"/>
      <c r="O55" s="678"/>
      <c r="P55" s="678"/>
      <c r="Q55" s="679"/>
      <c r="R55" s="680"/>
    </row>
    <row r="56" spans="1:18" ht="19.5" customHeight="1" x14ac:dyDescent="0.15">
      <c r="A56" s="639"/>
      <c r="B56" s="640"/>
      <c r="C56" s="640"/>
      <c r="D56" s="655"/>
      <c r="E56" s="656"/>
      <c r="F56" s="656"/>
      <c r="G56" s="661"/>
      <c r="H56" s="639"/>
      <c r="I56" s="655"/>
      <c r="J56" s="656"/>
      <c r="K56" s="670" t="s">
        <v>7343</v>
      </c>
      <c r="L56" s="671" t="s">
        <v>7332</v>
      </c>
      <c r="M56" s="672"/>
      <c r="N56" s="672"/>
      <c r="O56" s="672"/>
      <c r="P56" s="672"/>
      <c r="Q56" s="673">
        <v>6832</v>
      </c>
      <c r="R56" s="674">
        <v>7232</v>
      </c>
    </row>
    <row r="57" spans="1:18" ht="19.5" customHeight="1" x14ac:dyDescent="0.15">
      <c r="A57" s="639"/>
      <c r="B57" s="640"/>
      <c r="C57" s="640"/>
      <c r="D57" s="655"/>
      <c r="E57" s="656"/>
      <c r="F57" s="656"/>
      <c r="G57" s="661"/>
      <c r="H57" s="658">
        <v>3</v>
      </c>
      <c r="I57" s="652" t="s">
        <v>6978</v>
      </c>
      <c r="J57" s="653">
        <f>Q57</f>
        <v>37469</v>
      </c>
      <c r="K57" s="659" t="s">
        <v>7344</v>
      </c>
      <c r="L57" s="668" t="s">
        <v>7345</v>
      </c>
      <c r="M57" s="651"/>
      <c r="N57" s="651"/>
      <c r="O57" s="651"/>
      <c r="P57" s="651"/>
      <c r="Q57" s="653">
        <v>37469</v>
      </c>
      <c r="R57" s="660">
        <v>37464</v>
      </c>
    </row>
    <row r="58" spans="1:18" ht="19.5" customHeight="1" x14ac:dyDescent="0.15">
      <c r="A58" s="639"/>
      <c r="B58" s="640"/>
      <c r="C58" s="640"/>
      <c r="D58" s="655"/>
      <c r="E58" s="656"/>
      <c r="F58" s="656"/>
      <c r="G58" s="661"/>
      <c r="H58" s="686"/>
      <c r="I58" s="642"/>
      <c r="J58" s="667"/>
      <c r="K58" s="690"/>
      <c r="L58" s="691" t="s">
        <v>7346</v>
      </c>
      <c r="M58" s="666"/>
      <c r="N58" s="666"/>
      <c r="O58" s="666"/>
      <c r="P58" s="666"/>
      <c r="Q58" s="667"/>
      <c r="R58" s="692"/>
    </row>
    <row r="59" spans="1:18" ht="19.5" customHeight="1" x14ac:dyDescent="0.15">
      <c r="A59" s="639"/>
      <c r="B59" s="640"/>
      <c r="C59" s="640"/>
      <c r="D59" s="655"/>
      <c r="E59" s="656"/>
      <c r="F59" s="656"/>
      <c r="G59" s="661"/>
      <c r="H59" s="658">
        <v>4</v>
      </c>
      <c r="I59" s="652" t="s">
        <v>6996</v>
      </c>
      <c r="J59" s="653">
        <f>Q59</f>
        <v>34</v>
      </c>
      <c r="K59" s="659" t="s">
        <v>7347</v>
      </c>
      <c r="L59" s="668" t="s">
        <v>7348</v>
      </c>
      <c r="M59" s="651"/>
      <c r="N59" s="651"/>
      <c r="O59" s="651"/>
      <c r="P59" s="651"/>
      <c r="Q59" s="653">
        <v>34</v>
      </c>
      <c r="R59" s="660">
        <v>34</v>
      </c>
    </row>
    <row r="60" spans="1:18" ht="19.5" customHeight="1" x14ac:dyDescent="0.15">
      <c r="A60" s="639"/>
      <c r="B60" s="640"/>
      <c r="C60" s="640"/>
      <c r="D60" s="655"/>
      <c r="E60" s="656"/>
      <c r="F60" s="656"/>
      <c r="G60" s="661"/>
      <c r="H60" s="686"/>
      <c r="I60" s="642"/>
      <c r="J60" s="667"/>
      <c r="K60" s="690"/>
      <c r="L60" s="691"/>
      <c r="M60" s="666"/>
      <c r="N60" s="666"/>
      <c r="O60" s="666"/>
      <c r="P60" s="666"/>
      <c r="Q60" s="667"/>
      <c r="R60" s="692"/>
    </row>
    <row r="61" spans="1:18" ht="19.5" customHeight="1" x14ac:dyDescent="0.15">
      <c r="A61" s="639"/>
      <c r="B61" s="640"/>
      <c r="C61" s="640"/>
      <c r="D61" s="655"/>
      <c r="E61" s="656"/>
      <c r="F61" s="656"/>
      <c r="G61" s="661"/>
      <c r="H61" s="658">
        <v>5</v>
      </c>
      <c r="I61" s="652" t="s">
        <v>6999</v>
      </c>
      <c r="J61" s="653">
        <f>SUM(Q61:Q68)</f>
        <v>63679</v>
      </c>
      <c r="K61" s="659" t="s">
        <v>7349</v>
      </c>
      <c r="L61" s="668" t="s">
        <v>7328</v>
      </c>
      <c r="M61" s="651"/>
      <c r="N61" s="651"/>
      <c r="O61" s="651"/>
      <c r="P61" s="651"/>
      <c r="Q61" s="653">
        <v>50329</v>
      </c>
      <c r="R61" s="660">
        <v>50017</v>
      </c>
    </row>
    <row r="62" spans="1:18" ht="19.5" customHeight="1" x14ac:dyDescent="0.15">
      <c r="A62" s="639"/>
      <c r="B62" s="640"/>
      <c r="C62" s="640"/>
      <c r="D62" s="655"/>
      <c r="E62" s="656"/>
      <c r="F62" s="656"/>
      <c r="G62" s="661"/>
      <c r="H62" s="639"/>
      <c r="I62" s="655"/>
      <c r="J62" s="656"/>
      <c r="K62" s="670" t="s">
        <v>7350</v>
      </c>
      <c r="L62" s="669" t="s">
        <v>7351</v>
      </c>
      <c r="M62" s="640"/>
      <c r="N62" s="640"/>
      <c r="O62" s="640"/>
      <c r="P62" s="640"/>
      <c r="Q62" s="673">
        <v>521</v>
      </c>
      <c r="R62" s="674">
        <v>474</v>
      </c>
    </row>
    <row r="63" spans="1:18" ht="19.5" customHeight="1" x14ac:dyDescent="0.15">
      <c r="A63" s="639"/>
      <c r="B63" s="640"/>
      <c r="C63" s="640"/>
      <c r="D63" s="655"/>
      <c r="E63" s="656"/>
      <c r="F63" s="656"/>
      <c r="G63" s="661"/>
      <c r="H63" s="639"/>
      <c r="I63" s="655"/>
      <c r="J63" s="656"/>
      <c r="K63" s="670" t="s">
        <v>7352</v>
      </c>
      <c r="L63" s="669" t="s">
        <v>7353</v>
      </c>
      <c r="M63" s="640"/>
      <c r="N63" s="640"/>
      <c r="O63" s="640"/>
      <c r="P63" s="640"/>
      <c r="Q63" s="673">
        <v>6558</v>
      </c>
      <c r="R63" s="674">
        <v>6208</v>
      </c>
    </row>
    <row r="64" spans="1:18" ht="19.5" customHeight="1" x14ac:dyDescent="0.15">
      <c r="A64" s="639"/>
      <c r="B64" s="640"/>
      <c r="C64" s="640"/>
      <c r="D64" s="655"/>
      <c r="E64" s="656"/>
      <c r="F64" s="656"/>
      <c r="G64" s="661"/>
      <c r="H64" s="639"/>
      <c r="I64" s="655"/>
      <c r="J64" s="656"/>
      <c r="K64" s="670" t="s">
        <v>7354</v>
      </c>
      <c r="L64" s="677" t="s">
        <v>7355</v>
      </c>
      <c r="M64" s="678"/>
      <c r="N64" s="678"/>
      <c r="O64" s="678"/>
      <c r="P64" s="678"/>
      <c r="Q64" s="673">
        <v>32</v>
      </c>
      <c r="R64" s="674">
        <v>75</v>
      </c>
    </row>
    <row r="65" spans="1:18" ht="19.5" customHeight="1" x14ac:dyDescent="0.15">
      <c r="A65" s="639"/>
      <c r="B65" s="640"/>
      <c r="C65" s="640"/>
      <c r="D65" s="655"/>
      <c r="E65" s="656"/>
      <c r="F65" s="656"/>
      <c r="G65" s="661"/>
      <c r="H65" s="639"/>
      <c r="I65" s="655"/>
      <c r="J65" s="656"/>
      <c r="K65" s="670" t="s">
        <v>7356</v>
      </c>
      <c r="L65" s="675" t="s">
        <v>7357</v>
      </c>
      <c r="M65" s="676"/>
      <c r="N65" s="676"/>
      <c r="O65" s="676"/>
      <c r="P65" s="676"/>
      <c r="Q65" s="673">
        <v>2324</v>
      </c>
      <c r="R65" s="674">
        <v>2179</v>
      </c>
    </row>
    <row r="66" spans="1:18" ht="19.5" customHeight="1" x14ac:dyDescent="0.15">
      <c r="A66" s="639"/>
      <c r="B66" s="640"/>
      <c r="C66" s="640"/>
      <c r="D66" s="655"/>
      <c r="E66" s="656"/>
      <c r="F66" s="656"/>
      <c r="G66" s="661"/>
      <c r="H66" s="639"/>
      <c r="I66" s="655"/>
      <c r="J66" s="656"/>
      <c r="K66" s="670" t="s">
        <v>7358</v>
      </c>
      <c r="L66" s="669" t="s">
        <v>7345</v>
      </c>
      <c r="M66" s="640"/>
      <c r="N66" s="640"/>
      <c r="O66" s="640"/>
      <c r="P66" s="640"/>
      <c r="Q66" s="673">
        <v>3527</v>
      </c>
      <c r="R66" s="674">
        <v>3489</v>
      </c>
    </row>
    <row r="67" spans="1:18" ht="19.5" customHeight="1" x14ac:dyDescent="0.15">
      <c r="A67" s="639"/>
      <c r="B67" s="640"/>
      <c r="C67" s="640"/>
      <c r="D67" s="655"/>
      <c r="E67" s="656"/>
      <c r="F67" s="656"/>
      <c r="G67" s="661"/>
      <c r="H67" s="639"/>
      <c r="I67" s="655"/>
      <c r="J67" s="656"/>
      <c r="K67" s="670" t="s">
        <v>7359</v>
      </c>
      <c r="L67" s="669" t="s">
        <v>7346</v>
      </c>
      <c r="M67" s="640"/>
      <c r="N67" s="640"/>
      <c r="O67" s="640"/>
      <c r="P67" s="640"/>
      <c r="Q67" s="673">
        <v>270</v>
      </c>
      <c r="R67" s="674">
        <v>225</v>
      </c>
    </row>
    <row r="68" spans="1:18" ht="19.5" customHeight="1" x14ac:dyDescent="0.15">
      <c r="A68" s="639"/>
      <c r="B68" s="640"/>
      <c r="C68" s="640"/>
      <c r="D68" s="655"/>
      <c r="E68" s="656"/>
      <c r="F68" s="656"/>
      <c r="G68" s="661"/>
      <c r="H68" s="686"/>
      <c r="I68" s="642"/>
      <c r="J68" s="667"/>
      <c r="K68" s="690" t="s">
        <v>7360</v>
      </c>
      <c r="L68" s="691"/>
      <c r="M68" s="666"/>
      <c r="N68" s="666"/>
      <c r="O68" s="666"/>
      <c r="P68" s="666"/>
      <c r="Q68" s="667">
        <v>118</v>
      </c>
      <c r="R68" s="692">
        <v>122</v>
      </c>
    </row>
    <row r="69" spans="1:18" ht="19.5" customHeight="1" x14ac:dyDescent="0.15">
      <c r="A69" s="639"/>
      <c r="B69" s="640"/>
      <c r="C69" s="640"/>
      <c r="D69" s="655"/>
      <c r="E69" s="656"/>
      <c r="F69" s="656"/>
      <c r="G69" s="661"/>
      <c r="H69" s="686">
        <v>6</v>
      </c>
      <c r="I69" s="642" t="s">
        <v>7361</v>
      </c>
      <c r="J69" s="667">
        <f>Q69</f>
        <v>36177</v>
      </c>
      <c r="K69" s="690" t="s">
        <v>7362</v>
      </c>
      <c r="L69" s="691" t="s">
        <v>7363</v>
      </c>
      <c r="M69" s="666"/>
      <c r="N69" s="666"/>
      <c r="O69" s="666"/>
      <c r="P69" s="666"/>
      <c r="Q69" s="667">
        <v>36177</v>
      </c>
      <c r="R69" s="692">
        <v>36125</v>
      </c>
    </row>
    <row r="70" spans="1:18" ht="19.5" customHeight="1" x14ac:dyDescent="0.15">
      <c r="A70" s="639"/>
      <c r="B70" s="640"/>
      <c r="C70" s="640"/>
      <c r="D70" s="655"/>
      <c r="E70" s="656"/>
      <c r="F70" s="656"/>
      <c r="G70" s="661"/>
      <c r="H70" s="686">
        <v>7</v>
      </c>
      <c r="I70" s="693" t="s">
        <v>7364</v>
      </c>
      <c r="J70" s="667">
        <f>Q70</f>
        <v>24900</v>
      </c>
      <c r="K70" s="690" t="s">
        <v>7365</v>
      </c>
      <c r="L70" s="694" t="s">
        <v>7366</v>
      </c>
      <c r="M70" s="666"/>
      <c r="N70" s="666"/>
      <c r="O70" s="666"/>
      <c r="P70" s="666"/>
      <c r="Q70" s="667">
        <v>24900</v>
      </c>
      <c r="R70" s="692">
        <v>24396</v>
      </c>
    </row>
    <row r="71" spans="1:18" ht="19.5" customHeight="1" x14ac:dyDescent="0.15">
      <c r="A71" s="639"/>
      <c r="B71" s="640"/>
      <c r="C71" s="666"/>
      <c r="D71" s="642"/>
      <c r="E71" s="667"/>
      <c r="F71" s="667"/>
      <c r="G71" s="690"/>
      <c r="H71" s="645">
        <v>8</v>
      </c>
      <c r="I71" s="695" t="s">
        <v>7367</v>
      </c>
      <c r="J71" s="643">
        <f>Q71</f>
        <v>4689</v>
      </c>
      <c r="K71" s="647" t="s">
        <v>7368</v>
      </c>
      <c r="L71" s="687" t="s">
        <v>7369</v>
      </c>
      <c r="M71" s="641"/>
      <c r="N71" s="641"/>
      <c r="O71" s="641"/>
      <c r="P71" s="641"/>
      <c r="Q71" s="643">
        <v>4689</v>
      </c>
      <c r="R71" s="650">
        <v>4596</v>
      </c>
    </row>
    <row r="72" spans="1:18" ht="19.5" customHeight="1" x14ac:dyDescent="0.15">
      <c r="A72" s="639"/>
      <c r="B72" s="640"/>
      <c r="C72" s="651">
        <v>2</v>
      </c>
      <c r="D72" s="652" t="s">
        <v>7370</v>
      </c>
      <c r="E72" s="653">
        <f>SUM(J72:J75)</f>
        <v>85030</v>
      </c>
      <c r="F72" s="653">
        <v>87680</v>
      </c>
      <c r="G72" s="653">
        <f>+E72-F72</f>
        <v>-2650</v>
      </c>
      <c r="H72" s="645">
        <v>1</v>
      </c>
      <c r="I72" s="646" t="s">
        <v>6934</v>
      </c>
      <c r="J72" s="643">
        <f>Q72</f>
        <v>47000</v>
      </c>
      <c r="K72" s="647" t="s">
        <v>6934</v>
      </c>
      <c r="L72" s="648" t="s">
        <v>7371</v>
      </c>
      <c r="M72" s="641"/>
      <c r="N72" s="641"/>
      <c r="O72" s="641"/>
      <c r="P72" s="641"/>
      <c r="Q72" s="643">
        <v>47000</v>
      </c>
      <c r="R72" s="650">
        <v>47000</v>
      </c>
    </row>
    <row r="73" spans="1:18" ht="19.5" customHeight="1" x14ac:dyDescent="0.15">
      <c r="A73" s="639"/>
      <c r="B73" s="640"/>
      <c r="C73" s="640"/>
      <c r="D73" s="655"/>
      <c r="E73" s="656"/>
      <c r="F73" s="656"/>
      <c r="G73" s="661"/>
      <c r="H73" s="645">
        <v>2</v>
      </c>
      <c r="I73" s="646" t="s">
        <v>7372</v>
      </c>
      <c r="J73" s="643">
        <f t="shared" ref="J73:J86" si="2">Q73</f>
        <v>26000</v>
      </c>
      <c r="K73" s="647" t="s">
        <v>7372</v>
      </c>
      <c r="L73" s="648" t="s">
        <v>7373</v>
      </c>
      <c r="M73" s="641"/>
      <c r="N73" s="641"/>
      <c r="O73" s="641"/>
      <c r="P73" s="641"/>
      <c r="Q73" s="643">
        <v>26000</v>
      </c>
      <c r="R73" s="650">
        <v>28350</v>
      </c>
    </row>
    <row r="74" spans="1:18" ht="19.5" customHeight="1" x14ac:dyDescent="0.15">
      <c r="A74" s="639"/>
      <c r="B74" s="640"/>
      <c r="C74" s="640"/>
      <c r="D74" s="655"/>
      <c r="E74" s="656"/>
      <c r="F74" s="656"/>
      <c r="G74" s="661"/>
      <c r="H74" s="645">
        <v>3</v>
      </c>
      <c r="I74" s="646" t="s">
        <v>7374</v>
      </c>
      <c r="J74" s="643">
        <f t="shared" si="2"/>
        <v>11000</v>
      </c>
      <c r="K74" s="647" t="s">
        <v>7374</v>
      </c>
      <c r="L74" s="648" t="s">
        <v>7375</v>
      </c>
      <c r="M74" s="641"/>
      <c r="N74" s="641"/>
      <c r="O74" s="641"/>
      <c r="P74" s="641"/>
      <c r="Q74" s="643">
        <v>11000</v>
      </c>
      <c r="R74" s="650">
        <v>11300</v>
      </c>
    </row>
    <row r="75" spans="1:18" ht="19.5" customHeight="1" x14ac:dyDescent="0.15">
      <c r="A75" s="639"/>
      <c r="B75" s="640"/>
      <c r="C75" s="666"/>
      <c r="D75" s="642"/>
      <c r="E75" s="667"/>
      <c r="F75" s="667"/>
      <c r="G75" s="690"/>
      <c r="H75" s="645">
        <v>4</v>
      </c>
      <c r="I75" s="646" t="s">
        <v>7376</v>
      </c>
      <c r="J75" s="643">
        <f t="shared" si="2"/>
        <v>1030</v>
      </c>
      <c r="K75" s="647" t="s">
        <v>7376</v>
      </c>
      <c r="L75" s="648" t="s">
        <v>7377</v>
      </c>
      <c r="M75" s="641"/>
      <c r="N75" s="641"/>
      <c r="O75" s="641"/>
      <c r="P75" s="641"/>
      <c r="Q75" s="643">
        <v>1030</v>
      </c>
      <c r="R75" s="650">
        <v>1030</v>
      </c>
    </row>
    <row r="76" spans="1:18" ht="19.5" customHeight="1" x14ac:dyDescent="0.15">
      <c r="A76" s="639"/>
      <c r="B76" s="640"/>
      <c r="C76" s="651">
        <v>3</v>
      </c>
      <c r="D76" s="652" t="s">
        <v>7378</v>
      </c>
      <c r="E76" s="653">
        <f>SUM(J76:J104)</f>
        <v>235884</v>
      </c>
      <c r="F76" s="653">
        <v>236629</v>
      </c>
      <c r="G76" s="653">
        <f>+E76-F76</f>
        <v>-745</v>
      </c>
      <c r="H76" s="645">
        <v>1</v>
      </c>
      <c r="I76" s="646" t="s">
        <v>7379</v>
      </c>
      <c r="J76" s="643">
        <f t="shared" si="2"/>
        <v>250</v>
      </c>
      <c r="K76" s="647" t="s">
        <v>7380</v>
      </c>
      <c r="L76" s="648" t="s">
        <v>7381</v>
      </c>
      <c r="M76" s="641"/>
      <c r="N76" s="641"/>
      <c r="O76" s="641"/>
      <c r="P76" s="641"/>
      <c r="Q76" s="643">
        <v>250</v>
      </c>
      <c r="R76" s="650">
        <v>250</v>
      </c>
    </row>
    <row r="77" spans="1:18" ht="19.5" customHeight="1" x14ac:dyDescent="0.15">
      <c r="A77" s="639"/>
      <c r="B77" s="640"/>
      <c r="C77" s="640"/>
      <c r="D77" s="655"/>
      <c r="E77" s="656"/>
      <c r="F77" s="656"/>
      <c r="G77" s="661"/>
      <c r="H77" s="645">
        <v>2</v>
      </c>
      <c r="I77" s="646" t="s">
        <v>7382</v>
      </c>
      <c r="J77" s="643">
        <f t="shared" si="2"/>
        <v>72000</v>
      </c>
      <c r="K77" s="647" t="s">
        <v>7383</v>
      </c>
      <c r="L77" s="696" t="s">
        <v>7384</v>
      </c>
      <c r="M77" s="641"/>
      <c r="N77" s="641"/>
      <c r="O77" s="641"/>
      <c r="P77" s="641"/>
      <c r="Q77" s="643">
        <v>72000</v>
      </c>
      <c r="R77" s="650">
        <v>72500</v>
      </c>
    </row>
    <row r="78" spans="1:18" ht="19.5" customHeight="1" x14ac:dyDescent="0.15">
      <c r="A78" s="639"/>
      <c r="B78" s="640"/>
      <c r="C78" s="640"/>
      <c r="D78" s="655"/>
      <c r="E78" s="656"/>
      <c r="F78" s="656"/>
      <c r="G78" s="661"/>
      <c r="H78" s="645">
        <v>3</v>
      </c>
      <c r="I78" s="646" t="s">
        <v>7385</v>
      </c>
      <c r="J78" s="643">
        <f t="shared" si="2"/>
        <v>130</v>
      </c>
      <c r="K78" s="647" t="s">
        <v>7386</v>
      </c>
      <c r="L78" s="648" t="s">
        <v>7387</v>
      </c>
      <c r="M78" s="641"/>
      <c r="N78" s="641"/>
      <c r="O78" s="641"/>
      <c r="P78" s="641"/>
      <c r="Q78" s="643">
        <v>130</v>
      </c>
      <c r="R78" s="650">
        <v>130</v>
      </c>
    </row>
    <row r="79" spans="1:18" ht="19.5" customHeight="1" x14ac:dyDescent="0.15">
      <c r="A79" s="639"/>
      <c r="B79" s="640"/>
      <c r="C79" s="640"/>
      <c r="D79" s="655"/>
      <c r="E79" s="656"/>
      <c r="F79" s="656"/>
      <c r="G79" s="661"/>
      <c r="H79" s="645">
        <v>4</v>
      </c>
      <c r="I79" s="646" t="s">
        <v>7388</v>
      </c>
      <c r="J79" s="643">
        <f t="shared" si="2"/>
        <v>800</v>
      </c>
      <c r="K79" s="647" t="s">
        <v>7389</v>
      </c>
      <c r="L79" s="648" t="s">
        <v>7390</v>
      </c>
      <c r="M79" s="641"/>
      <c r="N79" s="641"/>
      <c r="O79" s="641"/>
      <c r="P79" s="641"/>
      <c r="Q79" s="643">
        <v>800</v>
      </c>
      <c r="R79" s="650">
        <v>800</v>
      </c>
    </row>
    <row r="80" spans="1:18" ht="19.5" customHeight="1" x14ac:dyDescent="0.15">
      <c r="A80" s="639"/>
      <c r="B80" s="640"/>
      <c r="C80" s="640"/>
      <c r="D80" s="655"/>
      <c r="E80" s="656"/>
      <c r="F80" s="656"/>
      <c r="G80" s="661"/>
      <c r="H80" s="645">
        <v>5</v>
      </c>
      <c r="I80" s="646" t="s">
        <v>7391</v>
      </c>
      <c r="J80" s="643">
        <f t="shared" si="2"/>
        <v>4155</v>
      </c>
      <c r="K80" s="647" t="s">
        <v>7392</v>
      </c>
      <c r="L80" s="688" t="s">
        <v>7393</v>
      </c>
      <c r="M80" s="640"/>
      <c r="N80" s="640"/>
      <c r="O80" s="640"/>
      <c r="P80" s="640"/>
      <c r="Q80" s="643">
        <v>4155</v>
      </c>
      <c r="R80" s="650">
        <v>4155</v>
      </c>
    </row>
    <row r="81" spans="1:18" ht="19.5" customHeight="1" x14ac:dyDescent="0.15">
      <c r="A81" s="639"/>
      <c r="B81" s="640"/>
      <c r="C81" s="640"/>
      <c r="D81" s="655"/>
      <c r="E81" s="656"/>
      <c r="F81" s="656"/>
      <c r="G81" s="661"/>
      <c r="H81" s="645">
        <v>6</v>
      </c>
      <c r="I81" s="646" t="s">
        <v>7394</v>
      </c>
      <c r="J81" s="643">
        <f t="shared" si="2"/>
        <v>1120</v>
      </c>
      <c r="K81" s="647" t="s">
        <v>7392</v>
      </c>
      <c r="L81" s="648" t="s">
        <v>7395</v>
      </c>
      <c r="M81" s="641"/>
      <c r="N81" s="641"/>
      <c r="O81" s="641"/>
      <c r="P81" s="641"/>
      <c r="Q81" s="643">
        <v>1120</v>
      </c>
      <c r="R81" s="650">
        <v>1120</v>
      </c>
    </row>
    <row r="82" spans="1:18" ht="19.5" customHeight="1" x14ac:dyDescent="0.15">
      <c r="A82" s="639"/>
      <c r="B82" s="640"/>
      <c r="C82" s="640"/>
      <c r="D82" s="655"/>
      <c r="E82" s="656"/>
      <c r="F82" s="656"/>
      <c r="G82" s="661"/>
      <c r="H82" s="645">
        <v>7</v>
      </c>
      <c r="I82" s="646" t="s">
        <v>7396</v>
      </c>
      <c r="J82" s="643">
        <f t="shared" si="2"/>
        <v>13700</v>
      </c>
      <c r="K82" s="647" t="s">
        <v>7397</v>
      </c>
      <c r="L82" s="697" t="s">
        <v>7397</v>
      </c>
      <c r="M82" s="641"/>
      <c r="N82" s="641"/>
      <c r="O82" s="641"/>
      <c r="P82" s="646"/>
      <c r="Q82" s="643">
        <v>13700</v>
      </c>
      <c r="R82" s="650">
        <v>14000</v>
      </c>
    </row>
    <row r="83" spans="1:18" ht="19.5" customHeight="1" x14ac:dyDescent="0.15">
      <c r="A83" s="639"/>
      <c r="B83" s="640"/>
      <c r="C83" s="640"/>
      <c r="D83" s="655"/>
      <c r="E83" s="656"/>
      <c r="F83" s="656"/>
      <c r="G83" s="661"/>
      <c r="H83" s="645">
        <v>8</v>
      </c>
      <c r="I83" s="646" t="s">
        <v>6896</v>
      </c>
      <c r="J83" s="643">
        <f t="shared" si="2"/>
        <v>8716</v>
      </c>
      <c r="K83" s="647" t="s">
        <v>7398</v>
      </c>
      <c r="L83" s="698" t="s">
        <v>7398</v>
      </c>
      <c r="M83" s="666"/>
      <c r="N83" s="666"/>
      <c r="O83" s="666"/>
      <c r="P83" s="642"/>
      <c r="Q83" s="643">
        <v>8716</v>
      </c>
      <c r="R83" s="650">
        <v>8716</v>
      </c>
    </row>
    <row r="84" spans="1:18" ht="19.5" customHeight="1" x14ac:dyDescent="0.15">
      <c r="A84" s="639"/>
      <c r="B84" s="640"/>
      <c r="C84" s="640"/>
      <c r="D84" s="655"/>
      <c r="E84" s="656"/>
      <c r="F84" s="656"/>
      <c r="G84" s="661"/>
      <c r="H84" s="645">
        <v>9</v>
      </c>
      <c r="I84" s="646" t="s">
        <v>7399</v>
      </c>
      <c r="J84" s="643">
        <f t="shared" si="2"/>
        <v>400</v>
      </c>
      <c r="K84" s="647" t="s">
        <v>7400</v>
      </c>
      <c r="L84" s="697" t="s">
        <v>7400</v>
      </c>
      <c r="M84" s="666"/>
      <c r="N84" s="666"/>
      <c r="O84" s="666"/>
      <c r="P84" s="666"/>
      <c r="Q84" s="643">
        <v>400</v>
      </c>
      <c r="R84" s="650">
        <v>400</v>
      </c>
    </row>
    <row r="85" spans="1:18" ht="19.5" customHeight="1" x14ac:dyDescent="0.15">
      <c r="A85" s="639"/>
      <c r="B85" s="640"/>
      <c r="C85" s="640"/>
      <c r="D85" s="655"/>
      <c r="E85" s="656"/>
      <c r="F85" s="656"/>
      <c r="G85" s="661"/>
      <c r="H85" s="645">
        <v>10</v>
      </c>
      <c r="I85" s="646" t="s">
        <v>7021</v>
      </c>
      <c r="J85" s="643">
        <f t="shared" si="2"/>
        <v>820</v>
      </c>
      <c r="K85" s="647" t="s">
        <v>7401</v>
      </c>
      <c r="L85" s="648" t="s">
        <v>7402</v>
      </c>
      <c r="M85" s="641"/>
      <c r="N85" s="641"/>
      <c r="O85" s="641"/>
      <c r="P85" s="641"/>
      <c r="Q85" s="643">
        <v>820</v>
      </c>
      <c r="R85" s="650">
        <v>820</v>
      </c>
    </row>
    <row r="86" spans="1:18" ht="19.5" customHeight="1" x14ac:dyDescent="0.15">
      <c r="A86" s="639"/>
      <c r="B86" s="640"/>
      <c r="C86" s="640"/>
      <c r="D86" s="655"/>
      <c r="E86" s="656"/>
      <c r="F86" s="656"/>
      <c r="G86" s="661"/>
      <c r="H86" s="645">
        <v>11</v>
      </c>
      <c r="I86" s="646" t="s">
        <v>6922</v>
      </c>
      <c r="J86" s="643">
        <f t="shared" si="2"/>
        <v>4154</v>
      </c>
      <c r="K86" s="647" t="s">
        <v>7403</v>
      </c>
      <c r="L86" s="697" t="s">
        <v>7404</v>
      </c>
      <c r="M86" s="641"/>
      <c r="N86" s="641"/>
      <c r="O86" s="641"/>
      <c r="P86" s="641"/>
      <c r="Q86" s="643">
        <v>4154</v>
      </c>
      <c r="R86" s="650">
        <v>8610</v>
      </c>
    </row>
    <row r="87" spans="1:18" ht="19.5" customHeight="1" x14ac:dyDescent="0.15">
      <c r="A87" s="686"/>
      <c r="B87" s="666"/>
      <c r="C87" s="666"/>
      <c r="D87" s="642"/>
      <c r="E87" s="667"/>
      <c r="F87" s="667"/>
      <c r="G87" s="690"/>
      <c r="H87" s="645">
        <v>12</v>
      </c>
      <c r="I87" s="646" t="s">
        <v>7084</v>
      </c>
      <c r="J87" s="643">
        <f>Q87</f>
        <v>1657</v>
      </c>
      <c r="K87" s="647" t="s">
        <v>7405</v>
      </c>
      <c r="L87" s="697" t="s">
        <v>7406</v>
      </c>
      <c r="M87" s="641"/>
      <c r="N87" s="641"/>
      <c r="O87" s="641"/>
      <c r="P87" s="641"/>
      <c r="Q87" s="643">
        <v>1657</v>
      </c>
      <c r="R87" s="650">
        <v>1657</v>
      </c>
    </row>
    <row r="88" spans="1:18" ht="19.5" customHeight="1" x14ac:dyDescent="0.15">
      <c r="A88" s="639">
        <v>1</v>
      </c>
      <c r="B88" s="640">
        <v>1</v>
      </c>
      <c r="C88" s="640">
        <v>3</v>
      </c>
      <c r="D88" s="655" t="s">
        <v>7378</v>
      </c>
      <c r="E88" s="656"/>
      <c r="F88" s="656"/>
      <c r="G88" s="661"/>
      <c r="H88" s="639">
        <v>13</v>
      </c>
      <c r="I88" s="655" t="s">
        <v>6960</v>
      </c>
      <c r="J88" s="656">
        <f>SUM(Q88:Q91)</f>
        <v>20842</v>
      </c>
      <c r="K88" s="661" t="s">
        <v>7407</v>
      </c>
      <c r="L88" s="669" t="s">
        <v>7408</v>
      </c>
      <c r="M88" s="640"/>
      <c r="N88" s="640"/>
      <c r="O88" s="640"/>
      <c r="P88" s="640"/>
      <c r="Q88" s="679">
        <v>677</v>
      </c>
      <c r="R88" s="680">
        <v>675</v>
      </c>
    </row>
    <row r="89" spans="1:18" ht="19.5" customHeight="1" x14ac:dyDescent="0.15">
      <c r="A89" s="639"/>
      <c r="B89" s="640"/>
      <c r="C89" s="640"/>
      <c r="D89" s="655"/>
      <c r="E89" s="656"/>
      <c r="F89" s="656"/>
      <c r="G89" s="661"/>
      <c r="H89" s="639"/>
      <c r="I89" s="655"/>
      <c r="J89" s="656"/>
      <c r="K89" s="670" t="s">
        <v>7392</v>
      </c>
      <c r="L89" s="671" t="s">
        <v>7409</v>
      </c>
      <c r="M89" s="672"/>
      <c r="N89" s="672"/>
      <c r="O89" s="672"/>
      <c r="P89" s="672"/>
      <c r="Q89" s="673">
        <v>10643</v>
      </c>
      <c r="R89" s="674">
        <v>9206</v>
      </c>
    </row>
    <row r="90" spans="1:18" ht="19.5" customHeight="1" x14ac:dyDescent="0.15">
      <c r="A90" s="639"/>
      <c r="B90" s="640"/>
      <c r="C90" s="640"/>
      <c r="D90" s="655"/>
      <c r="E90" s="656"/>
      <c r="F90" s="656"/>
      <c r="G90" s="661"/>
      <c r="H90" s="639"/>
      <c r="I90" s="655"/>
      <c r="J90" s="656"/>
      <c r="K90" s="670" t="s">
        <v>7410</v>
      </c>
      <c r="L90" s="671" t="s">
        <v>7411</v>
      </c>
      <c r="M90" s="672"/>
      <c r="N90" s="672"/>
      <c r="O90" s="672"/>
      <c r="P90" s="672"/>
      <c r="Q90" s="673">
        <v>8000</v>
      </c>
      <c r="R90" s="674">
        <v>8200</v>
      </c>
    </row>
    <row r="91" spans="1:18" ht="19.5" customHeight="1" x14ac:dyDescent="0.15">
      <c r="A91" s="639"/>
      <c r="B91" s="640"/>
      <c r="C91" s="640"/>
      <c r="D91" s="655"/>
      <c r="E91" s="656"/>
      <c r="F91" s="656"/>
      <c r="G91" s="661"/>
      <c r="H91" s="686"/>
      <c r="I91" s="642"/>
      <c r="J91" s="667"/>
      <c r="K91" s="690" t="s">
        <v>7412</v>
      </c>
      <c r="L91" s="691" t="s">
        <v>7413</v>
      </c>
      <c r="M91" s="666"/>
      <c r="N91" s="666"/>
      <c r="O91" s="666"/>
      <c r="P91" s="666"/>
      <c r="Q91" s="667">
        <v>1522</v>
      </c>
      <c r="R91" s="692">
        <v>1400</v>
      </c>
    </row>
    <row r="92" spans="1:18" ht="19.5" customHeight="1" x14ac:dyDescent="0.15">
      <c r="A92" s="639"/>
      <c r="B92" s="640"/>
      <c r="C92" s="640"/>
      <c r="D92" s="655"/>
      <c r="E92" s="656"/>
      <c r="F92" s="656"/>
      <c r="G92" s="661"/>
      <c r="H92" s="645">
        <v>14</v>
      </c>
      <c r="I92" s="646" t="s">
        <v>6901</v>
      </c>
      <c r="J92" s="643">
        <f>Q92</f>
        <v>1800</v>
      </c>
      <c r="K92" s="647" t="s">
        <v>7414</v>
      </c>
      <c r="L92" s="648" t="s">
        <v>7415</v>
      </c>
      <c r="M92" s="641"/>
      <c r="N92" s="641"/>
      <c r="O92" s="641"/>
      <c r="P92" s="641"/>
      <c r="Q92" s="643">
        <v>1800</v>
      </c>
      <c r="R92" s="650">
        <v>1800</v>
      </c>
    </row>
    <row r="93" spans="1:18" ht="19.5" customHeight="1" x14ac:dyDescent="0.15">
      <c r="A93" s="639"/>
      <c r="B93" s="640"/>
      <c r="C93" s="640"/>
      <c r="D93" s="655"/>
      <c r="E93" s="656"/>
      <c r="F93" s="656"/>
      <c r="G93" s="661"/>
      <c r="H93" s="658">
        <v>15</v>
      </c>
      <c r="I93" s="652" t="s">
        <v>6904</v>
      </c>
      <c r="J93" s="699">
        <f>SUM(Q93:Q99)</f>
        <v>103450</v>
      </c>
      <c r="K93" s="659" t="s">
        <v>7416</v>
      </c>
      <c r="L93" s="668" t="s">
        <v>7417</v>
      </c>
      <c r="M93" s="651"/>
      <c r="N93" s="651"/>
      <c r="O93" s="651"/>
      <c r="P93" s="651"/>
      <c r="Q93" s="653">
        <v>16006</v>
      </c>
      <c r="R93" s="660">
        <v>15400</v>
      </c>
    </row>
    <row r="94" spans="1:18" ht="19.5" customHeight="1" x14ac:dyDescent="0.15">
      <c r="A94" s="639"/>
      <c r="B94" s="640"/>
      <c r="C94" s="640"/>
      <c r="D94" s="655"/>
      <c r="E94" s="656"/>
      <c r="F94" s="656"/>
      <c r="G94" s="661"/>
      <c r="H94" s="639"/>
      <c r="I94" s="655"/>
      <c r="J94" s="700"/>
      <c r="K94" s="670" t="s">
        <v>7392</v>
      </c>
      <c r="L94" s="671" t="s">
        <v>7418</v>
      </c>
      <c r="M94" s="672"/>
      <c r="N94" s="672"/>
      <c r="O94" s="672"/>
      <c r="P94" s="672"/>
      <c r="Q94" s="673">
        <v>18600</v>
      </c>
      <c r="R94" s="674">
        <v>18600</v>
      </c>
    </row>
    <row r="95" spans="1:18" ht="19.5" customHeight="1" x14ac:dyDescent="0.15">
      <c r="A95" s="639"/>
      <c r="B95" s="640"/>
      <c r="C95" s="640"/>
      <c r="D95" s="655"/>
      <c r="E95" s="656"/>
      <c r="F95" s="656"/>
      <c r="G95" s="661"/>
      <c r="H95" s="639"/>
      <c r="I95" s="655"/>
      <c r="J95" s="700"/>
      <c r="K95" s="670" t="s">
        <v>7419</v>
      </c>
      <c r="L95" s="671" t="s">
        <v>7420</v>
      </c>
      <c r="M95" s="672"/>
      <c r="N95" s="672"/>
      <c r="O95" s="672"/>
      <c r="P95" s="672"/>
      <c r="Q95" s="673">
        <v>13292</v>
      </c>
      <c r="R95" s="674">
        <v>11000</v>
      </c>
    </row>
    <row r="96" spans="1:18" ht="19.5" customHeight="1" x14ac:dyDescent="0.15">
      <c r="A96" s="639"/>
      <c r="B96" s="640"/>
      <c r="C96" s="640"/>
      <c r="D96" s="655"/>
      <c r="E96" s="656"/>
      <c r="F96" s="656"/>
      <c r="G96" s="661"/>
      <c r="H96" s="639"/>
      <c r="I96" s="655"/>
      <c r="J96" s="700"/>
      <c r="K96" s="670" t="s">
        <v>7421</v>
      </c>
      <c r="L96" s="701" t="s">
        <v>7422</v>
      </c>
      <c r="M96" s="672"/>
      <c r="N96" s="672"/>
      <c r="O96" s="672"/>
      <c r="P96" s="672"/>
      <c r="Q96" s="673">
        <v>16227</v>
      </c>
      <c r="R96" s="674">
        <v>16100</v>
      </c>
    </row>
    <row r="97" spans="1:18" ht="19.5" customHeight="1" x14ac:dyDescent="0.15">
      <c r="A97" s="639"/>
      <c r="B97" s="640"/>
      <c r="C97" s="640"/>
      <c r="D97" s="655"/>
      <c r="E97" s="656"/>
      <c r="F97" s="656"/>
      <c r="G97" s="661"/>
      <c r="H97" s="639"/>
      <c r="I97" s="655"/>
      <c r="J97" s="700"/>
      <c r="K97" s="670" t="s">
        <v>7423</v>
      </c>
      <c r="L97" s="671" t="s">
        <v>7424</v>
      </c>
      <c r="M97" s="672"/>
      <c r="N97" s="672"/>
      <c r="O97" s="672"/>
      <c r="P97" s="672"/>
      <c r="Q97" s="673">
        <v>6705</v>
      </c>
      <c r="R97" s="674">
        <v>6500</v>
      </c>
    </row>
    <row r="98" spans="1:18" ht="19.5" customHeight="1" x14ac:dyDescent="0.15">
      <c r="A98" s="639"/>
      <c r="B98" s="640"/>
      <c r="C98" s="640"/>
      <c r="D98" s="655"/>
      <c r="E98" s="656"/>
      <c r="F98" s="656"/>
      <c r="G98" s="661"/>
      <c r="H98" s="639"/>
      <c r="I98" s="655"/>
      <c r="J98" s="700"/>
      <c r="K98" s="670" t="s">
        <v>7425</v>
      </c>
      <c r="L98" s="702" t="s">
        <v>7426</v>
      </c>
      <c r="M98" s="672"/>
      <c r="N98" s="672"/>
      <c r="O98" s="672"/>
      <c r="P98" s="672"/>
      <c r="Q98" s="673">
        <v>31420</v>
      </c>
      <c r="R98" s="674">
        <v>31600</v>
      </c>
    </row>
    <row r="99" spans="1:18" ht="19.5" customHeight="1" x14ac:dyDescent="0.15">
      <c r="A99" s="639"/>
      <c r="B99" s="640"/>
      <c r="C99" s="640"/>
      <c r="D99" s="655"/>
      <c r="E99" s="656"/>
      <c r="F99" s="656"/>
      <c r="G99" s="661"/>
      <c r="H99" s="686"/>
      <c r="I99" s="642"/>
      <c r="J99" s="703"/>
      <c r="K99" s="690" t="s">
        <v>7427</v>
      </c>
      <c r="L99" s="691" t="s">
        <v>7428</v>
      </c>
      <c r="M99" s="666"/>
      <c r="N99" s="666"/>
      <c r="O99" s="666"/>
      <c r="P99" s="666"/>
      <c r="Q99" s="667">
        <v>1200</v>
      </c>
      <c r="R99" s="692">
        <v>1100</v>
      </c>
    </row>
    <row r="100" spans="1:18" ht="19.5" customHeight="1" x14ac:dyDescent="0.15">
      <c r="A100" s="639"/>
      <c r="B100" s="640"/>
      <c r="C100" s="640"/>
      <c r="D100" s="655"/>
      <c r="E100" s="656"/>
      <c r="F100" s="656"/>
      <c r="G100" s="661"/>
      <c r="H100" s="645">
        <v>16</v>
      </c>
      <c r="I100" s="646" t="s">
        <v>7429</v>
      </c>
      <c r="J100" s="643">
        <f>Q100</f>
        <v>1200</v>
      </c>
      <c r="K100" s="647" t="s">
        <v>7430</v>
      </c>
      <c r="L100" s="683" t="s">
        <v>7431</v>
      </c>
      <c r="M100" s="640"/>
      <c r="N100" s="640"/>
      <c r="O100" s="640"/>
      <c r="P100" s="640"/>
      <c r="Q100" s="643">
        <v>1200</v>
      </c>
      <c r="R100" s="650">
        <v>1200</v>
      </c>
    </row>
    <row r="101" spans="1:18" ht="19.5" customHeight="1" x14ac:dyDescent="0.15">
      <c r="A101" s="639"/>
      <c r="B101" s="640"/>
      <c r="C101" s="640"/>
      <c r="D101" s="655"/>
      <c r="E101" s="656"/>
      <c r="F101" s="656"/>
      <c r="G101" s="661"/>
      <c r="H101" s="645">
        <v>17</v>
      </c>
      <c r="I101" s="646" t="s">
        <v>7109</v>
      </c>
      <c r="J101" s="643">
        <f t="shared" ref="J101:J116" si="3">Q101</f>
        <v>150</v>
      </c>
      <c r="K101" s="646" t="s">
        <v>7432</v>
      </c>
      <c r="L101" s="648" t="s">
        <v>7433</v>
      </c>
      <c r="M101" s="641"/>
      <c r="N101" s="641"/>
      <c r="O101" s="641"/>
      <c r="P101" s="641"/>
      <c r="Q101" s="643">
        <v>150</v>
      </c>
      <c r="R101" s="650">
        <v>150</v>
      </c>
    </row>
    <row r="102" spans="1:18" ht="19.5" customHeight="1" x14ac:dyDescent="0.15">
      <c r="A102" s="639"/>
      <c r="B102" s="640"/>
      <c r="C102" s="640"/>
      <c r="D102" s="655"/>
      <c r="E102" s="656"/>
      <c r="F102" s="656"/>
      <c r="G102" s="661"/>
      <c r="H102" s="645">
        <v>18</v>
      </c>
      <c r="I102" s="646" t="s">
        <v>99</v>
      </c>
      <c r="J102" s="643">
        <f t="shared" si="3"/>
        <v>300</v>
      </c>
      <c r="K102" s="646" t="s">
        <v>99</v>
      </c>
      <c r="L102" s="645" t="s">
        <v>7434</v>
      </c>
      <c r="M102" s="641"/>
      <c r="N102" s="641"/>
      <c r="O102" s="641"/>
      <c r="P102" s="641"/>
      <c r="Q102" s="643">
        <v>300</v>
      </c>
      <c r="R102" s="650">
        <v>300</v>
      </c>
    </row>
    <row r="103" spans="1:18" ht="19.5" customHeight="1" x14ac:dyDescent="0.15">
      <c r="A103" s="639"/>
      <c r="B103" s="640"/>
      <c r="C103" s="640"/>
      <c r="D103" s="655"/>
      <c r="E103" s="656"/>
      <c r="F103" s="656"/>
      <c r="G103" s="661"/>
      <c r="H103" s="645">
        <v>19</v>
      </c>
      <c r="I103" s="646" t="s">
        <v>7435</v>
      </c>
      <c r="J103" s="643">
        <f>Q103</f>
        <v>240</v>
      </c>
      <c r="K103" s="646" t="s">
        <v>7436</v>
      </c>
      <c r="L103" s="645" t="s">
        <v>7437</v>
      </c>
      <c r="M103" s="641"/>
      <c r="N103" s="641"/>
      <c r="O103" s="641"/>
      <c r="P103" s="641"/>
      <c r="Q103" s="643">
        <v>240</v>
      </c>
      <c r="R103" s="650">
        <v>240</v>
      </c>
    </row>
    <row r="104" spans="1:18" ht="19.5" customHeight="1" x14ac:dyDescent="0.15">
      <c r="A104" s="639"/>
      <c r="B104" s="640"/>
      <c r="C104" s="666"/>
      <c r="D104" s="642"/>
      <c r="E104" s="667"/>
      <c r="F104" s="667"/>
      <c r="G104" s="690"/>
      <c r="H104" s="645">
        <v>20</v>
      </c>
      <c r="I104" s="646" t="s">
        <v>7055</v>
      </c>
      <c r="J104" s="643">
        <f>Q104</f>
        <v>0</v>
      </c>
      <c r="K104" s="647" t="s">
        <v>7438</v>
      </c>
      <c r="L104" s="645" t="s">
        <v>7439</v>
      </c>
      <c r="M104" s="641"/>
      <c r="N104" s="641"/>
      <c r="O104" s="641"/>
      <c r="P104" s="641"/>
      <c r="Q104" s="643">
        <v>0</v>
      </c>
      <c r="R104" s="650">
        <v>0</v>
      </c>
    </row>
    <row r="105" spans="1:18" ht="19.5" customHeight="1" x14ac:dyDescent="0.15">
      <c r="A105" s="639"/>
      <c r="B105" s="640"/>
      <c r="C105" s="651">
        <v>4</v>
      </c>
      <c r="D105" s="652" t="s">
        <v>7111</v>
      </c>
      <c r="E105" s="653">
        <f>SUM(J105:J109)</f>
        <v>40504</v>
      </c>
      <c r="F105" s="653">
        <v>34307</v>
      </c>
      <c r="G105" s="653">
        <f>+E105-F105</f>
        <v>6197</v>
      </c>
      <c r="H105" s="645">
        <v>1</v>
      </c>
      <c r="I105" s="646" t="s">
        <v>7440</v>
      </c>
      <c r="J105" s="643">
        <f t="shared" si="3"/>
        <v>16787</v>
      </c>
      <c r="K105" s="647" t="s">
        <v>7440</v>
      </c>
      <c r="L105" s="647" t="s">
        <v>7441</v>
      </c>
      <c r="M105" s="641"/>
      <c r="N105" s="641"/>
      <c r="O105" s="641"/>
      <c r="P105" s="641"/>
      <c r="Q105" s="643">
        <v>16787</v>
      </c>
      <c r="R105" s="650">
        <v>17036</v>
      </c>
    </row>
    <row r="106" spans="1:18" ht="19.5" customHeight="1" x14ac:dyDescent="0.15">
      <c r="A106" s="639"/>
      <c r="B106" s="640"/>
      <c r="C106" s="640"/>
      <c r="D106" s="655"/>
      <c r="E106" s="656"/>
      <c r="F106" s="656"/>
      <c r="G106" s="661"/>
      <c r="H106" s="645">
        <v>2</v>
      </c>
      <c r="I106" s="646" t="s">
        <v>7442</v>
      </c>
      <c r="J106" s="643">
        <f t="shared" si="3"/>
        <v>173</v>
      </c>
      <c r="K106" s="647" t="s">
        <v>7442</v>
      </c>
      <c r="L106" s="647" t="s">
        <v>7443</v>
      </c>
      <c r="M106" s="640"/>
      <c r="N106" s="640"/>
      <c r="O106" s="640"/>
      <c r="P106" s="640"/>
      <c r="Q106" s="643">
        <v>173</v>
      </c>
      <c r="R106" s="650">
        <v>173</v>
      </c>
    </row>
    <row r="107" spans="1:18" ht="19.5" customHeight="1" x14ac:dyDescent="0.15">
      <c r="A107" s="639"/>
      <c r="B107" s="640"/>
      <c r="C107" s="640"/>
      <c r="D107" s="655"/>
      <c r="E107" s="656"/>
      <c r="F107" s="656"/>
      <c r="G107" s="661"/>
      <c r="H107" s="645">
        <v>3</v>
      </c>
      <c r="I107" s="646" t="s">
        <v>7444</v>
      </c>
      <c r="J107" s="643">
        <f t="shared" si="3"/>
        <v>23170</v>
      </c>
      <c r="K107" s="647" t="s">
        <v>7444</v>
      </c>
      <c r="L107" s="647" t="s">
        <v>7445</v>
      </c>
      <c r="M107" s="641"/>
      <c r="N107" s="641"/>
      <c r="O107" s="641"/>
      <c r="P107" s="641"/>
      <c r="Q107" s="643">
        <v>23170</v>
      </c>
      <c r="R107" s="650">
        <v>16551</v>
      </c>
    </row>
    <row r="108" spans="1:18" ht="19.5" customHeight="1" x14ac:dyDescent="0.15">
      <c r="A108" s="639"/>
      <c r="B108" s="640"/>
      <c r="C108" s="640"/>
      <c r="D108" s="655"/>
      <c r="E108" s="656"/>
      <c r="F108" s="656"/>
      <c r="G108" s="661"/>
      <c r="H108" s="645">
        <v>4</v>
      </c>
      <c r="I108" s="646" t="s">
        <v>7446</v>
      </c>
      <c r="J108" s="643">
        <f t="shared" si="3"/>
        <v>373</v>
      </c>
      <c r="K108" s="647" t="s">
        <v>7446</v>
      </c>
      <c r="L108" s="647" t="s">
        <v>7447</v>
      </c>
      <c r="M108" s="640"/>
      <c r="N108" s="640"/>
      <c r="O108" s="640"/>
      <c r="P108" s="640"/>
      <c r="Q108" s="643">
        <v>373</v>
      </c>
      <c r="R108" s="650">
        <v>546</v>
      </c>
    </row>
    <row r="109" spans="1:18" ht="19.5" customHeight="1" x14ac:dyDescent="0.15">
      <c r="A109" s="639"/>
      <c r="B109" s="640"/>
      <c r="C109" s="666"/>
      <c r="D109" s="642"/>
      <c r="E109" s="667"/>
      <c r="F109" s="667"/>
      <c r="G109" s="690"/>
      <c r="H109" s="645">
        <v>5</v>
      </c>
      <c r="I109" s="646" t="s">
        <v>7448</v>
      </c>
      <c r="J109" s="643">
        <f t="shared" si="3"/>
        <v>1</v>
      </c>
      <c r="K109" s="647" t="s">
        <v>7448</v>
      </c>
      <c r="L109" s="647" t="s">
        <v>7449</v>
      </c>
      <c r="M109" s="641"/>
      <c r="N109" s="641"/>
      <c r="O109" s="641"/>
      <c r="P109" s="641"/>
      <c r="Q109" s="643">
        <v>1</v>
      </c>
      <c r="R109" s="650">
        <v>1</v>
      </c>
    </row>
    <row r="110" spans="1:18" ht="19.5" customHeight="1" x14ac:dyDescent="0.15">
      <c r="A110" s="639"/>
      <c r="B110" s="640"/>
      <c r="C110" s="651">
        <v>5</v>
      </c>
      <c r="D110" s="652" t="s">
        <v>7119</v>
      </c>
      <c r="E110" s="653">
        <f>SUM(J110:J111)</f>
        <v>2627</v>
      </c>
      <c r="F110" s="653">
        <v>2627</v>
      </c>
      <c r="G110" s="653">
        <f>+E110-F110</f>
        <v>0</v>
      </c>
      <c r="H110" s="645">
        <v>1</v>
      </c>
      <c r="I110" s="646" t="s">
        <v>7450</v>
      </c>
      <c r="J110" s="643">
        <f t="shared" si="3"/>
        <v>500</v>
      </c>
      <c r="K110" s="647" t="s">
        <v>7450</v>
      </c>
      <c r="L110" s="688" t="s">
        <v>7451</v>
      </c>
      <c r="M110" s="640"/>
      <c r="N110" s="640"/>
      <c r="O110" s="640"/>
      <c r="P110" s="640"/>
      <c r="Q110" s="643">
        <v>500</v>
      </c>
      <c r="R110" s="650">
        <v>500</v>
      </c>
    </row>
    <row r="111" spans="1:18" ht="19.5" customHeight="1" x14ac:dyDescent="0.15">
      <c r="A111" s="639"/>
      <c r="B111" s="640"/>
      <c r="C111" s="666"/>
      <c r="D111" s="642"/>
      <c r="E111" s="667"/>
      <c r="F111" s="667"/>
      <c r="G111" s="690"/>
      <c r="H111" s="645">
        <v>2</v>
      </c>
      <c r="I111" s="646" t="s">
        <v>7452</v>
      </c>
      <c r="J111" s="643">
        <f t="shared" si="3"/>
        <v>2127</v>
      </c>
      <c r="K111" s="647" t="s">
        <v>7452</v>
      </c>
      <c r="L111" s="648" t="s">
        <v>7453</v>
      </c>
      <c r="M111" s="641"/>
      <c r="N111" s="641"/>
      <c r="O111" s="641"/>
      <c r="P111" s="641"/>
      <c r="Q111" s="643">
        <v>2127</v>
      </c>
      <c r="R111" s="650">
        <v>2127</v>
      </c>
    </row>
    <row r="112" spans="1:18" ht="19.5" customHeight="1" x14ac:dyDescent="0.15">
      <c r="A112" s="639"/>
      <c r="B112" s="640"/>
      <c r="C112" s="651">
        <v>6</v>
      </c>
      <c r="D112" s="652" t="s">
        <v>7454</v>
      </c>
      <c r="E112" s="653">
        <f>SUM(J112:J116)</f>
        <v>2000</v>
      </c>
      <c r="F112" s="653">
        <v>2300</v>
      </c>
      <c r="G112" s="653">
        <f>+E112-F112</f>
        <v>-300</v>
      </c>
      <c r="H112" s="645">
        <v>1</v>
      </c>
      <c r="I112" s="646" t="s">
        <v>7455</v>
      </c>
      <c r="J112" s="643">
        <f t="shared" si="3"/>
        <v>50</v>
      </c>
      <c r="K112" s="647" t="s">
        <v>7456</v>
      </c>
      <c r="L112" s="648" t="s">
        <v>7457</v>
      </c>
      <c r="M112" s="641"/>
      <c r="N112" s="641"/>
      <c r="O112" s="641"/>
      <c r="P112" s="641"/>
      <c r="Q112" s="643">
        <v>50</v>
      </c>
      <c r="R112" s="650">
        <v>50</v>
      </c>
    </row>
    <row r="113" spans="1:18" ht="19.5" customHeight="1" x14ac:dyDescent="0.15">
      <c r="A113" s="639"/>
      <c r="B113" s="640"/>
      <c r="C113" s="640"/>
      <c r="D113" s="655"/>
      <c r="E113" s="656"/>
      <c r="F113" s="656"/>
      <c r="G113" s="661"/>
      <c r="H113" s="645">
        <v>2</v>
      </c>
      <c r="I113" s="646" t="s">
        <v>7458</v>
      </c>
      <c r="J113" s="643">
        <f t="shared" si="3"/>
        <v>400</v>
      </c>
      <c r="K113" s="647" t="s">
        <v>7459</v>
      </c>
      <c r="L113" s="648" t="s">
        <v>7460</v>
      </c>
      <c r="M113" s="641"/>
      <c r="N113" s="641"/>
      <c r="O113" s="641"/>
      <c r="P113" s="641"/>
      <c r="Q113" s="643">
        <v>400</v>
      </c>
      <c r="R113" s="650">
        <v>400</v>
      </c>
    </row>
    <row r="114" spans="1:18" ht="19.5" customHeight="1" x14ac:dyDescent="0.15">
      <c r="A114" s="639"/>
      <c r="B114" s="640"/>
      <c r="C114" s="640"/>
      <c r="D114" s="655"/>
      <c r="E114" s="656"/>
      <c r="F114" s="656"/>
      <c r="G114" s="661"/>
      <c r="H114" s="658">
        <v>3</v>
      </c>
      <c r="I114" s="652" t="s">
        <v>7002</v>
      </c>
      <c r="J114" s="653">
        <f t="shared" si="3"/>
        <v>1200</v>
      </c>
      <c r="K114" s="659" t="s">
        <v>7461</v>
      </c>
      <c r="L114" s="688" t="s">
        <v>7462</v>
      </c>
      <c r="M114" s="640"/>
      <c r="N114" s="640"/>
      <c r="O114" s="640"/>
      <c r="P114" s="640"/>
      <c r="Q114" s="653">
        <v>1200</v>
      </c>
      <c r="R114" s="660">
        <v>1500</v>
      </c>
    </row>
    <row r="115" spans="1:18" ht="19.5" customHeight="1" x14ac:dyDescent="0.15">
      <c r="A115" s="639"/>
      <c r="B115" s="640"/>
      <c r="C115" s="640"/>
      <c r="D115" s="655"/>
      <c r="E115" s="656"/>
      <c r="F115" s="656"/>
      <c r="G115" s="661"/>
      <c r="H115" s="645">
        <v>4</v>
      </c>
      <c r="I115" s="646" t="s">
        <v>7463</v>
      </c>
      <c r="J115" s="643">
        <f t="shared" si="3"/>
        <v>300</v>
      </c>
      <c r="K115" s="647" t="s">
        <v>7464</v>
      </c>
      <c r="L115" s="648" t="s">
        <v>7460</v>
      </c>
      <c r="M115" s="641"/>
      <c r="N115" s="641"/>
      <c r="O115" s="641"/>
      <c r="P115" s="641"/>
      <c r="Q115" s="643">
        <v>300</v>
      </c>
      <c r="R115" s="650">
        <v>300</v>
      </c>
    </row>
    <row r="116" spans="1:18" ht="19.5" customHeight="1" x14ac:dyDescent="0.15">
      <c r="A116" s="639"/>
      <c r="B116" s="640"/>
      <c r="C116" s="666"/>
      <c r="D116" s="655"/>
      <c r="E116" s="667"/>
      <c r="F116" s="667"/>
      <c r="G116" s="690"/>
      <c r="H116" s="645">
        <v>5</v>
      </c>
      <c r="I116" s="646" t="s">
        <v>7465</v>
      </c>
      <c r="J116" s="643">
        <f t="shared" si="3"/>
        <v>50</v>
      </c>
      <c r="K116" s="647" t="s">
        <v>7466</v>
      </c>
      <c r="L116" s="648" t="s">
        <v>7460</v>
      </c>
      <c r="M116" s="641"/>
      <c r="N116" s="641"/>
      <c r="O116" s="641"/>
      <c r="P116" s="641"/>
      <c r="Q116" s="643">
        <v>50</v>
      </c>
      <c r="R116" s="650">
        <v>50</v>
      </c>
    </row>
    <row r="117" spans="1:18" ht="19.5" customHeight="1" x14ac:dyDescent="0.15">
      <c r="A117" s="628"/>
      <c r="B117" s="629">
        <v>2</v>
      </c>
      <c r="C117" s="630" t="s">
        <v>7467</v>
      </c>
      <c r="D117" s="635"/>
      <c r="E117" s="632">
        <f>SUM(E118:E122)</f>
        <v>16660</v>
      </c>
      <c r="F117" s="632">
        <f>SUM(F118:F122)</f>
        <v>18904</v>
      </c>
      <c r="G117" s="633">
        <f>+E117-F117</f>
        <v>-2244</v>
      </c>
      <c r="H117" s="634"/>
      <c r="I117" s="635"/>
      <c r="J117" s="636"/>
      <c r="K117" s="636"/>
      <c r="L117" s="637"/>
      <c r="M117" s="638"/>
      <c r="N117" s="638"/>
      <c r="O117" s="638"/>
      <c r="P117" s="638"/>
      <c r="Q117" s="636"/>
      <c r="R117" s="635"/>
    </row>
    <row r="118" spans="1:18" ht="19.5" customHeight="1" x14ac:dyDescent="0.15">
      <c r="A118" s="639"/>
      <c r="B118" s="640"/>
      <c r="C118" s="651">
        <v>1</v>
      </c>
      <c r="D118" s="652" t="s">
        <v>7122</v>
      </c>
      <c r="E118" s="653">
        <f>SUM(J118:J119)</f>
        <v>15157</v>
      </c>
      <c r="F118" s="653">
        <v>17501</v>
      </c>
      <c r="G118" s="653">
        <f>+E118-F118</f>
        <v>-2344</v>
      </c>
      <c r="H118" s="645">
        <v>1</v>
      </c>
      <c r="I118" s="646" t="s">
        <v>7123</v>
      </c>
      <c r="J118" s="643">
        <f t="shared" ref="J118:J123" si="4">Q118</f>
        <v>15156</v>
      </c>
      <c r="K118" s="647" t="s">
        <v>7468</v>
      </c>
      <c r="L118" s="648" t="s">
        <v>7469</v>
      </c>
      <c r="M118" s="641"/>
      <c r="N118" s="641"/>
      <c r="O118" s="641"/>
      <c r="P118" s="641"/>
      <c r="Q118" s="643">
        <v>15156</v>
      </c>
      <c r="R118" s="650">
        <v>17500</v>
      </c>
    </row>
    <row r="119" spans="1:18" ht="19.5" customHeight="1" x14ac:dyDescent="0.15">
      <c r="A119" s="639"/>
      <c r="B119" s="640"/>
      <c r="C119" s="666"/>
      <c r="D119" s="642" t="s">
        <v>7470</v>
      </c>
      <c r="E119" s="667"/>
      <c r="F119" s="667"/>
      <c r="G119" s="690"/>
      <c r="H119" s="645">
        <v>2</v>
      </c>
      <c r="I119" s="646" t="s">
        <v>7128</v>
      </c>
      <c r="J119" s="643">
        <f t="shared" si="4"/>
        <v>1</v>
      </c>
      <c r="K119" s="647" t="s">
        <v>7128</v>
      </c>
      <c r="L119" s="645" t="s">
        <v>7308</v>
      </c>
      <c r="M119" s="641"/>
      <c r="N119" s="641"/>
      <c r="O119" s="641"/>
      <c r="P119" s="641"/>
      <c r="Q119" s="643">
        <v>1</v>
      </c>
      <c r="R119" s="650">
        <v>1</v>
      </c>
    </row>
    <row r="120" spans="1:18" ht="19.5" customHeight="1" x14ac:dyDescent="0.15">
      <c r="A120" s="639"/>
      <c r="B120" s="640"/>
      <c r="C120" s="641">
        <v>2</v>
      </c>
      <c r="D120" s="646" t="s">
        <v>7471</v>
      </c>
      <c r="E120" s="643">
        <f>J120</f>
        <v>1</v>
      </c>
      <c r="F120" s="643">
        <v>1</v>
      </c>
      <c r="G120" s="643">
        <f>+E120-F120</f>
        <v>0</v>
      </c>
      <c r="H120" s="645">
        <v>1</v>
      </c>
      <c r="I120" s="646" t="s">
        <v>7472</v>
      </c>
      <c r="J120" s="643">
        <f t="shared" si="4"/>
        <v>1</v>
      </c>
      <c r="K120" s="647" t="s">
        <v>7473</v>
      </c>
      <c r="L120" s="645" t="s">
        <v>7308</v>
      </c>
      <c r="M120" s="641"/>
      <c r="N120" s="641"/>
      <c r="O120" s="641"/>
      <c r="P120" s="641"/>
      <c r="Q120" s="643">
        <v>1</v>
      </c>
      <c r="R120" s="650">
        <v>1</v>
      </c>
    </row>
    <row r="121" spans="1:18" ht="19.5" customHeight="1" x14ac:dyDescent="0.15">
      <c r="A121" s="639"/>
      <c r="B121" s="640"/>
      <c r="C121" s="641">
        <v>3</v>
      </c>
      <c r="D121" s="646" t="s">
        <v>7474</v>
      </c>
      <c r="E121" s="643">
        <f>J121</f>
        <v>1500</v>
      </c>
      <c r="F121" s="643">
        <v>1400</v>
      </c>
      <c r="G121" s="643">
        <f>+E121-F121</f>
        <v>100</v>
      </c>
      <c r="H121" s="645">
        <v>1</v>
      </c>
      <c r="I121" s="646" t="s">
        <v>7474</v>
      </c>
      <c r="J121" s="643">
        <f t="shared" si="4"/>
        <v>1500</v>
      </c>
      <c r="K121" s="647" t="s">
        <v>7474</v>
      </c>
      <c r="L121" s="648" t="s">
        <v>7475</v>
      </c>
      <c r="M121" s="641"/>
      <c r="N121" s="641"/>
      <c r="O121" s="641"/>
      <c r="P121" s="641"/>
      <c r="Q121" s="643">
        <v>1500</v>
      </c>
      <c r="R121" s="650">
        <v>1400</v>
      </c>
    </row>
    <row r="122" spans="1:18" ht="19.5" customHeight="1" x14ac:dyDescent="0.15">
      <c r="A122" s="639"/>
      <c r="B122" s="640"/>
      <c r="C122" s="651">
        <v>4</v>
      </c>
      <c r="D122" s="652" t="s">
        <v>7476</v>
      </c>
      <c r="E122" s="653">
        <f>SUM(J122:J123)</f>
        <v>2</v>
      </c>
      <c r="F122" s="653">
        <v>2</v>
      </c>
      <c r="G122" s="653">
        <f>+E122-F122</f>
        <v>0</v>
      </c>
      <c r="H122" s="645">
        <v>1</v>
      </c>
      <c r="I122" s="646" t="s">
        <v>7477</v>
      </c>
      <c r="J122" s="643">
        <f t="shared" si="4"/>
        <v>1</v>
      </c>
      <c r="K122" s="647" t="s">
        <v>7477</v>
      </c>
      <c r="L122" s="645" t="s">
        <v>7308</v>
      </c>
      <c r="M122" s="641"/>
      <c r="N122" s="641"/>
      <c r="O122" s="641"/>
      <c r="P122" s="641"/>
      <c r="Q122" s="643">
        <v>1</v>
      </c>
      <c r="R122" s="650">
        <v>1</v>
      </c>
    </row>
    <row r="123" spans="1:18" ht="19.5" customHeight="1" x14ac:dyDescent="0.15">
      <c r="A123" s="639"/>
      <c r="B123" s="640"/>
      <c r="C123" s="666"/>
      <c r="D123" s="655"/>
      <c r="E123" s="667"/>
      <c r="F123" s="667"/>
      <c r="G123" s="690"/>
      <c r="H123" s="645">
        <v>2</v>
      </c>
      <c r="I123" s="646" t="s">
        <v>7478</v>
      </c>
      <c r="J123" s="643">
        <f t="shared" si="4"/>
        <v>1</v>
      </c>
      <c r="K123" s="647" t="s">
        <v>7478</v>
      </c>
      <c r="L123" s="647" t="s">
        <v>7479</v>
      </c>
      <c r="M123" s="641"/>
      <c r="N123" s="641"/>
      <c r="O123" s="641"/>
      <c r="P123" s="641"/>
      <c r="Q123" s="643">
        <v>1</v>
      </c>
      <c r="R123" s="650">
        <v>1</v>
      </c>
    </row>
    <row r="124" spans="1:18" ht="19.5" customHeight="1" x14ac:dyDescent="0.15">
      <c r="A124" s="628"/>
      <c r="B124" s="629">
        <v>3</v>
      </c>
      <c r="C124" s="630" t="s">
        <v>7129</v>
      </c>
      <c r="D124" s="635"/>
      <c r="E124" s="632">
        <f>SUM(E125:E126)</f>
        <v>500</v>
      </c>
      <c r="F124" s="632">
        <f>SUM(F125:F126)</f>
        <v>1001</v>
      </c>
      <c r="G124" s="633">
        <f>+E124-F124</f>
        <v>-501</v>
      </c>
      <c r="H124" s="634"/>
      <c r="I124" s="635"/>
      <c r="J124" s="636"/>
      <c r="K124" s="636"/>
      <c r="L124" s="637"/>
      <c r="M124" s="638"/>
      <c r="N124" s="638"/>
      <c r="O124" s="638"/>
      <c r="P124" s="638"/>
      <c r="Q124" s="636"/>
      <c r="R124" s="635"/>
    </row>
    <row r="125" spans="1:18" ht="19.5" customHeight="1" x14ac:dyDescent="0.15">
      <c r="A125" s="639"/>
      <c r="B125" s="640"/>
      <c r="C125" s="641">
        <v>1</v>
      </c>
      <c r="D125" s="646" t="s">
        <v>7480</v>
      </c>
      <c r="E125" s="643">
        <f>J125</f>
        <v>1</v>
      </c>
      <c r="F125" s="643">
        <v>1</v>
      </c>
      <c r="G125" s="643">
        <f>+E125-F125</f>
        <v>0</v>
      </c>
      <c r="H125" s="645">
        <v>1</v>
      </c>
      <c r="I125" s="646" t="s">
        <v>7480</v>
      </c>
      <c r="J125" s="643">
        <f>Q125</f>
        <v>1</v>
      </c>
      <c r="K125" s="647" t="s">
        <v>7480</v>
      </c>
      <c r="L125" s="645" t="s">
        <v>7308</v>
      </c>
      <c r="M125" s="641"/>
      <c r="N125" s="641"/>
      <c r="O125" s="641"/>
      <c r="P125" s="641"/>
      <c r="Q125" s="643">
        <v>1</v>
      </c>
      <c r="R125" s="650">
        <v>1</v>
      </c>
    </row>
    <row r="126" spans="1:18" ht="19.5" customHeight="1" x14ac:dyDescent="0.15">
      <c r="A126" s="639"/>
      <c r="B126" s="640"/>
      <c r="C126" s="651">
        <v>2</v>
      </c>
      <c r="D126" s="652" t="s">
        <v>7130</v>
      </c>
      <c r="E126" s="653">
        <f>SUM(J126:J126)</f>
        <v>499</v>
      </c>
      <c r="F126" s="653">
        <v>1000</v>
      </c>
      <c r="G126" s="653">
        <f>+E126-F126</f>
        <v>-501</v>
      </c>
      <c r="H126" s="645">
        <v>1</v>
      </c>
      <c r="I126" s="646" t="s">
        <v>7130</v>
      </c>
      <c r="J126" s="643">
        <f>Q126</f>
        <v>499</v>
      </c>
      <c r="K126" s="647" t="s">
        <v>7130</v>
      </c>
      <c r="L126" s="668" t="s">
        <v>7323</v>
      </c>
      <c r="M126" s="640"/>
      <c r="N126" s="640"/>
      <c r="O126" s="640"/>
      <c r="P126" s="640"/>
      <c r="Q126" s="643">
        <v>499</v>
      </c>
      <c r="R126" s="650">
        <v>1000</v>
      </c>
    </row>
    <row r="127" spans="1:18" ht="19.5" customHeight="1" x14ac:dyDescent="0.15">
      <c r="A127" s="628"/>
      <c r="B127" s="629">
        <v>4</v>
      </c>
      <c r="C127" s="638" t="s">
        <v>7133</v>
      </c>
      <c r="D127" s="635"/>
      <c r="E127" s="632">
        <f>E128</f>
        <v>2000</v>
      </c>
      <c r="F127" s="632">
        <f>F128</f>
        <v>5000</v>
      </c>
      <c r="G127" s="633">
        <f>+E127-F127</f>
        <v>-3000</v>
      </c>
      <c r="H127" s="634"/>
      <c r="I127" s="635"/>
      <c r="J127" s="636"/>
      <c r="K127" s="636"/>
      <c r="L127" s="637"/>
      <c r="M127" s="638"/>
      <c r="N127" s="638"/>
      <c r="O127" s="638"/>
      <c r="P127" s="638"/>
      <c r="Q127" s="636"/>
      <c r="R127" s="635"/>
    </row>
    <row r="128" spans="1:18" ht="19.5" customHeight="1" x14ac:dyDescent="0.15">
      <c r="A128" s="686"/>
      <c r="B128" s="666"/>
      <c r="C128" s="641">
        <v>1</v>
      </c>
      <c r="D128" s="646" t="s">
        <v>7133</v>
      </c>
      <c r="E128" s="643">
        <f>J128</f>
        <v>2000</v>
      </c>
      <c r="F128" s="643">
        <v>5000</v>
      </c>
      <c r="G128" s="643">
        <f>+E128-F128</f>
        <v>-3000</v>
      </c>
      <c r="H128" s="645">
        <v>1</v>
      </c>
      <c r="I128" s="646" t="s">
        <v>7133</v>
      </c>
      <c r="J128" s="643">
        <f>Q128</f>
        <v>2000</v>
      </c>
      <c r="K128" s="647" t="s">
        <v>7133</v>
      </c>
      <c r="L128" s="645" t="s">
        <v>7481</v>
      </c>
      <c r="M128" s="641"/>
      <c r="N128" s="641"/>
      <c r="O128" s="641"/>
      <c r="P128" s="641"/>
      <c r="Q128" s="643">
        <v>2000</v>
      </c>
      <c r="R128" s="650">
        <v>5000</v>
      </c>
    </row>
    <row r="129" ht="19.5" customHeight="1" x14ac:dyDescent="0.15"/>
  </sheetData>
  <mergeCells count="6">
    <mergeCell ref="L41:P41"/>
    <mergeCell ref="A1:R1"/>
    <mergeCell ref="L3:P3"/>
    <mergeCell ref="L10:P11"/>
    <mergeCell ref="L12:P12"/>
    <mergeCell ref="K22:K24"/>
  </mergeCells>
  <phoneticPr fontId="18"/>
  <printOptions horizontalCentered="1"/>
  <pageMargins left="0.39370078740157483" right="0.39370078740157483" top="0.74803149606299213" bottom="0.74803149606299213" header="0.31496062992125984" footer="0.31496062992125984"/>
  <pageSetup paperSize="8" scale="93" orientation="landscape" r:id="rId1"/>
  <headerFooter alignWithMargins="0"/>
  <rowBreaks count="2" manualBreakCount="2">
    <brk id="39" max="16383" man="1"/>
    <brk id="82" max="17"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35"/>
  <sheetViews>
    <sheetView topLeftCell="E19" zoomScale="80" zoomScaleNormal="80" workbookViewId="0">
      <selection activeCell="I11" sqref="I11"/>
    </sheetView>
  </sheetViews>
  <sheetFormatPr defaultRowHeight="13.5" x14ac:dyDescent="0.15"/>
  <cols>
    <col min="1" max="1" width="2.5" style="711" customWidth="1"/>
    <col min="2" max="3" width="2.625" style="711" customWidth="1"/>
    <col min="4" max="4" width="21.375" style="711" customWidth="1"/>
    <col min="5" max="6" width="10.5" style="711" customWidth="1"/>
    <col min="7" max="7" width="10.5" style="755" customWidth="1"/>
    <col min="8" max="8" width="3.5" style="711" customWidth="1"/>
    <col min="9" max="9" width="24.375" style="711" customWidth="1"/>
    <col min="10" max="10" width="9" style="711" customWidth="1"/>
    <col min="11" max="11" width="24.375" style="711" customWidth="1"/>
    <col min="12" max="16" width="12" style="711" customWidth="1"/>
    <col min="17" max="18" width="10.5" style="711" customWidth="1"/>
    <col min="19" max="19" width="9" style="711"/>
    <col min="20" max="20" width="9" style="722"/>
    <col min="21" max="16384" width="9" style="711"/>
  </cols>
  <sheetData>
    <row r="1" spans="1:20" s="614" customFormat="1" ht="19.5" customHeight="1" x14ac:dyDescent="0.15">
      <c r="A1" s="608" t="s">
        <v>7134</v>
      </c>
      <c r="B1" s="609"/>
      <c r="C1" s="609"/>
      <c r="D1" s="609"/>
      <c r="E1" s="610"/>
      <c r="F1" s="611"/>
      <c r="G1" s="609"/>
      <c r="H1" s="609"/>
      <c r="I1" s="609"/>
      <c r="J1" s="609"/>
      <c r="K1" s="609"/>
      <c r="L1" s="612"/>
      <c r="M1" s="609"/>
      <c r="N1" s="609"/>
      <c r="O1" s="609"/>
      <c r="P1" s="609"/>
      <c r="Q1" s="613"/>
      <c r="R1" s="613" t="s">
        <v>6835</v>
      </c>
    </row>
    <row r="2" spans="1:20" s="614" customFormat="1" ht="19.5" customHeight="1" x14ac:dyDescent="0.15">
      <c r="A2" s="615" t="s">
        <v>6836</v>
      </c>
      <c r="B2" s="615" t="s">
        <v>6837</v>
      </c>
      <c r="C2" s="615" t="s">
        <v>6838</v>
      </c>
      <c r="D2" s="615" t="s">
        <v>6839</v>
      </c>
      <c r="E2" s="616" t="s">
        <v>6840</v>
      </c>
      <c r="F2" s="616" t="s">
        <v>6841</v>
      </c>
      <c r="G2" s="617" t="s">
        <v>6842</v>
      </c>
      <c r="H2" s="615" t="s">
        <v>7261</v>
      </c>
      <c r="I2" s="618" t="s">
        <v>7135</v>
      </c>
      <c r="J2" s="615" t="s">
        <v>6890</v>
      </c>
      <c r="K2" s="615" t="s">
        <v>6845</v>
      </c>
      <c r="L2" s="771" t="s">
        <v>7262</v>
      </c>
      <c r="M2" s="772"/>
      <c r="N2" s="772"/>
      <c r="O2" s="772"/>
      <c r="P2" s="772"/>
      <c r="Q2" s="615" t="s">
        <v>6890</v>
      </c>
      <c r="R2" s="619" t="s">
        <v>7482</v>
      </c>
    </row>
    <row r="3" spans="1:20" s="614" customFormat="1" ht="19.5" customHeight="1" x14ac:dyDescent="0.15">
      <c r="A3" s="620">
        <v>1</v>
      </c>
      <c r="B3" s="621" t="s">
        <v>7134</v>
      </c>
      <c r="C3" s="621"/>
      <c r="D3" s="622"/>
      <c r="E3" s="623">
        <f>E18+E4+E13+E16</f>
        <v>76115</v>
      </c>
      <c r="F3" s="623">
        <f>F18+F4+F13+F16</f>
        <v>112504</v>
      </c>
      <c r="G3" s="624">
        <f>G18+G4+G13+G16</f>
        <v>-36389</v>
      </c>
      <c r="H3" s="625"/>
      <c r="I3" s="622"/>
      <c r="J3" s="626"/>
      <c r="K3" s="626"/>
      <c r="L3" s="627"/>
      <c r="M3" s="621"/>
      <c r="N3" s="621"/>
      <c r="O3" s="621"/>
      <c r="P3" s="621"/>
      <c r="Q3" s="626"/>
      <c r="R3" s="622"/>
    </row>
    <row r="4" spans="1:20" s="614" customFormat="1" ht="19.5" customHeight="1" x14ac:dyDescent="0.15">
      <c r="A4" s="628"/>
      <c r="B4" s="629">
        <v>1</v>
      </c>
      <c r="C4" s="630" t="s">
        <v>7483</v>
      </c>
      <c r="D4" s="631"/>
      <c r="E4" s="632">
        <f>E5</f>
        <v>52812</v>
      </c>
      <c r="F4" s="632">
        <f>F5</f>
        <v>43301</v>
      </c>
      <c r="G4" s="633">
        <f>G5</f>
        <v>9511</v>
      </c>
      <c r="H4" s="634"/>
      <c r="I4" s="635"/>
      <c r="J4" s="636"/>
      <c r="K4" s="636"/>
      <c r="L4" s="637"/>
      <c r="M4" s="638"/>
      <c r="N4" s="638"/>
      <c r="O4" s="638"/>
      <c r="P4" s="638"/>
      <c r="Q4" s="636"/>
      <c r="R4" s="635"/>
    </row>
    <row r="5" spans="1:20" ht="20.100000000000001" customHeight="1" x14ac:dyDescent="0.15">
      <c r="A5" s="704"/>
      <c r="B5" s="705"/>
      <c r="C5" s="706">
        <v>1</v>
      </c>
      <c r="D5" s="707" t="s">
        <v>7483</v>
      </c>
      <c r="E5" s="708">
        <f>J5</f>
        <v>52812</v>
      </c>
      <c r="F5" s="708">
        <v>43301</v>
      </c>
      <c r="G5" s="709">
        <f>+E5-F5</f>
        <v>9511</v>
      </c>
      <c r="H5" s="710">
        <v>1</v>
      </c>
      <c r="J5" s="708">
        <f>Q5+Q9</f>
        <v>52812</v>
      </c>
      <c r="K5" s="712" t="s">
        <v>7484</v>
      </c>
      <c r="L5" s="713" t="s">
        <v>7287</v>
      </c>
      <c r="M5" s="705"/>
      <c r="N5" s="705"/>
      <c r="O5" s="705"/>
      <c r="P5" s="705"/>
      <c r="Q5" s="714">
        <v>49235</v>
      </c>
      <c r="R5" s="714">
        <v>43301</v>
      </c>
      <c r="T5" s="715"/>
    </row>
    <row r="6" spans="1:20" ht="20.100000000000001" customHeight="1" x14ac:dyDescent="0.15">
      <c r="A6" s="704"/>
      <c r="B6" s="705"/>
      <c r="C6" s="705"/>
      <c r="D6" s="716"/>
      <c r="E6" s="717"/>
      <c r="F6" s="717"/>
      <c r="G6" s="718"/>
      <c r="H6" s="704"/>
      <c r="I6" s="716"/>
      <c r="J6" s="717"/>
      <c r="K6" s="719"/>
      <c r="L6" s="713" t="s">
        <v>7485</v>
      </c>
      <c r="M6" s="705"/>
      <c r="N6" s="705"/>
      <c r="O6" s="705"/>
      <c r="P6" s="705"/>
      <c r="Q6" s="720"/>
      <c r="R6" s="720"/>
      <c r="T6" s="715"/>
    </row>
    <row r="7" spans="1:20" ht="20.100000000000001" customHeight="1" x14ac:dyDescent="0.15">
      <c r="A7" s="704"/>
      <c r="B7" s="705"/>
      <c r="C7" s="705"/>
      <c r="D7" s="716"/>
      <c r="E7" s="717"/>
      <c r="F7" s="717"/>
      <c r="G7" s="718"/>
      <c r="H7" s="704"/>
      <c r="I7" s="716"/>
      <c r="J7" s="717"/>
      <c r="K7" s="719"/>
      <c r="L7" s="713" t="s">
        <v>7486</v>
      </c>
      <c r="M7" s="705"/>
      <c r="N7" s="705"/>
      <c r="O7" s="705"/>
      <c r="P7" s="705"/>
      <c r="Q7" s="720"/>
      <c r="R7" s="720"/>
      <c r="T7" s="715"/>
    </row>
    <row r="8" spans="1:20" ht="20.100000000000001" customHeight="1" x14ac:dyDescent="0.15">
      <c r="A8" s="704"/>
      <c r="B8" s="705"/>
      <c r="C8" s="705"/>
      <c r="D8" s="716"/>
      <c r="E8" s="717"/>
      <c r="F8" s="717"/>
      <c r="G8" s="718"/>
      <c r="H8" s="704"/>
      <c r="I8" s="716"/>
      <c r="J8" s="717"/>
      <c r="K8" s="719"/>
      <c r="L8" s="721"/>
      <c r="M8" s="705"/>
      <c r="N8" s="705"/>
      <c r="O8" s="705"/>
      <c r="P8" s="705"/>
      <c r="Q8" s="720"/>
      <c r="R8" s="720"/>
    </row>
    <row r="9" spans="1:20" ht="20.100000000000001" customHeight="1" x14ac:dyDescent="0.15">
      <c r="A9" s="704"/>
      <c r="B9" s="705"/>
      <c r="C9" s="705"/>
      <c r="D9" s="716"/>
      <c r="E9" s="717"/>
      <c r="F9" s="717"/>
      <c r="G9" s="718"/>
      <c r="H9" s="704"/>
      <c r="I9" s="716"/>
      <c r="J9" s="717"/>
      <c r="K9" s="723" t="s">
        <v>7487</v>
      </c>
      <c r="L9" s="724" t="s">
        <v>7488</v>
      </c>
      <c r="M9" s="725"/>
      <c r="N9" s="725"/>
      <c r="O9" s="725"/>
      <c r="P9" s="725"/>
      <c r="Q9" s="726">
        <v>3577</v>
      </c>
      <c r="R9" s="726">
        <v>0</v>
      </c>
    </row>
    <row r="10" spans="1:20" ht="20.100000000000001" customHeight="1" x14ac:dyDescent="0.15">
      <c r="A10" s="704"/>
      <c r="B10" s="705"/>
      <c r="C10" s="705"/>
      <c r="D10" s="716"/>
      <c r="E10" s="717"/>
      <c r="F10" s="717"/>
      <c r="G10" s="718"/>
      <c r="H10" s="704"/>
      <c r="I10" s="716"/>
      <c r="J10" s="717"/>
      <c r="K10" s="719"/>
      <c r="L10" s="721" t="s">
        <v>7489</v>
      </c>
      <c r="M10" s="705"/>
      <c r="N10" s="705"/>
      <c r="O10" s="705"/>
      <c r="P10" s="705"/>
      <c r="Q10" s="720"/>
      <c r="R10" s="720"/>
    </row>
    <row r="11" spans="1:20" ht="20.100000000000001" customHeight="1" x14ac:dyDescent="0.15">
      <c r="A11" s="704"/>
      <c r="B11" s="705"/>
      <c r="C11" s="705"/>
      <c r="D11" s="716"/>
      <c r="E11" s="717"/>
      <c r="F11" s="717"/>
      <c r="G11" s="718"/>
      <c r="H11" s="704"/>
      <c r="I11" s="716"/>
      <c r="J11" s="717"/>
      <c r="K11" s="719"/>
      <c r="L11" s="721" t="s">
        <v>7490</v>
      </c>
      <c r="M11" s="705"/>
      <c r="N11" s="705"/>
      <c r="O11" s="705"/>
      <c r="P11" s="705"/>
      <c r="Q11" s="720"/>
      <c r="R11" s="720"/>
    </row>
    <row r="12" spans="1:20" ht="20.100000000000001" customHeight="1" x14ac:dyDescent="0.15">
      <c r="A12" s="704"/>
      <c r="B12" s="705"/>
      <c r="C12" s="705"/>
      <c r="D12" s="716"/>
      <c r="E12" s="717"/>
      <c r="F12" s="717"/>
      <c r="G12" s="718"/>
      <c r="H12" s="727"/>
      <c r="I12" s="728"/>
      <c r="J12" s="729"/>
      <c r="K12" s="730"/>
      <c r="L12" s="731" t="s">
        <v>7491</v>
      </c>
      <c r="M12" s="732"/>
      <c r="N12" s="732"/>
      <c r="O12" s="732"/>
      <c r="P12" s="732"/>
      <c r="Q12" s="733"/>
      <c r="R12" s="733"/>
    </row>
    <row r="13" spans="1:20" s="614" customFormat="1" ht="19.5" customHeight="1" x14ac:dyDescent="0.15">
      <c r="A13" s="628"/>
      <c r="B13" s="629">
        <v>2</v>
      </c>
      <c r="C13" s="638" t="s">
        <v>6872</v>
      </c>
      <c r="D13" s="635"/>
      <c r="E13" s="632">
        <f>E14</f>
        <v>2</v>
      </c>
      <c r="F13" s="632">
        <f>F14</f>
        <v>2</v>
      </c>
      <c r="G13" s="633">
        <f>G14</f>
        <v>0</v>
      </c>
      <c r="H13" s="634"/>
      <c r="I13" s="635"/>
      <c r="J13" s="636"/>
      <c r="K13" s="636"/>
      <c r="L13" s="637"/>
      <c r="M13" s="638"/>
      <c r="N13" s="638"/>
      <c r="O13" s="638"/>
      <c r="P13" s="638"/>
      <c r="Q13" s="636"/>
      <c r="R13" s="635"/>
    </row>
    <row r="14" spans="1:20" ht="20.100000000000001" customHeight="1" x14ac:dyDescent="0.15">
      <c r="A14" s="704"/>
      <c r="B14" s="705"/>
      <c r="C14" s="706">
        <v>1</v>
      </c>
      <c r="D14" s="707" t="s">
        <v>6872</v>
      </c>
      <c r="E14" s="708">
        <f>J14</f>
        <v>2</v>
      </c>
      <c r="F14" s="708">
        <v>2</v>
      </c>
      <c r="G14" s="709">
        <f>+E14-F14</f>
        <v>0</v>
      </c>
      <c r="H14" s="710">
        <v>1</v>
      </c>
      <c r="I14" s="707" t="s">
        <v>7492</v>
      </c>
      <c r="J14" s="708">
        <f>Q14+Q15</f>
        <v>2</v>
      </c>
      <c r="K14" s="712" t="s">
        <v>7484</v>
      </c>
      <c r="L14" s="734"/>
      <c r="M14" s="706"/>
      <c r="N14" s="706"/>
      <c r="O14" s="706"/>
      <c r="P14" s="706"/>
      <c r="Q14" s="714">
        <v>1</v>
      </c>
      <c r="R14" s="714">
        <v>1</v>
      </c>
      <c r="T14" s="715"/>
    </row>
    <row r="15" spans="1:20" ht="20.100000000000001" customHeight="1" x14ac:dyDescent="0.15">
      <c r="A15" s="704"/>
      <c r="B15" s="705"/>
      <c r="C15" s="732"/>
      <c r="D15" s="728"/>
      <c r="E15" s="717"/>
      <c r="F15" s="717"/>
      <c r="G15" s="718"/>
      <c r="H15" s="704"/>
      <c r="I15" s="716"/>
      <c r="J15" s="717"/>
      <c r="K15" s="723" t="s">
        <v>7487</v>
      </c>
      <c r="L15" s="724"/>
      <c r="M15" s="725"/>
      <c r="N15" s="725"/>
      <c r="O15" s="725"/>
      <c r="P15" s="725"/>
      <c r="Q15" s="726">
        <v>1</v>
      </c>
      <c r="R15" s="726">
        <v>1</v>
      </c>
      <c r="T15" s="715"/>
    </row>
    <row r="16" spans="1:20" s="614" customFormat="1" ht="19.5" customHeight="1" x14ac:dyDescent="0.15">
      <c r="A16" s="628"/>
      <c r="B16" s="629">
        <v>3</v>
      </c>
      <c r="C16" s="630" t="s">
        <v>7493</v>
      </c>
      <c r="D16" s="631"/>
      <c r="E16" s="632">
        <f>E17</f>
        <v>1</v>
      </c>
      <c r="F16" s="632">
        <f>F17</f>
        <v>1</v>
      </c>
      <c r="G16" s="633">
        <f>G17</f>
        <v>0</v>
      </c>
      <c r="H16" s="634"/>
      <c r="I16" s="635"/>
      <c r="J16" s="636"/>
      <c r="K16" s="636"/>
      <c r="L16" s="637"/>
      <c r="M16" s="638"/>
      <c r="N16" s="638"/>
      <c r="O16" s="638"/>
      <c r="P16" s="638"/>
      <c r="Q16" s="636"/>
      <c r="R16" s="635"/>
    </row>
    <row r="17" spans="1:20" ht="20.100000000000001" customHeight="1" x14ac:dyDescent="0.15">
      <c r="A17" s="704"/>
      <c r="B17" s="732"/>
      <c r="C17" s="735">
        <v>1</v>
      </c>
      <c r="D17" s="736" t="s">
        <v>7493</v>
      </c>
      <c r="E17" s="737">
        <f>J17</f>
        <v>1</v>
      </c>
      <c r="F17" s="737">
        <v>1</v>
      </c>
      <c r="G17" s="738">
        <f>+E17-F17</f>
        <v>0</v>
      </c>
      <c r="H17" s="739">
        <v>1</v>
      </c>
      <c r="I17" s="736" t="s">
        <v>7494</v>
      </c>
      <c r="J17" s="737">
        <f>Q17</f>
        <v>1</v>
      </c>
      <c r="K17" s="740" t="s">
        <v>7495</v>
      </c>
      <c r="L17" s="741"/>
      <c r="M17" s="732"/>
      <c r="N17" s="732"/>
      <c r="O17" s="732"/>
      <c r="P17" s="732"/>
      <c r="Q17" s="742">
        <v>1</v>
      </c>
      <c r="R17" s="742">
        <v>1</v>
      </c>
      <c r="T17" s="715"/>
    </row>
    <row r="18" spans="1:20" s="614" customFormat="1" ht="19.5" customHeight="1" x14ac:dyDescent="0.15">
      <c r="A18" s="628"/>
      <c r="B18" s="629">
        <v>4</v>
      </c>
      <c r="C18" s="630" t="s">
        <v>7496</v>
      </c>
      <c r="D18" s="631"/>
      <c r="E18" s="632">
        <f>E19</f>
        <v>23300</v>
      </c>
      <c r="F18" s="632">
        <f>F19</f>
        <v>69200</v>
      </c>
      <c r="G18" s="633">
        <f>G19</f>
        <v>-45900</v>
      </c>
      <c r="H18" s="634"/>
      <c r="I18" s="635"/>
      <c r="J18" s="636"/>
      <c r="K18" s="636"/>
      <c r="L18" s="637"/>
      <c r="M18" s="638"/>
      <c r="N18" s="638"/>
      <c r="O18" s="638"/>
      <c r="P18" s="638"/>
      <c r="Q18" s="636"/>
      <c r="R18" s="635"/>
    </row>
    <row r="19" spans="1:20" ht="20.100000000000001" customHeight="1" x14ac:dyDescent="0.15">
      <c r="A19" s="727"/>
      <c r="B19" s="732"/>
      <c r="C19" s="735">
        <v>1</v>
      </c>
      <c r="D19" s="736" t="s">
        <v>7496</v>
      </c>
      <c r="E19" s="737">
        <f>J19</f>
        <v>23300</v>
      </c>
      <c r="F19" s="737">
        <v>69200</v>
      </c>
      <c r="G19" s="738">
        <f>+E19-F19</f>
        <v>-45900</v>
      </c>
      <c r="H19" s="739">
        <v>1</v>
      </c>
      <c r="I19" s="736" t="s">
        <v>7497</v>
      </c>
      <c r="J19" s="737">
        <f>Q19</f>
        <v>23300</v>
      </c>
      <c r="K19" s="740" t="s">
        <v>7498</v>
      </c>
      <c r="L19" s="741" t="s">
        <v>7499</v>
      </c>
      <c r="M19" s="732"/>
      <c r="N19" s="732"/>
      <c r="O19" s="732"/>
      <c r="P19" s="732"/>
      <c r="Q19" s="742">
        <v>23300</v>
      </c>
      <c r="R19" s="742">
        <v>69200</v>
      </c>
      <c r="T19" s="715"/>
    </row>
    <row r="20" spans="1:20" ht="20.100000000000001" customHeight="1" x14ac:dyDescent="0.15">
      <c r="A20" s="705"/>
      <c r="B20" s="705"/>
      <c r="C20" s="705"/>
      <c r="D20" s="705"/>
      <c r="E20" s="743"/>
      <c r="F20" s="743"/>
      <c r="G20" s="744"/>
      <c r="H20" s="705"/>
      <c r="I20" s="705"/>
      <c r="J20" s="743"/>
      <c r="K20" s="705"/>
      <c r="L20" s="713"/>
      <c r="M20" s="705"/>
      <c r="N20" s="705"/>
      <c r="O20" s="705"/>
      <c r="P20" s="705"/>
      <c r="Q20" s="743"/>
      <c r="R20" s="743"/>
    </row>
    <row r="21" spans="1:20" ht="20.100000000000001" customHeight="1" x14ac:dyDescent="0.15">
      <c r="A21" s="745" t="s">
        <v>7154</v>
      </c>
      <c r="B21" s="732"/>
      <c r="C21" s="732"/>
      <c r="D21" s="732"/>
      <c r="E21" s="732"/>
      <c r="F21" s="732"/>
      <c r="G21" s="746"/>
      <c r="H21" s="732"/>
      <c r="I21" s="732"/>
      <c r="J21" s="732"/>
      <c r="K21" s="732"/>
      <c r="L21" s="741"/>
      <c r="M21" s="732"/>
      <c r="N21" s="732"/>
      <c r="O21" s="732"/>
      <c r="P21" s="732"/>
      <c r="Q21" s="732"/>
      <c r="R21" s="732"/>
    </row>
    <row r="22" spans="1:20" s="614" customFormat="1" ht="19.5" customHeight="1" x14ac:dyDescent="0.15">
      <c r="A22" s="615" t="s">
        <v>6836</v>
      </c>
      <c r="B22" s="615" t="s">
        <v>6837</v>
      </c>
      <c r="C22" s="615" t="s">
        <v>6838</v>
      </c>
      <c r="D22" s="615" t="s">
        <v>6839</v>
      </c>
      <c r="E22" s="616" t="s">
        <v>6840</v>
      </c>
      <c r="F22" s="616" t="s">
        <v>6841</v>
      </c>
      <c r="G22" s="617" t="s">
        <v>6842</v>
      </c>
      <c r="H22" s="615" t="s">
        <v>7261</v>
      </c>
      <c r="I22" s="618" t="s">
        <v>7135</v>
      </c>
      <c r="J22" s="615" t="s">
        <v>6890</v>
      </c>
      <c r="K22" s="615" t="s">
        <v>6845</v>
      </c>
      <c r="L22" s="771" t="s">
        <v>7262</v>
      </c>
      <c r="M22" s="772"/>
      <c r="N22" s="772"/>
      <c r="O22" s="772"/>
      <c r="P22" s="772"/>
      <c r="Q22" s="615" t="s">
        <v>6890</v>
      </c>
      <c r="R22" s="619" t="str">
        <f>R2</f>
        <v>H30初予算</v>
      </c>
    </row>
    <row r="23" spans="1:20" s="614" customFormat="1" ht="19.5" customHeight="1" x14ac:dyDescent="0.15">
      <c r="A23" s="620">
        <v>1</v>
      </c>
      <c r="B23" s="621" t="s">
        <v>7154</v>
      </c>
      <c r="C23" s="621"/>
      <c r="D23" s="622"/>
      <c r="E23" s="623">
        <f>+E24+E32</f>
        <v>107941</v>
      </c>
      <c r="F23" s="623">
        <f>+F24+F32</f>
        <v>138374</v>
      </c>
      <c r="G23" s="624">
        <f>+E23-F23</f>
        <v>-30433</v>
      </c>
      <c r="H23" s="625"/>
      <c r="I23" s="622"/>
      <c r="J23" s="626"/>
      <c r="K23" s="626"/>
      <c r="L23" s="627"/>
      <c r="M23" s="621"/>
      <c r="N23" s="621"/>
      <c r="O23" s="621"/>
      <c r="P23" s="621"/>
      <c r="Q23" s="626"/>
      <c r="R23" s="622"/>
    </row>
    <row r="24" spans="1:20" s="614" customFormat="1" ht="19.5" customHeight="1" x14ac:dyDescent="0.15">
      <c r="A24" s="628"/>
      <c r="B24" s="629">
        <v>1</v>
      </c>
      <c r="C24" s="630" t="s">
        <v>7155</v>
      </c>
      <c r="D24" s="631"/>
      <c r="E24" s="632">
        <f>SUM(E25:E27)</f>
        <v>27765</v>
      </c>
      <c r="F24" s="632">
        <f>SUM(F25:F27)</f>
        <v>69285</v>
      </c>
      <c r="G24" s="633">
        <f>+E24-F24</f>
        <v>-41520</v>
      </c>
      <c r="H24" s="634"/>
      <c r="I24" s="635"/>
      <c r="J24" s="636"/>
      <c r="K24" s="636"/>
      <c r="L24" s="637"/>
      <c r="M24" s="638"/>
      <c r="N24" s="638"/>
      <c r="O24" s="638"/>
      <c r="P24" s="638"/>
      <c r="Q24" s="636"/>
      <c r="R24" s="635"/>
    </row>
    <row r="25" spans="1:20" ht="20.100000000000001" customHeight="1" x14ac:dyDescent="0.15">
      <c r="A25" s="704"/>
      <c r="B25" s="705"/>
      <c r="C25" s="706">
        <v>1</v>
      </c>
      <c r="D25" s="706" t="s">
        <v>7155</v>
      </c>
      <c r="E25" s="708">
        <f>SUM(J25:J25)</f>
        <v>4396</v>
      </c>
      <c r="F25" s="708">
        <v>1</v>
      </c>
      <c r="G25" s="709">
        <f>+E25-F25</f>
        <v>4395</v>
      </c>
      <c r="H25" s="710">
        <v>1</v>
      </c>
      <c r="I25" s="706" t="s">
        <v>7500</v>
      </c>
      <c r="J25" s="708">
        <f>Q25</f>
        <v>4396</v>
      </c>
      <c r="K25" s="712" t="s">
        <v>7500</v>
      </c>
      <c r="L25" s="713" t="s">
        <v>7501</v>
      </c>
      <c r="M25" s="705"/>
      <c r="N25" s="705"/>
      <c r="O25" s="705"/>
      <c r="P25" s="705"/>
      <c r="Q25" s="714">
        <v>4396</v>
      </c>
      <c r="R25" s="714">
        <v>1</v>
      </c>
      <c r="T25" s="715"/>
    </row>
    <row r="26" spans="1:20" ht="20.100000000000001" customHeight="1" x14ac:dyDescent="0.15">
      <c r="A26" s="704"/>
      <c r="B26" s="705"/>
      <c r="C26" s="732"/>
      <c r="D26" s="732"/>
      <c r="E26" s="729"/>
      <c r="F26" s="729"/>
      <c r="G26" s="747"/>
      <c r="H26" s="727"/>
      <c r="I26" s="732"/>
      <c r="J26" s="729"/>
      <c r="K26" s="730"/>
      <c r="L26" s="731"/>
      <c r="M26" s="732"/>
      <c r="N26" s="732"/>
      <c r="O26" s="732"/>
      <c r="P26" s="748"/>
      <c r="Q26" s="733"/>
      <c r="R26" s="733"/>
      <c r="T26" s="715"/>
    </row>
    <row r="27" spans="1:20" ht="20.100000000000001" customHeight="1" x14ac:dyDescent="0.15">
      <c r="A27" s="704"/>
      <c r="B27" s="705"/>
      <c r="C27" s="706">
        <v>2</v>
      </c>
      <c r="D27" s="707" t="s">
        <v>7502</v>
      </c>
      <c r="E27" s="708">
        <f>SUM(J27:J27)</f>
        <v>23369</v>
      </c>
      <c r="F27" s="708">
        <v>69284</v>
      </c>
      <c r="G27" s="749">
        <f>+E27-F27</f>
        <v>-45915</v>
      </c>
      <c r="H27" s="710">
        <v>1</v>
      </c>
      <c r="I27" s="707" t="s">
        <v>7503</v>
      </c>
      <c r="J27" s="708">
        <f>Q27</f>
        <v>23369</v>
      </c>
      <c r="K27" s="712" t="s">
        <v>7504</v>
      </c>
      <c r="L27" s="783" t="s">
        <v>7505</v>
      </c>
      <c r="M27" s="784"/>
      <c r="N27" s="750">
        <v>8563000</v>
      </c>
      <c r="O27" s="751" t="s">
        <v>7506</v>
      </c>
      <c r="P27" s="750">
        <v>2400000</v>
      </c>
      <c r="Q27" s="714">
        <v>23369</v>
      </c>
      <c r="R27" s="714">
        <v>69284</v>
      </c>
      <c r="T27" s="715"/>
    </row>
    <row r="28" spans="1:20" ht="20.100000000000001" customHeight="1" x14ac:dyDescent="0.15">
      <c r="A28" s="704"/>
      <c r="B28" s="705"/>
      <c r="C28" s="705"/>
      <c r="D28" s="716"/>
      <c r="E28" s="717"/>
      <c r="F28" s="717"/>
      <c r="G28" s="752"/>
      <c r="H28" s="704"/>
      <c r="I28" s="716"/>
      <c r="J28" s="717"/>
      <c r="K28" s="719"/>
      <c r="L28" s="781" t="s">
        <v>7507</v>
      </c>
      <c r="M28" s="782"/>
      <c r="N28" s="750">
        <v>670000</v>
      </c>
      <c r="O28" s="753" t="s">
        <v>7508</v>
      </c>
      <c r="P28" s="750">
        <v>700000</v>
      </c>
      <c r="Q28" s="720"/>
      <c r="R28" s="720"/>
      <c r="T28" s="715"/>
    </row>
    <row r="29" spans="1:20" ht="20.100000000000001" customHeight="1" x14ac:dyDescent="0.15">
      <c r="A29" s="704"/>
      <c r="B29" s="705"/>
      <c r="C29" s="705"/>
      <c r="D29" s="716"/>
      <c r="E29" s="717"/>
      <c r="F29" s="717"/>
      <c r="G29" s="752"/>
      <c r="H29" s="704"/>
      <c r="I29" s="716"/>
      <c r="J29" s="717"/>
      <c r="K29" s="719"/>
      <c r="L29" s="781" t="s">
        <v>7509</v>
      </c>
      <c r="M29" s="782"/>
      <c r="N29" s="750">
        <v>810000</v>
      </c>
      <c r="O29" s="754" t="s">
        <v>7510</v>
      </c>
      <c r="P29" s="750">
        <v>1500000</v>
      </c>
      <c r="Q29" s="720"/>
      <c r="R29" s="720"/>
      <c r="T29" s="715"/>
    </row>
    <row r="30" spans="1:20" ht="20.100000000000001" customHeight="1" x14ac:dyDescent="0.15">
      <c r="A30" s="704"/>
      <c r="B30" s="705"/>
      <c r="C30" s="705"/>
      <c r="D30" s="716"/>
      <c r="E30" s="717"/>
      <c r="F30" s="717"/>
      <c r="G30" s="752"/>
      <c r="H30" s="704"/>
      <c r="I30" s="716"/>
      <c r="J30" s="717"/>
      <c r="K30" s="719"/>
      <c r="L30" s="781" t="s">
        <v>7511</v>
      </c>
      <c r="M30" s="782"/>
      <c r="N30" s="750">
        <v>240000</v>
      </c>
      <c r="O30" s="754" t="s">
        <v>7512</v>
      </c>
      <c r="P30" s="750">
        <v>800000</v>
      </c>
      <c r="Q30" s="720"/>
      <c r="R30" s="720"/>
      <c r="T30" s="715"/>
    </row>
    <row r="31" spans="1:20" ht="20.100000000000001" customHeight="1" x14ac:dyDescent="0.15">
      <c r="A31" s="704"/>
      <c r="B31" s="705"/>
      <c r="C31" s="732"/>
      <c r="D31" s="728"/>
      <c r="E31" s="717"/>
      <c r="F31" s="717"/>
      <c r="G31" s="752"/>
      <c r="H31" s="704"/>
      <c r="I31" s="716"/>
      <c r="J31" s="717"/>
      <c r="K31" s="719"/>
      <c r="L31" s="781" t="s">
        <v>7513</v>
      </c>
      <c r="M31" s="782"/>
      <c r="N31" s="750">
        <v>720000</v>
      </c>
      <c r="O31" s="753" t="s">
        <v>7514</v>
      </c>
      <c r="P31" s="750">
        <v>6966000</v>
      </c>
      <c r="Q31" s="720"/>
      <c r="R31" s="720"/>
      <c r="T31" s="715"/>
    </row>
    <row r="32" spans="1:20" s="614" customFormat="1" ht="19.5" customHeight="1" x14ac:dyDescent="0.15">
      <c r="A32" s="628"/>
      <c r="B32" s="629">
        <v>2</v>
      </c>
      <c r="C32" s="630" t="s">
        <v>7184</v>
      </c>
      <c r="D32" s="631"/>
      <c r="E32" s="632">
        <f>E33</f>
        <v>80176</v>
      </c>
      <c r="F32" s="632">
        <f>F33</f>
        <v>69089</v>
      </c>
      <c r="G32" s="633">
        <f>+E32-F32</f>
        <v>11087</v>
      </c>
      <c r="H32" s="634"/>
      <c r="I32" s="635"/>
      <c r="J32" s="636"/>
      <c r="K32" s="636"/>
      <c r="L32" s="637"/>
      <c r="M32" s="638"/>
      <c r="N32" s="638"/>
      <c r="O32" s="638"/>
      <c r="P32" s="638"/>
      <c r="Q32" s="636"/>
      <c r="R32" s="635"/>
    </row>
    <row r="33" spans="1:20" ht="20.100000000000001" customHeight="1" x14ac:dyDescent="0.15">
      <c r="A33" s="727"/>
      <c r="B33" s="732"/>
      <c r="C33" s="735">
        <v>1</v>
      </c>
      <c r="D33" s="736" t="s">
        <v>7184</v>
      </c>
      <c r="E33" s="737">
        <f>J33</f>
        <v>80176</v>
      </c>
      <c r="F33" s="737">
        <v>69089</v>
      </c>
      <c r="G33" s="738">
        <f>+E33-F33</f>
        <v>11087</v>
      </c>
      <c r="H33" s="732">
        <v>1</v>
      </c>
      <c r="I33" s="732" t="s">
        <v>7184</v>
      </c>
      <c r="J33" s="737">
        <f>Q33</f>
        <v>80176</v>
      </c>
      <c r="K33" s="740" t="s">
        <v>7515</v>
      </c>
      <c r="L33" s="741" t="s">
        <v>7516</v>
      </c>
      <c r="M33" s="732"/>
      <c r="N33" s="732"/>
      <c r="O33" s="732"/>
      <c r="P33" s="732"/>
      <c r="Q33" s="742">
        <v>80176</v>
      </c>
      <c r="R33" s="742">
        <v>69089</v>
      </c>
      <c r="T33" s="715"/>
    </row>
    <row r="34" spans="1:20" ht="20.100000000000001" customHeight="1" x14ac:dyDescent="0.15"/>
    <row r="35" spans="1:20" x14ac:dyDescent="0.15">
      <c r="E35" s="755"/>
    </row>
  </sheetData>
  <mergeCells count="7">
    <mergeCell ref="L31:M31"/>
    <mergeCell ref="L2:P2"/>
    <mergeCell ref="L22:P22"/>
    <mergeCell ref="L27:M27"/>
    <mergeCell ref="L28:M28"/>
    <mergeCell ref="L29:M29"/>
    <mergeCell ref="L30:M30"/>
  </mergeCells>
  <phoneticPr fontId="18"/>
  <printOptions horizontalCentered="1"/>
  <pageMargins left="0.39370078740157483" right="0.39370078740157483" top="0.74803149606299213" bottom="0.74803149606299213" header="0.31496062992125984" footer="0.31496062992125984"/>
  <pageSetup paperSize="8" scale="93"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5"/>
  <sheetViews>
    <sheetView zoomScale="70" zoomScaleNormal="70" zoomScaleSheetLayoutView="70" workbookViewId="0">
      <selection activeCell="S1" sqref="S1:AC1048576"/>
    </sheetView>
  </sheetViews>
  <sheetFormatPr defaultRowHeight="12" x14ac:dyDescent="0.15"/>
  <cols>
    <col min="1" max="1" width="2.5" style="381" customWidth="1"/>
    <col min="2" max="3" width="2.625" style="381" customWidth="1"/>
    <col min="4" max="4" width="18.125" style="381" customWidth="1"/>
    <col min="5" max="6" width="8.375" style="381" customWidth="1"/>
    <col min="7" max="7" width="9.375" style="381" customWidth="1"/>
    <col min="8" max="8" width="3.5" style="381" customWidth="1"/>
    <col min="9" max="9" width="19.875" style="381" customWidth="1"/>
    <col min="10" max="10" width="8.375" style="381" customWidth="1"/>
    <col min="11" max="11" width="33.625" style="381" customWidth="1"/>
    <col min="12" max="15" width="15.75" style="477" customWidth="1"/>
    <col min="16" max="16" width="7.125" style="477" customWidth="1"/>
    <col min="17" max="18" width="9.375" style="381" customWidth="1"/>
    <col min="19" max="16384" width="9" style="381"/>
  </cols>
  <sheetData>
    <row r="1" spans="1:18" ht="26.25" customHeight="1" x14ac:dyDescent="0.15">
      <c r="A1" s="788" t="s">
        <v>6833</v>
      </c>
      <c r="B1" s="788"/>
      <c r="C1" s="788"/>
      <c r="D1" s="788"/>
      <c r="E1" s="788"/>
      <c r="F1" s="788"/>
      <c r="G1" s="788"/>
      <c r="H1" s="788"/>
      <c r="I1" s="788"/>
      <c r="J1" s="788"/>
      <c r="K1" s="788"/>
      <c r="L1" s="788"/>
      <c r="M1" s="788"/>
      <c r="N1" s="788"/>
      <c r="O1" s="788"/>
      <c r="P1" s="788"/>
      <c r="Q1" s="788"/>
      <c r="R1" s="788"/>
    </row>
    <row r="2" spans="1:18" s="383" customFormat="1" ht="20.100000000000001" customHeight="1" x14ac:dyDescent="0.15">
      <c r="A2" s="594" t="s">
        <v>6834</v>
      </c>
      <c r="L2" s="384"/>
      <c r="M2" s="384"/>
      <c r="N2" s="384"/>
      <c r="O2" s="384"/>
      <c r="P2" s="384"/>
      <c r="R2" s="385" t="s">
        <v>6835</v>
      </c>
    </row>
    <row r="3" spans="1:18" s="383" customFormat="1" ht="32.1" customHeight="1" x14ac:dyDescent="0.15">
      <c r="A3" s="389" t="s">
        <v>6836</v>
      </c>
      <c r="B3" s="389" t="s">
        <v>6837</v>
      </c>
      <c r="C3" s="389" t="s">
        <v>6838</v>
      </c>
      <c r="D3" s="571" t="s">
        <v>6839</v>
      </c>
      <c r="E3" s="571" t="s">
        <v>6840</v>
      </c>
      <c r="F3" s="571" t="s">
        <v>6841</v>
      </c>
      <c r="G3" s="572" t="s">
        <v>6842</v>
      </c>
      <c r="H3" s="789" t="s">
        <v>6843</v>
      </c>
      <c r="I3" s="790"/>
      <c r="J3" s="571" t="s">
        <v>6844</v>
      </c>
      <c r="K3" s="571" t="s">
        <v>6845</v>
      </c>
      <c r="L3" s="789" t="s">
        <v>6846</v>
      </c>
      <c r="M3" s="791"/>
      <c r="N3" s="791"/>
      <c r="O3" s="791"/>
      <c r="P3" s="790"/>
      <c r="Q3" s="571" t="s">
        <v>6847</v>
      </c>
      <c r="R3" s="573" t="s">
        <v>6848</v>
      </c>
    </row>
    <row r="4" spans="1:18" s="383" customFormat="1" ht="23.1" customHeight="1" x14ac:dyDescent="0.15">
      <c r="A4" s="574">
        <v>1</v>
      </c>
      <c r="B4" s="575" t="s">
        <v>6849</v>
      </c>
      <c r="C4" s="575"/>
      <c r="D4" s="576"/>
      <c r="E4" s="577">
        <f>E5+E14</f>
        <v>286751</v>
      </c>
      <c r="F4" s="577">
        <f>F5+F14</f>
        <v>293612</v>
      </c>
      <c r="G4" s="577">
        <f>E4-F4</f>
        <v>-6861</v>
      </c>
      <c r="H4" s="578"/>
      <c r="I4" s="576"/>
      <c r="J4" s="579"/>
      <c r="K4" s="579"/>
      <c r="L4" s="580"/>
      <c r="M4" s="581"/>
      <c r="N4" s="581"/>
      <c r="O4" s="581"/>
      <c r="P4" s="582"/>
      <c r="Q4" s="577">
        <f>+Q5+Q14</f>
        <v>286751</v>
      </c>
      <c r="R4" s="577">
        <f>R5+R14</f>
        <v>293612</v>
      </c>
    </row>
    <row r="5" spans="1:18" s="383" customFormat="1" ht="23.1" customHeight="1" x14ac:dyDescent="0.15">
      <c r="A5" s="388"/>
      <c r="B5" s="583">
        <v>1</v>
      </c>
      <c r="C5" s="584" t="s">
        <v>6850</v>
      </c>
      <c r="D5" s="585"/>
      <c r="E5" s="586">
        <f>SUM(E6:E9)</f>
        <v>241685</v>
      </c>
      <c r="F5" s="586">
        <f>SUM(F6:F9)</f>
        <v>239044</v>
      </c>
      <c r="G5" s="586">
        <f>E5-F5</f>
        <v>2641</v>
      </c>
      <c r="H5" s="587"/>
      <c r="I5" s="588"/>
      <c r="J5" s="589"/>
      <c r="K5" s="589"/>
      <c r="L5" s="590"/>
      <c r="M5" s="591"/>
      <c r="N5" s="591"/>
      <c r="O5" s="591"/>
      <c r="P5" s="592"/>
      <c r="Q5" s="586">
        <f>SUM(Q6:Q13)</f>
        <v>241685</v>
      </c>
      <c r="R5" s="586">
        <f>SUM(R6:R13)</f>
        <v>239044</v>
      </c>
    </row>
    <row r="6" spans="1:18" s="383" customFormat="1" ht="23.1" customHeight="1" x14ac:dyDescent="0.15">
      <c r="A6" s="388"/>
      <c r="B6" s="387"/>
      <c r="C6" s="390">
        <v>1</v>
      </c>
      <c r="D6" s="391" t="s">
        <v>6851</v>
      </c>
      <c r="E6" s="392">
        <f>J6</f>
        <v>232941</v>
      </c>
      <c r="F6" s="392">
        <f>SUM(R6)</f>
        <v>231256</v>
      </c>
      <c r="G6" s="393">
        <f>E6-F6</f>
        <v>1685</v>
      </c>
      <c r="H6" s="394">
        <v>1</v>
      </c>
      <c r="I6" s="395" t="s">
        <v>6851</v>
      </c>
      <c r="J6" s="392">
        <f>Q6</f>
        <v>232941</v>
      </c>
      <c r="K6" s="396" t="s">
        <v>6851</v>
      </c>
      <c r="L6" s="397" t="s">
        <v>6852</v>
      </c>
      <c r="M6" s="398"/>
      <c r="N6" s="398"/>
      <c r="O6" s="398"/>
      <c r="P6" s="399"/>
      <c r="Q6" s="400">
        <v>232941</v>
      </c>
      <c r="R6" s="401">
        <v>231256</v>
      </c>
    </row>
    <row r="7" spans="1:18" s="383" customFormat="1" ht="23.1" customHeight="1" x14ac:dyDescent="0.15">
      <c r="A7" s="388"/>
      <c r="B7" s="387"/>
      <c r="C7" s="390">
        <v>2</v>
      </c>
      <c r="D7" s="395" t="s">
        <v>6853</v>
      </c>
      <c r="E7" s="392">
        <f>J7</f>
        <v>241</v>
      </c>
      <c r="F7" s="392">
        <f>SUM(R7:R8)</f>
        <v>239</v>
      </c>
      <c r="G7" s="393">
        <f>E7-F7</f>
        <v>2</v>
      </c>
      <c r="H7" s="394">
        <v>1</v>
      </c>
      <c r="I7" s="395" t="s">
        <v>6853</v>
      </c>
      <c r="J7" s="392">
        <f>Q7</f>
        <v>241</v>
      </c>
      <c r="K7" s="396" t="s">
        <v>6854</v>
      </c>
      <c r="L7" s="402" t="s">
        <v>6855</v>
      </c>
      <c r="M7" s="403"/>
      <c r="N7" s="403"/>
      <c r="O7" s="403"/>
      <c r="P7" s="404"/>
      <c r="Q7" s="405">
        <v>241</v>
      </c>
      <c r="R7" s="392">
        <v>239</v>
      </c>
    </row>
    <row r="8" spans="1:18" s="383" customFormat="1" ht="23.1" customHeight="1" x14ac:dyDescent="0.15">
      <c r="A8" s="388"/>
      <c r="B8" s="387"/>
      <c r="C8" s="406"/>
      <c r="D8" s="407"/>
      <c r="E8" s="408"/>
      <c r="F8" s="408"/>
      <c r="G8" s="409"/>
      <c r="H8" s="410"/>
      <c r="I8" s="407"/>
      <c r="J8" s="408"/>
      <c r="K8" s="411"/>
      <c r="L8" s="412" t="s">
        <v>6856</v>
      </c>
      <c r="M8" s="413"/>
      <c r="N8" s="413"/>
      <c r="O8" s="413"/>
      <c r="P8" s="414"/>
      <c r="Q8" s="415"/>
      <c r="R8" s="416"/>
    </row>
    <row r="9" spans="1:18" s="383" customFormat="1" ht="23.1" customHeight="1" x14ac:dyDescent="0.15">
      <c r="A9" s="388"/>
      <c r="B9" s="387"/>
      <c r="C9" s="390">
        <v>3</v>
      </c>
      <c r="D9" s="395" t="s">
        <v>6857</v>
      </c>
      <c r="E9" s="392">
        <f>J9</f>
        <v>8503</v>
      </c>
      <c r="F9" s="392">
        <f>SUM(R9:R13)</f>
        <v>7549</v>
      </c>
      <c r="G9" s="392">
        <f>E9-F9</f>
        <v>954</v>
      </c>
      <c r="H9" s="394">
        <v>1</v>
      </c>
      <c r="I9" s="395" t="s">
        <v>6857</v>
      </c>
      <c r="J9" s="392">
        <f>SUM(Q9:Q13)</f>
        <v>8503</v>
      </c>
      <c r="K9" s="417" t="s">
        <v>6858</v>
      </c>
      <c r="L9" s="418" t="s">
        <v>6859</v>
      </c>
      <c r="M9" s="419"/>
      <c r="N9" s="420"/>
      <c r="O9" s="419"/>
      <c r="P9" s="421"/>
      <c r="Q9" s="422">
        <v>240</v>
      </c>
      <c r="R9" s="423">
        <v>164</v>
      </c>
    </row>
    <row r="10" spans="1:18" s="383" customFormat="1" ht="49.5" customHeight="1" x14ac:dyDescent="0.15">
      <c r="A10" s="388"/>
      <c r="B10" s="387"/>
      <c r="C10" s="387"/>
      <c r="D10" s="391"/>
      <c r="E10" s="424"/>
      <c r="F10" s="424"/>
      <c r="G10" s="424"/>
      <c r="H10" s="388"/>
      <c r="I10" s="391"/>
      <c r="J10" s="424"/>
      <c r="K10" s="425" t="s">
        <v>6860</v>
      </c>
      <c r="L10" s="792" t="s">
        <v>6861</v>
      </c>
      <c r="M10" s="793"/>
      <c r="N10" s="793"/>
      <c r="O10" s="793"/>
      <c r="P10" s="794"/>
      <c r="Q10" s="426">
        <v>2332</v>
      </c>
      <c r="R10" s="427">
        <v>2084</v>
      </c>
    </row>
    <row r="11" spans="1:18" s="383" customFormat="1" ht="23.1" customHeight="1" x14ac:dyDescent="0.15">
      <c r="A11" s="388"/>
      <c r="B11" s="387"/>
      <c r="C11" s="387"/>
      <c r="D11" s="391"/>
      <c r="E11" s="424"/>
      <c r="F11" s="424"/>
      <c r="G11" s="424"/>
      <c r="H11" s="388"/>
      <c r="I11" s="391"/>
      <c r="J11" s="424"/>
      <c r="K11" s="417" t="s">
        <v>6862</v>
      </c>
      <c r="L11" s="418" t="s">
        <v>6863</v>
      </c>
      <c r="M11" s="419"/>
      <c r="N11" s="420"/>
      <c r="O11" s="419"/>
      <c r="P11" s="421"/>
      <c r="Q11" s="422">
        <v>4930</v>
      </c>
      <c r="R11" s="423">
        <v>4300</v>
      </c>
    </row>
    <row r="12" spans="1:18" s="383" customFormat="1" ht="23.1" customHeight="1" x14ac:dyDescent="0.15">
      <c r="A12" s="388"/>
      <c r="B12" s="387"/>
      <c r="C12" s="387"/>
      <c r="D12" s="391"/>
      <c r="E12" s="424"/>
      <c r="F12" s="424"/>
      <c r="G12" s="424"/>
      <c r="H12" s="388"/>
      <c r="I12" s="391"/>
      <c r="J12" s="424"/>
      <c r="K12" s="417" t="s">
        <v>6864</v>
      </c>
      <c r="L12" s="418"/>
      <c r="M12" s="419"/>
      <c r="N12" s="419"/>
      <c r="O12" s="419"/>
      <c r="P12" s="421"/>
      <c r="Q12" s="422">
        <v>1</v>
      </c>
      <c r="R12" s="423">
        <v>1</v>
      </c>
    </row>
    <row r="13" spans="1:18" s="383" customFormat="1" ht="23.1" customHeight="1" x14ac:dyDescent="0.15">
      <c r="A13" s="388"/>
      <c r="B13" s="387"/>
      <c r="C13" s="406"/>
      <c r="D13" s="391"/>
      <c r="E13" s="408"/>
      <c r="F13" s="408"/>
      <c r="G13" s="408"/>
      <c r="H13" s="410"/>
      <c r="I13" s="407"/>
      <c r="J13" s="408"/>
      <c r="K13" s="428" t="s">
        <v>6865</v>
      </c>
      <c r="L13" s="429" t="s">
        <v>6866</v>
      </c>
      <c r="M13" s="430"/>
      <c r="N13" s="431"/>
      <c r="O13" s="430"/>
      <c r="P13" s="432"/>
      <c r="Q13" s="433">
        <v>1000</v>
      </c>
      <c r="R13" s="434">
        <v>1000</v>
      </c>
    </row>
    <row r="14" spans="1:18" s="383" customFormat="1" ht="23.1" customHeight="1" x14ac:dyDescent="0.15">
      <c r="A14" s="388"/>
      <c r="B14" s="583">
        <v>2</v>
      </c>
      <c r="C14" s="584" t="s">
        <v>6867</v>
      </c>
      <c r="D14" s="588"/>
      <c r="E14" s="586">
        <f>SUM(E15:E27)</f>
        <v>45066</v>
      </c>
      <c r="F14" s="586">
        <f>SUM(F15:F27)</f>
        <v>54568</v>
      </c>
      <c r="G14" s="586">
        <f>E14-F14</f>
        <v>-9502</v>
      </c>
      <c r="H14" s="587"/>
      <c r="I14" s="588"/>
      <c r="J14" s="589"/>
      <c r="K14" s="589"/>
      <c r="L14" s="590"/>
      <c r="M14" s="591"/>
      <c r="N14" s="591"/>
      <c r="O14" s="591"/>
      <c r="P14" s="592"/>
      <c r="Q14" s="586">
        <f>SUM(Q15:Q27)</f>
        <v>45066</v>
      </c>
      <c r="R14" s="586">
        <f>SUM(R15:R27)</f>
        <v>54568</v>
      </c>
    </row>
    <row r="15" spans="1:18" s="383" customFormat="1" ht="23.1" customHeight="1" x14ac:dyDescent="0.15">
      <c r="A15" s="388"/>
      <c r="B15" s="387"/>
      <c r="C15" s="435">
        <v>1</v>
      </c>
      <c r="D15" s="436" t="s">
        <v>6868</v>
      </c>
      <c r="E15" s="392">
        <f>J15</f>
        <v>80</v>
      </c>
      <c r="F15" s="437">
        <f>SUM(R15)</f>
        <v>80</v>
      </c>
      <c r="G15" s="437">
        <f>E15-F15</f>
        <v>0</v>
      </c>
      <c r="H15" s="438">
        <v>1</v>
      </c>
      <c r="I15" s="436" t="s">
        <v>6869</v>
      </c>
      <c r="J15" s="437">
        <f>Q15</f>
        <v>80</v>
      </c>
      <c r="K15" s="439" t="s">
        <v>6869</v>
      </c>
      <c r="L15" s="440" t="s">
        <v>6870</v>
      </c>
      <c r="M15" s="441"/>
      <c r="N15" s="441"/>
      <c r="O15" s="441"/>
      <c r="P15" s="442"/>
      <c r="Q15" s="443">
        <v>80</v>
      </c>
      <c r="R15" s="437">
        <v>80</v>
      </c>
    </row>
    <row r="16" spans="1:18" s="383" customFormat="1" ht="23.1" customHeight="1" x14ac:dyDescent="0.15">
      <c r="A16" s="388"/>
      <c r="B16" s="387"/>
      <c r="C16" s="390">
        <v>3</v>
      </c>
      <c r="D16" s="395" t="s">
        <v>6871</v>
      </c>
      <c r="E16" s="392">
        <f>J16</f>
        <v>25685</v>
      </c>
      <c r="F16" s="392">
        <f>SUM(R16:R24)</f>
        <v>35187</v>
      </c>
      <c r="G16" s="392">
        <f>E16-F16</f>
        <v>-9502</v>
      </c>
      <c r="H16" s="394">
        <v>3</v>
      </c>
      <c r="I16" s="395" t="s">
        <v>6872</v>
      </c>
      <c r="J16" s="392">
        <f>SUM(Q16:Q25)</f>
        <v>25685</v>
      </c>
      <c r="K16" s="396" t="s">
        <v>6873</v>
      </c>
      <c r="L16" s="402" t="s">
        <v>6874</v>
      </c>
      <c r="M16" s="403"/>
      <c r="N16" s="403"/>
      <c r="O16" s="403"/>
      <c r="P16" s="444"/>
      <c r="Q16" s="405">
        <v>4429</v>
      </c>
      <c r="R16" s="392">
        <v>5049</v>
      </c>
    </row>
    <row r="17" spans="1:18" s="383" customFormat="1" ht="23.1" customHeight="1" x14ac:dyDescent="0.15">
      <c r="A17" s="388"/>
      <c r="B17" s="387"/>
      <c r="C17" s="387"/>
      <c r="D17" s="391"/>
      <c r="E17" s="424"/>
      <c r="F17" s="424"/>
      <c r="G17" s="424"/>
      <c r="H17" s="388"/>
      <c r="I17" s="391"/>
      <c r="J17" s="424"/>
      <c r="K17" s="445"/>
      <c r="L17" s="418" t="s">
        <v>6875</v>
      </c>
      <c r="M17" s="419" t="s">
        <v>6876</v>
      </c>
      <c r="N17" s="419"/>
      <c r="O17" s="419"/>
      <c r="P17" s="421"/>
      <c r="Q17" s="422"/>
      <c r="R17" s="423"/>
    </row>
    <row r="18" spans="1:18" s="383" customFormat="1" ht="23.1" customHeight="1" x14ac:dyDescent="0.15">
      <c r="A18" s="388"/>
      <c r="B18" s="387"/>
      <c r="C18" s="387"/>
      <c r="D18" s="391"/>
      <c r="E18" s="424"/>
      <c r="F18" s="424"/>
      <c r="G18" s="424"/>
      <c r="H18" s="388"/>
      <c r="I18" s="391"/>
      <c r="J18" s="424"/>
      <c r="K18" s="445"/>
      <c r="L18" s="418" t="s">
        <v>6877</v>
      </c>
      <c r="M18" s="419"/>
      <c r="N18" s="419"/>
      <c r="O18" s="419"/>
      <c r="P18" s="421"/>
      <c r="Q18" s="422"/>
      <c r="R18" s="423"/>
    </row>
    <row r="19" spans="1:18" s="383" customFormat="1" ht="23.1" customHeight="1" x14ac:dyDescent="0.15">
      <c r="A19" s="388"/>
      <c r="B19" s="387"/>
      <c r="C19" s="387"/>
      <c r="D19" s="391"/>
      <c r="E19" s="424"/>
      <c r="F19" s="424"/>
      <c r="G19" s="424"/>
      <c r="H19" s="388"/>
      <c r="I19" s="391"/>
      <c r="J19" s="424"/>
      <c r="K19" s="445"/>
      <c r="L19" s="418"/>
      <c r="M19" s="419" t="s">
        <v>6878</v>
      </c>
      <c r="N19" s="419"/>
      <c r="O19" s="419"/>
      <c r="P19" s="421"/>
      <c r="Q19" s="422"/>
      <c r="R19" s="423"/>
    </row>
    <row r="20" spans="1:18" s="383" customFormat="1" ht="23.1" customHeight="1" x14ac:dyDescent="0.15">
      <c r="A20" s="388"/>
      <c r="B20" s="387"/>
      <c r="C20" s="387"/>
      <c r="D20" s="391"/>
      <c r="E20" s="424"/>
      <c r="F20" s="424"/>
      <c r="G20" s="424"/>
      <c r="H20" s="388"/>
      <c r="I20" s="391"/>
      <c r="J20" s="424"/>
      <c r="K20" s="445"/>
      <c r="L20" s="418" t="s">
        <v>6879</v>
      </c>
      <c r="M20" s="419"/>
      <c r="N20" s="419"/>
      <c r="O20" s="419"/>
      <c r="P20" s="421"/>
      <c r="Q20" s="422"/>
      <c r="R20" s="423"/>
    </row>
    <row r="21" spans="1:18" s="383" customFormat="1" ht="23.1" customHeight="1" x14ac:dyDescent="0.15">
      <c r="A21" s="388"/>
      <c r="B21" s="387"/>
      <c r="C21" s="387"/>
      <c r="D21" s="391"/>
      <c r="E21" s="424"/>
      <c r="F21" s="424"/>
      <c r="G21" s="424"/>
      <c r="H21" s="388"/>
      <c r="I21" s="391"/>
      <c r="J21" s="424"/>
      <c r="K21" s="445"/>
      <c r="L21" s="418" t="s">
        <v>6880</v>
      </c>
      <c r="M21" s="446"/>
      <c r="N21" s="419"/>
      <c r="O21" s="419"/>
      <c r="P21" s="421"/>
      <c r="Q21" s="422"/>
      <c r="R21" s="423"/>
    </row>
    <row r="22" spans="1:18" s="383" customFormat="1" ht="23.1" customHeight="1" x14ac:dyDescent="0.15">
      <c r="A22" s="388"/>
      <c r="B22" s="387"/>
      <c r="C22" s="387"/>
      <c r="D22" s="391"/>
      <c r="E22" s="424"/>
      <c r="F22" s="424"/>
      <c r="G22" s="424"/>
      <c r="H22" s="388"/>
      <c r="I22" s="391"/>
      <c r="J22" s="424"/>
      <c r="K22" s="445"/>
      <c r="L22" s="418" t="s">
        <v>7189</v>
      </c>
      <c r="M22" s="446"/>
      <c r="N22" s="419"/>
      <c r="O22" s="419"/>
      <c r="P22" s="421"/>
      <c r="Q22" s="422"/>
      <c r="R22" s="423"/>
    </row>
    <row r="23" spans="1:18" s="383" customFormat="1" ht="23.1" customHeight="1" x14ac:dyDescent="0.15">
      <c r="A23" s="388"/>
      <c r="B23" s="387"/>
      <c r="C23" s="387"/>
      <c r="D23" s="391"/>
      <c r="E23" s="424"/>
      <c r="F23" s="424"/>
      <c r="G23" s="424"/>
      <c r="H23" s="388"/>
      <c r="I23" s="391"/>
      <c r="J23" s="424"/>
      <c r="K23" s="428"/>
      <c r="L23" s="418"/>
      <c r="M23" s="419" t="s">
        <v>7190</v>
      </c>
      <c r="N23" s="419"/>
      <c r="O23" s="419"/>
      <c r="P23" s="421"/>
      <c r="Q23" s="422"/>
      <c r="R23" s="423"/>
    </row>
    <row r="24" spans="1:18" s="383" customFormat="1" ht="23.1" customHeight="1" x14ac:dyDescent="0.15">
      <c r="A24" s="388"/>
      <c r="B24" s="387"/>
      <c r="C24" s="387"/>
      <c r="D24" s="391"/>
      <c r="E24" s="424"/>
      <c r="F24" s="424"/>
      <c r="G24" s="424"/>
      <c r="H24" s="388"/>
      <c r="I24" s="391"/>
      <c r="J24" s="424"/>
      <c r="K24" s="417" t="s">
        <v>6881</v>
      </c>
      <c r="L24" s="418" t="s">
        <v>6882</v>
      </c>
      <c r="M24" s="419"/>
      <c r="N24" s="419"/>
      <c r="O24" s="419"/>
      <c r="P24" s="421"/>
      <c r="Q24" s="422">
        <v>21256</v>
      </c>
      <c r="R24" s="423">
        <v>30138</v>
      </c>
    </row>
    <row r="25" spans="1:18" s="383" customFormat="1" ht="23.1" hidden="1" customHeight="1" x14ac:dyDescent="0.15">
      <c r="A25" s="388"/>
      <c r="B25" s="387"/>
      <c r="C25" s="387"/>
      <c r="D25" s="391"/>
      <c r="E25" s="424"/>
      <c r="F25" s="424"/>
      <c r="G25" s="424"/>
      <c r="H25" s="388"/>
      <c r="I25" s="391"/>
      <c r="J25" s="424"/>
      <c r="K25" s="417" t="s">
        <v>6883</v>
      </c>
      <c r="L25" s="418"/>
      <c r="M25" s="419"/>
      <c r="N25" s="419"/>
      <c r="O25" s="419"/>
      <c r="P25" s="421"/>
      <c r="Q25" s="422">
        <v>0</v>
      </c>
      <c r="R25" s="423">
        <v>0</v>
      </c>
    </row>
    <row r="26" spans="1:18" s="383" customFormat="1" ht="23.1" customHeight="1" x14ac:dyDescent="0.15">
      <c r="A26" s="388"/>
      <c r="B26" s="387"/>
      <c r="C26" s="390">
        <v>5</v>
      </c>
      <c r="D26" s="395" t="s">
        <v>6884</v>
      </c>
      <c r="E26" s="392">
        <f>J26</f>
        <v>19300</v>
      </c>
      <c r="F26" s="392">
        <f>SUM(R26)</f>
        <v>19300</v>
      </c>
      <c r="G26" s="392">
        <f>E26-F26</f>
        <v>0</v>
      </c>
      <c r="H26" s="394">
        <v>2</v>
      </c>
      <c r="I26" s="395" t="s">
        <v>6885</v>
      </c>
      <c r="J26" s="392">
        <f>SUM(Q26)</f>
        <v>19300</v>
      </c>
      <c r="K26" s="396" t="s">
        <v>6886</v>
      </c>
      <c r="L26" s="402" t="s">
        <v>6887</v>
      </c>
      <c r="M26" s="403"/>
      <c r="N26" s="403"/>
      <c r="O26" s="403"/>
      <c r="P26" s="444"/>
      <c r="Q26" s="405">
        <v>19300</v>
      </c>
      <c r="R26" s="392">
        <v>19300</v>
      </c>
    </row>
    <row r="27" spans="1:18" s="383" customFormat="1" ht="23.1" customHeight="1" x14ac:dyDescent="0.15">
      <c r="A27" s="410"/>
      <c r="B27" s="406"/>
      <c r="C27" s="435">
        <v>6</v>
      </c>
      <c r="D27" s="436" t="s">
        <v>6864</v>
      </c>
      <c r="E27" s="437">
        <f>J27</f>
        <v>1</v>
      </c>
      <c r="F27" s="437">
        <v>1</v>
      </c>
      <c r="G27" s="437">
        <f>E27-F27</f>
        <v>0</v>
      </c>
      <c r="H27" s="438">
        <v>3</v>
      </c>
      <c r="I27" s="436" t="s">
        <v>6888</v>
      </c>
      <c r="J27" s="437">
        <f>Q27</f>
        <v>1</v>
      </c>
      <c r="K27" s="439"/>
      <c r="L27" s="440"/>
      <c r="M27" s="441"/>
      <c r="N27" s="441"/>
      <c r="O27" s="441"/>
      <c r="P27" s="442"/>
      <c r="Q27" s="443">
        <v>1</v>
      </c>
      <c r="R27" s="437">
        <v>1</v>
      </c>
    </row>
    <row r="28" spans="1:18" s="383" customFormat="1" ht="24" customHeight="1" x14ac:dyDescent="0.15">
      <c r="A28" s="387"/>
      <c r="B28" s="387"/>
      <c r="C28" s="387"/>
      <c r="D28" s="387"/>
      <c r="E28" s="387"/>
      <c r="F28" s="387"/>
      <c r="G28" s="387"/>
      <c r="H28" s="387"/>
      <c r="I28" s="387"/>
      <c r="J28" s="387"/>
      <c r="K28" s="387"/>
      <c r="L28" s="447"/>
      <c r="M28" s="447"/>
      <c r="N28" s="447"/>
      <c r="O28" s="447"/>
      <c r="P28" s="447"/>
      <c r="Q28" s="387"/>
      <c r="R28" s="387"/>
    </row>
    <row r="29" spans="1:18" s="383" customFormat="1" ht="24" customHeight="1" x14ac:dyDescent="0.15">
      <c r="A29" s="594" t="s">
        <v>6889</v>
      </c>
      <c r="L29" s="384"/>
      <c r="M29" s="384"/>
      <c r="N29" s="384"/>
      <c r="O29" s="384"/>
      <c r="P29" s="384"/>
      <c r="R29" s="385" t="s">
        <v>6835</v>
      </c>
    </row>
    <row r="30" spans="1:18" s="383" customFormat="1" ht="32.1" customHeight="1" x14ac:dyDescent="0.15">
      <c r="A30" s="389" t="s">
        <v>6836</v>
      </c>
      <c r="B30" s="389" t="s">
        <v>6837</v>
      </c>
      <c r="C30" s="389" t="s">
        <v>6838</v>
      </c>
      <c r="D30" s="571" t="s">
        <v>6839</v>
      </c>
      <c r="E30" s="571" t="s">
        <v>6840</v>
      </c>
      <c r="F30" s="571" t="s">
        <v>6841</v>
      </c>
      <c r="G30" s="572" t="s">
        <v>6842</v>
      </c>
      <c r="H30" s="789" t="s">
        <v>6843</v>
      </c>
      <c r="I30" s="790"/>
      <c r="J30" s="571" t="s">
        <v>6890</v>
      </c>
      <c r="K30" s="571" t="s">
        <v>6845</v>
      </c>
      <c r="L30" s="789" t="s">
        <v>6846</v>
      </c>
      <c r="M30" s="791"/>
      <c r="N30" s="791"/>
      <c r="O30" s="791"/>
      <c r="P30" s="790"/>
      <c r="Q30" s="571" t="s">
        <v>6847</v>
      </c>
      <c r="R30" s="573" t="s">
        <v>6848</v>
      </c>
    </row>
    <row r="31" spans="1:18" s="383" customFormat="1" ht="23.1" customHeight="1" x14ac:dyDescent="0.15">
      <c r="A31" s="574">
        <v>1</v>
      </c>
      <c r="B31" s="595" t="s">
        <v>6891</v>
      </c>
      <c r="C31" s="595"/>
      <c r="D31" s="596"/>
      <c r="E31" s="597">
        <f>+E32+E171+E177+E175</f>
        <v>272520</v>
      </c>
      <c r="F31" s="597" t="e">
        <f>+F32+F171+F177+F175</f>
        <v>#REF!</v>
      </c>
      <c r="G31" s="597" t="e">
        <f>E31-F31</f>
        <v>#REF!</v>
      </c>
      <c r="H31" s="598"/>
      <c r="I31" s="596"/>
      <c r="J31" s="599"/>
      <c r="K31" s="599"/>
      <c r="L31" s="600"/>
      <c r="M31" s="601"/>
      <c r="N31" s="601"/>
      <c r="O31" s="601"/>
      <c r="P31" s="602"/>
      <c r="Q31" s="597">
        <f>+Q32+Q171+Q175+Q177</f>
        <v>272520</v>
      </c>
      <c r="R31" s="597">
        <f>+R32+R171+R175+R177</f>
        <v>292482</v>
      </c>
    </row>
    <row r="32" spans="1:18" s="383" customFormat="1" ht="23.1" customHeight="1" x14ac:dyDescent="0.15">
      <c r="A32" s="388"/>
      <c r="B32" s="583">
        <v>1</v>
      </c>
      <c r="C32" s="584" t="s">
        <v>6892</v>
      </c>
      <c r="D32" s="588"/>
      <c r="E32" s="586">
        <f>+E33+E60+E84+E87+E165+E170</f>
        <v>244224</v>
      </c>
      <c r="F32" s="586" t="e">
        <f>+F33+F60+F84+F87+F165+F170</f>
        <v>#REF!</v>
      </c>
      <c r="G32" s="586" t="e">
        <f>E32-F32</f>
        <v>#REF!</v>
      </c>
      <c r="H32" s="587"/>
      <c r="I32" s="588"/>
      <c r="J32" s="589"/>
      <c r="K32" s="589"/>
      <c r="L32" s="590"/>
      <c r="M32" s="591"/>
      <c r="N32" s="591"/>
      <c r="O32" s="591"/>
      <c r="P32" s="592"/>
      <c r="Q32" s="586">
        <f>SUM(Q33:Q59,Q60:Q86,Q87:Q115,Q116:Q164,Q165:Q170)</f>
        <v>244224</v>
      </c>
      <c r="R32" s="586">
        <f>SUM(R33:R170)</f>
        <v>260208</v>
      </c>
    </row>
    <row r="33" spans="1:18" s="386" customFormat="1" ht="23.1" customHeight="1" x14ac:dyDescent="0.15">
      <c r="A33" s="388"/>
      <c r="B33" s="387"/>
      <c r="C33" s="390">
        <v>1</v>
      </c>
      <c r="D33" s="395" t="s">
        <v>6893</v>
      </c>
      <c r="E33" s="392">
        <f>SUM(J33:J59)</f>
        <v>48593</v>
      </c>
      <c r="F33" s="392">
        <f>SUM(R33:R59)</f>
        <v>63020</v>
      </c>
      <c r="G33" s="392">
        <f>E33-F33</f>
        <v>-14427</v>
      </c>
      <c r="H33" s="394">
        <v>12</v>
      </c>
      <c r="I33" s="395" t="s">
        <v>6894</v>
      </c>
      <c r="J33" s="392">
        <f>Q33</f>
        <v>100</v>
      </c>
      <c r="K33" s="396" t="s">
        <v>6894</v>
      </c>
      <c r="L33" s="402" t="s">
        <v>6895</v>
      </c>
      <c r="M33" s="403"/>
      <c r="N33" s="403"/>
      <c r="O33" s="403"/>
      <c r="P33" s="444"/>
      <c r="Q33" s="405">
        <v>100</v>
      </c>
      <c r="R33" s="392">
        <v>100</v>
      </c>
    </row>
    <row r="34" spans="1:18" s="386" customFormat="1" ht="23.1" customHeight="1" x14ac:dyDescent="0.15">
      <c r="A34" s="388"/>
      <c r="B34" s="387"/>
      <c r="C34" s="387"/>
      <c r="D34" s="391"/>
      <c r="E34" s="424"/>
      <c r="F34" s="424"/>
      <c r="G34" s="445"/>
      <c r="H34" s="394">
        <v>13</v>
      </c>
      <c r="I34" s="395" t="s">
        <v>6896</v>
      </c>
      <c r="J34" s="392">
        <f>SUM(Q34:Q35)</f>
        <v>22</v>
      </c>
      <c r="K34" s="396" t="s">
        <v>6896</v>
      </c>
      <c r="L34" s="402" t="s">
        <v>6897</v>
      </c>
      <c r="M34" s="403"/>
      <c r="N34" s="403"/>
      <c r="O34" s="403"/>
      <c r="P34" s="444"/>
      <c r="Q34" s="405">
        <v>22</v>
      </c>
      <c r="R34" s="392">
        <v>19</v>
      </c>
    </row>
    <row r="35" spans="1:18" s="386" customFormat="1" ht="23.1" customHeight="1" x14ac:dyDescent="0.15">
      <c r="A35" s="388"/>
      <c r="B35" s="387"/>
      <c r="C35" s="387"/>
      <c r="D35" s="391"/>
      <c r="E35" s="424"/>
      <c r="F35" s="424"/>
      <c r="G35" s="445"/>
      <c r="H35" s="410"/>
      <c r="I35" s="407"/>
      <c r="J35" s="408"/>
      <c r="K35" s="411"/>
      <c r="L35" s="412" t="s">
        <v>6898</v>
      </c>
      <c r="M35" s="413"/>
      <c r="N35" s="413"/>
      <c r="O35" s="413"/>
      <c r="P35" s="448"/>
      <c r="Q35" s="415"/>
      <c r="R35" s="416"/>
    </row>
    <row r="36" spans="1:18" s="386" customFormat="1" ht="23.1" customHeight="1" x14ac:dyDescent="0.15">
      <c r="A36" s="388"/>
      <c r="B36" s="387"/>
      <c r="C36" s="387"/>
      <c r="D36" s="391"/>
      <c r="E36" s="424"/>
      <c r="F36" s="424"/>
      <c r="G36" s="445"/>
      <c r="H36" s="394">
        <v>14</v>
      </c>
      <c r="I36" s="395" t="s">
        <v>6899</v>
      </c>
      <c r="J36" s="392">
        <f>SUM(Q36:Q36)</f>
        <v>18</v>
      </c>
      <c r="K36" s="396" t="s">
        <v>6899</v>
      </c>
      <c r="L36" s="418" t="s">
        <v>6900</v>
      </c>
      <c r="M36" s="419"/>
      <c r="N36" s="419"/>
      <c r="O36" s="419"/>
      <c r="P36" s="421"/>
      <c r="Q36" s="422">
        <v>18</v>
      </c>
      <c r="R36" s="423">
        <v>18</v>
      </c>
    </row>
    <row r="37" spans="1:18" s="386" customFormat="1" ht="23.1" customHeight="1" x14ac:dyDescent="0.15">
      <c r="A37" s="388"/>
      <c r="B37" s="387"/>
      <c r="C37" s="387"/>
      <c r="D37" s="391"/>
      <c r="E37" s="424"/>
      <c r="F37" s="424"/>
      <c r="G37" s="445"/>
      <c r="H37" s="394">
        <v>16</v>
      </c>
      <c r="I37" s="395" t="s">
        <v>6901</v>
      </c>
      <c r="J37" s="392">
        <f>SUM(Q37:Q37)</f>
        <v>456</v>
      </c>
      <c r="K37" s="396" t="s">
        <v>6902</v>
      </c>
      <c r="L37" s="402" t="s">
        <v>6903</v>
      </c>
      <c r="M37" s="403"/>
      <c r="N37" s="403"/>
      <c r="O37" s="403"/>
      <c r="P37" s="444"/>
      <c r="Q37" s="405">
        <v>456</v>
      </c>
      <c r="R37" s="392">
        <v>396</v>
      </c>
    </row>
    <row r="38" spans="1:18" s="386" customFormat="1" ht="23.1" customHeight="1" x14ac:dyDescent="0.15">
      <c r="A38" s="388"/>
      <c r="B38" s="387"/>
      <c r="C38" s="387"/>
      <c r="D38" s="391"/>
      <c r="E38" s="424"/>
      <c r="F38" s="424"/>
      <c r="G38" s="445"/>
      <c r="H38" s="394">
        <v>18</v>
      </c>
      <c r="I38" s="395" t="s">
        <v>6904</v>
      </c>
      <c r="J38" s="392">
        <f>SUM(Q38:Q50)</f>
        <v>24875</v>
      </c>
      <c r="K38" s="396" t="s">
        <v>6905</v>
      </c>
      <c r="L38" s="402" t="s">
        <v>6906</v>
      </c>
      <c r="M38" s="403"/>
      <c r="N38" s="403"/>
      <c r="O38" s="403"/>
      <c r="P38" s="444"/>
      <c r="Q38" s="405">
        <v>95</v>
      </c>
      <c r="R38" s="392">
        <v>95</v>
      </c>
    </row>
    <row r="39" spans="1:18" s="386" customFormat="1" ht="23.1" customHeight="1" x14ac:dyDescent="0.15">
      <c r="A39" s="388"/>
      <c r="B39" s="387"/>
      <c r="C39" s="387"/>
      <c r="D39" s="391"/>
      <c r="E39" s="424"/>
      <c r="F39" s="424"/>
      <c r="G39" s="445"/>
      <c r="H39" s="388"/>
      <c r="I39" s="391"/>
      <c r="J39" s="424"/>
      <c r="K39" s="449" t="s">
        <v>6907</v>
      </c>
      <c r="L39" s="450" t="s">
        <v>6908</v>
      </c>
      <c r="M39" s="451"/>
      <c r="N39" s="451"/>
      <c r="O39" s="451"/>
      <c r="P39" s="452"/>
      <c r="Q39" s="453">
        <v>2880</v>
      </c>
      <c r="R39" s="454">
        <v>2880</v>
      </c>
    </row>
    <row r="40" spans="1:18" s="386" customFormat="1" ht="23.1" customHeight="1" x14ac:dyDescent="0.15">
      <c r="A40" s="388"/>
      <c r="B40" s="387"/>
      <c r="C40" s="387"/>
      <c r="D40" s="391"/>
      <c r="E40" s="424"/>
      <c r="F40" s="424"/>
      <c r="G40" s="445"/>
      <c r="H40" s="388"/>
      <c r="I40" s="391"/>
      <c r="J40" s="424"/>
      <c r="K40" s="445"/>
      <c r="L40" s="418" t="s">
        <v>6909</v>
      </c>
      <c r="M40" s="419"/>
      <c r="N40" s="419"/>
      <c r="O40" s="419"/>
      <c r="P40" s="421"/>
      <c r="Q40" s="422">
        <v>1800</v>
      </c>
      <c r="R40" s="423">
        <v>1800</v>
      </c>
    </row>
    <row r="41" spans="1:18" s="386" customFormat="1" ht="23.1" customHeight="1" x14ac:dyDescent="0.15">
      <c r="A41" s="388"/>
      <c r="B41" s="387"/>
      <c r="C41" s="387"/>
      <c r="D41" s="391"/>
      <c r="E41" s="424"/>
      <c r="F41" s="424"/>
      <c r="G41" s="445"/>
      <c r="H41" s="388"/>
      <c r="I41" s="391"/>
      <c r="J41" s="424"/>
      <c r="K41" s="445"/>
      <c r="L41" s="450" t="s">
        <v>6910</v>
      </c>
      <c r="M41" s="451"/>
      <c r="N41" s="451"/>
      <c r="O41" s="451"/>
      <c r="P41" s="452"/>
      <c r="Q41" s="453">
        <v>50</v>
      </c>
      <c r="R41" s="454">
        <v>50</v>
      </c>
    </row>
    <row r="42" spans="1:18" s="386" customFormat="1" ht="23.1" customHeight="1" x14ac:dyDescent="0.15">
      <c r="A42" s="388"/>
      <c r="B42" s="387"/>
      <c r="C42" s="387"/>
      <c r="D42" s="391"/>
      <c r="E42" s="424"/>
      <c r="F42" s="424"/>
      <c r="G42" s="445"/>
      <c r="H42" s="388"/>
      <c r="I42" s="391"/>
      <c r="J42" s="424"/>
      <c r="K42" s="449" t="s">
        <v>6911</v>
      </c>
      <c r="L42" s="450" t="s">
        <v>6912</v>
      </c>
      <c r="M42" s="451"/>
      <c r="N42" s="451"/>
      <c r="O42" s="451"/>
      <c r="P42" s="421"/>
      <c r="Q42" s="453">
        <v>12500</v>
      </c>
      <c r="R42" s="454">
        <v>13000</v>
      </c>
    </row>
    <row r="43" spans="1:18" s="386" customFormat="1" ht="23.1" customHeight="1" x14ac:dyDescent="0.15">
      <c r="A43" s="388"/>
      <c r="B43" s="387"/>
      <c r="C43" s="387"/>
      <c r="D43" s="391"/>
      <c r="E43" s="424"/>
      <c r="F43" s="424"/>
      <c r="G43" s="445"/>
      <c r="H43" s="388"/>
      <c r="I43" s="391"/>
      <c r="J43" s="424"/>
      <c r="L43" s="450" t="s">
        <v>6913</v>
      </c>
      <c r="M43" s="451"/>
      <c r="N43" s="451"/>
      <c r="O43" s="451"/>
      <c r="P43" s="421"/>
      <c r="Q43" s="453">
        <v>5500</v>
      </c>
      <c r="R43" s="454">
        <v>5500</v>
      </c>
    </row>
    <row r="44" spans="1:18" s="386" customFormat="1" ht="23.1" customHeight="1" x14ac:dyDescent="0.15">
      <c r="A44" s="388"/>
      <c r="B44" s="387"/>
      <c r="C44" s="387"/>
      <c r="D44" s="391"/>
      <c r="E44" s="424"/>
      <c r="F44" s="424"/>
      <c r="G44" s="445"/>
      <c r="H44" s="388"/>
      <c r="I44" s="391"/>
      <c r="J44" s="424"/>
      <c r="L44" s="418" t="s">
        <v>6914</v>
      </c>
      <c r="M44" s="419"/>
      <c r="N44" s="419"/>
      <c r="O44" s="419"/>
      <c r="P44" s="452"/>
      <c r="Q44" s="422">
        <v>1550</v>
      </c>
      <c r="R44" s="423">
        <v>1550</v>
      </c>
    </row>
    <row r="45" spans="1:18" s="386" customFormat="1" ht="23.1" customHeight="1" x14ac:dyDescent="0.15">
      <c r="A45" s="388"/>
      <c r="B45" s="387"/>
      <c r="C45" s="387"/>
      <c r="D45" s="391"/>
      <c r="E45" s="424"/>
      <c r="F45" s="424"/>
      <c r="G45" s="445"/>
      <c r="H45" s="388"/>
      <c r="I45" s="391"/>
      <c r="J45" s="424"/>
      <c r="K45" s="445"/>
      <c r="L45" s="418" t="s">
        <v>6915</v>
      </c>
      <c r="M45" s="419"/>
      <c r="N45" s="419"/>
      <c r="O45" s="419"/>
      <c r="P45" s="421"/>
      <c r="Q45" s="422">
        <v>500</v>
      </c>
      <c r="R45" s="423">
        <v>500</v>
      </c>
    </row>
    <row r="46" spans="1:18" s="386" customFormat="1" ht="23.1" hidden="1" customHeight="1" x14ac:dyDescent="0.15">
      <c r="A46" s="388"/>
      <c r="B46" s="387"/>
      <c r="C46" s="387"/>
      <c r="D46" s="391"/>
      <c r="E46" s="424"/>
      <c r="F46" s="424"/>
      <c r="G46" s="445"/>
      <c r="H46" s="388"/>
      <c r="I46" s="391"/>
      <c r="J46" s="424"/>
      <c r="K46" s="445"/>
      <c r="L46" s="450" t="s">
        <v>6916</v>
      </c>
      <c r="M46" s="451"/>
      <c r="N46" s="451"/>
      <c r="O46" s="451"/>
      <c r="P46" s="421"/>
      <c r="Q46" s="453">
        <v>0</v>
      </c>
      <c r="R46" s="454">
        <v>0</v>
      </c>
    </row>
    <row r="47" spans="1:18" s="386" customFormat="1" ht="23.1" hidden="1" customHeight="1" x14ac:dyDescent="0.15">
      <c r="A47" s="388"/>
      <c r="B47" s="387"/>
      <c r="C47" s="387"/>
      <c r="D47" s="391"/>
      <c r="E47" s="424"/>
      <c r="F47" s="424"/>
      <c r="G47" s="445"/>
      <c r="H47" s="388"/>
      <c r="I47" s="391"/>
      <c r="J47" s="424"/>
      <c r="K47" s="428"/>
      <c r="L47" s="450" t="s">
        <v>6917</v>
      </c>
      <c r="M47" s="451"/>
      <c r="N47" s="451"/>
      <c r="O47" s="451"/>
      <c r="P47" s="452"/>
      <c r="Q47" s="455">
        <v>0</v>
      </c>
      <c r="R47" s="449">
        <v>0</v>
      </c>
    </row>
    <row r="48" spans="1:18" s="386" customFormat="1" ht="23.1" customHeight="1" x14ac:dyDescent="0.15">
      <c r="A48" s="388"/>
      <c r="B48" s="387"/>
      <c r="C48" s="387"/>
      <c r="D48" s="391"/>
      <c r="E48" s="424"/>
      <c r="F48" s="424"/>
      <c r="G48" s="445"/>
      <c r="H48" s="388"/>
      <c r="I48" s="391"/>
      <c r="J48" s="424"/>
      <c r="K48" s="449" t="s">
        <v>6918</v>
      </c>
      <c r="L48" s="418" t="s">
        <v>6919</v>
      </c>
      <c r="M48" s="413"/>
      <c r="N48" s="413"/>
      <c r="O48" s="413"/>
      <c r="P48" s="448"/>
      <c r="Q48" s="415">
        <v>0</v>
      </c>
      <c r="R48" s="416">
        <v>16000</v>
      </c>
    </row>
    <row r="49" spans="1:18" s="386" customFormat="1" ht="23.1" hidden="1" customHeight="1" x14ac:dyDescent="0.15">
      <c r="A49" s="388"/>
      <c r="B49" s="387"/>
      <c r="C49" s="387"/>
      <c r="D49" s="391"/>
      <c r="E49" s="424"/>
      <c r="F49" s="424"/>
      <c r="G49" s="445"/>
      <c r="H49" s="388"/>
      <c r="I49" s="391"/>
      <c r="J49" s="424"/>
      <c r="K49" s="445"/>
      <c r="L49" s="456" t="s">
        <v>6920</v>
      </c>
      <c r="M49" s="447"/>
      <c r="N49" s="447"/>
      <c r="O49" s="447"/>
      <c r="P49" s="457"/>
      <c r="Q49" s="458">
        <v>0</v>
      </c>
      <c r="R49" s="424">
        <v>0</v>
      </c>
    </row>
    <row r="50" spans="1:18" s="386" customFormat="1" ht="23.1" hidden="1" customHeight="1" x14ac:dyDescent="0.15">
      <c r="A50" s="388"/>
      <c r="B50" s="387"/>
      <c r="C50" s="387"/>
      <c r="D50" s="391"/>
      <c r="E50" s="424"/>
      <c r="F50" s="424"/>
      <c r="G50" s="445"/>
      <c r="H50" s="388"/>
      <c r="I50" s="391"/>
      <c r="J50" s="424"/>
      <c r="K50" s="445"/>
      <c r="L50" s="450" t="s">
        <v>6921</v>
      </c>
      <c r="M50" s="413"/>
      <c r="N50" s="413"/>
      <c r="O50" s="413"/>
      <c r="P50" s="448"/>
      <c r="Q50" s="415">
        <v>0</v>
      </c>
      <c r="R50" s="416">
        <v>0</v>
      </c>
    </row>
    <row r="51" spans="1:18" s="383" customFormat="1" ht="23.1" customHeight="1" x14ac:dyDescent="0.15">
      <c r="A51" s="388"/>
      <c r="B51" s="387"/>
      <c r="C51" s="387"/>
      <c r="D51" s="391"/>
      <c r="E51" s="424"/>
      <c r="F51" s="424"/>
      <c r="G51" s="445"/>
      <c r="H51" s="394">
        <v>21</v>
      </c>
      <c r="I51" s="395" t="s">
        <v>6922</v>
      </c>
      <c r="J51" s="392">
        <f>SUM(Q51:Q54)</f>
        <v>2350</v>
      </c>
      <c r="K51" s="396" t="s">
        <v>6923</v>
      </c>
      <c r="L51" s="397" t="s">
        <v>6924</v>
      </c>
      <c r="M51" s="430"/>
      <c r="N51" s="430"/>
      <c r="O51" s="430"/>
      <c r="P51" s="432"/>
      <c r="Q51" s="433">
        <v>550</v>
      </c>
      <c r="R51" s="434">
        <v>550</v>
      </c>
    </row>
    <row r="52" spans="1:18" s="383" customFormat="1" ht="22.5" customHeight="1" x14ac:dyDescent="0.15">
      <c r="A52" s="388"/>
      <c r="B52" s="387"/>
      <c r="C52" s="387"/>
      <c r="D52" s="391"/>
      <c r="E52" s="424"/>
      <c r="F52" s="424"/>
      <c r="G52" s="445"/>
      <c r="H52" s="388"/>
      <c r="I52" s="391"/>
      <c r="J52" s="424"/>
      <c r="K52" s="445"/>
      <c r="L52" s="450" t="s">
        <v>6925</v>
      </c>
      <c r="M52" s="451"/>
      <c r="N52" s="451"/>
      <c r="O52" s="451"/>
      <c r="P52" s="452"/>
      <c r="Q52" s="422">
        <v>0</v>
      </c>
      <c r="R52" s="423">
        <v>350</v>
      </c>
    </row>
    <row r="53" spans="1:18" s="383" customFormat="1" ht="22.5" customHeight="1" x14ac:dyDescent="0.15">
      <c r="A53" s="388"/>
      <c r="B53" s="387"/>
      <c r="C53" s="387"/>
      <c r="D53" s="391"/>
      <c r="E53" s="424"/>
      <c r="F53" s="424"/>
      <c r="G53" s="445"/>
      <c r="H53" s="388"/>
      <c r="I53" s="391"/>
      <c r="J53" s="424"/>
      <c r="K53" s="445"/>
      <c r="L53" s="418" t="s">
        <v>6926</v>
      </c>
      <c r="M53" s="419"/>
      <c r="N53" s="419"/>
      <c r="O53" s="419"/>
      <c r="P53" s="421"/>
      <c r="Q53" s="422">
        <v>1800</v>
      </c>
      <c r="R53" s="423">
        <v>1800</v>
      </c>
    </row>
    <row r="54" spans="1:18" s="383" customFormat="1" ht="22.5" hidden="1" customHeight="1" x14ac:dyDescent="0.15">
      <c r="A54" s="388"/>
      <c r="B54" s="387"/>
      <c r="C54" s="387"/>
      <c r="D54" s="391"/>
      <c r="E54" s="424"/>
      <c r="F54" s="424"/>
      <c r="G54" s="445"/>
      <c r="H54" s="388"/>
      <c r="I54" s="391"/>
      <c r="J54" s="424"/>
      <c r="K54" s="445"/>
      <c r="L54" s="459" t="s">
        <v>6927</v>
      </c>
      <c r="M54" s="460"/>
      <c r="N54" s="460"/>
      <c r="O54" s="460"/>
      <c r="P54" s="461"/>
      <c r="Q54" s="433">
        <v>0</v>
      </c>
      <c r="R54" s="434">
        <v>0</v>
      </c>
    </row>
    <row r="55" spans="1:18" s="386" customFormat="1" ht="23.1" customHeight="1" x14ac:dyDescent="0.15">
      <c r="A55" s="388"/>
      <c r="B55" s="387"/>
      <c r="C55" s="387"/>
      <c r="D55" s="391"/>
      <c r="E55" s="424"/>
      <c r="F55" s="424"/>
      <c r="G55" s="445"/>
      <c r="H55" s="394">
        <v>22</v>
      </c>
      <c r="I55" s="395" t="s">
        <v>6928</v>
      </c>
      <c r="J55" s="392">
        <f>SUM(Q55:Q55)</f>
        <v>772</v>
      </c>
      <c r="K55" s="396" t="s">
        <v>6929</v>
      </c>
      <c r="L55" s="397" t="s">
        <v>6930</v>
      </c>
      <c r="M55" s="398"/>
      <c r="N55" s="398"/>
      <c r="O55" s="398"/>
      <c r="P55" s="462"/>
      <c r="Q55" s="400">
        <v>772</v>
      </c>
      <c r="R55" s="401">
        <v>772</v>
      </c>
    </row>
    <row r="56" spans="1:18" s="386" customFormat="1" ht="23.1" customHeight="1" x14ac:dyDescent="0.15">
      <c r="A56" s="388"/>
      <c r="B56" s="387"/>
      <c r="C56" s="387"/>
      <c r="D56" s="391"/>
      <c r="E56" s="424"/>
      <c r="F56" s="424"/>
      <c r="G56" s="445"/>
      <c r="H56" s="394">
        <v>25</v>
      </c>
      <c r="I56" s="395" t="s">
        <v>6931</v>
      </c>
      <c r="J56" s="392">
        <f>SUM(Q56:Q56)</f>
        <v>13800</v>
      </c>
      <c r="K56" s="396" t="s">
        <v>6932</v>
      </c>
      <c r="L56" s="397" t="s">
        <v>6933</v>
      </c>
      <c r="M56" s="398"/>
      <c r="N56" s="398"/>
      <c r="O56" s="398"/>
      <c r="P56" s="462"/>
      <c r="Q56" s="400">
        <v>13800</v>
      </c>
      <c r="R56" s="401">
        <v>12240</v>
      </c>
    </row>
    <row r="57" spans="1:18" s="383" customFormat="1" ht="23.1" customHeight="1" x14ac:dyDescent="0.15">
      <c r="A57" s="388"/>
      <c r="B57" s="387"/>
      <c r="C57" s="387"/>
      <c r="D57" s="391"/>
      <c r="E57" s="424"/>
      <c r="F57" s="424"/>
      <c r="G57" s="445"/>
      <c r="H57" s="394">
        <v>26</v>
      </c>
      <c r="I57" s="395" t="s">
        <v>6934</v>
      </c>
      <c r="J57" s="392">
        <f>SUM(Q57:Q57)</f>
        <v>2000</v>
      </c>
      <c r="K57" s="396" t="s">
        <v>6935</v>
      </c>
      <c r="L57" s="402" t="s">
        <v>6935</v>
      </c>
      <c r="M57" s="403"/>
      <c r="N57" s="403"/>
      <c r="O57" s="403"/>
      <c r="P57" s="444"/>
      <c r="Q57" s="405">
        <v>2000</v>
      </c>
      <c r="R57" s="392">
        <v>1800</v>
      </c>
    </row>
    <row r="58" spans="1:18" s="383" customFormat="1" ht="23.1" customHeight="1" x14ac:dyDescent="0.15">
      <c r="A58" s="388"/>
      <c r="B58" s="387"/>
      <c r="C58" s="387"/>
      <c r="D58" s="391"/>
      <c r="E58" s="424"/>
      <c r="F58" s="424"/>
      <c r="G58" s="445"/>
      <c r="H58" s="394">
        <v>27</v>
      </c>
      <c r="I58" s="395" t="s">
        <v>6936</v>
      </c>
      <c r="J58" s="392">
        <f>SUM(Q58:Q58)</f>
        <v>200</v>
      </c>
      <c r="K58" s="396" t="s">
        <v>6937</v>
      </c>
      <c r="L58" s="402" t="s">
        <v>6938</v>
      </c>
      <c r="M58" s="403"/>
      <c r="N58" s="403"/>
      <c r="O58" s="403"/>
      <c r="P58" s="444"/>
      <c r="Q58" s="405">
        <v>200</v>
      </c>
      <c r="R58" s="392">
        <v>200</v>
      </c>
    </row>
    <row r="59" spans="1:18" s="383" customFormat="1" ht="23.1" customHeight="1" x14ac:dyDescent="0.15">
      <c r="A59" s="410"/>
      <c r="B59" s="406"/>
      <c r="C59" s="406"/>
      <c r="D59" s="407"/>
      <c r="E59" s="408"/>
      <c r="F59" s="408"/>
      <c r="G59" s="411"/>
      <c r="H59" s="438">
        <v>29</v>
      </c>
      <c r="I59" s="436" t="s">
        <v>6939</v>
      </c>
      <c r="J59" s="437">
        <f>Q59</f>
        <v>4000</v>
      </c>
      <c r="K59" s="439" t="s">
        <v>6940</v>
      </c>
      <c r="L59" s="440" t="s">
        <v>6941</v>
      </c>
      <c r="M59" s="441"/>
      <c r="N59" s="441"/>
      <c r="O59" s="441"/>
      <c r="P59" s="442"/>
      <c r="Q59" s="443">
        <v>4000</v>
      </c>
      <c r="R59" s="437">
        <v>3400</v>
      </c>
    </row>
    <row r="60" spans="1:18" s="383" customFormat="1" ht="23.1" customHeight="1" x14ac:dyDescent="0.15">
      <c r="A60" s="388"/>
      <c r="B60" s="387"/>
      <c r="C60" s="387">
        <v>2</v>
      </c>
      <c r="D60" s="391" t="s">
        <v>6942</v>
      </c>
      <c r="E60" s="392">
        <f>SUM(J60:J83)</f>
        <v>15286</v>
      </c>
      <c r="F60" s="392">
        <f>SUM(R60:R83)</f>
        <v>16905</v>
      </c>
      <c r="G60" s="392">
        <f>E60-F60</f>
        <v>-1619</v>
      </c>
      <c r="H60" s="388">
        <v>12</v>
      </c>
      <c r="I60" s="395" t="s">
        <v>6894</v>
      </c>
      <c r="J60" s="424">
        <f>SUM(Q60:Q63)</f>
        <v>180</v>
      </c>
      <c r="K60" s="445" t="s">
        <v>6894</v>
      </c>
      <c r="L60" s="456" t="s">
        <v>6943</v>
      </c>
      <c r="M60" s="447"/>
      <c r="N60" s="447"/>
      <c r="O60" s="447"/>
      <c r="P60" s="457"/>
      <c r="Q60" s="458">
        <v>150</v>
      </c>
      <c r="R60" s="424">
        <v>150</v>
      </c>
    </row>
    <row r="61" spans="1:18" s="383" customFormat="1" ht="23.1" customHeight="1" x14ac:dyDescent="0.15">
      <c r="A61" s="388"/>
      <c r="B61" s="387"/>
      <c r="C61" s="387"/>
      <c r="D61" s="391"/>
      <c r="E61" s="424"/>
      <c r="F61" s="424"/>
      <c r="G61" s="424"/>
      <c r="H61" s="388"/>
      <c r="I61" s="391"/>
      <c r="J61" s="424"/>
      <c r="K61" s="445"/>
      <c r="L61" s="418" t="s">
        <v>6944</v>
      </c>
      <c r="M61" s="419"/>
      <c r="N61" s="419"/>
      <c r="O61" s="419"/>
      <c r="P61" s="421"/>
      <c r="Q61" s="422">
        <v>30</v>
      </c>
      <c r="R61" s="423">
        <v>30</v>
      </c>
    </row>
    <row r="62" spans="1:18" s="383" customFormat="1" ht="23.1" customHeight="1" x14ac:dyDescent="0.15">
      <c r="A62" s="388"/>
      <c r="B62" s="387"/>
      <c r="C62" s="387"/>
      <c r="D62" s="391"/>
      <c r="E62" s="424"/>
      <c r="F62" s="424"/>
      <c r="G62" s="424"/>
      <c r="H62" s="388"/>
      <c r="I62" s="391"/>
      <c r="J62" s="424"/>
      <c r="K62" s="445"/>
      <c r="L62" s="418" t="s">
        <v>6945</v>
      </c>
      <c r="M62" s="419"/>
      <c r="N62" s="419"/>
      <c r="O62" s="419"/>
      <c r="P62" s="421"/>
      <c r="Q62" s="422">
        <v>0</v>
      </c>
      <c r="R62" s="423">
        <v>700</v>
      </c>
    </row>
    <row r="63" spans="1:18" s="383" customFormat="1" ht="23.1" hidden="1" customHeight="1" x14ac:dyDescent="0.15">
      <c r="A63" s="388"/>
      <c r="B63" s="387"/>
      <c r="C63" s="387"/>
      <c r="D63" s="391"/>
      <c r="E63" s="424"/>
      <c r="F63" s="424"/>
      <c r="G63" s="424"/>
      <c r="H63" s="388"/>
      <c r="I63" s="391"/>
      <c r="J63" s="424"/>
      <c r="K63" s="445"/>
      <c r="L63" s="418" t="s">
        <v>6946</v>
      </c>
      <c r="M63" s="419"/>
      <c r="N63" s="419"/>
      <c r="O63" s="419"/>
      <c r="P63" s="421"/>
      <c r="Q63" s="422"/>
      <c r="R63" s="423">
        <v>0</v>
      </c>
    </row>
    <row r="64" spans="1:18" s="386" customFormat="1" ht="23.1" customHeight="1" x14ac:dyDescent="0.15">
      <c r="A64" s="388"/>
      <c r="B64" s="387"/>
      <c r="C64" s="387"/>
      <c r="D64" s="391"/>
      <c r="E64" s="424"/>
      <c r="F64" s="424"/>
      <c r="G64" s="445"/>
      <c r="H64" s="394">
        <v>18</v>
      </c>
      <c r="I64" s="395" t="s">
        <v>6904</v>
      </c>
      <c r="J64" s="392">
        <f>SUM(Q64:Q72)</f>
        <v>8450</v>
      </c>
      <c r="K64" s="396" t="s">
        <v>6947</v>
      </c>
      <c r="L64" s="402" t="s">
        <v>6948</v>
      </c>
      <c r="M64" s="403"/>
      <c r="N64" s="403"/>
      <c r="O64" s="403"/>
      <c r="P64" s="444"/>
      <c r="Q64" s="405">
        <v>4200</v>
      </c>
      <c r="R64" s="392">
        <v>4200</v>
      </c>
    </row>
    <row r="65" spans="1:18" s="386" customFormat="1" ht="23.1" customHeight="1" x14ac:dyDescent="0.15">
      <c r="A65" s="388"/>
      <c r="B65" s="387"/>
      <c r="C65" s="387"/>
      <c r="D65" s="391"/>
      <c r="E65" s="424"/>
      <c r="F65" s="424"/>
      <c r="G65" s="445"/>
      <c r="H65" s="388"/>
      <c r="I65" s="391"/>
      <c r="J65" s="424"/>
      <c r="K65" s="445"/>
      <c r="L65" s="785" t="s">
        <v>6949</v>
      </c>
      <c r="M65" s="786"/>
      <c r="N65" s="786"/>
      <c r="O65" s="786"/>
      <c r="P65" s="787"/>
      <c r="Q65" s="422"/>
      <c r="R65" s="423"/>
    </row>
    <row r="66" spans="1:18" s="386" customFormat="1" ht="23.1" customHeight="1" x14ac:dyDescent="0.15">
      <c r="A66" s="388"/>
      <c r="B66" s="387"/>
      <c r="C66" s="387"/>
      <c r="D66" s="391"/>
      <c r="E66" s="424"/>
      <c r="F66" s="424"/>
      <c r="G66" s="445"/>
      <c r="H66" s="388"/>
      <c r="I66" s="391"/>
      <c r="J66" s="424"/>
      <c r="K66" s="445"/>
      <c r="L66" s="785" t="s">
        <v>6950</v>
      </c>
      <c r="M66" s="786"/>
      <c r="N66" s="786"/>
      <c r="O66" s="786"/>
      <c r="P66" s="787"/>
      <c r="Q66" s="422"/>
      <c r="R66" s="423"/>
    </row>
    <row r="67" spans="1:18" s="386" customFormat="1" ht="23.1" customHeight="1" x14ac:dyDescent="0.15">
      <c r="A67" s="388"/>
      <c r="B67" s="387"/>
      <c r="C67" s="387"/>
      <c r="D67" s="391"/>
      <c r="E67" s="424"/>
      <c r="F67" s="424"/>
      <c r="G67" s="445"/>
      <c r="H67" s="388"/>
      <c r="I67" s="391"/>
      <c r="J67" s="424"/>
      <c r="K67" s="445"/>
      <c r="L67" s="418" t="s">
        <v>6951</v>
      </c>
      <c r="M67" s="419"/>
      <c r="N67" s="419"/>
      <c r="O67" s="419"/>
      <c r="P67" s="421"/>
      <c r="Q67" s="422">
        <v>210</v>
      </c>
      <c r="R67" s="423">
        <v>210</v>
      </c>
    </row>
    <row r="68" spans="1:18" s="386" customFormat="1" ht="23.1" customHeight="1" x14ac:dyDescent="0.15">
      <c r="A68" s="388"/>
      <c r="B68" s="387"/>
      <c r="C68" s="387"/>
      <c r="D68" s="391"/>
      <c r="E68" s="424"/>
      <c r="F68" s="424"/>
      <c r="G68" s="445"/>
      <c r="H68" s="388"/>
      <c r="I68" s="391"/>
      <c r="J68" s="424"/>
      <c r="K68" s="445"/>
      <c r="L68" s="450" t="s">
        <v>6952</v>
      </c>
      <c r="M68" s="451"/>
      <c r="N68" s="451"/>
      <c r="O68" s="451"/>
      <c r="P68" s="452"/>
      <c r="Q68" s="453">
        <v>3000</v>
      </c>
      <c r="R68" s="454">
        <v>3100</v>
      </c>
    </row>
    <row r="69" spans="1:18" s="386" customFormat="1" ht="23.1" customHeight="1" x14ac:dyDescent="0.15">
      <c r="A69" s="388"/>
      <c r="B69" s="387"/>
      <c r="C69" s="387"/>
      <c r="D69" s="391"/>
      <c r="E69" s="424"/>
      <c r="F69" s="424"/>
      <c r="G69" s="445"/>
      <c r="H69" s="388"/>
      <c r="I69" s="391"/>
      <c r="J69" s="424"/>
      <c r="K69" s="465" t="s">
        <v>6953</v>
      </c>
      <c r="L69" s="397" t="s">
        <v>6954</v>
      </c>
      <c r="M69" s="468"/>
      <c r="N69" s="468"/>
      <c r="O69" s="398"/>
      <c r="P69" s="462"/>
      <c r="Q69" s="400">
        <v>90</v>
      </c>
      <c r="R69" s="401">
        <v>90</v>
      </c>
    </row>
    <row r="70" spans="1:18" s="386" customFormat="1" ht="23.1" customHeight="1" x14ac:dyDescent="0.15">
      <c r="A70" s="388"/>
      <c r="B70" s="387"/>
      <c r="C70" s="387"/>
      <c r="D70" s="391"/>
      <c r="E70" s="424"/>
      <c r="F70" s="424"/>
      <c r="G70" s="445"/>
      <c r="H70" s="388"/>
      <c r="I70" s="391"/>
      <c r="J70" s="424"/>
      <c r="K70" s="417" t="s">
        <v>6955</v>
      </c>
      <c r="L70" s="450" t="s">
        <v>6956</v>
      </c>
      <c r="M70" s="451"/>
      <c r="N70" s="451"/>
      <c r="O70" s="451"/>
      <c r="P70" s="452"/>
      <c r="Q70" s="453">
        <v>450</v>
      </c>
      <c r="R70" s="454">
        <v>450</v>
      </c>
    </row>
    <row r="71" spans="1:18" s="383" customFormat="1" ht="23.1" customHeight="1" x14ac:dyDescent="0.15">
      <c r="A71" s="388"/>
      <c r="B71" s="387"/>
      <c r="C71" s="387"/>
      <c r="D71" s="391"/>
      <c r="E71" s="424"/>
      <c r="F71" s="424"/>
      <c r="G71" s="445"/>
      <c r="H71" s="388"/>
      <c r="I71" s="391"/>
      <c r="J71" s="424"/>
      <c r="K71" s="445" t="s">
        <v>6957</v>
      </c>
      <c r="L71" s="418" t="s">
        <v>6958</v>
      </c>
      <c r="M71" s="419"/>
      <c r="N71" s="419"/>
      <c r="O71" s="419"/>
      <c r="P71" s="421"/>
      <c r="Q71" s="422">
        <v>500</v>
      </c>
      <c r="R71" s="423">
        <v>500</v>
      </c>
    </row>
    <row r="72" spans="1:18" s="383" customFormat="1" ht="23.1" hidden="1" customHeight="1" x14ac:dyDescent="0.15">
      <c r="A72" s="388"/>
      <c r="B72" s="387"/>
      <c r="C72" s="387"/>
      <c r="D72" s="391"/>
      <c r="E72" s="424"/>
      <c r="F72" s="424"/>
      <c r="G72" s="445"/>
      <c r="H72" s="388"/>
      <c r="I72" s="391"/>
      <c r="J72" s="424"/>
      <c r="K72" s="445"/>
      <c r="L72" s="450" t="s">
        <v>6959</v>
      </c>
      <c r="M72" s="451"/>
      <c r="N72" s="451"/>
      <c r="O72" s="451"/>
      <c r="P72" s="452"/>
      <c r="Q72" s="453">
        <v>0</v>
      </c>
      <c r="R72" s="454">
        <v>0</v>
      </c>
    </row>
    <row r="73" spans="1:18" s="383" customFormat="1" ht="23.1" customHeight="1" x14ac:dyDescent="0.15">
      <c r="A73" s="388"/>
      <c r="B73" s="387"/>
      <c r="C73" s="387"/>
      <c r="D73" s="391"/>
      <c r="E73" s="424"/>
      <c r="F73" s="424"/>
      <c r="G73" s="445"/>
      <c r="H73" s="438">
        <v>20</v>
      </c>
      <c r="I73" s="436" t="s">
        <v>6960</v>
      </c>
      <c r="J73" s="437">
        <f>SUM(Q73:Q74)</f>
        <v>180</v>
      </c>
      <c r="K73" s="439" t="s">
        <v>6960</v>
      </c>
      <c r="L73" s="440" t="s">
        <v>6961</v>
      </c>
      <c r="M73" s="441"/>
      <c r="N73" s="441"/>
      <c r="O73" s="441"/>
      <c r="P73" s="442"/>
      <c r="Q73" s="443">
        <v>180</v>
      </c>
      <c r="R73" s="437">
        <v>300</v>
      </c>
    </row>
    <row r="74" spans="1:18" s="383" customFormat="1" ht="23.1" hidden="1" customHeight="1" x14ac:dyDescent="0.15">
      <c r="A74" s="388"/>
      <c r="B74" s="387"/>
      <c r="C74" s="387"/>
      <c r="D74" s="391"/>
      <c r="E74" s="424"/>
      <c r="F74" s="424"/>
      <c r="G74" s="388"/>
      <c r="H74" s="410"/>
      <c r="I74" s="407"/>
      <c r="J74" s="408"/>
      <c r="K74" s="411"/>
      <c r="L74" s="459" t="s">
        <v>6962</v>
      </c>
      <c r="M74" s="460"/>
      <c r="N74" s="460"/>
      <c r="O74" s="460"/>
      <c r="P74" s="461"/>
      <c r="Q74" s="464">
        <v>0</v>
      </c>
      <c r="R74" s="408">
        <v>0</v>
      </c>
    </row>
    <row r="75" spans="1:18" s="383" customFormat="1" ht="23.1" customHeight="1" x14ac:dyDescent="0.15">
      <c r="A75" s="388"/>
      <c r="B75" s="387"/>
      <c r="C75" s="387"/>
      <c r="D75" s="391"/>
      <c r="E75" s="424"/>
      <c r="F75" s="424"/>
      <c r="G75" s="445"/>
      <c r="H75" s="388">
        <v>21</v>
      </c>
      <c r="I75" s="391" t="s">
        <v>6922</v>
      </c>
      <c r="J75" s="424">
        <f>SUM(Q75:Q79)</f>
        <v>2804</v>
      </c>
      <c r="K75" s="445" t="s">
        <v>6922</v>
      </c>
      <c r="L75" s="429" t="s">
        <v>6963</v>
      </c>
      <c r="M75" s="430"/>
      <c r="N75" s="430"/>
      <c r="O75" s="430"/>
      <c r="P75" s="432"/>
      <c r="Q75" s="433">
        <v>675</v>
      </c>
      <c r="R75" s="434">
        <v>673</v>
      </c>
    </row>
    <row r="76" spans="1:18" s="383" customFormat="1" ht="23.1" customHeight="1" x14ac:dyDescent="0.15">
      <c r="A76" s="388"/>
      <c r="B76" s="387"/>
      <c r="C76" s="387"/>
      <c r="D76" s="391"/>
      <c r="E76" s="424"/>
      <c r="F76" s="424"/>
      <c r="G76" s="445"/>
      <c r="H76" s="388"/>
      <c r="I76" s="391"/>
      <c r="J76" s="424"/>
      <c r="K76" s="445"/>
      <c r="L76" s="418" t="s">
        <v>6964</v>
      </c>
      <c r="M76" s="419"/>
      <c r="N76" s="419"/>
      <c r="O76" s="419"/>
      <c r="P76" s="421"/>
      <c r="Q76" s="422">
        <v>1229</v>
      </c>
      <c r="R76" s="423">
        <v>1227</v>
      </c>
    </row>
    <row r="77" spans="1:18" s="383" customFormat="1" ht="23.1" customHeight="1" x14ac:dyDescent="0.15">
      <c r="A77" s="388"/>
      <c r="B77" s="387"/>
      <c r="C77" s="387"/>
      <c r="D77" s="391"/>
      <c r="E77" s="424"/>
      <c r="F77" s="424"/>
      <c r="G77" s="445"/>
      <c r="H77" s="388"/>
      <c r="I77" s="391"/>
      <c r="J77" s="424"/>
      <c r="K77" s="445"/>
      <c r="L77" s="450" t="s">
        <v>6965</v>
      </c>
      <c r="M77" s="451"/>
      <c r="N77" s="451"/>
      <c r="O77" s="451"/>
      <c r="P77" s="452"/>
      <c r="Q77" s="453">
        <v>800</v>
      </c>
      <c r="R77" s="454">
        <v>1000</v>
      </c>
    </row>
    <row r="78" spans="1:18" s="383" customFormat="1" ht="23.1" customHeight="1" x14ac:dyDescent="0.15">
      <c r="A78" s="388"/>
      <c r="B78" s="387"/>
      <c r="C78" s="387"/>
      <c r="D78" s="391"/>
      <c r="E78" s="424"/>
      <c r="F78" s="424"/>
      <c r="G78" s="445"/>
      <c r="H78" s="388"/>
      <c r="I78" s="391"/>
      <c r="J78" s="424"/>
      <c r="K78" s="445"/>
      <c r="L78" s="450" t="s">
        <v>6966</v>
      </c>
      <c r="M78" s="451"/>
      <c r="N78" s="451"/>
      <c r="O78" s="451"/>
      <c r="P78" s="452"/>
      <c r="Q78" s="453">
        <v>100</v>
      </c>
      <c r="R78" s="454">
        <v>100</v>
      </c>
    </row>
    <row r="79" spans="1:18" s="383" customFormat="1" ht="23.1" hidden="1" customHeight="1" x14ac:dyDescent="0.15">
      <c r="A79" s="388"/>
      <c r="B79" s="387"/>
      <c r="C79" s="387"/>
      <c r="D79" s="391"/>
      <c r="E79" s="424"/>
      <c r="F79" s="424"/>
      <c r="G79" s="445"/>
      <c r="H79" s="388"/>
      <c r="I79" s="391"/>
      <c r="J79" s="424"/>
      <c r="K79" s="445"/>
      <c r="L79" s="412" t="s">
        <v>6967</v>
      </c>
      <c r="M79" s="413"/>
      <c r="N79" s="413"/>
      <c r="O79" s="413"/>
      <c r="P79" s="448"/>
      <c r="Q79" s="415"/>
      <c r="R79" s="416">
        <v>0</v>
      </c>
    </row>
    <row r="80" spans="1:18" s="383" customFormat="1" ht="23.1" customHeight="1" x14ac:dyDescent="0.15">
      <c r="A80" s="388"/>
      <c r="B80" s="387"/>
      <c r="C80" s="387"/>
      <c r="D80" s="391"/>
      <c r="E80" s="424"/>
      <c r="F80" s="424"/>
      <c r="G80" s="445"/>
      <c r="H80" s="438">
        <v>22</v>
      </c>
      <c r="I80" s="436" t="s">
        <v>6928</v>
      </c>
      <c r="J80" s="437">
        <f>Q80</f>
        <v>816</v>
      </c>
      <c r="K80" s="439" t="s">
        <v>6929</v>
      </c>
      <c r="L80" s="440" t="s">
        <v>6968</v>
      </c>
      <c r="M80" s="441"/>
      <c r="N80" s="441"/>
      <c r="O80" s="441"/>
      <c r="P80" s="442"/>
      <c r="Q80" s="443">
        <v>816</v>
      </c>
      <c r="R80" s="437">
        <v>819</v>
      </c>
    </row>
    <row r="81" spans="1:18" s="383" customFormat="1" ht="23.1" customHeight="1" x14ac:dyDescent="0.15">
      <c r="A81" s="388"/>
      <c r="B81" s="387"/>
      <c r="C81" s="387"/>
      <c r="D81" s="391"/>
      <c r="E81" s="424"/>
      <c r="F81" s="424"/>
      <c r="G81" s="445"/>
      <c r="H81" s="438">
        <v>24</v>
      </c>
      <c r="I81" s="436" t="s">
        <v>6969</v>
      </c>
      <c r="J81" s="437">
        <f t="shared" ref="J81:J87" si="0">Q81</f>
        <v>1000</v>
      </c>
      <c r="K81" s="439" t="s">
        <v>6970</v>
      </c>
      <c r="L81" s="440" t="s">
        <v>6971</v>
      </c>
      <c r="M81" s="441"/>
      <c r="N81" s="441"/>
      <c r="O81" s="441"/>
      <c r="P81" s="442"/>
      <c r="Q81" s="443">
        <v>1000</v>
      </c>
      <c r="R81" s="437">
        <v>1500</v>
      </c>
    </row>
    <row r="82" spans="1:18" s="383" customFormat="1" ht="23.1" customHeight="1" x14ac:dyDescent="0.15">
      <c r="A82" s="388"/>
      <c r="B82" s="387"/>
      <c r="C82" s="387"/>
      <c r="D82" s="391"/>
      <c r="E82" s="424"/>
      <c r="F82" s="424"/>
      <c r="G82" s="445"/>
      <c r="H82" s="438">
        <v>27</v>
      </c>
      <c r="I82" s="436" t="s">
        <v>6936</v>
      </c>
      <c r="J82" s="437">
        <f t="shared" si="0"/>
        <v>1800</v>
      </c>
      <c r="K82" s="439" t="s">
        <v>6972</v>
      </c>
      <c r="L82" s="440" t="s">
        <v>6973</v>
      </c>
      <c r="M82" s="441"/>
      <c r="N82" s="441"/>
      <c r="O82" s="441"/>
      <c r="P82" s="442"/>
      <c r="Q82" s="443">
        <v>1800</v>
      </c>
      <c r="R82" s="437">
        <v>1800</v>
      </c>
    </row>
    <row r="83" spans="1:18" s="386" customFormat="1" ht="23.1" customHeight="1" x14ac:dyDescent="0.15">
      <c r="A83" s="388"/>
      <c r="B83" s="387"/>
      <c r="C83" s="387"/>
      <c r="D83" s="391"/>
      <c r="E83" s="408"/>
      <c r="F83" s="408"/>
      <c r="G83" s="411"/>
      <c r="H83" s="388">
        <v>40</v>
      </c>
      <c r="I83" s="391" t="s">
        <v>6974</v>
      </c>
      <c r="J83" s="437">
        <f>Q83</f>
        <v>56</v>
      </c>
      <c r="K83" s="445" t="s">
        <v>6975</v>
      </c>
      <c r="L83" s="450" t="s">
        <v>6976</v>
      </c>
      <c r="M83" s="451"/>
      <c r="N83" s="451"/>
      <c r="O83" s="451"/>
      <c r="P83" s="452"/>
      <c r="Q83" s="453">
        <v>56</v>
      </c>
      <c r="R83" s="454">
        <v>56</v>
      </c>
    </row>
    <row r="84" spans="1:18" s="383" customFormat="1" ht="23.1" customHeight="1" x14ac:dyDescent="0.15">
      <c r="A84" s="388"/>
      <c r="B84" s="387"/>
      <c r="C84" s="390">
        <v>3</v>
      </c>
      <c r="D84" s="395" t="s">
        <v>6977</v>
      </c>
      <c r="E84" s="424">
        <f>SUM(J84:J86)</f>
        <v>3</v>
      </c>
      <c r="F84" s="424" t="e">
        <f>#REF!</f>
        <v>#REF!</v>
      </c>
      <c r="G84" s="424" t="e">
        <f>E84-F84</f>
        <v>#REF!</v>
      </c>
      <c r="H84" s="438">
        <v>4</v>
      </c>
      <c r="I84" s="436" t="s">
        <v>6978</v>
      </c>
      <c r="J84" s="437">
        <f t="shared" si="0"/>
        <v>1</v>
      </c>
      <c r="K84" s="436" t="s">
        <v>6978</v>
      </c>
      <c r="L84" s="440"/>
      <c r="M84" s="441"/>
      <c r="N84" s="441"/>
      <c r="O84" s="441"/>
      <c r="P84" s="442"/>
      <c r="Q84" s="443">
        <v>1</v>
      </c>
      <c r="R84" s="437">
        <v>1</v>
      </c>
    </row>
    <row r="85" spans="1:18" s="383" customFormat="1" ht="23.1" customHeight="1" x14ac:dyDescent="0.15">
      <c r="A85" s="388"/>
      <c r="B85" s="387"/>
      <c r="C85" s="387"/>
      <c r="D85" s="391"/>
      <c r="E85" s="424"/>
      <c r="F85" s="424"/>
      <c r="G85" s="445"/>
      <c r="H85" s="438">
        <v>20</v>
      </c>
      <c r="I85" s="436" t="s">
        <v>6960</v>
      </c>
      <c r="J85" s="437">
        <f t="shared" si="0"/>
        <v>1</v>
      </c>
      <c r="K85" s="436" t="s">
        <v>6960</v>
      </c>
      <c r="L85" s="440" t="s">
        <v>6979</v>
      </c>
      <c r="M85" s="441"/>
      <c r="N85" s="441"/>
      <c r="O85" s="441"/>
      <c r="P85" s="442"/>
      <c r="Q85" s="443">
        <v>1</v>
      </c>
      <c r="R85" s="437">
        <v>1</v>
      </c>
    </row>
    <row r="86" spans="1:18" s="383" customFormat="1" ht="23.1" customHeight="1" x14ac:dyDescent="0.15">
      <c r="A86" s="388"/>
      <c r="B86" s="387"/>
      <c r="C86" s="406"/>
      <c r="D86" s="407"/>
      <c r="E86" s="408"/>
      <c r="F86" s="408"/>
      <c r="G86" s="411"/>
      <c r="H86" s="438">
        <v>27</v>
      </c>
      <c r="I86" s="436" t="s">
        <v>6936</v>
      </c>
      <c r="J86" s="437">
        <f t="shared" si="0"/>
        <v>1</v>
      </c>
      <c r="K86" s="436" t="s">
        <v>6936</v>
      </c>
      <c r="L86" s="440" t="s">
        <v>6980</v>
      </c>
      <c r="M86" s="441"/>
      <c r="N86" s="441"/>
      <c r="O86" s="441"/>
      <c r="P86" s="442"/>
      <c r="Q86" s="443">
        <v>1</v>
      </c>
      <c r="R86" s="437">
        <v>1</v>
      </c>
    </row>
    <row r="87" spans="1:18" s="383" customFormat="1" ht="23.1" customHeight="1" x14ac:dyDescent="0.15">
      <c r="A87" s="388"/>
      <c r="B87" s="387"/>
      <c r="C87" s="387">
        <v>4</v>
      </c>
      <c r="D87" s="391" t="s">
        <v>6981</v>
      </c>
      <c r="E87" s="392">
        <f>SUM(J87:J164)</f>
        <v>51467</v>
      </c>
      <c r="F87" s="392">
        <f>SUM(R87:R164)</f>
        <v>51594</v>
      </c>
      <c r="G87" s="392">
        <f>E87-F87</f>
        <v>-127</v>
      </c>
      <c r="H87" s="438">
        <v>1</v>
      </c>
      <c r="I87" s="436" t="s">
        <v>6982</v>
      </c>
      <c r="J87" s="437">
        <f t="shared" si="0"/>
        <v>16421</v>
      </c>
      <c r="K87" s="436" t="s">
        <v>6983</v>
      </c>
      <c r="L87" s="440" t="s">
        <v>6983</v>
      </c>
      <c r="M87" s="441"/>
      <c r="N87" s="441"/>
      <c r="O87" s="441"/>
      <c r="P87" s="442"/>
      <c r="Q87" s="443">
        <v>16421</v>
      </c>
      <c r="R87" s="437">
        <v>17652</v>
      </c>
    </row>
    <row r="88" spans="1:18" s="383" customFormat="1" ht="23.1" customHeight="1" x14ac:dyDescent="0.15">
      <c r="A88" s="388"/>
      <c r="B88" s="387"/>
      <c r="C88" s="387"/>
      <c r="D88" s="391"/>
      <c r="E88" s="424"/>
      <c r="F88" s="424"/>
      <c r="G88" s="445"/>
      <c r="H88" s="394">
        <v>2</v>
      </c>
      <c r="I88" s="395" t="s">
        <v>6984</v>
      </c>
      <c r="J88" s="392">
        <f>SUM(Q88:Q96)</f>
        <v>6876</v>
      </c>
      <c r="K88" s="439" t="s">
        <v>6985</v>
      </c>
      <c r="L88" s="440" t="s">
        <v>6985</v>
      </c>
      <c r="M88" s="441"/>
      <c r="N88" s="441"/>
      <c r="O88" s="441"/>
      <c r="P88" s="442"/>
      <c r="Q88" s="443">
        <v>438</v>
      </c>
      <c r="R88" s="437">
        <v>516</v>
      </c>
    </row>
    <row r="89" spans="1:18" s="386" customFormat="1" ht="23.1" customHeight="1" x14ac:dyDescent="0.15">
      <c r="A89" s="388"/>
      <c r="B89" s="387"/>
      <c r="C89" s="387"/>
      <c r="D89" s="391"/>
      <c r="E89" s="424"/>
      <c r="F89" s="424"/>
      <c r="G89" s="445"/>
      <c r="H89" s="388"/>
      <c r="I89" s="391"/>
      <c r="J89" s="424"/>
      <c r="K89" s="439" t="s">
        <v>6986</v>
      </c>
      <c r="L89" s="440" t="s">
        <v>6986</v>
      </c>
      <c r="M89" s="441"/>
      <c r="N89" s="441"/>
      <c r="O89" s="441"/>
      <c r="P89" s="442"/>
      <c r="Q89" s="443">
        <v>234</v>
      </c>
      <c r="R89" s="437">
        <v>468</v>
      </c>
    </row>
    <row r="90" spans="1:18" s="386" customFormat="1" ht="23.1" customHeight="1" x14ac:dyDescent="0.15">
      <c r="A90" s="388"/>
      <c r="B90" s="387"/>
      <c r="C90" s="387"/>
      <c r="D90" s="391"/>
      <c r="E90" s="424"/>
      <c r="F90" s="424"/>
      <c r="G90" s="445"/>
      <c r="H90" s="388"/>
      <c r="I90" s="391"/>
      <c r="J90" s="424"/>
      <c r="K90" s="439" t="s">
        <v>6987</v>
      </c>
      <c r="L90" s="440" t="s">
        <v>6987</v>
      </c>
      <c r="M90" s="441"/>
      <c r="N90" s="441"/>
      <c r="O90" s="441"/>
      <c r="P90" s="442"/>
      <c r="Q90" s="443">
        <v>36</v>
      </c>
      <c r="R90" s="437">
        <v>60</v>
      </c>
    </row>
    <row r="91" spans="1:18" s="386" customFormat="1" ht="23.1" customHeight="1" x14ac:dyDescent="0.15">
      <c r="A91" s="388"/>
      <c r="B91" s="387"/>
      <c r="C91" s="387"/>
      <c r="D91" s="391"/>
      <c r="E91" s="424"/>
      <c r="F91" s="424"/>
      <c r="G91" s="445"/>
      <c r="H91" s="388"/>
      <c r="I91" s="391"/>
      <c r="J91" s="424"/>
      <c r="K91" s="396" t="s">
        <v>6988</v>
      </c>
      <c r="L91" s="456" t="s">
        <v>6989</v>
      </c>
      <c r="M91" s="447"/>
      <c r="N91" s="447"/>
      <c r="O91" s="447"/>
      <c r="P91" s="447"/>
      <c r="Q91" s="405">
        <v>976</v>
      </c>
      <c r="R91" s="392">
        <v>974</v>
      </c>
    </row>
    <row r="92" spans="1:18" s="386" customFormat="1" ht="23.1" customHeight="1" x14ac:dyDescent="0.15">
      <c r="A92" s="388"/>
      <c r="B92" s="387"/>
      <c r="C92" s="387"/>
      <c r="D92" s="391"/>
      <c r="E92" s="424"/>
      <c r="F92" s="424"/>
      <c r="G92" s="445"/>
      <c r="H92" s="388"/>
      <c r="I92" s="391"/>
      <c r="J92" s="424"/>
      <c r="K92" s="445"/>
      <c r="L92" s="418" t="s">
        <v>6990</v>
      </c>
      <c r="M92" s="419"/>
      <c r="N92" s="419"/>
      <c r="O92" s="419"/>
      <c r="P92" s="419"/>
      <c r="Q92" s="422"/>
      <c r="R92" s="423"/>
    </row>
    <row r="93" spans="1:18" s="386" customFormat="1" ht="23.1" customHeight="1" x14ac:dyDescent="0.15">
      <c r="A93" s="388"/>
      <c r="B93" s="387"/>
      <c r="C93" s="387"/>
      <c r="D93" s="391"/>
      <c r="E93" s="424"/>
      <c r="F93" s="424"/>
      <c r="G93" s="445"/>
      <c r="H93" s="388"/>
      <c r="I93" s="391"/>
      <c r="J93" s="424"/>
      <c r="K93" s="445"/>
      <c r="L93" s="418" t="s">
        <v>7191</v>
      </c>
      <c r="M93" s="419"/>
      <c r="N93" s="419"/>
      <c r="O93" s="419"/>
      <c r="P93" s="421"/>
      <c r="Q93" s="422"/>
      <c r="R93" s="423"/>
    </row>
    <row r="94" spans="1:18" s="386" customFormat="1" ht="23.1" customHeight="1" x14ac:dyDescent="0.15">
      <c r="A94" s="388"/>
      <c r="B94" s="387"/>
      <c r="C94" s="387"/>
      <c r="D94" s="391"/>
      <c r="E94" s="424"/>
      <c r="F94" s="424"/>
      <c r="G94" s="445"/>
      <c r="H94" s="388"/>
      <c r="I94" s="391"/>
      <c r="J94" s="424"/>
      <c r="K94" s="439" t="s">
        <v>6991</v>
      </c>
      <c r="L94" s="440" t="s">
        <v>6991</v>
      </c>
      <c r="M94" s="441"/>
      <c r="N94" s="441"/>
      <c r="O94" s="441"/>
      <c r="P94" s="442"/>
      <c r="Q94" s="443">
        <v>3000</v>
      </c>
      <c r="R94" s="437">
        <v>3000</v>
      </c>
    </row>
    <row r="95" spans="1:18" s="386" customFormat="1" ht="23.1" customHeight="1" x14ac:dyDescent="0.15">
      <c r="A95" s="388"/>
      <c r="B95" s="387"/>
      <c r="C95" s="387"/>
      <c r="D95" s="391"/>
      <c r="E95" s="424"/>
      <c r="F95" s="424"/>
      <c r="G95" s="445"/>
      <c r="H95" s="388"/>
      <c r="I95" s="391"/>
      <c r="J95" s="424"/>
      <c r="K95" s="439" t="s">
        <v>6992</v>
      </c>
      <c r="L95" s="440" t="s">
        <v>6992</v>
      </c>
      <c r="M95" s="441"/>
      <c r="N95" s="441"/>
      <c r="O95" s="441"/>
      <c r="P95" s="442"/>
      <c r="Q95" s="443">
        <v>1800</v>
      </c>
      <c r="R95" s="437">
        <v>2100</v>
      </c>
    </row>
    <row r="96" spans="1:18" s="386" customFormat="1" ht="23.1" customHeight="1" x14ac:dyDescent="0.15">
      <c r="A96" s="388"/>
      <c r="B96" s="387"/>
      <c r="C96" s="387"/>
      <c r="D96" s="391"/>
      <c r="E96" s="424"/>
      <c r="F96" s="424"/>
      <c r="G96" s="445"/>
      <c r="H96" s="410"/>
      <c r="I96" s="407"/>
      <c r="J96" s="408"/>
      <c r="K96" s="439" t="s">
        <v>6993</v>
      </c>
      <c r="L96" s="440" t="s">
        <v>6993</v>
      </c>
      <c r="M96" s="441"/>
      <c r="N96" s="441"/>
      <c r="O96" s="441"/>
      <c r="P96" s="442"/>
      <c r="Q96" s="443">
        <v>392</v>
      </c>
      <c r="R96" s="437">
        <v>444</v>
      </c>
    </row>
    <row r="97" spans="1:18" s="386" customFormat="1" ht="23.1" customHeight="1" x14ac:dyDescent="0.15">
      <c r="A97" s="388"/>
      <c r="B97" s="387"/>
      <c r="C97" s="387"/>
      <c r="D97" s="391"/>
      <c r="E97" s="424"/>
      <c r="F97" s="424"/>
      <c r="G97" s="445"/>
      <c r="H97" s="438">
        <v>3</v>
      </c>
      <c r="I97" s="436" t="s">
        <v>6994</v>
      </c>
      <c r="J97" s="437">
        <f>Q97</f>
        <v>2166</v>
      </c>
      <c r="K97" s="439" t="s">
        <v>6994</v>
      </c>
      <c r="L97" s="440" t="s">
        <v>6995</v>
      </c>
      <c r="M97" s="441"/>
      <c r="N97" s="441"/>
      <c r="O97" s="441"/>
      <c r="P97" s="442"/>
      <c r="Q97" s="443">
        <v>2166</v>
      </c>
      <c r="R97" s="437">
        <v>2334</v>
      </c>
    </row>
    <row r="98" spans="1:18" s="386" customFormat="1" ht="23.1" customHeight="1" x14ac:dyDescent="0.15">
      <c r="A98" s="388"/>
      <c r="B98" s="387"/>
      <c r="C98" s="387"/>
      <c r="D98" s="391"/>
      <c r="E98" s="424"/>
      <c r="F98" s="424"/>
      <c r="G98" s="445"/>
      <c r="H98" s="438">
        <v>5</v>
      </c>
      <c r="I98" s="436" t="s">
        <v>6996</v>
      </c>
      <c r="J98" s="437">
        <f>Q98</f>
        <v>126</v>
      </c>
      <c r="K98" s="439" t="s">
        <v>6997</v>
      </c>
      <c r="L98" s="440" t="s">
        <v>6998</v>
      </c>
      <c r="M98" s="441"/>
      <c r="N98" s="441"/>
      <c r="O98" s="441"/>
      <c r="P98" s="442"/>
      <c r="Q98" s="443">
        <v>126</v>
      </c>
      <c r="R98" s="437">
        <v>126</v>
      </c>
    </row>
    <row r="99" spans="1:18" s="386" customFormat="1" ht="23.1" customHeight="1" x14ac:dyDescent="0.15">
      <c r="A99" s="388"/>
      <c r="B99" s="387"/>
      <c r="C99" s="387"/>
      <c r="D99" s="391"/>
      <c r="E99" s="424"/>
      <c r="F99" s="424"/>
      <c r="G99" s="445"/>
      <c r="H99" s="394">
        <v>6</v>
      </c>
      <c r="I99" s="395" t="s">
        <v>6999</v>
      </c>
      <c r="J99" s="392">
        <f>SUM(Q99:Q100)</f>
        <v>7955</v>
      </c>
      <c r="K99" s="465" t="s">
        <v>7000</v>
      </c>
      <c r="L99" s="397" t="s">
        <v>7000</v>
      </c>
      <c r="M99" s="398"/>
      <c r="N99" s="398"/>
      <c r="O99" s="398"/>
      <c r="P99" s="462"/>
      <c r="Q99" s="400">
        <v>4490</v>
      </c>
      <c r="R99" s="401">
        <v>5010</v>
      </c>
    </row>
    <row r="100" spans="1:18" s="386" customFormat="1" ht="23.1" customHeight="1" x14ac:dyDescent="0.15">
      <c r="A100" s="388"/>
      <c r="B100" s="387"/>
      <c r="C100" s="387"/>
      <c r="D100" s="391"/>
      <c r="E100" s="424"/>
      <c r="F100" s="424"/>
      <c r="G100" s="445"/>
      <c r="H100" s="388"/>
      <c r="I100" s="391"/>
      <c r="J100" s="424"/>
      <c r="K100" s="411" t="s">
        <v>7001</v>
      </c>
      <c r="L100" s="459" t="s">
        <v>7001</v>
      </c>
      <c r="M100" s="460"/>
      <c r="N100" s="460"/>
      <c r="O100" s="460"/>
      <c r="P100" s="461"/>
      <c r="Q100" s="464">
        <v>3465</v>
      </c>
      <c r="R100" s="408">
        <v>3730</v>
      </c>
    </row>
    <row r="101" spans="1:18" s="386" customFormat="1" ht="23.1" customHeight="1" x14ac:dyDescent="0.15">
      <c r="A101" s="388"/>
      <c r="B101" s="387"/>
      <c r="C101" s="387"/>
      <c r="D101" s="391"/>
      <c r="E101" s="424"/>
      <c r="F101" s="424"/>
      <c r="G101" s="445"/>
      <c r="H101" s="394">
        <v>7</v>
      </c>
      <c r="I101" s="395" t="s">
        <v>7002</v>
      </c>
      <c r="J101" s="392">
        <f>SUM(Q101:Q101)</f>
        <v>160</v>
      </c>
      <c r="K101" s="445" t="s">
        <v>7003</v>
      </c>
      <c r="L101" s="397" t="s">
        <v>7004</v>
      </c>
      <c r="M101" s="398"/>
      <c r="N101" s="398"/>
      <c r="O101" s="398"/>
      <c r="P101" s="462"/>
      <c r="Q101" s="400">
        <v>160</v>
      </c>
      <c r="R101" s="400">
        <v>160</v>
      </c>
    </row>
    <row r="102" spans="1:18" s="383" customFormat="1" ht="23.1" customHeight="1" x14ac:dyDescent="0.15">
      <c r="A102" s="388"/>
      <c r="B102" s="387"/>
      <c r="C102" s="387"/>
      <c r="D102" s="391"/>
      <c r="E102" s="424"/>
      <c r="F102" s="424"/>
      <c r="G102" s="445"/>
      <c r="H102" s="394">
        <v>11</v>
      </c>
      <c r="I102" s="395" t="s">
        <v>7005</v>
      </c>
      <c r="J102" s="393">
        <f>Q102</f>
        <v>100</v>
      </c>
      <c r="K102" s="439" t="s">
        <v>7006</v>
      </c>
      <c r="L102" s="440"/>
      <c r="M102" s="441"/>
      <c r="N102" s="441"/>
      <c r="O102" s="441"/>
      <c r="P102" s="442"/>
      <c r="Q102" s="443">
        <v>100</v>
      </c>
      <c r="R102" s="437">
        <v>100</v>
      </c>
    </row>
    <row r="103" spans="1:18" s="383" customFormat="1" ht="23.1" customHeight="1" x14ac:dyDescent="0.15">
      <c r="A103" s="388"/>
      <c r="B103" s="387"/>
      <c r="C103" s="387"/>
      <c r="D103" s="391"/>
      <c r="E103" s="424"/>
      <c r="F103" s="424"/>
      <c r="G103" s="445"/>
      <c r="H103" s="394">
        <v>12</v>
      </c>
      <c r="I103" s="395" t="s">
        <v>6894</v>
      </c>
      <c r="J103" s="392">
        <f>SUM(Q103:Q109)</f>
        <v>600</v>
      </c>
      <c r="K103" s="396" t="s">
        <v>7192</v>
      </c>
      <c r="L103" s="402" t="s">
        <v>7007</v>
      </c>
      <c r="M103" s="403"/>
      <c r="N103" s="403"/>
      <c r="O103" s="403"/>
      <c r="P103" s="444"/>
      <c r="Q103" s="405">
        <v>100</v>
      </c>
      <c r="R103" s="392">
        <v>100</v>
      </c>
    </row>
    <row r="104" spans="1:18" s="383" customFormat="1" ht="23.1" customHeight="1" x14ac:dyDescent="0.15">
      <c r="A104" s="388"/>
      <c r="B104" s="387"/>
      <c r="C104" s="387"/>
      <c r="D104" s="391"/>
      <c r="E104" s="424"/>
      <c r="F104" s="424"/>
      <c r="G104" s="445"/>
      <c r="H104" s="388"/>
      <c r="I104" s="391"/>
      <c r="J104" s="466"/>
      <c r="K104" s="465" t="s">
        <v>7008</v>
      </c>
      <c r="L104" s="397" t="s">
        <v>7009</v>
      </c>
      <c r="M104" s="398"/>
      <c r="N104" s="398"/>
      <c r="O104" s="398"/>
      <c r="P104" s="462"/>
      <c r="Q104" s="400">
        <v>50</v>
      </c>
      <c r="R104" s="401">
        <v>50</v>
      </c>
    </row>
    <row r="105" spans="1:18" s="383" customFormat="1" ht="23.1" customHeight="1" x14ac:dyDescent="0.15">
      <c r="A105" s="388"/>
      <c r="B105" s="387"/>
      <c r="C105" s="387"/>
      <c r="D105" s="391"/>
      <c r="E105" s="424"/>
      <c r="F105" s="424"/>
      <c r="G105" s="445"/>
      <c r="H105" s="388"/>
      <c r="I105" s="391"/>
      <c r="J105" s="466"/>
      <c r="K105" s="417" t="s">
        <v>7010</v>
      </c>
      <c r="L105" s="418" t="s">
        <v>7011</v>
      </c>
      <c r="M105" s="419"/>
      <c r="N105" s="419"/>
      <c r="O105" s="419"/>
      <c r="P105" s="421"/>
      <c r="Q105" s="422">
        <v>100</v>
      </c>
      <c r="R105" s="423">
        <v>100</v>
      </c>
    </row>
    <row r="106" spans="1:18" s="383" customFormat="1" ht="23.1" customHeight="1" x14ac:dyDescent="0.15">
      <c r="A106" s="388"/>
      <c r="B106" s="387"/>
      <c r="C106" s="387"/>
      <c r="D106" s="391"/>
      <c r="E106" s="424"/>
      <c r="F106" s="424"/>
      <c r="G106" s="445"/>
      <c r="H106" s="388"/>
      <c r="I106" s="391"/>
      <c r="J106" s="466"/>
      <c r="K106" s="417" t="s">
        <v>7012</v>
      </c>
      <c r="L106" s="418" t="s">
        <v>7013</v>
      </c>
      <c r="M106" s="419"/>
      <c r="N106" s="419"/>
      <c r="O106" s="419"/>
      <c r="P106" s="421"/>
      <c r="Q106" s="422">
        <v>150</v>
      </c>
      <c r="R106" s="423">
        <v>150</v>
      </c>
    </row>
    <row r="107" spans="1:18" s="383" customFormat="1" ht="23.1" customHeight="1" x14ac:dyDescent="0.15">
      <c r="A107" s="388"/>
      <c r="B107" s="387"/>
      <c r="C107" s="387"/>
      <c r="D107" s="391"/>
      <c r="E107" s="424"/>
      <c r="F107" s="424"/>
      <c r="G107" s="445"/>
      <c r="H107" s="388"/>
      <c r="I107" s="391"/>
      <c r="J107" s="466"/>
      <c r="K107" s="449" t="s">
        <v>7193</v>
      </c>
      <c r="L107" s="450" t="s">
        <v>7194</v>
      </c>
      <c r="M107" s="451"/>
      <c r="N107" s="451"/>
      <c r="O107" s="451"/>
      <c r="P107" s="452"/>
      <c r="Q107" s="453">
        <v>200</v>
      </c>
      <c r="R107" s="454">
        <v>200</v>
      </c>
    </row>
    <row r="108" spans="1:18" s="383" customFormat="1" ht="23.1" customHeight="1" x14ac:dyDescent="0.15">
      <c r="A108" s="388"/>
      <c r="B108" s="387"/>
      <c r="C108" s="387"/>
      <c r="D108" s="391"/>
      <c r="E108" s="424"/>
      <c r="F108" s="424"/>
      <c r="G108" s="445"/>
      <c r="H108" s="388"/>
      <c r="I108" s="391"/>
      <c r="J108" s="466"/>
      <c r="K108" s="449" t="s">
        <v>7014</v>
      </c>
      <c r="L108" s="450" t="s">
        <v>7015</v>
      </c>
      <c r="M108" s="451"/>
      <c r="N108" s="451"/>
      <c r="O108" s="451"/>
      <c r="P108" s="452"/>
      <c r="Q108" s="453">
        <v>0</v>
      </c>
      <c r="R108" s="454">
        <v>250</v>
      </c>
    </row>
    <row r="109" spans="1:18" s="383" customFormat="1" ht="23.1" customHeight="1" x14ac:dyDescent="0.15">
      <c r="A109" s="388"/>
      <c r="B109" s="387"/>
      <c r="C109" s="387"/>
      <c r="D109" s="391"/>
      <c r="E109" s="424"/>
      <c r="F109" s="424"/>
      <c r="G109" s="445"/>
      <c r="H109" s="410"/>
      <c r="I109" s="407"/>
      <c r="J109" s="409"/>
      <c r="K109" s="467" t="s">
        <v>7016</v>
      </c>
      <c r="L109" s="412" t="s">
        <v>7017</v>
      </c>
      <c r="M109" s="413"/>
      <c r="N109" s="413"/>
      <c r="O109" s="413"/>
      <c r="P109" s="448"/>
      <c r="Q109" s="415">
        <v>0</v>
      </c>
      <c r="R109" s="416">
        <v>303</v>
      </c>
    </row>
    <row r="110" spans="1:18" s="383" customFormat="1" ht="23.1" customHeight="1" x14ac:dyDescent="0.15">
      <c r="A110" s="388"/>
      <c r="B110" s="387"/>
      <c r="C110" s="387"/>
      <c r="D110" s="391"/>
      <c r="E110" s="424"/>
      <c r="F110" s="424"/>
      <c r="G110" s="445"/>
      <c r="H110" s="388">
        <v>13</v>
      </c>
      <c r="I110" s="391" t="s">
        <v>6896</v>
      </c>
      <c r="J110" s="466">
        <f>Q110:Q111</f>
        <v>656</v>
      </c>
      <c r="K110" s="396" t="s">
        <v>7018</v>
      </c>
      <c r="L110" s="447" t="s">
        <v>7019</v>
      </c>
      <c r="M110" s="447"/>
      <c r="N110" s="447"/>
      <c r="O110" s="447"/>
      <c r="P110" s="457"/>
      <c r="Q110" s="405">
        <v>656</v>
      </c>
      <c r="R110" s="392">
        <v>548</v>
      </c>
    </row>
    <row r="111" spans="1:18" s="383" customFormat="1" ht="23.1" customHeight="1" x14ac:dyDescent="0.15">
      <c r="A111" s="388"/>
      <c r="B111" s="387"/>
      <c r="C111" s="387"/>
      <c r="D111" s="391"/>
      <c r="E111" s="424"/>
      <c r="F111" s="424"/>
      <c r="G111" s="445"/>
      <c r="H111" s="410"/>
      <c r="I111" s="407"/>
      <c r="J111" s="409"/>
      <c r="K111" s="411"/>
      <c r="L111" s="412" t="s">
        <v>7020</v>
      </c>
      <c r="M111" s="413"/>
      <c r="N111" s="413"/>
      <c r="O111" s="413"/>
      <c r="P111" s="448"/>
      <c r="Q111" s="415"/>
      <c r="R111" s="416"/>
    </row>
    <row r="112" spans="1:18" s="383" customFormat="1" ht="23.1" customHeight="1" x14ac:dyDescent="0.15">
      <c r="A112" s="388"/>
      <c r="B112" s="387"/>
      <c r="C112" s="387"/>
      <c r="D112" s="391"/>
      <c r="E112" s="424"/>
      <c r="F112" s="424"/>
      <c r="G112" s="445"/>
      <c r="H112" s="388">
        <v>15</v>
      </c>
      <c r="I112" s="391" t="s">
        <v>7021</v>
      </c>
      <c r="J112" s="466">
        <f>SUM(Q112:Q115)</f>
        <v>809</v>
      </c>
      <c r="K112" s="445" t="s">
        <v>7022</v>
      </c>
      <c r="L112" s="397" t="s">
        <v>7023</v>
      </c>
      <c r="M112" s="398"/>
      <c r="N112" s="398"/>
      <c r="O112" s="398"/>
      <c r="P112" s="462"/>
      <c r="Q112" s="400">
        <v>9</v>
      </c>
      <c r="R112" s="401">
        <v>9</v>
      </c>
    </row>
    <row r="113" spans="1:18" s="383" customFormat="1" ht="23.1" customHeight="1" x14ac:dyDescent="0.15">
      <c r="A113" s="388"/>
      <c r="B113" s="387"/>
      <c r="C113" s="387"/>
      <c r="D113" s="391"/>
      <c r="E113" s="424"/>
      <c r="F113" s="424"/>
      <c r="G113" s="445"/>
      <c r="H113" s="388"/>
      <c r="I113" s="391"/>
      <c r="J113" s="466"/>
      <c r="K113" s="445"/>
      <c r="L113" s="430" t="s">
        <v>7024</v>
      </c>
      <c r="M113" s="430"/>
      <c r="N113" s="430"/>
      <c r="O113" s="430"/>
      <c r="P113" s="432"/>
      <c r="Q113" s="433">
        <v>500</v>
      </c>
      <c r="R113" s="434">
        <v>130</v>
      </c>
    </row>
    <row r="114" spans="1:18" s="383" customFormat="1" ht="23.1" customHeight="1" x14ac:dyDescent="0.15">
      <c r="A114" s="388"/>
      <c r="B114" s="387"/>
      <c r="C114" s="387"/>
      <c r="D114" s="391"/>
      <c r="E114" s="424"/>
      <c r="F114" s="424"/>
      <c r="G114" s="445"/>
      <c r="H114" s="388"/>
      <c r="I114" s="391"/>
      <c r="J114" s="466"/>
      <c r="K114" s="445"/>
      <c r="L114" s="419" t="s">
        <v>7195</v>
      </c>
      <c r="M114" s="419"/>
      <c r="N114" s="419"/>
      <c r="O114" s="419"/>
      <c r="P114" s="421"/>
      <c r="Q114" s="422">
        <v>300</v>
      </c>
      <c r="R114" s="423">
        <v>365</v>
      </c>
    </row>
    <row r="115" spans="1:18" s="383" customFormat="1" ht="23.1" hidden="1" customHeight="1" x14ac:dyDescent="0.15">
      <c r="A115" s="388"/>
      <c r="B115" s="387"/>
      <c r="C115" s="387"/>
      <c r="D115" s="391"/>
      <c r="E115" s="424"/>
      <c r="F115" s="424"/>
      <c r="G115" s="445"/>
      <c r="H115" s="388"/>
      <c r="I115" s="391"/>
      <c r="J115" s="466"/>
      <c r="K115" s="411"/>
      <c r="L115" s="451" t="s">
        <v>7025</v>
      </c>
      <c r="M115" s="451"/>
      <c r="N115" s="451"/>
      <c r="O115" s="451"/>
      <c r="P115" s="452"/>
      <c r="Q115" s="422"/>
      <c r="R115" s="423">
        <v>0</v>
      </c>
    </row>
    <row r="116" spans="1:18" s="383" customFormat="1" ht="23.1" customHeight="1" x14ac:dyDescent="0.15">
      <c r="A116" s="388"/>
      <c r="B116" s="387"/>
      <c r="C116" s="387"/>
      <c r="D116" s="391"/>
      <c r="E116" s="424"/>
      <c r="F116" s="424"/>
      <c r="G116" s="445"/>
      <c r="H116" s="394">
        <v>16</v>
      </c>
      <c r="I116" s="395" t="s">
        <v>6901</v>
      </c>
      <c r="J116" s="392">
        <f>SUM(Q116:Q125)</f>
        <v>2423</v>
      </c>
      <c r="K116" s="396" t="s">
        <v>7026</v>
      </c>
      <c r="L116" s="397" t="s">
        <v>7196</v>
      </c>
      <c r="M116" s="398"/>
      <c r="N116" s="398" t="s">
        <v>7027</v>
      </c>
      <c r="O116" s="398"/>
      <c r="P116" s="462"/>
      <c r="Q116" s="400">
        <v>1080</v>
      </c>
      <c r="R116" s="401">
        <v>1058</v>
      </c>
    </row>
    <row r="117" spans="1:18" s="383" customFormat="1" ht="23.1" customHeight="1" x14ac:dyDescent="0.15">
      <c r="A117" s="388"/>
      <c r="B117" s="387"/>
      <c r="C117" s="387"/>
      <c r="D117" s="391"/>
      <c r="E117" s="424"/>
      <c r="F117" s="424"/>
      <c r="G117" s="445"/>
      <c r="H117" s="388"/>
      <c r="I117" s="391"/>
      <c r="J117" s="466"/>
      <c r="K117" s="445"/>
      <c r="L117" s="418" t="s">
        <v>7197</v>
      </c>
      <c r="M117" s="419"/>
      <c r="N117" s="419" t="s">
        <v>7028</v>
      </c>
      <c r="O117" s="419"/>
      <c r="P117" s="421"/>
      <c r="Q117" s="422">
        <v>132</v>
      </c>
      <c r="R117" s="423">
        <v>120</v>
      </c>
    </row>
    <row r="118" spans="1:18" s="383" customFormat="1" ht="23.1" customHeight="1" x14ac:dyDescent="0.15">
      <c r="A118" s="388"/>
      <c r="B118" s="387"/>
      <c r="C118" s="387"/>
      <c r="D118" s="391"/>
      <c r="E118" s="424"/>
      <c r="F118" s="424"/>
      <c r="G118" s="445"/>
      <c r="H118" s="388"/>
      <c r="I118" s="391"/>
      <c r="J118" s="466"/>
      <c r="K118" s="445"/>
      <c r="L118" s="418" t="s">
        <v>7029</v>
      </c>
      <c r="M118" s="419"/>
      <c r="N118" s="419" t="s">
        <v>7030</v>
      </c>
      <c r="O118" s="419"/>
      <c r="P118" s="421"/>
      <c r="Q118" s="422">
        <v>55</v>
      </c>
      <c r="R118" s="423">
        <v>54</v>
      </c>
    </row>
    <row r="119" spans="1:18" s="383" customFormat="1" ht="23.1" hidden="1" customHeight="1" x14ac:dyDescent="0.15">
      <c r="A119" s="388"/>
      <c r="B119" s="387"/>
      <c r="C119" s="387"/>
      <c r="D119" s="391"/>
      <c r="E119" s="424"/>
      <c r="F119" s="424"/>
      <c r="G119" s="445"/>
      <c r="H119" s="388"/>
      <c r="I119" s="391"/>
      <c r="J119" s="466"/>
      <c r="K119" s="445"/>
      <c r="L119" s="418" t="s">
        <v>7031</v>
      </c>
      <c r="M119" s="419"/>
      <c r="N119" s="419" t="s">
        <v>7032</v>
      </c>
      <c r="O119" s="419"/>
      <c r="P119" s="421"/>
      <c r="Q119" s="422">
        <v>0</v>
      </c>
      <c r="R119" s="423">
        <v>0</v>
      </c>
    </row>
    <row r="120" spans="1:18" s="383" customFormat="1" ht="23.1" hidden="1" customHeight="1" x14ac:dyDescent="0.15">
      <c r="A120" s="388"/>
      <c r="B120" s="387"/>
      <c r="C120" s="387"/>
      <c r="D120" s="391"/>
      <c r="E120" s="424"/>
      <c r="F120" s="424"/>
      <c r="G120" s="445"/>
      <c r="H120" s="388"/>
      <c r="I120" s="391"/>
      <c r="J120" s="466"/>
      <c r="K120" s="445"/>
      <c r="L120" s="418" t="s">
        <v>7033</v>
      </c>
      <c r="M120" s="419"/>
      <c r="N120" s="419" t="s">
        <v>7034</v>
      </c>
      <c r="O120" s="419"/>
      <c r="P120" s="421"/>
      <c r="Q120" s="422">
        <v>0</v>
      </c>
      <c r="R120" s="423">
        <v>0</v>
      </c>
    </row>
    <row r="121" spans="1:18" s="383" customFormat="1" ht="23.1" hidden="1" customHeight="1" x14ac:dyDescent="0.15">
      <c r="A121" s="388"/>
      <c r="B121" s="387"/>
      <c r="C121" s="387"/>
      <c r="D121" s="391"/>
      <c r="E121" s="424"/>
      <c r="F121" s="424"/>
      <c r="G121" s="445"/>
      <c r="H121" s="388"/>
      <c r="I121" s="391"/>
      <c r="J121" s="466"/>
      <c r="K121" s="445"/>
      <c r="L121" s="418" t="s">
        <v>7035</v>
      </c>
      <c r="M121" s="419"/>
      <c r="N121" s="419" t="s">
        <v>7036</v>
      </c>
      <c r="O121" s="419"/>
      <c r="P121" s="421"/>
      <c r="Q121" s="422">
        <v>0</v>
      </c>
      <c r="R121" s="423">
        <v>0</v>
      </c>
    </row>
    <row r="122" spans="1:18" s="386" customFormat="1" ht="23.1" customHeight="1" x14ac:dyDescent="0.15">
      <c r="A122" s="388"/>
      <c r="B122" s="387"/>
      <c r="C122" s="387"/>
      <c r="D122" s="391"/>
      <c r="E122" s="424"/>
      <c r="F122" s="424"/>
      <c r="G122" s="445"/>
      <c r="H122" s="388"/>
      <c r="I122" s="391"/>
      <c r="J122" s="466"/>
      <c r="K122" s="449" t="s">
        <v>7037</v>
      </c>
      <c r="L122" s="418" t="s">
        <v>7038</v>
      </c>
      <c r="M122" s="419"/>
      <c r="N122" s="419" t="s">
        <v>7039</v>
      </c>
      <c r="O122" s="419"/>
      <c r="P122" s="421"/>
      <c r="Q122" s="422">
        <v>528</v>
      </c>
      <c r="R122" s="423">
        <v>528</v>
      </c>
    </row>
    <row r="123" spans="1:18" s="386" customFormat="1" ht="23.1" customHeight="1" x14ac:dyDescent="0.15">
      <c r="A123" s="388"/>
      <c r="B123" s="387"/>
      <c r="C123" s="387"/>
      <c r="D123" s="391"/>
      <c r="E123" s="424"/>
      <c r="F123" s="424"/>
      <c r="G123" s="445"/>
      <c r="H123" s="388"/>
      <c r="I123" s="391"/>
      <c r="J123" s="466"/>
      <c r="K123" s="445"/>
      <c r="L123" s="418" t="s">
        <v>7040</v>
      </c>
      <c r="M123" s="419"/>
      <c r="N123" s="419" t="s">
        <v>7041</v>
      </c>
      <c r="O123" s="419"/>
      <c r="P123" s="421"/>
      <c r="Q123" s="422">
        <v>264</v>
      </c>
      <c r="R123" s="423">
        <v>264</v>
      </c>
    </row>
    <row r="124" spans="1:18" s="386" customFormat="1" ht="23.1" customHeight="1" x14ac:dyDescent="0.15">
      <c r="A124" s="388"/>
      <c r="B124" s="387"/>
      <c r="C124" s="387"/>
      <c r="D124" s="391"/>
      <c r="E124" s="424"/>
      <c r="F124" s="424"/>
      <c r="G124" s="445"/>
      <c r="H124" s="388"/>
      <c r="I124" s="391"/>
      <c r="J124" s="466"/>
      <c r="K124" s="445"/>
      <c r="L124" s="418" t="s">
        <v>7042</v>
      </c>
      <c r="M124" s="419"/>
      <c r="N124" s="419" t="s">
        <v>7041</v>
      </c>
      <c r="O124" s="419"/>
      <c r="P124" s="421"/>
      <c r="Q124" s="422">
        <v>264</v>
      </c>
      <c r="R124" s="423">
        <v>264</v>
      </c>
    </row>
    <row r="125" spans="1:18" s="386" customFormat="1" ht="23.1" customHeight="1" x14ac:dyDescent="0.15">
      <c r="A125" s="388"/>
      <c r="B125" s="387"/>
      <c r="C125" s="387"/>
      <c r="D125" s="391"/>
      <c r="E125" s="424"/>
      <c r="F125" s="424"/>
      <c r="G125" s="445"/>
      <c r="H125" s="410"/>
      <c r="I125" s="407"/>
      <c r="J125" s="408"/>
      <c r="K125" s="467" t="s">
        <v>7043</v>
      </c>
      <c r="L125" s="412" t="s">
        <v>7044</v>
      </c>
      <c r="M125" s="413"/>
      <c r="N125" s="413"/>
      <c r="O125" s="413"/>
      <c r="P125" s="448"/>
      <c r="Q125" s="415">
        <v>100</v>
      </c>
      <c r="R125" s="416">
        <v>100</v>
      </c>
    </row>
    <row r="126" spans="1:18" s="386" customFormat="1" ht="23.1" customHeight="1" x14ac:dyDescent="0.15">
      <c r="A126" s="388"/>
      <c r="B126" s="387"/>
      <c r="C126" s="387"/>
      <c r="D126" s="391"/>
      <c r="E126" s="424"/>
      <c r="F126" s="424"/>
      <c r="G126" s="445"/>
      <c r="H126" s="394">
        <v>18</v>
      </c>
      <c r="I126" s="395" t="s">
        <v>7045</v>
      </c>
      <c r="J126" s="392">
        <f>SUM(Q126:Q135)</f>
        <v>6394</v>
      </c>
      <c r="K126" s="396" t="s">
        <v>6947</v>
      </c>
      <c r="L126" s="397" t="s">
        <v>7046</v>
      </c>
      <c r="M126" s="398"/>
      <c r="N126" s="398"/>
      <c r="O126" s="398"/>
      <c r="P126" s="430"/>
      <c r="Q126" s="400">
        <v>1500</v>
      </c>
      <c r="R126" s="401">
        <v>800</v>
      </c>
    </row>
    <row r="127" spans="1:18" s="386" customFormat="1" ht="23.1" customHeight="1" x14ac:dyDescent="0.15">
      <c r="A127" s="388"/>
      <c r="B127" s="387"/>
      <c r="C127" s="387"/>
      <c r="D127" s="391"/>
      <c r="E127" s="424"/>
      <c r="F127" s="424"/>
      <c r="G127" s="445"/>
      <c r="H127" s="388"/>
      <c r="I127" s="391"/>
      <c r="J127" s="424"/>
      <c r="K127" s="445"/>
      <c r="L127" s="429" t="s">
        <v>7047</v>
      </c>
      <c r="M127" s="430"/>
      <c r="N127" s="430"/>
      <c r="O127" s="430"/>
      <c r="P127" s="430"/>
      <c r="Q127" s="433">
        <v>3000</v>
      </c>
      <c r="R127" s="434">
        <v>0</v>
      </c>
    </row>
    <row r="128" spans="1:18" s="386" customFormat="1" ht="23.1" customHeight="1" x14ac:dyDescent="0.15">
      <c r="A128" s="388"/>
      <c r="B128" s="387"/>
      <c r="C128" s="387"/>
      <c r="D128" s="391"/>
      <c r="E128" s="424"/>
      <c r="F128" s="424"/>
      <c r="G128" s="445"/>
      <c r="H128" s="388"/>
      <c r="I128" s="391"/>
      <c r="J128" s="424"/>
      <c r="K128" s="445"/>
      <c r="L128" s="418" t="s">
        <v>7048</v>
      </c>
      <c r="M128" s="419"/>
      <c r="N128" s="419"/>
      <c r="O128" s="419"/>
      <c r="P128" s="419"/>
      <c r="Q128" s="422">
        <v>332</v>
      </c>
      <c r="R128" s="423">
        <v>332</v>
      </c>
    </row>
    <row r="129" spans="1:18" s="386" customFormat="1" ht="23.1" customHeight="1" x14ac:dyDescent="0.15">
      <c r="A129" s="388"/>
      <c r="B129" s="387"/>
      <c r="C129" s="387"/>
      <c r="D129" s="391"/>
      <c r="E129" s="424"/>
      <c r="F129" s="424"/>
      <c r="G129" s="445"/>
      <c r="H129" s="388"/>
      <c r="I129" s="391"/>
      <c r="J129" s="424"/>
      <c r="K129" s="391"/>
      <c r="L129" s="418" t="s">
        <v>7198</v>
      </c>
      <c r="M129" s="419"/>
      <c r="N129" s="419"/>
      <c r="O129" s="419"/>
      <c r="P129" s="419"/>
      <c r="Q129" s="422">
        <v>17</v>
      </c>
      <c r="R129" s="423">
        <v>17</v>
      </c>
    </row>
    <row r="130" spans="1:18" s="386" customFormat="1" ht="23.1" customHeight="1" x14ac:dyDescent="0.15">
      <c r="A130" s="388"/>
      <c r="B130" s="387"/>
      <c r="C130" s="387"/>
      <c r="D130" s="391"/>
      <c r="E130" s="424"/>
      <c r="F130" s="424"/>
      <c r="G130" s="445"/>
      <c r="H130" s="388"/>
      <c r="I130" s="391"/>
      <c r="J130" s="424"/>
      <c r="K130" s="391"/>
      <c r="L130" s="418" t="s">
        <v>7049</v>
      </c>
      <c r="M130" s="419"/>
      <c r="N130" s="419"/>
      <c r="O130" s="419"/>
      <c r="P130" s="419"/>
      <c r="Q130" s="422">
        <v>500</v>
      </c>
      <c r="R130" s="423">
        <v>500</v>
      </c>
    </row>
    <row r="131" spans="1:18" s="386" customFormat="1" ht="23.1" customHeight="1" x14ac:dyDescent="0.15">
      <c r="A131" s="388"/>
      <c r="B131" s="387"/>
      <c r="C131" s="387"/>
      <c r="D131" s="391"/>
      <c r="E131" s="424"/>
      <c r="F131" s="424"/>
      <c r="G131" s="445"/>
      <c r="H131" s="388"/>
      <c r="I131" s="391"/>
      <c r="J131" s="424"/>
      <c r="K131" s="391"/>
      <c r="L131" s="429" t="s">
        <v>7050</v>
      </c>
      <c r="M131" s="430"/>
      <c r="N131" s="430"/>
      <c r="O131" s="430"/>
      <c r="P131" s="432"/>
      <c r="Q131" s="433">
        <v>300</v>
      </c>
      <c r="R131" s="434">
        <v>550</v>
      </c>
    </row>
    <row r="132" spans="1:18" s="386" customFormat="1" ht="23.1" customHeight="1" x14ac:dyDescent="0.15">
      <c r="A132" s="388"/>
      <c r="B132" s="387"/>
      <c r="C132" s="387"/>
      <c r="D132" s="391"/>
      <c r="E132" s="424"/>
      <c r="F132" s="424"/>
      <c r="G132" s="445"/>
      <c r="H132" s="388"/>
      <c r="I132" s="391"/>
      <c r="J132" s="424"/>
      <c r="K132" s="391"/>
      <c r="L132" s="418" t="s">
        <v>7051</v>
      </c>
      <c r="M132" s="419"/>
      <c r="N132" s="419"/>
      <c r="O132" s="419"/>
      <c r="P132" s="421"/>
      <c r="Q132" s="422">
        <v>400</v>
      </c>
      <c r="R132" s="423">
        <v>400</v>
      </c>
    </row>
    <row r="133" spans="1:18" s="386" customFormat="1" ht="23.1" customHeight="1" x14ac:dyDescent="0.15">
      <c r="A133" s="388"/>
      <c r="B133" s="387"/>
      <c r="C133" s="387"/>
      <c r="D133" s="391"/>
      <c r="E133" s="424"/>
      <c r="F133" s="424"/>
      <c r="G133" s="445"/>
      <c r="H133" s="388"/>
      <c r="I133" s="391"/>
      <c r="J133" s="424"/>
      <c r="K133" s="391"/>
      <c r="L133" s="450" t="s">
        <v>7052</v>
      </c>
      <c r="M133" s="451"/>
      <c r="N133" s="451"/>
      <c r="O133" s="451"/>
      <c r="P133" s="452"/>
      <c r="Q133" s="453">
        <v>70</v>
      </c>
      <c r="R133" s="454">
        <v>0</v>
      </c>
    </row>
    <row r="134" spans="1:18" s="386" customFormat="1" ht="23.1" customHeight="1" x14ac:dyDescent="0.15">
      <c r="A134" s="388"/>
      <c r="B134" s="387"/>
      <c r="C134" s="387"/>
      <c r="D134" s="391"/>
      <c r="E134" s="424"/>
      <c r="F134" s="424"/>
      <c r="G134" s="445"/>
      <c r="H134" s="388"/>
      <c r="I134" s="391"/>
      <c r="J134" s="424"/>
      <c r="K134" s="391"/>
      <c r="L134" s="450" t="s">
        <v>7053</v>
      </c>
      <c r="M134" s="451"/>
      <c r="N134" s="451"/>
      <c r="O134" s="451"/>
      <c r="P134" s="452"/>
      <c r="Q134" s="453">
        <v>275</v>
      </c>
      <c r="R134" s="454">
        <v>0</v>
      </c>
    </row>
    <row r="135" spans="1:18" s="386" customFormat="1" ht="23.1" customHeight="1" x14ac:dyDescent="0.15">
      <c r="A135" s="388"/>
      <c r="B135" s="387"/>
      <c r="C135" s="387"/>
      <c r="D135" s="391"/>
      <c r="E135" s="424"/>
      <c r="F135" s="424"/>
      <c r="G135" s="445"/>
      <c r="H135" s="388"/>
      <c r="I135" s="391"/>
      <c r="J135" s="424"/>
      <c r="K135" s="391"/>
      <c r="L135" s="450" t="s">
        <v>7054</v>
      </c>
      <c r="M135" s="451"/>
      <c r="N135" s="451"/>
      <c r="O135" s="451"/>
      <c r="P135" s="452"/>
      <c r="Q135" s="453">
        <v>0</v>
      </c>
      <c r="R135" s="454">
        <v>1550</v>
      </c>
    </row>
    <row r="136" spans="1:18" s="386" customFormat="1" ht="23.1" customHeight="1" x14ac:dyDescent="0.15">
      <c r="A136" s="388"/>
      <c r="B136" s="387"/>
      <c r="C136" s="387"/>
      <c r="D136" s="391"/>
      <c r="E136" s="424"/>
      <c r="F136" s="424"/>
      <c r="G136" s="445"/>
      <c r="H136" s="394">
        <v>19</v>
      </c>
      <c r="I136" s="395" t="s">
        <v>7055</v>
      </c>
      <c r="J136" s="392">
        <f>SUM(Q136:Q143)</f>
        <v>607</v>
      </c>
      <c r="K136" s="395" t="s">
        <v>7056</v>
      </c>
      <c r="L136" s="397" t="s">
        <v>7057</v>
      </c>
      <c r="M136" s="398"/>
      <c r="N136" s="468" t="s">
        <v>7058</v>
      </c>
      <c r="O136" s="398"/>
      <c r="P136" s="462"/>
      <c r="Q136" s="400">
        <v>313</v>
      </c>
      <c r="R136" s="401">
        <v>304</v>
      </c>
    </row>
    <row r="137" spans="1:18" s="386" customFormat="1" ht="23.1" customHeight="1" x14ac:dyDescent="0.15">
      <c r="A137" s="388"/>
      <c r="B137" s="387"/>
      <c r="C137" s="387"/>
      <c r="D137" s="391"/>
      <c r="E137" s="424"/>
      <c r="F137" s="424"/>
      <c r="G137" s="445"/>
      <c r="H137" s="388"/>
      <c r="I137" s="391"/>
      <c r="J137" s="424"/>
      <c r="K137" s="391"/>
      <c r="L137" s="418" t="s">
        <v>7059</v>
      </c>
      <c r="M137" s="430"/>
      <c r="N137" s="446" t="s">
        <v>7060</v>
      </c>
      <c r="O137" s="430"/>
      <c r="P137" s="432"/>
      <c r="Q137" s="433"/>
      <c r="R137" s="434"/>
    </row>
    <row r="138" spans="1:18" s="386" customFormat="1" ht="23.1" customHeight="1" x14ac:dyDescent="0.15">
      <c r="A138" s="388"/>
      <c r="B138" s="387"/>
      <c r="C138" s="387"/>
      <c r="D138" s="391"/>
      <c r="E138" s="424"/>
      <c r="F138" s="424"/>
      <c r="G138" s="445"/>
      <c r="H138" s="388"/>
      <c r="I138" s="391"/>
      <c r="J138" s="424"/>
      <c r="K138" s="391"/>
      <c r="L138" s="418" t="s">
        <v>7061</v>
      </c>
      <c r="M138" s="419"/>
      <c r="N138" s="463" t="s">
        <v>7062</v>
      </c>
      <c r="O138" s="419"/>
      <c r="P138" s="421"/>
      <c r="Q138" s="422"/>
      <c r="R138" s="423"/>
    </row>
    <row r="139" spans="1:18" s="386" customFormat="1" ht="23.1" customHeight="1" x14ac:dyDescent="0.15">
      <c r="A139" s="388"/>
      <c r="B139" s="387"/>
      <c r="C139" s="387"/>
      <c r="D139" s="391"/>
      <c r="E139" s="424"/>
      <c r="F139" s="424"/>
      <c r="G139" s="445"/>
      <c r="H139" s="388"/>
      <c r="I139" s="391"/>
      <c r="J139" s="424"/>
      <c r="K139" s="391"/>
      <c r="L139" s="450" t="s">
        <v>7063</v>
      </c>
      <c r="M139" s="451"/>
      <c r="N139" s="469" t="s">
        <v>7064</v>
      </c>
      <c r="P139" s="452"/>
      <c r="Q139" s="453"/>
      <c r="R139" s="454"/>
    </row>
    <row r="140" spans="1:18" s="386" customFormat="1" ht="23.1" customHeight="1" x14ac:dyDescent="0.15">
      <c r="A140" s="388"/>
      <c r="B140" s="387"/>
      <c r="C140" s="387"/>
      <c r="D140" s="391"/>
      <c r="E140" s="424"/>
      <c r="F140" s="424"/>
      <c r="G140" s="445"/>
      <c r="H140" s="388"/>
      <c r="I140" s="391"/>
      <c r="J140" s="424"/>
      <c r="K140" s="428"/>
      <c r="L140" s="397" t="s">
        <v>7065</v>
      </c>
      <c r="M140" s="398"/>
      <c r="N140" s="468" t="s">
        <v>7066</v>
      </c>
      <c r="O140" s="398"/>
      <c r="P140" s="462"/>
      <c r="Q140" s="400"/>
      <c r="R140" s="401"/>
    </row>
    <row r="141" spans="1:18" s="386" customFormat="1" ht="23.1" customHeight="1" x14ac:dyDescent="0.15">
      <c r="A141" s="388"/>
      <c r="B141" s="387"/>
      <c r="C141" s="387"/>
      <c r="D141" s="391"/>
      <c r="E141" s="424"/>
      <c r="F141" s="424"/>
      <c r="G141" s="445"/>
      <c r="H141" s="388"/>
      <c r="I141" s="391"/>
      <c r="J141" s="424"/>
      <c r="K141" s="417" t="s">
        <v>7199</v>
      </c>
      <c r="L141" s="450" t="s">
        <v>7067</v>
      </c>
      <c r="M141" s="451"/>
      <c r="N141" s="463" t="s">
        <v>7068</v>
      </c>
      <c r="O141" s="451"/>
      <c r="P141" s="452"/>
      <c r="Q141" s="453">
        <v>30</v>
      </c>
      <c r="R141" s="454">
        <v>29</v>
      </c>
    </row>
    <row r="142" spans="1:18" s="386" customFormat="1" ht="23.1" customHeight="1" x14ac:dyDescent="0.15">
      <c r="A142" s="388"/>
      <c r="B142" s="387"/>
      <c r="C142" s="387"/>
      <c r="D142" s="391"/>
      <c r="E142" s="424"/>
      <c r="F142" s="424"/>
      <c r="G142" s="445"/>
      <c r="H142" s="388"/>
      <c r="I142" s="391"/>
      <c r="J142" s="424"/>
      <c r="K142" s="391" t="s">
        <v>7069</v>
      </c>
      <c r="L142" s="450" t="s">
        <v>7069</v>
      </c>
      <c r="M142" s="451"/>
      <c r="N142" s="463"/>
      <c r="O142" s="451"/>
      <c r="P142" s="452"/>
      <c r="Q142" s="453">
        <v>250</v>
      </c>
      <c r="R142" s="454">
        <v>0</v>
      </c>
    </row>
    <row r="143" spans="1:18" s="386" customFormat="1" ht="23.1" customHeight="1" x14ac:dyDescent="0.15">
      <c r="A143" s="388"/>
      <c r="B143" s="387"/>
      <c r="C143" s="387"/>
      <c r="D143" s="391"/>
      <c r="E143" s="424"/>
      <c r="F143" s="424"/>
      <c r="G143" s="445"/>
      <c r="H143" s="410"/>
      <c r="I143" s="407"/>
      <c r="J143" s="408"/>
      <c r="K143" s="467" t="s">
        <v>7070</v>
      </c>
      <c r="L143" s="412" t="s">
        <v>7071</v>
      </c>
      <c r="M143" s="413"/>
      <c r="N143" s="470"/>
      <c r="O143" s="413"/>
      <c r="P143" s="448"/>
      <c r="Q143" s="415">
        <v>14</v>
      </c>
      <c r="R143" s="416">
        <v>0</v>
      </c>
    </row>
    <row r="144" spans="1:18" s="386" customFormat="1" ht="23.1" customHeight="1" x14ac:dyDescent="0.15">
      <c r="A144" s="388"/>
      <c r="B144" s="387"/>
      <c r="C144" s="387"/>
      <c r="D144" s="391"/>
      <c r="E144" s="424"/>
      <c r="F144" s="424"/>
      <c r="G144" s="445"/>
      <c r="H144" s="388">
        <v>20</v>
      </c>
      <c r="I144" s="391" t="s">
        <v>6960</v>
      </c>
      <c r="J144" s="424">
        <f>SUM(Q144:Q148)</f>
        <v>2846</v>
      </c>
      <c r="K144" s="396" t="s">
        <v>7072</v>
      </c>
      <c r="L144" s="397" t="s">
        <v>7073</v>
      </c>
      <c r="M144" s="398"/>
      <c r="N144" s="398"/>
      <c r="O144" s="398"/>
      <c r="P144" s="462"/>
      <c r="Q144" s="400">
        <v>2833</v>
      </c>
      <c r="R144" s="401">
        <v>2756</v>
      </c>
    </row>
    <row r="145" spans="1:18" s="386" customFormat="1" ht="23.1" customHeight="1" x14ac:dyDescent="0.15">
      <c r="A145" s="388"/>
      <c r="B145" s="387"/>
      <c r="C145" s="387"/>
      <c r="D145" s="391"/>
      <c r="E145" s="424"/>
      <c r="F145" s="424"/>
      <c r="G145" s="445"/>
      <c r="H145" s="388"/>
      <c r="I145" s="391"/>
      <c r="J145" s="424"/>
      <c r="K145" s="445"/>
      <c r="L145" s="471" t="s">
        <v>7074</v>
      </c>
      <c r="M145" s="430"/>
      <c r="N145" s="430"/>
      <c r="O145" s="430"/>
      <c r="P145" s="432"/>
      <c r="Q145" s="433"/>
      <c r="R145" s="434"/>
    </row>
    <row r="146" spans="1:18" s="386" customFormat="1" ht="23.1" hidden="1" customHeight="1" x14ac:dyDescent="0.15">
      <c r="A146" s="388"/>
      <c r="B146" s="387"/>
      <c r="C146" s="387"/>
      <c r="D146" s="391"/>
      <c r="E146" s="424"/>
      <c r="F146" s="424"/>
      <c r="G146" s="445"/>
      <c r="H146" s="388"/>
      <c r="I146" s="391"/>
      <c r="J146" s="424"/>
      <c r="K146" s="428"/>
      <c r="L146" s="471"/>
      <c r="M146" s="430"/>
      <c r="N146" s="430"/>
      <c r="O146" s="430"/>
      <c r="P146" s="432"/>
      <c r="Q146" s="433"/>
      <c r="R146" s="434"/>
    </row>
    <row r="147" spans="1:18" s="386" customFormat="1" ht="23.1" hidden="1" customHeight="1" x14ac:dyDescent="0.15">
      <c r="A147" s="388"/>
      <c r="B147" s="387"/>
      <c r="C147" s="387"/>
      <c r="D147" s="391"/>
      <c r="E147" s="424"/>
      <c r="F147" s="424"/>
      <c r="G147" s="445"/>
      <c r="H147" s="388"/>
      <c r="I147" s="391"/>
      <c r="J147" s="424"/>
      <c r="K147" s="417" t="s">
        <v>7075</v>
      </c>
      <c r="L147" s="418" t="s">
        <v>7076</v>
      </c>
      <c r="M147" s="419"/>
      <c r="N147" s="419"/>
      <c r="O147" s="419"/>
      <c r="P147" s="421"/>
      <c r="Q147" s="422">
        <v>0</v>
      </c>
      <c r="R147" s="423">
        <v>0</v>
      </c>
    </row>
    <row r="148" spans="1:18" s="386" customFormat="1" ht="23.1" customHeight="1" x14ac:dyDescent="0.15">
      <c r="A148" s="388"/>
      <c r="B148" s="387"/>
      <c r="C148" s="387"/>
      <c r="D148" s="391"/>
      <c r="E148" s="424"/>
      <c r="F148" s="424"/>
      <c r="G148" s="445"/>
      <c r="H148" s="388"/>
      <c r="I148" s="391"/>
      <c r="J148" s="424"/>
      <c r="K148" s="449" t="s">
        <v>7077</v>
      </c>
      <c r="L148" s="450" t="s">
        <v>7078</v>
      </c>
      <c r="M148" s="451"/>
      <c r="N148" s="451"/>
      <c r="O148" s="472"/>
      <c r="P148" s="452"/>
      <c r="Q148" s="453">
        <v>13</v>
      </c>
      <c r="R148" s="454">
        <v>13</v>
      </c>
    </row>
    <row r="149" spans="1:18" s="386" customFormat="1" ht="23.1" customHeight="1" x14ac:dyDescent="0.15">
      <c r="A149" s="388"/>
      <c r="B149" s="387"/>
      <c r="C149" s="387"/>
      <c r="D149" s="391"/>
      <c r="E149" s="424"/>
      <c r="F149" s="424"/>
      <c r="G149" s="445"/>
      <c r="H149" s="438">
        <v>21</v>
      </c>
      <c r="I149" s="436" t="s">
        <v>6922</v>
      </c>
      <c r="J149" s="437">
        <f>Q149</f>
        <v>500</v>
      </c>
      <c r="K149" s="436" t="s">
        <v>7079</v>
      </c>
      <c r="L149" s="440" t="s">
        <v>7080</v>
      </c>
      <c r="M149" s="441"/>
      <c r="N149" s="441"/>
      <c r="O149" s="441"/>
      <c r="P149" s="442"/>
      <c r="Q149" s="443">
        <v>500</v>
      </c>
      <c r="R149" s="437">
        <v>350</v>
      </c>
    </row>
    <row r="150" spans="1:18" s="386" customFormat="1" ht="23.1" customHeight="1" x14ac:dyDescent="0.15">
      <c r="A150" s="388"/>
      <c r="B150" s="387"/>
      <c r="C150" s="387"/>
      <c r="D150" s="391"/>
      <c r="E150" s="424"/>
      <c r="F150" s="424"/>
      <c r="G150" s="445"/>
      <c r="H150" s="438">
        <v>22</v>
      </c>
      <c r="I150" s="436" t="s">
        <v>7081</v>
      </c>
      <c r="J150" s="437">
        <f>Q150</f>
        <v>214</v>
      </c>
      <c r="K150" s="436" t="s">
        <v>7082</v>
      </c>
      <c r="L150" s="440" t="s">
        <v>7083</v>
      </c>
      <c r="M150" s="441"/>
      <c r="N150" s="441"/>
      <c r="O150" s="441"/>
      <c r="P150" s="442"/>
      <c r="Q150" s="443">
        <v>214</v>
      </c>
      <c r="R150" s="437">
        <v>150</v>
      </c>
    </row>
    <row r="151" spans="1:18" s="386" customFormat="1" ht="23.1" customHeight="1" x14ac:dyDescent="0.15">
      <c r="A151" s="388"/>
      <c r="B151" s="387"/>
      <c r="C151" s="387"/>
      <c r="D151" s="391"/>
      <c r="E151" s="424"/>
      <c r="F151" s="424"/>
      <c r="G151" s="445"/>
      <c r="H151" s="394">
        <v>31</v>
      </c>
      <c r="I151" s="395" t="s">
        <v>7084</v>
      </c>
      <c r="J151" s="392">
        <f>SUM(Q151:Q153)</f>
        <v>184</v>
      </c>
      <c r="K151" s="396" t="s">
        <v>7085</v>
      </c>
      <c r="L151" s="402" t="s">
        <v>7086</v>
      </c>
      <c r="M151" s="403"/>
      <c r="N151" s="403"/>
      <c r="O151" s="403"/>
      <c r="P151" s="444"/>
      <c r="Q151" s="405">
        <v>42</v>
      </c>
      <c r="R151" s="392">
        <v>42</v>
      </c>
    </row>
    <row r="152" spans="1:18" s="386" customFormat="1" ht="23.1" customHeight="1" x14ac:dyDescent="0.15">
      <c r="A152" s="388"/>
      <c r="B152" s="387"/>
      <c r="C152" s="387"/>
      <c r="D152" s="391"/>
      <c r="E152" s="424"/>
      <c r="F152" s="424"/>
      <c r="G152" s="445"/>
      <c r="H152" s="388"/>
      <c r="I152" s="391"/>
      <c r="J152" s="424"/>
      <c r="K152" s="445"/>
      <c r="L152" s="418" t="s">
        <v>7087</v>
      </c>
      <c r="M152" s="419"/>
      <c r="N152" s="419"/>
      <c r="O152" s="419"/>
      <c r="P152" s="421"/>
      <c r="Q152" s="422">
        <v>92</v>
      </c>
      <c r="R152" s="423">
        <v>92</v>
      </c>
    </row>
    <row r="153" spans="1:18" s="386" customFormat="1" ht="23.1" customHeight="1" x14ac:dyDescent="0.15">
      <c r="A153" s="388"/>
      <c r="B153" s="387"/>
      <c r="C153" s="387"/>
      <c r="D153" s="391"/>
      <c r="E153" s="424"/>
      <c r="F153" s="424"/>
      <c r="G153" s="445"/>
      <c r="H153" s="410"/>
      <c r="I153" s="407"/>
      <c r="J153" s="408"/>
      <c r="K153" s="411"/>
      <c r="L153" s="412" t="s">
        <v>7088</v>
      </c>
      <c r="M153" s="413"/>
      <c r="N153" s="413"/>
      <c r="O153" s="413"/>
      <c r="P153" s="448"/>
      <c r="Q153" s="415">
        <v>50</v>
      </c>
      <c r="R153" s="416">
        <v>0</v>
      </c>
    </row>
    <row r="154" spans="1:18" s="386" customFormat="1" ht="23.1" customHeight="1" x14ac:dyDescent="0.15">
      <c r="A154" s="388"/>
      <c r="B154" s="387"/>
      <c r="C154" s="387"/>
      <c r="D154" s="391"/>
      <c r="E154" s="424"/>
      <c r="F154" s="424"/>
      <c r="G154" s="445"/>
      <c r="H154" s="410">
        <v>33</v>
      </c>
      <c r="I154" s="407" t="s">
        <v>7089</v>
      </c>
      <c r="J154" s="408">
        <f>Q154</f>
        <v>10</v>
      </c>
      <c r="K154" s="407" t="s">
        <v>7090</v>
      </c>
      <c r="L154" s="459" t="s">
        <v>7091</v>
      </c>
      <c r="M154" s="460"/>
      <c r="N154" s="460"/>
      <c r="O154" s="460"/>
      <c r="P154" s="461"/>
      <c r="Q154" s="464">
        <v>10</v>
      </c>
      <c r="R154" s="408">
        <v>10</v>
      </c>
    </row>
    <row r="155" spans="1:18" s="386" customFormat="1" ht="23.1" customHeight="1" x14ac:dyDescent="0.15">
      <c r="A155" s="388"/>
      <c r="B155" s="387"/>
      <c r="C155" s="387"/>
      <c r="D155" s="391"/>
      <c r="E155" s="424"/>
      <c r="F155" s="424"/>
      <c r="G155" s="445"/>
      <c r="H155" s="388">
        <v>35</v>
      </c>
      <c r="I155" s="391" t="s">
        <v>7092</v>
      </c>
      <c r="J155" s="424">
        <f>SUM(Q155:Q160)</f>
        <v>268</v>
      </c>
      <c r="K155" s="391" t="s">
        <v>7093</v>
      </c>
      <c r="L155" s="397" t="s">
        <v>7094</v>
      </c>
      <c r="M155" s="398"/>
      <c r="N155" s="398"/>
      <c r="O155" s="398"/>
      <c r="P155" s="462"/>
      <c r="Q155" s="400">
        <v>70</v>
      </c>
      <c r="R155" s="401">
        <v>70</v>
      </c>
    </row>
    <row r="156" spans="1:18" s="386" customFormat="1" ht="23.1" customHeight="1" x14ac:dyDescent="0.15">
      <c r="A156" s="388"/>
      <c r="B156" s="387"/>
      <c r="C156" s="387"/>
      <c r="D156" s="391"/>
      <c r="E156" s="424"/>
      <c r="F156" s="424"/>
      <c r="G156" s="445"/>
      <c r="H156" s="388"/>
      <c r="I156" s="391"/>
      <c r="J156" s="424"/>
      <c r="K156" s="391"/>
      <c r="L156" s="418" t="s">
        <v>7095</v>
      </c>
      <c r="M156" s="419"/>
      <c r="N156" s="419"/>
      <c r="O156" s="419"/>
      <c r="P156" s="421"/>
      <c r="Q156" s="422">
        <v>32</v>
      </c>
      <c r="R156" s="423">
        <v>32</v>
      </c>
    </row>
    <row r="157" spans="1:18" s="386" customFormat="1" ht="23.1" customHeight="1" x14ac:dyDescent="0.15">
      <c r="A157" s="388"/>
      <c r="B157" s="387"/>
      <c r="C157" s="387"/>
      <c r="D157" s="391"/>
      <c r="E157" s="424"/>
      <c r="F157" s="424"/>
      <c r="G157" s="445"/>
      <c r="H157" s="388"/>
      <c r="I157" s="391"/>
      <c r="J157" s="424"/>
      <c r="K157" s="391"/>
      <c r="L157" s="418" t="s">
        <v>7096</v>
      </c>
      <c r="M157" s="419"/>
      <c r="N157" s="419"/>
      <c r="O157" s="419"/>
      <c r="P157" s="421"/>
      <c r="Q157" s="422">
        <v>43</v>
      </c>
      <c r="R157" s="423">
        <v>43</v>
      </c>
    </row>
    <row r="158" spans="1:18" s="386" customFormat="1" ht="23.1" customHeight="1" x14ac:dyDescent="0.15">
      <c r="A158" s="388"/>
      <c r="B158" s="387"/>
      <c r="C158" s="387"/>
      <c r="D158" s="391"/>
      <c r="E158" s="424"/>
      <c r="F158" s="424"/>
      <c r="G158" s="445"/>
      <c r="H158" s="388"/>
      <c r="I158" s="391"/>
      <c r="J158" s="424"/>
      <c r="K158" s="391"/>
      <c r="L158" s="418" t="s">
        <v>7097</v>
      </c>
      <c r="M158" s="419"/>
      <c r="N158" s="419"/>
      <c r="O158" s="419"/>
      <c r="P158" s="421"/>
      <c r="Q158" s="422">
        <v>23</v>
      </c>
      <c r="R158" s="423">
        <v>23</v>
      </c>
    </row>
    <row r="159" spans="1:18" s="386" customFormat="1" ht="23.1" customHeight="1" x14ac:dyDescent="0.15">
      <c r="A159" s="388"/>
      <c r="B159" s="387"/>
      <c r="C159" s="387"/>
      <c r="D159" s="391"/>
      <c r="E159" s="424"/>
      <c r="F159" s="424"/>
      <c r="G159" s="445"/>
      <c r="H159" s="410"/>
      <c r="I159" s="407"/>
      <c r="J159" s="408"/>
      <c r="K159" s="467" t="s">
        <v>7098</v>
      </c>
      <c r="L159" s="412" t="s">
        <v>7099</v>
      </c>
      <c r="M159" s="413"/>
      <c r="N159" s="413"/>
      <c r="O159" s="413"/>
      <c r="P159" s="448"/>
      <c r="Q159" s="415">
        <v>100</v>
      </c>
      <c r="R159" s="416">
        <v>100</v>
      </c>
    </row>
    <row r="160" spans="1:18" s="386" customFormat="1" ht="23.1" hidden="1" customHeight="1" x14ac:dyDescent="0.15">
      <c r="A160" s="388"/>
      <c r="B160" s="387"/>
      <c r="C160" s="387"/>
      <c r="D160" s="391"/>
      <c r="E160" s="424"/>
      <c r="F160" s="424"/>
      <c r="G160" s="445"/>
      <c r="H160" s="410"/>
      <c r="I160" s="407"/>
      <c r="J160" s="408"/>
      <c r="K160" s="407"/>
      <c r="L160" s="459" t="s">
        <v>7100</v>
      </c>
      <c r="M160" s="460"/>
      <c r="N160" s="460"/>
      <c r="O160" s="460"/>
      <c r="P160" s="461"/>
      <c r="Q160" s="464"/>
      <c r="R160" s="408">
        <v>0</v>
      </c>
    </row>
    <row r="161" spans="1:18" s="386" customFormat="1" ht="23.1" customHeight="1" x14ac:dyDescent="0.15">
      <c r="A161" s="388"/>
      <c r="B161" s="387"/>
      <c r="C161" s="387"/>
      <c r="D161" s="391"/>
      <c r="E161" s="424"/>
      <c r="F161" s="424"/>
      <c r="G161" s="445"/>
      <c r="H161" s="394">
        <v>36</v>
      </c>
      <c r="I161" s="395" t="s">
        <v>7101</v>
      </c>
      <c r="J161" s="392">
        <f>SUM(Q161:Q161)</f>
        <v>1000</v>
      </c>
      <c r="K161" s="396" t="s">
        <v>7102</v>
      </c>
      <c r="L161" s="402"/>
      <c r="M161" s="403"/>
      <c r="N161" s="403"/>
      <c r="O161" s="403"/>
      <c r="P161" s="444"/>
      <c r="Q161" s="405">
        <v>1000</v>
      </c>
      <c r="R161" s="392">
        <v>1000</v>
      </c>
    </row>
    <row r="162" spans="1:18" s="386" customFormat="1" ht="23.1" customHeight="1" x14ac:dyDescent="0.15">
      <c r="A162" s="388"/>
      <c r="B162" s="387"/>
      <c r="C162" s="387"/>
      <c r="D162" s="391"/>
      <c r="E162" s="424"/>
      <c r="F162" s="424"/>
      <c r="G162" s="445"/>
      <c r="H162" s="438">
        <v>37</v>
      </c>
      <c r="I162" s="436" t="s">
        <v>7103</v>
      </c>
      <c r="J162" s="437">
        <f>Q162</f>
        <v>412</v>
      </c>
      <c r="K162" s="439" t="s">
        <v>7104</v>
      </c>
      <c r="L162" s="440" t="s">
        <v>7105</v>
      </c>
      <c r="M162" s="441"/>
      <c r="N162" s="441"/>
      <c r="O162" s="441"/>
      <c r="P162" s="442"/>
      <c r="Q162" s="443">
        <v>412</v>
      </c>
      <c r="R162" s="437">
        <v>443</v>
      </c>
    </row>
    <row r="163" spans="1:18" s="386" customFormat="1" ht="23.1" customHeight="1" x14ac:dyDescent="0.15">
      <c r="A163" s="388"/>
      <c r="B163" s="387"/>
      <c r="C163" s="387"/>
      <c r="D163" s="391"/>
      <c r="E163" s="424"/>
      <c r="F163" s="424"/>
      <c r="G163" s="445"/>
      <c r="H163" s="438">
        <v>38</v>
      </c>
      <c r="I163" s="436" t="s">
        <v>7106</v>
      </c>
      <c r="J163" s="437">
        <f>SUM(Q163:Q163)</f>
        <v>672</v>
      </c>
      <c r="K163" s="439" t="s">
        <v>7107</v>
      </c>
      <c r="L163" s="440" t="s">
        <v>7108</v>
      </c>
      <c r="M163" s="441"/>
      <c r="N163" s="441"/>
      <c r="O163" s="441"/>
      <c r="P163" s="442"/>
      <c r="Q163" s="443">
        <v>672</v>
      </c>
      <c r="R163" s="437">
        <v>706</v>
      </c>
    </row>
    <row r="164" spans="1:18" s="386" customFormat="1" ht="23.1" customHeight="1" x14ac:dyDescent="0.15">
      <c r="A164" s="388"/>
      <c r="B164" s="387"/>
      <c r="C164" s="387"/>
      <c r="D164" s="391"/>
      <c r="E164" s="424"/>
      <c r="F164" s="424"/>
      <c r="G164" s="445"/>
      <c r="H164" s="388">
        <v>40</v>
      </c>
      <c r="I164" s="391" t="s">
        <v>7109</v>
      </c>
      <c r="J164" s="424">
        <f>SUM(Q164:Q164)</f>
        <v>68</v>
      </c>
      <c r="K164" s="445" t="s">
        <v>6974</v>
      </c>
      <c r="L164" s="429" t="s">
        <v>7110</v>
      </c>
      <c r="M164" s="430"/>
      <c r="N164" s="430"/>
      <c r="O164" s="430"/>
      <c r="P164" s="432"/>
      <c r="Q164" s="433">
        <v>68</v>
      </c>
      <c r="R164" s="434">
        <v>15</v>
      </c>
    </row>
    <row r="165" spans="1:18" s="383" customFormat="1" ht="23.1" customHeight="1" x14ac:dyDescent="0.15">
      <c r="A165" s="388"/>
      <c r="B165" s="387"/>
      <c r="C165" s="390">
        <v>5</v>
      </c>
      <c r="D165" s="395" t="s">
        <v>7111</v>
      </c>
      <c r="E165" s="392">
        <f>J165</f>
        <v>128874</v>
      </c>
      <c r="F165" s="392">
        <f>SUM(R165:R169)</f>
        <v>128685</v>
      </c>
      <c r="G165" s="392">
        <f>E165-F165</f>
        <v>189</v>
      </c>
      <c r="H165" s="394">
        <v>1</v>
      </c>
      <c r="I165" s="395" t="s">
        <v>7112</v>
      </c>
      <c r="J165" s="392">
        <f>SUM(Q165:Q169)</f>
        <v>128874</v>
      </c>
      <c r="K165" s="465" t="s">
        <v>7113</v>
      </c>
      <c r="L165" s="397"/>
      <c r="M165" s="398"/>
      <c r="N165" s="398"/>
      <c r="O165" s="398"/>
      <c r="P165" s="462"/>
      <c r="Q165" s="400">
        <v>1096</v>
      </c>
      <c r="R165" s="401">
        <v>1096</v>
      </c>
    </row>
    <row r="166" spans="1:18" s="383" customFormat="1" ht="23.1" customHeight="1" x14ac:dyDescent="0.15">
      <c r="A166" s="388"/>
      <c r="B166" s="387"/>
      <c r="C166" s="387"/>
      <c r="D166" s="391"/>
      <c r="E166" s="424"/>
      <c r="F166" s="424"/>
      <c r="G166" s="445"/>
      <c r="H166" s="388"/>
      <c r="I166" s="473" t="s">
        <v>7114</v>
      </c>
      <c r="J166" s="424"/>
      <c r="K166" s="417" t="s">
        <v>7115</v>
      </c>
      <c r="L166" s="419"/>
      <c r="M166" s="419"/>
      <c r="N166" s="419"/>
      <c r="O166" s="419"/>
      <c r="P166" s="421"/>
      <c r="Q166" s="422">
        <v>93860</v>
      </c>
      <c r="R166" s="423">
        <v>92596</v>
      </c>
    </row>
    <row r="167" spans="1:18" s="383" customFormat="1" ht="23.1" customHeight="1" x14ac:dyDescent="0.15">
      <c r="A167" s="388"/>
      <c r="B167" s="387"/>
      <c r="C167" s="387"/>
      <c r="D167" s="391"/>
      <c r="E167" s="424"/>
      <c r="F167" s="424"/>
      <c r="G167" s="445"/>
      <c r="H167" s="388"/>
      <c r="I167" s="391"/>
      <c r="J167" s="424"/>
      <c r="K167" s="417" t="s">
        <v>7116</v>
      </c>
      <c r="L167" s="418"/>
      <c r="M167" s="419"/>
      <c r="N167" s="419"/>
      <c r="O167" s="419"/>
      <c r="P167" s="421"/>
      <c r="Q167" s="422">
        <v>32174</v>
      </c>
      <c r="R167" s="423">
        <v>33284</v>
      </c>
    </row>
    <row r="168" spans="1:18" s="383" customFormat="1" ht="23.1" customHeight="1" x14ac:dyDescent="0.15">
      <c r="A168" s="388"/>
      <c r="B168" s="387"/>
      <c r="C168" s="387"/>
      <c r="D168" s="391"/>
      <c r="E168" s="424"/>
      <c r="F168" s="424"/>
      <c r="G168" s="445"/>
      <c r="H168" s="388"/>
      <c r="I168" s="391"/>
      <c r="J168" s="424"/>
      <c r="K168" s="417" t="s">
        <v>7117</v>
      </c>
      <c r="L168" s="419"/>
      <c r="M168" s="419"/>
      <c r="N168" s="419"/>
      <c r="O168" s="419"/>
      <c r="P168" s="421"/>
      <c r="Q168" s="422">
        <v>606</v>
      </c>
      <c r="R168" s="423">
        <v>516</v>
      </c>
    </row>
    <row r="169" spans="1:18" s="383" customFormat="1" ht="23.1" customHeight="1" x14ac:dyDescent="0.15">
      <c r="A169" s="388"/>
      <c r="B169" s="387"/>
      <c r="C169" s="406"/>
      <c r="D169" s="407"/>
      <c r="E169" s="408"/>
      <c r="F169" s="408"/>
      <c r="G169" s="411"/>
      <c r="H169" s="410"/>
      <c r="I169" s="407"/>
      <c r="J169" s="408"/>
      <c r="K169" s="467" t="s">
        <v>7118</v>
      </c>
      <c r="L169" s="412"/>
      <c r="M169" s="413"/>
      <c r="N169" s="413"/>
      <c r="O169" s="413"/>
      <c r="P169" s="448"/>
      <c r="Q169" s="415">
        <v>1138</v>
      </c>
      <c r="R169" s="416">
        <v>1193</v>
      </c>
    </row>
    <row r="170" spans="1:18" s="383" customFormat="1" ht="23.1" customHeight="1" x14ac:dyDescent="0.15">
      <c r="A170" s="388"/>
      <c r="B170" s="406"/>
      <c r="C170" s="435">
        <v>6</v>
      </c>
      <c r="D170" s="436" t="s">
        <v>7119</v>
      </c>
      <c r="E170" s="437">
        <f>J170</f>
        <v>1</v>
      </c>
      <c r="F170" s="437">
        <f>R170</f>
        <v>1</v>
      </c>
      <c r="G170" s="437">
        <f>E170-F170</f>
        <v>0</v>
      </c>
      <c r="H170" s="410">
        <v>1</v>
      </c>
      <c r="I170" s="407" t="s">
        <v>7120</v>
      </c>
      <c r="J170" s="408">
        <f>Q170</f>
        <v>1</v>
      </c>
      <c r="K170" s="411" t="s">
        <v>7119</v>
      </c>
      <c r="L170" s="460"/>
      <c r="M170" s="460"/>
      <c r="N170" s="460"/>
      <c r="O170" s="460"/>
      <c r="P170" s="461"/>
      <c r="Q170" s="464">
        <v>1</v>
      </c>
      <c r="R170" s="408">
        <v>1</v>
      </c>
    </row>
    <row r="171" spans="1:18" s="383" customFormat="1" ht="23.1" customHeight="1" x14ac:dyDescent="0.15">
      <c r="A171" s="388"/>
      <c r="B171" s="583">
        <v>2</v>
      </c>
      <c r="C171" s="584" t="s">
        <v>7121</v>
      </c>
      <c r="D171" s="588"/>
      <c r="E171" s="586">
        <f>SUM(E172:E174)</f>
        <v>25496</v>
      </c>
      <c r="F171" s="586">
        <f>SUM(F172:F174)</f>
        <v>28474</v>
      </c>
      <c r="G171" s="586">
        <f>E171-F171</f>
        <v>-2978</v>
      </c>
      <c r="H171" s="587"/>
      <c r="I171" s="588"/>
      <c r="J171" s="589"/>
      <c r="K171" s="589"/>
      <c r="L171" s="590"/>
      <c r="M171" s="591"/>
      <c r="N171" s="591"/>
      <c r="O171" s="591"/>
      <c r="P171" s="592"/>
      <c r="Q171" s="586">
        <f>SUM(Q172:Q174)</f>
        <v>25496</v>
      </c>
      <c r="R171" s="586">
        <f>SUM(R172:R174)</f>
        <v>28474</v>
      </c>
    </row>
    <row r="172" spans="1:18" s="383" customFormat="1" ht="23.1" customHeight="1" x14ac:dyDescent="0.15">
      <c r="A172" s="388"/>
      <c r="B172" s="387"/>
      <c r="C172" s="390">
        <v>1</v>
      </c>
      <c r="D172" s="395" t="s">
        <v>7122</v>
      </c>
      <c r="E172" s="392">
        <f>SUM(J172:J174)</f>
        <v>25496</v>
      </c>
      <c r="F172" s="392">
        <f>SUM(R172:R173)</f>
        <v>28474</v>
      </c>
      <c r="G172" s="392">
        <f>E172-F172</f>
        <v>-2978</v>
      </c>
      <c r="H172" s="394">
        <v>1</v>
      </c>
      <c r="I172" s="395" t="s">
        <v>7123</v>
      </c>
      <c r="J172" s="392">
        <f>SUM(Q172:Q173)</f>
        <v>25496</v>
      </c>
      <c r="K172" s="396" t="s">
        <v>7124</v>
      </c>
      <c r="L172" s="474">
        <v>25315926</v>
      </c>
      <c r="M172" s="475" t="s">
        <v>7125</v>
      </c>
      <c r="N172" s="403"/>
      <c r="O172" s="403"/>
      <c r="P172" s="444"/>
      <c r="Q172" s="405">
        <v>25316</v>
      </c>
      <c r="R172" s="392">
        <v>28354</v>
      </c>
    </row>
    <row r="173" spans="1:18" s="383" customFormat="1" ht="23.1" customHeight="1" x14ac:dyDescent="0.15">
      <c r="A173" s="388"/>
      <c r="B173" s="387"/>
      <c r="C173" s="406"/>
      <c r="D173" s="473" t="s">
        <v>7200</v>
      </c>
      <c r="E173" s="424"/>
      <c r="F173" s="424"/>
      <c r="G173" s="424"/>
      <c r="H173" s="388"/>
      <c r="I173" s="391"/>
      <c r="J173" s="424"/>
      <c r="K173" s="449" t="s">
        <v>7126</v>
      </c>
      <c r="L173" s="476">
        <v>180000</v>
      </c>
      <c r="M173" s="463" t="s">
        <v>7125</v>
      </c>
      <c r="N173" s="451"/>
      <c r="O173" s="451"/>
      <c r="P173" s="452"/>
      <c r="Q173" s="453">
        <v>180</v>
      </c>
      <c r="R173" s="454">
        <v>120</v>
      </c>
    </row>
    <row r="174" spans="1:18" s="383" customFormat="1" ht="23.1" hidden="1" customHeight="1" x14ac:dyDescent="0.15">
      <c r="A174" s="388"/>
      <c r="B174" s="387"/>
      <c r="C174" s="406"/>
      <c r="D174" s="407"/>
      <c r="E174" s="408"/>
      <c r="F174" s="408"/>
      <c r="G174" s="411"/>
      <c r="H174" s="438">
        <v>2</v>
      </c>
      <c r="I174" s="436" t="s">
        <v>7127</v>
      </c>
      <c r="J174" s="437">
        <f>Q174</f>
        <v>0</v>
      </c>
      <c r="K174" s="439" t="s">
        <v>7128</v>
      </c>
      <c r="L174" s="440"/>
      <c r="M174" s="441"/>
      <c r="N174" s="441"/>
      <c r="O174" s="441"/>
      <c r="P174" s="442"/>
      <c r="Q174" s="443"/>
      <c r="R174" s="437">
        <v>0</v>
      </c>
    </row>
    <row r="175" spans="1:18" s="383" customFormat="1" ht="23.1" customHeight="1" x14ac:dyDescent="0.15">
      <c r="A175" s="388"/>
      <c r="B175" s="583">
        <v>3</v>
      </c>
      <c r="C175" s="584" t="s">
        <v>7129</v>
      </c>
      <c r="D175" s="588"/>
      <c r="E175" s="586">
        <f>E176</f>
        <v>2000</v>
      </c>
      <c r="F175" s="586">
        <f>F176</f>
        <v>3000</v>
      </c>
      <c r="G175" s="586">
        <f>E175-F175</f>
        <v>-1000</v>
      </c>
      <c r="H175" s="587"/>
      <c r="I175" s="588"/>
      <c r="J175" s="589"/>
      <c r="K175" s="589"/>
      <c r="L175" s="590"/>
      <c r="M175" s="591"/>
      <c r="N175" s="591"/>
      <c r="O175" s="591"/>
      <c r="P175" s="592"/>
      <c r="Q175" s="586">
        <f>SUM(Q176:Q176)</f>
        <v>2000</v>
      </c>
      <c r="R175" s="586">
        <f>SUM(R176:R176)</f>
        <v>3000</v>
      </c>
    </row>
    <row r="176" spans="1:18" s="383" customFormat="1" ht="23.1" customHeight="1" x14ac:dyDescent="0.15">
      <c r="A176" s="388"/>
      <c r="B176" s="387"/>
      <c r="C176" s="435">
        <v>4</v>
      </c>
      <c r="D176" s="395" t="s">
        <v>7130</v>
      </c>
      <c r="E176" s="392">
        <f>J176</f>
        <v>2000</v>
      </c>
      <c r="F176" s="437">
        <f>SUM(R176)</f>
        <v>3000</v>
      </c>
      <c r="G176" s="437">
        <f>E176-F176</f>
        <v>-1000</v>
      </c>
      <c r="H176" s="438">
        <v>1</v>
      </c>
      <c r="I176" s="436" t="s">
        <v>7130</v>
      </c>
      <c r="J176" s="437">
        <f>SUM(Q176:Q176)</f>
        <v>2000</v>
      </c>
      <c r="K176" s="439" t="s">
        <v>7131</v>
      </c>
      <c r="L176" s="459" t="s">
        <v>7132</v>
      </c>
      <c r="M176" s="460"/>
      <c r="N176" s="460"/>
      <c r="O176" s="460"/>
      <c r="P176" s="461"/>
      <c r="Q176" s="415">
        <v>2000</v>
      </c>
      <c r="R176" s="467">
        <v>3000</v>
      </c>
    </row>
    <row r="177" spans="1:18" s="383" customFormat="1" ht="23.1" customHeight="1" x14ac:dyDescent="0.15">
      <c r="A177" s="388"/>
      <c r="B177" s="583">
        <v>4</v>
      </c>
      <c r="C177" s="584" t="s">
        <v>7133</v>
      </c>
      <c r="D177" s="588"/>
      <c r="E177" s="586">
        <f>E178</f>
        <v>800</v>
      </c>
      <c r="F177" s="586">
        <f>F178</f>
        <v>800</v>
      </c>
      <c r="G177" s="586">
        <f>E177-F177</f>
        <v>0</v>
      </c>
      <c r="H177" s="587"/>
      <c r="I177" s="588"/>
      <c r="J177" s="589"/>
      <c r="K177" s="589"/>
      <c r="L177" s="590"/>
      <c r="M177" s="591"/>
      <c r="N177" s="591"/>
      <c r="O177" s="591"/>
      <c r="P177" s="592"/>
      <c r="Q177" s="586">
        <f>Q178</f>
        <v>800</v>
      </c>
      <c r="R177" s="586">
        <f>SUM(R178)</f>
        <v>800</v>
      </c>
    </row>
    <row r="178" spans="1:18" s="383" customFormat="1" ht="23.1" customHeight="1" x14ac:dyDescent="0.15">
      <c r="A178" s="410"/>
      <c r="B178" s="406"/>
      <c r="C178" s="435">
        <v>1</v>
      </c>
      <c r="D178" s="436" t="s">
        <v>7133</v>
      </c>
      <c r="E178" s="437">
        <f>J178</f>
        <v>800</v>
      </c>
      <c r="F178" s="437">
        <f>SUM(R178)</f>
        <v>800</v>
      </c>
      <c r="G178" s="437">
        <f>E178-F178</f>
        <v>0</v>
      </c>
      <c r="H178" s="438">
        <v>1</v>
      </c>
      <c r="I178" s="436" t="s">
        <v>7133</v>
      </c>
      <c r="J178" s="437">
        <f>Q178</f>
        <v>800</v>
      </c>
      <c r="K178" s="439" t="s">
        <v>7133</v>
      </c>
      <c r="L178" s="440"/>
      <c r="M178" s="441"/>
      <c r="N178" s="441"/>
      <c r="O178" s="441"/>
      <c r="P178" s="442"/>
      <c r="Q178" s="443">
        <v>800</v>
      </c>
      <c r="R178" s="439">
        <v>800</v>
      </c>
    </row>
    <row r="179" spans="1:18" s="382" customFormat="1" ht="20.100000000000001" customHeight="1" x14ac:dyDescent="0.15">
      <c r="A179" s="381"/>
      <c r="B179" s="381"/>
      <c r="C179" s="381"/>
      <c r="D179" s="381"/>
      <c r="E179" s="381"/>
      <c r="F179" s="381"/>
      <c r="G179" s="381"/>
      <c r="H179" s="381"/>
      <c r="I179" s="381"/>
      <c r="J179" s="381"/>
      <c r="K179" s="381"/>
      <c r="L179" s="477"/>
      <c r="M179" s="477"/>
      <c r="N179" s="477"/>
      <c r="O179" s="477"/>
      <c r="P179" s="477"/>
      <c r="Q179" s="381"/>
      <c r="R179" s="381"/>
    </row>
    <row r="180" spans="1:18" s="382" customFormat="1" ht="20.100000000000001" customHeight="1" x14ac:dyDescent="0.15">
      <c r="A180" s="381"/>
      <c r="B180" s="381"/>
      <c r="C180" s="381"/>
      <c r="D180" s="381"/>
      <c r="E180" s="381"/>
      <c r="F180" s="381"/>
      <c r="G180" s="381"/>
      <c r="H180" s="381"/>
      <c r="I180" s="381"/>
      <c r="J180" s="381"/>
      <c r="K180" s="381"/>
      <c r="L180" s="477"/>
      <c r="M180" s="477"/>
      <c r="N180" s="477"/>
      <c r="O180" s="477"/>
      <c r="P180" s="477"/>
      <c r="Q180" s="381"/>
      <c r="R180" s="381"/>
    </row>
    <row r="181" spans="1:18" s="382" customFormat="1" ht="20.100000000000001" customHeight="1" x14ac:dyDescent="0.15">
      <c r="A181" s="381"/>
      <c r="B181" s="381"/>
      <c r="C181" s="381"/>
      <c r="D181" s="381"/>
      <c r="E181" s="381"/>
      <c r="F181" s="381"/>
      <c r="G181" s="381"/>
      <c r="H181" s="381"/>
      <c r="I181" s="381"/>
      <c r="J181" s="381"/>
      <c r="K181" s="381"/>
      <c r="L181" s="477"/>
      <c r="M181" s="477"/>
      <c r="N181" s="477"/>
      <c r="O181" s="477"/>
      <c r="P181" s="477"/>
      <c r="Q181" s="381"/>
      <c r="R181" s="381"/>
    </row>
    <row r="182" spans="1:18" s="382" customFormat="1" ht="20.100000000000001" customHeight="1" x14ac:dyDescent="0.15">
      <c r="A182" s="381"/>
      <c r="B182" s="381"/>
      <c r="C182" s="381"/>
      <c r="D182" s="381"/>
      <c r="E182" s="381"/>
      <c r="F182" s="381"/>
      <c r="G182" s="381"/>
      <c r="H182" s="381"/>
      <c r="I182" s="381"/>
      <c r="J182" s="381"/>
      <c r="K182" s="381"/>
      <c r="L182" s="477"/>
      <c r="M182" s="477"/>
      <c r="N182" s="477"/>
      <c r="O182" s="477"/>
      <c r="P182" s="477"/>
      <c r="Q182" s="381"/>
      <c r="R182" s="381"/>
    </row>
    <row r="183" spans="1:18" s="382" customFormat="1" ht="20.100000000000001" customHeight="1" x14ac:dyDescent="0.15">
      <c r="A183" s="381"/>
      <c r="B183" s="381"/>
      <c r="C183" s="381"/>
      <c r="D183" s="381"/>
      <c r="E183" s="381"/>
      <c r="F183" s="381"/>
      <c r="G183" s="381"/>
      <c r="H183" s="381"/>
      <c r="I183" s="381"/>
      <c r="J183" s="381"/>
      <c r="K183" s="381"/>
      <c r="L183" s="477"/>
      <c r="M183" s="477"/>
      <c r="N183" s="477"/>
      <c r="O183" s="477"/>
      <c r="P183" s="477"/>
      <c r="Q183" s="381"/>
      <c r="R183" s="381"/>
    </row>
    <row r="184" spans="1:18" s="382" customFormat="1" ht="20.100000000000001" customHeight="1" x14ac:dyDescent="0.15">
      <c r="A184" s="381"/>
      <c r="B184" s="381"/>
      <c r="C184" s="381"/>
      <c r="D184" s="381"/>
      <c r="E184" s="381"/>
      <c r="F184" s="381"/>
      <c r="G184" s="381"/>
      <c r="H184" s="381"/>
      <c r="I184" s="381"/>
      <c r="J184" s="381"/>
      <c r="K184" s="381"/>
      <c r="L184" s="477"/>
      <c r="M184" s="477"/>
      <c r="N184" s="477"/>
      <c r="O184" s="477"/>
      <c r="P184" s="477"/>
      <c r="Q184" s="381"/>
      <c r="R184" s="381"/>
    </row>
    <row r="185" spans="1:18" s="382" customFormat="1" ht="20.100000000000001" customHeight="1" x14ac:dyDescent="0.15">
      <c r="A185" s="381"/>
      <c r="B185" s="381"/>
      <c r="C185" s="381"/>
      <c r="D185" s="381"/>
      <c r="E185" s="381"/>
      <c r="F185" s="381"/>
      <c r="G185" s="381"/>
      <c r="H185" s="381"/>
      <c r="I185" s="381"/>
      <c r="J185" s="381"/>
      <c r="K185" s="381"/>
      <c r="L185" s="477"/>
      <c r="M185" s="477"/>
      <c r="N185" s="477"/>
      <c r="O185" s="477"/>
      <c r="P185" s="477"/>
      <c r="Q185" s="381"/>
      <c r="R185" s="381"/>
    </row>
  </sheetData>
  <mergeCells count="8">
    <mergeCell ref="L65:P65"/>
    <mergeCell ref="L66:P66"/>
    <mergeCell ref="A1:R1"/>
    <mergeCell ref="H3:I3"/>
    <mergeCell ref="L3:P3"/>
    <mergeCell ref="L10:P10"/>
    <mergeCell ref="H30:I30"/>
    <mergeCell ref="L30:P30"/>
  </mergeCells>
  <phoneticPr fontId="18"/>
  <printOptions horizontalCentered="1"/>
  <pageMargins left="0" right="0" top="0.74803149606299213" bottom="0.74803149606299213" header="0.31496062992125984" footer="0.31496062992125984"/>
  <pageSetup paperSize="8" fitToHeight="6" orientation="landscape" cellComments="asDisplayed" errors="blank" r:id="rId1"/>
  <headerFooter alignWithMargins="0"/>
  <rowBreaks count="1" manualBreakCount="1">
    <brk id="28"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opLeftCell="E1" zoomScale="70" zoomScaleNormal="70" zoomScaleSheetLayoutView="70" workbookViewId="0">
      <selection activeCell="U14" sqref="U14"/>
    </sheetView>
  </sheetViews>
  <sheetFormatPr defaultRowHeight="13.5" x14ac:dyDescent="0.15"/>
  <cols>
    <col min="1" max="1" width="2.5" style="555" customWidth="1"/>
    <col min="2" max="3" width="2.625" style="555" customWidth="1"/>
    <col min="4" max="4" width="18.125" style="555" customWidth="1"/>
    <col min="5" max="6" width="8.375" style="555" customWidth="1"/>
    <col min="7" max="7" width="9.375" style="555" customWidth="1"/>
    <col min="8" max="8" width="3.5" style="555" customWidth="1"/>
    <col min="9" max="9" width="19.875" style="555" customWidth="1"/>
    <col min="10" max="10" width="8.375" style="555" customWidth="1"/>
    <col min="11" max="11" width="33.625" style="555" customWidth="1"/>
    <col min="12" max="15" width="15.75" style="567" customWidth="1"/>
    <col min="16" max="16" width="7.125" style="567" customWidth="1"/>
    <col min="17" max="18" width="9.375" style="555" customWidth="1"/>
    <col min="19" max="16384" width="9" style="555"/>
  </cols>
  <sheetData>
    <row r="1" spans="1:18" s="481" customFormat="1" ht="22.5" customHeight="1" x14ac:dyDescent="0.15">
      <c r="A1" s="603" t="s">
        <v>7134</v>
      </c>
      <c r="B1" s="479"/>
      <c r="C1" s="479"/>
      <c r="D1" s="478"/>
      <c r="E1" s="479"/>
      <c r="F1" s="479"/>
      <c r="G1" s="387"/>
      <c r="H1" s="479"/>
      <c r="I1" s="479"/>
      <c r="J1" s="479"/>
      <c r="K1" s="479"/>
      <c r="L1" s="480"/>
      <c r="M1" s="480"/>
      <c r="N1" s="480"/>
      <c r="O1" s="480"/>
      <c r="P1" s="480"/>
      <c r="Q1" s="795" t="s">
        <v>6835</v>
      </c>
      <c r="R1" s="795"/>
    </row>
    <row r="2" spans="1:18" s="481" customFormat="1" ht="32.1" customHeight="1" x14ac:dyDescent="0.15">
      <c r="A2" s="389" t="s">
        <v>6836</v>
      </c>
      <c r="B2" s="389" t="s">
        <v>6837</v>
      </c>
      <c r="C2" s="389" t="s">
        <v>6838</v>
      </c>
      <c r="D2" s="571" t="s">
        <v>6839</v>
      </c>
      <c r="E2" s="571" t="s">
        <v>6840</v>
      </c>
      <c r="F2" s="571" t="s">
        <v>6841</v>
      </c>
      <c r="G2" s="572" t="s">
        <v>6842</v>
      </c>
      <c r="H2" s="789" t="s">
        <v>7135</v>
      </c>
      <c r="I2" s="790"/>
      <c r="J2" s="571" t="s">
        <v>6890</v>
      </c>
      <c r="K2" s="571" t="s">
        <v>6845</v>
      </c>
      <c r="L2" s="789" t="s">
        <v>7203</v>
      </c>
      <c r="M2" s="791"/>
      <c r="N2" s="791"/>
      <c r="O2" s="791"/>
      <c r="P2" s="790"/>
      <c r="Q2" s="571" t="s">
        <v>7136</v>
      </c>
      <c r="R2" s="573" t="s">
        <v>7205</v>
      </c>
    </row>
    <row r="3" spans="1:18" s="481" customFormat="1" ht="23.1" customHeight="1" x14ac:dyDescent="0.15">
      <c r="A3" s="574">
        <v>1</v>
      </c>
      <c r="B3" s="575" t="s">
        <v>7134</v>
      </c>
      <c r="C3" s="575"/>
      <c r="D3" s="576"/>
      <c r="E3" s="577">
        <f>+E4+E9+E6</f>
        <v>132998</v>
      </c>
      <c r="F3" s="577">
        <f>+F4+F9+F6</f>
        <v>72372</v>
      </c>
      <c r="G3" s="577">
        <f t="shared" ref="G3:G11" si="0">E3-F3</f>
        <v>60626</v>
      </c>
      <c r="H3" s="578"/>
      <c r="I3" s="576"/>
      <c r="J3" s="579"/>
      <c r="K3" s="579"/>
      <c r="L3" s="580"/>
      <c r="M3" s="581"/>
      <c r="N3" s="581"/>
      <c r="O3" s="581"/>
      <c r="P3" s="582"/>
      <c r="Q3" s="577">
        <f>Q4+Q9+Q6</f>
        <v>132998</v>
      </c>
      <c r="R3" s="577">
        <f>R4+R9+R6</f>
        <v>72372</v>
      </c>
    </row>
    <row r="4" spans="1:18" s="481" customFormat="1" ht="23.1" customHeight="1" x14ac:dyDescent="0.15">
      <c r="A4" s="482"/>
      <c r="B4" s="583">
        <v>1</v>
      </c>
      <c r="C4" s="584" t="s">
        <v>7137</v>
      </c>
      <c r="D4" s="585"/>
      <c r="E4" s="586">
        <f>E5</f>
        <v>100000</v>
      </c>
      <c r="F4" s="586">
        <f>F5</f>
        <v>40000</v>
      </c>
      <c r="G4" s="586">
        <f t="shared" si="0"/>
        <v>60000</v>
      </c>
      <c r="H4" s="587"/>
      <c r="I4" s="588"/>
      <c r="J4" s="589"/>
      <c r="K4" s="589"/>
      <c r="L4" s="590"/>
      <c r="M4" s="591"/>
      <c r="N4" s="591"/>
      <c r="O4" s="591"/>
      <c r="P4" s="592"/>
      <c r="Q4" s="586">
        <f>SUM(Q5)</f>
        <v>100000</v>
      </c>
      <c r="R4" s="586">
        <f>SUM(R5)</f>
        <v>40000</v>
      </c>
    </row>
    <row r="5" spans="1:18" s="481" customFormat="1" ht="23.1" customHeight="1" x14ac:dyDescent="0.15">
      <c r="A5" s="482"/>
      <c r="B5" s="479"/>
      <c r="C5" s="483">
        <v>1</v>
      </c>
      <c r="D5" s="484" t="s">
        <v>7137</v>
      </c>
      <c r="E5" s="485">
        <f>J5</f>
        <v>100000</v>
      </c>
      <c r="F5" s="485">
        <v>40000</v>
      </c>
      <c r="G5" s="392">
        <f t="shared" si="0"/>
        <v>60000</v>
      </c>
      <c r="H5" s="486">
        <v>1</v>
      </c>
      <c r="I5" s="484" t="s">
        <v>7137</v>
      </c>
      <c r="J5" s="487">
        <f>SUM(Q5:Q5)</f>
        <v>100000</v>
      </c>
      <c r="K5" s="488" t="s">
        <v>7138</v>
      </c>
      <c r="L5" s="796" t="s">
        <v>7139</v>
      </c>
      <c r="M5" s="797"/>
      <c r="N5" s="797"/>
      <c r="O5" s="797"/>
      <c r="P5" s="798"/>
      <c r="Q5" s="489">
        <v>100000</v>
      </c>
      <c r="R5" s="487">
        <v>40000</v>
      </c>
    </row>
    <row r="6" spans="1:18" s="481" customFormat="1" ht="23.1" customHeight="1" x14ac:dyDescent="0.15">
      <c r="A6" s="482"/>
      <c r="B6" s="583">
        <v>2</v>
      </c>
      <c r="C6" s="593" t="s">
        <v>7140</v>
      </c>
      <c r="D6" s="588"/>
      <c r="E6" s="586">
        <f>E7</f>
        <v>0</v>
      </c>
      <c r="F6" s="586">
        <f>F7</f>
        <v>0</v>
      </c>
      <c r="G6" s="586">
        <f t="shared" si="0"/>
        <v>0</v>
      </c>
      <c r="H6" s="587"/>
      <c r="I6" s="588"/>
      <c r="J6" s="589"/>
      <c r="K6" s="589"/>
      <c r="L6" s="590"/>
      <c r="M6" s="591"/>
      <c r="N6" s="591"/>
      <c r="O6" s="591"/>
      <c r="P6" s="592"/>
      <c r="Q6" s="586">
        <f>Q7</f>
        <v>0</v>
      </c>
      <c r="R6" s="586">
        <f>R7</f>
        <v>0</v>
      </c>
    </row>
    <row r="7" spans="1:18" s="481" customFormat="1" ht="23.1" customHeight="1" x14ac:dyDescent="0.15">
      <c r="A7" s="482"/>
      <c r="B7" s="479"/>
      <c r="C7" s="483">
        <v>1</v>
      </c>
      <c r="D7" s="484" t="s">
        <v>7141</v>
      </c>
      <c r="E7" s="485">
        <f>J7</f>
        <v>0</v>
      </c>
      <c r="F7" s="485">
        <v>0</v>
      </c>
      <c r="G7" s="392">
        <f t="shared" si="0"/>
        <v>0</v>
      </c>
      <c r="H7" s="486">
        <v>1</v>
      </c>
      <c r="I7" s="484" t="s">
        <v>7142</v>
      </c>
      <c r="J7" s="485">
        <f>Q7</f>
        <v>0</v>
      </c>
      <c r="K7" s="490" t="s">
        <v>7143</v>
      </c>
      <c r="L7" s="480" t="s">
        <v>7144</v>
      </c>
      <c r="M7" s="480"/>
      <c r="N7" s="480"/>
      <c r="O7" s="480"/>
      <c r="P7" s="491"/>
      <c r="Q7" s="492">
        <v>0</v>
      </c>
      <c r="R7" s="493">
        <v>0</v>
      </c>
    </row>
    <row r="8" spans="1:18" s="481" customFormat="1" ht="23.1" hidden="1" customHeight="1" x14ac:dyDescent="0.15">
      <c r="A8" s="482"/>
      <c r="B8" s="494"/>
      <c r="C8" s="494"/>
      <c r="D8" s="495"/>
      <c r="E8" s="496"/>
      <c r="F8" s="496"/>
      <c r="G8" s="409"/>
      <c r="H8" s="497"/>
      <c r="I8" s="495"/>
      <c r="J8" s="498"/>
      <c r="K8" s="499"/>
      <c r="L8" s="500"/>
      <c r="M8" s="501"/>
      <c r="N8" s="502"/>
      <c r="O8" s="502"/>
      <c r="P8" s="503"/>
      <c r="Q8" s="504"/>
      <c r="R8" s="505"/>
    </row>
    <row r="9" spans="1:18" s="481" customFormat="1" ht="23.1" customHeight="1" x14ac:dyDescent="0.15">
      <c r="A9" s="482"/>
      <c r="B9" s="583">
        <v>3</v>
      </c>
      <c r="C9" s="593" t="s">
        <v>6871</v>
      </c>
      <c r="D9" s="588"/>
      <c r="E9" s="586">
        <f>E11+E10</f>
        <v>32998</v>
      </c>
      <c r="F9" s="586">
        <f>F11+F10</f>
        <v>32372</v>
      </c>
      <c r="G9" s="586">
        <f>E9-F9</f>
        <v>626</v>
      </c>
      <c r="H9" s="587"/>
      <c r="I9" s="588"/>
      <c r="J9" s="589"/>
      <c r="K9" s="589"/>
      <c r="L9" s="590"/>
      <c r="M9" s="591"/>
      <c r="N9" s="591"/>
      <c r="O9" s="591"/>
      <c r="P9" s="592"/>
      <c r="Q9" s="586">
        <f>SUM(Q10:Q11)</f>
        <v>32998</v>
      </c>
      <c r="R9" s="586">
        <f>SUM(R10:R11)</f>
        <v>32372</v>
      </c>
    </row>
    <row r="10" spans="1:18" s="481" customFormat="1" ht="23.1" customHeight="1" x14ac:dyDescent="0.15">
      <c r="A10" s="482"/>
      <c r="B10" s="479"/>
      <c r="C10" s="494">
        <v>2</v>
      </c>
      <c r="D10" s="495" t="s">
        <v>7145</v>
      </c>
      <c r="E10" s="506">
        <f>Q10</f>
        <v>15300</v>
      </c>
      <c r="F10" s="485">
        <v>15295</v>
      </c>
      <c r="G10" s="392">
        <f>E10-F10</f>
        <v>5</v>
      </c>
      <c r="H10" s="497">
        <v>1</v>
      </c>
      <c r="I10" s="495" t="s">
        <v>7145</v>
      </c>
      <c r="J10" s="496">
        <f>Q10</f>
        <v>15300</v>
      </c>
      <c r="K10" s="495" t="s">
        <v>7146</v>
      </c>
      <c r="L10" s="507" t="s">
        <v>7147</v>
      </c>
      <c r="M10" s="508"/>
      <c r="N10" s="509"/>
      <c r="O10" s="508"/>
      <c r="P10" s="510"/>
      <c r="Q10" s="489">
        <v>15300</v>
      </c>
      <c r="R10" s="511">
        <v>15295</v>
      </c>
    </row>
    <row r="11" spans="1:18" s="481" customFormat="1" ht="23.1" customHeight="1" x14ac:dyDescent="0.15">
      <c r="A11" s="482"/>
      <c r="B11" s="479"/>
      <c r="C11" s="483">
        <v>3</v>
      </c>
      <c r="D11" s="484" t="s">
        <v>7148</v>
      </c>
      <c r="E11" s="485">
        <f>J11</f>
        <v>17698</v>
      </c>
      <c r="F11" s="485">
        <v>17077</v>
      </c>
      <c r="G11" s="392">
        <f t="shared" si="0"/>
        <v>621</v>
      </c>
      <c r="H11" s="486">
        <v>1</v>
      </c>
      <c r="I11" s="484" t="s">
        <v>7149</v>
      </c>
      <c r="J11" s="485">
        <f>SUM(Q11:Q11)</f>
        <v>17698</v>
      </c>
      <c r="K11" s="490" t="s">
        <v>7150</v>
      </c>
      <c r="L11" s="480" t="s">
        <v>7151</v>
      </c>
      <c r="M11" s="480"/>
      <c r="N11" s="480"/>
      <c r="O11" s="480"/>
      <c r="P11" s="491"/>
      <c r="Q11" s="512">
        <v>17698</v>
      </c>
      <c r="R11" s="513">
        <v>17077</v>
      </c>
    </row>
    <row r="12" spans="1:18" s="481" customFormat="1" ht="23.1" customHeight="1" x14ac:dyDescent="0.15">
      <c r="A12" s="482"/>
      <c r="B12" s="479"/>
      <c r="C12" s="479"/>
      <c r="D12" s="514"/>
      <c r="E12" s="515"/>
      <c r="F12" s="515"/>
      <c r="G12" s="466"/>
      <c r="H12" s="482"/>
      <c r="I12" s="514"/>
      <c r="J12" s="515"/>
      <c r="K12" s="516"/>
      <c r="L12" s="517" t="s">
        <v>7152</v>
      </c>
      <c r="M12" s="518" t="s">
        <v>7153</v>
      </c>
      <c r="N12" s="519"/>
      <c r="O12" s="519"/>
      <c r="P12" s="520"/>
      <c r="Q12" s="521"/>
      <c r="R12" s="522"/>
    </row>
    <row r="13" spans="1:18" s="481" customFormat="1" ht="23.1" customHeight="1" x14ac:dyDescent="0.15">
      <c r="A13" s="482"/>
      <c r="B13" s="479"/>
      <c r="C13" s="479"/>
      <c r="D13" s="514"/>
      <c r="E13" s="515"/>
      <c r="F13" s="515"/>
      <c r="G13" s="466"/>
      <c r="H13" s="482"/>
      <c r="I13" s="514"/>
      <c r="J13" s="515"/>
      <c r="K13" s="514"/>
      <c r="L13" s="517"/>
      <c r="M13" s="518" t="s">
        <v>7201</v>
      </c>
      <c r="N13" s="519"/>
      <c r="O13" s="519"/>
      <c r="P13" s="520"/>
      <c r="Q13" s="521"/>
      <c r="R13" s="522"/>
    </row>
    <row r="14" spans="1:18" s="481" customFormat="1" ht="23.1" customHeight="1" x14ac:dyDescent="0.15">
      <c r="A14" s="497"/>
      <c r="B14" s="494"/>
      <c r="C14" s="494"/>
      <c r="D14" s="495"/>
      <c r="E14" s="496"/>
      <c r="F14" s="496"/>
      <c r="G14" s="409"/>
      <c r="H14" s="497"/>
      <c r="I14" s="495"/>
      <c r="J14" s="496"/>
      <c r="K14" s="495"/>
      <c r="L14" s="500"/>
      <c r="M14" s="501" t="s">
        <v>7202</v>
      </c>
      <c r="N14" s="502"/>
      <c r="O14" s="502"/>
      <c r="P14" s="503"/>
      <c r="Q14" s="504"/>
      <c r="R14" s="505"/>
    </row>
    <row r="15" spans="1:18" s="481" customFormat="1" ht="32.25" hidden="1" customHeight="1" x14ac:dyDescent="0.15">
      <c r="A15" s="479"/>
      <c r="B15" s="479"/>
      <c r="C15" s="479"/>
      <c r="D15" s="479"/>
      <c r="E15" s="479"/>
      <c r="F15" s="479"/>
      <c r="G15" s="387"/>
      <c r="H15" s="479"/>
      <c r="I15" s="479"/>
      <c r="J15" s="479"/>
      <c r="K15" s="479"/>
      <c r="L15" s="480"/>
      <c r="M15" s="480"/>
      <c r="N15" s="480"/>
      <c r="O15" s="480"/>
      <c r="P15" s="480"/>
      <c r="Q15" s="523"/>
      <c r="R15" s="524"/>
    </row>
    <row r="16" spans="1:18" s="481" customFormat="1" ht="24.95" customHeight="1" x14ac:dyDescent="0.15">
      <c r="A16" s="603" t="s">
        <v>7154</v>
      </c>
      <c r="B16" s="604"/>
      <c r="C16" s="479"/>
      <c r="D16" s="479"/>
      <c r="E16" s="479"/>
      <c r="F16" s="479"/>
      <c r="G16" s="387"/>
      <c r="H16" s="479"/>
      <c r="I16" s="479"/>
      <c r="J16" s="479"/>
      <c r="K16" s="479"/>
      <c r="L16" s="480"/>
      <c r="M16" s="480"/>
      <c r="N16" s="480"/>
      <c r="O16" s="525"/>
      <c r="P16" s="480"/>
      <c r="Q16" s="795" t="s">
        <v>6835</v>
      </c>
      <c r="R16" s="795"/>
    </row>
    <row r="17" spans="1:18" s="481" customFormat="1" ht="32.1" customHeight="1" x14ac:dyDescent="0.15">
      <c r="A17" s="389" t="s">
        <v>6836</v>
      </c>
      <c r="B17" s="389" t="s">
        <v>6837</v>
      </c>
      <c r="C17" s="389" t="s">
        <v>6838</v>
      </c>
      <c r="D17" s="571" t="s">
        <v>6839</v>
      </c>
      <c r="E17" s="571" t="s">
        <v>6840</v>
      </c>
      <c r="F17" s="571" t="s">
        <v>6841</v>
      </c>
      <c r="G17" s="572" t="s">
        <v>6842</v>
      </c>
      <c r="H17" s="789" t="s">
        <v>7135</v>
      </c>
      <c r="I17" s="790"/>
      <c r="J17" s="571" t="s">
        <v>6890</v>
      </c>
      <c r="K17" s="571" t="s">
        <v>6845</v>
      </c>
      <c r="L17" s="789" t="s">
        <v>7203</v>
      </c>
      <c r="M17" s="791"/>
      <c r="N17" s="791"/>
      <c r="O17" s="791"/>
      <c r="P17" s="790"/>
      <c r="Q17" s="571" t="s">
        <v>7136</v>
      </c>
      <c r="R17" s="573" t="s">
        <v>7205</v>
      </c>
    </row>
    <row r="18" spans="1:18" s="481" customFormat="1" ht="23.1" customHeight="1" x14ac:dyDescent="0.15">
      <c r="A18" s="574">
        <v>1</v>
      </c>
      <c r="B18" s="575" t="s">
        <v>7154</v>
      </c>
      <c r="C18" s="575"/>
      <c r="D18" s="576"/>
      <c r="E18" s="577">
        <f>+E19+E49+E51</f>
        <v>319362</v>
      </c>
      <c r="F18" s="577">
        <f>+F19+F49+F51</f>
        <v>249399</v>
      </c>
      <c r="G18" s="577">
        <f>E18-F18</f>
        <v>69963</v>
      </c>
      <c r="H18" s="578"/>
      <c r="I18" s="576"/>
      <c r="J18" s="579"/>
      <c r="K18" s="579"/>
      <c r="L18" s="580"/>
      <c r="M18" s="581"/>
      <c r="N18" s="581"/>
      <c r="O18" s="581"/>
      <c r="P18" s="582"/>
      <c r="Q18" s="577">
        <f>Q19+Q49+Q51</f>
        <v>319362</v>
      </c>
      <c r="R18" s="577">
        <f>R19+R49+R51</f>
        <v>249399</v>
      </c>
    </row>
    <row r="19" spans="1:18" s="481" customFormat="1" ht="23.1" customHeight="1" x14ac:dyDescent="0.15">
      <c r="A19" s="482"/>
      <c r="B19" s="583">
        <v>1</v>
      </c>
      <c r="C19" s="593" t="s">
        <v>7155</v>
      </c>
      <c r="D19" s="588"/>
      <c r="E19" s="586">
        <f>SUM(E20:E48)</f>
        <v>185635</v>
      </c>
      <c r="F19" s="586">
        <f>SUM(F20:F48)</f>
        <v>120500</v>
      </c>
      <c r="G19" s="586">
        <f>E19-F19</f>
        <v>65135</v>
      </c>
      <c r="H19" s="587"/>
      <c r="I19" s="588"/>
      <c r="J19" s="589"/>
      <c r="K19" s="589"/>
      <c r="L19" s="590"/>
      <c r="M19" s="591"/>
      <c r="N19" s="591"/>
      <c r="O19" s="591"/>
      <c r="P19" s="592"/>
      <c r="Q19" s="586">
        <f>SUM(Q20:Q48)</f>
        <v>185635</v>
      </c>
      <c r="R19" s="586">
        <f>SUM(R20:R48)</f>
        <v>120500</v>
      </c>
    </row>
    <row r="20" spans="1:18" s="481" customFormat="1" ht="23.1" customHeight="1" x14ac:dyDescent="0.15">
      <c r="A20" s="482"/>
      <c r="B20" s="479"/>
      <c r="C20" s="483">
        <v>1</v>
      </c>
      <c r="D20" s="483" t="s">
        <v>7156</v>
      </c>
      <c r="E20" s="485">
        <f>SUM(J20:J20)</f>
        <v>2000</v>
      </c>
      <c r="F20" s="485">
        <v>2000</v>
      </c>
      <c r="G20" s="392">
        <f>E20-F20</f>
        <v>0</v>
      </c>
      <c r="H20" s="486">
        <v>54</v>
      </c>
      <c r="I20" s="605" t="s">
        <v>7157</v>
      </c>
      <c r="J20" s="485">
        <f>SUM(Q20)</f>
        <v>2000</v>
      </c>
      <c r="K20" s="490" t="s">
        <v>7158</v>
      </c>
      <c r="L20" s="526" t="s">
        <v>7159</v>
      </c>
      <c r="M20" s="527"/>
      <c r="N20" s="527"/>
      <c r="O20" s="527"/>
      <c r="P20" s="528"/>
      <c r="Q20" s="529">
        <v>2000</v>
      </c>
      <c r="R20" s="530">
        <v>2000</v>
      </c>
    </row>
    <row r="21" spans="1:18" s="481" customFormat="1" ht="23.1" hidden="1" customHeight="1" x14ac:dyDescent="0.15">
      <c r="A21" s="482"/>
      <c r="B21" s="479"/>
      <c r="C21" s="479"/>
      <c r="D21" s="479"/>
      <c r="E21" s="515"/>
      <c r="F21" s="515"/>
      <c r="G21" s="424"/>
      <c r="H21" s="482"/>
      <c r="I21" s="479"/>
      <c r="J21" s="515"/>
      <c r="K21" s="516"/>
      <c r="L21" s="531" t="s">
        <v>7160</v>
      </c>
      <c r="M21" s="532"/>
      <c r="N21" s="532"/>
      <c r="O21" s="532"/>
      <c r="P21" s="533"/>
      <c r="Q21" s="534"/>
      <c r="R21" s="535">
        <v>0</v>
      </c>
    </row>
    <row r="22" spans="1:18" s="481" customFormat="1" ht="23.1" hidden="1" customHeight="1" x14ac:dyDescent="0.15">
      <c r="A22" s="482"/>
      <c r="B22" s="479"/>
      <c r="C22" s="479"/>
      <c r="D22" s="479"/>
      <c r="E22" s="515"/>
      <c r="F22" s="515"/>
      <c r="G22" s="424"/>
      <c r="H22" s="497"/>
      <c r="I22" s="495"/>
      <c r="J22" s="496"/>
      <c r="K22" s="516"/>
      <c r="L22" s="531" t="s">
        <v>7161</v>
      </c>
      <c r="M22" s="532"/>
      <c r="N22" s="532"/>
      <c r="O22" s="532"/>
      <c r="P22" s="533"/>
      <c r="Q22" s="534"/>
      <c r="R22" s="535">
        <v>0</v>
      </c>
    </row>
    <row r="23" spans="1:18" s="481" customFormat="1" ht="23.1" customHeight="1" x14ac:dyDescent="0.15">
      <c r="A23" s="482"/>
      <c r="B23" s="479"/>
      <c r="C23" s="483">
        <v>2</v>
      </c>
      <c r="D23" s="484" t="s">
        <v>7162</v>
      </c>
      <c r="E23" s="485">
        <f>J23</f>
        <v>183635</v>
      </c>
      <c r="F23" s="485">
        <f>SUM(R23:R33)</f>
        <v>118500</v>
      </c>
      <c r="G23" s="392">
        <f>E23-F23</f>
        <v>65135</v>
      </c>
      <c r="H23" s="486">
        <v>55</v>
      </c>
      <c r="I23" s="484" t="s">
        <v>7163</v>
      </c>
      <c r="J23" s="485">
        <f>SUM(Q23:Q48)</f>
        <v>183635</v>
      </c>
      <c r="K23" s="490" t="s">
        <v>7164</v>
      </c>
      <c r="L23" s="526" t="s">
        <v>7165</v>
      </c>
      <c r="M23" s="536"/>
      <c r="N23" s="536"/>
      <c r="O23" s="536"/>
      <c r="P23" s="528"/>
      <c r="Q23" s="529">
        <v>61200</v>
      </c>
      <c r="R23" s="537">
        <v>60000</v>
      </c>
    </row>
    <row r="24" spans="1:18" s="481" customFormat="1" ht="23.1" customHeight="1" x14ac:dyDescent="0.15">
      <c r="A24" s="482"/>
      <c r="B24" s="479"/>
      <c r="C24" s="479"/>
      <c r="D24" s="514"/>
      <c r="E24" s="515"/>
      <c r="F24" s="515"/>
      <c r="G24" s="466"/>
      <c r="H24" s="482"/>
      <c r="I24" s="514"/>
      <c r="J24" s="515"/>
      <c r="K24" s="538"/>
      <c r="L24" s="531" t="s">
        <v>7166</v>
      </c>
      <c r="M24" s="539"/>
      <c r="N24" s="539"/>
      <c r="O24" s="539"/>
      <c r="P24" s="533"/>
      <c r="Q24" s="534">
        <v>10200</v>
      </c>
      <c r="R24" s="535">
        <v>10000</v>
      </c>
    </row>
    <row r="25" spans="1:18" s="481" customFormat="1" ht="23.1" customHeight="1" x14ac:dyDescent="0.15">
      <c r="A25" s="482"/>
      <c r="B25" s="479"/>
      <c r="C25" s="479"/>
      <c r="D25" s="514"/>
      <c r="E25" s="515"/>
      <c r="F25" s="515"/>
      <c r="G25" s="466"/>
      <c r="H25" s="482"/>
      <c r="I25" s="514"/>
      <c r="J25" s="515"/>
      <c r="K25" s="516" t="s">
        <v>7204</v>
      </c>
      <c r="L25" s="531" t="s">
        <v>7167</v>
      </c>
      <c r="M25" s="539"/>
      <c r="N25" s="539"/>
      <c r="O25" s="539"/>
      <c r="P25" s="533"/>
      <c r="Q25" s="534">
        <v>3565</v>
      </c>
      <c r="R25" s="535">
        <v>3500</v>
      </c>
    </row>
    <row r="26" spans="1:18" s="481" customFormat="1" ht="23.1" customHeight="1" x14ac:dyDescent="0.15">
      <c r="A26" s="482"/>
      <c r="B26" s="479"/>
      <c r="C26" s="479"/>
      <c r="D26" s="514"/>
      <c r="E26" s="515"/>
      <c r="F26" s="515"/>
      <c r="G26" s="466"/>
      <c r="H26" s="482"/>
      <c r="I26" s="514"/>
      <c r="J26" s="515"/>
      <c r="K26" s="479"/>
      <c r="L26" s="531" t="s">
        <v>7168</v>
      </c>
      <c r="M26" s="539"/>
      <c r="N26" s="539"/>
      <c r="O26" s="539"/>
      <c r="P26" s="533"/>
      <c r="Q26" s="534">
        <v>3870</v>
      </c>
      <c r="R26" s="535">
        <v>3800</v>
      </c>
    </row>
    <row r="27" spans="1:18" s="481" customFormat="1" ht="23.1" customHeight="1" x14ac:dyDescent="0.15">
      <c r="A27" s="482"/>
      <c r="B27" s="479"/>
      <c r="C27" s="479"/>
      <c r="D27" s="514"/>
      <c r="E27" s="515"/>
      <c r="F27" s="515"/>
      <c r="G27" s="466"/>
      <c r="H27" s="482"/>
      <c r="I27" s="479"/>
      <c r="J27" s="540"/>
      <c r="K27" s="516"/>
      <c r="L27" s="531" t="s">
        <v>7169</v>
      </c>
      <c r="M27" s="539"/>
      <c r="N27" s="539"/>
      <c r="O27" s="539"/>
      <c r="P27" s="533"/>
      <c r="Q27" s="534">
        <v>57100</v>
      </c>
      <c r="R27" s="535">
        <v>0</v>
      </c>
    </row>
    <row r="28" spans="1:18" s="481" customFormat="1" ht="23.1" customHeight="1" x14ac:dyDescent="0.15">
      <c r="A28" s="482"/>
      <c r="B28" s="479"/>
      <c r="C28" s="479"/>
      <c r="D28" s="514"/>
      <c r="E28" s="515"/>
      <c r="F28" s="515"/>
      <c r="G28" s="466"/>
      <c r="H28" s="482"/>
      <c r="I28" s="479"/>
      <c r="J28" s="540"/>
      <c r="K28" s="516"/>
      <c r="L28" s="517" t="s">
        <v>7170</v>
      </c>
      <c r="M28" s="519"/>
      <c r="N28" s="519"/>
      <c r="O28" s="519"/>
      <c r="P28" s="520"/>
      <c r="Q28" s="521">
        <v>26500</v>
      </c>
      <c r="R28" s="541">
        <v>0</v>
      </c>
    </row>
    <row r="29" spans="1:18" s="481" customFormat="1" ht="23.1" customHeight="1" x14ac:dyDescent="0.15">
      <c r="A29" s="482"/>
      <c r="B29" s="479"/>
      <c r="C29" s="479"/>
      <c r="D29" s="514"/>
      <c r="E29" s="515"/>
      <c r="F29" s="515"/>
      <c r="G29" s="466"/>
      <c r="H29" s="482"/>
      <c r="I29" s="479"/>
      <c r="J29" s="540"/>
      <c r="K29" s="516"/>
      <c r="L29" s="542" t="s">
        <v>7171</v>
      </c>
      <c r="M29" s="543"/>
      <c r="N29" s="543"/>
      <c r="O29" s="543"/>
      <c r="P29" s="544"/>
      <c r="Q29" s="545">
        <v>2500</v>
      </c>
      <c r="R29" s="546">
        <v>0</v>
      </c>
    </row>
    <row r="30" spans="1:18" s="481" customFormat="1" ht="23.1" customHeight="1" x14ac:dyDescent="0.15">
      <c r="A30" s="482"/>
      <c r="B30" s="479"/>
      <c r="C30" s="479"/>
      <c r="D30" s="514"/>
      <c r="E30" s="515"/>
      <c r="F30" s="515"/>
      <c r="G30" s="466"/>
      <c r="H30" s="482"/>
      <c r="I30" s="479"/>
      <c r="J30" s="540"/>
      <c r="K30" s="516"/>
      <c r="L30" s="542" t="s">
        <v>7172</v>
      </c>
      <c r="M30" s="543"/>
      <c r="N30" s="543"/>
      <c r="O30" s="543"/>
      <c r="P30" s="544"/>
      <c r="Q30" s="545">
        <v>1500</v>
      </c>
      <c r="R30" s="546">
        <v>0</v>
      </c>
    </row>
    <row r="31" spans="1:18" s="481" customFormat="1" ht="23.1" customHeight="1" x14ac:dyDescent="0.15">
      <c r="A31" s="482"/>
      <c r="B31" s="479"/>
      <c r="C31" s="479"/>
      <c r="D31" s="514"/>
      <c r="E31" s="515"/>
      <c r="F31" s="515"/>
      <c r="G31" s="466"/>
      <c r="H31" s="482"/>
      <c r="I31" s="479"/>
      <c r="J31" s="540"/>
      <c r="K31" s="516"/>
      <c r="L31" s="542" t="s">
        <v>7173</v>
      </c>
      <c r="M31" s="543"/>
      <c r="N31" s="543"/>
      <c r="O31" s="543"/>
      <c r="P31" s="544"/>
      <c r="Q31" s="545">
        <v>1000</v>
      </c>
      <c r="R31" s="546">
        <v>0</v>
      </c>
    </row>
    <row r="32" spans="1:18" s="481" customFormat="1" ht="23.1" customHeight="1" x14ac:dyDescent="0.15">
      <c r="A32" s="482"/>
      <c r="B32" s="479"/>
      <c r="C32" s="479"/>
      <c r="D32" s="514"/>
      <c r="E32" s="515"/>
      <c r="F32" s="515"/>
      <c r="G32" s="466"/>
      <c r="H32" s="482"/>
      <c r="I32" s="479"/>
      <c r="J32" s="540"/>
      <c r="K32" s="516"/>
      <c r="L32" s="542" t="s">
        <v>7174</v>
      </c>
      <c r="M32" s="543"/>
      <c r="N32" s="543"/>
      <c r="O32" s="543"/>
      <c r="P32" s="544"/>
      <c r="Q32" s="545">
        <v>1200</v>
      </c>
      <c r="R32" s="546">
        <v>0</v>
      </c>
    </row>
    <row r="33" spans="1:18" s="481" customFormat="1" ht="23.1" customHeight="1" x14ac:dyDescent="0.15">
      <c r="A33" s="482"/>
      <c r="B33" s="479"/>
      <c r="C33" s="479"/>
      <c r="D33" s="514"/>
      <c r="E33" s="515"/>
      <c r="F33" s="515"/>
      <c r="G33" s="466"/>
      <c r="H33" s="482"/>
      <c r="I33" s="514"/>
      <c r="J33" s="515"/>
      <c r="K33" s="516"/>
      <c r="L33" s="517" t="s">
        <v>7175</v>
      </c>
      <c r="M33" s="519"/>
      <c r="N33" s="519"/>
      <c r="O33" s="519"/>
      <c r="P33" s="520"/>
      <c r="Q33" s="521">
        <v>15000</v>
      </c>
      <c r="R33" s="541">
        <v>41200</v>
      </c>
    </row>
    <row r="34" spans="1:18" s="481" customFormat="1" ht="23.1" hidden="1" customHeight="1" x14ac:dyDescent="0.15">
      <c r="A34" s="482"/>
      <c r="B34" s="479"/>
      <c r="C34" s="479"/>
      <c r="D34" s="514"/>
      <c r="E34" s="515"/>
      <c r="F34" s="515"/>
      <c r="G34" s="466"/>
      <c r="H34" s="482"/>
      <c r="I34" s="514"/>
      <c r="J34" s="515"/>
      <c r="K34" s="516"/>
      <c r="L34" s="531" t="s">
        <v>7176</v>
      </c>
      <c r="M34" s="539"/>
      <c r="N34" s="539"/>
      <c r="O34" s="539"/>
      <c r="P34" s="533"/>
      <c r="Q34" s="534">
        <v>0</v>
      </c>
      <c r="R34" s="535"/>
    </row>
    <row r="35" spans="1:18" s="481" customFormat="1" ht="23.1" hidden="1" customHeight="1" x14ac:dyDescent="0.15">
      <c r="A35" s="482"/>
      <c r="B35" s="479"/>
      <c r="C35" s="479"/>
      <c r="D35" s="514"/>
      <c r="E35" s="515"/>
      <c r="F35" s="515"/>
      <c r="G35" s="466"/>
      <c r="H35" s="482"/>
      <c r="I35" s="514"/>
      <c r="J35" s="515"/>
      <c r="K35" s="516"/>
      <c r="L35" s="531" t="s">
        <v>7177</v>
      </c>
      <c r="M35" s="539"/>
      <c r="N35" s="539"/>
      <c r="O35" s="539"/>
      <c r="P35" s="533"/>
      <c r="Q35" s="534">
        <v>0</v>
      </c>
      <c r="R35" s="535"/>
    </row>
    <row r="36" spans="1:18" s="481" customFormat="1" ht="23.1" hidden="1" customHeight="1" x14ac:dyDescent="0.15">
      <c r="A36" s="482"/>
      <c r="B36" s="479"/>
      <c r="C36" s="479"/>
      <c r="D36" s="514"/>
      <c r="E36" s="515"/>
      <c r="F36" s="515"/>
      <c r="G36" s="466"/>
      <c r="H36" s="482"/>
      <c r="I36" s="514"/>
      <c r="J36" s="515"/>
      <c r="K36" s="516"/>
      <c r="L36" s="531" t="s">
        <v>7178</v>
      </c>
      <c r="M36" s="539"/>
      <c r="N36" s="539"/>
      <c r="O36" s="539"/>
      <c r="P36" s="533"/>
      <c r="Q36" s="534">
        <v>0</v>
      </c>
      <c r="R36" s="535"/>
    </row>
    <row r="37" spans="1:18" s="481" customFormat="1" ht="23.1" hidden="1" customHeight="1" x14ac:dyDescent="0.15">
      <c r="A37" s="482"/>
      <c r="B37" s="479"/>
      <c r="C37" s="479"/>
      <c r="D37" s="514"/>
      <c r="E37" s="515"/>
      <c r="F37" s="515"/>
      <c r="G37" s="466"/>
      <c r="H37" s="482"/>
      <c r="I37" s="479"/>
      <c r="J37" s="540"/>
      <c r="K37" s="516"/>
      <c r="L37" s="517" t="s">
        <v>7179</v>
      </c>
      <c r="M37" s="519"/>
      <c r="N37" s="519"/>
      <c r="O37" s="519"/>
      <c r="P37" s="520"/>
      <c r="Q37" s="521">
        <v>0</v>
      </c>
      <c r="R37" s="541"/>
    </row>
    <row r="38" spans="1:18" s="481" customFormat="1" ht="23.1" hidden="1" customHeight="1" x14ac:dyDescent="0.15">
      <c r="A38" s="482"/>
      <c r="B38" s="479"/>
      <c r="C38" s="479"/>
      <c r="D38" s="514"/>
      <c r="E38" s="515"/>
      <c r="F38" s="515"/>
      <c r="G38" s="466"/>
      <c r="H38" s="482"/>
      <c r="I38" s="514"/>
      <c r="J38" s="515"/>
      <c r="K38" s="516"/>
      <c r="L38" s="531" t="s">
        <v>7180</v>
      </c>
      <c r="M38" s="532"/>
      <c r="N38" s="532"/>
      <c r="O38" s="532"/>
      <c r="P38" s="533"/>
      <c r="Q38" s="534">
        <v>0</v>
      </c>
      <c r="R38" s="535"/>
    </row>
    <row r="39" spans="1:18" s="481" customFormat="1" ht="23.1" hidden="1" customHeight="1" x14ac:dyDescent="0.15">
      <c r="A39" s="482"/>
      <c r="B39" s="479"/>
      <c r="C39" s="479"/>
      <c r="D39" s="514"/>
      <c r="E39" s="515"/>
      <c r="F39" s="515"/>
      <c r="G39" s="466"/>
      <c r="H39" s="482"/>
      <c r="I39" s="479"/>
      <c r="J39" s="540"/>
      <c r="K39" s="516"/>
      <c r="L39" s="547" t="s">
        <v>7181</v>
      </c>
      <c r="M39" s="480"/>
      <c r="N39" s="480"/>
      <c r="O39" s="480"/>
      <c r="P39" s="491"/>
      <c r="Q39" s="512">
        <v>0</v>
      </c>
      <c r="R39" s="515"/>
    </row>
    <row r="40" spans="1:18" s="481" customFormat="1" ht="23.1" hidden="1" customHeight="1" x14ac:dyDescent="0.15">
      <c r="A40" s="482"/>
      <c r="B40" s="479"/>
      <c r="C40" s="479"/>
      <c r="D40" s="514"/>
      <c r="E40" s="515"/>
      <c r="F40" s="515"/>
      <c r="G40" s="466"/>
      <c r="H40" s="482"/>
      <c r="I40" s="479"/>
      <c r="J40" s="540"/>
      <c r="K40" s="516"/>
      <c r="L40" s="531" t="s">
        <v>7182</v>
      </c>
      <c r="M40" s="532"/>
      <c r="N40" s="532"/>
      <c r="O40" s="532"/>
      <c r="P40" s="533"/>
      <c r="Q40" s="534">
        <v>0</v>
      </c>
      <c r="R40" s="535"/>
    </row>
    <row r="41" spans="1:18" s="481" customFormat="1" ht="23.1" hidden="1" customHeight="1" x14ac:dyDescent="0.15">
      <c r="A41" s="482"/>
      <c r="B41" s="479"/>
      <c r="C41" s="479"/>
      <c r="D41" s="514"/>
      <c r="E41" s="515"/>
      <c r="F41" s="515"/>
      <c r="G41" s="466"/>
      <c r="H41" s="482"/>
      <c r="I41" s="514"/>
      <c r="J41" s="515"/>
      <c r="L41" s="517" t="s">
        <v>7183</v>
      </c>
      <c r="M41" s="519"/>
      <c r="N41" s="519"/>
      <c r="O41" s="519"/>
      <c r="P41" s="520"/>
      <c r="Q41" s="521">
        <v>0</v>
      </c>
      <c r="R41" s="541"/>
    </row>
    <row r="42" spans="1:18" s="481" customFormat="1" ht="23.1" hidden="1" customHeight="1" x14ac:dyDescent="0.15">
      <c r="A42" s="482"/>
      <c r="B42" s="479"/>
      <c r="C42" s="479"/>
      <c r="D42" s="514"/>
      <c r="E42" s="515"/>
      <c r="F42" s="515"/>
      <c r="G42" s="424"/>
      <c r="H42" s="482"/>
      <c r="I42" s="479"/>
      <c r="J42" s="540"/>
      <c r="K42" s="516"/>
      <c r="L42" s="517"/>
      <c r="M42" s="519"/>
      <c r="N42" s="519"/>
      <c r="O42" s="519"/>
      <c r="P42" s="520"/>
      <c r="Q42" s="521"/>
      <c r="R42" s="541"/>
    </row>
    <row r="43" spans="1:18" s="481" customFormat="1" ht="23.1" hidden="1" customHeight="1" x14ac:dyDescent="0.15">
      <c r="A43" s="482"/>
      <c r="B43" s="479"/>
      <c r="C43" s="479"/>
      <c r="D43" s="514"/>
      <c r="E43" s="515"/>
      <c r="F43" s="515"/>
      <c r="G43" s="466"/>
      <c r="H43" s="482"/>
      <c r="I43" s="514"/>
      <c r="J43" s="515"/>
      <c r="K43" s="516"/>
      <c r="L43" s="532"/>
      <c r="M43" s="532"/>
      <c r="N43" s="532"/>
      <c r="O43" s="532"/>
      <c r="P43" s="533"/>
      <c r="Q43" s="534"/>
      <c r="R43" s="535"/>
    </row>
    <row r="44" spans="1:18" s="481" customFormat="1" ht="23.1" hidden="1" customHeight="1" x14ac:dyDescent="0.15">
      <c r="A44" s="482"/>
      <c r="B44" s="479"/>
      <c r="C44" s="479"/>
      <c r="D44" s="514"/>
      <c r="E44" s="515"/>
      <c r="F44" s="515"/>
      <c r="G44" s="466"/>
      <c r="H44" s="482"/>
      <c r="I44" s="514"/>
      <c r="J44" s="515"/>
      <c r="K44" s="516"/>
      <c r="L44" s="531"/>
      <c r="M44" s="532"/>
      <c r="N44" s="532"/>
      <c r="O44" s="532"/>
      <c r="P44" s="533"/>
      <c r="Q44" s="534"/>
      <c r="R44" s="535"/>
    </row>
    <row r="45" spans="1:18" s="481" customFormat="1" ht="23.1" hidden="1" customHeight="1" x14ac:dyDescent="0.15">
      <c r="A45" s="482"/>
      <c r="B45" s="479"/>
      <c r="C45" s="479"/>
      <c r="D45" s="514"/>
      <c r="E45" s="515"/>
      <c r="F45" s="515"/>
      <c r="G45" s="424"/>
      <c r="H45" s="482"/>
      <c r="I45" s="514"/>
      <c r="J45" s="515"/>
      <c r="K45" s="516"/>
      <c r="L45" s="517"/>
      <c r="M45" s="519"/>
      <c r="N45" s="519"/>
      <c r="O45" s="519"/>
      <c r="P45" s="520"/>
      <c r="Q45" s="521"/>
      <c r="R45" s="541"/>
    </row>
    <row r="46" spans="1:18" s="481" customFormat="1" ht="23.1" hidden="1" customHeight="1" x14ac:dyDescent="0.15">
      <c r="A46" s="482"/>
      <c r="B46" s="479"/>
      <c r="C46" s="479"/>
      <c r="D46" s="514"/>
      <c r="E46" s="515"/>
      <c r="F46" s="515"/>
      <c r="G46" s="466"/>
      <c r="H46" s="482"/>
      <c r="I46" s="514"/>
      <c r="J46" s="515"/>
      <c r="K46" s="516"/>
      <c r="L46" s="531"/>
      <c r="M46" s="532"/>
      <c r="N46" s="532"/>
      <c r="O46" s="532"/>
      <c r="P46" s="533"/>
      <c r="Q46" s="534"/>
      <c r="R46" s="535"/>
    </row>
    <row r="47" spans="1:18" s="481" customFormat="1" ht="23.1" hidden="1" customHeight="1" x14ac:dyDescent="0.15">
      <c r="A47" s="482"/>
      <c r="B47" s="479"/>
      <c r="C47" s="479"/>
      <c r="D47" s="514"/>
      <c r="E47" s="515"/>
      <c r="F47" s="515"/>
      <c r="G47" s="466"/>
      <c r="H47" s="482"/>
      <c r="I47" s="514"/>
      <c r="J47" s="515"/>
      <c r="K47" s="516"/>
      <c r="L47" s="531"/>
      <c r="M47" s="532"/>
      <c r="N47" s="532"/>
      <c r="O47" s="532"/>
      <c r="P47" s="533"/>
      <c r="Q47" s="534"/>
      <c r="R47" s="535"/>
    </row>
    <row r="48" spans="1:18" s="481" customFormat="1" ht="23.1" hidden="1" customHeight="1" x14ac:dyDescent="0.15">
      <c r="A48" s="482"/>
      <c r="B48" s="479"/>
      <c r="C48" s="479"/>
      <c r="D48" s="514"/>
      <c r="E48" s="515"/>
      <c r="F48" s="515"/>
      <c r="G48" s="466"/>
      <c r="H48" s="482"/>
      <c r="I48" s="514"/>
      <c r="J48" s="515"/>
      <c r="K48" s="516"/>
      <c r="L48" s="500" t="s">
        <v>7175</v>
      </c>
      <c r="M48" s="502"/>
      <c r="N48" s="502"/>
      <c r="O48" s="502"/>
      <c r="P48" s="503"/>
      <c r="Q48" s="504">
        <v>0</v>
      </c>
      <c r="R48" s="548">
        <v>0</v>
      </c>
    </row>
    <row r="49" spans="1:18" s="481" customFormat="1" ht="23.1" customHeight="1" x14ac:dyDescent="0.15">
      <c r="A49" s="482"/>
      <c r="B49" s="583">
        <v>2</v>
      </c>
      <c r="C49" s="593" t="s">
        <v>7184</v>
      </c>
      <c r="D49" s="588"/>
      <c r="E49" s="586">
        <f>E50</f>
        <v>132527</v>
      </c>
      <c r="F49" s="586">
        <f>F50</f>
        <v>127699</v>
      </c>
      <c r="G49" s="586">
        <f>E49-F49</f>
        <v>4828</v>
      </c>
      <c r="H49" s="587"/>
      <c r="I49" s="588"/>
      <c r="J49" s="589"/>
      <c r="K49" s="589"/>
      <c r="L49" s="590"/>
      <c r="M49" s="591"/>
      <c r="N49" s="591"/>
      <c r="O49" s="591"/>
      <c r="P49" s="592"/>
      <c r="Q49" s="586">
        <f>SUM(Q50:Q50)</f>
        <v>132527</v>
      </c>
      <c r="R49" s="586">
        <f>SUM(R50:R50)</f>
        <v>127699</v>
      </c>
    </row>
    <row r="50" spans="1:18" s="481" customFormat="1" ht="23.1" customHeight="1" x14ac:dyDescent="0.15">
      <c r="A50" s="482"/>
      <c r="B50" s="494"/>
      <c r="C50" s="549">
        <v>1</v>
      </c>
      <c r="D50" s="549" t="s">
        <v>7184</v>
      </c>
      <c r="E50" s="487">
        <f>J50</f>
        <v>132527</v>
      </c>
      <c r="F50" s="487">
        <v>127699</v>
      </c>
      <c r="G50" s="437">
        <f>E50-F50</f>
        <v>4828</v>
      </c>
      <c r="H50" s="550">
        <v>1</v>
      </c>
      <c r="I50" s="551" t="s">
        <v>7184</v>
      </c>
      <c r="J50" s="487">
        <f>SUM(Q50:Q50)</f>
        <v>132527</v>
      </c>
      <c r="K50" s="552" t="s">
        <v>7185</v>
      </c>
      <c r="L50" s="507"/>
      <c r="M50" s="553"/>
      <c r="N50" s="508"/>
      <c r="O50" s="508"/>
      <c r="P50" s="508"/>
      <c r="Q50" s="489">
        <v>132527</v>
      </c>
      <c r="R50" s="511">
        <v>127699</v>
      </c>
    </row>
    <row r="51" spans="1:18" ht="20.100000000000001" customHeight="1" x14ac:dyDescent="0.15">
      <c r="A51" s="554"/>
      <c r="B51" s="583">
        <v>3</v>
      </c>
      <c r="C51" s="593" t="s">
        <v>7188</v>
      </c>
      <c r="D51" s="588"/>
      <c r="E51" s="586">
        <f>E52</f>
        <v>1200</v>
      </c>
      <c r="F51" s="586">
        <f>F52</f>
        <v>1200</v>
      </c>
      <c r="G51" s="586">
        <f>E51-F51</f>
        <v>0</v>
      </c>
      <c r="H51" s="587"/>
      <c r="I51" s="588"/>
      <c r="J51" s="589"/>
      <c r="K51" s="589"/>
      <c r="L51" s="590"/>
      <c r="M51" s="591"/>
      <c r="N51" s="591"/>
      <c r="O51" s="591"/>
      <c r="P51" s="592"/>
      <c r="Q51" s="586">
        <f>Q52</f>
        <v>1200</v>
      </c>
      <c r="R51" s="586">
        <f>R52</f>
        <v>1200</v>
      </c>
    </row>
    <row r="52" spans="1:18" ht="20.25" customHeight="1" x14ac:dyDescent="0.15">
      <c r="A52" s="556"/>
      <c r="B52" s="557"/>
      <c r="C52" s="557">
        <v>1</v>
      </c>
      <c r="D52" s="558" t="s">
        <v>7186</v>
      </c>
      <c r="E52" s="559">
        <f>J52</f>
        <v>1200</v>
      </c>
      <c r="F52" s="559">
        <v>1200</v>
      </c>
      <c r="G52" s="560">
        <f>E52-F52</f>
        <v>0</v>
      </c>
      <c r="H52" s="561">
        <v>1</v>
      </c>
      <c r="I52" s="562" t="s">
        <v>7186</v>
      </c>
      <c r="J52" s="559">
        <f>Q52</f>
        <v>1200</v>
      </c>
      <c r="K52" s="559" t="s">
        <v>7186</v>
      </c>
      <c r="L52" s="563" t="s">
        <v>7187</v>
      </c>
      <c r="M52" s="564"/>
      <c r="N52" s="563"/>
      <c r="O52" s="563"/>
      <c r="P52" s="565"/>
      <c r="Q52" s="566">
        <v>1200</v>
      </c>
      <c r="R52" s="559">
        <v>1200</v>
      </c>
    </row>
    <row r="53" spans="1:18" x14ac:dyDescent="0.15">
      <c r="M53" s="568"/>
      <c r="N53" s="569"/>
      <c r="O53" s="569"/>
      <c r="P53" s="569"/>
      <c r="Q53" s="570"/>
    </row>
    <row r="54" spans="1:18" x14ac:dyDescent="0.15">
      <c r="M54" s="568"/>
      <c r="N54" s="569"/>
      <c r="O54" s="569"/>
      <c r="P54" s="569"/>
      <c r="Q54" s="570"/>
    </row>
  </sheetData>
  <mergeCells count="7">
    <mergeCell ref="H17:I17"/>
    <mergeCell ref="L17:P17"/>
    <mergeCell ref="Q1:R1"/>
    <mergeCell ref="Q16:R16"/>
    <mergeCell ref="H2:I2"/>
    <mergeCell ref="L2:P2"/>
    <mergeCell ref="L5:P5"/>
  </mergeCells>
  <phoneticPr fontId="18"/>
  <printOptions horizontalCentered="1"/>
  <pageMargins left="0" right="0" top="0.74803149606299213" bottom="0.74803149606299213" header="0.31496062992125984" footer="0.31496062992125984"/>
  <pageSetup paperSize="8" orientation="landscape" cellComments="asDisplayed" r:id="rId1"/>
  <headerFooter alignWithMargins="0"/>
  <rowBreaks count="1" manualBreakCount="1">
    <brk id="14"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84"/>
  <sheetViews>
    <sheetView zoomScale="80" zoomScaleNormal="80" workbookViewId="0">
      <pane ySplit="2" topLeftCell="A3054" activePane="bottomLeft" state="frozen"/>
      <selection activeCell="J3" sqref="J3"/>
      <selection pane="bottomLeft" activeCell="L3094" sqref="L3094"/>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38" customWidth="1"/>
    <col min="11" max="13" width="9.875" style="103" customWidth="1"/>
    <col min="14" max="14" width="63.5" style="38" customWidth="1"/>
    <col min="15" max="15" width="11.375" style="103" customWidth="1"/>
    <col min="16" max="16" width="18" style="38" customWidth="1"/>
    <col min="17" max="17" width="8.375" style="29" customWidth="1"/>
    <col min="18" max="18" width="9.625" style="38" customWidth="1"/>
    <col min="19" max="16384" width="9" style="5"/>
  </cols>
  <sheetData>
    <row r="1" spans="1:18" s="47" customFormat="1" ht="18" customHeight="1" x14ac:dyDescent="0.15">
      <c r="A1" s="41" t="s">
        <v>2950</v>
      </c>
      <c r="B1" s="42"/>
      <c r="C1" s="42"/>
      <c r="D1" s="42"/>
      <c r="E1" s="42"/>
      <c r="F1" s="42"/>
      <c r="G1" s="43"/>
      <c r="H1" s="42"/>
      <c r="I1" s="42"/>
      <c r="J1" s="44"/>
      <c r="K1" s="45"/>
      <c r="L1" s="45"/>
      <c r="M1" s="45"/>
      <c r="N1" s="46"/>
      <c r="O1" s="45"/>
      <c r="P1" s="44"/>
      <c r="Q1" s="759" t="s">
        <v>17</v>
      </c>
      <c r="R1" s="759"/>
    </row>
    <row r="2" spans="1:18" s="55" customFormat="1" ht="18" customHeight="1" x14ac:dyDescent="0.15">
      <c r="A2" s="48" t="s">
        <v>0</v>
      </c>
      <c r="B2" s="49"/>
      <c r="C2" s="49" t="s">
        <v>1</v>
      </c>
      <c r="D2" s="49"/>
      <c r="E2" s="49" t="s">
        <v>2</v>
      </c>
      <c r="F2" s="50"/>
      <c r="G2" s="51" t="s">
        <v>3</v>
      </c>
      <c r="H2" s="49"/>
      <c r="I2" s="51" t="s">
        <v>14</v>
      </c>
      <c r="J2" s="51" t="s">
        <v>15</v>
      </c>
      <c r="K2" s="606" t="s">
        <v>2954</v>
      </c>
      <c r="L2" s="606" t="s">
        <v>2955</v>
      </c>
      <c r="M2" s="52" t="s">
        <v>2951</v>
      </c>
      <c r="N2" s="51" t="s">
        <v>16</v>
      </c>
      <c r="O2" s="52" t="s">
        <v>4</v>
      </c>
      <c r="P2" s="53" t="s">
        <v>18</v>
      </c>
      <c r="Q2" s="52" t="s">
        <v>2952</v>
      </c>
      <c r="R2" s="54" t="s">
        <v>2953</v>
      </c>
    </row>
    <row r="3" spans="1:18" s="12" customFormat="1" ht="18" customHeight="1" x14ac:dyDescent="0.15">
      <c r="A3" s="7">
        <v>1</v>
      </c>
      <c r="B3" s="8" t="s">
        <v>67</v>
      </c>
      <c r="C3" s="8"/>
      <c r="D3" s="8"/>
      <c r="E3" s="9"/>
      <c r="F3" s="8"/>
      <c r="G3" s="9"/>
      <c r="H3" s="8"/>
      <c r="I3" s="9"/>
      <c r="J3" s="9"/>
      <c r="K3" s="10">
        <f>IF(C3="",SUMIFS($K4:$K$6096,$A4:$A$6096,A3,$E4:$E$6096,""),IF(E3="",SUMIFS($K4:$K$6096,$A4:$A$6096,A3,$C4:$C$6096,C3,$G4:$G$6096,""),IF(G3="",SUMIFS($K4:$K$6096,$A4:$A$6096,A3,$C4:$C$6096,C3,$E4:$E$6096,E3,$R4:$R$6096,R3),IF(I3="",SUMIFS($K4:$K$6096,$A4:$A$6096,A3,$C4:$C$6096,C3,$E4:$E$6096,E3,$G4:$G$6096,G3,$R4:$R$6096,R3),0))))</f>
        <v>108353</v>
      </c>
      <c r="L3" s="10">
        <f>IF(C3="",SUMIFS($L4:$L$6096,$A4:$A$6096,A3,$E4:$E$6096,""),IF(E3="",SUMIFS($L4:$L$6096,$A4:$A$6096,A3,$C4:$C$6096,C3,$G4:$G$6096,""),IF(G3="",SUMIFS($L4:$L$6096,$A4:$A$6096,A3,$C4:$C$6096,C3,$E4:$E$6096,E3,$R4:$R$6096,R3),IF(I3="",SUMIFS($L4:$L$6096,$A4:$A$6096,A3,$C4:$C$6096,C3,$E4:$E$6096,E3,$G4:$G$6096,G3,$R4:$R$6096,R3),0))))</f>
        <v>108951</v>
      </c>
      <c r="M3" s="10">
        <f>K3-L3</f>
        <v>-598</v>
      </c>
      <c r="N3" s="74"/>
      <c r="O3" s="75"/>
      <c r="P3" s="11"/>
      <c r="Q3" s="10">
        <f>IF(C3="",SUMIFS($Q4:$Q$6096,$A4:$A$6096,A3,$E4:$E$6096,""),IF(E3="",SUMIFS($Q4:$Q$6096,$A4:$A$6096,A3,$C4:$C$6096,C3,$G4:$G$6096,""),IF(G3="",SUMIFS($Q4:$Q$6096,$A4:$A$6096,A3,$C4:$C$6096,C3,$E4:$E$6096,E3,$R4:$R$6096,R3),IF(I3="",SUMIFS($Q4:$Q$6096,$A4:$A$6096,A3,$C4:$C$6096,C3,$E4:$E$6096,E3,$G4:$G$6096,G3,$R4:$R$6096,R3),0))))</f>
        <v>0</v>
      </c>
      <c r="R3" s="76"/>
    </row>
    <row r="4" spans="1:18" s="12" customFormat="1" ht="18" customHeight="1" x14ac:dyDescent="0.15">
      <c r="A4" s="13">
        <v>1</v>
      </c>
      <c r="B4" s="14" t="s">
        <v>67</v>
      </c>
      <c r="C4" s="15">
        <v>1</v>
      </c>
      <c r="D4" s="15" t="s">
        <v>2956</v>
      </c>
      <c r="E4" s="16"/>
      <c r="F4" s="15"/>
      <c r="G4" s="16"/>
      <c r="H4" s="15"/>
      <c r="I4" s="16"/>
      <c r="J4" s="16"/>
      <c r="K4" s="17">
        <f>IF(C4="",SUMIFS($K5:$K$6096,$A5:$A$6096,A4,$E5:$E$6096,""),IF(E4="",SUMIFS($K5:$K$6096,$A5:$A$6096,A4,$C5:$C$6096,C4,$G5:$G$6096,""),IF(G4="",SUMIFS($K5:$K$6096,$A5:$A$6096,A4,$C5:$C$6096,C4,$E5:$E$6096,E4,$R5:$R$6096,R4),IF(I4="",SUMIFS($K5:$K$6096,$A5:$A$6096,A4,$C5:$C$6096,C4,$E5:$E$6096,E4,$G5:$G$6096,G4,$R5:$R$6096,R4),0))))</f>
        <v>108353</v>
      </c>
      <c r="L4" s="17">
        <f>IF(C4="",SUMIFS($L5:$L$6096,$A5:$A$6096,A4,$E5:$E$6096,""),IF(E4="",SUMIFS($L5:$L$6096,$A5:$A$6096,A4,$C5:$C$6096,C4,$G5:$G$6096,""),IF(G4="",SUMIFS($L5:$L$6096,$A5:$A$6096,A4,$C5:$C$6096,C4,$E5:$E$6096,E4,$R5:$R$6096,R4),IF(I4="",SUMIFS($L5:$L$6096,$A5:$A$6096,A4,$C5:$C$6096,C4,$E5:$E$6096,E4,$G5:$G$6096,G4,$R5:$R$6096,R4),0))))</f>
        <v>108951</v>
      </c>
      <c r="M4" s="17">
        <f t="shared" ref="M4:M5" si="0">K4-L4</f>
        <v>-598</v>
      </c>
      <c r="N4" s="58"/>
      <c r="O4" s="72"/>
      <c r="P4" s="18"/>
      <c r="Q4" s="17">
        <f>IF(C4="",SUMIFS($Q5:$Q$6096,$A5:$A$6096,A4,$E5:$E$6096,""),IF(E4="",SUMIFS($Q5:$Q$6096,$A5:$A$6096,A4,$C5:$C$6096,C4,$G5:$G$6096,""),IF(G4="",SUMIFS($Q5:$Q$6096,$A5:$A$6096,A4,$C5:$C$6096,C4,$E5:$E$6096,E4,$R5:$R$6096,R4),IF(I4="",SUMIFS($Q5:$Q$6096,$A5:$A$6096,A4,$C5:$C$6096,C4,$E5:$E$6096,E4,$G5:$G$6096,G4,$R5:$R$6096,R4),0))))</f>
        <v>0</v>
      </c>
      <c r="R4" s="59"/>
    </row>
    <row r="5" spans="1:18" s="6" customFormat="1" ht="18" customHeight="1" x14ac:dyDescent="0.15">
      <c r="A5" s="13">
        <v>1</v>
      </c>
      <c r="B5" s="14" t="s">
        <v>2957</v>
      </c>
      <c r="C5" s="19">
        <v>1</v>
      </c>
      <c r="D5" s="14" t="s">
        <v>67</v>
      </c>
      <c r="E5" s="20">
        <v>1</v>
      </c>
      <c r="F5" s="21" t="s">
        <v>2957</v>
      </c>
      <c r="G5" s="20"/>
      <c r="H5" s="21"/>
      <c r="I5" s="20"/>
      <c r="J5" s="20"/>
      <c r="K5" s="22">
        <f>IF(C5="",SUMIFS($K6:$K$6096,$A6:$A$6096,A5,$E6:$E$6096,""),IF(E5="",SUMIFS($K6:$K$6096,$A6:$A$6096,A5,$C6:$C$6096,C5,$G6:$G$6096,""),IF(G5="",SUMIFS($K6:$K$6096,$A6:$A$6096,A5,$C6:$C$6096,C5,$E6:$E$6096,E5,$R6:$R$6096,R5),IF(I5="",SUMIFS($K6:$K$6096,$A6:$A$6096,A5,$C6:$C$6096,C5,$E6:$E$6096,E5,$G6:$G$6096,G5,$R6:$R$6096,R5),0))))</f>
        <v>108353</v>
      </c>
      <c r="L5" s="22">
        <f>IF(C5="",SUMIFS($L6:$L$6096,$A6:$A$6096,A5,$E6:$E$6096,""),IF(E5="",SUMIFS($L6:$L$6096,$A6:$A$6096,A5,$C6:$C$6096,C5,$G6:$G$6096,""),IF(G5="",SUMIFS($L6:$L$6096,$A6:$A$6096,A5,$C6:$C$6096,C5,$E6:$E$6096,E5,$R6:$R$6096,R5),IF(I5="",SUMIFS($L6:$L$6096,$A6:$A$6096,A5,$C6:$C$6096,C5,$E6:$E$6096,E5,$G6:$G$6096,G5,$R6:$R$6096,R5),0))))</f>
        <v>108951</v>
      </c>
      <c r="M5" s="22">
        <f t="shared" si="0"/>
        <v>-598</v>
      </c>
      <c r="N5" s="77"/>
      <c r="O5" s="23"/>
      <c r="P5" s="60"/>
      <c r="Q5" s="73">
        <f>IF(C5="",SUMIFS($Q6:$Q$6096,$A6:$A$6096,A5,$E6:$E$6096,""),IF(E5="",SUMIFS($Q6:$Q$6096,$A6:$A$6096,A5,$C6:$C$6096,C5,$G6:$G$6096,""),IF(G5="",SUMIFS($Q6:$Q$6096,$A6:$A$6096,A5,$C6:$C$6096,C5,$E6:$E$6096,E5,$R6:$R$6096,R5),IF(I5="",SUMIFS($Q6:$Q$6096,$A6:$A$6096,A5,$C6:$C$6096,C5,$E6:$E$6096,E5,$G6:$G$6096,G5,$R6:$R$6096,R5),0))))</f>
        <v>0</v>
      </c>
      <c r="R5" s="61" t="s">
        <v>2958</v>
      </c>
    </row>
    <row r="6" spans="1:18" ht="18" customHeight="1" x14ac:dyDescent="0.15">
      <c r="A6" s="30">
        <v>1</v>
      </c>
      <c r="B6" s="31" t="s">
        <v>67</v>
      </c>
      <c r="C6" s="31">
        <v>1</v>
      </c>
      <c r="D6" s="31" t="s">
        <v>67</v>
      </c>
      <c r="E6" s="31">
        <v>1</v>
      </c>
      <c r="F6" s="31" t="s">
        <v>67</v>
      </c>
      <c r="G6" s="32">
        <v>1</v>
      </c>
      <c r="H6" s="32" t="s">
        <v>19</v>
      </c>
      <c r="I6" s="32"/>
      <c r="J6" s="83"/>
      <c r="K6" s="98"/>
      <c r="L6" s="98"/>
      <c r="M6" s="98"/>
      <c r="N6" s="83"/>
      <c r="O6" s="33"/>
      <c r="P6" s="81"/>
      <c r="Q6" s="33"/>
      <c r="R6" s="39" t="s">
        <v>69</v>
      </c>
    </row>
    <row r="7" spans="1:18" ht="18" customHeight="1" x14ac:dyDescent="0.15">
      <c r="A7" s="30">
        <v>1</v>
      </c>
      <c r="B7" s="31" t="s">
        <v>67</v>
      </c>
      <c r="C7" s="31">
        <v>1</v>
      </c>
      <c r="D7" s="31" t="s">
        <v>67</v>
      </c>
      <c r="E7" s="31">
        <v>1</v>
      </c>
      <c r="F7" s="31" t="s">
        <v>67</v>
      </c>
      <c r="G7" s="31">
        <v>1</v>
      </c>
      <c r="H7" s="31" t="s">
        <v>19</v>
      </c>
      <c r="I7" s="32">
        <v>1</v>
      </c>
      <c r="J7" s="83" t="s">
        <v>68</v>
      </c>
      <c r="K7" s="98">
        <v>42312</v>
      </c>
      <c r="L7" s="98">
        <v>42312</v>
      </c>
      <c r="M7" s="98">
        <f>K7-L7</f>
        <v>0</v>
      </c>
      <c r="N7" s="83" t="s">
        <v>3141</v>
      </c>
      <c r="O7" s="98">
        <v>3660000</v>
      </c>
      <c r="P7" s="81"/>
      <c r="Q7" s="33"/>
      <c r="R7" s="39" t="s">
        <v>69</v>
      </c>
    </row>
    <row r="8" spans="1:18" ht="18" customHeight="1" x14ac:dyDescent="0.15">
      <c r="A8" s="30">
        <v>1</v>
      </c>
      <c r="B8" s="31" t="s">
        <v>67</v>
      </c>
      <c r="C8" s="31">
        <v>1</v>
      </c>
      <c r="D8" s="31" t="s">
        <v>67</v>
      </c>
      <c r="E8" s="31">
        <v>1</v>
      </c>
      <c r="F8" s="31" t="s">
        <v>67</v>
      </c>
      <c r="G8" s="31">
        <v>1</v>
      </c>
      <c r="H8" s="31" t="s">
        <v>19</v>
      </c>
      <c r="I8" s="31">
        <v>1</v>
      </c>
      <c r="J8" s="84" t="s">
        <v>68</v>
      </c>
      <c r="K8" s="98"/>
      <c r="L8" s="98"/>
      <c r="M8" s="98"/>
      <c r="N8" s="83" t="s">
        <v>3142</v>
      </c>
      <c r="O8" s="98">
        <v>3084000</v>
      </c>
      <c r="P8" s="81"/>
      <c r="Q8" s="33"/>
      <c r="R8" s="39" t="s">
        <v>69</v>
      </c>
    </row>
    <row r="9" spans="1:18" ht="18" customHeight="1" x14ac:dyDescent="0.15">
      <c r="A9" s="30">
        <v>1</v>
      </c>
      <c r="B9" s="31" t="s">
        <v>67</v>
      </c>
      <c r="C9" s="31">
        <v>1</v>
      </c>
      <c r="D9" s="31" t="s">
        <v>67</v>
      </c>
      <c r="E9" s="31">
        <v>1</v>
      </c>
      <c r="F9" s="31" t="s">
        <v>67</v>
      </c>
      <c r="G9" s="31">
        <v>1</v>
      </c>
      <c r="H9" s="31" t="s">
        <v>19</v>
      </c>
      <c r="I9" s="31">
        <v>1</v>
      </c>
      <c r="J9" s="84" t="s">
        <v>68</v>
      </c>
      <c r="K9" s="98"/>
      <c r="L9" s="98"/>
      <c r="M9" s="98"/>
      <c r="N9" s="83" t="s">
        <v>3143</v>
      </c>
      <c r="O9" s="98">
        <v>35568000</v>
      </c>
      <c r="P9" s="81"/>
      <c r="Q9" s="33"/>
      <c r="R9" s="39" t="s">
        <v>69</v>
      </c>
    </row>
    <row r="10" spans="1:18" ht="18" customHeight="1" x14ac:dyDescent="0.15">
      <c r="A10" s="30">
        <v>1</v>
      </c>
      <c r="B10" s="31" t="s">
        <v>67</v>
      </c>
      <c r="C10" s="31">
        <v>1</v>
      </c>
      <c r="D10" s="31" t="s">
        <v>67</v>
      </c>
      <c r="E10" s="31">
        <v>1</v>
      </c>
      <c r="F10" s="31" t="s">
        <v>67</v>
      </c>
      <c r="G10" s="32">
        <v>2</v>
      </c>
      <c r="H10" s="32" t="s">
        <v>20</v>
      </c>
      <c r="I10" s="32"/>
      <c r="J10" s="83"/>
      <c r="K10" s="98"/>
      <c r="L10" s="98"/>
      <c r="M10" s="98"/>
      <c r="N10" s="83"/>
      <c r="O10" s="33"/>
      <c r="P10" s="81"/>
      <c r="Q10" s="33"/>
      <c r="R10" s="39" t="s">
        <v>69</v>
      </c>
    </row>
    <row r="11" spans="1:18" ht="18" customHeight="1" x14ac:dyDescent="0.15">
      <c r="A11" s="30">
        <v>1</v>
      </c>
      <c r="B11" s="31" t="s">
        <v>67</v>
      </c>
      <c r="C11" s="31">
        <v>1</v>
      </c>
      <c r="D11" s="31" t="s">
        <v>67</v>
      </c>
      <c r="E11" s="31">
        <v>1</v>
      </c>
      <c r="F11" s="31" t="s">
        <v>67</v>
      </c>
      <c r="G11" s="31">
        <v>2</v>
      </c>
      <c r="H11" s="31" t="s">
        <v>20</v>
      </c>
      <c r="I11" s="32">
        <v>3</v>
      </c>
      <c r="J11" s="83" t="s">
        <v>21</v>
      </c>
      <c r="K11" s="98">
        <v>13526</v>
      </c>
      <c r="L11" s="98">
        <v>13403</v>
      </c>
      <c r="M11" s="98">
        <f>K11-L11</f>
        <v>123</v>
      </c>
      <c r="N11" s="83" t="s">
        <v>70</v>
      </c>
      <c r="O11" s="98">
        <v>13525800</v>
      </c>
      <c r="P11" s="81"/>
      <c r="Q11" s="33"/>
      <c r="R11" s="39" t="s">
        <v>69</v>
      </c>
    </row>
    <row r="12" spans="1:18" ht="18" customHeight="1" x14ac:dyDescent="0.15">
      <c r="A12" s="30">
        <v>1</v>
      </c>
      <c r="B12" s="31" t="s">
        <v>67</v>
      </c>
      <c r="C12" s="31">
        <v>1</v>
      </c>
      <c r="D12" s="31" t="s">
        <v>67</v>
      </c>
      <c r="E12" s="31">
        <v>1</v>
      </c>
      <c r="F12" s="31" t="s">
        <v>67</v>
      </c>
      <c r="G12" s="32">
        <v>3</v>
      </c>
      <c r="H12" s="32" t="s">
        <v>22</v>
      </c>
      <c r="I12" s="32"/>
      <c r="J12" s="83"/>
      <c r="K12" s="98"/>
      <c r="L12" s="98"/>
      <c r="M12" s="98"/>
      <c r="N12" s="83"/>
      <c r="O12" s="33"/>
      <c r="P12" s="81"/>
      <c r="Q12" s="33"/>
      <c r="R12" s="39" t="s">
        <v>69</v>
      </c>
    </row>
    <row r="13" spans="1:18" ht="18" customHeight="1" x14ac:dyDescent="0.15">
      <c r="A13" s="30">
        <v>1</v>
      </c>
      <c r="B13" s="31" t="s">
        <v>67</v>
      </c>
      <c r="C13" s="31">
        <v>1</v>
      </c>
      <c r="D13" s="31" t="s">
        <v>67</v>
      </c>
      <c r="E13" s="31">
        <v>1</v>
      </c>
      <c r="F13" s="31" t="s">
        <v>67</v>
      </c>
      <c r="G13" s="31">
        <v>3</v>
      </c>
      <c r="H13" s="31" t="s">
        <v>22</v>
      </c>
      <c r="I13" s="32">
        <v>1</v>
      </c>
      <c r="J13" s="83" t="s">
        <v>71</v>
      </c>
      <c r="K13" s="98">
        <v>13584</v>
      </c>
      <c r="L13" s="98">
        <v>13382</v>
      </c>
      <c r="M13" s="98">
        <f>K13-L13</f>
        <v>202</v>
      </c>
      <c r="N13" s="83" t="s">
        <v>72</v>
      </c>
      <c r="O13" s="98"/>
      <c r="P13" s="81"/>
      <c r="Q13" s="33"/>
      <c r="R13" s="39" t="s">
        <v>69</v>
      </c>
    </row>
    <row r="14" spans="1:18" ht="18" customHeight="1" x14ac:dyDescent="0.15">
      <c r="A14" s="30">
        <v>1</v>
      </c>
      <c r="B14" s="31" t="s">
        <v>67</v>
      </c>
      <c r="C14" s="31">
        <v>1</v>
      </c>
      <c r="D14" s="31" t="s">
        <v>67</v>
      </c>
      <c r="E14" s="31">
        <v>1</v>
      </c>
      <c r="F14" s="31" t="s">
        <v>67</v>
      </c>
      <c r="G14" s="31">
        <v>3</v>
      </c>
      <c r="H14" s="31" t="s">
        <v>22</v>
      </c>
      <c r="I14" s="31">
        <v>1</v>
      </c>
      <c r="J14" s="84" t="s">
        <v>71</v>
      </c>
      <c r="K14" s="98"/>
      <c r="L14" s="98"/>
      <c r="M14" s="98"/>
      <c r="N14" s="83" t="s">
        <v>4048</v>
      </c>
      <c r="O14" s="98">
        <v>587506</v>
      </c>
      <c r="P14" s="81"/>
      <c r="Q14" s="33"/>
      <c r="R14" s="39" t="s">
        <v>69</v>
      </c>
    </row>
    <row r="15" spans="1:18" ht="18" customHeight="1" x14ac:dyDescent="0.15">
      <c r="A15" s="30">
        <v>1</v>
      </c>
      <c r="B15" s="31" t="s">
        <v>67</v>
      </c>
      <c r="C15" s="31">
        <v>1</v>
      </c>
      <c r="D15" s="31" t="s">
        <v>67</v>
      </c>
      <c r="E15" s="31">
        <v>1</v>
      </c>
      <c r="F15" s="31" t="s">
        <v>67</v>
      </c>
      <c r="G15" s="31">
        <v>3</v>
      </c>
      <c r="H15" s="31" t="s">
        <v>22</v>
      </c>
      <c r="I15" s="31">
        <v>1</v>
      </c>
      <c r="J15" s="84" t="s">
        <v>71</v>
      </c>
      <c r="K15" s="98"/>
      <c r="L15" s="98"/>
      <c r="M15" s="98"/>
      <c r="N15" s="83" t="s">
        <v>4049</v>
      </c>
      <c r="O15" s="98">
        <v>495046</v>
      </c>
      <c r="P15" s="81"/>
      <c r="Q15" s="33"/>
      <c r="R15" s="39" t="s">
        <v>69</v>
      </c>
    </row>
    <row r="16" spans="1:18" ht="18" customHeight="1" x14ac:dyDescent="0.15">
      <c r="A16" s="30">
        <v>1</v>
      </c>
      <c r="B16" s="31" t="s">
        <v>67</v>
      </c>
      <c r="C16" s="31">
        <v>1</v>
      </c>
      <c r="D16" s="31" t="s">
        <v>67</v>
      </c>
      <c r="E16" s="31">
        <v>1</v>
      </c>
      <c r="F16" s="31" t="s">
        <v>67</v>
      </c>
      <c r="G16" s="31">
        <v>3</v>
      </c>
      <c r="H16" s="31" t="s">
        <v>22</v>
      </c>
      <c r="I16" s="31">
        <v>1</v>
      </c>
      <c r="J16" s="84" t="s">
        <v>71</v>
      </c>
      <c r="K16" s="98"/>
      <c r="L16" s="98"/>
      <c r="M16" s="98"/>
      <c r="N16" s="83" t="s">
        <v>4050</v>
      </c>
      <c r="O16" s="98">
        <v>5709396</v>
      </c>
      <c r="P16" s="81"/>
      <c r="Q16" s="33"/>
      <c r="R16" s="39" t="s">
        <v>69</v>
      </c>
    </row>
    <row r="17" spans="1:18" ht="18" customHeight="1" x14ac:dyDescent="0.15">
      <c r="A17" s="30">
        <v>1</v>
      </c>
      <c r="B17" s="31" t="s">
        <v>67</v>
      </c>
      <c r="C17" s="31">
        <v>1</v>
      </c>
      <c r="D17" s="31" t="s">
        <v>67</v>
      </c>
      <c r="E17" s="31">
        <v>1</v>
      </c>
      <c r="F17" s="31" t="s">
        <v>67</v>
      </c>
      <c r="G17" s="31">
        <v>3</v>
      </c>
      <c r="H17" s="31" t="s">
        <v>22</v>
      </c>
      <c r="I17" s="31">
        <v>1</v>
      </c>
      <c r="J17" s="84" t="s">
        <v>71</v>
      </c>
      <c r="K17" s="98"/>
      <c r="L17" s="98"/>
      <c r="M17" s="98"/>
      <c r="N17" s="83" t="s">
        <v>73</v>
      </c>
      <c r="O17" s="98"/>
      <c r="P17" s="81"/>
      <c r="Q17" s="33"/>
      <c r="R17" s="39" t="s">
        <v>69</v>
      </c>
    </row>
    <row r="18" spans="1:18" ht="18" customHeight="1" x14ac:dyDescent="0.15">
      <c r="A18" s="30">
        <v>1</v>
      </c>
      <c r="B18" s="31" t="s">
        <v>67</v>
      </c>
      <c r="C18" s="31">
        <v>1</v>
      </c>
      <c r="D18" s="31" t="s">
        <v>67</v>
      </c>
      <c r="E18" s="31">
        <v>1</v>
      </c>
      <c r="F18" s="31" t="s">
        <v>67</v>
      </c>
      <c r="G18" s="31">
        <v>3</v>
      </c>
      <c r="H18" s="31" t="s">
        <v>22</v>
      </c>
      <c r="I18" s="31">
        <v>1</v>
      </c>
      <c r="J18" s="84" t="s">
        <v>71</v>
      </c>
      <c r="K18" s="98"/>
      <c r="L18" s="98"/>
      <c r="M18" s="98"/>
      <c r="N18" s="83" t="s">
        <v>4048</v>
      </c>
      <c r="O18" s="98">
        <v>587506</v>
      </c>
      <c r="P18" s="81"/>
      <c r="Q18" s="33"/>
      <c r="R18" s="39" t="s">
        <v>69</v>
      </c>
    </row>
    <row r="19" spans="1:18" ht="18" customHeight="1" x14ac:dyDescent="0.15">
      <c r="A19" s="30">
        <v>1</v>
      </c>
      <c r="B19" s="31" t="s">
        <v>67</v>
      </c>
      <c r="C19" s="31">
        <v>1</v>
      </c>
      <c r="D19" s="31" t="s">
        <v>67</v>
      </c>
      <c r="E19" s="31">
        <v>1</v>
      </c>
      <c r="F19" s="31" t="s">
        <v>67</v>
      </c>
      <c r="G19" s="31">
        <v>3</v>
      </c>
      <c r="H19" s="31" t="s">
        <v>22</v>
      </c>
      <c r="I19" s="31">
        <v>1</v>
      </c>
      <c r="J19" s="84" t="s">
        <v>71</v>
      </c>
      <c r="K19" s="98"/>
      <c r="L19" s="98"/>
      <c r="M19" s="98"/>
      <c r="N19" s="83" t="s">
        <v>4051</v>
      </c>
      <c r="O19" s="98">
        <v>495046</v>
      </c>
      <c r="P19" s="81"/>
      <c r="Q19" s="33"/>
      <c r="R19" s="39" t="s">
        <v>69</v>
      </c>
    </row>
    <row r="20" spans="1:18" ht="18" customHeight="1" x14ac:dyDescent="0.15">
      <c r="A20" s="30">
        <v>1</v>
      </c>
      <c r="B20" s="31" t="s">
        <v>67</v>
      </c>
      <c r="C20" s="31">
        <v>1</v>
      </c>
      <c r="D20" s="31" t="s">
        <v>67</v>
      </c>
      <c r="E20" s="31">
        <v>1</v>
      </c>
      <c r="F20" s="31" t="s">
        <v>67</v>
      </c>
      <c r="G20" s="31">
        <v>3</v>
      </c>
      <c r="H20" s="31" t="s">
        <v>22</v>
      </c>
      <c r="I20" s="31">
        <v>1</v>
      </c>
      <c r="J20" s="84" t="s">
        <v>71</v>
      </c>
      <c r="K20" s="98"/>
      <c r="L20" s="98"/>
      <c r="M20" s="98"/>
      <c r="N20" s="83" t="s">
        <v>4052</v>
      </c>
      <c r="O20" s="98">
        <v>5709396</v>
      </c>
      <c r="P20" s="81"/>
      <c r="Q20" s="33"/>
      <c r="R20" s="39" t="s">
        <v>69</v>
      </c>
    </row>
    <row r="21" spans="1:18" ht="18" customHeight="1" x14ac:dyDescent="0.15">
      <c r="A21" s="30">
        <v>1</v>
      </c>
      <c r="B21" s="31" t="s">
        <v>67</v>
      </c>
      <c r="C21" s="31">
        <v>1</v>
      </c>
      <c r="D21" s="31" t="s">
        <v>67</v>
      </c>
      <c r="E21" s="31">
        <v>1</v>
      </c>
      <c r="F21" s="31" t="s">
        <v>67</v>
      </c>
      <c r="G21" s="31">
        <v>3</v>
      </c>
      <c r="H21" s="31" t="s">
        <v>22</v>
      </c>
      <c r="I21" s="32">
        <v>31</v>
      </c>
      <c r="J21" s="83" t="s">
        <v>23</v>
      </c>
      <c r="K21" s="98">
        <v>456</v>
      </c>
      <c r="L21" s="98">
        <v>756</v>
      </c>
      <c r="M21" s="98">
        <f t="shared" ref="M21:M27" si="1">K21-L21</f>
        <v>-300</v>
      </c>
      <c r="N21" s="83" t="s">
        <v>70</v>
      </c>
      <c r="O21" s="98">
        <v>456000</v>
      </c>
      <c r="P21" s="81"/>
      <c r="Q21" s="33"/>
      <c r="R21" s="39" t="s">
        <v>69</v>
      </c>
    </row>
    <row r="22" spans="1:18" ht="18" customHeight="1" x14ac:dyDescent="0.15">
      <c r="A22" s="30">
        <v>1</v>
      </c>
      <c r="B22" s="31" t="s">
        <v>67</v>
      </c>
      <c r="C22" s="31">
        <v>1</v>
      </c>
      <c r="D22" s="31" t="s">
        <v>67</v>
      </c>
      <c r="E22" s="31">
        <v>1</v>
      </c>
      <c r="F22" s="31" t="s">
        <v>67</v>
      </c>
      <c r="G22" s="31">
        <v>3</v>
      </c>
      <c r="H22" s="31" t="s">
        <v>22</v>
      </c>
      <c r="I22" s="32">
        <v>33</v>
      </c>
      <c r="J22" s="83" t="s">
        <v>24</v>
      </c>
      <c r="K22" s="98">
        <v>155</v>
      </c>
      <c r="L22" s="98">
        <v>86</v>
      </c>
      <c r="M22" s="98">
        <f t="shared" si="1"/>
        <v>69</v>
      </c>
      <c r="N22" s="83" t="s">
        <v>70</v>
      </c>
      <c r="O22" s="98">
        <v>154800</v>
      </c>
      <c r="P22" s="81"/>
      <c r="Q22" s="33"/>
      <c r="R22" s="39" t="s">
        <v>69</v>
      </c>
    </row>
    <row r="23" spans="1:18" ht="18" customHeight="1" x14ac:dyDescent="0.15">
      <c r="A23" s="30">
        <v>1</v>
      </c>
      <c r="B23" s="31" t="s">
        <v>67</v>
      </c>
      <c r="C23" s="31">
        <v>1</v>
      </c>
      <c r="D23" s="31" t="s">
        <v>67</v>
      </c>
      <c r="E23" s="31">
        <v>1</v>
      </c>
      <c r="F23" s="31" t="s">
        <v>67</v>
      </c>
      <c r="G23" s="31">
        <v>3</v>
      </c>
      <c r="H23" s="31" t="s">
        <v>22</v>
      </c>
      <c r="I23" s="32">
        <v>35</v>
      </c>
      <c r="J23" s="83" t="s">
        <v>25</v>
      </c>
      <c r="K23" s="98">
        <v>306</v>
      </c>
      <c r="L23" s="98">
        <v>306</v>
      </c>
      <c r="M23" s="98">
        <f t="shared" si="1"/>
        <v>0</v>
      </c>
      <c r="N23" s="83" t="s">
        <v>4053</v>
      </c>
      <c r="O23" s="98">
        <v>306000</v>
      </c>
      <c r="P23" s="81"/>
      <c r="Q23" s="33"/>
      <c r="R23" s="39" t="s">
        <v>69</v>
      </c>
    </row>
    <row r="24" spans="1:18" ht="18" customHeight="1" x14ac:dyDescent="0.15">
      <c r="A24" s="30">
        <v>1</v>
      </c>
      <c r="B24" s="31" t="s">
        <v>67</v>
      </c>
      <c r="C24" s="31">
        <v>1</v>
      </c>
      <c r="D24" s="31" t="s">
        <v>67</v>
      </c>
      <c r="E24" s="31">
        <v>1</v>
      </c>
      <c r="F24" s="31" t="s">
        <v>67</v>
      </c>
      <c r="G24" s="31">
        <v>3</v>
      </c>
      <c r="H24" s="31" t="s">
        <v>22</v>
      </c>
      <c r="I24" s="32">
        <v>38</v>
      </c>
      <c r="J24" s="83" t="s">
        <v>74</v>
      </c>
      <c r="K24" s="98">
        <v>714</v>
      </c>
      <c r="L24" s="98">
        <v>748</v>
      </c>
      <c r="M24" s="98">
        <f t="shared" si="1"/>
        <v>-34</v>
      </c>
      <c r="N24" s="83" t="s">
        <v>70</v>
      </c>
      <c r="O24" s="98">
        <v>714000</v>
      </c>
      <c r="P24" s="81"/>
      <c r="Q24" s="33"/>
      <c r="R24" s="39" t="s">
        <v>69</v>
      </c>
    </row>
    <row r="25" spans="1:18" ht="18" customHeight="1" x14ac:dyDescent="0.15">
      <c r="A25" s="30">
        <v>1</v>
      </c>
      <c r="B25" s="31" t="s">
        <v>67</v>
      </c>
      <c r="C25" s="31">
        <v>1</v>
      </c>
      <c r="D25" s="31" t="s">
        <v>67</v>
      </c>
      <c r="E25" s="31">
        <v>1</v>
      </c>
      <c r="F25" s="31" t="s">
        <v>67</v>
      </c>
      <c r="G25" s="31">
        <v>3</v>
      </c>
      <c r="H25" s="31" t="s">
        <v>22</v>
      </c>
      <c r="I25" s="32">
        <v>39</v>
      </c>
      <c r="J25" s="83" t="s">
        <v>26</v>
      </c>
      <c r="K25" s="98">
        <v>3369</v>
      </c>
      <c r="L25" s="98">
        <v>3407</v>
      </c>
      <c r="M25" s="98">
        <f t="shared" si="1"/>
        <v>-38</v>
      </c>
      <c r="N25" s="83" t="s">
        <v>70</v>
      </c>
      <c r="O25" s="98">
        <v>3368248</v>
      </c>
      <c r="P25" s="81"/>
      <c r="Q25" s="33"/>
      <c r="R25" s="39" t="s">
        <v>69</v>
      </c>
    </row>
    <row r="26" spans="1:18" ht="18" customHeight="1" x14ac:dyDescent="0.15">
      <c r="A26" s="30">
        <v>1</v>
      </c>
      <c r="B26" s="31" t="s">
        <v>67</v>
      </c>
      <c r="C26" s="31">
        <v>1</v>
      </c>
      <c r="D26" s="31" t="s">
        <v>67</v>
      </c>
      <c r="E26" s="31">
        <v>1</v>
      </c>
      <c r="F26" s="31" t="s">
        <v>67</v>
      </c>
      <c r="G26" s="31">
        <v>3</v>
      </c>
      <c r="H26" s="31" t="s">
        <v>22</v>
      </c>
      <c r="I26" s="32">
        <v>40</v>
      </c>
      <c r="J26" s="83" t="s">
        <v>27</v>
      </c>
      <c r="K26" s="98">
        <v>2327</v>
      </c>
      <c r="L26" s="98">
        <v>2246</v>
      </c>
      <c r="M26" s="98">
        <f t="shared" si="1"/>
        <v>81</v>
      </c>
      <c r="N26" s="83" t="s">
        <v>70</v>
      </c>
      <c r="O26" s="98">
        <v>2326336</v>
      </c>
      <c r="P26" s="81"/>
      <c r="Q26" s="33"/>
      <c r="R26" s="39" t="s">
        <v>69</v>
      </c>
    </row>
    <row r="27" spans="1:18" ht="18" customHeight="1" x14ac:dyDescent="0.15">
      <c r="A27" s="30">
        <v>1</v>
      </c>
      <c r="B27" s="31" t="s">
        <v>67</v>
      </c>
      <c r="C27" s="31">
        <v>1</v>
      </c>
      <c r="D27" s="31" t="s">
        <v>67</v>
      </c>
      <c r="E27" s="31">
        <v>1</v>
      </c>
      <c r="F27" s="31" t="s">
        <v>67</v>
      </c>
      <c r="G27" s="31">
        <v>3</v>
      </c>
      <c r="H27" s="31" t="s">
        <v>22</v>
      </c>
      <c r="I27" s="32">
        <v>41</v>
      </c>
      <c r="J27" s="83" t="s">
        <v>75</v>
      </c>
      <c r="K27" s="98">
        <v>215</v>
      </c>
      <c r="L27" s="98">
        <v>267</v>
      </c>
      <c r="M27" s="98">
        <f t="shared" si="1"/>
        <v>-52</v>
      </c>
      <c r="N27" s="83" t="s">
        <v>70</v>
      </c>
      <c r="O27" s="98">
        <v>214800</v>
      </c>
      <c r="P27" s="81"/>
      <c r="Q27" s="33"/>
      <c r="R27" s="39" t="s">
        <v>69</v>
      </c>
    </row>
    <row r="28" spans="1:18" ht="18" customHeight="1" x14ac:dyDescent="0.15">
      <c r="A28" s="30">
        <v>1</v>
      </c>
      <c r="B28" s="31" t="s">
        <v>67</v>
      </c>
      <c r="C28" s="31">
        <v>1</v>
      </c>
      <c r="D28" s="31" t="s">
        <v>67</v>
      </c>
      <c r="E28" s="31">
        <v>1</v>
      </c>
      <c r="F28" s="31" t="s">
        <v>67</v>
      </c>
      <c r="G28" s="32">
        <v>4</v>
      </c>
      <c r="H28" s="32" t="s">
        <v>28</v>
      </c>
      <c r="I28" s="32"/>
      <c r="J28" s="83"/>
      <c r="K28" s="98"/>
      <c r="L28" s="98"/>
      <c r="M28" s="98"/>
      <c r="N28" s="83"/>
      <c r="O28" s="33"/>
      <c r="P28" s="81"/>
      <c r="Q28" s="33"/>
      <c r="R28" s="39" t="s">
        <v>69</v>
      </c>
    </row>
    <row r="29" spans="1:18" ht="18" customHeight="1" x14ac:dyDescent="0.15">
      <c r="A29" s="30">
        <v>1</v>
      </c>
      <c r="B29" s="31" t="s">
        <v>67</v>
      </c>
      <c r="C29" s="31">
        <v>1</v>
      </c>
      <c r="D29" s="31" t="s">
        <v>67</v>
      </c>
      <c r="E29" s="31">
        <v>1</v>
      </c>
      <c r="F29" s="31" t="s">
        <v>67</v>
      </c>
      <c r="G29" s="31">
        <v>4</v>
      </c>
      <c r="H29" s="31" t="s">
        <v>28</v>
      </c>
      <c r="I29" s="32">
        <v>1</v>
      </c>
      <c r="J29" s="83" t="s">
        <v>76</v>
      </c>
      <c r="K29" s="98">
        <v>15708</v>
      </c>
      <c r="L29" s="98">
        <v>16254</v>
      </c>
      <c r="M29" s="98">
        <f>K29-L29</f>
        <v>-546</v>
      </c>
      <c r="N29" s="83" t="s">
        <v>4054</v>
      </c>
      <c r="O29" s="98">
        <v>210000</v>
      </c>
      <c r="P29" s="81"/>
      <c r="Q29" s="33"/>
      <c r="R29" s="39" t="s">
        <v>69</v>
      </c>
    </row>
    <row r="30" spans="1:18" ht="18" customHeight="1" x14ac:dyDescent="0.15">
      <c r="A30" s="30">
        <v>1</v>
      </c>
      <c r="B30" s="31" t="s">
        <v>67</v>
      </c>
      <c r="C30" s="31">
        <v>1</v>
      </c>
      <c r="D30" s="31" t="s">
        <v>67</v>
      </c>
      <c r="E30" s="31">
        <v>1</v>
      </c>
      <c r="F30" s="31" t="s">
        <v>67</v>
      </c>
      <c r="G30" s="31">
        <v>4</v>
      </c>
      <c r="H30" s="31" t="s">
        <v>28</v>
      </c>
      <c r="I30" s="31">
        <v>1</v>
      </c>
      <c r="J30" s="84" t="s">
        <v>76</v>
      </c>
      <c r="K30" s="98"/>
      <c r="L30" s="98"/>
      <c r="M30" s="98"/>
      <c r="N30" s="83" t="s">
        <v>4055</v>
      </c>
      <c r="O30" s="98">
        <v>15498000</v>
      </c>
      <c r="P30" s="81"/>
      <c r="Q30" s="33"/>
      <c r="R30" s="39" t="s">
        <v>69</v>
      </c>
    </row>
    <row r="31" spans="1:18" ht="18" customHeight="1" x14ac:dyDescent="0.15">
      <c r="A31" s="30">
        <v>1</v>
      </c>
      <c r="B31" s="31" t="s">
        <v>67</v>
      </c>
      <c r="C31" s="31">
        <v>1</v>
      </c>
      <c r="D31" s="31" t="s">
        <v>67</v>
      </c>
      <c r="E31" s="31">
        <v>1</v>
      </c>
      <c r="F31" s="31" t="s">
        <v>67</v>
      </c>
      <c r="G31" s="31">
        <v>4</v>
      </c>
      <c r="H31" s="31" t="s">
        <v>28</v>
      </c>
      <c r="I31" s="32">
        <v>31</v>
      </c>
      <c r="J31" s="83" t="s">
        <v>29</v>
      </c>
      <c r="K31" s="98">
        <v>4362</v>
      </c>
      <c r="L31" s="98">
        <v>4350</v>
      </c>
      <c r="M31" s="98">
        <f>K31-L31</f>
        <v>12</v>
      </c>
      <c r="N31" s="83" t="s">
        <v>70</v>
      </c>
      <c r="O31" s="98">
        <v>4361924</v>
      </c>
      <c r="P31" s="81"/>
      <c r="Q31" s="33"/>
      <c r="R31" s="39" t="s">
        <v>69</v>
      </c>
    </row>
    <row r="32" spans="1:18" ht="18" customHeight="1" x14ac:dyDescent="0.15">
      <c r="A32" s="30">
        <v>1</v>
      </c>
      <c r="B32" s="31" t="s">
        <v>67</v>
      </c>
      <c r="C32" s="31">
        <v>1</v>
      </c>
      <c r="D32" s="31" t="s">
        <v>67</v>
      </c>
      <c r="E32" s="31">
        <v>1</v>
      </c>
      <c r="F32" s="31" t="s">
        <v>67</v>
      </c>
      <c r="G32" s="32">
        <v>8</v>
      </c>
      <c r="H32" s="32" t="s">
        <v>77</v>
      </c>
      <c r="I32" s="32"/>
      <c r="J32" s="83"/>
      <c r="K32" s="98"/>
      <c r="L32" s="98"/>
      <c r="M32" s="98"/>
      <c r="N32" s="83"/>
      <c r="O32" s="33"/>
      <c r="P32" s="81"/>
      <c r="Q32" s="33"/>
      <c r="R32" s="39" t="s">
        <v>69</v>
      </c>
    </row>
    <row r="33" spans="1:18" ht="18" customHeight="1" x14ac:dyDescent="0.15">
      <c r="A33" s="30">
        <v>1</v>
      </c>
      <c r="B33" s="31" t="s">
        <v>67</v>
      </c>
      <c r="C33" s="31">
        <v>1</v>
      </c>
      <c r="D33" s="31" t="s">
        <v>67</v>
      </c>
      <c r="E33" s="31">
        <v>1</v>
      </c>
      <c r="F33" s="31" t="s">
        <v>67</v>
      </c>
      <c r="G33" s="31">
        <v>8</v>
      </c>
      <c r="H33" s="31" t="s">
        <v>77</v>
      </c>
      <c r="I33" s="32">
        <v>11</v>
      </c>
      <c r="J33" s="83" t="s">
        <v>78</v>
      </c>
      <c r="K33" s="98">
        <v>71</v>
      </c>
      <c r="L33" s="98">
        <v>71</v>
      </c>
      <c r="M33" s="98">
        <f>K33-L33</f>
        <v>0</v>
      </c>
      <c r="N33" s="83" t="s">
        <v>79</v>
      </c>
      <c r="O33" s="98">
        <v>71000</v>
      </c>
      <c r="P33" s="81"/>
      <c r="Q33" s="33"/>
      <c r="R33" s="39" t="s">
        <v>69</v>
      </c>
    </row>
    <row r="34" spans="1:18" ht="18" customHeight="1" x14ac:dyDescent="0.15">
      <c r="A34" s="30">
        <v>1</v>
      </c>
      <c r="B34" s="31" t="s">
        <v>67</v>
      </c>
      <c r="C34" s="31">
        <v>1</v>
      </c>
      <c r="D34" s="31" t="s">
        <v>67</v>
      </c>
      <c r="E34" s="31">
        <v>1</v>
      </c>
      <c r="F34" s="31" t="s">
        <v>67</v>
      </c>
      <c r="G34" s="32">
        <v>9</v>
      </c>
      <c r="H34" s="32" t="s">
        <v>30</v>
      </c>
      <c r="I34" s="32"/>
      <c r="J34" s="83"/>
      <c r="K34" s="98"/>
      <c r="L34" s="98"/>
      <c r="M34" s="98"/>
      <c r="N34" s="83"/>
      <c r="O34" s="33"/>
      <c r="P34" s="81"/>
      <c r="Q34" s="33"/>
      <c r="R34" s="39" t="s">
        <v>69</v>
      </c>
    </row>
    <row r="35" spans="1:18" ht="18" customHeight="1" x14ac:dyDescent="0.15">
      <c r="A35" s="30">
        <v>1</v>
      </c>
      <c r="B35" s="31" t="s">
        <v>67</v>
      </c>
      <c r="C35" s="31">
        <v>1</v>
      </c>
      <c r="D35" s="31" t="s">
        <v>67</v>
      </c>
      <c r="E35" s="31">
        <v>1</v>
      </c>
      <c r="F35" s="31" t="s">
        <v>67</v>
      </c>
      <c r="G35" s="31">
        <v>9</v>
      </c>
      <c r="H35" s="31" t="s">
        <v>30</v>
      </c>
      <c r="I35" s="32">
        <v>1</v>
      </c>
      <c r="J35" s="83" t="s">
        <v>80</v>
      </c>
      <c r="K35" s="98">
        <v>2978</v>
      </c>
      <c r="L35" s="98">
        <v>3152</v>
      </c>
      <c r="M35" s="98">
        <f>K35-L35</f>
        <v>-174</v>
      </c>
      <c r="N35" s="83" t="s">
        <v>4056</v>
      </c>
      <c r="O35" s="98">
        <v>80000</v>
      </c>
      <c r="P35" s="81"/>
      <c r="Q35" s="33"/>
      <c r="R35" s="39" t="s">
        <v>69</v>
      </c>
    </row>
    <row r="36" spans="1:18" ht="18" customHeight="1" x14ac:dyDescent="0.15">
      <c r="A36" s="30">
        <v>1</v>
      </c>
      <c r="B36" s="31" t="s">
        <v>67</v>
      </c>
      <c r="C36" s="31">
        <v>1</v>
      </c>
      <c r="D36" s="31" t="s">
        <v>67</v>
      </c>
      <c r="E36" s="31">
        <v>1</v>
      </c>
      <c r="F36" s="31" t="s">
        <v>67</v>
      </c>
      <c r="G36" s="31">
        <v>9</v>
      </c>
      <c r="H36" s="31" t="s">
        <v>30</v>
      </c>
      <c r="I36" s="31">
        <v>1</v>
      </c>
      <c r="J36" s="84" t="s">
        <v>80</v>
      </c>
      <c r="K36" s="98"/>
      <c r="L36" s="98"/>
      <c r="M36" s="98"/>
      <c r="N36" s="83" t="s">
        <v>4057</v>
      </c>
      <c r="O36" s="98">
        <v>48000</v>
      </c>
      <c r="P36" s="81"/>
      <c r="Q36" s="33"/>
      <c r="R36" s="39" t="s">
        <v>69</v>
      </c>
    </row>
    <row r="37" spans="1:18" ht="18" customHeight="1" x14ac:dyDescent="0.15">
      <c r="A37" s="30">
        <v>1</v>
      </c>
      <c r="B37" s="31" t="s">
        <v>67</v>
      </c>
      <c r="C37" s="31">
        <v>1</v>
      </c>
      <c r="D37" s="31" t="s">
        <v>67</v>
      </c>
      <c r="E37" s="31">
        <v>1</v>
      </c>
      <c r="F37" s="31" t="s">
        <v>67</v>
      </c>
      <c r="G37" s="31">
        <v>9</v>
      </c>
      <c r="H37" s="31" t="s">
        <v>30</v>
      </c>
      <c r="I37" s="31">
        <v>1</v>
      </c>
      <c r="J37" s="84" t="s">
        <v>80</v>
      </c>
      <c r="K37" s="98"/>
      <c r="L37" s="98"/>
      <c r="M37" s="98"/>
      <c r="N37" s="83" t="s">
        <v>4058</v>
      </c>
      <c r="O37" s="98">
        <v>56000</v>
      </c>
      <c r="P37" s="81"/>
      <c r="Q37" s="33"/>
      <c r="R37" s="39" t="s">
        <v>69</v>
      </c>
    </row>
    <row r="38" spans="1:18" ht="18" customHeight="1" x14ac:dyDescent="0.15">
      <c r="A38" s="30">
        <v>1</v>
      </c>
      <c r="B38" s="31" t="s">
        <v>67</v>
      </c>
      <c r="C38" s="31">
        <v>1</v>
      </c>
      <c r="D38" s="31" t="s">
        <v>67</v>
      </c>
      <c r="E38" s="31">
        <v>1</v>
      </c>
      <c r="F38" s="31" t="s">
        <v>67</v>
      </c>
      <c r="G38" s="31">
        <v>9</v>
      </c>
      <c r="H38" s="31" t="s">
        <v>30</v>
      </c>
      <c r="I38" s="31">
        <v>1</v>
      </c>
      <c r="J38" s="84" t="s">
        <v>80</v>
      </c>
      <c r="K38" s="98"/>
      <c r="L38" s="98"/>
      <c r="M38" s="98"/>
      <c r="N38" s="83" t="s">
        <v>4059</v>
      </c>
      <c r="O38" s="98">
        <v>270000</v>
      </c>
      <c r="P38" s="81"/>
      <c r="Q38" s="33"/>
      <c r="R38" s="39" t="s">
        <v>69</v>
      </c>
    </row>
    <row r="39" spans="1:18" ht="18" customHeight="1" x14ac:dyDescent="0.15">
      <c r="A39" s="30">
        <v>1</v>
      </c>
      <c r="B39" s="31" t="s">
        <v>67</v>
      </c>
      <c r="C39" s="31">
        <v>1</v>
      </c>
      <c r="D39" s="31" t="s">
        <v>67</v>
      </c>
      <c r="E39" s="31">
        <v>1</v>
      </c>
      <c r="F39" s="31" t="s">
        <v>67</v>
      </c>
      <c r="G39" s="31">
        <v>9</v>
      </c>
      <c r="H39" s="31" t="s">
        <v>30</v>
      </c>
      <c r="I39" s="31">
        <v>1</v>
      </c>
      <c r="J39" s="84" t="s">
        <v>80</v>
      </c>
      <c r="K39" s="98"/>
      <c r="L39" s="98"/>
      <c r="M39" s="98"/>
      <c r="N39" s="83" t="s">
        <v>4060</v>
      </c>
      <c r="O39" s="98">
        <v>32000</v>
      </c>
      <c r="P39" s="81"/>
      <c r="Q39" s="33"/>
      <c r="R39" s="39" t="s">
        <v>69</v>
      </c>
    </row>
    <row r="40" spans="1:18" ht="18" customHeight="1" x14ac:dyDescent="0.15">
      <c r="A40" s="30">
        <v>1</v>
      </c>
      <c r="B40" s="31" t="s">
        <v>67</v>
      </c>
      <c r="C40" s="31">
        <v>1</v>
      </c>
      <c r="D40" s="31" t="s">
        <v>67</v>
      </c>
      <c r="E40" s="31">
        <v>1</v>
      </c>
      <c r="F40" s="31" t="s">
        <v>67</v>
      </c>
      <c r="G40" s="31">
        <v>9</v>
      </c>
      <c r="H40" s="31" t="s">
        <v>30</v>
      </c>
      <c r="I40" s="31">
        <v>1</v>
      </c>
      <c r="J40" s="84" t="s">
        <v>80</v>
      </c>
      <c r="K40" s="98"/>
      <c r="L40" s="98"/>
      <c r="M40" s="98"/>
      <c r="N40" s="83" t="s">
        <v>4061</v>
      </c>
      <c r="O40" s="98">
        <v>20000</v>
      </c>
      <c r="P40" s="81"/>
      <c r="Q40" s="33"/>
      <c r="R40" s="39" t="s">
        <v>69</v>
      </c>
    </row>
    <row r="41" spans="1:18" ht="18" customHeight="1" x14ac:dyDescent="0.15">
      <c r="A41" s="30">
        <v>1</v>
      </c>
      <c r="B41" s="31" t="s">
        <v>67</v>
      </c>
      <c r="C41" s="31">
        <v>1</v>
      </c>
      <c r="D41" s="31" t="s">
        <v>67</v>
      </c>
      <c r="E41" s="31">
        <v>1</v>
      </c>
      <c r="F41" s="31" t="s">
        <v>67</v>
      </c>
      <c r="G41" s="31">
        <v>9</v>
      </c>
      <c r="H41" s="31" t="s">
        <v>30</v>
      </c>
      <c r="I41" s="31">
        <v>1</v>
      </c>
      <c r="J41" s="84" t="s">
        <v>80</v>
      </c>
      <c r="K41" s="98"/>
      <c r="L41" s="98"/>
      <c r="M41" s="98"/>
      <c r="N41" s="83" t="s">
        <v>4062</v>
      </c>
      <c r="O41" s="98">
        <v>218550</v>
      </c>
      <c r="P41" s="81"/>
      <c r="Q41" s="33"/>
      <c r="R41" s="39" t="s">
        <v>69</v>
      </c>
    </row>
    <row r="42" spans="1:18" ht="18" customHeight="1" x14ac:dyDescent="0.15">
      <c r="A42" s="30">
        <v>1</v>
      </c>
      <c r="B42" s="31" t="s">
        <v>67</v>
      </c>
      <c r="C42" s="31">
        <v>1</v>
      </c>
      <c r="D42" s="31" t="s">
        <v>67</v>
      </c>
      <c r="E42" s="31">
        <v>1</v>
      </c>
      <c r="F42" s="31" t="s">
        <v>67</v>
      </c>
      <c r="G42" s="31">
        <v>9</v>
      </c>
      <c r="H42" s="31" t="s">
        <v>30</v>
      </c>
      <c r="I42" s="31">
        <v>1</v>
      </c>
      <c r="J42" s="84" t="s">
        <v>80</v>
      </c>
      <c r="K42" s="98"/>
      <c r="L42" s="98"/>
      <c r="M42" s="98"/>
      <c r="N42" s="83" t="s">
        <v>81</v>
      </c>
      <c r="O42" s="98">
        <v>300000</v>
      </c>
      <c r="P42" s="81"/>
      <c r="Q42" s="33"/>
      <c r="R42" s="39" t="s">
        <v>69</v>
      </c>
    </row>
    <row r="43" spans="1:18" ht="18" customHeight="1" x14ac:dyDescent="0.15">
      <c r="A43" s="30">
        <v>1</v>
      </c>
      <c r="B43" s="31" t="s">
        <v>67</v>
      </c>
      <c r="C43" s="31">
        <v>1</v>
      </c>
      <c r="D43" s="31" t="s">
        <v>67</v>
      </c>
      <c r="E43" s="31">
        <v>1</v>
      </c>
      <c r="F43" s="31" t="s">
        <v>67</v>
      </c>
      <c r="G43" s="31">
        <v>9</v>
      </c>
      <c r="H43" s="31" t="s">
        <v>30</v>
      </c>
      <c r="I43" s="31">
        <v>1</v>
      </c>
      <c r="J43" s="84" t="s">
        <v>80</v>
      </c>
      <c r="K43" s="98"/>
      <c r="L43" s="98"/>
      <c r="M43" s="98"/>
      <c r="N43" s="83" t="s">
        <v>82</v>
      </c>
      <c r="O43" s="98">
        <v>250000</v>
      </c>
      <c r="P43" s="81"/>
      <c r="Q43" s="33"/>
      <c r="R43" s="39" t="s">
        <v>69</v>
      </c>
    </row>
    <row r="44" spans="1:18" ht="18" customHeight="1" x14ac:dyDescent="0.15">
      <c r="A44" s="30">
        <v>1</v>
      </c>
      <c r="B44" s="31" t="s">
        <v>67</v>
      </c>
      <c r="C44" s="31">
        <v>1</v>
      </c>
      <c r="D44" s="31" t="s">
        <v>67</v>
      </c>
      <c r="E44" s="31">
        <v>1</v>
      </c>
      <c r="F44" s="31" t="s">
        <v>67</v>
      </c>
      <c r="G44" s="31">
        <v>9</v>
      </c>
      <c r="H44" s="31" t="s">
        <v>30</v>
      </c>
      <c r="I44" s="31">
        <v>1</v>
      </c>
      <c r="J44" s="84" t="s">
        <v>80</v>
      </c>
      <c r="K44" s="98"/>
      <c r="L44" s="98"/>
      <c r="M44" s="98"/>
      <c r="N44" s="83" t="s">
        <v>4063</v>
      </c>
      <c r="O44" s="98">
        <v>166400</v>
      </c>
      <c r="P44" s="81"/>
      <c r="Q44" s="33"/>
      <c r="R44" s="39" t="s">
        <v>69</v>
      </c>
    </row>
    <row r="45" spans="1:18" ht="18" customHeight="1" x14ac:dyDescent="0.15">
      <c r="A45" s="30">
        <v>1</v>
      </c>
      <c r="B45" s="31" t="s">
        <v>67</v>
      </c>
      <c r="C45" s="31">
        <v>1</v>
      </c>
      <c r="D45" s="31" t="s">
        <v>67</v>
      </c>
      <c r="E45" s="31">
        <v>1</v>
      </c>
      <c r="F45" s="31" t="s">
        <v>67</v>
      </c>
      <c r="G45" s="31">
        <v>9</v>
      </c>
      <c r="H45" s="31" t="s">
        <v>30</v>
      </c>
      <c r="I45" s="31">
        <v>1</v>
      </c>
      <c r="J45" s="84" t="s">
        <v>80</v>
      </c>
      <c r="K45" s="98"/>
      <c r="L45" s="98"/>
      <c r="M45" s="98"/>
      <c r="N45" s="83" t="s">
        <v>83</v>
      </c>
      <c r="O45" s="98"/>
      <c r="P45" s="81"/>
      <c r="Q45" s="33"/>
      <c r="R45" s="39" t="s">
        <v>69</v>
      </c>
    </row>
    <row r="46" spans="1:18" ht="18" customHeight="1" x14ac:dyDescent="0.15">
      <c r="A46" s="30">
        <v>1</v>
      </c>
      <c r="B46" s="31" t="s">
        <v>67</v>
      </c>
      <c r="C46" s="31">
        <v>1</v>
      </c>
      <c r="D46" s="31" t="s">
        <v>67</v>
      </c>
      <c r="E46" s="31">
        <v>1</v>
      </c>
      <c r="F46" s="31" t="s">
        <v>67</v>
      </c>
      <c r="G46" s="31">
        <v>9</v>
      </c>
      <c r="H46" s="31" t="s">
        <v>30</v>
      </c>
      <c r="I46" s="31">
        <v>1</v>
      </c>
      <c r="J46" s="84" t="s">
        <v>80</v>
      </c>
      <c r="K46" s="98"/>
      <c r="L46" s="98"/>
      <c r="M46" s="98"/>
      <c r="N46" s="83" t="s">
        <v>4064</v>
      </c>
      <c r="O46" s="98">
        <v>478800</v>
      </c>
      <c r="P46" s="81"/>
      <c r="Q46" s="33"/>
      <c r="R46" s="39" t="s">
        <v>69</v>
      </c>
    </row>
    <row r="47" spans="1:18" ht="18" customHeight="1" x14ac:dyDescent="0.15">
      <c r="A47" s="30">
        <v>1</v>
      </c>
      <c r="B47" s="31" t="s">
        <v>67</v>
      </c>
      <c r="C47" s="31">
        <v>1</v>
      </c>
      <c r="D47" s="31" t="s">
        <v>67</v>
      </c>
      <c r="E47" s="31">
        <v>1</v>
      </c>
      <c r="F47" s="31" t="s">
        <v>67</v>
      </c>
      <c r="G47" s="31">
        <v>9</v>
      </c>
      <c r="H47" s="31" t="s">
        <v>30</v>
      </c>
      <c r="I47" s="31">
        <v>1</v>
      </c>
      <c r="J47" s="84" t="s">
        <v>80</v>
      </c>
      <c r="K47" s="98"/>
      <c r="L47" s="98"/>
      <c r="M47" s="98"/>
      <c r="N47" s="83" t="s">
        <v>84</v>
      </c>
      <c r="O47" s="98"/>
      <c r="P47" s="81"/>
      <c r="Q47" s="33"/>
      <c r="R47" s="39" t="s">
        <v>69</v>
      </c>
    </row>
    <row r="48" spans="1:18" ht="18" customHeight="1" x14ac:dyDescent="0.15">
      <c r="A48" s="30">
        <v>1</v>
      </c>
      <c r="B48" s="31" t="s">
        <v>67</v>
      </c>
      <c r="C48" s="31">
        <v>1</v>
      </c>
      <c r="D48" s="31" t="s">
        <v>67</v>
      </c>
      <c r="E48" s="31">
        <v>1</v>
      </c>
      <c r="F48" s="31" t="s">
        <v>67</v>
      </c>
      <c r="G48" s="31">
        <v>9</v>
      </c>
      <c r="H48" s="31" t="s">
        <v>30</v>
      </c>
      <c r="I48" s="31">
        <v>1</v>
      </c>
      <c r="J48" s="84" t="s">
        <v>80</v>
      </c>
      <c r="K48" s="98"/>
      <c r="L48" s="98"/>
      <c r="M48" s="98"/>
      <c r="N48" s="83" t="s">
        <v>4065</v>
      </c>
      <c r="O48" s="98">
        <v>53200</v>
      </c>
      <c r="P48" s="81"/>
      <c r="Q48" s="33"/>
      <c r="R48" s="39" t="s">
        <v>69</v>
      </c>
    </row>
    <row r="49" spans="1:18" ht="18" customHeight="1" x14ac:dyDescent="0.15">
      <c r="A49" s="30">
        <v>1</v>
      </c>
      <c r="B49" s="31" t="s">
        <v>67</v>
      </c>
      <c r="C49" s="31">
        <v>1</v>
      </c>
      <c r="D49" s="31" t="s">
        <v>67</v>
      </c>
      <c r="E49" s="31">
        <v>1</v>
      </c>
      <c r="F49" s="31" t="s">
        <v>67</v>
      </c>
      <c r="G49" s="31">
        <v>9</v>
      </c>
      <c r="H49" s="31" t="s">
        <v>30</v>
      </c>
      <c r="I49" s="31">
        <v>1</v>
      </c>
      <c r="J49" s="84" t="s">
        <v>80</v>
      </c>
      <c r="K49" s="98"/>
      <c r="L49" s="98"/>
      <c r="M49" s="98"/>
      <c r="N49" s="83" t="s">
        <v>85</v>
      </c>
      <c r="O49" s="98"/>
      <c r="P49" s="81"/>
      <c r="Q49" s="33"/>
      <c r="R49" s="39" t="s">
        <v>69</v>
      </c>
    </row>
    <row r="50" spans="1:18" ht="18" customHeight="1" x14ac:dyDescent="0.15">
      <c r="A50" s="30">
        <v>1</v>
      </c>
      <c r="B50" s="31" t="s">
        <v>67</v>
      </c>
      <c r="C50" s="31">
        <v>1</v>
      </c>
      <c r="D50" s="31" t="s">
        <v>67</v>
      </c>
      <c r="E50" s="31">
        <v>1</v>
      </c>
      <c r="F50" s="31" t="s">
        <v>67</v>
      </c>
      <c r="G50" s="31">
        <v>9</v>
      </c>
      <c r="H50" s="31" t="s">
        <v>30</v>
      </c>
      <c r="I50" s="31">
        <v>1</v>
      </c>
      <c r="J50" s="84" t="s">
        <v>80</v>
      </c>
      <c r="K50" s="98"/>
      <c r="L50" s="98"/>
      <c r="M50" s="98"/>
      <c r="N50" s="83" t="s">
        <v>4066</v>
      </c>
      <c r="O50" s="98">
        <v>47500</v>
      </c>
      <c r="P50" s="81"/>
      <c r="Q50" s="33"/>
      <c r="R50" s="39" t="s">
        <v>69</v>
      </c>
    </row>
    <row r="51" spans="1:18" ht="18" customHeight="1" x14ac:dyDescent="0.15">
      <c r="A51" s="30">
        <v>1</v>
      </c>
      <c r="B51" s="31" t="s">
        <v>67</v>
      </c>
      <c r="C51" s="31">
        <v>1</v>
      </c>
      <c r="D51" s="31" t="s">
        <v>67</v>
      </c>
      <c r="E51" s="31">
        <v>1</v>
      </c>
      <c r="F51" s="31" t="s">
        <v>67</v>
      </c>
      <c r="G51" s="31">
        <v>9</v>
      </c>
      <c r="H51" s="31" t="s">
        <v>30</v>
      </c>
      <c r="I51" s="31">
        <v>1</v>
      </c>
      <c r="J51" s="84" t="s">
        <v>80</v>
      </c>
      <c r="K51" s="98"/>
      <c r="L51" s="98"/>
      <c r="M51" s="98"/>
      <c r="N51" s="83" t="s">
        <v>86</v>
      </c>
      <c r="O51" s="98"/>
      <c r="P51" s="81"/>
      <c r="Q51" s="33"/>
      <c r="R51" s="39" t="s">
        <v>69</v>
      </c>
    </row>
    <row r="52" spans="1:18" ht="18" customHeight="1" x14ac:dyDescent="0.15">
      <c r="A52" s="30">
        <v>1</v>
      </c>
      <c r="B52" s="31" t="s">
        <v>67</v>
      </c>
      <c r="C52" s="31">
        <v>1</v>
      </c>
      <c r="D52" s="31" t="s">
        <v>67</v>
      </c>
      <c r="E52" s="31">
        <v>1</v>
      </c>
      <c r="F52" s="31" t="s">
        <v>67</v>
      </c>
      <c r="G52" s="31">
        <v>9</v>
      </c>
      <c r="H52" s="31" t="s">
        <v>30</v>
      </c>
      <c r="I52" s="31">
        <v>1</v>
      </c>
      <c r="J52" s="84" t="s">
        <v>80</v>
      </c>
      <c r="K52" s="98"/>
      <c r="L52" s="98"/>
      <c r="M52" s="98"/>
      <c r="N52" s="83" t="s">
        <v>87</v>
      </c>
      <c r="O52" s="98">
        <v>95000</v>
      </c>
      <c r="P52" s="81"/>
      <c r="Q52" s="33"/>
      <c r="R52" s="39" t="s">
        <v>69</v>
      </c>
    </row>
    <row r="53" spans="1:18" ht="18" customHeight="1" x14ac:dyDescent="0.15">
      <c r="A53" s="30">
        <v>1</v>
      </c>
      <c r="B53" s="31" t="s">
        <v>67</v>
      </c>
      <c r="C53" s="31">
        <v>1</v>
      </c>
      <c r="D53" s="31" t="s">
        <v>67</v>
      </c>
      <c r="E53" s="31">
        <v>1</v>
      </c>
      <c r="F53" s="31" t="s">
        <v>67</v>
      </c>
      <c r="G53" s="31">
        <v>9</v>
      </c>
      <c r="H53" s="31" t="s">
        <v>30</v>
      </c>
      <c r="I53" s="31">
        <v>1</v>
      </c>
      <c r="J53" s="84" t="s">
        <v>80</v>
      </c>
      <c r="K53" s="98"/>
      <c r="L53" s="98"/>
      <c r="M53" s="98"/>
      <c r="N53" s="83" t="s">
        <v>88</v>
      </c>
      <c r="O53" s="98"/>
      <c r="P53" s="81"/>
      <c r="Q53" s="33"/>
      <c r="R53" s="39" t="s">
        <v>69</v>
      </c>
    </row>
    <row r="54" spans="1:18" ht="18" customHeight="1" x14ac:dyDescent="0.15">
      <c r="A54" s="30">
        <v>1</v>
      </c>
      <c r="B54" s="31" t="s">
        <v>67</v>
      </c>
      <c r="C54" s="31">
        <v>1</v>
      </c>
      <c r="D54" s="31" t="s">
        <v>67</v>
      </c>
      <c r="E54" s="31">
        <v>1</v>
      </c>
      <c r="F54" s="31" t="s">
        <v>67</v>
      </c>
      <c r="G54" s="31">
        <v>9</v>
      </c>
      <c r="H54" s="31" t="s">
        <v>30</v>
      </c>
      <c r="I54" s="31">
        <v>1</v>
      </c>
      <c r="J54" s="84" t="s">
        <v>80</v>
      </c>
      <c r="K54" s="98"/>
      <c r="L54" s="98"/>
      <c r="M54" s="98"/>
      <c r="N54" s="83" t="s">
        <v>3144</v>
      </c>
      <c r="O54" s="98">
        <v>95000</v>
      </c>
      <c r="P54" s="81"/>
      <c r="Q54" s="33"/>
      <c r="R54" s="39" t="s">
        <v>69</v>
      </c>
    </row>
    <row r="55" spans="1:18" ht="18" customHeight="1" x14ac:dyDescent="0.15">
      <c r="A55" s="30">
        <v>1</v>
      </c>
      <c r="B55" s="31" t="s">
        <v>67</v>
      </c>
      <c r="C55" s="31">
        <v>1</v>
      </c>
      <c r="D55" s="31" t="s">
        <v>67</v>
      </c>
      <c r="E55" s="31">
        <v>1</v>
      </c>
      <c r="F55" s="31" t="s">
        <v>67</v>
      </c>
      <c r="G55" s="31">
        <v>9</v>
      </c>
      <c r="H55" s="31" t="s">
        <v>30</v>
      </c>
      <c r="I55" s="31">
        <v>1</v>
      </c>
      <c r="J55" s="84" t="s">
        <v>80</v>
      </c>
      <c r="K55" s="98"/>
      <c r="L55" s="98"/>
      <c r="M55" s="98"/>
      <c r="N55" s="83" t="s">
        <v>4067</v>
      </c>
      <c r="O55" s="98">
        <v>16000</v>
      </c>
      <c r="P55" s="81"/>
      <c r="Q55" s="33"/>
      <c r="R55" s="39" t="s">
        <v>69</v>
      </c>
    </row>
    <row r="56" spans="1:18" ht="18" customHeight="1" x14ac:dyDescent="0.15">
      <c r="A56" s="30">
        <v>1</v>
      </c>
      <c r="B56" s="31" t="s">
        <v>67</v>
      </c>
      <c r="C56" s="31">
        <v>1</v>
      </c>
      <c r="D56" s="31" t="s">
        <v>67</v>
      </c>
      <c r="E56" s="31">
        <v>1</v>
      </c>
      <c r="F56" s="31" t="s">
        <v>67</v>
      </c>
      <c r="G56" s="31">
        <v>9</v>
      </c>
      <c r="H56" s="31" t="s">
        <v>30</v>
      </c>
      <c r="I56" s="31">
        <v>1</v>
      </c>
      <c r="J56" s="84" t="s">
        <v>80</v>
      </c>
      <c r="K56" s="98"/>
      <c r="L56" s="98"/>
      <c r="M56" s="98"/>
      <c r="N56" s="83" t="s">
        <v>89</v>
      </c>
      <c r="O56" s="98">
        <v>150000</v>
      </c>
      <c r="P56" s="81"/>
      <c r="Q56" s="33"/>
      <c r="R56" s="39" t="s">
        <v>69</v>
      </c>
    </row>
    <row r="57" spans="1:18" ht="18" customHeight="1" x14ac:dyDescent="0.15">
      <c r="A57" s="30">
        <v>1</v>
      </c>
      <c r="B57" s="31" t="s">
        <v>67</v>
      </c>
      <c r="C57" s="31">
        <v>1</v>
      </c>
      <c r="D57" s="31" t="s">
        <v>67</v>
      </c>
      <c r="E57" s="31">
        <v>1</v>
      </c>
      <c r="F57" s="31" t="s">
        <v>67</v>
      </c>
      <c r="G57" s="31">
        <v>9</v>
      </c>
      <c r="H57" s="31" t="s">
        <v>30</v>
      </c>
      <c r="I57" s="31">
        <v>1</v>
      </c>
      <c r="J57" s="84" t="s">
        <v>80</v>
      </c>
      <c r="K57" s="98"/>
      <c r="L57" s="98"/>
      <c r="M57" s="98"/>
      <c r="N57" s="83" t="s">
        <v>90</v>
      </c>
      <c r="O57" s="98"/>
      <c r="P57" s="81"/>
      <c r="Q57" s="33"/>
      <c r="R57" s="39" t="s">
        <v>69</v>
      </c>
    </row>
    <row r="58" spans="1:18" ht="18" customHeight="1" x14ac:dyDescent="0.15">
      <c r="A58" s="30">
        <v>1</v>
      </c>
      <c r="B58" s="31" t="s">
        <v>67</v>
      </c>
      <c r="C58" s="31">
        <v>1</v>
      </c>
      <c r="D58" s="31" t="s">
        <v>67</v>
      </c>
      <c r="E58" s="31">
        <v>1</v>
      </c>
      <c r="F58" s="31" t="s">
        <v>67</v>
      </c>
      <c r="G58" s="31">
        <v>9</v>
      </c>
      <c r="H58" s="31" t="s">
        <v>30</v>
      </c>
      <c r="I58" s="31">
        <v>1</v>
      </c>
      <c r="J58" s="84" t="s">
        <v>80</v>
      </c>
      <c r="K58" s="98"/>
      <c r="L58" s="98"/>
      <c r="M58" s="98"/>
      <c r="N58" s="83" t="s">
        <v>4068</v>
      </c>
      <c r="O58" s="98">
        <v>96000</v>
      </c>
      <c r="P58" s="81"/>
      <c r="Q58" s="33"/>
      <c r="R58" s="39" t="s">
        <v>69</v>
      </c>
    </row>
    <row r="59" spans="1:18" ht="18" customHeight="1" x14ac:dyDescent="0.15">
      <c r="A59" s="30">
        <v>1</v>
      </c>
      <c r="B59" s="31" t="s">
        <v>67</v>
      </c>
      <c r="C59" s="31">
        <v>1</v>
      </c>
      <c r="D59" s="31" t="s">
        <v>67</v>
      </c>
      <c r="E59" s="31">
        <v>1</v>
      </c>
      <c r="F59" s="31" t="s">
        <v>67</v>
      </c>
      <c r="G59" s="31">
        <v>9</v>
      </c>
      <c r="H59" s="31" t="s">
        <v>30</v>
      </c>
      <c r="I59" s="31">
        <v>1</v>
      </c>
      <c r="J59" s="84" t="s">
        <v>80</v>
      </c>
      <c r="K59" s="98"/>
      <c r="L59" s="98"/>
      <c r="M59" s="98"/>
      <c r="N59" s="83" t="s">
        <v>4069</v>
      </c>
      <c r="O59" s="98">
        <v>16000</v>
      </c>
      <c r="P59" s="81"/>
      <c r="Q59" s="33"/>
      <c r="R59" s="39" t="s">
        <v>69</v>
      </c>
    </row>
    <row r="60" spans="1:18" ht="18" customHeight="1" x14ac:dyDescent="0.15">
      <c r="A60" s="30">
        <v>1</v>
      </c>
      <c r="B60" s="31" t="s">
        <v>67</v>
      </c>
      <c r="C60" s="31">
        <v>1</v>
      </c>
      <c r="D60" s="31" t="s">
        <v>67</v>
      </c>
      <c r="E60" s="31">
        <v>1</v>
      </c>
      <c r="F60" s="31" t="s">
        <v>67</v>
      </c>
      <c r="G60" s="31">
        <v>9</v>
      </c>
      <c r="H60" s="31" t="s">
        <v>30</v>
      </c>
      <c r="I60" s="31">
        <v>1</v>
      </c>
      <c r="J60" s="84" t="s">
        <v>80</v>
      </c>
      <c r="K60" s="98"/>
      <c r="L60" s="98"/>
      <c r="M60" s="98"/>
      <c r="N60" s="83" t="s">
        <v>91</v>
      </c>
      <c r="O60" s="98"/>
      <c r="P60" s="81"/>
      <c r="Q60" s="33"/>
      <c r="R60" s="39" t="s">
        <v>69</v>
      </c>
    </row>
    <row r="61" spans="1:18" ht="18" customHeight="1" x14ac:dyDescent="0.15">
      <c r="A61" s="30">
        <v>1</v>
      </c>
      <c r="B61" s="31" t="s">
        <v>67</v>
      </c>
      <c r="C61" s="31">
        <v>1</v>
      </c>
      <c r="D61" s="31" t="s">
        <v>67</v>
      </c>
      <c r="E61" s="31">
        <v>1</v>
      </c>
      <c r="F61" s="31" t="s">
        <v>67</v>
      </c>
      <c r="G61" s="31">
        <v>9</v>
      </c>
      <c r="H61" s="31" t="s">
        <v>30</v>
      </c>
      <c r="I61" s="31">
        <v>1</v>
      </c>
      <c r="J61" s="84" t="s">
        <v>80</v>
      </c>
      <c r="K61" s="98"/>
      <c r="L61" s="98"/>
      <c r="M61" s="98"/>
      <c r="N61" s="83" t="s">
        <v>4070</v>
      </c>
      <c r="O61" s="98">
        <v>156400</v>
      </c>
      <c r="P61" s="81"/>
      <c r="Q61" s="33"/>
      <c r="R61" s="39" t="s">
        <v>69</v>
      </c>
    </row>
    <row r="62" spans="1:18" ht="18" customHeight="1" x14ac:dyDescent="0.15">
      <c r="A62" s="30">
        <v>1</v>
      </c>
      <c r="B62" s="31" t="s">
        <v>67</v>
      </c>
      <c r="C62" s="31">
        <v>1</v>
      </c>
      <c r="D62" s="31" t="s">
        <v>67</v>
      </c>
      <c r="E62" s="31">
        <v>1</v>
      </c>
      <c r="F62" s="31" t="s">
        <v>67</v>
      </c>
      <c r="G62" s="31">
        <v>9</v>
      </c>
      <c r="H62" s="31" t="s">
        <v>30</v>
      </c>
      <c r="I62" s="31">
        <v>1</v>
      </c>
      <c r="J62" s="84" t="s">
        <v>80</v>
      </c>
      <c r="K62" s="98"/>
      <c r="L62" s="98"/>
      <c r="M62" s="98"/>
      <c r="N62" s="83" t="s">
        <v>4071</v>
      </c>
      <c r="O62" s="98">
        <v>48000</v>
      </c>
      <c r="P62" s="81"/>
      <c r="Q62" s="33"/>
      <c r="R62" s="39" t="s">
        <v>69</v>
      </c>
    </row>
    <row r="63" spans="1:18" ht="18" customHeight="1" x14ac:dyDescent="0.15">
      <c r="A63" s="30">
        <v>1</v>
      </c>
      <c r="B63" s="31" t="s">
        <v>67</v>
      </c>
      <c r="C63" s="31">
        <v>1</v>
      </c>
      <c r="D63" s="31" t="s">
        <v>67</v>
      </c>
      <c r="E63" s="31">
        <v>1</v>
      </c>
      <c r="F63" s="31" t="s">
        <v>67</v>
      </c>
      <c r="G63" s="31">
        <v>9</v>
      </c>
      <c r="H63" s="31" t="s">
        <v>30</v>
      </c>
      <c r="I63" s="31">
        <v>1</v>
      </c>
      <c r="J63" s="84" t="s">
        <v>80</v>
      </c>
      <c r="K63" s="98"/>
      <c r="L63" s="98"/>
      <c r="M63" s="98"/>
      <c r="N63" s="83" t="s">
        <v>92</v>
      </c>
      <c r="O63" s="98"/>
      <c r="P63" s="81"/>
      <c r="Q63" s="33"/>
      <c r="R63" s="39" t="s">
        <v>69</v>
      </c>
    </row>
    <row r="64" spans="1:18" ht="18" customHeight="1" x14ac:dyDescent="0.15">
      <c r="A64" s="30">
        <v>1</v>
      </c>
      <c r="B64" s="31" t="s">
        <v>67</v>
      </c>
      <c r="C64" s="31">
        <v>1</v>
      </c>
      <c r="D64" s="31" t="s">
        <v>67</v>
      </c>
      <c r="E64" s="31">
        <v>1</v>
      </c>
      <c r="F64" s="31" t="s">
        <v>67</v>
      </c>
      <c r="G64" s="31">
        <v>9</v>
      </c>
      <c r="H64" s="31" t="s">
        <v>30</v>
      </c>
      <c r="I64" s="31">
        <v>1</v>
      </c>
      <c r="J64" s="84" t="s">
        <v>80</v>
      </c>
      <c r="K64" s="98"/>
      <c r="L64" s="98"/>
      <c r="M64" s="98"/>
      <c r="N64" s="83" t="s">
        <v>3145</v>
      </c>
      <c r="O64" s="98">
        <v>285000</v>
      </c>
      <c r="P64" s="81"/>
      <c r="Q64" s="33"/>
      <c r="R64" s="39" t="s">
        <v>69</v>
      </c>
    </row>
    <row r="65" spans="1:18" ht="18" customHeight="1" x14ac:dyDescent="0.15">
      <c r="A65" s="30">
        <v>1</v>
      </c>
      <c r="B65" s="31" t="s">
        <v>67</v>
      </c>
      <c r="C65" s="31">
        <v>1</v>
      </c>
      <c r="D65" s="31" t="s">
        <v>67</v>
      </c>
      <c r="E65" s="31">
        <v>1</v>
      </c>
      <c r="F65" s="31" t="s">
        <v>67</v>
      </c>
      <c r="G65" s="31">
        <v>9</v>
      </c>
      <c r="H65" s="31" t="s">
        <v>30</v>
      </c>
      <c r="I65" s="32">
        <v>2</v>
      </c>
      <c r="J65" s="83" t="s">
        <v>31</v>
      </c>
      <c r="K65" s="98">
        <v>261</v>
      </c>
      <c r="L65" s="98">
        <v>261</v>
      </c>
      <c r="M65" s="98">
        <f>K65-L65</f>
        <v>0</v>
      </c>
      <c r="N65" s="83" t="s">
        <v>4072</v>
      </c>
      <c r="O65" s="98">
        <v>77200</v>
      </c>
      <c r="P65" s="81"/>
      <c r="Q65" s="33"/>
      <c r="R65" s="39" t="s">
        <v>69</v>
      </c>
    </row>
    <row r="66" spans="1:18" ht="18" customHeight="1" x14ac:dyDescent="0.15">
      <c r="A66" s="30">
        <v>1</v>
      </c>
      <c r="B66" s="31" t="s">
        <v>67</v>
      </c>
      <c r="C66" s="31">
        <v>1</v>
      </c>
      <c r="D66" s="31" t="s">
        <v>67</v>
      </c>
      <c r="E66" s="31">
        <v>1</v>
      </c>
      <c r="F66" s="31" t="s">
        <v>67</v>
      </c>
      <c r="G66" s="31">
        <v>9</v>
      </c>
      <c r="H66" s="31" t="s">
        <v>30</v>
      </c>
      <c r="I66" s="31">
        <v>2</v>
      </c>
      <c r="J66" s="84" t="s">
        <v>31</v>
      </c>
      <c r="K66" s="98"/>
      <c r="L66" s="98"/>
      <c r="M66" s="98"/>
      <c r="N66" s="83" t="s">
        <v>4073</v>
      </c>
      <c r="O66" s="98">
        <v>30000</v>
      </c>
      <c r="P66" s="81"/>
      <c r="Q66" s="33"/>
      <c r="R66" s="39" t="s">
        <v>69</v>
      </c>
    </row>
    <row r="67" spans="1:18" ht="18" customHeight="1" x14ac:dyDescent="0.15">
      <c r="A67" s="30">
        <v>1</v>
      </c>
      <c r="B67" s="31" t="s">
        <v>67</v>
      </c>
      <c r="C67" s="31">
        <v>1</v>
      </c>
      <c r="D67" s="31" t="s">
        <v>67</v>
      </c>
      <c r="E67" s="31">
        <v>1</v>
      </c>
      <c r="F67" s="31" t="s">
        <v>67</v>
      </c>
      <c r="G67" s="31">
        <v>9</v>
      </c>
      <c r="H67" s="31" t="s">
        <v>30</v>
      </c>
      <c r="I67" s="31">
        <v>2</v>
      </c>
      <c r="J67" s="84" t="s">
        <v>31</v>
      </c>
      <c r="K67" s="98"/>
      <c r="L67" s="98"/>
      <c r="M67" s="98"/>
      <c r="N67" s="83" t="s">
        <v>93</v>
      </c>
      <c r="O67" s="98"/>
      <c r="P67" s="81"/>
      <c r="Q67" s="33"/>
      <c r="R67" s="39" t="s">
        <v>69</v>
      </c>
    </row>
    <row r="68" spans="1:18" ht="18" customHeight="1" x14ac:dyDescent="0.15">
      <c r="A68" s="30">
        <v>1</v>
      </c>
      <c r="B68" s="31" t="s">
        <v>67</v>
      </c>
      <c r="C68" s="31">
        <v>1</v>
      </c>
      <c r="D68" s="31" t="s">
        <v>67</v>
      </c>
      <c r="E68" s="31">
        <v>1</v>
      </c>
      <c r="F68" s="31" t="s">
        <v>67</v>
      </c>
      <c r="G68" s="31">
        <v>9</v>
      </c>
      <c r="H68" s="31" t="s">
        <v>30</v>
      </c>
      <c r="I68" s="31">
        <v>2</v>
      </c>
      <c r="J68" s="84" t="s">
        <v>31</v>
      </c>
      <c r="K68" s="98"/>
      <c r="L68" s="98"/>
      <c r="M68" s="98"/>
      <c r="N68" s="83" t="s">
        <v>3146</v>
      </c>
      <c r="O68" s="98">
        <v>95000</v>
      </c>
      <c r="P68" s="81"/>
      <c r="Q68" s="33"/>
      <c r="R68" s="39" t="s">
        <v>69</v>
      </c>
    </row>
    <row r="69" spans="1:18" ht="18" customHeight="1" x14ac:dyDescent="0.15">
      <c r="A69" s="30">
        <v>1</v>
      </c>
      <c r="B69" s="31" t="s">
        <v>67</v>
      </c>
      <c r="C69" s="31">
        <v>1</v>
      </c>
      <c r="D69" s="31" t="s">
        <v>67</v>
      </c>
      <c r="E69" s="31">
        <v>1</v>
      </c>
      <c r="F69" s="31" t="s">
        <v>67</v>
      </c>
      <c r="G69" s="31">
        <v>9</v>
      </c>
      <c r="H69" s="31" t="s">
        <v>30</v>
      </c>
      <c r="I69" s="31">
        <v>2</v>
      </c>
      <c r="J69" s="84" t="s">
        <v>31</v>
      </c>
      <c r="K69" s="98"/>
      <c r="L69" s="98"/>
      <c r="M69" s="98"/>
      <c r="N69" s="83" t="s">
        <v>4074</v>
      </c>
      <c r="O69" s="98">
        <v>18000</v>
      </c>
      <c r="P69" s="81"/>
      <c r="Q69" s="33"/>
      <c r="R69" s="39" t="s">
        <v>69</v>
      </c>
    </row>
    <row r="70" spans="1:18" ht="18" customHeight="1" x14ac:dyDescent="0.15">
      <c r="A70" s="30">
        <v>1</v>
      </c>
      <c r="B70" s="31" t="s">
        <v>67</v>
      </c>
      <c r="C70" s="31">
        <v>1</v>
      </c>
      <c r="D70" s="31" t="s">
        <v>67</v>
      </c>
      <c r="E70" s="31">
        <v>1</v>
      </c>
      <c r="F70" s="31" t="s">
        <v>67</v>
      </c>
      <c r="G70" s="31">
        <v>9</v>
      </c>
      <c r="H70" s="31" t="s">
        <v>30</v>
      </c>
      <c r="I70" s="31">
        <v>2</v>
      </c>
      <c r="J70" s="84" t="s">
        <v>31</v>
      </c>
      <c r="K70" s="98"/>
      <c r="L70" s="98"/>
      <c r="M70" s="98"/>
      <c r="N70" s="83" t="s">
        <v>94</v>
      </c>
      <c r="O70" s="98">
        <v>14000</v>
      </c>
      <c r="P70" s="81"/>
      <c r="Q70" s="33"/>
      <c r="R70" s="39" t="s">
        <v>69</v>
      </c>
    </row>
    <row r="71" spans="1:18" ht="18" customHeight="1" x14ac:dyDescent="0.15">
      <c r="A71" s="30">
        <v>1</v>
      </c>
      <c r="B71" s="31" t="s">
        <v>67</v>
      </c>
      <c r="C71" s="31">
        <v>1</v>
      </c>
      <c r="D71" s="31" t="s">
        <v>67</v>
      </c>
      <c r="E71" s="31">
        <v>1</v>
      </c>
      <c r="F71" s="31" t="s">
        <v>67</v>
      </c>
      <c r="G71" s="31">
        <v>9</v>
      </c>
      <c r="H71" s="31" t="s">
        <v>30</v>
      </c>
      <c r="I71" s="31">
        <v>2</v>
      </c>
      <c r="J71" s="84" t="s">
        <v>31</v>
      </c>
      <c r="K71" s="98"/>
      <c r="L71" s="98"/>
      <c r="M71" s="98"/>
      <c r="N71" s="83" t="s">
        <v>95</v>
      </c>
      <c r="O71" s="98"/>
      <c r="P71" s="81"/>
      <c r="Q71" s="33"/>
      <c r="R71" s="39" t="s">
        <v>69</v>
      </c>
    </row>
    <row r="72" spans="1:18" ht="18" customHeight="1" x14ac:dyDescent="0.15">
      <c r="A72" s="30">
        <v>1</v>
      </c>
      <c r="B72" s="31" t="s">
        <v>67</v>
      </c>
      <c r="C72" s="31">
        <v>1</v>
      </c>
      <c r="D72" s="31" t="s">
        <v>67</v>
      </c>
      <c r="E72" s="31">
        <v>1</v>
      </c>
      <c r="F72" s="31" t="s">
        <v>67</v>
      </c>
      <c r="G72" s="31">
        <v>9</v>
      </c>
      <c r="H72" s="31" t="s">
        <v>30</v>
      </c>
      <c r="I72" s="31">
        <v>2</v>
      </c>
      <c r="J72" s="84" t="s">
        <v>31</v>
      </c>
      <c r="K72" s="98"/>
      <c r="L72" s="98"/>
      <c r="M72" s="98"/>
      <c r="N72" s="83" t="s">
        <v>4075</v>
      </c>
      <c r="O72" s="98">
        <v>26600</v>
      </c>
      <c r="P72" s="81"/>
      <c r="Q72" s="33"/>
      <c r="R72" s="39" t="s">
        <v>69</v>
      </c>
    </row>
    <row r="73" spans="1:18" ht="18" customHeight="1" x14ac:dyDescent="0.15">
      <c r="A73" s="30">
        <v>1</v>
      </c>
      <c r="B73" s="31" t="s">
        <v>67</v>
      </c>
      <c r="C73" s="31">
        <v>1</v>
      </c>
      <c r="D73" s="31" t="s">
        <v>67</v>
      </c>
      <c r="E73" s="31">
        <v>1</v>
      </c>
      <c r="F73" s="31" t="s">
        <v>67</v>
      </c>
      <c r="G73" s="31">
        <v>9</v>
      </c>
      <c r="H73" s="31" t="s">
        <v>30</v>
      </c>
      <c r="I73" s="32">
        <v>3</v>
      </c>
      <c r="J73" s="83" t="s">
        <v>32</v>
      </c>
      <c r="K73" s="98">
        <v>179</v>
      </c>
      <c r="L73" s="98">
        <v>263</v>
      </c>
      <c r="M73" s="98">
        <f>K73-L73</f>
        <v>-84</v>
      </c>
      <c r="N73" s="83" t="s">
        <v>4076</v>
      </c>
      <c r="O73" s="98">
        <v>20800</v>
      </c>
      <c r="P73" s="81"/>
      <c r="Q73" s="33"/>
      <c r="R73" s="39" t="s">
        <v>69</v>
      </c>
    </row>
    <row r="74" spans="1:18" ht="18" customHeight="1" x14ac:dyDescent="0.15">
      <c r="A74" s="30">
        <v>1</v>
      </c>
      <c r="B74" s="31" t="s">
        <v>67</v>
      </c>
      <c r="C74" s="31">
        <v>1</v>
      </c>
      <c r="D74" s="31" t="s">
        <v>67</v>
      </c>
      <c r="E74" s="31">
        <v>1</v>
      </c>
      <c r="F74" s="31" t="s">
        <v>67</v>
      </c>
      <c r="G74" s="31">
        <v>9</v>
      </c>
      <c r="H74" s="31" t="s">
        <v>30</v>
      </c>
      <c r="I74" s="31">
        <v>3</v>
      </c>
      <c r="J74" s="84" t="s">
        <v>32</v>
      </c>
      <c r="K74" s="98"/>
      <c r="L74" s="98"/>
      <c r="M74" s="98"/>
      <c r="N74" s="83" t="s">
        <v>4077</v>
      </c>
      <c r="O74" s="98">
        <v>20800</v>
      </c>
      <c r="P74" s="81"/>
      <c r="Q74" s="33"/>
      <c r="R74" s="39" t="s">
        <v>69</v>
      </c>
    </row>
    <row r="75" spans="1:18" ht="18" customHeight="1" x14ac:dyDescent="0.15">
      <c r="A75" s="30">
        <v>1</v>
      </c>
      <c r="B75" s="31" t="s">
        <v>67</v>
      </c>
      <c r="C75" s="31">
        <v>1</v>
      </c>
      <c r="D75" s="31" t="s">
        <v>67</v>
      </c>
      <c r="E75" s="31">
        <v>1</v>
      </c>
      <c r="F75" s="31" t="s">
        <v>67</v>
      </c>
      <c r="G75" s="31">
        <v>9</v>
      </c>
      <c r="H75" s="31" t="s">
        <v>30</v>
      </c>
      <c r="I75" s="31">
        <v>3</v>
      </c>
      <c r="J75" s="84" t="s">
        <v>32</v>
      </c>
      <c r="K75" s="98"/>
      <c r="L75" s="98"/>
      <c r="M75" s="98"/>
      <c r="N75" s="83" t="s">
        <v>96</v>
      </c>
      <c r="O75" s="98"/>
      <c r="P75" s="81"/>
      <c r="Q75" s="33"/>
      <c r="R75" s="39" t="s">
        <v>69</v>
      </c>
    </row>
    <row r="76" spans="1:18" ht="18" customHeight="1" x14ac:dyDescent="0.15">
      <c r="A76" s="30">
        <v>1</v>
      </c>
      <c r="B76" s="31" t="s">
        <v>67</v>
      </c>
      <c r="C76" s="31">
        <v>1</v>
      </c>
      <c r="D76" s="31" t="s">
        <v>67</v>
      </c>
      <c r="E76" s="31">
        <v>1</v>
      </c>
      <c r="F76" s="31" t="s">
        <v>67</v>
      </c>
      <c r="G76" s="31">
        <v>9</v>
      </c>
      <c r="H76" s="31" t="s">
        <v>30</v>
      </c>
      <c r="I76" s="31">
        <v>3</v>
      </c>
      <c r="J76" s="84" t="s">
        <v>32</v>
      </c>
      <c r="K76" s="98"/>
      <c r="L76" s="98"/>
      <c r="M76" s="98"/>
      <c r="N76" s="83" t="s">
        <v>4078</v>
      </c>
      <c r="O76" s="98">
        <v>53200</v>
      </c>
      <c r="P76" s="81"/>
      <c r="Q76" s="33"/>
      <c r="R76" s="39" t="s">
        <v>69</v>
      </c>
    </row>
    <row r="77" spans="1:18" ht="18" customHeight="1" x14ac:dyDescent="0.15">
      <c r="A77" s="30">
        <v>1</v>
      </c>
      <c r="B77" s="31" t="s">
        <v>67</v>
      </c>
      <c r="C77" s="31">
        <v>1</v>
      </c>
      <c r="D77" s="31" t="s">
        <v>67</v>
      </c>
      <c r="E77" s="31">
        <v>1</v>
      </c>
      <c r="F77" s="31" t="s">
        <v>67</v>
      </c>
      <c r="G77" s="31">
        <v>9</v>
      </c>
      <c r="H77" s="31" t="s">
        <v>30</v>
      </c>
      <c r="I77" s="31">
        <v>3</v>
      </c>
      <c r="J77" s="84" t="s">
        <v>32</v>
      </c>
      <c r="K77" s="98"/>
      <c r="L77" s="98"/>
      <c r="M77" s="98"/>
      <c r="N77" s="83" t="s">
        <v>97</v>
      </c>
      <c r="O77" s="98"/>
      <c r="P77" s="81"/>
      <c r="Q77" s="33"/>
      <c r="R77" s="39" t="s">
        <v>69</v>
      </c>
    </row>
    <row r="78" spans="1:18" ht="18" customHeight="1" x14ac:dyDescent="0.15">
      <c r="A78" s="30">
        <v>1</v>
      </c>
      <c r="B78" s="31" t="s">
        <v>67</v>
      </c>
      <c r="C78" s="31">
        <v>1</v>
      </c>
      <c r="D78" s="31" t="s">
        <v>67</v>
      </c>
      <c r="E78" s="31">
        <v>1</v>
      </c>
      <c r="F78" s="31" t="s">
        <v>67</v>
      </c>
      <c r="G78" s="31">
        <v>9</v>
      </c>
      <c r="H78" s="31" t="s">
        <v>30</v>
      </c>
      <c r="I78" s="31">
        <v>3</v>
      </c>
      <c r="J78" s="84" t="s">
        <v>32</v>
      </c>
      <c r="K78" s="98"/>
      <c r="L78" s="98"/>
      <c r="M78" s="98"/>
      <c r="N78" s="83" t="s">
        <v>4079</v>
      </c>
      <c r="O78" s="98">
        <v>44700</v>
      </c>
      <c r="P78" s="81"/>
      <c r="Q78" s="33"/>
      <c r="R78" s="39" t="s">
        <v>69</v>
      </c>
    </row>
    <row r="79" spans="1:18" ht="18" customHeight="1" x14ac:dyDescent="0.15">
      <c r="A79" s="30">
        <v>1</v>
      </c>
      <c r="B79" s="31" t="s">
        <v>67</v>
      </c>
      <c r="C79" s="31">
        <v>1</v>
      </c>
      <c r="D79" s="31" t="s">
        <v>67</v>
      </c>
      <c r="E79" s="31">
        <v>1</v>
      </c>
      <c r="F79" s="31" t="s">
        <v>67</v>
      </c>
      <c r="G79" s="31">
        <v>9</v>
      </c>
      <c r="H79" s="31" t="s">
        <v>30</v>
      </c>
      <c r="I79" s="31">
        <v>3</v>
      </c>
      <c r="J79" s="84" t="s">
        <v>32</v>
      </c>
      <c r="K79" s="98"/>
      <c r="L79" s="98"/>
      <c r="M79" s="98"/>
      <c r="N79" s="83" t="s">
        <v>98</v>
      </c>
      <c r="O79" s="98">
        <v>14000</v>
      </c>
      <c r="P79" s="81"/>
      <c r="Q79" s="33"/>
      <c r="R79" s="39" t="s">
        <v>69</v>
      </c>
    </row>
    <row r="80" spans="1:18" ht="18" customHeight="1" x14ac:dyDescent="0.15">
      <c r="A80" s="30">
        <v>1</v>
      </c>
      <c r="B80" s="31" t="s">
        <v>67</v>
      </c>
      <c r="C80" s="31">
        <v>1</v>
      </c>
      <c r="D80" s="31" t="s">
        <v>67</v>
      </c>
      <c r="E80" s="31">
        <v>1</v>
      </c>
      <c r="F80" s="31" t="s">
        <v>67</v>
      </c>
      <c r="G80" s="31">
        <v>9</v>
      </c>
      <c r="H80" s="31" t="s">
        <v>30</v>
      </c>
      <c r="I80" s="31">
        <v>3</v>
      </c>
      <c r="J80" s="84" t="s">
        <v>32</v>
      </c>
      <c r="K80" s="98"/>
      <c r="L80" s="98"/>
      <c r="M80" s="98"/>
      <c r="N80" s="83" t="s">
        <v>4080</v>
      </c>
      <c r="O80" s="98">
        <v>18200</v>
      </c>
      <c r="P80" s="81"/>
      <c r="Q80" s="33"/>
      <c r="R80" s="39" t="s">
        <v>69</v>
      </c>
    </row>
    <row r="81" spans="1:18" ht="18" customHeight="1" x14ac:dyDescent="0.15">
      <c r="A81" s="30">
        <v>1</v>
      </c>
      <c r="B81" s="31" t="s">
        <v>67</v>
      </c>
      <c r="C81" s="31">
        <v>1</v>
      </c>
      <c r="D81" s="31" t="s">
        <v>67</v>
      </c>
      <c r="E81" s="31">
        <v>1</v>
      </c>
      <c r="F81" s="31" t="s">
        <v>67</v>
      </c>
      <c r="G81" s="31">
        <v>9</v>
      </c>
      <c r="H81" s="31" t="s">
        <v>30</v>
      </c>
      <c r="I81" s="31">
        <v>3</v>
      </c>
      <c r="J81" s="84" t="s">
        <v>32</v>
      </c>
      <c r="K81" s="98"/>
      <c r="L81" s="98"/>
      <c r="M81" s="98"/>
      <c r="N81" s="83" t="s">
        <v>4081</v>
      </c>
      <c r="O81" s="98">
        <v>7200</v>
      </c>
      <c r="P81" s="81"/>
      <c r="Q81" s="33"/>
      <c r="R81" s="39" t="s">
        <v>69</v>
      </c>
    </row>
    <row r="82" spans="1:18" ht="18" customHeight="1" x14ac:dyDescent="0.15">
      <c r="A82" s="30">
        <v>1</v>
      </c>
      <c r="B82" s="31" t="s">
        <v>67</v>
      </c>
      <c r="C82" s="31">
        <v>1</v>
      </c>
      <c r="D82" s="31" t="s">
        <v>67</v>
      </c>
      <c r="E82" s="31">
        <v>1</v>
      </c>
      <c r="F82" s="31" t="s">
        <v>67</v>
      </c>
      <c r="G82" s="32">
        <v>10</v>
      </c>
      <c r="H82" s="32" t="s">
        <v>99</v>
      </c>
      <c r="I82" s="32"/>
      <c r="J82" s="83"/>
      <c r="K82" s="98"/>
      <c r="L82" s="98"/>
      <c r="M82" s="98"/>
      <c r="N82" s="83"/>
      <c r="O82" s="33"/>
      <c r="P82" s="81"/>
      <c r="Q82" s="33"/>
      <c r="R82" s="39" t="s">
        <v>69</v>
      </c>
    </row>
    <row r="83" spans="1:18" ht="18" customHeight="1" x14ac:dyDescent="0.15">
      <c r="A83" s="30">
        <v>1</v>
      </c>
      <c r="B83" s="31" t="s">
        <v>67</v>
      </c>
      <c r="C83" s="31">
        <v>1</v>
      </c>
      <c r="D83" s="31" t="s">
        <v>67</v>
      </c>
      <c r="E83" s="31">
        <v>1</v>
      </c>
      <c r="F83" s="31" t="s">
        <v>67</v>
      </c>
      <c r="G83" s="31">
        <v>10</v>
      </c>
      <c r="H83" s="31" t="s">
        <v>99</v>
      </c>
      <c r="I83" s="32">
        <v>1</v>
      </c>
      <c r="J83" s="83" t="s">
        <v>100</v>
      </c>
      <c r="K83" s="98">
        <v>300</v>
      </c>
      <c r="L83" s="98">
        <v>300</v>
      </c>
      <c r="M83" s="98">
        <f>K83-L83</f>
        <v>0</v>
      </c>
      <c r="N83" s="83" t="s">
        <v>100</v>
      </c>
      <c r="O83" s="98">
        <v>300000</v>
      </c>
      <c r="P83" s="81"/>
      <c r="Q83" s="33"/>
      <c r="R83" s="39" t="s">
        <v>69</v>
      </c>
    </row>
    <row r="84" spans="1:18" ht="18" customHeight="1" x14ac:dyDescent="0.15">
      <c r="A84" s="30">
        <v>1</v>
      </c>
      <c r="B84" s="31" t="s">
        <v>67</v>
      </c>
      <c r="C84" s="31">
        <v>1</v>
      </c>
      <c r="D84" s="31" t="s">
        <v>67</v>
      </c>
      <c r="E84" s="31">
        <v>1</v>
      </c>
      <c r="F84" s="31" t="s">
        <v>67</v>
      </c>
      <c r="G84" s="32">
        <v>11</v>
      </c>
      <c r="H84" s="32" t="s">
        <v>33</v>
      </c>
      <c r="I84" s="32"/>
      <c r="J84" s="83"/>
      <c r="K84" s="98"/>
      <c r="L84" s="98"/>
      <c r="M84" s="98"/>
      <c r="N84" s="83"/>
      <c r="O84" s="33"/>
      <c r="P84" s="81"/>
      <c r="Q84" s="33"/>
      <c r="R84" s="39" t="s">
        <v>69</v>
      </c>
    </row>
    <row r="85" spans="1:18" ht="18" customHeight="1" x14ac:dyDescent="0.15">
      <c r="A85" s="30">
        <v>1</v>
      </c>
      <c r="B85" s="31" t="s">
        <v>67</v>
      </c>
      <c r="C85" s="31">
        <v>1</v>
      </c>
      <c r="D85" s="31" t="s">
        <v>67</v>
      </c>
      <c r="E85" s="31">
        <v>1</v>
      </c>
      <c r="F85" s="31" t="s">
        <v>67</v>
      </c>
      <c r="G85" s="31">
        <v>11</v>
      </c>
      <c r="H85" s="31" t="s">
        <v>33</v>
      </c>
      <c r="I85" s="32">
        <v>1</v>
      </c>
      <c r="J85" s="83" t="s">
        <v>34</v>
      </c>
      <c r="K85" s="98">
        <v>826</v>
      </c>
      <c r="L85" s="98">
        <v>827</v>
      </c>
      <c r="M85" s="98">
        <f>K85-L85</f>
        <v>-1</v>
      </c>
      <c r="N85" s="83" t="s">
        <v>101</v>
      </c>
      <c r="O85" s="98">
        <v>58968</v>
      </c>
      <c r="P85" s="81"/>
      <c r="Q85" s="33"/>
      <c r="R85" s="39" t="s">
        <v>69</v>
      </c>
    </row>
    <row r="86" spans="1:18" ht="18" customHeight="1" x14ac:dyDescent="0.15">
      <c r="A86" s="30">
        <v>1</v>
      </c>
      <c r="B86" s="31" t="s">
        <v>67</v>
      </c>
      <c r="C86" s="31">
        <v>1</v>
      </c>
      <c r="D86" s="31" t="s">
        <v>67</v>
      </c>
      <c r="E86" s="31">
        <v>1</v>
      </c>
      <c r="F86" s="31" t="s">
        <v>67</v>
      </c>
      <c r="G86" s="31">
        <v>11</v>
      </c>
      <c r="H86" s="31" t="s">
        <v>33</v>
      </c>
      <c r="I86" s="31">
        <v>1</v>
      </c>
      <c r="J86" s="84" t="s">
        <v>34</v>
      </c>
      <c r="K86" s="98"/>
      <c r="L86" s="98"/>
      <c r="M86" s="98"/>
      <c r="N86" s="83" t="s">
        <v>3147</v>
      </c>
      <c r="O86" s="98">
        <v>37116</v>
      </c>
      <c r="P86" s="81"/>
      <c r="Q86" s="33"/>
      <c r="R86" s="39" t="s">
        <v>69</v>
      </c>
    </row>
    <row r="87" spans="1:18" ht="18" customHeight="1" x14ac:dyDescent="0.15">
      <c r="A87" s="30">
        <v>1</v>
      </c>
      <c r="B87" s="31" t="s">
        <v>67</v>
      </c>
      <c r="C87" s="31">
        <v>1</v>
      </c>
      <c r="D87" s="31" t="s">
        <v>67</v>
      </c>
      <c r="E87" s="31">
        <v>1</v>
      </c>
      <c r="F87" s="31" t="s">
        <v>67</v>
      </c>
      <c r="G87" s="31">
        <v>11</v>
      </c>
      <c r="H87" s="31" t="s">
        <v>33</v>
      </c>
      <c r="I87" s="31">
        <v>1</v>
      </c>
      <c r="J87" s="84" t="s">
        <v>34</v>
      </c>
      <c r="K87" s="98"/>
      <c r="L87" s="98"/>
      <c r="M87" s="98"/>
      <c r="N87" s="83" t="s">
        <v>3148</v>
      </c>
      <c r="O87" s="98">
        <v>25500</v>
      </c>
      <c r="P87" s="81"/>
      <c r="Q87" s="33"/>
      <c r="R87" s="39" t="s">
        <v>69</v>
      </c>
    </row>
    <row r="88" spans="1:18" ht="18" customHeight="1" x14ac:dyDescent="0.15">
      <c r="A88" s="30">
        <v>1</v>
      </c>
      <c r="B88" s="31" t="s">
        <v>67</v>
      </c>
      <c r="C88" s="31">
        <v>1</v>
      </c>
      <c r="D88" s="31" t="s">
        <v>67</v>
      </c>
      <c r="E88" s="31">
        <v>1</v>
      </c>
      <c r="F88" s="31" t="s">
        <v>67</v>
      </c>
      <c r="G88" s="31">
        <v>11</v>
      </c>
      <c r="H88" s="31" t="s">
        <v>33</v>
      </c>
      <c r="I88" s="31">
        <v>1</v>
      </c>
      <c r="J88" s="84" t="s">
        <v>34</v>
      </c>
      <c r="K88" s="98"/>
      <c r="L88" s="98"/>
      <c r="M88" s="98"/>
      <c r="N88" s="83" t="s">
        <v>102</v>
      </c>
      <c r="O88" s="98">
        <v>50000</v>
      </c>
      <c r="P88" s="81"/>
      <c r="Q88" s="33"/>
      <c r="R88" s="39" t="s">
        <v>69</v>
      </c>
    </row>
    <row r="89" spans="1:18" ht="18" customHeight="1" x14ac:dyDescent="0.15">
      <c r="A89" s="30">
        <v>1</v>
      </c>
      <c r="B89" s="31" t="s">
        <v>67</v>
      </c>
      <c r="C89" s="31">
        <v>1</v>
      </c>
      <c r="D89" s="31" t="s">
        <v>67</v>
      </c>
      <c r="E89" s="31">
        <v>1</v>
      </c>
      <c r="F89" s="31" t="s">
        <v>67</v>
      </c>
      <c r="G89" s="31">
        <v>11</v>
      </c>
      <c r="H89" s="31" t="s">
        <v>33</v>
      </c>
      <c r="I89" s="31">
        <v>1</v>
      </c>
      <c r="J89" s="84" t="s">
        <v>34</v>
      </c>
      <c r="K89" s="98"/>
      <c r="L89" s="98"/>
      <c r="M89" s="98"/>
      <c r="N89" s="83" t="s">
        <v>103</v>
      </c>
      <c r="O89" s="98">
        <v>150000</v>
      </c>
      <c r="P89" s="81"/>
      <c r="Q89" s="33"/>
      <c r="R89" s="39" t="s">
        <v>69</v>
      </c>
    </row>
    <row r="90" spans="1:18" ht="18" customHeight="1" x14ac:dyDescent="0.15">
      <c r="A90" s="30">
        <v>1</v>
      </c>
      <c r="B90" s="31" t="s">
        <v>67</v>
      </c>
      <c r="C90" s="31">
        <v>1</v>
      </c>
      <c r="D90" s="31" t="s">
        <v>67</v>
      </c>
      <c r="E90" s="31">
        <v>1</v>
      </c>
      <c r="F90" s="31" t="s">
        <v>67</v>
      </c>
      <c r="G90" s="31">
        <v>11</v>
      </c>
      <c r="H90" s="31" t="s">
        <v>33</v>
      </c>
      <c r="I90" s="31">
        <v>1</v>
      </c>
      <c r="J90" s="84" t="s">
        <v>34</v>
      </c>
      <c r="K90" s="98"/>
      <c r="L90" s="98"/>
      <c r="M90" s="98"/>
      <c r="N90" s="83" t="s">
        <v>104</v>
      </c>
      <c r="O90" s="98">
        <v>330011</v>
      </c>
      <c r="P90" s="81"/>
      <c r="Q90" s="33"/>
      <c r="R90" s="39" t="s">
        <v>69</v>
      </c>
    </row>
    <row r="91" spans="1:18" ht="18" customHeight="1" x14ac:dyDescent="0.15">
      <c r="A91" s="30">
        <v>1</v>
      </c>
      <c r="B91" s="31" t="s">
        <v>67</v>
      </c>
      <c r="C91" s="31">
        <v>1</v>
      </c>
      <c r="D91" s="31" t="s">
        <v>67</v>
      </c>
      <c r="E91" s="31">
        <v>1</v>
      </c>
      <c r="F91" s="31" t="s">
        <v>67</v>
      </c>
      <c r="G91" s="31">
        <v>11</v>
      </c>
      <c r="H91" s="31" t="s">
        <v>33</v>
      </c>
      <c r="I91" s="31">
        <v>1</v>
      </c>
      <c r="J91" s="84" t="s">
        <v>34</v>
      </c>
      <c r="K91" s="98"/>
      <c r="L91" s="98"/>
      <c r="M91" s="98"/>
      <c r="N91" s="83" t="s">
        <v>105</v>
      </c>
      <c r="O91" s="98">
        <v>23750</v>
      </c>
      <c r="P91" s="81"/>
      <c r="Q91" s="33"/>
      <c r="R91" s="39" t="s">
        <v>69</v>
      </c>
    </row>
    <row r="92" spans="1:18" ht="18" customHeight="1" x14ac:dyDescent="0.15">
      <c r="A92" s="30">
        <v>1</v>
      </c>
      <c r="B92" s="31" t="s">
        <v>67</v>
      </c>
      <c r="C92" s="31">
        <v>1</v>
      </c>
      <c r="D92" s="31" t="s">
        <v>67</v>
      </c>
      <c r="E92" s="31">
        <v>1</v>
      </c>
      <c r="F92" s="31" t="s">
        <v>67</v>
      </c>
      <c r="G92" s="31">
        <v>11</v>
      </c>
      <c r="H92" s="31" t="s">
        <v>33</v>
      </c>
      <c r="I92" s="31">
        <v>1</v>
      </c>
      <c r="J92" s="84" t="s">
        <v>34</v>
      </c>
      <c r="K92" s="98"/>
      <c r="L92" s="98"/>
      <c r="M92" s="98"/>
      <c r="N92" s="83" t="s">
        <v>106</v>
      </c>
      <c r="O92" s="98">
        <v>52540</v>
      </c>
      <c r="P92" s="81"/>
      <c r="Q92" s="33"/>
      <c r="R92" s="39" t="s">
        <v>69</v>
      </c>
    </row>
    <row r="93" spans="1:18" ht="18" customHeight="1" x14ac:dyDescent="0.15">
      <c r="A93" s="30">
        <v>1</v>
      </c>
      <c r="B93" s="31" t="s">
        <v>67</v>
      </c>
      <c r="C93" s="31">
        <v>1</v>
      </c>
      <c r="D93" s="31" t="s">
        <v>67</v>
      </c>
      <c r="E93" s="31">
        <v>1</v>
      </c>
      <c r="F93" s="31" t="s">
        <v>67</v>
      </c>
      <c r="G93" s="31">
        <v>11</v>
      </c>
      <c r="H93" s="31" t="s">
        <v>33</v>
      </c>
      <c r="I93" s="31">
        <v>1</v>
      </c>
      <c r="J93" s="84" t="s">
        <v>34</v>
      </c>
      <c r="K93" s="98"/>
      <c r="L93" s="98"/>
      <c r="M93" s="98"/>
      <c r="N93" s="83" t="s">
        <v>107</v>
      </c>
      <c r="O93" s="98">
        <v>9850</v>
      </c>
      <c r="P93" s="81"/>
      <c r="Q93" s="33"/>
      <c r="R93" s="39" t="s">
        <v>69</v>
      </c>
    </row>
    <row r="94" spans="1:18" ht="18" customHeight="1" x14ac:dyDescent="0.15">
      <c r="A94" s="30">
        <v>1</v>
      </c>
      <c r="B94" s="31" t="s">
        <v>67</v>
      </c>
      <c r="C94" s="31">
        <v>1</v>
      </c>
      <c r="D94" s="31" t="s">
        <v>67</v>
      </c>
      <c r="E94" s="31">
        <v>1</v>
      </c>
      <c r="F94" s="31" t="s">
        <v>67</v>
      </c>
      <c r="G94" s="31">
        <v>11</v>
      </c>
      <c r="H94" s="31" t="s">
        <v>33</v>
      </c>
      <c r="I94" s="31">
        <v>1</v>
      </c>
      <c r="J94" s="84" t="s">
        <v>34</v>
      </c>
      <c r="K94" s="98"/>
      <c r="L94" s="98"/>
      <c r="M94" s="98"/>
      <c r="N94" s="83" t="s">
        <v>108</v>
      </c>
      <c r="O94" s="98">
        <v>12312</v>
      </c>
      <c r="P94" s="81"/>
      <c r="Q94" s="33"/>
      <c r="R94" s="39" t="s">
        <v>69</v>
      </c>
    </row>
    <row r="95" spans="1:18" ht="18" customHeight="1" x14ac:dyDescent="0.15">
      <c r="A95" s="30">
        <v>1</v>
      </c>
      <c r="B95" s="31" t="s">
        <v>67</v>
      </c>
      <c r="C95" s="31">
        <v>1</v>
      </c>
      <c r="D95" s="31" t="s">
        <v>67</v>
      </c>
      <c r="E95" s="31">
        <v>1</v>
      </c>
      <c r="F95" s="31" t="s">
        <v>67</v>
      </c>
      <c r="G95" s="31">
        <v>11</v>
      </c>
      <c r="H95" s="31" t="s">
        <v>33</v>
      </c>
      <c r="I95" s="31">
        <v>1</v>
      </c>
      <c r="J95" s="84" t="s">
        <v>34</v>
      </c>
      <c r="K95" s="98"/>
      <c r="L95" s="98"/>
      <c r="M95" s="98"/>
      <c r="N95" s="83" t="s">
        <v>4082</v>
      </c>
      <c r="O95" s="98">
        <v>30000</v>
      </c>
      <c r="P95" s="81"/>
      <c r="Q95" s="33"/>
      <c r="R95" s="39" t="s">
        <v>69</v>
      </c>
    </row>
    <row r="96" spans="1:18" ht="18" customHeight="1" x14ac:dyDescent="0.15">
      <c r="A96" s="30">
        <v>1</v>
      </c>
      <c r="B96" s="31" t="s">
        <v>67</v>
      </c>
      <c r="C96" s="31">
        <v>1</v>
      </c>
      <c r="D96" s="31" t="s">
        <v>67</v>
      </c>
      <c r="E96" s="31">
        <v>1</v>
      </c>
      <c r="F96" s="31" t="s">
        <v>67</v>
      </c>
      <c r="G96" s="31">
        <v>11</v>
      </c>
      <c r="H96" s="31" t="s">
        <v>33</v>
      </c>
      <c r="I96" s="31">
        <v>1</v>
      </c>
      <c r="J96" s="84" t="s">
        <v>34</v>
      </c>
      <c r="K96" s="98"/>
      <c r="L96" s="98"/>
      <c r="M96" s="98"/>
      <c r="N96" s="83" t="s">
        <v>109</v>
      </c>
      <c r="O96" s="98">
        <v>45000</v>
      </c>
      <c r="P96" s="81"/>
      <c r="Q96" s="33"/>
      <c r="R96" s="39" t="s">
        <v>69</v>
      </c>
    </row>
    <row r="97" spans="1:18" ht="18" customHeight="1" x14ac:dyDescent="0.15">
      <c r="A97" s="30">
        <v>1</v>
      </c>
      <c r="B97" s="31" t="s">
        <v>67</v>
      </c>
      <c r="C97" s="31">
        <v>1</v>
      </c>
      <c r="D97" s="31" t="s">
        <v>67</v>
      </c>
      <c r="E97" s="31">
        <v>1</v>
      </c>
      <c r="F97" s="31" t="s">
        <v>67</v>
      </c>
      <c r="G97" s="31">
        <v>11</v>
      </c>
      <c r="H97" s="31" t="s">
        <v>33</v>
      </c>
      <c r="I97" s="32">
        <v>3</v>
      </c>
      <c r="J97" s="83" t="s">
        <v>35</v>
      </c>
      <c r="K97" s="98">
        <v>50</v>
      </c>
      <c r="L97" s="98">
        <v>30</v>
      </c>
      <c r="M97" s="98">
        <f t="shared" ref="M97:M98" si="2">K97-L97</f>
        <v>20</v>
      </c>
      <c r="N97" s="83" t="s">
        <v>110</v>
      </c>
      <c r="O97" s="98">
        <v>50000</v>
      </c>
      <c r="P97" s="81"/>
      <c r="Q97" s="33"/>
      <c r="R97" s="39" t="s">
        <v>69</v>
      </c>
    </row>
    <row r="98" spans="1:18" ht="18" customHeight="1" x14ac:dyDescent="0.15">
      <c r="A98" s="30">
        <v>1</v>
      </c>
      <c r="B98" s="31" t="s">
        <v>67</v>
      </c>
      <c r="C98" s="31">
        <v>1</v>
      </c>
      <c r="D98" s="31" t="s">
        <v>67</v>
      </c>
      <c r="E98" s="31">
        <v>1</v>
      </c>
      <c r="F98" s="31" t="s">
        <v>67</v>
      </c>
      <c r="G98" s="31">
        <v>11</v>
      </c>
      <c r="H98" s="31" t="s">
        <v>33</v>
      </c>
      <c r="I98" s="32">
        <v>4</v>
      </c>
      <c r="J98" s="83" t="s">
        <v>111</v>
      </c>
      <c r="K98" s="98">
        <v>2060</v>
      </c>
      <c r="L98" s="98">
        <v>2060</v>
      </c>
      <c r="M98" s="98">
        <f t="shared" si="2"/>
        <v>0</v>
      </c>
      <c r="N98" s="83" t="s">
        <v>112</v>
      </c>
      <c r="O98" s="98">
        <v>2049840</v>
      </c>
      <c r="P98" s="81"/>
      <c r="Q98" s="33"/>
      <c r="R98" s="39" t="s">
        <v>69</v>
      </c>
    </row>
    <row r="99" spans="1:18" ht="18" customHeight="1" x14ac:dyDescent="0.15">
      <c r="A99" s="30">
        <v>1</v>
      </c>
      <c r="B99" s="31" t="s">
        <v>67</v>
      </c>
      <c r="C99" s="31">
        <v>1</v>
      </c>
      <c r="D99" s="31" t="s">
        <v>67</v>
      </c>
      <c r="E99" s="31">
        <v>1</v>
      </c>
      <c r="F99" s="31" t="s">
        <v>67</v>
      </c>
      <c r="G99" s="31">
        <v>11</v>
      </c>
      <c r="H99" s="31" t="s">
        <v>33</v>
      </c>
      <c r="I99" s="31">
        <v>4</v>
      </c>
      <c r="J99" s="84" t="s">
        <v>111</v>
      </c>
      <c r="K99" s="98"/>
      <c r="L99" s="98"/>
      <c r="M99" s="98"/>
      <c r="N99" s="83" t="s">
        <v>113</v>
      </c>
      <c r="O99" s="98">
        <v>10000</v>
      </c>
      <c r="P99" s="81"/>
      <c r="Q99" s="33"/>
      <c r="R99" s="39" t="s">
        <v>69</v>
      </c>
    </row>
    <row r="100" spans="1:18" ht="18" customHeight="1" x14ac:dyDescent="0.15">
      <c r="A100" s="30">
        <v>1</v>
      </c>
      <c r="B100" s="31" t="s">
        <v>67</v>
      </c>
      <c r="C100" s="31">
        <v>1</v>
      </c>
      <c r="D100" s="31" t="s">
        <v>67</v>
      </c>
      <c r="E100" s="31">
        <v>1</v>
      </c>
      <c r="F100" s="31" t="s">
        <v>67</v>
      </c>
      <c r="G100" s="32">
        <v>12</v>
      </c>
      <c r="H100" s="32" t="s">
        <v>36</v>
      </c>
      <c r="I100" s="32"/>
      <c r="J100" s="83"/>
      <c r="K100" s="98"/>
      <c r="L100" s="98"/>
      <c r="M100" s="98"/>
      <c r="N100" s="83"/>
      <c r="O100" s="33"/>
      <c r="P100" s="81"/>
      <c r="Q100" s="33"/>
      <c r="R100" s="39" t="s">
        <v>69</v>
      </c>
    </row>
    <row r="101" spans="1:18" ht="18" customHeight="1" x14ac:dyDescent="0.15">
      <c r="A101" s="30">
        <v>1</v>
      </c>
      <c r="B101" s="31" t="s">
        <v>67</v>
      </c>
      <c r="C101" s="31">
        <v>1</v>
      </c>
      <c r="D101" s="31" t="s">
        <v>67</v>
      </c>
      <c r="E101" s="31">
        <v>1</v>
      </c>
      <c r="F101" s="31" t="s">
        <v>67</v>
      </c>
      <c r="G101" s="31">
        <v>12</v>
      </c>
      <c r="H101" s="31" t="s">
        <v>36</v>
      </c>
      <c r="I101" s="32">
        <v>1</v>
      </c>
      <c r="J101" s="83" t="s">
        <v>37</v>
      </c>
      <c r="K101" s="98">
        <v>50</v>
      </c>
      <c r="L101" s="98">
        <v>50</v>
      </c>
      <c r="M101" s="98">
        <f t="shared" ref="M101:M102" si="3">K101-L101</f>
        <v>0</v>
      </c>
      <c r="N101" s="83" t="s">
        <v>114</v>
      </c>
      <c r="O101" s="98">
        <v>50000</v>
      </c>
      <c r="P101" s="81"/>
      <c r="Q101" s="33"/>
      <c r="R101" s="39" t="s">
        <v>69</v>
      </c>
    </row>
    <row r="102" spans="1:18" ht="18" customHeight="1" x14ac:dyDescent="0.15">
      <c r="A102" s="30">
        <v>1</v>
      </c>
      <c r="B102" s="31" t="s">
        <v>67</v>
      </c>
      <c r="C102" s="31">
        <v>1</v>
      </c>
      <c r="D102" s="31" t="s">
        <v>67</v>
      </c>
      <c r="E102" s="31">
        <v>1</v>
      </c>
      <c r="F102" s="31" t="s">
        <v>67</v>
      </c>
      <c r="G102" s="31">
        <v>12</v>
      </c>
      <c r="H102" s="31" t="s">
        <v>36</v>
      </c>
      <c r="I102" s="32">
        <v>2</v>
      </c>
      <c r="J102" s="83" t="s">
        <v>115</v>
      </c>
      <c r="K102" s="98">
        <v>61</v>
      </c>
      <c r="L102" s="98">
        <v>70</v>
      </c>
      <c r="M102" s="98">
        <f t="shared" si="3"/>
        <v>-9</v>
      </c>
      <c r="N102" s="83" t="s">
        <v>4083</v>
      </c>
      <c r="O102" s="98">
        <v>26632</v>
      </c>
      <c r="P102" s="81"/>
      <c r="Q102" s="33"/>
      <c r="R102" s="39" t="s">
        <v>69</v>
      </c>
    </row>
    <row r="103" spans="1:18" ht="18" customHeight="1" x14ac:dyDescent="0.15">
      <c r="A103" s="30">
        <v>1</v>
      </c>
      <c r="B103" s="31" t="s">
        <v>67</v>
      </c>
      <c r="C103" s="31">
        <v>1</v>
      </c>
      <c r="D103" s="31" t="s">
        <v>67</v>
      </c>
      <c r="E103" s="31">
        <v>1</v>
      </c>
      <c r="F103" s="31" t="s">
        <v>67</v>
      </c>
      <c r="G103" s="31">
        <v>12</v>
      </c>
      <c r="H103" s="31" t="s">
        <v>36</v>
      </c>
      <c r="I103" s="31">
        <v>2</v>
      </c>
      <c r="J103" s="84" t="s">
        <v>115</v>
      </c>
      <c r="K103" s="98"/>
      <c r="L103" s="98"/>
      <c r="M103" s="98"/>
      <c r="N103" s="83" t="s">
        <v>4084</v>
      </c>
      <c r="O103" s="98">
        <v>16848</v>
      </c>
      <c r="P103" s="81"/>
      <c r="Q103" s="33"/>
      <c r="R103" s="39" t="s">
        <v>69</v>
      </c>
    </row>
    <row r="104" spans="1:18" ht="18" customHeight="1" x14ac:dyDescent="0.15">
      <c r="A104" s="30">
        <v>1</v>
      </c>
      <c r="B104" s="31" t="s">
        <v>67</v>
      </c>
      <c r="C104" s="31">
        <v>1</v>
      </c>
      <c r="D104" s="31" t="s">
        <v>67</v>
      </c>
      <c r="E104" s="31">
        <v>1</v>
      </c>
      <c r="F104" s="31" t="s">
        <v>67</v>
      </c>
      <c r="G104" s="31">
        <v>12</v>
      </c>
      <c r="H104" s="31" t="s">
        <v>36</v>
      </c>
      <c r="I104" s="31">
        <v>2</v>
      </c>
      <c r="J104" s="84" t="s">
        <v>115</v>
      </c>
      <c r="K104" s="98"/>
      <c r="L104" s="98"/>
      <c r="M104" s="98"/>
      <c r="N104" s="83" t="s">
        <v>4085</v>
      </c>
      <c r="O104" s="98">
        <v>17064</v>
      </c>
      <c r="P104" s="81"/>
      <c r="Q104" s="33"/>
      <c r="R104" s="39" t="s">
        <v>69</v>
      </c>
    </row>
    <row r="105" spans="1:18" ht="18" customHeight="1" x14ac:dyDescent="0.15">
      <c r="A105" s="30">
        <v>1</v>
      </c>
      <c r="B105" s="31" t="s">
        <v>67</v>
      </c>
      <c r="C105" s="31">
        <v>1</v>
      </c>
      <c r="D105" s="31" t="s">
        <v>67</v>
      </c>
      <c r="E105" s="31">
        <v>1</v>
      </c>
      <c r="F105" s="31" t="s">
        <v>67</v>
      </c>
      <c r="G105" s="31">
        <v>12</v>
      </c>
      <c r="H105" s="31" t="s">
        <v>36</v>
      </c>
      <c r="I105" s="32">
        <v>3</v>
      </c>
      <c r="J105" s="83" t="s">
        <v>6</v>
      </c>
      <c r="K105" s="98">
        <v>363</v>
      </c>
      <c r="L105" s="98">
        <v>370</v>
      </c>
      <c r="M105" s="98">
        <f>K105-L105</f>
        <v>-7</v>
      </c>
      <c r="N105" s="83" t="s">
        <v>116</v>
      </c>
      <c r="O105" s="98">
        <v>50000</v>
      </c>
      <c r="P105" s="81"/>
      <c r="Q105" s="33"/>
      <c r="R105" s="39" t="s">
        <v>69</v>
      </c>
    </row>
    <row r="106" spans="1:18" ht="18" customHeight="1" x14ac:dyDescent="0.15">
      <c r="A106" s="30">
        <v>1</v>
      </c>
      <c r="B106" s="31" t="s">
        <v>67</v>
      </c>
      <c r="C106" s="31">
        <v>1</v>
      </c>
      <c r="D106" s="31" t="s">
        <v>67</v>
      </c>
      <c r="E106" s="31">
        <v>1</v>
      </c>
      <c r="F106" s="31" t="s">
        <v>67</v>
      </c>
      <c r="G106" s="31">
        <v>12</v>
      </c>
      <c r="H106" s="31" t="s">
        <v>36</v>
      </c>
      <c r="I106" s="31">
        <v>3</v>
      </c>
      <c r="J106" s="84" t="s">
        <v>6</v>
      </c>
      <c r="K106" s="98"/>
      <c r="L106" s="98"/>
      <c r="M106" s="98"/>
      <c r="N106" s="83" t="s">
        <v>4086</v>
      </c>
      <c r="O106" s="98">
        <v>308560</v>
      </c>
      <c r="P106" s="81"/>
      <c r="Q106" s="33"/>
      <c r="R106" s="39" t="s">
        <v>69</v>
      </c>
    </row>
    <row r="107" spans="1:18" ht="18" customHeight="1" x14ac:dyDescent="0.15">
      <c r="A107" s="30">
        <v>1</v>
      </c>
      <c r="B107" s="31" t="s">
        <v>67</v>
      </c>
      <c r="C107" s="31">
        <v>1</v>
      </c>
      <c r="D107" s="31" t="s">
        <v>67</v>
      </c>
      <c r="E107" s="31">
        <v>1</v>
      </c>
      <c r="F107" s="31" t="s">
        <v>67</v>
      </c>
      <c r="G107" s="31">
        <v>12</v>
      </c>
      <c r="H107" s="31" t="s">
        <v>36</v>
      </c>
      <c r="I107" s="31">
        <v>3</v>
      </c>
      <c r="J107" s="84" t="s">
        <v>6</v>
      </c>
      <c r="K107" s="98"/>
      <c r="L107" s="98"/>
      <c r="M107" s="98"/>
      <c r="N107" s="83" t="s">
        <v>4087</v>
      </c>
      <c r="O107" s="98">
        <v>4320</v>
      </c>
      <c r="P107" s="81"/>
      <c r="Q107" s="33"/>
      <c r="R107" s="39" t="s">
        <v>69</v>
      </c>
    </row>
    <row r="108" spans="1:18" ht="18" customHeight="1" x14ac:dyDescent="0.15">
      <c r="A108" s="30">
        <v>1</v>
      </c>
      <c r="B108" s="31" t="s">
        <v>67</v>
      </c>
      <c r="C108" s="31">
        <v>1</v>
      </c>
      <c r="D108" s="31" t="s">
        <v>67</v>
      </c>
      <c r="E108" s="31">
        <v>1</v>
      </c>
      <c r="F108" s="31" t="s">
        <v>67</v>
      </c>
      <c r="G108" s="31">
        <v>12</v>
      </c>
      <c r="H108" s="31" t="s">
        <v>36</v>
      </c>
      <c r="I108" s="32">
        <v>11</v>
      </c>
      <c r="J108" s="83" t="s">
        <v>38</v>
      </c>
      <c r="K108" s="98">
        <v>19</v>
      </c>
      <c r="L108" s="98">
        <v>26</v>
      </c>
      <c r="M108" s="98">
        <f>K108-L108</f>
        <v>-7</v>
      </c>
      <c r="N108" s="83" t="s">
        <v>4088</v>
      </c>
      <c r="O108" s="98">
        <v>4000</v>
      </c>
      <c r="P108" s="81"/>
      <c r="Q108" s="33"/>
      <c r="R108" s="39" t="s">
        <v>69</v>
      </c>
    </row>
    <row r="109" spans="1:18" ht="18" customHeight="1" x14ac:dyDescent="0.15">
      <c r="A109" s="30">
        <v>1</v>
      </c>
      <c r="B109" s="31" t="s">
        <v>67</v>
      </c>
      <c r="C109" s="31">
        <v>1</v>
      </c>
      <c r="D109" s="31" t="s">
        <v>67</v>
      </c>
      <c r="E109" s="31">
        <v>1</v>
      </c>
      <c r="F109" s="31" t="s">
        <v>67</v>
      </c>
      <c r="G109" s="31">
        <v>12</v>
      </c>
      <c r="H109" s="31" t="s">
        <v>36</v>
      </c>
      <c r="I109" s="31">
        <v>11</v>
      </c>
      <c r="J109" s="84" t="s">
        <v>38</v>
      </c>
      <c r="K109" s="98"/>
      <c r="L109" s="98"/>
      <c r="M109" s="98"/>
      <c r="N109" s="83" t="s">
        <v>4089</v>
      </c>
      <c r="O109" s="98">
        <v>10000</v>
      </c>
      <c r="P109" s="81"/>
      <c r="Q109" s="33"/>
      <c r="R109" s="39" t="s">
        <v>69</v>
      </c>
    </row>
    <row r="110" spans="1:18" ht="18" customHeight="1" x14ac:dyDescent="0.15">
      <c r="A110" s="30">
        <v>1</v>
      </c>
      <c r="B110" s="31" t="s">
        <v>67</v>
      </c>
      <c r="C110" s="31">
        <v>1</v>
      </c>
      <c r="D110" s="31" t="s">
        <v>67</v>
      </c>
      <c r="E110" s="31">
        <v>1</v>
      </c>
      <c r="F110" s="31" t="s">
        <v>67</v>
      </c>
      <c r="G110" s="31">
        <v>12</v>
      </c>
      <c r="H110" s="31" t="s">
        <v>36</v>
      </c>
      <c r="I110" s="31">
        <v>11</v>
      </c>
      <c r="J110" s="84" t="s">
        <v>38</v>
      </c>
      <c r="K110" s="98"/>
      <c r="L110" s="98"/>
      <c r="M110" s="98"/>
      <c r="N110" s="83" t="s">
        <v>4090</v>
      </c>
      <c r="O110" s="98">
        <v>5000</v>
      </c>
      <c r="P110" s="81"/>
      <c r="Q110" s="33"/>
      <c r="R110" s="39" t="s">
        <v>69</v>
      </c>
    </row>
    <row r="111" spans="1:18" ht="18" customHeight="1" x14ac:dyDescent="0.15">
      <c r="A111" s="30">
        <v>1</v>
      </c>
      <c r="B111" s="31" t="s">
        <v>67</v>
      </c>
      <c r="C111" s="31">
        <v>1</v>
      </c>
      <c r="D111" s="31" t="s">
        <v>67</v>
      </c>
      <c r="E111" s="31">
        <v>1</v>
      </c>
      <c r="F111" s="31" t="s">
        <v>67</v>
      </c>
      <c r="G111" s="32">
        <v>13</v>
      </c>
      <c r="H111" s="32" t="s">
        <v>39</v>
      </c>
      <c r="I111" s="32"/>
      <c r="J111" s="83"/>
      <c r="K111" s="98"/>
      <c r="L111" s="98"/>
      <c r="M111" s="98"/>
      <c r="N111" s="83"/>
      <c r="O111" s="33"/>
      <c r="P111" s="81"/>
      <c r="Q111" s="33"/>
      <c r="R111" s="39" t="s">
        <v>69</v>
      </c>
    </row>
    <row r="112" spans="1:18" ht="18" customHeight="1" x14ac:dyDescent="0.15">
      <c r="A112" s="30">
        <v>1</v>
      </c>
      <c r="B112" s="31" t="s">
        <v>67</v>
      </c>
      <c r="C112" s="31">
        <v>1</v>
      </c>
      <c r="D112" s="31" t="s">
        <v>67</v>
      </c>
      <c r="E112" s="31">
        <v>1</v>
      </c>
      <c r="F112" s="31" t="s">
        <v>67</v>
      </c>
      <c r="G112" s="31">
        <v>13</v>
      </c>
      <c r="H112" s="31" t="s">
        <v>39</v>
      </c>
      <c r="I112" s="32">
        <v>21</v>
      </c>
      <c r="J112" s="83" t="s">
        <v>117</v>
      </c>
      <c r="K112" s="98">
        <v>3093</v>
      </c>
      <c r="L112" s="98">
        <v>2301</v>
      </c>
      <c r="M112" s="98">
        <f>K112-L112</f>
        <v>792</v>
      </c>
      <c r="N112" s="83" t="s">
        <v>118</v>
      </c>
      <c r="O112" s="98">
        <v>253000</v>
      </c>
      <c r="P112" s="81"/>
      <c r="Q112" s="33"/>
      <c r="R112" s="39" t="s">
        <v>69</v>
      </c>
    </row>
    <row r="113" spans="1:18" ht="18" customHeight="1" x14ac:dyDescent="0.15">
      <c r="A113" s="30">
        <v>1</v>
      </c>
      <c r="B113" s="31" t="s">
        <v>67</v>
      </c>
      <c r="C113" s="31">
        <v>1</v>
      </c>
      <c r="D113" s="31" t="s">
        <v>67</v>
      </c>
      <c r="E113" s="31">
        <v>1</v>
      </c>
      <c r="F113" s="31" t="s">
        <v>67</v>
      </c>
      <c r="G113" s="31">
        <v>13</v>
      </c>
      <c r="H113" s="31" t="s">
        <v>39</v>
      </c>
      <c r="I113" s="31">
        <v>21</v>
      </c>
      <c r="J113" s="84" t="s">
        <v>117</v>
      </c>
      <c r="K113" s="98"/>
      <c r="L113" s="98"/>
      <c r="M113" s="98"/>
      <c r="N113" s="83" t="s">
        <v>4091</v>
      </c>
      <c r="O113" s="98">
        <v>770000</v>
      </c>
      <c r="P113" s="81"/>
      <c r="Q113" s="33"/>
      <c r="R113" s="39" t="s">
        <v>69</v>
      </c>
    </row>
    <row r="114" spans="1:18" ht="18" customHeight="1" x14ac:dyDescent="0.15">
      <c r="A114" s="30">
        <v>1</v>
      </c>
      <c r="B114" s="31" t="s">
        <v>67</v>
      </c>
      <c r="C114" s="31">
        <v>1</v>
      </c>
      <c r="D114" s="31" t="s">
        <v>67</v>
      </c>
      <c r="E114" s="31">
        <v>1</v>
      </c>
      <c r="F114" s="31" t="s">
        <v>67</v>
      </c>
      <c r="G114" s="31">
        <v>13</v>
      </c>
      <c r="H114" s="31" t="s">
        <v>39</v>
      </c>
      <c r="I114" s="31">
        <v>21</v>
      </c>
      <c r="J114" s="84" t="s">
        <v>117</v>
      </c>
      <c r="K114" s="98"/>
      <c r="L114" s="98"/>
      <c r="M114" s="98"/>
      <c r="N114" s="83" t="s">
        <v>119</v>
      </c>
      <c r="O114" s="98"/>
      <c r="P114" s="81"/>
      <c r="Q114" s="33"/>
      <c r="R114" s="39" t="s">
        <v>69</v>
      </c>
    </row>
    <row r="115" spans="1:18" ht="18" customHeight="1" x14ac:dyDescent="0.15">
      <c r="A115" s="30">
        <v>1</v>
      </c>
      <c r="B115" s="31" t="s">
        <v>67</v>
      </c>
      <c r="C115" s="31">
        <v>1</v>
      </c>
      <c r="D115" s="31" t="s">
        <v>67</v>
      </c>
      <c r="E115" s="31">
        <v>1</v>
      </c>
      <c r="F115" s="31" t="s">
        <v>67</v>
      </c>
      <c r="G115" s="31">
        <v>13</v>
      </c>
      <c r="H115" s="31" t="s">
        <v>39</v>
      </c>
      <c r="I115" s="31">
        <v>21</v>
      </c>
      <c r="J115" s="84" t="s">
        <v>117</v>
      </c>
      <c r="K115" s="98"/>
      <c r="L115" s="98"/>
      <c r="M115" s="98"/>
      <c r="N115" s="83" t="s">
        <v>4092</v>
      </c>
      <c r="O115" s="98">
        <v>194400</v>
      </c>
      <c r="P115" s="81"/>
      <c r="Q115" s="33"/>
      <c r="R115" s="39" t="s">
        <v>69</v>
      </c>
    </row>
    <row r="116" spans="1:18" ht="18" customHeight="1" x14ac:dyDescent="0.15">
      <c r="A116" s="30">
        <v>1</v>
      </c>
      <c r="B116" s="31" t="s">
        <v>67</v>
      </c>
      <c r="C116" s="31">
        <v>1</v>
      </c>
      <c r="D116" s="31" t="s">
        <v>67</v>
      </c>
      <c r="E116" s="31">
        <v>1</v>
      </c>
      <c r="F116" s="31" t="s">
        <v>67</v>
      </c>
      <c r="G116" s="31">
        <v>13</v>
      </c>
      <c r="H116" s="31" t="s">
        <v>39</v>
      </c>
      <c r="I116" s="31">
        <v>21</v>
      </c>
      <c r="J116" s="84" t="s">
        <v>117</v>
      </c>
      <c r="K116" s="98"/>
      <c r="L116" s="98"/>
      <c r="M116" s="98"/>
      <c r="N116" s="83" t="s">
        <v>4093</v>
      </c>
      <c r="O116" s="98">
        <v>198000</v>
      </c>
      <c r="P116" s="81"/>
      <c r="Q116" s="33"/>
      <c r="R116" s="39" t="s">
        <v>69</v>
      </c>
    </row>
    <row r="117" spans="1:18" ht="18" customHeight="1" x14ac:dyDescent="0.15">
      <c r="A117" s="30">
        <v>1</v>
      </c>
      <c r="B117" s="31" t="s">
        <v>67</v>
      </c>
      <c r="C117" s="31">
        <v>1</v>
      </c>
      <c r="D117" s="31" t="s">
        <v>67</v>
      </c>
      <c r="E117" s="31">
        <v>1</v>
      </c>
      <c r="F117" s="31" t="s">
        <v>67</v>
      </c>
      <c r="G117" s="31">
        <v>13</v>
      </c>
      <c r="H117" s="31" t="s">
        <v>39</v>
      </c>
      <c r="I117" s="31">
        <v>21</v>
      </c>
      <c r="J117" s="84" t="s">
        <v>117</v>
      </c>
      <c r="K117" s="98"/>
      <c r="L117" s="98"/>
      <c r="M117" s="98"/>
      <c r="N117" s="83" t="s">
        <v>4094</v>
      </c>
      <c r="O117" s="98">
        <v>324000</v>
      </c>
      <c r="P117" s="81"/>
      <c r="Q117" s="33"/>
      <c r="R117" s="39" t="s">
        <v>69</v>
      </c>
    </row>
    <row r="118" spans="1:18" ht="18" customHeight="1" x14ac:dyDescent="0.15">
      <c r="A118" s="30">
        <v>1</v>
      </c>
      <c r="B118" s="31" t="s">
        <v>67</v>
      </c>
      <c r="C118" s="31">
        <v>1</v>
      </c>
      <c r="D118" s="31" t="s">
        <v>67</v>
      </c>
      <c r="E118" s="31">
        <v>1</v>
      </c>
      <c r="F118" s="31" t="s">
        <v>67</v>
      </c>
      <c r="G118" s="31">
        <v>13</v>
      </c>
      <c r="H118" s="31" t="s">
        <v>39</v>
      </c>
      <c r="I118" s="31">
        <v>21</v>
      </c>
      <c r="J118" s="84" t="s">
        <v>117</v>
      </c>
      <c r="K118" s="98"/>
      <c r="L118" s="98"/>
      <c r="M118" s="98"/>
      <c r="N118" s="83" t="s">
        <v>4095</v>
      </c>
      <c r="O118" s="98">
        <v>330000</v>
      </c>
      <c r="P118" s="81"/>
      <c r="Q118" s="33"/>
      <c r="R118" s="39" t="s">
        <v>69</v>
      </c>
    </row>
    <row r="119" spans="1:18" ht="18" customHeight="1" x14ac:dyDescent="0.15">
      <c r="A119" s="30">
        <v>1</v>
      </c>
      <c r="B119" s="31" t="s">
        <v>67</v>
      </c>
      <c r="C119" s="31">
        <v>1</v>
      </c>
      <c r="D119" s="31" t="s">
        <v>67</v>
      </c>
      <c r="E119" s="31">
        <v>1</v>
      </c>
      <c r="F119" s="31" t="s">
        <v>67</v>
      </c>
      <c r="G119" s="31">
        <v>13</v>
      </c>
      <c r="H119" s="31" t="s">
        <v>39</v>
      </c>
      <c r="I119" s="31">
        <v>21</v>
      </c>
      <c r="J119" s="84" t="s">
        <v>117</v>
      </c>
      <c r="K119" s="98"/>
      <c r="L119" s="98"/>
      <c r="M119" s="98"/>
      <c r="N119" s="83" t="s">
        <v>4096</v>
      </c>
      <c r="O119" s="98">
        <v>129600</v>
      </c>
      <c r="P119" s="81"/>
      <c r="Q119" s="33"/>
      <c r="R119" s="39" t="s">
        <v>69</v>
      </c>
    </row>
    <row r="120" spans="1:18" ht="18" customHeight="1" x14ac:dyDescent="0.15">
      <c r="A120" s="30">
        <v>1</v>
      </c>
      <c r="B120" s="31" t="s">
        <v>67</v>
      </c>
      <c r="C120" s="31">
        <v>1</v>
      </c>
      <c r="D120" s="31" t="s">
        <v>67</v>
      </c>
      <c r="E120" s="31">
        <v>1</v>
      </c>
      <c r="F120" s="31" t="s">
        <v>67</v>
      </c>
      <c r="G120" s="31">
        <v>13</v>
      </c>
      <c r="H120" s="31" t="s">
        <v>39</v>
      </c>
      <c r="I120" s="31">
        <v>21</v>
      </c>
      <c r="J120" s="84" t="s">
        <v>117</v>
      </c>
      <c r="K120" s="98"/>
      <c r="L120" s="98"/>
      <c r="M120" s="98"/>
      <c r="N120" s="83" t="s">
        <v>4097</v>
      </c>
      <c r="O120" s="98">
        <v>132000</v>
      </c>
      <c r="P120" s="81"/>
      <c r="Q120" s="33"/>
      <c r="R120" s="39" t="s">
        <v>69</v>
      </c>
    </row>
    <row r="121" spans="1:18" ht="18" customHeight="1" x14ac:dyDescent="0.15">
      <c r="A121" s="30">
        <v>1</v>
      </c>
      <c r="B121" s="31" t="s">
        <v>67</v>
      </c>
      <c r="C121" s="31">
        <v>1</v>
      </c>
      <c r="D121" s="31" t="s">
        <v>67</v>
      </c>
      <c r="E121" s="31">
        <v>1</v>
      </c>
      <c r="F121" s="31" t="s">
        <v>67</v>
      </c>
      <c r="G121" s="31">
        <v>13</v>
      </c>
      <c r="H121" s="31" t="s">
        <v>39</v>
      </c>
      <c r="I121" s="31">
        <v>21</v>
      </c>
      <c r="J121" s="84" t="s">
        <v>117</v>
      </c>
      <c r="K121" s="98"/>
      <c r="L121" s="98"/>
      <c r="M121" s="98"/>
      <c r="N121" s="83" t="s">
        <v>120</v>
      </c>
      <c r="O121" s="98">
        <v>165000</v>
      </c>
      <c r="P121" s="81"/>
      <c r="Q121" s="33"/>
      <c r="R121" s="39" t="s">
        <v>69</v>
      </c>
    </row>
    <row r="122" spans="1:18" ht="18" customHeight="1" x14ac:dyDescent="0.15">
      <c r="A122" s="30">
        <v>1</v>
      </c>
      <c r="B122" s="31" t="s">
        <v>67</v>
      </c>
      <c r="C122" s="31">
        <v>1</v>
      </c>
      <c r="D122" s="31" t="s">
        <v>67</v>
      </c>
      <c r="E122" s="31">
        <v>1</v>
      </c>
      <c r="F122" s="31" t="s">
        <v>67</v>
      </c>
      <c r="G122" s="31">
        <v>13</v>
      </c>
      <c r="H122" s="31" t="s">
        <v>39</v>
      </c>
      <c r="I122" s="31">
        <v>21</v>
      </c>
      <c r="J122" s="84" t="s">
        <v>117</v>
      </c>
      <c r="K122" s="98"/>
      <c r="L122" s="98"/>
      <c r="M122" s="98"/>
      <c r="N122" s="83" t="s">
        <v>4098</v>
      </c>
      <c r="O122" s="98">
        <v>432000</v>
      </c>
      <c r="P122" s="81"/>
      <c r="Q122" s="33"/>
      <c r="R122" s="39" t="s">
        <v>69</v>
      </c>
    </row>
    <row r="123" spans="1:18" ht="18" customHeight="1" x14ac:dyDescent="0.15">
      <c r="A123" s="30">
        <v>1</v>
      </c>
      <c r="B123" s="31" t="s">
        <v>67</v>
      </c>
      <c r="C123" s="31">
        <v>1</v>
      </c>
      <c r="D123" s="31" t="s">
        <v>67</v>
      </c>
      <c r="E123" s="31">
        <v>1</v>
      </c>
      <c r="F123" s="31" t="s">
        <v>67</v>
      </c>
      <c r="G123" s="31">
        <v>13</v>
      </c>
      <c r="H123" s="31" t="s">
        <v>39</v>
      </c>
      <c r="I123" s="31">
        <v>21</v>
      </c>
      <c r="J123" s="84" t="s">
        <v>117</v>
      </c>
      <c r="K123" s="98"/>
      <c r="L123" s="98"/>
      <c r="M123" s="98"/>
      <c r="N123" s="83" t="s">
        <v>121</v>
      </c>
      <c r="O123" s="98">
        <v>165000</v>
      </c>
      <c r="P123" s="81"/>
      <c r="Q123" s="33"/>
      <c r="R123" s="39" t="s">
        <v>69</v>
      </c>
    </row>
    <row r="124" spans="1:18" ht="18" customHeight="1" x14ac:dyDescent="0.15">
      <c r="A124" s="30">
        <v>1</v>
      </c>
      <c r="B124" s="31" t="s">
        <v>67</v>
      </c>
      <c r="C124" s="31">
        <v>1</v>
      </c>
      <c r="D124" s="31" t="s">
        <v>67</v>
      </c>
      <c r="E124" s="31">
        <v>1</v>
      </c>
      <c r="F124" s="31" t="s">
        <v>67</v>
      </c>
      <c r="G124" s="32">
        <v>14</v>
      </c>
      <c r="H124" s="32" t="s">
        <v>40</v>
      </c>
      <c r="I124" s="32"/>
      <c r="J124" s="83"/>
      <c r="K124" s="98"/>
      <c r="L124" s="98"/>
      <c r="M124" s="98"/>
      <c r="N124" s="83"/>
      <c r="O124" s="33"/>
      <c r="P124" s="81"/>
      <c r="Q124" s="33"/>
      <c r="R124" s="39" t="s">
        <v>69</v>
      </c>
    </row>
    <row r="125" spans="1:18" ht="18" customHeight="1" x14ac:dyDescent="0.15">
      <c r="A125" s="30">
        <v>1</v>
      </c>
      <c r="B125" s="31" t="s">
        <v>67</v>
      </c>
      <c r="C125" s="31">
        <v>1</v>
      </c>
      <c r="D125" s="31" t="s">
        <v>67</v>
      </c>
      <c r="E125" s="31">
        <v>1</v>
      </c>
      <c r="F125" s="31" t="s">
        <v>67</v>
      </c>
      <c r="G125" s="31">
        <v>14</v>
      </c>
      <c r="H125" s="31" t="s">
        <v>40</v>
      </c>
      <c r="I125" s="32">
        <v>1</v>
      </c>
      <c r="J125" s="83" t="s">
        <v>41</v>
      </c>
      <c r="K125" s="98">
        <v>50</v>
      </c>
      <c r="L125" s="98">
        <v>90</v>
      </c>
      <c r="M125" s="98">
        <f>K125-L125</f>
        <v>-40</v>
      </c>
      <c r="N125" s="83" t="s">
        <v>122</v>
      </c>
      <c r="O125" s="98"/>
      <c r="P125" s="81"/>
      <c r="Q125" s="33"/>
      <c r="R125" s="39" t="s">
        <v>69</v>
      </c>
    </row>
    <row r="126" spans="1:18" ht="18" customHeight="1" x14ac:dyDescent="0.15">
      <c r="A126" s="30">
        <v>1</v>
      </c>
      <c r="B126" s="31" t="s">
        <v>67</v>
      </c>
      <c r="C126" s="31">
        <v>1</v>
      </c>
      <c r="D126" s="31" t="s">
        <v>67</v>
      </c>
      <c r="E126" s="31">
        <v>1</v>
      </c>
      <c r="F126" s="31" t="s">
        <v>67</v>
      </c>
      <c r="G126" s="31">
        <v>14</v>
      </c>
      <c r="H126" s="31" t="s">
        <v>40</v>
      </c>
      <c r="I126" s="31">
        <v>1</v>
      </c>
      <c r="J126" s="84" t="s">
        <v>41</v>
      </c>
      <c r="K126" s="98"/>
      <c r="L126" s="98"/>
      <c r="M126" s="98"/>
      <c r="N126" s="83" t="s">
        <v>123</v>
      </c>
      <c r="O126" s="98">
        <v>40000</v>
      </c>
      <c r="P126" s="81"/>
      <c r="Q126" s="33"/>
      <c r="R126" s="39" t="s">
        <v>69</v>
      </c>
    </row>
    <row r="127" spans="1:18" ht="18" customHeight="1" x14ac:dyDescent="0.15">
      <c r="A127" s="30">
        <v>1</v>
      </c>
      <c r="B127" s="31" t="s">
        <v>67</v>
      </c>
      <c r="C127" s="31">
        <v>1</v>
      </c>
      <c r="D127" s="31" t="s">
        <v>67</v>
      </c>
      <c r="E127" s="31">
        <v>1</v>
      </c>
      <c r="F127" s="31" t="s">
        <v>67</v>
      </c>
      <c r="G127" s="31">
        <v>14</v>
      </c>
      <c r="H127" s="31" t="s">
        <v>40</v>
      </c>
      <c r="I127" s="31">
        <v>1</v>
      </c>
      <c r="J127" s="84" t="s">
        <v>41</v>
      </c>
      <c r="K127" s="98"/>
      <c r="L127" s="98"/>
      <c r="M127" s="98"/>
      <c r="N127" s="83" t="s">
        <v>124</v>
      </c>
      <c r="O127" s="98">
        <v>10000</v>
      </c>
      <c r="P127" s="81"/>
      <c r="Q127" s="33"/>
      <c r="R127" s="39" t="s">
        <v>69</v>
      </c>
    </row>
    <row r="128" spans="1:18" ht="18" customHeight="1" x14ac:dyDescent="0.15">
      <c r="A128" s="30">
        <v>1</v>
      </c>
      <c r="B128" s="31" t="s">
        <v>67</v>
      </c>
      <c r="C128" s="31">
        <v>1</v>
      </c>
      <c r="D128" s="31" t="s">
        <v>67</v>
      </c>
      <c r="E128" s="31">
        <v>1</v>
      </c>
      <c r="F128" s="31" t="s">
        <v>67</v>
      </c>
      <c r="G128" s="32">
        <v>18</v>
      </c>
      <c r="H128" s="32" t="s">
        <v>125</v>
      </c>
      <c r="I128" s="32"/>
      <c r="J128" s="83"/>
      <c r="K128" s="98"/>
      <c r="L128" s="98"/>
      <c r="M128" s="98"/>
      <c r="N128" s="83"/>
      <c r="O128" s="33"/>
      <c r="P128" s="81"/>
      <c r="Q128" s="33"/>
      <c r="R128" s="39" t="s">
        <v>69</v>
      </c>
    </row>
    <row r="129" spans="1:18" ht="18" customHeight="1" x14ac:dyDescent="0.15">
      <c r="A129" s="30">
        <v>1</v>
      </c>
      <c r="B129" s="31" t="s">
        <v>67</v>
      </c>
      <c r="C129" s="31">
        <v>1</v>
      </c>
      <c r="D129" s="31" t="s">
        <v>67</v>
      </c>
      <c r="E129" s="31">
        <v>1</v>
      </c>
      <c r="F129" s="31" t="s">
        <v>67</v>
      </c>
      <c r="G129" s="31">
        <v>18</v>
      </c>
      <c r="H129" s="31" t="s">
        <v>125</v>
      </c>
      <c r="I129" s="32">
        <v>11</v>
      </c>
      <c r="J129" s="83" t="s">
        <v>126</v>
      </c>
      <c r="K129" s="98">
        <v>0</v>
      </c>
      <c r="L129" s="98">
        <v>605</v>
      </c>
      <c r="M129" s="98">
        <f>K129-L129</f>
        <v>-605</v>
      </c>
      <c r="N129" s="83"/>
      <c r="O129" s="98"/>
      <c r="P129" s="81"/>
      <c r="Q129" s="33"/>
      <c r="R129" s="39" t="s">
        <v>69</v>
      </c>
    </row>
    <row r="130" spans="1:18" ht="18" customHeight="1" x14ac:dyDescent="0.15">
      <c r="A130" s="30">
        <v>1</v>
      </c>
      <c r="B130" s="31" t="s">
        <v>67</v>
      </c>
      <c r="C130" s="31">
        <v>1</v>
      </c>
      <c r="D130" s="31" t="s">
        <v>67</v>
      </c>
      <c r="E130" s="31">
        <v>1</v>
      </c>
      <c r="F130" s="31" t="s">
        <v>67</v>
      </c>
      <c r="G130" s="32">
        <v>19</v>
      </c>
      <c r="H130" s="32" t="s">
        <v>42</v>
      </c>
      <c r="I130" s="32"/>
      <c r="J130" s="83"/>
      <c r="K130" s="98"/>
      <c r="L130" s="98"/>
      <c r="M130" s="98"/>
      <c r="N130" s="83"/>
      <c r="O130" s="33"/>
      <c r="P130" s="81"/>
      <c r="Q130" s="33"/>
      <c r="R130" s="39" t="s">
        <v>69</v>
      </c>
    </row>
    <row r="131" spans="1:18" ht="18" customHeight="1" x14ac:dyDescent="0.15">
      <c r="A131" s="30">
        <v>1</v>
      </c>
      <c r="B131" s="31" t="s">
        <v>67</v>
      </c>
      <c r="C131" s="31">
        <v>1</v>
      </c>
      <c r="D131" s="31" t="s">
        <v>67</v>
      </c>
      <c r="E131" s="31">
        <v>1</v>
      </c>
      <c r="F131" s="31" t="s">
        <v>67</v>
      </c>
      <c r="G131" s="31">
        <v>19</v>
      </c>
      <c r="H131" s="31" t="s">
        <v>42</v>
      </c>
      <c r="I131" s="32">
        <v>11</v>
      </c>
      <c r="J131" s="83" t="s">
        <v>43</v>
      </c>
      <c r="K131" s="98">
        <v>958</v>
      </c>
      <c r="L131" s="98">
        <v>958</v>
      </c>
      <c r="M131" s="98">
        <f>K131-L131</f>
        <v>0</v>
      </c>
      <c r="N131" s="83" t="s">
        <v>127</v>
      </c>
      <c r="O131" s="98">
        <v>825000</v>
      </c>
      <c r="P131" s="81"/>
      <c r="Q131" s="33"/>
      <c r="R131" s="39" t="s">
        <v>69</v>
      </c>
    </row>
    <row r="132" spans="1:18" ht="18" customHeight="1" x14ac:dyDescent="0.15">
      <c r="A132" s="30">
        <v>1</v>
      </c>
      <c r="B132" s="31" t="s">
        <v>67</v>
      </c>
      <c r="C132" s="31">
        <v>1</v>
      </c>
      <c r="D132" s="31" t="s">
        <v>67</v>
      </c>
      <c r="E132" s="31">
        <v>1</v>
      </c>
      <c r="F132" s="31" t="s">
        <v>67</v>
      </c>
      <c r="G132" s="31">
        <v>19</v>
      </c>
      <c r="H132" s="31" t="s">
        <v>42</v>
      </c>
      <c r="I132" s="31">
        <v>11</v>
      </c>
      <c r="J132" s="84" t="s">
        <v>43</v>
      </c>
      <c r="K132" s="98"/>
      <c r="L132" s="98"/>
      <c r="M132" s="98"/>
      <c r="N132" s="83" t="s">
        <v>128</v>
      </c>
      <c r="O132" s="98">
        <v>129000</v>
      </c>
      <c r="P132" s="81"/>
      <c r="Q132" s="33"/>
      <c r="R132" s="39" t="s">
        <v>69</v>
      </c>
    </row>
    <row r="133" spans="1:18" ht="18" customHeight="1" x14ac:dyDescent="0.15">
      <c r="A133" s="30">
        <v>1</v>
      </c>
      <c r="B133" s="31" t="s">
        <v>67</v>
      </c>
      <c r="C133" s="31">
        <v>1</v>
      </c>
      <c r="D133" s="31" t="s">
        <v>67</v>
      </c>
      <c r="E133" s="31">
        <v>1</v>
      </c>
      <c r="F133" s="31" t="s">
        <v>67</v>
      </c>
      <c r="G133" s="31">
        <v>19</v>
      </c>
      <c r="H133" s="31" t="s">
        <v>42</v>
      </c>
      <c r="I133" s="31">
        <v>11</v>
      </c>
      <c r="J133" s="84" t="s">
        <v>43</v>
      </c>
      <c r="K133" s="98"/>
      <c r="L133" s="98"/>
      <c r="M133" s="98"/>
      <c r="N133" s="83" t="s">
        <v>129</v>
      </c>
      <c r="O133" s="98">
        <v>4000</v>
      </c>
      <c r="P133" s="81"/>
      <c r="Q133" s="33"/>
      <c r="R133" s="39" t="s">
        <v>69</v>
      </c>
    </row>
    <row r="134" spans="1:18" s="12" customFormat="1" ht="18" customHeight="1" x14ac:dyDescent="0.15">
      <c r="A134" s="24">
        <v>2</v>
      </c>
      <c r="B134" s="25" t="s">
        <v>130</v>
      </c>
      <c r="C134" s="25"/>
      <c r="D134" s="25"/>
      <c r="E134" s="26"/>
      <c r="F134" s="25"/>
      <c r="G134" s="26"/>
      <c r="H134" s="25"/>
      <c r="I134" s="26"/>
      <c r="J134" s="26"/>
      <c r="K134" s="27">
        <f>IF(C134="",SUMIFS($K135:$K$6096,$A135:$A$6096,A134,$E135:$E$6096,""),IF(E134="",SUMIFS($K135:$K$6096,$A135:$A$6096,A134,$C135:$C$6096,C134,$G135:$G$6096,""),IF(G134="",SUMIFS($K135:$K$6096,$A135:$A$6096,A134,$C135:$C$6096,C134,$E135:$E$6096,E134,$R135:$R$6096,R134),IF(I134="",SUMIFS($K135:$K$6096,$A135:$A$6096,A134,$C135:$C$6096,C134,$E135:$E$6096,E134,$G135:$G$6096,G134,$R135:$R$6096,R134),0))))</f>
        <v>863628</v>
      </c>
      <c r="L134" s="27">
        <f>IF(C134="",SUMIFS($L135:$L$6096,$A135:$A$6096,A134,$E135:$E$6096,""),IF(E134="",SUMIFS($L135:$L$6096,$A135:$A$6096,A134,$C135:$C$6096,C134,$G135:$G$6096,""),IF(G134="",SUMIFS($L135:$L$6096,$A135:$A$6096,A134,$C135:$C$6096,C134,$E135:$E$6096,E134,$R135:$R$6096,R134),IF(I134="",SUMIFS($L135:$L$6096,$A135:$A$6096,A134,$C135:$C$6096,C134,$E135:$E$6096,E134,$G135:$G$6096,G134,$R135:$R$6096,R134),0))))</f>
        <v>782514</v>
      </c>
      <c r="M134" s="27">
        <f>K134-L134</f>
        <v>81114</v>
      </c>
      <c r="N134" s="56"/>
      <c r="O134" s="71"/>
      <c r="P134" s="28"/>
      <c r="Q134" s="27">
        <f>IF(C134="",SUMIFS($Q135:$Q$6096,$A135:$A$6096,A134,$E135:$E$6096,""),IF(E134="",SUMIFS($Q135:$Q$6096,$A135:$A$6096,A134,$C135:$C$6096,C134,$G135:$G$6096,""),IF(G134="",SUMIFS($Q135:$Q$6096,$A135:$A$6096,A134,$C135:$C$6096,C134,$E135:$E$6096,E134,$R135:$R$6096,R134),IF(I134="",SUMIFS($Q135:$Q$6096,$A135:$A$6096,A134,$C135:$C$6096,C134,$E135:$E$6096,E134,$G135:$G$6096,G134,$R135:$R$6096,R134),0))))</f>
        <v>133205</v>
      </c>
      <c r="R134" s="57"/>
    </row>
    <row r="135" spans="1:18" s="12" customFormat="1" ht="18" customHeight="1" x14ac:dyDescent="0.15">
      <c r="A135" s="13">
        <v>2</v>
      </c>
      <c r="B135" s="14" t="s">
        <v>130</v>
      </c>
      <c r="C135" s="15">
        <v>1</v>
      </c>
      <c r="D135" s="15" t="s">
        <v>2959</v>
      </c>
      <c r="E135" s="16"/>
      <c r="F135" s="15"/>
      <c r="G135" s="16"/>
      <c r="H135" s="15"/>
      <c r="I135" s="16"/>
      <c r="J135" s="16"/>
      <c r="K135" s="17">
        <f>IF(C135="",SUMIFS($K136:$K$6096,$A136:$A$6096,A135,$E136:$E$6096,""),IF(E135="",SUMIFS($K136:$K$6096,$A136:$A$6096,A135,$C136:$C$6096,C135,$G136:$G$6096,""),IF(G135="",SUMIFS($K136:$K$6096,$A136:$A$6096,A135,$C136:$C$6096,C135,$E136:$E$6096,E135,$R136:$R$6096,R135),IF(I135="",SUMIFS($K136:$K$6096,$A136:$A$6096,A135,$C136:$C$6096,C135,$E136:$E$6096,E135,$G136:$G$6096,G135,$R136:$R$6096,R135),0))))</f>
        <v>637782</v>
      </c>
      <c r="L135" s="17">
        <f>IF(C135="",SUMIFS($L136:$L$6096,$A136:$A$6096,A135,$E136:$E$6096,""),IF(E135="",SUMIFS($L136:$L$6096,$A136:$A$6096,A135,$C136:$C$6096,C135,$G136:$G$6096,""),IF(G135="",SUMIFS($L136:$L$6096,$A136:$A$6096,A135,$C136:$C$6096,C135,$E136:$E$6096,E135,$R136:$R$6096,R135),IF(I135="",SUMIFS($L136:$L$6096,$A136:$A$6096,A135,$C136:$C$6096,C135,$E136:$E$6096,E135,$G136:$G$6096,G135,$R136:$R$6096,R135),0))))</f>
        <v>583187</v>
      </c>
      <c r="M135" s="17">
        <f t="shared" ref="M135:M136" si="4">K135-L135</f>
        <v>54595</v>
      </c>
      <c r="N135" s="58"/>
      <c r="O135" s="72"/>
      <c r="P135" s="18"/>
      <c r="Q135" s="17">
        <f>IF(C135="",SUMIFS($Q136:$Q$6096,$A136:$A$6096,A135,$E136:$E$6096,""),IF(E135="",SUMIFS($Q136:$Q$6096,$A136:$A$6096,A135,$C136:$C$6096,C135,$G136:$G$6096,""),IF(G135="",SUMIFS($Q136:$Q$6096,$A136:$A$6096,A135,$C136:$C$6096,C135,$E136:$E$6096,E135,$R136:$R$6096,R135),IF(I135="",SUMIFS($Q136:$Q$6096,$A136:$A$6096,A135,$C136:$C$6096,C135,$E136:$E$6096,E135,$G136:$G$6096,G135,$R136:$R$6096,R135),0))))</f>
        <v>74142</v>
      </c>
      <c r="R135" s="59"/>
    </row>
    <row r="136" spans="1:18" s="6" customFormat="1" ht="18" customHeight="1" x14ac:dyDescent="0.15">
      <c r="A136" s="13">
        <v>2</v>
      </c>
      <c r="B136" s="14" t="s">
        <v>2995</v>
      </c>
      <c r="C136" s="19">
        <v>1</v>
      </c>
      <c r="D136" s="14" t="s">
        <v>131</v>
      </c>
      <c r="E136" s="20">
        <v>1</v>
      </c>
      <c r="F136" s="21" t="s">
        <v>2996</v>
      </c>
      <c r="G136" s="20"/>
      <c r="H136" s="21"/>
      <c r="I136" s="20"/>
      <c r="J136" s="20"/>
      <c r="K136" s="22">
        <f>IF(C136="",SUMIFS($K137:$K$6096,$A137:$A$6096,A136,$E137:$E$6096,""),IF(E136="",SUMIFS($K137:$K$6096,$A137:$A$6096,A136,$C137:$C$6096,C136,$G137:$G$6096,""),IF(G136="",SUMIFS($K137:$K$6096,$A137:$A$6096,A136,$C137:$C$6096,C136,$E137:$E$6096,E136,$R137:$R$6096,R136),IF(I136="",SUMIFS($K137:$K$6096,$A137:$A$6096,A136,$C137:$C$6096,C136,$E137:$E$6096,E136,$G137:$G$6096,G136,$R137:$R$6096,R136),0))))</f>
        <v>292684</v>
      </c>
      <c r="L136" s="22">
        <f>IF(C136="",SUMIFS($L137:$L$6096,$A137:$A$6096,A136,$E137:$E$6096,""),IF(E136="",SUMIFS($L137:$L$6096,$A137:$A$6096,A136,$C137:$C$6096,C136,$G137:$G$6096,""),IF(G136="",SUMIFS($L137:$L$6096,$A137:$A$6096,A136,$C137:$C$6096,C136,$E137:$E$6096,E136,$R137:$R$6096,R136),IF(I136="",SUMIFS($L137:$L$6096,$A137:$A$6096,A136,$C137:$C$6096,C136,$E137:$E$6096,E136,$G137:$G$6096,G136,$R137:$R$6096,R136),0))))</f>
        <v>286618</v>
      </c>
      <c r="M136" s="22">
        <f t="shared" si="4"/>
        <v>6066</v>
      </c>
      <c r="N136" s="77"/>
      <c r="O136" s="23"/>
      <c r="P136" s="60"/>
      <c r="Q136" s="73">
        <f>IF(C136="",SUMIFS($Q137:$Q$6096,$A137:$A$6096,A136,$E137:$E$6096,""),IF(E136="",SUMIFS($Q137:$Q$6096,$A137:$A$6096,A136,$C137:$C$6096,C136,$G137:$G$6096,""),IF(G136="",SUMIFS($Q137:$Q$6096,$A137:$A$6096,A136,$C137:$C$6096,C136,$E137:$E$6096,E136,$R137:$R$6096,R136),IF(I136="",SUMIFS($Q137:$Q$6096,$A137:$A$6096,A136,$C137:$C$6096,C136,$E137:$E$6096,E136,$G137:$G$6096,G136,$R137:$R$6096,R136),0))))</f>
        <v>5397</v>
      </c>
      <c r="R136" s="61" t="s">
        <v>2997</v>
      </c>
    </row>
    <row r="137" spans="1:18" ht="18" customHeight="1" x14ac:dyDescent="0.15">
      <c r="A137" s="30">
        <v>2</v>
      </c>
      <c r="B137" s="31" t="s">
        <v>130</v>
      </c>
      <c r="C137" s="31">
        <v>1</v>
      </c>
      <c r="D137" s="31" t="s">
        <v>131</v>
      </c>
      <c r="E137" s="31">
        <v>1</v>
      </c>
      <c r="F137" s="31" t="s">
        <v>9</v>
      </c>
      <c r="G137" s="32">
        <v>1</v>
      </c>
      <c r="H137" s="32" t="s">
        <v>19</v>
      </c>
      <c r="I137" s="32"/>
      <c r="J137" s="83"/>
      <c r="K137" s="98"/>
      <c r="L137" s="98"/>
      <c r="M137" s="98"/>
      <c r="N137" s="83"/>
      <c r="O137" s="33"/>
      <c r="P137" s="81" t="s">
        <v>2770</v>
      </c>
      <c r="Q137" s="33">
        <v>4200</v>
      </c>
      <c r="R137" s="39" t="s">
        <v>133</v>
      </c>
    </row>
    <row r="138" spans="1:18" ht="18" customHeight="1" x14ac:dyDescent="0.15">
      <c r="A138" s="30">
        <v>2</v>
      </c>
      <c r="B138" s="31" t="s">
        <v>130</v>
      </c>
      <c r="C138" s="31">
        <v>1</v>
      </c>
      <c r="D138" s="31" t="s">
        <v>131</v>
      </c>
      <c r="E138" s="31">
        <v>1</v>
      </c>
      <c r="F138" s="31" t="s">
        <v>9</v>
      </c>
      <c r="G138" s="31">
        <v>1</v>
      </c>
      <c r="H138" s="31" t="s">
        <v>19</v>
      </c>
      <c r="I138" s="32">
        <v>11</v>
      </c>
      <c r="J138" s="83" t="s">
        <v>132</v>
      </c>
      <c r="K138" s="98">
        <v>13709</v>
      </c>
      <c r="L138" s="98">
        <v>13700</v>
      </c>
      <c r="M138" s="98">
        <f t="shared" ref="M138:M139" si="5">K138-L138</f>
        <v>9</v>
      </c>
      <c r="N138" s="83" t="s">
        <v>3149</v>
      </c>
      <c r="O138" s="98">
        <v>13708800</v>
      </c>
      <c r="P138" s="81" t="s">
        <v>2771</v>
      </c>
      <c r="Q138" s="33">
        <v>165</v>
      </c>
      <c r="R138" s="39" t="s">
        <v>133</v>
      </c>
    </row>
    <row r="139" spans="1:18" ht="18" customHeight="1" x14ac:dyDescent="0.15">
      <c r="A139" s="30">
        <v>2</v>
      </c>
      <c r="B139" s="31" t="s">
        <v>130</v>
      </c>
      <c r="C139" s="31">
        <v>1</v>
      </c>
      <c r="D139" s="31" t="s">
        <v>131</v>
      </c>
      <c r="E139" s="31">
        <v>1</v>
      </c>
      <c r="F139" s="31" t="s">
        <v>9</v>
      </c>
      <c r="G139" s="31">
        <v>1</v>
      </c>
      <c r="H139" s="31" t="s">
        <v>19</v>
      </c>
      <c r="I139" s="32">
        <v>21</v>
      </c>
      <c r="J139" s="83" t="s">
        <v>134</v>
      </c>
      <c r="K139" s="98">
        <v>376</v>
      </c>
      <c r="L139" s="98">
        <v>376</v>
      </c>
      <c r="M139" s="98">
        <f t="shared" si="5"/>
        <v>0</v>
      </c>
      <c r="N139" s="83" t="s">
        <v>3150</v>
      </c>
      <c r="O139" s="98">
        <v>250000</v>
      </c>
      <c r="P139" s="81" t="s">
        <v>2772</v>
      </c>
      <c r="Q139" s="33">
        <v>881</v>
      </c>
      <c r="R139" s="39" t="s">
        <v>133</v>
      </c>
    </row>
    <row r="140" spans="1:18" ht="18" customHeight="1" x14ac:dyDescent="0.15">
      <c r="A140" s="30">
        <v>2</v>
      </c>
      <c r="B140" s="31" t="s">
        <v>130</v>
      </c>
      <c r="C140" s="31">
        <v>1</v>
      </c>
      <c r="D140" s="31" t="s">
        <v>131</v>
      </c>
      <c r="E140" s="31">
        <v>1</v>
      </c>
      <c r="F140" s="31" t="s">
        <v>9</v>
      </c>
      <c r="G140" s="31">
        <v>1</v>
      </c>
      <c r="H140" s="31" t="s">
        <v>19</v>
      </c>
      <c r="I140" s="31">
        <v>21</v>
      </c>
      <c r="J140" s="84" t="s">
        <v>134</v>
      </c>
      <c r="K140" s="98"/>
      <c r="L140" s="98"/>
      <c r="M140" s="98"/>
      <c r="N140" s="83" t="s">
        <v>3151</v>
      </c>
      <c r="O140" s="98">
        <v>126000</v>
      </c>
      <c r="P140" s="81" t="s">
        <v>2773</v>
      </c>
      <c r="Q140" s="33">
        <v>1</v>
      </c>
      <c r="R140" s="39" t="s">
        <v>133</v>
      </c>
    </row>
    <row r="141" spans="1:18" ht="18" customHeight="1" x14ac:dyDescent="0.15">
      <c r="A141" s="30">
        <v>2</v>
      </c>
      <c r="B141" s="31" t="s">
        <v>130</v>
      </c>
      <c r="C141" s="31">
        <v>1</v>
      </c>
      <c r="D141" s="31" t="s">
        <v>131</v>
      </c>
      <c r="E141" s="31">
        <v>1</v>
      </c>
      <c r="F141" s="31" t="s">
        <v>9</v>
      </c>
      <c r="G141" s="32">
        <v>2</v>
      </c>
      <c r="H141" s="32" t="s">
        <v>20</v>
      </c>
      <c r="I141" s="32"/>
      <c r="J141" s="83"/>
      <c r="K141" s="98"/>
      <c r="L141" s="98"/>
      <c r="M141" s="98"/>
      <c r="N141" s="83"/>
      <c r="O141" s="33"/>
      <c r="P141" s="81" t="s">
        <v>2774</v>
      </c>
      <c r="Q141" s="33">
        <v>150</v>
      </c>
      <c r="R141" s="39" t="s">
        <v>133</v>
      </c>
    </row>
    <row r="142" spans="1:18" ht="18" customHeight="1" x14ac:dyDescent="0.15">
      <c r="A142" s="30">
        <v>2</v>
      </c>
      <c r="B142" s="31" t="s">
        <v>130</v>
      </c>
      <c r="C142" s="31">
        <v>1</v>
      </c>
      <c r="D142" s="31" t="s">
        <v>131</v>
      </c>
      <c r="E142" s="31">
        <v>1</v>
      </c>
      <c r="F142" s="31" t="s">
        <v>9</v>
      </c>
      <c r="G142" s="31">
        <v>2</v>
      </c>
      <c r="H142" s="31" t="s">
        <v>20</v>
      </c>
      <c r="I142" s="32">
        <v>1</v>
      </c>
      <c r="J142" s="83" t="s">
        <v>135</v>
      </c>
      <c r="K142" s="98">
        <v>12954</v>
      </c>
      <c r="L142" s="98">
        <v>12954</v>
      </c>
      <c r="M142" s="98">
        <f t="shared" ref="M142:M143" si="6">K142-L142</f>
        <v>0</v>
      </c>
      <c r="N142" s="83" t="s">
        <v>136</v>
      </c>
      <c r="O142" s="98">
        <v>12954000</v>
      </c>
      <c r="P142" s="81"/>
      <c r="Q142" s="33"/>
      <c r="R142" s="39" t="s">
        <v>133</v>
      </c>
    </row>
    <row r="143" spans="1:18" ht="18" customHeight="1" x14ac:dyDescent="0.15">
      <c r="A143" s="30">
        <v>2</v>
      </c>
      <c r="B143" s="31" t="s">
        <v>130</v>
      </c>
      <c r="C143" s="31">
        <v>1</v>
      </c>
      <c r="D143" s="31" t="s">
        <v>131</v>
      </c>
      <c r="E143" s="31">
        <v>1</v>
      </c>
      <c r="F143" s="31" t="s">
        <v>9</v>
      </c>
      <c r="G143" s="31">
        <v>2</v>
      </c>
      <c r="H143" s="31" t="s">
        <v>20</v>
      </c>
      <c r="I143" s="32">
        <v>3</v>
      </c>
      <c r="J143" s="83" t="s">
        <v>21</v>
      </c>
      <c r="K143" s="98">
        <v>57873</v>
      </c>
      <c r="L143" s="98">
        <v>55417</v>
      </c>
      <c r="M143" s="98">
        <f t="shared" si="6"/>
        <v>2456</v>
      </c>
      <c r="N143" s="83" t="s">
        <v>70</v>
      </c>
      <c r="O143" s="98">
        <v>57873000</v>
      </c>
      <c r="P143" s="81"/>
      <c r="Q143" s="33"/>
      <c r="R143" s="39" t="s">
        <v>133</v>
      </c>
    </row>
    <row r="144" spans="1:18" ht="18" customHeight="1" x14ac:dyDescent="0.15">
      <c r="A144" s="30">
        <v>2</v>
      </c>
      <c r="B144" s="31" t="s">
        <v>130</v>
      </c>
      <c r="C144" s="31">
        <v>1</v>
      </c>
      <c r="D144" s="31" t="s">
        <v>131</v>
      </c>
      <c r="E144" s="31">
        <v>1</v>
      </c>
      <c r="F144" s="31" t="s">
        <v>9</v>
      </c>
      <c r="G144" s="32">
        <v>3</v>
      </c>
      <c r="H144" s="32" t="s">
        <v>22</v>
      </c>
      <c r="I144" s="32"/>
      <c r="J144" s="83"/>
      <c r="K144" s="98"/>
      <c r="L144" s="98"/>
      <c r="M144" s="98"/>
      <c r="N144" s="83"/>
      <c r="O144" s="33"/>
      <c r="P144" s="81"/>
      <c r="Q144" s="33"/>
      <c r="R144" s="39" t="s">
        <v>133</v>
      </c>
    </row>
    <row r="145" spans="1:18" ht="18" customHeight="1" x14ac:dyDescent="0.15">
      <c r="A145" s="30">
        <v>2</v>
      </c>
      <c r="B145" s="31" t="s">
        <v>130</v>
      </c>
      <c r="C145" s="31">
        <v>1</v>
      </c>
      <c r="D145" s="31" t="s">
        <v>131</v>
      </c>
      <c r="E145" s="31">
        <v>1</v>
      </c>
      <c r="F145" s="31" t="s">
        <v>9</v>
      </c>
      <c r="G145" s="31">
        <v>3</v>
      </c>
      <c r="H145" s="31" t="s">
        <v>22</v>
      </c>
      <c r="I145" s="32">
        <v>12</v>
      </c>
      <c r="J145" s="83" t="s">
        <v>137</v>
      </c>
      <c r="K145" s="98">
        <v>5606</v>
      </c>
      <c r="L145" s="98">
        <v>5522</v>
      </c>
      <c r="M145" s="98">
        <f t="shared" ref="M145:M155" si="7">K145-L145</f>
        <v>84</v>
      </c>
      <c r="N145" s="83" t="s">
        <v>136</v>
      </c>
      <c r="O145" s="98">
        <v>5605386</v>
      </c>
      <c r="P145" s="81"/>
      <c r="Q145" s="33"/>
      <c r="R145" s="39" t="s">
        <v>133</v>
      </c>
    </row>
    <row r="146" spans="1:18" ht="18" customHeight="1" x14ac:dyDescent="0.15">
      <c r="A146" s="30">
        <v>2</v>
      </c>
      <c r="B146" s="31" t="s">
        <v>130</v>
      </c>
      <c r="C146" s="31">
        <v>1</v>
      </c>
      <c r="D146" s="31" t="s">
        <v>131</v>
      </c>
      <c r="E146" s="31">
        <v>1</v>
      </c>
      <c r="F146" s="31" t="s">
        <v>9</v>
      </c>
      <c r="G146" s="31">
        <v>3</v>
      </c>
      <c r="H146" s="31" t="s">
        <v>22</v>
      </c>
      <c r="I146" s="32">
        <v>13</v>
      </c>
      <c r="J146" s="83" t="s">
        <v>138</v>
      </c>
      <c r="K146" s="98">
        <v>178</v>
      </c>
      <c r="L146" s="98">
        <v>178</v>
      </c>
      <c r="M146" s="98">
        <f t="shared" si="7"/>
        <v>0</v>
      </c>
      <c r="N146" s="83" t="s">
        <v>136</v>
      </c>
      <c r="O146" s="98">
        <v>178000</v>
      </c>
      <c r="P146" s="81"/>
      <c r="Q146" s="33"/>
      <c r="R146" s="39" t="s">
        <v>133</v>
      </c>
    </row>
    <row r="147" spans="1:18" ht="18" customHeight="1" x14ac:dyDescent="0.15">
      <c r="A147" s="30">
        <v>2</v>
      </c>
      <c r="B147" s="31" t="s">
        <v>130</v>
      </c>
      <c r="C147" s="31">
        <v>1</v>
      </c>
      <c r="D147" s="31" t="s">
        <v>131</v>
      </c>
      <c r="E147" s="31">
        <v>1</v>
      </c>
      <c r="F147" s="31" t="s">
        <v>9</v>
      </c>
      <c r="G147" s="31">
        <v>3</v>
      </c>
      <c r="H147" s="31" t="s">
        <v>22</v>
      </c>
      <c r="I147" s="32">
        <v>31</v>
      </c>
      <c r="J147" s="83" t="s">
        <v>23</v>
      </c>
      <c r="K147" s="98">
        <v>1902</v>
      </c>
      <c r="L147" s="98">
        <v>1824</v>
      </c>
      <c r="M147" s="98">
        <f t="shared" si="7"/>
        <v>78</v>
      </c>
      <c r="N147" s="83" t="s">
        <v>70</v>
      </c>
      <c r="O147" s="98">
        <v>1902000</v>
      </c>
      <c r="P147" s="81"/>
      <c r="Q147" s="33"/>
      <c r="R147" s="39" t="s">
        <v>133</v>
      </c>
    </row>
    <row r="148" spans="1:18" ht="18" customHeight="1" x14ac:dyDescent="0.15">
      <c r="A148" s="30">
        <v>2</v>
      </c>
      <c r="B148" s="31" t="s">
        <v>130</v>
      </c>
      <c r="C148" s="31">
        <v>1</v>
      </c>
      <c r="D148" s="31" t="s">
        <v>131</v>
      </c>
      <c r="E148" s="31">
        <v>1</v>
      </c>
      <c r="F148" s="31" t="s">
        <v>9</v>
      </c>
      <c r="G148" s="31">
        <v>3</v>
      </c>
      <c r="H148" s="31" t="s">
        <v>22</v>
      </c>
      <c r="I148" s="32">
        <v>32</v>
      </c>
      <c r="J148" s="83" t="s">
        <v>139</v>
      </c>
      <c r="K148" s="98">
        <v>324</v>
      </c>
      <c r="L148" s="98">
        <v>324</v>
      </c>
      <c r="M148" s="98">
        <f t="shared" si="7"/>
        <v>0</v>
      </c>
      <c r="N148" s="83" t="s">
        <v>70</v>
      </c>
      <c r="O148" s="98">
        <v>324000</v>
      </c>
      <c r="P148" s="81"/>
      <c r="Q148" s="33"/>
      <c r="R148" s="39" t="s">
        <v>133</v>
      </c>
    </row>
    <row r="149" spans="1:18" ht="18" customHeight="1" x14ac:dyDescent="0.15">
      <c r="A149" s="30">
        <v>2</v>
      </c>
      <c r="B149" s="31" t="s">
        <v>130</v>
      </c>
      <c r="C149" s="31">
        <v>1</v>
      </c>
      <c r="D149" s="31" t="s">
        <v>131</v>
      </c>
      <c r="E149" s="31">
        <v>1</v>
      </c>
      <c r="F149" s="31" t="s">
        <v>9</v>
      </c>
      <c r="G149" s="31">
        <v>3</v>
      </c>
      <c r="H149" s="31" t="s">
        <v>22</v>
      </c>
      <c r="I149" s="32">
        <v>33</v>
      </c>
      <c r="J149" s="83" t="s">
        <v>24</v>
      </c>
      <c r="K149" s="98">
        <v>429</v>
      </c>
      <c r="L149" s="98">
        <v>440</v>
      </c>
      <c r="M149" s="98">
        <f t="shared" si="7"/>
        <v>-11</v>
      </c>
      <c r="N149" s="83" t="s">
        <v>70</v>
      </c>
      <c r="O149" s="98">
        <v>428400</v>
      </c>
      <c r="P149" s="81"/>
      <c r="Q149" s="33"/>
      <c r="R149" s="39" t="s">
        <v>133</v>
      </c>
    </row>
    <row r="150" spans="1:18" ht="18" customHeight="1" x14ac:dyDescent="0.15">
      <c r="A150" s="30">
        <v>2</v>
      </c>
      <c r="B150" s="31" t="s">
        <v>130</v>
      </c>
      <c r="C150" s="31">
        <v>1</v>
      </c>
      <c r="D150" s="31" t="s">
        <v>131</v>
      </c>
      <c r="E150" s="31">
        <v>1</v>
      </c>
      <c r="F150" s="31" t="s">
        <v>9</v>
      </c>
      <c r="G150" s="31">
        <v>3</v>
      </c>
      <c r="H150" s="31" t="s">
        <v>22</v>
      </c>
      <c r="I150" s="32">
        <v>35</v>
      </c>
      <c r="J150" s="83" t="s">
        <v>25</v>
      </c>
      <c r="K150" s="98">
        <v>1400</v>
      </c>
      <c r="L150" s="98">
        <v>1145</v>
      </c>
      <c r="M150" s="98">
        <f t="shared" si="7"/>
        <v>255</v>
      </c>
      <c r="N150" s="83" t="s">
        <v>140</v>
      </c>
      <c r="O150" s="98">
        <v>1400000</v>
      </c>
      <c r="P150" s="81"/>
      <c r="Q150" s="33"/>
      <c r="R150" s="39" t="s">
        <v>133</v>
      </c>
    </row>
    <row r="151" spans="1:18" ht="18" customHeight="1" x14ac:dyDescent="0.15">
      <c r="A151" s="30">
        <v>2</v>
      </c>
      <c r="B151" s="31" t="s">
        <v>130</v>
      </c>
      <c r="C151" s="31">
        <v>1</v>
      </c>
      <c r="D151" s="31" t="s">
        <v>131</v>
      </c>
      <c r="E151" s="31">
        <v>1</v>
      </c>
      <c r="F151" s="31" t="s">
        <v>9</v>
      </c>
      <c r="G151" s="31">
        <v>3</v>
      </c>
      <c r="H151" s="31" t="s">
        <v>22</v>
      </c>
      <c r="I151" s="32">
        <v>38</v>
      </c>
      <c r="J151" s="83" t="s">
        <v>74</v>
      </c>
      <c r="K151" s="98">
        <v>1496</v>
      </c>
      <c r="L151" s="98">
        <v>1496</v>
      </c>
      <c r="M151" s="98">
        <f t="shared" si="7"/>
        <v>0</v>
      </c>
      <c r="N151" s="83" t="s">
        <v>70</v>
      </c>
      <c r="O151" s="98">
        <v>1495200</v>
      </c>
      <c r="P151" s="81"/>
      <c r="Q151" s="33"/>
      <c r="R151" s="39" t="s">
        <v>133</v>
      </c>
    </row>
    <row r="152" spans="1:18" ht="18" customHeight="1" x14ac:dyDescent="0.15">
      <c r="A152" s="30">
        <v>2</v>
      </c>
      <c r="B152" s="31" t="s">
        <v>130</v>
      </c>
      <c r="C152" s="31">
        <v>1</v>
      </c>
      <c r="D152" s="31" t="s">
        <v>131</v>
      </c>
      <c r="E152" s="31">
        <v>1</v>
      </c>
      <c r="F152" s="31" t="s">
        <v>9</v>
      </c>
      <c r="G152" s="31">
        <v>3</v>
      </c>
      <c r="H152" s="31" t="s">
        <v>22</v>
      </c>
      <c r="I152" s="32">
        <v>39</v>
      </c>
      <c r="J152" s="83" t="s">
        <v>26</v>
      </c>
      <c r="K152" s="98">
        <v>13861</v>
      </c>
      <c r="L152" s="98">
        <v>13179</v>
      </c>
      <c r="M152" s="98">
        <f t="shared" si="7"/>
        <v>682</v>
      </c>
      <c r="N152" s="83" t="s">
        <v>70</v>
      </c>
      <c r="O152" s="98">
        <v>13860754</v>
      </c>
      <c r="P152" s="81"/>
      <c r="Q152" s="33"/>
      <c r="R152" s="39" t="s">
        <v>133</v>
      </c>
    </row>
    <row r="153" spans="1:18" ht="18" customHeight="1" x14ac:dyDescent="0.15">
      <c r="A153" s="30">
        <v>2</v>
      </c>
      <c r="B153" s="31" t="s">
        <v>130</v>
      </c>
      <c r="C153" s="31">
        <v>1</v>
      </c>
      <c r="D153" s="31" t="s">
        <v>131</v>
      </c>
      <c r="E153" s="31">
        <v>1</v>
      </c>
      <c r="F153" s="31" t="s">
        <v>9</v>
      </c>
      <c r="G153" s="31">
        <v>3</v>
      </c>
      <c r="H153" s="31" t="s">
        <v>22</v>
      </c>
      <c r="I153" s="32">
        <v>40</v>
      </c>
      <c r="J153" s="83" t="s">
        <v>27</v>
      </c>
      <c r="K153" s="98">
        <v>9570</v>
      </c>
      <c r="L153" s="98">
        <v>8850</v>
      </c>
      <c r="M153" s="98">
        <f t="shared" si="7"/>
        <v>720</v>
      </c>
      <c r="N153" s="83" t="s">
        <v>70</v>
      </c>
      <c r="O153" s="98">
        <v>9569226</v>
      </c>
      <c r="P153" s="81"/>
      <c r="Q153" s="33"/>
      <c r="R153" s="39" t="s">
        <v>133</v>
      </c>
    </row>
    <row r="154" spans="1:18" ht="18" customHeight="1" x14ac:dyDescent="0.15">
      <c r="A154" s="30">
        <v>2</v>
      </c>
      <c r="B154" s="31" t="s">
        <v>130</v>
      </c>
      <c r="C154" s="31">
        <v>1</v>
      </c>
      <c r="D154" s="31" t="s">
        <v>131</v>
      </c>
      <c r="E154" s="31">
        <v>1</v>
      </c>
      <c r="F154" s="31" t="s">
        <v>9</v>
      </c>
      <c r="G154" s="31">
        <v>3</v>
      </c>
      <c r="H154" s="31" t="s">
        <v>22</v>
      </c>
      <c r="I154" s="32">
        <v>41</v>
      </c>
      <c r="J154" s="83" t="s">
        <v>75</v>
      </c>
      <c r="K154" s="98">
        <v>1074</v>
      </c>
      <c r="L154" s="98">
        <v>1022</v>
      </c>
      <c r="M154" s="98">
        <f t="shared" si="7"/>
        <v>52</v>
      </c>
      <c r="N154" s="83" t="s">
        <v>70</v>
      </c>
      <c r="O154" s="98">
        <v>1074000</v>
      </c>
      <c r="P154" s="81"/>
      <c r="Q154" s="33"/>
      <c r="R154" s="39" t="s">
        <v>133</v>
      </c>
    </row>
    <row r="155" spans="1:18" ht="18" customHeight="1" x14ac:dyDescent="0.15">
      <c r="A155" s="30">
        <v>2</v>
      </c>
      <c r="B155" s="31" t="s">
        <v>130</v>
      </c>
      <c r="C155" s="31">
        <v>1</v>
      </c>
      <c r="D155" s="31" t="s">
        <v>131</v>
      </c>
      <c r="E155" s="31">
        <v>1</v>
      </c>
      <c r="F155" s="31" t="s">
        <v>9</v>
      </c>
      <c r="G155" s="31">
        <v>3</v>
      </c>
      <c r="H155" s="31" t="s">
        <v>22</v>
      </c>
      <c r="I155" s="32">
        <v>42</v>
      </c>
      <c r="J155" s="83" t="s">
        <v>141</v>
      </c>
      <c r="K155" s="98">
        <v>6495</v>
      </c>
      <c r="L155" s="98">
        <v>6495</v>
      </c>
      <c r="M155" s="98">
        <f t="shared" si="7"/>
        <v>0</v>
      </c>
      <c r="N155" s="83" t="s">
        <v>142</v>
      </c>
      <c r="O155" s="98">
        <v>6495000</v>
      </c>
      <c r="P155" s="81"/>
      <c r="Q155" s="33"/>
      <c r="R155" s="39" t="s">
        <v>133</v>
      </c>
    </row>
    <row r="156" spans="1:18" ht="18" customHeight="1" x14ac:dyDescent="0.15">
      <c r="A156" s="30">
        <v>2</v>
      </c>
      <c r="B156" s="31" t="s">
        <v>130</v>
      </c>
      <c r="C156" s="31">
        <v>1</v>
      </c>
      <c r="D156" s="31" t="s">
        <v>131</v>
      </c>
      <c r="E156" s="31">
        <v>1</v>
      </c>
      <c r="F156" s="31" t="s">
        <v>9</v>
      </c>
      <c r="G156" s="31">
        <v>3</v>
      </c>
      <c r="H156" s="31" t="s">
        <v>22</v>
      </c>
      <c r="I156" s="31">
        <v>42</v>
      </c>
      <c r="J156" s="84" t="s">
        <v>141</v>
      </c>
      <c r="K156" s="98"/>
      <c r="L156" s="98"/>
      <c r="M156" s="98"/>
      <c r="N156" s="83" t="s">
        <v>143</v>
      </c>
      <c r="O156" s="98"/>
      <c r="P156" s="81"/>
      <c r="Q156" s="33"/>
      <c r="R156" s="39" t="s">
        <v>133</v>
      </c>
    </row>
    <row r="157" spans="1:18" ht="18" customHeight="1" x14ac:dyDescent="0.15">
      <c r="A157" s="30">
        <v>2</v>
      </c>
      <c r="B157" s="31" t="s">
        <v>130</v>
      </c>
      <c r="C157" s="31">
        <v>1</v>
      </c>
      <c r="D157" s="31" t="s">
        <v>131</v>
      </c>
      <c r="E157" s="31">
        <v>1</v>
      </c>
      <c r="F157" s="31" t="s">
        <v>9</v>
      </c>
      <c r="G157" s="31">
        <v>3</v>
      </c>
      <c r="H157" s="31" t="s">
        <v>22</v>
      </c>
      <c r="I157" s="31">
        <v>42</v>
      </c>
      <c r="J157" s="84" t="s">
        <v>141</v>
      </c>
      <c r="K157" s="98"/>
      <c r="L157" s="98"/>
      <c r="M157" s="98"/>
      <c r="N157" s="83" t="s">
        <v>144</v>
      </c>
      <c r="O157" s="98"/>
      <c r="P157" s="81"/>
      <c r="Q157" s="33"/>
      <c r="R157" s="39" t="s">
        <v>133</v>
      </c>
    </row>
    <row r="158" spans="1:18" ht="18" customHeight="1" x14ac:dyDescent="0.15">
      <c r="A158" s="30">
        <v>2</v>
      </c>
      <c r="B158" s="31" t="s">
        <v>130</v>
      </c>
      <c r="C158" s="31">
        <v>1</v>
      </c>
      <c r="D158" s="31" t="s">
        <v>131</v>
      </c>
      <c r="E158" s="31">
        <v>1</v>
      </c>
      <c r="F158" s="31" t="s">
        <v>9</v>
      </c>
      <c r="G158" s="31">
        <v>3</v>
      </c>
      <c r="H158" s="31" t="s">
        <v>22</v>
      </c>
      <c r="I158" s="31">
        <v>42</v>
      </c>
      <c r="J158" s="84" t="s">
        <v>141</v>
      </c>
      <c r="K158" s="98"/>
      <c r="L158" s="98"/>
      <c r="M158" s="98"/>
      <c r="N158" s="83" t="s">
        <v>145</v>
      </c>
      <c r="O158" s="98"/>
      <c r="P158" s="81"/>
      <c r="Q158" s="33"/>
      <c r="R158" s="39" t="s">
        <v>133</v>
      </c>
    </row>
    <row r="159" spans="1:18" ht="18" customHeight="1" x14ac:dyDescent="0.15">
      <c r="A159" s="30">
        <v>2</v>
      </c>
      <c r="B159" s="31" t="s">
        <v>130</v>
      </c>
      <c r="C159" s="31">
        <v>1</v>
      </c>
      <c r="D159" s="31" t="s">
        <v>131</v>
      </c>
      <c r="E159" s="31">
        <v>1</v>
      </c>
      <c r="F159" s="31" t="s">
        <v>9</v>
      </c>
      <c r="G159" s="31">
        <v>3</v>
      </c>
      <c r="H159" s="31" t="s">
        <v>22</v>
      </c>
      <c r="I159" s="31">
        <v>42</v>
      </c>
      <c r="J159" s="84" t="s">
        <v>141</v>
      </c>
      <c r="K159" s="98"/>
      <c r="L159" s="98"/>
      <c r="M159" s="98"/>
      <c r="N159" s="83" t="s">
        <v>146</v>
      </c>
      <c r="O159" s="98"/>
      <c r="P159" s="81"/>
      <c r="Q159" s="33"/>
      <c r="R159" s="39" t="s">
        <v>133</v>
      </c>
    </row>
    <row r="160" spans="1:18" ht="18" customHeight="1" x14ac:dyDescent="0.15">
      <c r="A160" s="30">
        <v>2</v>
      </c>
      <c r="B160" s="31" t="s">
        <v>130</v>
      </c>
      <c r="C160" s="31">
        <v>1</v>
      </c>
      <c r="D160" s="31" t="s">
        <v>131</v>
      </c>
      <c r="E160" s="31">
        <v>1</v>
      </c>
      <c r="F160" s="31" t="s">
        <v>9</v>
      </c>
      <c r="G160" s="31">
        <v>3</v>
      </c>
      <c r="H160" s="31" t="s">
        <v>22</v>
      </c>
      <c r="I160" s="31">
        <v>42</v>
      </c>
      <c r="J160" s="84" t="s">
        <v>141</v>
      </c>
      <c r="K160" s="98"/>
      <c r="L160" s="98"/>
      <c r="M160" s="98"/>
      <c r="N160" s="83" t="s">
        <v>147</v>
      </c>
      <c r="O160" s="98"/>
      <c r="P160" s="81"/>
      <c r="Q160" s="33"/>
      <c r="R160" s="39" t="s">
        <v>133</v>
      </c>
    </row>
    <row r="161" spans="1:18" ht="18" customHeight="1" x14ac:dyDescent="0.15">
      <c r="A161" s="30">
        <v>2</v>
      </c>
      <c r="B161" s="31" t="s">
        <v>130</v>
      </c>
      <c r="C161" s="31">
        <v>1</v>
      </c>
      <c r="D161" s="31" t="s">
        <v>131</v>
      </c>
      <c r="E161" s="31">
        <v>1</v>
      </c>
      <c r="F161" s="31" t="s">
        <v>9</v>
      </c>
      <c r="G161" s="32">
        <v>4</v>
      </c>
      <c r="H161" s="32" t="s">
        <v>28</v>
      </c>
      <c r="I161" s="32"/>
      <c r="J161" s="83"/>
      <c r="K161" s="98"/>
      <c r="L161" s="98"/>
      <c r="M161" s="98"/>
      <c r="N161" s="83"/>
      <c r="O161" s="33"/>
      <c r="P161" s="81"/>
      <c r="Q161" s="33"/>
      <c r="R161" s="39" t="s">
        <v>133</v>
      </c>
    </row>
    <row r="162" spans="1:18" ht="18" customHeight="1" x14ac:dyDescent="0.15">
      <c r="A162" s="30">
        <v>2</v>
      </c>
      <c r="B162" s="31" t="s">
        <v>130</v>
      </c>
      <c r="C162" s="31">
        <v>1</v>
      </c>
      <c r="D162" s="31" t="s">
        <v>131</v>
      </c>
      <c r="E162" s="31">
        <v>1</v>
      </c>
      <c r="F162" s="31" t="s">
        <v>9</v>
      </c>
      <c r="G162" s="31">
        <v>4</v>
      </c>
      <c r="H162" s="31" t="s">
        <v>28</v>
      </c>
      <c r="I162" s="32">
        <v>11</v>
      </c>
      <c r="J162" s="83" t="s">
        <v>148</v>
      </c>
      <c r="K162" s="98">
        <v>3877</v>
      </c>
      <c r="L162" s="98">
        <v>3850</v>
      </c>
      <c r="M162" s="98">
        <f t="shared" ref="M162:M164" si="8">K162-L162</f>
        <v>27</v>
      </c>
      <c r="N162" s="83" t="s">
        <v>136</v>
      </c>
      <c r="O162" s="98">
        <v>3876687</v>
      </c>
      <c r="P162" s="81"/>
      <c r="Q162" s="33"/>
      <c r="R162" s="39" t="s">
        <v>133</v>
      </c>
    </row>
    <row r="163" spans="1:18" ht="18" customHeight="1" x14ac:dyDescent="0.15">
      <c r="A163" s="30">
        <v>2</v>
      </c>
      <c r="B163" s="31" t="s">
        <v>130</v>
      </c>
      <c r="C163" s="31">
        <v>1</v>
      </c>
      <c r="D163" s="31" t="s">
        <v>131</v>
      </c>
      <c r="E163" s="31">
        <v>1</v>
      </c>
      <c r="F163" s="31" t="s">
        <v>9</v>
      </c>
      <c r="G163" s="31">
        <v>4</v>
      </c>
      <c r="H163" s="31" t="s">
        <v>28</v>
      </c>
      <c r="I163" s="32">
        <v>31</v>
      </c>
      <c r="J163" s="83" t="s">
        <v>29</v>
      </c>
      <c r="K163" s="98">
        <v>19337</v>
      </c>
      <c r="L163" s="98">
        <v>18813</v>
      </c>
      <c r="M163" s="98">
        <f t="shared" si="8"/>
        <v>524</v>
      </c>
      <c r="N163" s="83" t="s">
        <v>70</v>
      </c>
      <c r="O163" s="98">
        <v>19336292</v>
      </c>
      <c r="P163" s="81"/>
      <c r="Q163" s="33"/>
      <c r="R163" s="39" t="s">
        <v>133</v>
      </c>
    </row>
    <row r="164" spans="1:18" ht="18" customHeight="1" x14ac:dyDescent="0.15">
      <c r="A164" s="30">
        <v>2</v>
      </c>
      <c r="B164" s="31" t="s">
        <v>130</v>
      </c>
      <c r="C164" s="31">
        <v>1</v>
      </c>
      <c r="D164" s="31" t="s">
        <v>131</v>
      </c>
      <c r="E164" s="31">
        <v>1</v>
      </c>
      <c r="F164" s="31" t="s">
        <v>9</v>
      </c>
      <c r="G164" s="31">
        <v>4</v>
      </c>
      <c r="H164" s="31" t="s">
        <v>28</v>
      </c>
      <c r="I164" s="32">
        <v>41</v>
      </c>
      <c r="J164" s="83" t="s">
        <v>149</v>
      </c>
      <c r="K164" s="98">
        <v>290</v>
      </c>
      <c r="L164" s="98">
        <v>276</v>
      </c>
      <c r="M164" s="98">
        <f t="shared" si="8"/>
        <v>14</v>
      </c>
      <c r="N164" s="83" t="s">
        <v>150</v>
      </c>
      <c r="O164" s="98">
        <v>5000</v>
      </c>
      <c r="P164" s="81"/>
      <c r="Q164" s="33"/>
      <c r="R164" s="39" t="s">
        <v>133</v>
      </c>
    </row>
    <row r="165" spans="1:18" ht="18" customHeight="1" x14ac:dyDescent="0.15">
      <c r="A165" s="30">
        <v>2</v>
      </c>
      <c r="B165" s="31" t="s">
        <v>130</v>
      </c>
      <c r="C165" s="31">
        <v>1</v>
      </c>
      <c r="D165" s="31" t="s">
        <v>131</v>
      </c>
      <c r="E165" s="31">
        <v>1</v>
      </c>
      <c r="F165" s="31" t="s">
        <v>9</v>
      </c>
      <c r="G165" s="31">
        <v>4</v>
      </c>
      <c r="H165" s="31" t="s">
        <v>28</v>
      </c>
      <c r="I165" s="31">
        <v>41</v>
      </c>
      <c r="J165" s="84" t="s">
        <v>149</v>
      </c>
      <c r="K165" s="98"/>
      <c r="L165" s="98"/>
      <c r="M165" s="98"/>
      <c r="N165" s="83" t="s">
        <v>7214</v>
      </c>
      <c r="O165" s="98">
        <v>224320</v>
      </c>
      <c r="P165" s="81"/>
      <c r="Q165" s="33"/>
      <c r="R165" s="39" t="s">
        <v>133</v>
      </c>
    </row>
    <row r="166" spans="1:18" ht="18" customHeight="1" x14ac:dyDescent="0.15">
      <c r="A166" s="30">
        <v>2</v>
      </c>
      <c r="B166" s="31" t="s">
        <v>130</v>
      </c>
      <c r="C166" s="31">
        <v>1</v>
      </c>
      <c r="D166" s="31" t="s">
        <v>131</v>
      </c>
      <c r="E166" s="31">
        <v>1</v>
      </c>
      <c r="F166" s="31" t="s">
        <v>9</v>
      </c>
      <c r="G166" s="31">
        <v>4</v>
      </c>
      <c r="H166" s="31" t="s">
        <v>28</v>
      </c>
      <c r="I166" s="31">
        <v>41</v>
      </c>
      <c r="J166" s="84" t="s">
        <v>149</v>
      </c>
      <c r="K166" s="98"/>
      <c r="L166" s="98"/>
      <c r="M166" s="98"/>
      <c r="N166" s="83" t="s">
        <v>7215</v>
      </c>
      <c r="O166" s="98">
        <v>28270</v>
      </c>
      <c r="P166" s="81"/>
      <c r="Q166" s="33"/>
      <c r="R166" s="39" t="s">
        <v>133</v>
      </c>
    </row>
    <row r="167" spans="1:18" ht="18" customHeight="1" x14ac:dyDescent="0.15">
      <c r="A167" s="30">
        <v>2</v>
      </c>
      <c r="B167" s="31" t="s">
        <v>130</v>
      </c>
      <c r="C167" s="31">
        <v>1</v>
      </c>
      <c r="D167" s="31" t="s">
        <v>131</v>
      </c>
      <c r="E167" s="31">
        <v>1</v>
      </c>
      <c r="F167" s="31" t="s">
        <v>9</v>
      </c>
      <c r="G167" s="31">
        <v>4</v>
      </c>
      <c r="H167" s="31" t="s">
        <v>28</v>
      </c>
      <c r="I167" s="31">
        <v>41</v>
      </c>
      <c r="J167" s="84" t="s">
        <v>149</v>
      </c>
      <c r="K167" s="98"/>
      <c r="L167" s="98"/>
      <c r="M167" s="98"/>
      <c r="N167" s="83" t="s">
        <v>7216</v>
      </c>
      <c r="O167" s="98">
        <v>3312</v>
      </c>
      <c r="P167" s="81"/>
      <c r="Q167" s="33"/>
      <c r="R167" s="39" t="s">
        <v>133</v>
      </c>
    </row>
    <row r="168" spans="1:18" ht="18" customHeight="1" x14ac:dyDescent="0.15">
      <c r="A168" s="30">
        <v>2</v>
      </c>
      <c r="B168" s="31" t="s">
        <v>130</v>
      </c>
      <c r="C168" s="31">
        <v>1</v>
      </c>
      <c r="D168" s="31" t="s">
        <v>131</v>
      </c>
      <c r="E168" s="31">
        <v>1</v>
      </c>
      <c r="F168" s="31" t="s">
        <v>9</v>
      </c>
      <c r="G168" s="31">
        <v>4</v>
      </c>
      <c r="H168" s="31" t="s">
        <v>28</v>
      </c>
      <c r="I168" s="31">
        <v>41</v>
      </c>
      <c r="J168" s="84" t="s">
        <v>149</v>
      </c>
      <c r="K168" s="98"/>
      <c r="L168" s="98"/>
      <c r="M168" s="98"/>
      <c r="N168" s="83" t="s">
        <v>7217</v>
      </c>
      <c r="O168" s="98">
        <v>460</v>
      </c>
      <c r="P168" s="81"/>
      <c r="Q168" s="33"/>
      <c r="R168" s="39" t="s">
        <v>133</v>
      </c>
    </row>
    <row r="169" spans="1:18" ht="18" customHeight="1" x14ac:dyDescent="0.15">
      <c r="A169" s="30">
        <v>2</v>
      </c>
      <c r="B169" s="31" t="s">
        <v>130</v>
      </c>
      <c r="C169" s="31">
        <v>1</v>
      </c>
      <c r="D169" s="31" t="s">
        <v>131</v>
      </c>
      <c r="E169" s="31">
        <v>1</v>
      </c>
      <c r="F169" s="31" t="s">
        <v>9</v>
      </c>
      <c r="G169" s="31">
        <v>4</v>
      </c>
      <c r="H169" s="31" t="s">
        <v>28</v>
      </c>
      <c r="I169" s="31">
        <v>41</v>
      </c>
      <c r="J169" s="84" t="s">
        <v>149</v>
      </c>
      <c r="K169" s="98"/>
      <c r="L169" s="98"/>
      <c r="M169" s="98"/>
      <c r="N169" s="83" t="s">
        <v>7218</v>
      </c>
      <c r="O169" s="98">
        <v>7200</v>
      </c>
      <c r="P169" s="81"/>
      <c r="Q169" s="33"/>
      <c r="R169" s="39" t="s">
        <v>133</v>
      </c>
    </row>
    <row r="170" spans="1:18" ht="18" customHeight="1" x14ac:dyDescent="0.15">
      <c r="A170" s="30">
        <v>2</v>
      </c>
      <c r="B170" s="31" t="s">
        <v>130</v>
      </c>
      <c r="C170" s="31">
        <v>1</v>
      </c>
      <c r="D170" s="31" t="s">
        <v>131</v>
      </c>
      <c r="E170" s="31">
        <v>1</v>
      </c>
      <c r="F170" s="31" t="s">
        <v>9</v>
      </c>
      <c r="G170" s="31">
        <v>4</v>
      </c>
      <c r="H170" s="31" t="s">
        <v>28</v>
      </c>
      <c r="I170" s="31">
        <v>41</v>
      </c>
      <c r="J170" s="84" t="s">
        <v>149</v>
      </c>
      <c r="K170" s="98"/>
      <c r="L170" s="98"/>
      <c r="M170" s="98"/>
      <c r="N170" s="83" t="s">
        <v>7219</v>
      </c>
      <c r="O170" s="98">
        <v>1200</v>
      </c>
      <c r="P170" s="81"/>
      <c r="Q170" s="33"/>
      <c r="R170" s="39" t="s">
        <v>133</v>
      </c>
    </row>
    <row r="171" spans="1:18" ht="18" customHeight="1" x14ac:dyDescent="0.15">
      <c r="A171" s="30">
        <v>2</v>
      </c>
      <c r="B171" s="31" t="s">
        <v>130</v>
      </c>
      <c r="C171" s="31">
        <v>1</v>
      </c>
      <c r="D171" s="31" t="s">
        <v>131</v>
      </c>
      <c r="E171" s="31">
        <v>1</v>
      </c>
      <c r="F171" s="31" t="s">
        <v>9</v>
      </c>
      <c r="G171" s="31">
        <v>4</v>
      </c>
      <c r="H171" s="31" t="s">
        <v>28</v>
      </c>
      <c r="I171" s="31">
        <v>41</v>
      </c>
      <c r="J171" s="84" t="s">
        <v>149</v>
      </c>
      <c r="K171" s="98"/>
      <c r="L171" s="98"/>
      <c r="M171" s="98"/>
      <c r="N171" s="83" t="s">
        <v>7220</v>
      </c>
      <c r="O171" s="98">
        <v>4320</v>
      </c>
      <c r="P171" s="81"/>
      <c r="Q171" s="33"/>
      <c r="R171" s="39" t="s">
        <v>133</v>
      </c>
    </row>
    <row r="172" spans="1:18" ht="18" customHeight="1" x14ac:dyDescent="0.15">
      <c r="A172" s="30">
        <v>2</v>
      </c>
      <c r="B172" s="31" t="s">
        <v>130</v>
      </c>
      <c r="C172" s="31">
        <v>1</v>
      </c>
      <c r="D172" s="31" t="s">
        <v>131</v>
      </c>
      <c r="E172" s="31">
        <v>1</v>
      </c>
      <c r="F172" s="31" t="s">
        <v>9</v>
      </c>
      <c r="G172" s="31">
        <v>4</v>
      </c>
      <c r="H172" s="31" t="s">
        <v>28</v>
      </c>
      <c r="I172" s="31">
        <v>41</v>
      </c>
      <c r="J172" s="84" t="s">
        <v>149</v>
      </c>
      <c r="K172" s="98"/>
      <c r="L172" s="98"/>
      <c r="M172" s="98"/>
      <c r="N172" s="83" t="s">
        <v>7221</v>
      </c>
      <c r="O172" s="98">
        <v>600</v>
      </c>
      <c r="P172" s="81"/>
      <c r="Q172" s="33"/>
      <c r="R172" s="39" t="s">
        <v>133</v>
      </c>
    </row>
    <row r="173" spans="1:18" ht="18" customHeight="1" x14ac:dyDescent="0.15">
      <c r="A173" s="30">
        <v>2</v>
      </c>
      <c r="B173" s="31" t="s">
        <v>130</v>
      </c>
      <c r="C173" s="31">
        <v>1</v>
      </c>
      <c r="D173" s="31" t="s">
        <v>131</v>
      </c>
      <c r="E173" s="31">
        <v>1</v>
      </c>
      <c r="F173" s="31" t="s">
        <v>9</v>
      </c>
      <c r="G173" s="31">
        <v>4</v>
      </c>
      <c r="H173" s="31" t="s">
        <v>28</v>
      </c>
      <c r="I173" s="31">
        <v>41</v>
      </c>
      <c r="J173" s="84" t="s">
        <v>149</v>
      </c>
      <c r="K173" s="98"/>
      <c r="L173" s="98"/>
      <c r="M173" s="98"/>
      <c r="N173" s="83" t="s">
        <v>151</v>
      </c>
      <c r="O173" s="98">
        <v>15000</v>
      </c>
      <c r="P173" s="81"/>
      <c r="Q173" s="33"/>
      <c r="R173" s="39" t="s">
        <v>133</v>
      </c>
    </row>
    <row r="174" spans="1:18" ht="18" customHeight="1" x14ac:dyDescent="0.15">
      <c r="A174" s="30">
        <v>2</v>
      </c>
      <c r="B174" s="31" t="s">
        <v>130</v>
      </c>
      <c r="C174" s="31">
        <v>1</v>
      </c>
      <c r="D174" s="31" t="s">
        <v>131</v>
      </c>
      <c r="E174" s="31">
        <v>1</v>
      </c>
      <c r="F174" s="31" t="s">
        <v>9</v>
      </c>
      <c r="G174" s="32">
        <v>6</v>
      </c>
      <c r="H174" s="32" t="s">
        <v>152</v>
      </c>
      <c r="I174" s="32"/>
      <c r="J174" s="83"/>
      <c r="K174" s="98"/>
      <c r="L174" s="98"/>
      <c r="M174" s="98"/>
      <c r="N174" s="83"/>
      <c r="O174" s="33"/>
      <c r="P174" s="81"/>
      <c r="Q174" s="33"/>
      <c r="R174" s="39" t="s">
        <v>133</v>
      </c>
    </row>
    <row r="175" spans="1:18" ht="18" customHeight="1" x14ac:dyDescent="0.15">
      <c r="A175" s="30">
        <v>2</v>
      </c>
      <c r="B175" s="31" t="s">
        <v>130</v>
      </c>
      <c r="C175" s="31">
        <v>1</v>
      </c>
      <c r="D175" s="31" t="s">
        <v>131</v>
      </c>
      <c r="E175" s="31">
        <v>1</v>
      </c>
      <c r="F175" s="31" t="s">
        <v>9</v>
      </c>
      <c r="G175" s="31">
        <v>6</v>
      </c>
      <c r="H175" s="31" t="s">
        <v>152</v>
      </c>
      <c r="I175" s="32">
        <v>2</v>
      </c>
      <c r="J175" s="83" t="s">
        <v>153</v>
      </c>
      <c r="K175" s="98">
        <v>50</v>
      </c>
      <c r="L175" s="98">
        <v>50</v>
      </c>
      <c r="M175" s="98">
        <f>K175-L175</f>
        <v>0</v>
      </c>
      <c r="N175" s="83" t="s">
        <v>154</v>
      </c>
      <c r="O175" s="98">
        <v>50000</v>
      </c>
      <c r="P175" s="81"/>
      <c r="Q175" s="33"/>
      <c r="R175" s="39" t="s">
        <v>133</v>
      </c>
    </row>
    <row r="176" spans="1:18" ht="18" customHeight="1" x14ac:dyDescent="0.15">
      <c r="A176" s="30">
        <v>2</v>
      </c>
      <c r="B176" s="31" t="s">
        <v>130</v>
      </c>
      <c r="C176" s="31">
        <v>1</v>
      </c>
      <c r="D176" s="31" t="s">
        <v>131</v>
      </c>
      <c r="E176" s="31">
        <v>1</v>
      </c>
      <c r="F176" s="31" t="s">
        <v>9</v>
      </c>
      <c r="G176" s="32">
        <v>7</v>
      </c>
      <c r="H176" s="32" t="s">
        <v>44</v>
      </c>
      <c r="I176" s="32"/>
      <c r="J176" s="83"/>
      <c r="K176" s="98"/>
      <c r="L176" s="98"/>
      <c r="M176" s="98"/>
      <c r="N176" s="83"/>
      <c r="O176" s="33"/>
      <c r="P176" s="81"/>
      <c r="Q176" s="33"/>
      <c r="R176" s="39" t="s">
        <v>133</v>
      </c>
    </row>
    <row r="177" spans="1:18" ht="18" customHeight="1" x14ac:dyDescent="0.15">
      <c r="A177" s="30">
        <v>2</v>
      </c>
      <c r="B177" s="31" t="s">
        <v>130</v>
      </c>
      <c r="C177" s="31">
        <v>1</v>
      </c>
      <c r="D177" s="31" t="s">
        <v>131</v>
      </c>
      <c r="E177" s="31">
        <v>1</v>
      </c>
      <c r="F177" s="31" t="s">
        <v>9</v>
      </c>
      <c r="G177" s="31">
        <v>7</v>
      </c>
      <c r="H177" s="31" t="s">
        <v>44</v>
      </c>
      <c r="I177" s="32">
        <v>1</v>
      </c>
      <c r="J177" s="83" t="s">
        <v>155</v>
      </c>
      <c r="K177" s="98">
        <v>975</v>
      </c>
      <c r="L177" s="98">
        <v>1640</v>
      </c>
      <c r="M177" s="98">
        <f>K177-L177</f>
        <v>-665</v>
      </c>
      <c r="N177" s="83" t="s">
        <v>7222</v>
      </c>
      <c r="O177" s="98">
        <v>775000</v>
      </c>
      <c r="P177" s="81"/>
      <c r="Q177" s="33"/>
      <c r="R177" s="39" t="s">
        <v>133</v>
      </c>
    </row>
    <row r="178" spans="1:18" ht="18" customHeight="1" x14ac:dyDescent="0.15">
      <c r="A178" s="30">
        <v>2</v>
      </c>
      <c r="B178" s="31" t="s">
        <v>130</v>
      </c>
      <c r="C178" s="31">
        <v>1</v>
      </c>
      <c r="D178" s="31" t="s">
        <v>131</v>
      </c>
      <c r="E178" s="31">
        <v>1</v>
      </c>
      <c r="F178" s="31" t="s">
        <v>9</v>
      </c>
      <c r="G178" s="31">
        <v>7</v>
      </c>
      <c r="H178" s="31" t="s">
        <v>44</v>
      </c>
      <c r="I178" s="31">
        <v>1</v>
      </c>
      <c r="J178" s="84" t="s">
        <v>155</v>
      </c>
      <c r="K178" s="98"/>
      <c r="L178" s="98"/>
      <c r="M178" s="98"/>
      <c r="N178" s="83" t="s">
        <v>7223</v>
      </c>
      <c r="O178" s="98">
        <v>200000</v>
      </c>
      <c r="P178" s="81"/>
      <c r="Q178" s="33"/>
      <c r="R178" s="39" t="s">
        <v>133</v>
      </c>
    </row>
    <row r="179" spans="1:18" ht="18" customHeight="1" x14ac:dyDescent="0.15">
      <c r="A179" s="30">
        <v>2</v>
      </c>
      <c r="B179" s="31" t="s">
        <v>130</v>
      </c>
      <c r="C179" s="31">
        <v>1</v>
      </c>
      <c r="D179" s="31" t="s">
        <v>131</v>
      </c>
      <c r="E179" s="31">
        <v>1</v>
      </c>
      <c r="F179" s="31" t="s">
        <v>9</v>
      </c>
      <c r="G179" s="32">
        <v>8</v>
      </c>
      <c r="H179" s="32" t="s">
        <v>77</v>
      </c>
      <c r="I179" s="32"/>
      <c r="J179" s="83"/>
      <c r="K179" s="98"/>
      <c r="L179" s="98"/>
      <c r="M179" s="98"/>
      <c r="N179" s="83"/>
      <c r="O179" s="33"/>
      <c r="P179" s="81"/>
      <c r="Q179" s="33"/>
      <c r="R179" s="39" t="s">
        <v>133</v>
      </c>
    </row>
    <row r="180" spans="1:18" ht="18" customHeight="1" x14ac:dyDescent="0.15">
      <c r="A180" s="30">
        <v>2</v>
      </c>
      <c r="B180" s="31" t="s">
        <v>130</v>
      </c>
      <c r="C180" s="31">
        <v>1</v>
      </c>
      <c r="D180" s="31" t="s">
        <v>131</v>
      </c>
      <c r="E180" s="31">
        <v>1</v>
      </c>
      <c r="F180" s="31" t="s">
        <v>9</v>
      </c>
      <c r="G180" s="31">
        <v>8</v>
      </c>
      <c r="H180" s="31" t="s">
        <v>77</v>
      </c>
      <c r="I180" s="32">
        <v>11</v>
      </c>
      <c r="J180" s="83" t="s">
        <v>78</v>
      </c>
      <c r="K180" s="98">
        <v>322</v>
      </c>
      <c r="L180" s="98">
        <v>226</v>
      </c>
      <c r="M180" s="98">
        <f>K180-L180</f>
        <v>96</v>
      </c>
      <c r="N180" s="83" t="s">
        <v>156</v>
      </c>
      <c r="O180" s="98">
        <v>50000</v>
      </c>
      <c r="P180" s="81"/>
      <c r="Q180" s="33"/>
      <c r="R180" s="39" t="s">
        <v>133</v>
      </c>
    </row>
    <row r="181" spans="1:18" ht="18" customHeight="1" x14ac:dyDescent="0.15">
      <c r="A181" s="30">
        <v>2</v>
      </c>
      <c r="B181" s="31" t="s">
        <v>130</v>
      </c>
      <c r="C181" s="31">
        <v>1</v>
      </c>
      <c r="D181" s="31" t="s">
        <v>131</v>
      </c>
      <c r="E181" s="31">
        <v>1</v>
      </c>
      <c r="F181" s="31" t="s">
        <v>9</v>
      </c>
      <c r="G181" s="31">
        <v>8</v>
      </c>
      <c r="H181" s="31" t="s">
        <v>77</v>
      </c>
      <c r="I181" s="31">
        <v>11</v>
      </c>
      <c r="J181" s="84" t="s">
        <v>78</v>
      </c>
      <c r="K181" s="98"/>
      <c r="L181" s="98"/>
      <c r="M181" s="98"/>
      <c r="N181" s="83" t="s">
        <v>157</v>
      </c>
      <c r="O181" s="98">
        <v>72000</v>
      </c>
      <c r="P181" s="81"/>
      <c r="Q181" s="33"/>
      <c r="R181" s="39" t="s">
        <v>133</v>
      </c>
    </row>
    <row r="182" spans="1:18" ht="18" customHeight="1" x14ac:dyDescent="0.15">
      <c r="A182" s="30">
        <v>2</v>
      </c>
      <c r="B182" s="31" t="s">
        <v>130</v>
      </c>
      <c r="C182" s="31">
        <v>1</v>
      </c>
      <c r="D182" s="31" t="s">
        <v>131</v>
      </c>
      <c r="E182" s="31">
        <v>1</v>
      </c>
      <c r="F182" s="31" t="s">
        <v>9</v>
      </c>
      <c r="G182" s="31">
        <v>8</v>
      </c>
      <c r="H182" s="31" t="s">
        <v>77</v>
      </c>
      <c r="I182" s="31">
        <v>11</v>
      </c>
      <c r="J182" s="84" t="s">
        <v>78</v>
      </c>
      <c r="K182" s="98"/>
      <c r="L182" s="98"/>
      <c r="M182" s="98"/>
      <c r="N182" s="83" t="s">
        <v>7224</v>
      </c>
      <c r="O182" s="98">
        <v>200000</v>
      </c>
      <c r="P182" s="81"/>
      <c r="Q182" s="33"/>
      <c r="R182" s="39" t="s">
        <v>133</v>
      </c>
    </row>
    <row r="183" spans="1:18" ht="18" customHeight="1" x14ac:dyDescent="0.15">
      <c r="A183" s="30">
        <v>2</v>
      </c>
      <c r="B183" s="31" t="s">
        <v>130</v>
      </c>
      <c r="C183" s="31">
        <v>1</v>
      </c>
      <c r="D183" s="31" t="s">
        <v>131</v>
      </c>
      <c r="E183" s="31">
        <v>1</v>
      </c>
      <c r="F183" s="31" t="s">
        <v>9</v>
      </c>
      <c r="G183" s="31">
        <v>8</v>
      </c>
      <c r="H183" s="31" t="s">
        <v>77</v>
      </c>
      <c r="I183" s="32">
        <v>31</v>
      </c>
      <c r="J183" s="83" t="s">
        <v>158</v>
      </c>
      <c r="K183" s="98">
        <v>400</v>
      </c>
      <c r="L183" s="98">
        <v>355</v>
      </c>
      <c r="M183" s="98">
        <f>K183-L183</f>
        <v>45</v>
      </c>
      <c r="N183" s="83" t="s">
        <v>3152</v>
      </c>
      <c r="O183" s="98">
        <v>34560</v>
      </c>
      <c r="P183" s="81"/>
      <c r="Q183" s="33"/>
      <c r="R183" s="39" t="s">
        <v>133</v>
      </c>
    </row>
    <row r="184" spans="1:18" ht="18" customHeight="1" x14ac:dyDescent="0.15">
      <c r="A184" s="30">
        <v>2</v>
      </c>
      <c r="B184" s="31" t="s">
        <v>130</v>
      </c>
      <c r="C184" s="31">
        <v>1</v>
      </c>
      <c r="D184" s="31" t="s">
        <v>131</v>
      </c>
      <c r="E184" s="31">
        <v>1</v>
      </c>
      <c r="F184" s="31" t="s">
        <v>9</v>
      </c>
      <c r="G184" s="31">
        <v>8</v>
      </c>
      <c r="H184" s="31" t="s">
        <v>77</v>
      </c>
      <c r="I184" s="31">
        <v>31</v>
      </c>
      <c r="J184" s="84" t="s">
        <v>158</v>
      </c>
      <c r="K184" s="98"/>
      <c r="L184" s="98"/>
      <c r="M184" s="98"/>
      <c r="N184" s="83" t="s">
        <v>3153</v>
      </c>
      <c r="O184" s="98">
        <v>77760</v>
      </c>
      <c r="P184" s="81"/>
      <c r="Q184" s="33"/>
      <c r="R184" s="39" t="s">
        <v>133</v>
      </c>
    </row>
    <row r="185" spans="1:18" ht="18" customHeight="1" x14ac:dyDescent="0.15">
      <c r="A185" s="30">
        <v>2</v>
      </c>
      <c r="B185" s="31" t="s">
        <v>130</v>
      </c>
      <c r="C185" s="31">
        <v>1</v>
      </c>
      <c r="D185" s="31" t="s">
        <v>131</v>
      </c>
      <c r="E185" s="31">
        <v>1</v>
      </c>
      <c r="F185" s="31" t="s">
        <v>9</v>
      </c>
      <c r="G185" s="31">
        <v>8</v>
      </c>
      <c r="H185" s="31" t="s">
        <v>77</v>
      </c>
      <c r="I185" s="31">
        <v>31</v>
      </c>
      <c r="J185" s="84" t="s">
        <v>158</v>
      </c>
      <c r="K185" s="98"/>
      <c r="L185" s="98"/>
      <c r="M185" s="98"/>
      <c r="N185" s="83" t="s">
        <v>3154</v>
      </c>
      <c r="O185" s="98">
        <v>43200</v>
      </c>
      <c r="P185" s="81"/>
      <c r="Q185" s="33"/>
      <c r="R185" s="39" t="s">
        <v>133</v>
      </c>
    </row>
    <row r="186" spans="1:18" ht="18" customHeight="1" x14ac:dyDescent="0.15">
      <c r="A186" s="30">
        <v>2</v>
      </c>
      <c r="B186" s="31" t="s">
        <v>130</v>
      </c>
      <c r="C186" s="31">
        <v>1</v>
      </c>
      <c r="D186" s="31" t="s">
        <v>131</v>
      </c>
      <c r="E186" s="31">
        <v>1</v>
      </c>
      <c r="F186" s="31" t="s">
        <v>9</v>
      </c>
      <c r="G186" s="31">
        <v>8</v>
      </c>
      <c r="H186" s="31" t="s">
        <v>77</v>
      </c>
      <c r="I186" s="31">
        <v>31</v>
      </c>
      <c r="J186" s="84" t="s">
        <v>158</v>
      </c>
      <c r="K186" s="98"/>
      <c r="L186" s="98"/>
      <c r="M186" s="98"/>
      <c r="N186" s="83" t="s">
        <v>3155</v>
      </c>
      <c r="O186" s="98">
        <v>24000</v>
      </c>
      <c r="P186" s="81"/>
      <c r="Q186" s="33"/>
      <c r="R186" s="39" t="s">
        <v>133</v>
      </c>
    </row>
    <row r="187" spans="1:18" ht="18" customHeight="1" x14ac:dyDescent="0.15">
      <c r="A187" s="30">
        <v>2</v>
      </c>
      <c r="B187" s="31" t="s">
        <v>130</v>
      </c>
      <c r="C187" s="31">
        <v>1</v>
      </c>
      <c r="D187" s="31" t="s">
        <v>131</v>
      </c>
      <c r="E187" s="31">
        <v>1</v>
      </c>
      <c r="F187" s="31" t="s">
        <v>9</v>
      </c>
      <c r="G187" s="31">
        <v>8</v>
      </c>
      <c r="H187" s="31" t="s">
        <v>77</v>
      </c>
      <c r="I187" s="31">
        <v>31</v>
      </c>
      <c r="J187" s="84" t="s">
        <v>158</v>
      </c>
      <c r="K187" s="98"/>
      <c r="L187" s="98"/>
      <c r="M187" s="98"/>
      <c r="N187" s="83" t="s">
        <v>4099</v>
      </c>
      <c r="O187" s="98">
        <v>70000</v>
      </c>
      <c r="P187" s="81"/>
      <c r="Q187" s="33"/>
      <c r="R187" s="39" t="s">
        <v>133</v>
      </c>
    </row>
    <row r="188" spans="1:18" ht="18" customHeight="1" x14ac:dyDescent="0.15">
      <c r="A188" s="30">
        <v>2</v>
      </c>
      <c r="B188" s="31" t="s">
        <v>130</v>
      </c>
      <c r="C188" s="31">
        <v>1</v>
      </c>
      <c r="D188" s="31" t="s">
        <v>131</v>
      </c>
      <c r="E188" s="31">
        <v>1</v>
      </c>
      <c r="F188" s="31" t="s">
        <v>9</v>
      </c>
      <c r="G188" s="31">
        <v>8</v>
      </c>
      <c r="H188" s="31" t="s">
        <v>77</v>
      </c>
      <c r="I188" s="31">
        <v>31</v>
      </c>
      <c r="J188" s="84" t="s">
        <v>158</v>
      </c>
      <c r="K188" s="98"/>
      <c r="L188" s="98"/>
      <c r="M188" s="98"/>
      <c r="N188" s="83" t="s">
        <v>159</v>
      </c>
      <c r="O188" s="98">
        <v>150000</v>
      </c>
      <c r="P188" s="81"/>
      <c r="Q188" s="33"/>
      <c r="R188" s="39" t="s">
        <v>133</v>
      </c>
    </row>
    <row r="189" spans="1:18" ht="18" customHeight="1" x14ac:dyDescent="0.15">
      <c r="A189" s="30">
        <v>2</v>
      </c>
      <c r="B189" s="31" t="s">
        <v>130</v>
      </c>
      <c r="C189" s="31">
        <v>1</v>
      </c>
      <c r="D189" s="31" t="s">
        <v>131</v>
      </c>
      <c r="E189" s="31">
        <v>1</v>
      </c>
      <c r="F189" s="31" t="s">
        <v>9</v>
      </c>
      <c r="G189" s="32">
        <v>9</v>
      </c>
      <c r="H189" s="32" t="s">
        <v>30</v>
      </c>
      <c r="I189" s="32"/>
      <c r="J189" s="83"/>
      <c r="K189" s="98"/>
      <c r="L189" s="98"/>
      <c r="M189" s="98"/>
      <c r="N189" s="83"/>
      <c r="O189" s="33"/>
      <c r="P189" s="81"/>
      <c r="Q189" s="33"/>
      <c r="R189" s="39" t="s">
        <v>133</v>
      </c>
    </row>
    <row r="190" spans="1:18" ht="18" customHeight="1" x14ac:dyDescent="0.15">
      <c r="A190" s="30">
        <v>2</v>
      </c>
      <c r="B190" s="31" t="s">
        <v>130</v>
      </c>
      <c r="C190" s="31">
        <v>1</v>
      </c>
      <c r="D190" s="31" t="s">
        <v>131</v>
      </c>
      <c r="E190" s="31">
        <v>1</v>
      </c>
      <c r="F190" s="31" t="s">
        <v>9</v>
      </c>
      <c r="G190" s="31">
        <v>9</v>
      </c>
      <c r="H190" s="31" t="s">
        <v>30</v>
      </c>
      <c r="I190" s="32">
        <v>1</v>
      </c>
      <c r="J190" s="83" t="s">
        <v>80</v>
      </c>
      <c r="K190" s="98">
        <v>444</v>
      </c>
      <c r="L190" s="98">
        <v>44</v>
      </c>
      <c r="M190" s="98">
        <f>K190-L190</f>
        <v>400</v>
      </c>
      <c r="N190" s="83" t="s">
        <v>3156</v>
      </c>
      <c r="O190" s="98">
        <v>43600</v>
      </c>
      <c r="P190" s="81"/>
      <c r="Q190" s="33"/>
      <c r="R190" s="39" t="s">
        <v>133</v>
      </c>
    </row>
    <row r="191" spans="1:18" ht="18" customHeight="1" x14ac:dyDescent="0.15">
      <c r="A191" s="30">
        <v>2</v>
      </c>
      <c r="B191" s="31" t="s">
        <v>130</v>
      </c>
      <c r="C191" s="31">
        <v>1</v>
      </c>
      <c r="D191" s="31" t="s">
        <v>131</v>
      </c>
      <c r="E191" s="31">
        <v>1</v>
      </c>
      <c r="F191" s="31" t="s">
        <v>9</v>
      </c>
      <c r="G191" s="31">
        <v>9</v>
      </c>
      <c r="H191" s="31" t="s">
        <v>30</v>
      </c>
      <c r="I191" s="31">
        <v>1</v>
      </c>
      <c r="J191" s="84" t="s">
        <v>80</v>
      </c>
      <c r="K191" s="98"/>
      <c r="L191" s="98"/>
      <c r="M191" s="98"/>
      <c r="N191" s="83" t="s">
        <v>4100</v>
      </c>
      <c r="O191" s="98">
        <v>400400</v>
      </c>
      <c r="P191" s="81"/>
      <c r="Q191" s="33"/>
      <c r="R191" s="39" t="s">
        <v>133</v>
      </c>
    </row>
    <row r="192" spans="1:18" ht="18" customHeight="1" x14ac:dyDescent="0.15">
      <c r="A192" s="30">
        <v>2</v>
      </c>
      <c r="B192" s="31" t="s">
        <v>130</v>
      </c>
      <c r="C192" s="31">
        <v>1</v>
      </c>
      <c r="D192" s="31" t="s">
        <v>131</v>
      </c>
      <c r="E192" s="31">
        <v>1</v>
      </c>
      <c r="F192" s="31" t="s">
        <v>9</v>
      </c>
      <c r="G192" s="31">
        <v>9</v>
      </c>
      <c r="H192" s="31" t="s">
        <v>30</v>
      </c>
      <c r="I192" s="32">
        <v>2</v>
      </c>
      <c r="J192" s="83" t="s">
        <v>31</v>
      </c>
      <c r="K192" s="98">
        <v>1777</v>
      </c>
      <c r="L192" s="98">
        <v>1740</v>
      </c>
      <c r="M192" s="98">
        <f>K192-L192</f>
        <v>37</v>
      </c>
      <c r="N192" s="83" t="s">
        <v>3157</v>
      </c>
      <c r="O192" s="98">
        <v>1560000</v>
      </c>
      <c r="P192" s="81"/>
      <c r="Q192" s="33"/>
      <c r="R192" s="39" t="s">
        <v>133</v>
      </c>
    </row>
    <row r="193" spans="1:18" ht="18" customHeight="1" x14ac:dyDescent="0.15">
      <c r="A193" s="30">
        <v>2</v>
      </c>
      <c r="B193" s="31" t="s">
        <v>130</v>
      </c>
      <c r="C193" s="31">
        <v>1</v>
      </c>
      <c r="D193" s="31" t="s">
        <v>131</v>
      </c>
      <c r="E193" s="31">
        <v>1</v>
      </c>
      <c r="F193" s="31" t="s">
        <v>9</v>
      </c>
      <c r="G193" s="31">
        <v>9</v>
      </c>
      <c r="H193" s="31" t="s">
        <v>30</v>
      </c>
      <c r="I193" s="31">
        <v>2</v>
      </c>
      <c r="J193" s="84" t="s">
        <v>31</v>
      </c>
      <c r="K193" s="98"/>
      <c r="L193" s="98"/>
      <c r="M193" s="98"/>
      <c r="N193" s="83" t="s">
        <v>3158</v>
      </c>
      <c r="O193" s="98">
        <v>180000</v>
      </c>
      <c r="P193" s="81"/>
      <c r="Q193" s="33"/>
      <c r="R193" s="39" t="s">
        <v>133</v>
      </c>
    </row>
    <row r="194" spans="1:18" ht="18" customHeight="1" x14ac:dyDescent="0.15">
      <c r="A194" s="30">
        <v>2</v>
      </c>
      <c r="B194" s="31" t="s">
        <v>130</v>
      </c>
      <c r="C194" s="31">
        <v>1</v>
      </c>
      <c r="D194" s="31" t="s">
        <v>131</v>
      </c>
      <c r="E194" s="31">
        <v>1</v>
      </c>
      <c r="F194" s="31" t="s">
        <v>9</v>
      </c>
      <c r="G194" s="31">
        <v>9</v>
      </c>
      <c r="H194" s="31" t="s">
        <v>30</v>
      </c>
      <c r="I194" s="31">
        <v>2</v>
      </c>
      <c r="J194" s="84" t="s">
        <v>31</v>
      </c>
      <c r="K194" s="98"/>
      <c r="L194" s="98"/>
      <c r="M194" s="98"/>
      <c r="N194" s="83" t="s">
        <v>4101</v>
      </c>
      <c r="O194" s="98">
        <v>36400</v>
      </c>
      <c r="P194" s="81"/>
      <c r="Q194" s="33"/>
      <c r="R194" s="39" t="s">
        <v>133</v>
      </c>
    </row>
    <row r="195" spans="1:18" ht="18" customHeight="1" x14ac:dyDescent="0.15">
      <c r="A195" s="30">
        <v>2</v>
      </c>
      <c r="B195" s="31" t="s">
        <v>130</v>
      </c>
      <c r="C195" s="31">
        <v>1</v>
      </c>
      <c r="D195" s="31" t="s">
        <v>131</v>
      </c>
      <c r="E195" s="31">
        <v>1</v>
      </c>
      <c r="F195" s="31" t="s">
        <v>9</v>
      </c>
      <c r="G195" s="31">
        <v>9</v>
      </c>
      <c r="H195" s="31" t="s">
        <v>30</v>
      </c>
      <c r="I195" s="32">
        <v>3</v>
      </c>
      <c r="J195" s="83" t="s">
        <v>32</v>
      </c>
      <c r="K195" s="98">
        <v>50</v>
      </c>
      <c r="L195" s="98">
        <v>50</v>
      </c>
      <c r="M195" s="98">
        <f>K195-L195</f>
        <v>0</v>
      </c>
      <c r="N195" s="83" t="s">
        <v>160</v>
      </c>
      <c r="O195" s="98">
        <v>50000</v>
      </c>
      <c r="P195" s="81"/>
      <c r="Q195" s="33"/>
      <c r="R195" s="39" t="s">
        <v>133</v>
      </c>
    </row>
    <row r="196" spans="1:18" ht="18" customHeight="1" x14ac:dyDescent="0.15">
      <c r="A196" s="30">
        <v>2</v>
      </c>
      <c r="B196" s="31" t="s">
        <v>130</v>
      </c>
      <c r="C196" s="31">
        <v>1</v>
      </c>
      <c r="D196" s="31" t="s">
        <v>131</v>
      </c>
      <c r="E196" s="31">
        <v>1</v>
      </c>
      <c r="F196" s="31" t="s">
        <v>9</v>
      </c>
      <c r="G196" s="32">
        <v>10</v>
      </c>
      <c r="H196" s="32" t="s">
        <v>99</v>
      </c>
      <c r="I196" s="32"/>
      <c r="J196" s="83"/>
      <c r="K196" s="98"/>
      <c r="L196" s="98"/>
      <c r="M196" s="98"/>
      <c r="N196" s="83"/>
      <c r="O196" s="33"/>
      <c r="P196" s="81"/>
      <c r="Q196" s="33"/>
      <c r="R196" s="39" t="s">
        <v>133</v>
      </c>
    </row>
    <row r="197" spans="1:18" ht="18" customHeight="1" x14ac:dyDescent="0.15">
      <c r="A197" s="30">
        <v>2</v>
      </c>
      <c r="B197" s="31" t="s">
        <v>130</v>
      </c>
      <c r="C197" s="31">
        <v>1</v>
      </c>
      <c r="D197" s="31" t="s">
        <v>131</v>
      </c>
      <c r="E197" s="31">
        <v>1</v>
      </c>
      <c r="F197" s="31" t="s">
        <v>9</v>
      </c>
      <c r="G197" s="31">
        <v>10</v>
      </c>
      <c r="H197" s="31" t="s">
        <v>99</v>
      </c>
      <c r="I197" s="32">
        <v>2</v>
      </c>
      <c r="J197" s="83" t="s">
        <v>161</v>
      </c>
      <c r="K197" s="98">
        <v>950</v>
      </c>
      <c r="L197" s="98">
        <v>950</v>
      </c>
      <c r="M197" s="98">
        <f>K197-L197</f>
        <v>0</v>
      </c>
      <c r="N197" s="83" t="s">
        <v>162</v>
      </c>
      <c r="O197" s="98">
        <v>950000</v>
      </c>
      <c r="P197" s="81"/>
      <c r="Q197" s="33"/>
      <c r="R197" s="39" t="s">
        <v>133</v>
      </c>
    </row>
    <row r="198" spans="1:18" ht="18" customHeight="1" x14ac:dyDescent="0.15">
      <c r="A198" s="30">
        <v>2</v>
      </c>
      <c r="B198" s="31" t="s">
        <v>130</v>
      </c>
      <c r="C198" s="31">
        <v>1</v>
      </c>
      <c r="D198" s="31" t="s">
        <v>131</v>
      </c>
      <c r="E198" s="31">
        <v>1</v>
      </c>
      <c r="F198" s="31" t="s">
        <v>9</v>
      </c>
      <c r="G198" s="32">
        <v>11</v>
      </c>
      <c r="H198" s="32" t="s">
        <v>33</v>
      </c>
      <c r="I198" s="32"/>
      <c r="J198" s="83"/>
      <c r="K198" s="98"/>
      <c r="L198" s="98"/>
      <c r="M198" s="98"/>
      <c r="N198" s="83"/>
      <c r="O198" s="33"/>
      <c r="P198" s="81"/>
      <c r="Q198" s="33"/>
      <c r="R198" s="39" t="s">
        <v>133</v>
      </c>
    </row>
    <row r="199" spans="1:18" ht="18" customHeight="1" x14ac:dyDescent="0.15">
      <c r="A199" s="30">
        <v>2</v>
      </c>
      <c r="B199" s="31" t="s">
        <v>130</v>
      </c>
      <c r="C199" s="31">
        <v>1</v>
      </c>
      <c r="D199" s="31" t="s">
        <v>131</v>
      </c>
      <c r="E199" s="31">
        <v>1</v>
      </c>
      <c r="F199" s="31" t="s">
        <v>9</v>
      </c>
      <c r="G199" s="31">
        <v>11</v>
      </c>
      <c r="H199" s="31" t="s">
        <v>33</v>
      </c>
      <c r="I199" s="32">
        <v>1</v>
      </c>
      <c r="J199" s="83" t="s">
        <v>34</v>
      </c>
      <c r="K199" s="98">
        <v>886</v>
      </c>
      <c r="L199" s="98">
        <v>826</v>
      </c>
      <c r="M199" s="98">
        <f>K199-L199</f>
        <v>60</v>
      </c>
      <c r="N199" s="83" t="s">
        <v>3159</v>
      </c>
      <c r="O199" s="98">
        <v>105708</v>
      </c>
      <c r="P199" s="81"/>
      <c r="Q199" s="33"/>
      <c r="R199" s="39" t="s">
        <v>133</v>
      </c>
    </row>
    <row r="200" spans="1:18" ht="18" customHeight="1" x14ac:dyDescent="0.15">
      <c r="A200" s="30">
        <v>2</v>
      </c>
      <c r="B200" s="31" t="s">
        <v>130</v>
      </c>
      <c r="C200" s="31">
        <v>1</v>
      </c>
      <c r="D200" s="31" t="s">
        <v>131</v>
      </c>
      <c r="E200" s="31">
        <v>1</v>
      </c>
      <c r="F200" s="31" t="s">
        <v>9</v>
      </c>
      <c r="G200" s="31">
        <v>11</v>
      </c>
      <c r="H200" s="31" t="s">
        <v>33</v>
      </c>
      <c r="I200" s="31">
        <v>1</v>
      </c>
      <c r="J200" s="84" t="s">
        <v>34</v>
      </c>
      <c r="K200" s="98"/>
      <c r="L200" s="98"/>
      <c r="M200" s="98"/>
      <c r="N200" s="83" t="s">
        <v>4102</v>
      </c>
      <c r="O200" s="98">
        <v>600000</v>
      </c>
      <c r="P200" s="81"/>
      <c r="Q200" s="33"/>
      <c r="R200" s="39" t="s">
        <v>133</v>
      </c>
    </row>
    <row r="201" spans="1:18" ht="18" customHeight="1" x14ac:dyDescent="0.15">
      <c r="A201" s="30">
        <v>2</v>
      </c>
      <c r="B201" s="31" t="s">
        <v>130</v>
      </c>
      <c r="C201" s="31">
        <v>1</v>
      </c>
      <c r="D201" s="31" t="s">
        <v>131</v>
      </c>
      <c r="E201" s="31">
        <v>1</v>
      </c>
      <c r="F201" s="31" t="s">
        <v>9</v>
      </c>
      <c r="G201" s="31">
        <v>11</v>
      </c>
      <c r="H201" s="31" t="s">
        <v>33</v>
      </c>
      <c r="I201" s="31">
        <v>1</v>
      </c>
      <c r="J201" s="84" t="s">
        <v>34</v>
      </c>
      <c r="K201" s="98"/>
      <c r="L201" s="98"/>
      <c r="M201" s="98"/>
      <c r="N201" s="83" t="s">
        <v>163</v>
      </c>
      <c r="O201" s="98">
        <v>100000</v>
      </c>
      <c r="P201" s="81"/>
      <c r="Q201" s="33"/>
      <c r="R201" s="39" t="s">
        <v>133</v>
      </c>
    </row>
    <row r="202" spans="1:18" ht="18" customHeight="1" x14ac:dyDescent="0.15">
      <c r="A202" s="30">
        <v>2</v>
      </c>
      <c r="B202" s="31" t="s">
        <v>130</v>
      </c>
      <c r="C202" s="31">
        <v>1</v>
      </c>
      <c r="D202" s="31" t="s">
        <v>131</v>
      </c>
      <c r="E202" s="31">
        <v>1</v>
      </c>
      <c r="F202" s="31" t="s">
        <v>9</v>
      </c>
      <c r="G202" s="31">
        <v>11</v>
      </c>
      <c r="H202" s="31" t="s">
        <v>33</v>
      </c>
      <c r="I202" s="31">
        <v>1</v>
      </c>
      <c r="J202" s="84" t="s">
        <v>34</v>
      </c>
      <c r="K202" s="98"/>
      <c r="L202" s="98"/>
      <c r="M202" s="98"/>
      <c r="N202" s="83" t="s">
        <v>3160</v>
      </c>
      <c r="O202" s="98">
        <v>30000</v>
      </c>
      <c r="P202" s="81"/>
      <c r="Q202" s="33"/>
      <c r="R202" s="39" t="s">
        <v>133</v>
      </c>
    </row>
    <row r="203" spans="1:18" ht="18" customHeight="1" x14ac:dyDescent="0.15">
      <c r="A203" s="30">
        <v>2</v>
      </c>
      <c r="B203" s="31" t="s">
        <v>130</v>
      </c>
      <c r="C203" s="31">
        <v>1</v>
      </c>
      <c r="D203" s="31" t="s">
        <v>131</v>
      </c>
      <c r="E203" s="31">
        <v>1</v>
      </c>
      <c r="F203" s="31" t="s">
        <v>9</v>
      </c>
      <c r="G203" s="31">
        <v>11</v>
      </c>
      <c r="H203" s="31" t="s">
        <v>33</v>
      </c>
      <c r="I203" s="31">
        <v>1</v>
      </c>
      <c r="J203" s="84" t="s">
        <v>34</v>
      </c>
      <c r="K203" s="98"/>
      <c r="L203" s="98"/>
      <c r="M203" s="98"/>
      <c r="N203" s="83" t="s">
        <v>164</v>
      </c>
      <c r="O203" s="98">
        <v>50000</v>
      </c>
      <c r="P203" s="81"/>
      <c r="Q203" s="33"/>
      <c r="R203" s="39" t="s">
        <v>133</v>
      </c>
    </row>
    <row r="204" spans="1:18" ht="18" customHeight="1" x14ac:dyDescent="0.15">
      <c r="A204" s="30">
        <v>2</v>
      </c>
      <c r="B204" s="31" t="s">
        <v>130</v>
      </c>
      <c r="C204" s="31">
        <v>1</v>
      </c>
      <c r="D204" s="31" t="s">
        <v>131</v>
      </c>
      <c r="E204" s="31">
        <v>1</v>
      </c>
      <c r="F204" s="31" t="s">
        <v>9</v>
      </c>
      <c r="G204" s="31">
        <v>11</v>
      </c>
      <c r="H204" s="31" t="s">
        <v>33</v>
      </c>
      <c r="I204" s="32">
        <v>3</v>
      </c>
      <c r="J204" s="83" t="s">
        <v>35</v>
      </c>
      <c r="K204" s="98">
        <v>210</v>
      </c>
      <c r="L204" s="98">
        <v>210</v>
      </c>
      <c r="M204" s="98">
        <f>K204-L204</f>
        <v>0</v>
      </c>
      <c r="N204" s="83" t="s">
        <v>165</v>
      </c>
      <c r="O204" s="98">
        <v>60000</v>
      </c>
      <c r="P204" s="81"/>
      <c r="Q204" s="33"/>
      <c r="R204" s="39" t="s">
        <v>133</v>
      </c>
    </row>
    <row r="205" spans="1:18" ht="18" customHeight="1" x14ac:dyDescent="0.15">
      <c r="A205" s="30">
        <v>2</v>
      </c>
      <c r="B205" s="31" t="s">
        <v>130</v>
      </c>
      <c r="C205" s="31">
        <v>1</v>
      </c>
      <c r="D205" s="31" t="s">
        <v>131</v>
      </c>
      <c r="E205" s="31">
        <v>1</v>
      </c>
      <c r="F205" s="31" t="s">
        <v>9</v>
      </c>
      <c r="G205" s="31">
        <v>11</v>
      </c>
      <c r="H205" s="31" t="s">
        <v>33</v>
      </c>
      <c r="I205" s="31">
        <v>3</v>
      </c>
      <c r="J205" s="84" t="s">
        <v>35</v>
      </c>
      <c r="K205" s="98"/>
      <c r="L205" s="98"/>
      <c r="M205" s="98"/>
      <c r="N205" s="83" t="s">
        <v>166</v>
      </c>
      <c r="O205" s="98">
        <v>150000</v>
      </c>
      <c r="P205" s="81"/>
      <c r="Q205" s="33"/>
      <c r="R205" s="39" t="s">
        <v>133</v>
      </c>
    </row>
    <row r="206" spans="1:18" ht="18" customHeight="1" x14ac:dyDescent="0.15">
      <c r="A206" s="30">
        <v>2</v>
      </c>
      <c r="B206" s="31" t="s">
        <v>130</v>
      </c>
      <c r="C206" s="31">
        <v>1</v>
      </c>
      <c r="D206" s="31" t="s">
        <v>131</v>
      </c>
      <c r="E206" s="31">
        <v>1</v>
      </c>
      <c r="F206" s="31" t="s">
        <v>9</v>
      </c>
      <c r="G206" s="31">
        <v>11</v>
      </c>
      <c r="H206" s="31" t="s">
        <v>33</v>
      </c>
      <c r="I206" s="32">
        <v>4</v>
      </c>
      <c r="J206" s="83" t="s">
        <v>111</v>
      </c>
      <c r="K206" s="98">
        <v>456</v>
      </c>
      <c r="L206" s="98">
        <v>404</v>
      </c>
      <c r="M206" s="98">
        <f>K206-L206</f>
        <v>52</v>
      </c>
      <c r="N206" s="83" t="s">
        <v>3161</v>
      </c>
      <c r="O206" s="98">
        <v>55050</v>
      </c>
      <c r="P206" s="81"/>
      <c r="Q206" s="33"/>
      <c r="R206" s="39" t="s">
        <v>133</v>
      </c>
    </row>
    <row r="207" spans="1:18" ht="18" customHeight="1" x14ac:dyDescent="0.15">
      <c r="A207" s="30">
        <v>2</v>
      </c>
      <c r="B207" s="31" t="s">
        <v>130</v>
      </c>
      <c r="C207" s="31">
        <v>1</v>
      </c>
      <c r="D207" s="31" t="s">
        <v>131</v>
      </c>
      <c r="E207" s="31">
        <v>1</v>
      </c>
      <c r="F207" s="31" t="s">
        <v>9</v>
      </c>
      <c r="G207" s="31">
        <v>11</v>
      </c>
      <c r="H207" s="31" t="s">
        <v>33</v>
      </c>
      <c r="I207" s="31">
        <v>4</v>
      </c>
      <c r="J207" s="84" t="s">
        <v>111</v>
      </c>
      <c r="K207" s="98"/>
      <c r="L207" s="98"/>
      <c r="M207" s="98"/>
      <c r="N207" s="83" t="s">
        <v>167</v>
      </c>
      <c r="O207" s="98">
        <v>400000</v>
      </c>
      <c r="P207" s="81"/>
      <c r="Q207" s="33"/>
      <c r="R207" s="39" t="s">
        <v>133</v>
      </c>
    </row>
    <row r="208" spans="1:18" ht="18" customHeight="1" x14ac:dyDescent="0.15">
      <c r="A208" s="30">
        <v>2</v>
      </c>
      <c r="B208" s="31" t="s">
        <v>130</v>
      </c>
      <c r="C208" s="31">
        <v>1</v>
      </c>
      <c r="D208" s="31" t="s">
        <v>131</v>
      </c>
      <c r="E208" s="31">
        <v>1</v>
      </c>
      <c r="F208" s="31" t="s">
        <v>9</v>
      </c>
      <c r="G208" s="32">
        <v>12</v>
      </c>
      <c r="H208" s="32" t="s">
        <v>36</v>
      </c>
      <c r="I208" s="32"/>
      <c r="J208" s="83"/>
      <c r="K208" s="98"/>
      <c r="L208" s="98"/>
      <c r="M208" s="98"/>
      <c r="N208" s="83"/>
      <c r="O208" s="33"/>
      <c r="P208" s="81"/>
      <c r="Q208" s="33"/>
      <c r="R208" s="39" t="s">
        <v>133</v>
      </c>
    </row>
    <row r="209" spans="1:18" ht="18" customHeight="1" x14ac:dyDescent="0.15">
      <c r="A209" s="30">
        <v>2</v>
      </c>
      <c r="B209" s="31" t="s">
        <v>130</v>
      </c>
      <c r="C209" s="31">
        <v>1</v>
      </c>
      <c r="D209" s="31" t="s">
        <v>131</v>
      </c>
      <c r="E209" s="31">
        <v>1</v>
      </c>
      <c r="F209" s="31" t="s">
        <v>9</v>
      </c>
      <c r="G209" s="31">
        <v>12</v>
      </c>
      <c r="H209" s="31" t="s">
        <v>36</v>
      </c>
      <c r="I209" s="32">
        <v>1</v>
      </c>
      <c r="J209" s="83" t="s">
        <v>37</v>
      </c>
      <c r="K209" s="98">
        <v>253</v>
      </c>
      <c r="L209" s="98">
        <v>324</v>
      </c>
      <c r="M209" s="98">
        <f>K209-L209</f>
        <v>-71</v>
      </c>
      <c r="N209" s="83" t="s">
        <v>3162</v>
      </c>
      <c r="O209" s="98">
        <v>240000</v>
      </c>
      <c r="P209" s="81"/>
      <c r="Q209" s="33"/>
      <c r="R209" s="39" t="s">
        <v>133</v>
      </c>
    </row>
    <row r="210" spans="1:18" ht="18" customHeight="1" x14ac:dyDescent="0.15">
      <c r="A210" s="30">
        <v>2</v>
      </c>
      <c r="B210" s="31" t="s">
        <v>130</v>
      </c>
      <c r="C210" s="31">
        <v>1</v>
      </c>
      <c r="D210" s="31" t="s">
        <v>131</v>
      </c>
      <c r="E210" s="31">
        <v>1</v>
      </c>
      <c r="F210" s="31" t="s">
        <v>9</v>
      </c>
      <c r="G210" s="31">
        <v>12</v>
      </c>
      <c r="H210" s="31" t="s">
        <v>36</v>
      </c>
      <c r="I210" s="31">
        <v>1</v>
      </c>
      <c r="J210" s="84" t="s">
        <v>37</v>
      </c>
      <c r="K210" s="98"/>
      <c r="L210" s="98"/>
      <c r="M210" s="98"/>
      <c r="N210" s="83" t="s">
        <v>3163</v>
      </c>
      <c r="O210" s="98">
        <v>12400</v>
      </c>
      <c r="P210" s="81"/>
      <c r="Q210" s="33"/>
      <c r="R210" s="39" t="s">
        <v>133</v>
      </c>
    </row>
    <row r="211" spans="1:18" ht="18" customHeight="1" x14ac:dyDescent="0.15">
      <c r="A211" s="30">
        <v>2</v>
      </c>
      <c r="B211" s="31" t="s">
        <v>130</v>
      </c>
      <c r="C211" s="31">
        <v>1</v>
      </c>
      <c r="D211" s="31" t="s">
        <v>131</v>
      </c>
      <c r="E211" s="31">
        <v>1</v>
      </c>
      <c r="F211" s="31" t="s">
        <v>9</v>
      </c>
      <c r="G211" s="31">
        <v>12</v>
      </c>
      <c r="H211" s="31" t="s">
        <v>36</v>
      </c>
      <c r="I211" s="32">
        <v>2</v>
      </c>
      <c r="J211" s="83" t="s">
        <v>115</v>
      </c>
      <c r="K211" s="98">
        <v>7</v>
      </c>
      <c r="L211" s="98">
        <v>7</v>
      </c>
      <c r="M211" s="98">
        <f>K211-L211</f>
        <v>0</v>
      </c>
      <c r="N211" s="83" t="s">
        <v>168</v>
      </c>
      <c r="O211" s="98">
        <v>3240</v>
      </c>
      <c r="P211" s="81"/>
      <c r="Q211" s="33"/>
      <c r="R211" s="39" t="s">
        <v>133</v>
      </c>
    </row>
    <row r="212" spans="1:18" ht="18" customHeight="1" x14ac:dyDescent="0.15">
      <c r="A212" s="30">
        <v>2</v>
      </c>
      <c r="B212" s="31" t="s">
        <v>130</v>
      </c>
      <c r="C212" s="31">
        <v>1</v>
      </c>
      <c r="D212" s="31" t="s">
        <v>131</v>
      </c>
      <c r="E212" s="31">
        <v>1</v>
      </c>
      <c r="F212" s="31" t="s">
        <v>9</v>
      </c>
      <c r="G212" s="31">
        <v>12</v>
      </c>
      <c r="H212" s="31" t="s">
        <v>36</v>
      </c>
      <c r="I212" s="31">
        <v>2</v>
      </c>
      <c r="J212" s="84" t="s">
        <v>115</v>
      </c>
      <c r="K212" s="98"/>
      <c r="L212" s="98"/>
      <c r="M212" s="98"/>
      <c r="N212" s="83" t="s">
        <v>169</v>
      </c>
      <c r="O212" s="98">
        <v>3240</v>
      </c>
      <c r="P212" s="81"/>
      <c r="Q212" s="33"/>
      <c r="R212" s="39" t="s">
        <v>133</v>
      </c>
    </row>
    <row r="213" spans="1:18" ht="18" customHeight="1" x14ac:dyDescent="0.15">
      <c r="A213" s="30">
        <v>2</v>
      </c>
      <c r="B213" s="31" t="s">
        <v>130</v>
      </c>
      <c r="C213" s="31">
        <v>1</v>
      </c>
      <c r="D213" s="31" t="s">
        <v>131</v>
      </c>
      <c r="E213" s="31">
        <v>1</v>
      </c>
      <c r="F213" s="31" t="s">
        <v>9</v>
      </c>
      <c r="G213" s="31">
        <v>12</v>
      </c>
      <c r="H213" s="31" t="s">
        <v>36</v>
      </c>
      <c r="I213" s="32">
        <v>3</v>
      </c>
      <c r="J213" s="83" t="s">
        <v>6</v>
      </c>
      <c r="K213" s="98">
        <v>88</v>
      </c>
      <c r="L213" s="98">
        <v>53</v>
      </c>
      <c r="M213" s="98">
        <f>K213-L213</f>
        <v>35</v>
      </c>
      <c r="N213" s="83" t="s">
        <v>170</v>
      </c>
      <c r="O213" s="98">
        <v>40000</v>
      </c>
      <c r="P213" s="81"/>
      <c r="Q213" s="33"/>
      <c r="R213" s="39" t="s">
        <v>133</v>
      </c>
    </row>
    <row r="214" spans="1:18" ht="18" customHeight="1" x14ac:dyDescent="0.15">
      <c r="A214" s="30">
        <v>2</v>
      </c>
      <c r="B214" s="31" t="s">
        <v>130</v>
      </c>
      <c r="C214" s="31">
        <v>1</v>
      </c>
      <c r="D214" s="31" t="s">
        <v>131</v>
      </c>
      <c r="E214" s="31">
        <v>1</v>
      </c>
      <c r="F214" s="31" t="s">
        <v>9</v>
      </c>
      <c r="G214" s="31">
        <v>12</v>
      </c>
      <c r="H214" s="31" t="s">
        <v>36</v>
      </c>
      <c r="I214" s="31">
        <v>3</v>
      </c>
      <c r="J214" s="84" t="s">
        <v>6</v>
      </c>
      <c r="K214" s="98"/>
      <c r="L214" s="98"/>
      <c r="M214" s="98"/>
      <c r="N214" s="83" t="s">
        <v>171</v>
      </c>
      <c r="O214" s="98">
        <v>30000</v>
      </c>
      <c r="P214" s="81"/>
      <c r="Q214" s="33"/>
      <c r="R214" s="39" t="s">
        <v>133</v>
      </c>
    </row>
    <row r="215" spans="1:18" ht="18" customHeight="1" x14ac:dyDescent="0.15">
      <c r="A215" s="30">
        <v>2</v>
      </c>
      <c r="B215" s="31" t="s">
        <v>130</v>
      </c>
      <c r="C215" s="31">
        <v>1</v>
      </c>
      <c r="D215" s="31" t="s">
        <v>131</v>
      </c>
      <c r="E215" s="31">
        <v>1</v>
      </c>
      <c r="F215" s="31" t="s">
        <v>9</v>
      </c>
      <c r="G215" s="31">
        <v>12</v>
      </c>
      <c r="H215" s="31" t="s">
        <v>36</v>
      </c>
      <c r="I215" s="31">
        <v>3</v>
      </c>
      <c r="J215" s="84" t="s">
        <v>6</v>
      </c>
      <c r="K215" s="98"/>
      <c r="L215" s="98"/>
      <c r="M215" s="98"/>
      <c r="N215" s="83" t="s">
        <v>4103</v>
      </c>
      <c r="O215" s="98">
        <v>18000</v>
      </c>
      <c r="P215" s="81"/>
      <c r="Q215" s="33"/>
      <c r="R215" s="39" t="s">
        <v>133</v>
      </c>
    </row>
    <row r="216" spans="1:18" ht="18" customHeight="1" x14ac:dyDescent="0.15">
      <c r="A216" s="30">
        <v>2</v>
      </c>
      <c r="B216" s="31" t="s">
        <v>130</v>
      </c>
      <c r="C216" s="31">
        <v>1</v>
      </c>
      <c r="D216" s="31" t="s">
        <v>131</v>
      </c>
      <c r="E216" s="31">
        <v>1</v>
      </c>
      <c r="F216" s="31" t="s">
        <v>9</v>
      </c>
      <c r="G216" s="31">
        <v>12</v>
      </c>
      <c r="H216" s="31" t="s">
        <v>36</v>
      </c>
      <c r="I216" s="32">
        <v>11</v>
      </c>
      <c r="J216" s="83" t="s">
        <v>38</v>
      </c>
      <c r="K216" s="98">
        <v>1150</v>
      </c>
      <c r="L216" s="98">
        <v>831</v>
      </c>
      <c r="M216" s="98">
        <f>K216-L216</f>
        <v>319</v>
      </c>
      <c r="N216" s="83" t="s">
        <v>3164</v>
      </c>
      <c r="O216" s="98">
        <v>821700</v>
      </c>
      <c r="P216" s="81"/>
      <c r="Q216" s="33"/>
      <c r="R216" s="39" t="s">
        <v>133</v>
      </c>
    </row>
    <row r="217" spans="1:18" ht="18" customHeight="1" x14ac:dyDescent="0.15">
      <c r="A217" s="30">
        <v>2</v>
      </c>
      <c r="B217" s="31" t="s">
        <v>130</v>
      </c>
      <c r="C217" s="31">
        <v>1</v>
      </c>
      <c r="D217" s="31" t="s">
        <v>131</v>
      </c>
      <c r="E217" s="31">
        <v>1</v>
      </c>
      <c r="F217" s="31" t="s">
        <v>9</v>
      </c>
      <c r="G217" s="31">
        <v>12</v>
      </c>
      <c r="H217" s="31" t="s">
        <v>36</v>
      </c>
      <c r="I217" s="31">
        <v>11</v>
      </c>
      <c r="J217" s="84" t="s">
        <v>38</v>
      </c>
      <c r="K217" s="98"/>
      <c r="L217" s="98"/>
      <c r="M217" s="98"/>
      <c r="N217" s="83" t="s">
        <v>4104</v>
      </c>
      <c r="O217" s="98">
        <v>328290</v>
      </c>
      <c r="P217" s="81"/>
      <c r="Q217" s="33"/>
      <c r="R217" s="39" t="s">
        <v>133</v>
      </c>
    </row>
    <row r="218" spans="1:18" ht="18" customHeight="1" x14ac:dyDescent="0.15">
      <c r="A218" s="30">
        <v>2</v>
      </c>
      <c r="B218" s="31" t="s">
        <v>130</v>
      </c>
      <c r="C218" s="31">
        <v>1</v>
      </c>
      <c r="D218" s="31" t="s">
        <v>131</v>
      </c>
      <c r="E218" s="31">
        <v>1</v>
      </c>
      <c r="F218" s="31" t="s">
        <v>9</v>
      </c>
      <c r="G218" s="32">
        <v>13</v>
      </c>
      <c r="H218" s="32" t="s">
        <v>39</v>
      </c>
      <c r="I218" s="32"/>
      <c r="J218" s="83"/>
      <c r="K218" s="98"/>
      <c r="L218" s="98"/>
      <c r="M218" s="98"/>
      <c r="N218" s="83"/>
      <c r="O218" s="33"/>
      <c r="P218" s="81"/>
      <c r="Q218" s="33"/>
      <c r="R218" s="39" t="s">
        <v>133</v>
      </c>
    </row>
    <row r="219" spans="1:18" ht="18" customHeight="1" x14ac:dyDescent="0.15">
      <c r="A219" s="30">
        <v>2</v>
      </c>
      <c r="B219" s="31" t="s">
        <v>130</v>
      </c>
      <c r="C219" s="31">
        <v>1</v>
      </c>
      <c r="D219" s="31" t="s">
        <v>131</v>
      </c>
      <c r="E219" s="31">
        <v>1</v>
      </c>
      <c r="F219" s="31" t="s">
        <v>9</v>
      </c>
      <c r="G219" s="31">
        <v>13</v>
      </c>
      <c r="H219" s="31" t="s">
        <v>39</v>
      </c>
      <c r="I219" s="32">
        <v>21</v>
      </c>
      <c r="J219" s="83" t="s">
        <v>117</v>
      </c>
      <c r="K219" s="98">
        <v>3674</v>
      </c>
      <c r="L219" s="98">
        <v>5527</v>
      </c>
      <c r="M219" s="98">
        <f>K219-L219</f>
        <v>-1853</v>
      </c>
      <c r="N219" s="83" t="s">
        <v>3165</v>
      </c>
      <c r="O219" s="98">
        <v>600000</v>
      </c>
      <c r="P219" s="81"/>
      <c r="Q219" s="33"/>
      <c r="R219" s="39" t="s">
        <v>133</v>
      </c>
    </row>
    <row r="220" spans="1:18" ht="18" customHeight="1" x14ac:dyDescent="0.15">
      <c r="A220" s="30">
        <v>2</v>
      </c>
      <c r="B220" s="31" t="s">
        <v>130</v>
      </c>
      <c r="C220" s="31">
        <v>1</v>
      </c>
      <c r="D220" s="31" t="s">
        <v>131</v>
      </c>
      <c r="E220" s="31">
        <v>1</v>
      </c>
      <c r="F220" s="31" t="s">
        <v>9</v>
      </c>
      <c r="G220" s="31">
        <v>13</v>
      </c>
      <c r="H220" s="31" t="s">
        <v>39</v>
      </c>
      <c r="I220" s="31">
        <v>21</v>
      </c>
      <c r="J220" s="84" t="s">
        <v>117</v>
      </c>
      <c r="K220" s="98"/>
      <c r="L220" s="98"/>
      <c r="M220" s="98"/>
      <c r="N220" s="83" t="s">
        <v>172</v>
      </c>
      <c r="O220" s="98">
        <v>1320000</v>
      </c>
      <c r="P220" s="81"/>
      <c r="Q220" s="33"/>
      <c r="R220" s="39" t="s">
        <v>133</v>
      </c>
    </row>
    <row r="221" spans="1:18" ht="18" customHeight="1" x14ac:dyDescent="0.15">
      <c r="A221" s="30">
        <v>2</v>
      </c>
      <c r="B221" s="31" t="s">
        <v>130</v>
      </c>
      <c r="C221" s="31">
        <v>1</v>
      </c>
      <c r="D221" s="31" t="s">
        <v>131</v>
      </c>
      <c r="E221" s="31">
        <v>1</v>
      </c>
      <c r="F221" s="31" t="s">
        <v>9</v>
      </c>
      <c r="G221" s="31">
        <v>13</v>
      </c>
      <c r="H221" s="31" t="s">
        <v>39</v>
      </c>
      <c r="I221" s="31">
        <v>21</v>
      </c>
      <c r="J221" s="84" t="s">
        <v>117</v>
      </c>
      <c r="K221" s="98"/>
      <c r="L221" s="98"/>
      <c r="M221" s="98"/>
      <c r="N221" s="83" t="s">
        <v>173</v>
      </c>
      <c r="O221" s="98">
        <v>550000</v>
      </c>
      <c r="P221" s="81"/>
      <c r="Q221" s="33"/>
      <c r="R221" s="39" t="s">
        <v>133</v>
      </c>
    </row>
    <row r="222" spans="1:18" ht="18" customHeight="1" x14ac:dyDescent="0.15">
      <c r="A222" s="30">
        <v>2</v>
      </c>
      <c r="B222" s="31" t="s">
        <v>130</v>
      </c>
      <c r="C222" s="31">
        <v>1</v>
      </c>
      <c r="D222" s="31" t="s">
        <v>131</v>
      </c>
      <c r="E222" s="31">
        <v>1</v>
      </c>
      <c r="F222" s="31" t="s">
        <v>9</v>
      </c>
      <c r="G222" s="31">
        <v>13</v>
      </c>
      <c r="H222" s="31" t="s">
        <v>39</v>
      </c>
      <c r="I222" s="31">
        <v>21</v>
      </c>
      <c r="J222" s="84" t="s">
        <v>117</v>
      </c>
      <c r="K222" s="98"/>
      <c r="L222" s="98"/>
      <c r="M222" s="98"/>
      <c r="N222" s="83" t="s">
        <v>3166</v>
      </c>
      <c r="O222" s="98">
        <v>368000</v>
      </c>
      <c r="P222" s="81"/>
      <c r="Q222" s="33"/>
      <c r="R222" s="39" t="s">
        <v>133</v>
      </c>
    </row>
    <row r="223" spans="1:18" ht="18" customHeight="1" x14ac:dyDescent="0.15">
      <c r="A223" s="30">
        <v>2</v>
      </c>
      <c r="B223" s="31" t="s">
        <v>130</v>
      </c>
      <c r="C223" s="31">
        <v>1</v>
      </c>
      <c r="D223" s="31" t="s">
        <v>131</v>
      </c>
      <c r="E223" s="31">
        <v>1</v>
      </c>
      <c r="F223" s="31" t="s">
        <v>9</v>
      </c>
      <c r="G223" s="31">
        <v>13</v>
      </c>
      <c r="H223" s="31" t="s">
        <v>39</v>
      </c>
      <c r="I223" s="31">
        <v>21</v>
      </c>
      <c r="J223" s="84" t="s">
        <v>117</v>
      </c>
      <c r="K223" s="98"/>
      <c r="L223" s="98"/>
      <c r="M223" s="98"/>
      <c r="N223" s="83" t="s">
        <v>174</v>
      </c>
      <c r="O223" s="98">
        <v>836000</v>
      </c>
      <c r="P223" s="81"/>
      <c r="Q223" s="33"/>
      <c r="R223" s="39" t="s">
        <v>133</v>
      </c>
    </row>
    <row r="224" spans="1:18" ht="18" customHeight="1" x14ac:dyDescent="0.15">
      <c r="A224" s="30">
        <v>2</v>
      </c>
      <c r="B224" s="31" t="s">
        <v>130</v>
      </c>
      <c r="C224" s="31">
        <v>1</v>
      </c>
      <c r="D224" s="31" t="s">
        <v>131</v>
      </c>
      <c r="E224" s="31">
        <v>1</v>
      </c>
      <c r="F224" s="31" t="s">
        <v>9</v>
      </c>
      <c r="G224" s="31">
        <v>13</v>
      </c>
      <c r="H224" s="31" t="s">
        <v>39</v>
      </c>
      <c r="I224" s="32">
        <v>51</v>
      </c>
      <c r="J224" s="83" t="s">
        <v>175</v>
      </c>
      <c r="K224" s="98">
        <v>355</v>
      </c>
      <c r="L224" s="98">
        <v>208</v>
      </c>
      <c r="M224" s="98">
        <f>K224-L224</f>
        <v>147</v>
      </c>
      <c r="N224" s="83" t="s">
        <v>176</v>
      </c>
      <c r="O224" s="98">
        <v>192930</v>
      </c>
      <c r="P224" s="81"/>
      <c r="Q224" s="33"/>
      <c r="R224" s="39" t="s">
        <v>133</v>
      </c>
    </row>
    <row r="225" spans="1:18" ht="18" customHeight="1" x14ac:dyDescent="0.15">
      <c r="A225" s="30">
        <v>2</v>
      </c>
      <c r="B225" s="31" t="s">
        <v>130</v>
      </c>
      <c r="C225" s="31">
        <v>1</v>
      </c>
      <c r="D225" s="31" t="s">
        <v>131</v>
      </c>
      <c r="E225" s="31">
        <v>1</v>
      </c>
      <c r="F225" s="31" t="s">
        <v>9</v>
      </c>
      <c r="G225" s="31">
        <v>13</v>
      </c>
      <c r="H225" s="31" t="s">
        <v>39</v>
      </c>
      <c r="I225" s="31">
        <v>51</v>
      </c>
      <c r="J225" s="84" t="s">
        <v>175</v>
      </c>
      <c r="K225" s="98"/>
      <c r="L225" s="98"/>
      <c r="M225" s="98"/>
      <c r="N225" s="83" t="s">
        <v>177</v>
      </c>
      <c r="O225" s="98">
        <v>162000</v>
      </c>
      <c r="P225" s="81"/>
      <c r="Q225" s="33"/>
      <c r="R225" s="39" t="s">
        <v>133</v>
      </c>
    </row>
    <row r="226" spans="1:18" ht="18" customHeight="1" x14ac:dyDescent="0.15">
      <c r="A226" s="30">
        <v>2</v>
      </c>
      <c r="B226" s="31" t="s">
        <v>130</v>
      </c>
      <c r="C226" s="31">
        <v>1</v>
      </c>
      <c r="D226" s="31" t="s">
        <v>131</v>
      </c>
      <c r="E226" s="31">
        <v>1</v>
      </c>
      <c r="F226" s="31" t="s">
        <v>9</v>
      </c>
      <c r="G226" s="32">
        <v>14</v>
      </c>
      <c r="H226" s="32" t="s">
        <v>40</v>
      </c>
      <c r="I226" s="32"/>
      <c r="J226" s="83"/>
      <c r="K226" s="98"/>
      <c r="L226" s="98"/>
      <c r="M226" s="98"/>
      <c r="N226" s="83"/>
      <c r="O226" s="33"/>
      <c r="P226" s="81"/>
      <c r="Q226" s="33"/>
      <c r="R226" s="39" t="s">
        <v>133</v>
      </c>
    </row>
    <row r="227" spans="1:18" ht="18" customHeight="1" x14ac:dyDescent="0.15">
      <c r="A227" s="30">
        <v>2</v>
      </c>
      <c r="B227" s="31" t="s">
        <v>130</v>
      </c>
      <c r="C227" s="31">
        <v>1</v>
      </c>
      <c r="D227" s="31" t="s">
        <v>131</v>
      </c>
      <c r="E227" s="31">
        <v>1</v>
      </c>
      <c r="F227" s="31" t="s">
        <v>9</v>
      </c>
      <c r="G227" s="31">
        <v>14</v>
      </c>
      <c r="H227" s="31" t="s">
        <v>40</v>
      </c>
      <c r="I227" s="32">
        <v>1</v>
      </c>
      <c r="J227" s="83" t="s">
        <v>41</v>
      </c>
      <c r="K227" s="98">
        <v>130</v>
      </c>
      <c r="L227" s="98">
        <v>150</v>
      </c>
      <c r="M227" s="98">
        <f t="shared" ref="M227:M229" si="9">K227-L227</f>
        <v>-20</v>
      </c>
      <c r="N227" s="83" t="s">
        <v>178</v>
      </c>
      <c r="O227" s="98">
        <v>130000</v>
      </c>
      <c r="P227" s="81"/>
      <c r="Q227" s="33"/>
      <c r="R227" s="39" t="s">
        <v>133</v>
      </c>
    </row>
    <row r="228" spans="1:18" ht="18" customHeight="1" x14ac:dyDescent="0.15">
      <c r="A228" s="30">
        <v>2</v>
      </c>
      <c r="B228" s="31" t="s">
        <v>130</v>
      </c>
      <c r="C228" s="31">
        <v>1</v>
      </c>
      <c r="D228" s="31" t="s">
        <v>131</v>
      </c>
      <c r="E228" s="31">
        <v>1</v>
      </c>
      <c r="F228" s="31" t="s">
        <v>9</v>
      </c>
      <c r="G228" s="31">
        <v>14</v>
      </c>
      <c r="H228" s="31" t="s">
        <v>40</v>
      </c>
      <c r="I228" s="32">
        <v>2</v>
      </c>
      <c r="J228" s="83" t="s">
        <v>179</v>
      </c>
      <c r="K228" s="98">
        <v>89</v>
      </c>
      <c r="L228" s="98">
        <v>89</v>
      </c>
      <c r="M228" s="98">
        <f t="shared" si="9"/>
        <v>0</v>
      </c>
      <c r="N228" s="83" t="s">
        <v>180</v>
      </c>
      <c r="O228" s="98">
        <v>88884</v>
      </c>
      <c r="P228" s="81"/>
      <c r="Q228" s="33"/>
      <c r="R228" s="39" t="s">
        <v>133</v>
      </c>
    </row>
    <row r="229" spans="1:18" ht="18" customHeight="1" x14ac:dyDescent="0.15">
      <c r="A229" s="30">
        <v>2</v>
      </c>
      <c r="B229" s="31" t="s">
        <v>130</v>
      </c>
      <c r="C229" s="31">
        <v>1</v>
      </c>
      <c r="D229" s="31" t="s">
        <v>131</v>
      </c>
      <c r="E229" s="31">
        <v>1</v>
      </c>
      <c r="F229" s="31" t="s">
        <v>9</v>
      </c>
      <c r="G229" s="31">
        <v>14</v>
      </c>
      <c r="H229" s="31" t="s">
        <v>40</v>
      </c>
      <c r="I229" s="32">
        <v>31</v>
      </c>
      <c r="J229" s="83" t="s">
        <v>181</v>
      </c>
      <c r="K229" s="98">
        <v>1505</v>
      </c>
      <c r="L229" s="98">
        <v>1478</v>
      </c>
      <c r="M229" s="98">
        <f t="shared" si="9"/>
        <v>27</v>
      </c>
      <c r="N229" s="83" t="s">
        <v>3167</v>
      </c>
      <c r="O229" s="98">
        <v>1320000</v>
      </c>
      <c r="P229" s="81"/>
      <c r="Q229" s="33"/>
      <c r="R229" s="39" t="s">
        <v>133</v>
      </c>
    </row>
    <row r="230" spans="1:18" ht="18" customHeight="1" x14ac:dyDescent="0.15">
      <c r="A230" s="30">
        <v>2</v>
      </c>
      <c r="B230" s="31" t="s">
        <v>130</v>
      </c>
      <c r="C230" s="31">
        <v>1</v>
      </c>
      <c r="D230" s="31" t="s">
        <v>131</v>
      </c>
      <c r="E230" s="31">
        <v>1</v>
      </c>
      <c r="F230" s="31" t="s">
        <v>9</v>
      </c>
      <c r="G230" s="31">
        <v>14</v>
      </c>
      <c r="H230" s="31" t="s">
        <v>40</v>
      </c>
      <c r="I230" s="31">
        <v>31</v>
      </c>
      <c r="J230" s="84" t="s">
        <v>181</v>
      </c>
      <c r="K230" s="98"/>
      <c r="L230" s="98"/>
      <c r="M230" s="98"/>
      <c r="N230" s="83" t="s">
        <v>3168</v>
      </c>
      <c r="O230" s="98">
        <v>184800</v>
      </c>
      <c r="P230" s="81"/>
      <c r="Q230" s="33"/>
      <c r="R230" s="39" t="s">
        <v>133</v>
      </c>
    </row>
    <row r="231" spans="1:18" ht="18" customHeight="1" x14ac:dyDescent="0.15">
      <c r="A231" s="30">
        <v>2</v>
      </c>
      <c r="B231" s="31" t="s">
        <v>130</v>
      </c>
      <c r="C231" s="31">
        <v>1</v>
      </c>
      <c r="D231" s="31" t="s">
        <v>131</v>
      </c>
      <c r="E231" s="31">
        <v>1</v>
      </c>
      <c r="F231" s="31" t="s">
        <v>9</v>
      </c>
      <c r="G231" s="31">
        <v>14</v>
      </c>
      <c r="H231" s="31" t="s">
        <v>40</v>
      </c>
      <c r="I231" s="32">
        <v>41</v>
      </c>
      <c r="J231" s="83" t="s">
        <v>182</v>
      </c>
      <c r="K231" s="98">
        <v>2478</v>
      </c>
      <c r="L231" s="98">
        <v>2467</v>
      </c>
      <c r="M231" s="98">
        <f>K231-L231</f>
        <v>11</v>
      </c>
      <c r="N231" s="83" t="s">
        <v>183</v>
      </c>
      <c r="O231" s="98">
        <v>327000</v>
      </c>
      <c r="P231" s="81"/>
      <c r="Q231" s="33"/>
      <c r="R231" s="39" t="s">
        <v>133</v>
      </c>
    </row>
    <row r="232" spans="1:18" ht="18" customHeight="1" x14ac:dyDescent="0.15">
      <c r="A232" s="30">
        <v>2</v>
      </c>
      <c r="B232" s="31" t="s">
        <v>130</v>
      </c>
      <c r="C232" s="31">
        <v>1</v>
      </c>
      <c r="D232" s="31" t="s">
        <v>131</v>
      </c>
      <c r="E232" s="31">
        <v>1</v>
      </c>
      <c r="F232" s="31" t="s">
        <v>9</v>
      </c>
      <c r="G232" s="31">
        <v>14</v>
      </c>
      <c r="H232" s="31" t="s">
        <v>40</v>
      </c>
      <c r="I232" s="31">
        <v>41</v>
      </c>
      <c r="J232" s="84" t="s">
        <v>182</v>
      </c>
      <c r="K232" s="98"/>
      <c r="L232" s="98"/>
      <c r="M232" s="98"/>
      <c r="N232" s="83" t="s">
        <v>184</v>
      </c>
      <c r="O232" s="98">
        <v>837120</v>
      </c>
      <c r="P232" s="81"/>
      <c r="Q232" s="33"/>
      <c r="R232" s="39" t="s">
        <v>133</v>
      </c>
    </row>
    <row r="233" spans="1:18" ht="18" customHeight="1" x14ac:dyDescent="0.15">
      <c r="A233" s="30">
        <v>2</v>
      </c>
      <c r="B233" s="31" t="s">
        <v>130</v>
      </c>
      <c r="C233" s="31">
        <v>1</v>
      </c>
      <c r="D233" s="31" t="s">
        <v>131</v>
      </c>
      <c r="E233" s="31">
        <v>1</v>
      </c>
      <c r="F233" s="31" t="s">
        <v>9</v>
      </c>
      <c r="G233" s="31">
        <v>14</v>
      </c>
      <c r="H233" s="31" t="s">
        <v>40</v>
      </c>
      <c r="I233" s="31">
        <v>41</v>
      </c>
      <c r="J233" s="84" t="s">
        <v>182</v>
      </c>
      <c r="K233" s="98"/>
      <c r="L233" s="98"/>
      <c r="M233" s="98"/>
      <c r="N233" s="83" t="s">
        <v>185</v>
      </c>
      <c r="O233" s="98">
        <v>1313236</v>
      </c>
      <c r="P233" s="81"/>
      <c r="Q233" s="33"/>
      <c r="R233" s="39" t="s">
        <v>133</v>
      </c>
    </row>
    <row r="234" spans="1:18" ht="18" customHeight="1" x14ac:dyDescent="0.15">
      <c r="A234" s="30">
        <v>2</v>
      </c>
      <c r="B234" s="31" t="s">
        <v>130</v>
      </c>
      <c r="C234" s="31">
        <v>1</v>
      </c>
      <c r="D234" s="31" t="s">
        <v>131</v>
      </c>
      <c r="E234" s="31">
        <v>1</v>
      </c>
      <c r="F234" s="31" t="s">
        <v>9</v>
      </c>
      <c r="G234" s="32">
        <v>19</v>
      </c>
      <c r="H234" s="32" t="s">
        <v>42</v>
      </c>
      <c r="I234" s="32"/>
      <c r="J234" s="83"/>
      <c r="K234" s="98"/>
      <c r="L234" s="98"/>
      <c r="M234" s="98"/>
      <c r="N234" s="83"/>
      <c r="O234" s="33"/>
      <c r="P234" s="81"/>
      <c r="Q234" s="33"/>
      <c r="R234" s="39" t="s">
        <v>133</v>
      </c>
    </row>
    <row r="235" spans="1:18" ht="18" customHeight="1" x14ac:dyDescent="0.15">
      <c r="A235" s="30">
        <v>2</v>
      </c>
      <c r="B235" s="31" t="s">
        <v>130</v>
      </c>
      <c r="C235" s="31">
        <v>1</v>
      </c>
      <c r="D235" s="31" t="s">
        <v>131</v>
      </c>
      <c r="E235" s="31">
        <v>1</v>
      </c>
      <c r="F235" s="31" t="s">
        <v>9</v>
      </c>
      <c r="G235" s="31">
        <v>19</v>
      </c>
      <c r="H235" s="31" t="s">
        <v>42</v>
      </c>
      <c r="I235" s="32">
        <v>1</v>
      </c>
      <c r="J235" s="83" t="s">
        <v>186</v>
      </c>
      <c r="K235" s="98">
        <v>1310</v>
      </c>
      <c r="L235" s="98">
        <v>1314</v>
      </c>
      <c r="M235" s="98">
        <f>K235-L235</f>
        <v>-4</v>
      </c>
      <c r="N235" s="83" t="s">
        <v>187</v>
      </c>
      <c r="O235" s="98">
        <v>1095000</v>
      </c>
      <c r="P235" s="81"/>
      <c r="Q235" s="33"/>
      <c r="R235" s="39" t="s">
        <v>133</v>
      </c>
    </row>
    <row r="236" spans="1:18" ht="18" customHeight="1" x14ac:dyDescent="0.15">
      <c r="A236" s="30">
        <v>2</v>
      </c>
      <c r="B236" s="31" t="s">
        <v>130</v>
      </c>
      <c r="C236" s="31">
        <v>1</v>
      </c>
      <c r="D236" s="31" t="s">
        <v>131</v>
      </c>
      <c r="E236" s="31">
        <v>1</v>
      </c>
      <c r="F236" s="31" t="s">
        <v>9</v>
      </c>
      <c r="G236" s="31">
        <v>19</v>
      </c>
      <c r="H236" s="31" t="s">
        <v>42</v>
      </c>
      <c r="I236" s="31">
        <v>1</v>
      </c>
      <c r="J236" s="84" t="s">
        <v>186</v>
      </c>
      <c r="K236" s="98"/>
      <c r="L236" s="98"/>
      <c r="M236" s="98"/>
      <c r="N236" s="83" t="s">
        <v>188</v>
      </c>
      <c r="O236" s="98">
        <v>215000</v>
      </c>
      <c r="P236" s="81"/>
      <c r="Q236" s="33"/>
      <c r="R236" s="39" t="s">
        <v>133</v>
      </c>
    </row>
    <row r="237" spans="1:18" ht="18" customHeight="1" x14ac:dyDescent="0.15">
      <c r="A237" s="30">
        <v>2</v>
      </c>
      <c r="B237" s="31" t="s">
        <v>130</v>
      </c>
      <c r="C237" s="31">
        <v>1</v>
      </c>
      <c r="D237" s="31" t="s">
        <v>131</v>
      </c>
      <c r="E237" s="31">
        <v>1</v>
      </c>
      <c r="F237" s="31" t="s">
        <v>9</v>
      </c>
      <c r="G237" s="31">
        <v>19</v>
      </c>
      <c r="H237" s="31" t="s">
        <v>42</v>
      </c>
      <c r="I237" s="32">
        <v>2</v>
      </c>
      <c r="J237" s="83" t="s">
        <v>189</v>
      </c>
      <c r="K237" s="98">
        <v>11931</v>
      </c>
      <c r="L237" s="98">
        <v>12241</v>
      </c>
      <c r="M237" s="98">
        <f t="shared" ref="M237:M238" si="10">K237-L237</f>
        <v>-310</v>
      </c>
      <c r="N237" s="83" t="s">
        <v>190</v>
      </c>
      <c r="O237" s="98">
        <v>11931000</v>
      </c>
      <c r="P237" s="81"/>
      <c r="Q237" s="33"/>
      <c r="R237" s="39" t="s">
        <v>133</v>
      </c>
    </row>
    <row r="238" spans="1:18" ht="18" customHeight="1" x14ac:dyDescent="0.15">
      <c r="A238" s="30">
        <v>2</v>
      </c>
      <c r="B238" s="31" t="s">
        <v>130</v>
      </c>
      <c r="C238" s="31">
        <v>1</v>
      </c>
      <c r="D238" s="31" t="s">
        <v>131</v>
      </c>
      <c r="E238" s="31">
        <v>1</v>
      </c>
      <c r="F238" s="31" t="s">
        <v>9</v>
      </c>
      <c r="G238" s="31">
        <v>19</v>
      </c>
      <c r="H238" s="31" t="s">
        <v>42</v>
      </c>
      <c r="I238" s="32">
        <v>5</v>
      </c>
      <c r="J238" s="83" t="s">
        <v>191</v>
      </c>
      <c r="K238" s="98">
        <v>938</v>
      </c>
      <c r="L238" s="98">
        <v>976</v>
      </c>
      <c r="M238" s="98">
        <f t="shared" si="10"/>
        <v>-38</v>
      </c>
      <c r="N238" s="83" t="s">
        <v>192</v>
      </c>
      <c r="O238" s="98">
        <v>650000</v>
      </c>
      <c r="P238" s="81"/>
      <c r="Q238" s="33"/>
      <c r="R238" s="39" t="s">
        <v>133</v>
      </c>
    </row>
    <row r="239" spans="1:18" ht="18" customHeight="1" x14ac:dyDescent="0.15">
      <c r="A239" s="30">
        <v>2</v>
      </c>
      <c r="B239" s="31" t="s">
        <v>130</v>
      </c>
      <c r="C239" s="31">
        <v>1</v>
      </c>
      <c r="D239" s="31" t="s">
        <v>131</v>
      </c>
      <c r="E239" s="31">
        <v>1</v>
      </c>
      <c r="F239" s="31" t="s">
        <v>9</v>
      </c>
      <c r="G239" s="31">
        <v>19</v>
      </c>
      <c r="H239" s="31" t="s">
        <v>42</v>
      </c>
      <c r="I239" s="31">
        <v>5</v>
      </c>
      <c r="J239" s="84" t="s">
        <v>191</v>
      </c>
      <c r="K239" s="98"/>
      <c r="L239" s="98"/>
      <c r="M239" s="98"/>
      <c r="N239" s="83" t="s">
        <v>7225</v>
      </c>
      <c r="O239" s="98">
        <v>288000</v>
      </c>
      <c r="P239" s="81"/>
      <c r="Q239" s="33"/>
      <c r="R239" s="39" t="s">
        <v>133</v>
      </c>
    </row>
    <row r="240" spans="1:18" ht="18" customHeight="1" x14ac:dyDescent="0.15">
      <c r="A240" s="30">
        <v>2</v>
      </c>
      <c r="B240" s="31" t="s">
        <v>130</v>
      </c>
      <c r="C240" s="31">
        <v>1</v>
      </c>
      <c r="D240" s="31" t="s">
        <v>131</v>
      </c>
      <c r="E240" s="31">
        <v>1</v>
      </c>
      <c r="F240" s="31" t="s">
        <v>9</v>
      </c>
      <c r="G240" s="31">
        <v>19</v>
      </c>
      <c r="H240" s="31" t="s">
        <v>42</v>
      </c>
      <c r="I240" s="32">
        <v>11</v>
      </c>
      <c r="J240" s="83" t="s">
        <v>43</v>
      </c>
      <c r="K240" s="98">
        <v>241</v>
      </c>
      <c r="L240" s="98">
        <v>242</v>
      </c>
      <c r="M240" s="98">
        <f>K240-L240</f>
        <v>-1</v>
      </c>
      <c r="N240" s="83" t="s">
        <v>193</v>
      </c>
      <c r="O240" s="98">
        <v>161000</v>
      </c>
      <c r="P240" s="81"/>
      <c r="Q240" s="33"/>
      <c r="R240" s="39" t="s">
        <v>133</v>
      </c>
    </row>
    <row r="241" spans="1:18" ht="18" customHeight="1" x14ac:dyDescent="0.15">
      <c r="A241" s="30">
        <v>2</v>
      </c>
      <c r="B241" s="31" t="s">
        <v>130</v>
      </c>
      <c r="C241" s="31">
        <v>1</v>
      </c>
      <c r="D241" s="31" t="s">
        <v>131</v>
      </c>
      <c r="E241" s="31">
        <v>1</v>
      </c>
      <c r="F241" s="31" t="s">
        <v>9</v>
      </c>
      <c r="G241" s="31">
        <v>19</v>
      </c>
      <c r="H241" s="31" t="s">
        <v>42</v>
      </c>
      <c r="I241" s="31">
        <v>11</v>
      </c>
      <c r="J241" s="84" t="s">
        <v>43</v>
      </c>
      <c r="K241" s="98"/>
      <c r="L241" s="98"/>
      <c r="M241" s="98"/>
      <c r="N241" s="83" t="s">
        <v>194</v>
      </c>
      <c r="O241" s="98">
        <v>7125</v>
      </c>
      <c r="P241" s="81"/>
      <c r="Q241" s="33"/>
      <c r="R241" s="39" t="s">
        <v>133</v>
      </c>
    </row>
    <row r="242" spans="1:18" ht="18" customHeight="1" x14ac:dyDescent="0.15">
      <c r="A242" s="30">
        <v>2</v>
      </c>
      <c r="B242" s="31" t="s">
        <v>130</v>
      </c>
      <c r="C242" s="31">
        <v>1</v>
      </c>
      <c r="D242" s="31" t="s">
        <v>131</v>
      </c>
      <c r="E242" s="31">
        <v>1</v>
      </c>
      <c r="F242" s="31" t="s">
        <v>9</v>
      </c>
      <c r="G242" s="31">
        <v>19</v>
      </c>
      <c r="H242" s="31" t="s">
        <v>42</v>
      </c>
      <c r="I242" s="31">
        <v>11</v>
      </c>
      <c r="J242" s="84" t="s">
        <v>43</v>
      </c>
      <c r="K242" s="98"/>
      <c r="L242" s="98"/>
      <c r="M242" s="98"/>
      <c r="N242" s="83" t="s">
        <v>195</v>
      </c>
      <c r="O242" s="98">
        <v>5000</v>
      </c>
      <c r="P242" s="81"/>
      <c r="Q242" s="33"/>
      <c r="R242" s="39" t="s">
        <v>133</v>
      </c>
    </row>
    <row r="243" spans="1:18" ht="18" customHeight="1" x14ac:dyDescent="0.15">
      <c r="A243" s="30">
        <v>2</v>
      </c>
      <c r="B243" s="31" t="s">
        <v>130</v>
      </c>
      <c r="C243" s="31">
        <v>1</v>
      </c>
      <c r="D243" s="31" t="s">
        <v>131</v>
      </c>
      <c r="E243" s="31">
        <v>1</v>
      </c>
      <c r="F243" s="31" t="s">
        <v>9</v>
      </c>
      <c r="G243" s="31">
        <v>19</v>
      </c>
      <c r="H243" s="31" t="s">
        <v>42</v>
      </c>
      <c r="I243" s="31">
        <v>11</v>
      </c>
      <c r="J243" s="84" t="s">
        <v>43</v>
      </c>
      <c r="K243" s="98"/>
      <c r="L243" s="98"/>
      <c r="M243" s="98"/>
      <c r="N243" s="83" t="s">
        <v>196</v>
      </c>
      <c r="O243" s="98">
        <v>10000</v>
      </c>
      <c r="P243" s="81"/>
      <c r="Q243" s="33"/>
      <c r="R243" s="39" t="s">
        <v>133</v>
      </c>
    </row>
    <row r="244" spans="1:18" ht="18" customHeight="1" x14ac:dyDescent="0.15">
      <c r="A244" s="30">
        <v>2</v>
      </c>
      <c r="B244" s="31" t="s">
        <v>130</v>
      </c>
      <c r="C244" s="31">
        <v>1</v>
      </c>
      <c r="D244" s="31" t="s">
        <v>131</v>
      </c>
      <c r="E244" s="31">
        <v>1</v>
      </c>
      <c r="F244" s="31" t="s">
        <v>9</v>
      </c>
      <c r="G244" s="31">
        <v>19</v>
      </c>
      <c r="H244" s="31" t="s">
        <v>42</v>
      </c>
      <c r="I244" s="31">
        <v>11</v>
      </c>
      <c r="J244" s="84" t="s">
        <v>43</v>
      </c>
      <c r="K244" s="98"/>
      <c r="L244" s="98"/>
      <c r="M244" s="98"/>
      <c r="N244" s="83" t="s">
        <v>197</v>
      </c>
      <c r="O244" s="98">
        <v>18000</v>
      </c>
      <c r="P244" s="81"/>
      <c r="Q244" s="33"/>
      <c r="R244" s="39" t="s">
        <v>133</v>
      </c>
    </row>
    <row r="245" spans="1:18" ht="18" customHeight="1" x14ac:dyDescent="0.15">
      <c r="A245" s="30">
        <v>2</v>
      </c>
      <c r="B245" s="31" t="s">
        <v>130</v>
      </c>
      <c r="C245" s="31">
        <v>1</v>
      </c>
      <c r="D245" s="31" t="s">
        <v>131</v>
      </c>
      <c r="E245" s="31">
        <v>1</v>
      </c>
      <c r="F245" s="31" t="s">
        <v>9</v>
      </c>
      <c r="G245" s="31">
        <v>19</v>
      </c>
      <c r="H245" s="31" t="s">
        <v>42</v>
      </c>
      <c r="I245" s="31">
        <v>11</v>
      </c>
      <c r="J245" s="84" t="s">
        <v>43</v>
      </c>
      <c r="K245" s="98"/>
      <c r="L245" s="98"/>
      <c r="M245" s="98"/>
      <c r="N245" s="83" t="s">
        <v>198</v>
      </c>
      <c r="O245" s="98">
        <v>37000</v>
      </c>
      <c r="P245" s="81"/>
      <c r="Q245" s="33"/>
      <c r="R245" s="39" t="s">
        <v>133</v>
      </c>
    </row>
    <row r="246" spans="1:18" ht="18" customHeight="1" x14ac:dyDescent="0.15">
      <c r="A246" s="30">
        <v>2</v>
      </c>
      <c r="B246" s="31" t="s">
        <v>130</v>
      </c>
      <c r="C246" s="31">
        <v>1</v>
      </c>
      <c r="D246" s="31" t="s">
        <v>131</v>
      </c>
      <c r="E246" s="31">
        <v>1</v>
      </c>
      <c r="F246" s="31" t="s">
        <v>9</v>
      </c>
      <c r="G246" s="31">
        <v>19</v>
      </c>
      <c r="H246" s="31" t="s">
        <v>42</v>
      </c>
      <c r="I246" s="31">
        <v>11</v>
      </c>
      <c r="J246" s="84" t="s">
        <v>43</v>
      </c>
      <c r="K246" s="98"/>
      <c r="L246" s="98"/>
      <c r="M246" s="98"/>
      <c r="N246" s="83" t="s">
        <v>199</v>
      </c>
      <c r="O246" s="98">
        <v>2000</v>
      </c>
      <c r="P246" s="81"/>
      <c r="Q246" s="33"/>
      <c r="R246" s="39" t="s">
        <v>133</v>
      </c>
    </row>
    <row r="247" spans="1:18" ht="18" customHeight="1" x14ac:dyDescent="0.15">
      <c r="A247" s="30">
        <v>2</v>
      </c>
      <c r="B247" s="31" t="s">
        <v>130</v>
      </c>
      <c r="C247" s="31">
        <v>1</v>
      </c>
      <c r="D247" s="31" t="s">
        <v>131</v>
      </c>
      <c r="E247" s="31">
        <v>1</v>
      </c>
      <c r="F247" s="31" t="s">
        <v>9</v>
      </c>
      <c r="G247" s="31">
        <v>19</v>
      </c>
      <c r="H247" s="31" t="s">
        <v>42</v>
      </c>
      <c r="I247" s="32">
        <v>41</v>
      </c>
      <c r="J247" s="83" t="s">
        <v>200</v>
      </c>
      <c r="K247" s="98">
        <v>21</v>
      </c>
      <c r="L247" s="98">
        <v>21</v>
      </c>
      <c r="M247" s="98">
        <f>K247-L247</f>
        <v>0</v>
      </c>
      <c r="N247" s="83" t="s">
        <v>201</v>
      </c>
      <c r="O247" s="98">
        <v>5000</v>
      </c>
      <c r="P247" s="81"/>
      <c r="Q247" s="33"/>
      <c r="R247" s="39" t="s">
        <v>133</v>
      </c>
    </row>
    <row r="248" spans="1:18" ht="18" customHeight="1" x14ac:dyDescent="0.15">
      <c r="A248" s="30">
        <v>2</v>
      </c>
      <c r="B248" s="31" t="s">
        <v>130</v>
      </c>
      <c r="C248" s="31">
        <v>1</v>
      </c>
      <c r="D248" s="31" t="s">
        <v>131</v>
      </c>
      <c r="E248" s="31">
        <v>1</v>
      </c>
      <c r="F248" s="31" t="s">
        <v>9</v>
      </c>
      <c r="G248" s="31">
        <v>19</v>
      </c>
      <c r="H248" s="31" t="s">
        <v>42</v>
      </c>
      <c r="I248" s="31">
        <v>41</v>
      </c>
      <c r="J248" s="84" t="s">
        <v>200</v>
      </c>
      <c r="K248" s="98"/>
      <c r="L248" s="98"/>
      <c r="M248" s="98"/>
      <c r="N248" s="83" t="s">
        <v>202</v>
      </c>
      <c r="O248" s="98">
        <v>6000</v>
      </c>
      <c r="P248" s="81"/>
      <c r="Q248" s="33"/>
      <c r="R248" s="39" t="s">
        <v>133</v>
      </c>
    </row>
    <row r="249" spans="1:18" ht="18" customHeight="1" x14ac:dyDescent="0.15">
      <c r="A249" s="30">
        <v>2</v>
      </c>
      <c r="B249" s="31" t="s">
        <v>130</v>
      </c>
      <c r="C249" s="31">
        <v>1</v>
      </c>
      <c r="D249" s="31" t="s">
        <v>131</v>
      </c>
      <c r="E249" s="31">
        <v>1</v>
      </c>
      <c r="F249" s="31" t="s">
        <v>9</v>
      </c>
      <c r="G249" s="31">
        <v>19</v>
      </c>
      <c r="H249" s="31" t="s">
        <v>42</v>
      </c>
      <c r="I249" s="31">
        <v>41</v>
      </c>
      <c r="J249" s="84" t="s">
        <v>200</v>
      </c>
      <c r="K249" s="98"/>
      <c r="L249" s="98"/>
      <c r="M249" s="98"/>
      <c r="N249" s="83" t="s">
        <v>203</v>
      </c>
      <c r="O249" s="98">
        <v>10000</v>
      </c>
      <c r="P249" s="81"/>
      <c r="Q249" s="33"/>
      <c r="R249" s="39" t="s">
        <v>133</v>
      </c>
    </row>
    <row r="250" spans="1:18" ht="18" customHeight="1" x14ac:dyDescent="0.15">
      <c r="A250" s="30">
        <v>2</v>
      </c>
      <c r="B250" s="31" t="s">
        <v>130</v>
      </c>
      <c r="C250" s="31">
        <v>1</v>
      </c>
      <c r="D250" s="31" t="s">
        <v>131</v>
      </c>
      <c r="E250" s="31">
        <v>1</v>
      </c>
      <c r="F250" s="31" t="s">
        <v>9</v>
      </c>
      <c r="G250" s="31">
        <v>19</v>
      </c>
      <c r="H250" s="31" t="s">
        <v>42</v>
      </c>
      <c r="I250" s="32">
        <v>81</v>
      </c>
      <c r="J250" s="83" t="s">
        <v>204</v>
      </c>
      <c r="K250" s="98">
        <v>5431</v>
      </c>
      <c r="L250" s="98">
        <v>5431</v>
      </c>
      <c r="M250" s="98">
        <f t="shared" ref="M250:M251" si="11">K250-L250</f>
        <v>0</v>
      </c>
      <c r="N250" s="83" t="s">
        <v>136</v>
      </c>
      <c r="O250" s="98">
        <v>5430060</v>
      </c>
      <c r="P250" s="81"/>
      <c r="Q250" s="33"/>
      <c r="R250" s="39" t="s">
        <v>133</v>
      </c>
    </row>
    <row r="251" spans="1:18" ht="18" customHeight="1" x14ac:dyDescent="0.15">
      <c r="A251" s="30">
        <v>2</v>
      </c>
      <c r="B251" s="31" t="s">
        <v>130</v>
      </c>
      <c r="C251" s="31">
        <v>1</v>
      </c>
      <c r="D251" s="31" t="s">
        <v>131</v>
      </c>
      <c r="E251" s="31">
        <v>1</v>
      </c>
      <c r="F251" s="31" t="s">
        <v>9</v>
      </c>
      <c r="G251" s="31">
        <v>19</v>
      </c>
      <c r="H251" s="31" t="s">
        <v>42</v>
      </c>
      <c r="I251" s="32">
        <v>83</v>
      </c>
      <c r="J251" s="83" t="s">
        <v>45</v>
      </c>
      <c r="K251" s="98">
        <v>105801</v>
      </c>
      <c r="L251" s="98">
        <v>102729</v>
      </c>
      <c r="M251" s="98">
        <f t="shared" si="11"/>
        <v>3072</v>
      </c>
      <c r="N251" s="83" t="s">
        <v>205</v>
      </c>
      <c r="O251" s="98">
        <v>105800083</v>
      </c>
      <c r="P251" s="81"/>
      <c r="Q251" s="33"/>
      <c r="R251" s="39" t="s">
        <v>133</v>
      </c>
    </row>
    <row r="252" spans="1:18" ht="18" customHeight="1" x14ac:dyDescent="0.15">
      <c r="A252" s="30">
        <v>2</v>
      </c>
      <c r="B252" s="31" t="s">
        <v>130</v>
      </c>
      <c r="C252" s="31">
        <v>1</v>
      </c>
      <c r="D252" s="31" t="s">
        <v>131</v>
      </c>
      <c r="E252" s="31">
        <v>1</v>
      </c>
      <c r="F252" s="31" t="s">
        <v>9</v>
      </c>
      <c r="G252" s="32">
        <v>23</v>
      </c>
      <c r="H252" s="32" t="s">
        <v>206</v>
      </c>
      <c r="I252" s="32"/>
      <c r="J252" s="83"/>
      <c r="K252" s="98"/>
      <c r="L252" s="98"/>
      <c r="M252" s="98"/>
      <c r="N252" s="83"/>
      <c r="O252" s="33"/>
      <c r="P252" s="81"/>
      <c r="Q252" s="33"/>
      <c r="R252" s="39" t="s">
        <v>133</v>
      </c>
    </row>
    <row r="253" spans="1:18" ht="18" customHeight="1" x14ac:dyDescent="0.15">
      <c r="A253" s="30">
        <v>2</v>
      </c>
      <c r="B253" s="31" t="s">
        <v>130</v>
      </c>
      <c r="C253" s="31">
        <v>1</v>
      </c>
      <c r="D253" s="31" t="s">
        <v>131</v>
      </c>
      <c r="E253" s="31">
        <v>1</v>
      </c>
      <c r="F253" s="31" t="s">
        <v>9</v>
      </c>
      <c r="G253" s="31">
        <v>23</v>
      </c>
      <c r="H253" s="31" t="s">
        <v>206</v>
      </c>
      <c r="I253" s="32">
        <v>12</v>
      </c>
      <c r="J253" s="83" t="s">
        <v>207</v>
      </c>
      <c r="K253" s="98">
        <v>11</v>
      </c>
      <c r="L253" s="98">
        <v>174</v>
      </c>
      <c r="M253" s="98">
        <f>K253-L253</f>
        <v>-163</v>
      </c>
      <c r="N253" s="83" t="s">
        <v>208</v>
      </c>
      <c r="O253" s="98">
        <v>10378</v>
      </c>
      <c r="P253" s="81"/>
      <c r="Q253" s="33"/>
      <c r="R253" s="39" t="s">
        <v>133</v>
      </c>
    </row>
    <row r="254" spans="1:18" s="6" customFormat="1" ht="18" customHeight="1" x14ac:dyDescent="0.15">
      <c r="A254" s="13">
        <v>2</v>
      </c>
      <c r="B254" s="14" t="s">
        <v>2998</v>
      </c>
      <c r="C254" s="19">
        <v>1</v>
      </c>
      <c r="D254" s="14" t="s">
        <v>131</v>
      </c>
      <c r="E254" s="20">
        <v>2</v>
      </c>
      <c r="F254" s="21" t="s">
        <v>2999</v>
      </c>
      <c r="G254" s="20"/>
      <c r="H254" s="21"/>
      <c r="I254" s="20"/>
      <c r="J254" s="20"/>
      <c r="K254" s="22">
        <f>IF(C254="",SUMIFS($K255:$K$6096,$A255:$A$6096,A254,$E255:$E$6096,""),IF(E254="",SUMIFS($K255:$K$6096,$A255:$A$6096,A254,$C255:$C$6096,C254,$G255:$G$6096,""),IF(G254="",SUMIFS($K255:$K$6096,$A255:$A$6096,A254,$C255:$C$6096,C254,$E255:$E$6096,E254,$R255:$R$6096,R254),IF(I254="",SUMIFS($K255:$K$6096,$A255:$A$6096,A254,$C255:$C$6096,C254,$E255:$E$6096,E254,$G255:$G$6096,G254,$R255:$R$6096,R254),0))))</f>
        <v>6963</v>
      </c>
      <c r="L254" s="22">
        <f>IF(C254="",SUMIFS($L255:$L$6096,$A255:$A$6096,A254,$E255:$E$6096,""),IF(E254="",SUMIFS($L255:$L$6096,$A255:$A$6096,A254,$C255:$C$6096,C254,$G255:$G$6096,""),IF(G254="",SUMIFS($L255:$L$6096,$A255:$A$6096,A254,$C255:$C$6096,C254,$E255:$E$6096,E254,$R255:$R$6096,R254),IF(I254="",SUMIFS($L255:$L$6096,$A255:$A$6096,A254,$C255:$C$6096,C254,$E255:$E$6096,E254,$G255:$G$6096,G254,$R255:$R$6096,R254),0))))</f>
        <v>7069</v>
      </c>
      <c r="M254" s="22">
        <f t="shared" ref="M254" si="12">K254-L254</f>
        <v>-106</v>
      </c>
      <c r="N254" s="77"/>
      <c r="O254" s="23"/>
      <c r="P254" s="60"/>
      <c r="Q254" s="73">
        <f>IF(C254="",SUMIFS($Q255:$Q$6096,$A255:$A$6096,A254,$E255:$E$6096,""),IF(E254="",SUMIFS($Q255:$Q$6096,$A255:$A$6096,A254,$C255:$C$6096,C254,$G255:$G$6096,""),IF(G254="",SUMIFS($Q255:$Q$6096,$A255:$A$6096,A254,$C255:$C$6096,C254,$E255:$E$6096,E254,$R255:$R$6096,R254),IF(I254="",SUMIFS($Q255:$Q$6096,$A255:$A$6096,A254,$C255:$C$6096,C254,$E255:$E$6096,E254,$G255:$G$6096,G254,$R255:$R$6096,R254),0))))</f>
        <v>0</v>
      </c>
      <c r="R254" s="61" t="s">
        <v>3000</v>
      </c>
    </row>
    <row r="255" spans="1:18" ht="18" customHeight="1" x14ac:dyDescent="0.15">
      <c r="A255" s="30">
        <v>2</v>
      </c>
      <c r="B255" s="31" t="s">
        <v>130</v>
      </c>
      <c r="C255" s="31">
        <v>1</v>
      </c>
      <c r="D255" s="31" t="s">
        <v>131</v>
      </c>
      <c r="E255" s="31">
        <v>2</v>
      </c>
      <c r="F255" s="31" t="s">
        <v>209</v>
      </c>
      <c r="G255" s="32">
        <v>11</v>
      </c>
      <c r="H255" s="32" t="s">
        <v>33</v>
      </c>
      <c r="I255" s="32"/>
      <c r="J255" s="83"/>
      <c r="K255" s="98"/>
      <c r="L255" s="98"/>
      <c r="M255" s="98"/>
      <c r="N255" s="83"/>
      <c r="O255" s="33"/>
      <c r="P255" s="81"/>
      <c r="Q255" s="33"/>
      <c r="R255" s="39" t="s">
        <v>133</v>
      </c>
    </row>
    <row r="256" spans="1:18" ht="18" customHeight="1" x14ac:dyDescent="0.15">
      <c r="A256" s="30">
        <v>2</v>
      </c>
      <c r="B256" s="31" t="s">
        <v>130</v>
      </c>
      <c r="C256" s="31">
        <v>1</v>
      </c>
      <c r="D256" s="31" t="s">
        <v>131</v>
      </c>
      <c r="E256" s="31">
        <v>2</v>
      </c>
      <c r="F256" s="31" t="s">
        <v>209</v>
      </c>
      <c r="G256" s="31">
        <v>11</v>
      </c>
      <c r="H256" s="31" t="s">
        <v>33</v>
      </c>
      <c r="I256" s="32">
        <v>1</v>
      </c>
      <c r="J256" s="83" t="s">
        <v>34</v>
      </c>
      <c r="K256" s="98">
        <v>126</v>
      </c>
      <c r="L256" s="98">
        <v>126</v>
      </c>
      <c r="M256" s="98">
        <f>K256-L256</f>
        <v>0</v>
      </c>
      <c r="N256" s="83" t="s">
        <v>210</v>
      </c>
      <c r="O256" s="98"/>
      <c r="P256" s="81"/>
      <c r="Q256" s="33"/>
      <c r="R256" s="39" t="s">
        <v>133</v>
      </c>
    </row>
    <row r="257" spans="1:18" ht="18" customHeight="1" x14ac:dyDescent="0.15">
      <c r="A257" s="30">
        <v>2</v>
      </c>
      <c r="B257" s="31" t="s">
        <v>130</v>
      </c>
      <c r="C257" s="31">
        <v>1</v>
      </c>
      <c r="D257" s="31" t="s">
        <v>131</v>
      </c>
      <c r="E257" s="31">
        <v>2</v>
      </c>
      <c r="F257" s="31" t="s">
        <v>209</v>
      </c>
      <c r="G257" s="31">
        <v>11</v>
      </c>
      <c r="H257" s="31" t="s">
        <v>33</v>
      </c>
      <c r="I257" s="31">
        <v>1</v>
      </c>
      <c r="J257" s="84" t="s">
        <v>34</v>
      </c>
      <c r="K257" s="98"/>
      <c r="L257" s="98"/>
      <c r="M257" s="98"/>
      <c r="N257" s="83" t="s">
        <v>3169</v>
      </c>
      <c r="O257" s="98">
        <v>4650</v>
      </c>
      <c r="P257" s="81"/>
      <c r="Q257" s="33"/>
      <c r="R257" s="39" t="s">
        <v>133</v>
      </c>
    </row>
    <row r="258" spans="1:18" ht="18" customHeight="1" x14ac:dyDescent="0.15">
      <c r="A258" s="30">
        <v>2</v>
      </c>
      <c r="B258" s="31" t="s">
        <v>130</v>
      </c>
      <c r="C258" s="31">
        <v>1</v>
      </c>
      <c r="D258" s="31" t="s">
        <v>131</v>
      </c>
      <c r="E258" s="31">
        <v>2</v>
      </c>
      <c r="F258" s="31" t="s">
        <v>209</v>
      </c>
      <c r="G258" s="31">
        <v>11</v>
      </c>
      <c r="H258" s="31" t="s">
        <v>33</v>
      </c>
      <c r="I258" s="31">
        <v>1</v>
      </c>
      <c r="J258" s="84" t="s">
        <v>34</v>
      </c>
      <c r="K258" s="98"/>
      <c r="L258" s="98"/>
      <c r="M258" s="98"/>
      <c r="N258" s="83" t="s">
        <v>211</v>
      </c>
      <c r="O258" s="98"/>
      <c r="P258" s="81"/>
      <c r="Q258" s="33"/>
      <c r="R258" s="39" t="s">
        <v>133</v>
      </c>
    </row>
    <row r="259" spans="1:18" ht="18" customHeight="1" x14ac:dyDescent="0.15">
      <c r="A259" s="30">
        <v>2</v>
      </c>
      <c r="B259" s="31" t="s">
        <v>130</v>
      </c>
      <c r="C259" s="31">
        <v>1</v>
      </c>
      <c r="D259" s="31" t="s">
        <v>131</v>
      </c>
      <c r="E259" s="31">
        <v>2</v>
      </c>
      <c r="F259" s="31" t="s">
        <v>209</v>
      </c>
      <c r="G259" s="31">
        <v>11</v>
      </c>
      <c r="H259" s="31" t="s">
        <v>33</v>
      </c>
      <c r="I259" s="31">
        <v>1</v>
      </c>
      <c r="J259" s="84" t="s">
        <v>34</v>
      </c>
      <c r="K259" s="98"/>
      <c r="L259" s="98"/>
      <c r="M259" s="98"/>
      <c r="N259" s="83" t="s">
        <v>212</v>
      </c>
      <c r="O259" s="98"/>
      <c r="P259" s="81"/>
      <c r="Q259" s="33"/>
      <c r="R259" s="39" t="s">
        <v>133</v>
      </c>
    </row>
    <row r="260" spans="1:18" ht="18" customHeight="1" x14ac:dyDescent="0.15">
      <c r="A260" s="30">
        <v>2</v>
      </c>
      <c r="B260" s="31" t="s">
        <v>130</v>
      </c>
      <c r="C260" s="31">
        <v>1</v>
      </c>
      <c r="D260" s="31" t="s">
        <v>131</v>
      </c>
      <c r="E260" s="31">
        <v>2</v>
      </c>
      <c r="F260" s="31" t="s">
        <v>209</v>
      </c>
      <c r="G260" s="31">
        <v>11</v>
      </c>
      <c r="H260" s="31" t="s">
        <v>33</v>
      </c>
      <c r="I260" s="31">
        <v>1</v>
      </c>
      <c r="J260" s="84" t="s">
        <v>34</v>
      </c>
      <c r="K260" s="98"/>
      <c r="L260" s="98"/>
      <c r="M260" s="98"/>
      <c r="N260" s="83" t="s">
        <v>3170</v>
      </c>
      <c r="O260" s="98">
        <v>121176</v>
      </c>
      <c r="P260" s="81"/>
      <c r="Q260" s="33"/>
      <c r="R260" s="39" t="s">
        <v>133</v>
      </c>
    </row>
    <row r="261" spans="1:18" ht="18" customHeight="1" x14ac:dyDescent="0.15">
      <c r="A261" s="30">
        <v>2</v>
      </c>
      <c r="B261" s="31" t="s">
        <v>130</v>
      </c>
      <c r="C261" s="31">
        <v>1</v>
      </c>
      <c r="D261" s="31" t="s">
        <v>131</v>
      </c>
      <c r="E261" s="31">
        <v>2</v>
      </c>
      <c r="F261" s="31" t="s">
        <v>209</v>
      </c>
      <c r="G261" s="31">
        <v>11</v>
      </c>
      <c r="H261" s="31" t="s">
        <v>33</v>
      </c>
      <c r="I261" s="32">
        <v>4</v>
      </c>
      <c r="J261" s="83" t="s">
        <v>111</v>
      </c>
      <c r="K261" s="98">
        <v>375</v>
      </c>
      <c r="L261" s="98">
        <v>398</v>
      </c>
      <c r="M261" s="98">
        <f>K261-L261</f>
        <v>-23</v>
      </c>
      <c r="N261" s="83" t="s">
        <v>213</v>
      </c>
      <c r="O261" s="98"/>
      <c r="P261" s="81"/>
      <c r="Q261" s="33"/>
      <c r="R261" s="39" t="s">
        <v>133</v>
      </c>
    </row>
    <row r="262" spans="1:18" ht="18" customHeight="1" x14ac:dyDescent="0.15">
      <c r="A262" s="30">
        <v>2</v>
      </c>
      <c r="B262" s="31" t="s">
        <v>130</v>
      </c>
      <c r="C262" s="31">
        <v>1</v>
      </c>
      <c r="D262" s="31" t="s">
        <v>131</v>
      </c>
      <c r="E262" s="31">
        <v>2</v>
      </c>
      <c r="F262" s="31" t="s">
        <v>209</v>
      </c>
      <c r="G262" s="31">
        <v>11</v>
      </c>
      <c r="H262" s="31" t="s">
        <v>33</v>
      </c>
      <c r="I262" s="31">
        <v>4</v>
      </c>
      <c r="J262" s="84" t="s">
        <v>111</v>
      </c>
      <c r="K262" s="98"/>
      <c r="L262" s="98"/>
      <c r="M262" s="98"/>
      <c r="N262" s="83" t="s">
        <v>3171</v>
      </c>
      <c r="O262" s="98">
        <v>231625</v>
      </c>
      <c r="P262" s="81"/>
      <c r="Q262" s="33"/>
      <c r="R262" s="39" t="s">
        <v>133</v>
      </c>
    </row>
    <row r="263" spans="1:18" ht="18" customHeight="1" x14ac:dyDescent="0.15">
      <c r="A263" s="30">
        <v>2</v>
      </c>
      <c r="B263" s="31" t="s">
        <v>130</v>
      </c>
      <c r="C263" s="31">
        <v>1</v>
      </c>
      <c r="D263" s="31" t="s">
        <v>131</v>
      </c>
      <c r="E263" s="31">
        <v>2</v>
      </c>
      <c r="F263" s="31" t="s">
        <v>209</v>
      </c>
      <c r="G263" s="31">
        <v>11</v>
      </c>
      <c r="H263" s="31" t="s">
        <v>33</v>
      </c>
      <c r="I263" s="31">
        <v>4</v>
      </c>
      <c r="J263" s="84" t="s">
        <v>111</v>
      </c>
      <c r="K263" s="98"/>
      <c r="L263" s="98"/>
      <c r="M263" s="98"/>
      <c r="N263" s="83" t="s">
        <v>214</v>
      </c>
      <c r="O263" s="98"/>
      <c r="P263" s="81"/>
      <c r="Q263" s="33"/>
      <c r="R263" s="39" t="s">
        <v>133</v>
      </c>
    </row>
    <row r="264" spans="1:18" ht="18" customHeight="1" x14ac:dyDescent="0.15">
      <c r="A264" s="30">
        <v>2</v>
      </c>
      <c r="B264" s="31" t="s">
        <v>130</v>
      </c>
      <c r="C264" s="31">
        <v>1</v>
      </c>
      <c r="D264" s="31" t="s">
        <v>131</v>
      </c>
      <c r="E264" s="31">
        <v>2</v>
      </c>
      <c r="F264" s="31" t="s">
        <v>209</v>
      </c>
      <c r="G264" s="31">
        <v>11</v>
      </c>
      <c r="H264" s="31" t="s">
        <v>33</v>
      </c>
      <c r="I264" s="31">
        <v>4</v>
      </c>
      <c r="J264" s="84" t="s">
        <v>111</v>
      </c>
      <c r="K264" s="98"/>
      <c r="L264" s="98"/>
      <c r="M264" s="98"/>
      <c r="N264" s="83" t="s">
        <v>3172</v>
      </c>
      <c r="O264" s="98">
        <v>142500</v>
      </c>
      <c r="P264" s="81"/>
      <c r="Q264" s="33"/>
      <c r="R264" s="39" t="s">
        <v>133</v>
      </c>
    </row>
    <row r="265" spans="1:18" ht="18" customHeight="1" x14ac:dyDescent="0.15">
      <c r="A265" s="30">
        <v>2</v>
      </c>
      <c r="B265" s="31" t="s">
        <v>130</v>
      </c>
      <c r="C265" s="31">
        <v>1</v>
      </c>
      <c r="D265" s="31" t="s">
        <v>131</v>
      </c>
      <c r="E265" s="31">
        <v>2</v>
      </c>
      <c r="F265" s="31" t="s">
        <v>209</v>
      </c>
      <c r="G265" s="32">
        <v>13</v>
      </c>
      <c r="H265" s="32" t="s">
        <v>39</v>
      </c>
      <c r="I265" s="32"/>
      <c r="J265" s="83"/>
      <c r="K265" s="98"/>
      <c r="L265" s="98"/>
      <c r="M265" s="98"/>
      <c r="N265" s="83"/>
      <c r="O265" s="33"/>
      <c r="P265" s="81"/>
      <c r="Q265" s="33"/>
      <c r="R265" s="39" t="s">
        <v>133</v>
      </c>
    </row>
    <row r="266" spans="1:18" ht="18" customHeight="1" x14ac:dyDescent="0.15">
      <c r="A266" s="30">
        <v>2</v>
      </c>
      <c r="B266" s="31" t="s">
        <v>130</v>
      </c>
      <c r="C266" s="31">
        <v>1</v>
      </c>
      <c r="D266" s="31" t="s">
        <v>131</v>
      </c>
      <c r="E266" s="31">
        <v>2</v>
      </c>
      <c r="F266" s="31" t="s">
        <v>209</v>
      </c>
      <c r="G266" s="31">
        <v>13</v>
      </c>
      <c r="H266" s="31" t="s">
        <v>39</v>
      </c>
      <c r="I266" s="32">
        <v>21</v>
      </c>
      <c r="J266" s="83" t="s">
        <v>117</v>
      </c>
      <c r="K266" s="98">
        <v>1452</v>
      </c>
      <c r="L266" s="98">
        <v>1517</v>
      </c>
      <c r="M266" s="98">
        <f t="shared" ref="M266:M267" si="13">K266-L266</f>
        <v>-65</v>
      </c>
      <c r="N266" s="83" t="s">
        <v>215</v>
      </c>
      <c r="O266" s="98">
        <v>1451932</v>
      </c>
      <c r="P266" s="81"/>
      <c r="Q266" s="33"/>
      <c r="R266" s="39" t="s">
        <v>133</v>
      </c>
    </row>
    <row r="267" spans="1:18" ht="18" customHeight="1" x14ac:dyDescent="0.15">
      <c r="A267" s="30">
        <v>2</v>
      </c>
      <c r="B267" s="31" t="s">
        <v>130</v>
      </c>
      <c r="C267" s="31">
        <v>1</v>
      </c>
      <c r="D267" s="31" t="s">
        <v>131</v>
      </c>
      <c r="E267" s="31">
        <v>2</v>
      </c>
      <c r="F267" s="31" t="s">
        <v>209</v>
      </c>
      <c r="G267" s="31">
        <v>13</v>
      </c>
      <c r="H267" s="31" t="s">
        <v>39</v>
      </c>
      <c r="I267" s="32">
        <v>51</v>
      </c>
      <c r="J267" s="83" t="s">
        <v>175</v>
      </c>
      <c r="K267" s="98">
        <v>275</v>
      </c>
      <c r="L267" s="98">
        <v>295</v>
      </c>
      <c r="M267" s="98">
        <f t="shared" si="13"/>
        <v>-20</v>
      </c>
      <c r="N267" s="83" t="s">
        <v>216</v>
      </c>
      <c r="O267" s="98">
        <v>274680</v>
      </c>
      <c r="P267" s="81"/>
      <c r="Q267" s="33"/>
      <c r="R267" s="39" t="s">
        <v>133</v>
      </c>
    </row>
    <row r="268" spans="1:18" ht="18" customHeight="1" x14ac:dyDescent="0.15">
      <c r="A268" s="30">
        <v>2</v>
      </c>
      <c r="B268" s="31" t="s">
        <v>130</v>
      </c>
      <c r="C268" s="31">
        <v>1</v>
      </c>
      <c r="D268" s="31" t="s">
        <v>131</v>
      </c>
      <c r="E268" s="31">
        <v>2</v>
      </c>
      <c r="F268" s="31" t="s">
        <v>209</v>
      </c>
      <c r="G268" s="32">
        <v>14</v>
      </c>
      <c r="H268" s="32" t="s">
        <v>40</v>
      </c>
      <c r="I268" s="32"/>
      <c r="J268" s="83"/>
      <c r="K268" s="98"/>
      <c r="L268" s="98"/>
      <c r="M268" s="98"/>
      <c r="N268" s="83"/>
      <c r="O268" s="33"/>
      <c r="P268" s="81"/>
      <c r="Q268" s="33"/>
      <c r="R268" s="39" t="s">
        <v>133</v>
      </c>
    </row>
    <row r="269" spans="1:18" ht="18" customHeight="1" x14ac:dyDescent="0.15">
      <c r="A269" s="30">
        <v>2</v>
      </c>
      <c r="B269" s="31" t="s">
        <v>130</v>
      </c>
      <c r="C269" s="31">
        <v>1</v>
      </c>
      <c r="D269" s="31" t="s">
        <v>131</v>
      </c>
      <c r="E269" s="31">
        <v>2</v>
      </c>
      <c r="F269" s="31" t="s">
        <v>209</v>
      </c>
      <c r="G269" s="31">
        <v>14</v>
      </c>
      <c r="H269" s="31" t="s">
        <v>40</v>
      </c>
      <c r="I269" s="32">
        <v>41</v>
      </c>
      <c r="J269" s="83" t="s">
        <v>182</v>
      </c>
      <c r="K269" s="98">
        <v>4695</v>
      </c>
      <c r="L269" s="98">
        <v>4693</v>
      </c>
      <c r="M269" s="98">
        <f>K269-L269</f>
        <v>2</v>
      </c>
      <c r="N269" s="83" t="s">
        <v>217</v>
      </c>
      <c r="O269" s="98">
        <v>173964</v>
      </c>
      <c r="P269" s="81"/>
      <c r="Q269" s="33"/>
      <c r="R269" s="39" t="s">
        <v>133</v>
      </c>
    </row>
    <row r="270" spans="1:18" ht="18" customHeight="1" x14ac:dyDescent="0.15">
      <c r="A270" s="30">
        <v>2</v>
      </c>
      <c r="B270" s="31" t="s">
        <v>130</v>
      </c>
      <c r="C270" s="31">
        <v>1</v>
      </c>
      <c r="D270" s="31" t="s">
        <v>131</v>
      </c>
      <c r="E270" s="31">
        <v>2</v>
      </c>
      <c r="F270" s="31" t="s">
        <v>209</v>
      </c>
      <c r="G270" s="31">
        <v>14</v>
      </c>
      <c r="H270" s="31" t="s">
        <v>40</v>
      </c>
      <c r="I270" s="31">
        <v>41</v>
      </c>
      <c r="J270" s="84" t="s">
        <v>182</v>
      </c>
      <c r="K270" s="98"/>
      <c r="L270" s="98"/>
      <c r="M270" s="98"/>
      <c r="N270" s="83" t="s">
        <v>218</v>
      </c>
      <c r="O270" s="98">
        <v>1586396</v>
      </c>
      <c r="P270" s="81"/>
      <c r="Q270" s="33"/>
      <c r="R270" s="39" t="s">
        <v>133</v>
      </c>
    </row>
    <row r="271" spans="1:18" ht="18" customHeight="1" x14ac:dyDescent="0.15">
      <c r="A271" s="30">
        <v>2</v>
      </c>
      <c r="B271" s="31" t="s">
        <v>130</v>
      </c>
      <c r="C271" s="31">
        <v>1</v>
      </c>
      <c r="D271" s="31" t="s">
        <v>131</v>
      </c>
      <c r="E271" s="31">
        <v>2</v>
      </c>
      <c r="F271" s="31" t="s">
        <v>209</v>
      </c>
      <c r="G271" s="31">
        <v>14</v>
      </c>
      <c r="H271" s="31" t="s">
        <v>40</v>
      </c>
      <c r="I271" s="31">
        <v>41</v>
      </c>
      <c r="J271" s="84" t="s">
        <v>182</v>
      </c>
      <c r="K271" s="98"/>
      <c r="L271" s="98"/>
      <c r="M271" s="98"/>
      <c r="N271" s="83" t="s">
        <v>219</v>
      </c>
      <c r="O271" s="98">
        <v>246240</v>
      </c>
      <c r="P271" s="81"/>
      <c r="Q271" s="33"/>
      <c r="R271" s="39" t="s">
        <v>133</v>
      </c>
    </row>
    <row r="272" spans="1:18" ht="18" customHeight="1" x14ac:dyDescent="0.15">
      <c r="A272" s="30">
        <v>2</v>
      </c>
      <c r="B272" s="31" t="s">
        <v>130</v>
      </c>
      <c r="C272" s="31">
        <v>1</v>
      </c>
      <c r="D272" s="31" t="s">
        <v>131</v>
      </c>
      <c r="E272" s="31">
        <v>2</v>
      </c>
      <c r="F272" s="31" t="s">
        <v>209</v>
      </c>
      <c r="G272" s="31">
        <v>14</v>
      </c>
      <c r="H272" s="31" t="s">
        <v>40</v>
      </c>
      <c r="I272" s="31">
        <v>41</v>
      </c>
      <c r="J272" s="84" t="s">
        <v>182</v>
      </c>
      <c r="K272" s="98"/>
      <c r="L272" s="98"/>
      <c r="M272" s="98"/>
      <c r="N272" s="83" t="s">
        <v>220</v>
      </c>
      <c r="O272" s="98">
        <v>261600</v>
      </c>
      <c r="P272" s="81"/>
      <c r="Q272" s="33"/>
      <c r="R272" s="39" t="s">
        <v>133</v>
      </c>
    </row>
    <row r="273" spans="1:18" ht="18" customHeight="1" x14ac:dyDescent="0.15">
      <c r="A273" s="30">
        <v>2</v>
      </c>
      <c r="B273" s="31" t="s">
        <v>130</v>
      </c>
      <c r="C273" s="31">
        <v>1</v>
      </c>
      <c r="D273" s="31" t="s">
        <v>131</v>
      </c>
      <c r="E273" s="31">
        <v>2</v>
      </c>
      <c r="F273" s="31" t="s">
        <v>209</v>
      </c>
      <c r="G273" s="31">
        <v>14</v>
      </c>
      <c r="H273" s="31" t="s">
        <v>40</v>
      </c>
      <c r="I273" s="31">
        <v>41</v>
      </c>
      <c r="J273" s="84" t="s">
        <v>182</v>
      </c>
      <c r="K273" s="98"/>
      <c r="L273" s="98"/>
      <c r="M273" s="98"/>
      <c r="N273" s="83" t="s">
        <v>221</v>
      </c>
      <c r="O273" s="98">
        <v>2426112</v>
      </c>
      <c r="P273" s="81"/>
      <c r="Q273" s="33"/>
      <c r="R273" s="39" t="s">
        <v>133</v>
      </c>
    </row>
    <row r="274" spans="1:18" ht="18" customHeight="1" x14ac:dyDescent="0.15">
      <c r="A274" s="30">
        <v>2</v>
      </c>
      <c r="B274" s="31" t="s">
        <v>130</v>
      </c>
      <c r="C274" s="31">
        <v>1</v>
      </c>
      <c r="D274" s="31" t="s">
        <v>131</v>
      </c>
      <c r="E274" s="31">
        <v>2</v>
      </c>
      <c r="F274" s="31" t="s">
        <v>209</v>
      </c>
      <c r="G274" s="32">
        <v>19</v>
      </c>
      <c r="H274" s="32" t="s">
        <v>42</v>
      </c>
      <c r="I274" s="32"/>
      <c r="J274" s="83"/>
      <c r="K274" s="98"/>
      <c r="L274" s="98"/>
      <c r="M274" s="98"/>
      <c r="N274" s="83"/>
      <c r="O274" s="33"/>
      <c r="P274" s="81"/>
      <c r="Q274" s="33"/>
      <c r="R274" s="39" t="s">
        <v>133</v>
      </c>
    </row>
    <row r="275" spans="1:18" ht="18" customHeight="1" x14ac:dyDescent="0.15">
      <c r="A275" s="30">
        <v>2</v>
      </c>
      <c r="B275" s="31" t="s">
        <v>130</v>
      </c>
      <c r="C275" s="31">
        <v>1</v>
      </c>
      <c r="D275" s="31" t="s">
        <v>131</v>
      </c>
      <c r="E275" s="31">
        <v>2</v>
      </c>
      <c r="F275" s="31" t="s">
        <v>209</v>
      </c>
      <c r="G275" s="31">
        <v>19</v>
      </c>
      <c r="H275" s="31" t="s">
        <v>42</v>
      </c>
      <c r="I275" s="32">
        <v>41</v>
      </c>
      <c r="J275" s="83" t="s">
        <v>200</v>
      </c>
      <c r="K275" s="98">
        <v>40</v>
      </c>
      <c r="L275" s="98">
        <v>40</v>
      </c>
      <c r="M275" s="98">
        <f>K275-L275</f>
        <v>0</v>
      </c>
      <c r="N275" s="83" t="s">
        <v>222</v>
      </c>
      <c r="O275" s="98">
        <v>40000</v>
      </c>
      <c r="P275" s="81"/>
      <c r="Q275" s="33"/>
      <c r="R275" s="39" t="s">
        <v>133</v>
      </c>
    </row>
    <row r="276" spans="1:18" s="6" customFormat="1" ht="18" customHeight="1" x14ac:dyDescent="0.15">
      <c r="A276" s="13">
        <v>2</v>
      </c>
      <c r="B276" s="14" t="s">
        <v>3001</v>
      </c>
      <c r="C276" s="19">
        <v>1</v>
      </c>
      <c r="D276" s="14" t="s">
        <v>131</v>
      </c>
      <c r="E276" s="20">
        <v>3</v>
      </c>
      <c r="F276" s="21" t="s">
        <v>3002</v>
      </c>
      <c r="G276" s="20"/>
      <c r="H276" s="21"/>
      <c r="I276" s="20"/>
      <c r="J276" s="20"/>
      <c r="K276" s="22">
        <f>IF(C276="",SUMIFS($K277:$K$6096,$A277:$A$6096,A276,$E277:$E$6096,""),IF(E276="",SUMIFS($K277:$K$6096,$A277:$A$6096,A276,$C277:$C$6096,C276,$G277:$G$6096,""),IF(G276="",SUMIFS($K277:$K$6096,$A277:$A$6096,A276,$C277:$C$6096,C276,$E277:$E$6096,E276,$R277:$R$6096,R276),IF(I276="",SUMIFS($K277:$K$6096,$A277:$A$6096,A276,$C277:$C$6096,C276,$E277:$E$6096,E276,$G277:$G$6096,G276,$R277:$R$6096,R276),0))))</f>
        <v>6219</v>
      </c>
      <c r="L276" s="22">
        <f>IF(C276="",SUMIFS($L277:$L$6096,$A277:$A$6096,A276,$E277:$E$6096,""),IF(E276="",SUMIFS($L277:$L$6096,$A277:$A$6096,A276,$C277:$C$6096,C276,$G277:$G$6096,""),IF(G276="",SUMIFS($L277:$L$6096,$A277:$A$6096,A276,$C277:$C$6096,C276,$E277:$E$6096,E276,$R277:$R$6096,R276),IF(I276="",SUMIFS($L277:$L$6096,$A277:$A$6096,A276,$C277:$C$6096,C276,$E277:$E$6096,E276,$G277:$G$6096,G276,$R277:$R$6096,R276),0))))</f>
        <v>6252</v>
      </c>
      <c r="M276" s="22">
        <f t="shared" ref="M276" si="14">K276-L276</f>
        <v>-33</v>
      </c>
      <c r="N276" s="77"/>
      <c r="O276" s="23"/>
      <c r="P276" s="60"/>
      <c r="Q276" s="73">
        <f>IF(C276="",SUMIFS($Q277:$Q$6096,$A277:$A$6096,A276,$E277:$E$6096,""),IF(E276="",SUMIFS($Q277:$Q$6096,$A277:$A$6096,A276,$C277:$C$6096,C276,$G277:$G$6096,""),IF(G276="",SUMIFS($Q277:$Q$6096,$A277:$A$6096,A276,$C277:$C$6096,C276,$E277:$E$6096,E276,$R277:$R$6096,R276),IF(I276="",SUMIFS($Q277:$Q$6096,$A277:$A$6096,A276,$C277:$C$6096,C276,$E277:$E$6096,E276,$G277:$G$6096,G276,$R277:$R$6096,R276),0))))</f>
        <v>0</v>
      </c>
      <c r="R276" s="61" t="s">
        <v>3003</v>
      </c>
    </row>
    <row r="277" spans="1:18" ht="18" customHeight="1" x14ac:dyDescent="0.15">
      <c r="A277" s="30">
        <v>2</v>
      </c>
      <c r="B277" s="31" t="s">
        <v>130</v>
      </c>
      <c r="C277" s="31">
        <v>1</v>
      </c>
      <c r="D277" s="31" t="s">
        <v>131</v>
      </c>
      <c r="E277" s="31">
        <v>3</v>
      </c>
      <c r="F277" s="31" t="s">
        <v>223</v>
      </c>
      <c r="G277" s="32">
        <v>3</v>
      </c>
      <c r="H277" s="32" t="s">
        <v>22</v>
      </c>
      <c r="I277" s="32"/>
      <c r="J277" s="83"/>
      <c r="K277" s="98"/>
      <c r="L277" s="98"/>
      <c r="M277" s="98"/>
      <c r="N277" s="83"/>
      <c r="O277" s="33"/>
      <c r="P277" s="81"/>
      <c r="Q277" s="33"/>
      <c r="R277" s="39" t="s">
        <v>224</v>
      </c>
    </row>
    <row r="278" spans="1:18" ht="18" customHeight="1" x14ac:dyDescent="0.15">
      <c r="A278" s="30">
        <v>2</v>
      </c>
      <c r="B278" s="31" t="s">
        <v>130</v>
      </c>
      <c r="C278" s="31">
        <v>1</v>
      </c>
      <c r="D278" s="31" t="s">
        <v>131</v>
      </c>
      <c r="E278" s="31">
        <v>3</v>
      </c>
      <c r="F278" s="31" t="s">
        <v>223</v>
      </c>
      <c r="G278" s="31">
        <v>3</v>
      </c>
      <c r="H278" s="31" t="s">
        <v>22</v>
      </c>
      <c r="I278" s="32">
        <v>35</v>
      </c>
      <c r="J278" s="83" t="s">
        <v>25</v>
      </c>
      <c r="K278" s="98">
        <v>151</v>
      </c>
      <c r="L278" s="98">
        <v>151</v>
      </c>
      <c r="M278" s="98">
        <f>K278-L278</f>
        <v>0</v>
      </c>
      <c r="N278" s="83" t="s">
        <v>225</v>
      </c>
      <c r="O278" s="98"/>
      <c r="P278" s="81"/>
      <c r="Q278" s="33"/>
      <c r="R278" s="39" t="s">
        <v>224</v>
      </c>
    </row>
    <row r="279" spans="1:18" ht="18" customHeight="1" x14ac:dyDescent="0.15">
      <c r="A279" s="30">
        <v>2</v>
      </c>
      <c r="B279" s="31" t="s">
        <v>130</v>
      </c>
      <c r="C279" s="31">
        <v>1</v>
      </c>
      <c r="D279" s="31" t="s">
        <v>131</v>
      </c>
      <c r="E279" s="31">
        <v>3</v>
      </c>
      <c r="F279" s="31" t="s">
        <v>223</v>
      </c>
      <c r="G279" s="31">
        <v>3</v>
      </c>
      <c r="H279" s="31" t="s">
        <v>22</v>
      </c>
      <c r="I279" s="31">
        <v>35</v>
      </c>
      <c r="J279" s="84" t="s">
        <v>25</v>
      </c>
      <c r="K279" s="98"/>
      <c r="L279" s="98"/>
      <c r="M279" s="98"/>
      <c r="N279" s="83" t="s">
        <v>4105</v>
      </c>
      <c r="O279" s="98">
        <v>150800</v>
      </c>
      <c r="P279" s="81"/>
      <c r="Q279" s="33"/>
      <c r="R279" s="39" t="s">
        <v>224</v>
      </c>
    </row>
    <row r="280" spans="1:18" ht="18" customHeight="1" x14ac:dyDescent="0.15">
      <c r="A280" s="30">
        <v>2</v>
      </c>
      <c r="B280" s="31" t="s">
        <v>130</v>
      </c>
      <c r="C280" s="31">
        <v>1</v>
      </c>
      <c r="D280" s="31" t="s">
        <v>131</v>
      </c>
      <c r="E280" s="31">
        <v>3</v>
      </c>
      <c r="F280" s="31" t="s">
        <v>223</v>
      </c>
      <c r="G280" s="32">
        <v>11</v>
      </c>
      <c r="H280" s="32" t="s">
        <v>33</v>
      </c>
      <c r="I280" s="32"/>
      <c r="J280" s="83"/>
      <c r="K280" s="98"/>
      <c r="L280" s="98"/>
      <c r="M280" s="98"/>
      <c r="N280" s="83"/>
      <c r="O280" s="33"/>
      <c r="P280" s="81"/>
      <c r="Q280" s="33"/>
      <c r="R280" s="39" t="s">
        <v>224</v>
      </c>
    </row>
    <row r="281" spans="1:18" ht="18" customHeight="1" x14ac:dyDescent="0.15">
      <c r="A281" s="30">
        <v>2</v>
      </c>
      <c r="B281" s="31" t="s">
        <v>130</v>
      </c>
      <c r="C281" s="31">
        <v>1</v>
      </c>
      <c r="D281" s="31" t="s">
        <v>131</v>
      </c>
      <c r="E281" s="31">
        <v>3</v>
      </c>
      <c r="F281" s="31" t="s">
        <v>223</v>
      </c>
      <c r="G281" s="31">
        <v>11</v>
      </c>
      <c r="H281" s="31" t="s">
        <v>33</v>
      </c>
      <c r="I281" s="32">
        <v>1</v>
      </c>
      <c r="J281" s="83" t="s">
        <v>34</v>
      </c>
      <c r="K281" s="98">
        <v>260</v>
      </c>
      <c r="L281" s="98">
        <v>314</v>
      </c>
      <c r="M281" s="98">
        <f>K281-L281</f>
        <v>-54</v>
      </c>
      <c r="N281" s="83" t="s">
        <v>3173</v>
      </c>
      <c r="O281" s="98">
        <v>160000</v>
      </c>
      <c r="P281" s="81"/>
      <c r="Q281" s="33"/>
      <c r="R281" s="39" t="s">
        <v>224</v>
      </c>
    </row>
    <row r="282" spans="1:18" ht="18" customHeight="1" x14ac:dyDescent="0.15">
      <c r="A282" s="30">
        <v>2</v>
      </c>
      <c r="B282" s="31" t="s">
        <v>130</v>
      </c>
      <c r="C282" s="31">
        <v>1</v>
      </c>
      <c r="D282" s="31" t="s">
        <v>131</v>
      </c>
      <c r="E282" s="31">
        <v>3</v>
      </c>
      <c r="F282" s="31" t="s">
        <v>223</v>
      </c>
      <c r="G282" s="31">
        <v>11</v>
      </c>
      <c r="H282" s="31" t="s">
        <v>33</v>
      </c>
      <c r="I282" s="31">
        <v>1</v>
      </c>
      <c r="J282" s="84" t="s">
        <v>34</v>
      </c>
      <c r="K282" s="98"/>
      <c r="L282" s="98"/>
      <c r="M282" s="98"/>
      <c r="N282" s="83" t="s">
        <v>226</v>
      </c>
      <c r="O282" s="98">
        <v>15000</v>
      </c>
      <c r="P282" s="81"/>
      <c r="Q282" s="33"/>
      <c r="R282" s="39" t="s">
        <v>224</v>
      </c>
    </row>
    <row r="283" spans="1:18" ht="18" customHeight="1" x14ac:dyDescent="0.15">
      <c r="A283" s="30">
        <v>2</v>
      </c>
      <c r="B283" s="31" t="s">
        <v>130</v>
      </c>
      <c r="C283" s="31">
        <v>1</v>
      </c>
      <c r="D283" s="31" t="s">
        <v>131</v>
      </c>
      <c r="E283" s="31">
        <v>3</v>
      </c>
      <c r="F283" s="31" t="s">
        <v>223</v>
      </c>
      <c r="G283" s="31">
        <v>11</v>
      </c>
      <c r="H283" s="31" t="s">
        <v>33</v>
      </c>
      <c r="I283" s="31">
        <v>1</v>
      </c>
      <c r="J283" s="84" t="s">
        <v>34</v>
      </c>
      <c r="K283" s="98"/>
      <c r="L283" s="98"/>
      <c r="M283" s="98"/>
      <c r="N283" s="83" t="s">
        <v>227</v>
      </c>
      <c r="O283" s="98">
        <v>20000</v>
      </c>
      <c r="P283" s="81"/>
      <c r="Q283" s="33"/>
      <c r="R283" s="39" t="s">
        <v>224</v>
      </c>
    </row>
    <row r="284" spans="1:18" ht="18" customHeight="1" x14ac:dyDescent="0.15">
      <c r="A284" s="30">
        <v>2</v>
      </c>
      <c r="B284" s="31" t="s">
        <v>130</v>
      </c>
      <c r="C284" s="31">
        <v>1</v>
      </c>
      <c r="D284" s="31" t="s">
        <v>131</v>
      </c>
      <c r="E284" s="31">
        <v>3</v>
      </c>
      <c r="F284" s="31" t="s">
        <v>223</v>
      </c>
      <c r="G284" s="31">
        <v>11</v>
      </c>
      <c r="H284" s="31" t="s">
        <v>33</v>
      </c>
      <c r="I284" s="31">
        <v>1</v>
      </c>
      <c r="J284" s="84" t="s">
        <v>34</v>
      </c>
      <c r="K284" s="98"/>
      <c r="L284" s="98"/>
      <c r="M284" s="98"/>
      <c r="N284" s="83" t="s">
        <v>228</v>
      </c>
      <c r="O284" s="98">
        <v>25000</v>
      </c>
      <c r="P284" s="81"/>
      <c r="Q284" s="33"/>
      <c r="R284" s="39" t="s">
        <v>224</v>
      </c>
    </row>
    <row r="285" spans="1:18" ht="18" customHeight="1" x14ac:dyDescent="0.15">
      <c r="A285" s="30">
        <v>2</v>
      </c>
      <c r="B285" s="31" t="s">
        <v>130</v>
      </c>
      <c r="C285" s="31">
        <v>1</v>
      </c>
      <c r="D285" s="31" t="s">
        <v>131</v>
      </c>
      <c r="E285" s="31">
        <v>3</v>
      </c>
      <c r="F285" s="31" t="s">
        <v>223</v>
      </c>
      <c r="G285" s="31">
        <v>11</v>
      </c>
      <c r="H285" s="31" t="s">
        <v>33</v>
      </c>
      <c r="I285" s="31">
        <v>1</v>
      </c>
      <c r="J285" s="84" t="s">
        <v>34</v>
      </c>
      <c r="K285" s="98"/>
      <c r="L285" s="98"/>
      <c r="M285" s="98"/>
      <c r="N285" s="83" t="s">
        <v>4106</v>
      </c>
      <c r="O285" s="98">
        <v>40000</v>
      </c>
      <c r="P285" s="81"/>
      <c r="Q285" s="33"/>
      <c r="R285" s="39" t="s">
        <v>224</v>
      </c>
    </row>
    <row r="286" spans="1:18" ht="18" customHeight="1" x14ac:dyDescent="0.15">
      <c r="A286" s="30">
        <v>2</v>
      </c>
      <c r="B286" s="31" t="s">
        <v>130</v>
      </c>
      <c r="C286" s="31">
        <v>1</v>
      </c>
      <c r="D286" s="31" t="s">
        <v>131</v>
      </c>
      <c r="E286" s="31">
        <v>3</v>
      </c>
      <c r="F286" s="31" t="s">
        <v>223</v>
      </c>
      <c r="G286" s="31">
        <v>11</v>
      </c>
      <c r="H286" s="31" t="s">
        <v>33</v>
      </c>
      <c r="I286" s="32">
        <v>4</v>
      </c>
      <c r="J286" s="83" t="s">
        <v>111</v>
      </c>
      <c r="K286" s="98">
        <v>311</v>
      </c>
      <c r="L286" s="98">
        <v>311</v>
      </c>
      <c r="M286" s="98">
        <f>K286-L286</f>
        <v>0</v>
      </c>
      <c r="N286" s="83" t="s">
        <v>3174</v>
      </c>
      <c r="O286" s="98">
        <v>275000</v>
      </c>
      <c r="P286" s="81"/>
      <c r="Q286" s="33"/>
      <c r="R286" s="39" t="s">
        <v>224</v>
      </c>
    </row>
    <row r="287" spans="1:18" ht="18" customHeight="1" x14ac:dyDescent="0.15">
      <c r="A287" s="30">
        <v>2</v>
      </c>
      <c r="B287" s="31" t="s">
        <v>130</v>
      </c>
      <c r="C287" s="31">
        <v>1</v>
      </c>
      <c r="D287" s="31" t="s">
        <v>131</v>
      </c>
      <c r="E287" s="31">
        <v>3</v>
      </c>
      <c r="F287" s="31" t="s">
        <v>223</v>
      </c>
      <c r="G287" s="31">
        <v>11</v>
      </c>
      <c r="H287" s="31" t="s">
        <v>33</v>
      </c>
      <c r="I287" s="31">
        <v>4</v>
      </c>
      <c r="J287" s="84" t="s">
        <v>111</v>
      </c>
      <c r="K287" s="98"/>
      <c r="L287" s="98"/>
      <c r="M287" s="98"/>
      <c r="N287" s="83" t="s">
        <v>3175</v>
      </c>
      <c r="O287" s="98">
        <v>6000</v>
      </c>
      <c r="P287" s="81"/>
      <c r="Q287" s="33"/>
      <c r="R287" s="39" t="s">
        <v>224</v>
      </c>
    </row>
    <row r="288" spans="1:18" ht="18" customHeight="1" x14ac:dyDescent="0.15">
      <c r="A288" s="30">
        <v>2</v>
      </c>
      <c r="B288" s="31" t="s">
        <v>130</v>
      </c>
      <c r="C288" s="31">
        <v>1</v>
      </c>
      <c r="D288" s="31" t="s">
        <v>131</v>
      </c>
      <c r="E288" s="31">
        <v>3</v>
      </c>
      <c r="F288" s="31" t="s">
        <v>223</v>
      </c>
      <c r="G288" s="31">
        <v>11</v>
      </c>
      <c r="H288" s="31" t="s">
        <v>33</v>
      </c>
      <c r="I288" s="31">
        <v>4</v>
      </c>
      <c r="J288" s="84" t="s">
        <v>111</v>
      </c>
      <c r="K288" s="98"/>
      <c r="L288" s="98"/>
      <c r="M288" s="98"/>
      <c r="N288" s="83" t="s">
        <v>229</v>
      </c>
      <c r="O288" s="98">
        <v>30000</v>
      </c>
      <c r="P288" s="81"/>
      <c r="Q288" s="33"/>
      <c r="R288" s="39" t="s">
        <v>224</v>
      </c>
    </row>
    <row r="289" spans="1:18" ht="18" customHeight="1" x14ac:dyDescent="0.15">
      <c r="A289" s="30">
        <v>2</v>
      </c>
      <c r="B289" s="31" t="s">
        <v>130</v>
      </c>
      <c r="C289" s="31">
        <v>1</v>
      </c>
      <c r="D289" s="31" t="s">
        <v>131</v>
      </c>
      <c r="E289" s="31">
        <v>3</v>
      </c>
      <c r="F289" s="31" t="s">
        <v>223</v>
      </c>
      <c r="G289" s="32">
        <v>12</v>
      </c>
      <c r="H289" s="32" t="s">
        <v>36</v>
      </c>
      <c r="I289" s="32"/>
      <c r="J289" s="83"/>
      <c r="K289" s="98"/>
      <c r="L289" s="98"/>
      <c r="M289" s="98"/>
      <c r="N289" s="83"/>
      <c r="O289" s="33"/>
      <c r="P289" s="81"/>
      <c r="Q289" s="33"/>
      <c r="R289" s="39" t="s">
        <v>224</v>
      </c>
    </row>
    <row r="290" spans="1:18" ht="18" customHeight="1" x14ac:dyDescent="0.15">
      <c r="A290" s="30">
        <v>2</v>
      </c>
      <c r="B290" s="31" t="s">
        <v>130</v>
      </c>
      <c r="C290" s="31">
        <v>1</v>
      </c>
      <c r="D290" s="31" t="s">
        <v>131</v>
      </c>
      <c r="E290" s="31">
        <v>3</v>
      </c>
      <c r="F290" s="31" t="s">
        <v>223</v>
      </c>
      <c r="G290" s="31">
        <v>12</v>
      </c>
      <c r="H290" s="31" t="s">
        <v>36</v>
      </c>
      <c r="I290" s="32">
        <v>1</v>
      </c>
      <c r="J290" s="83" t="s">
        <v>37</v>
      </c>
      <c r="K290" s="98">
        <v>354</v>
      </c>
      <c r="L290" s="98">
        <v>347</v>
      </c>
      <c r="M290" s="98">
        <f>K290-L290</f>
        <v>7</v>
      </c>
      <c r="N290" s="83" t="s">
        <v>3176</v>
      </c>
      <c r="O290" s="98">
        <v>230640</v>
      </c>
      <c r="P290" s="81"/>
      <c r="Q290" s="33"/>
      <c r="R290" s="39" t="s">
        <v>224</v>
      </c>
    </row>
    <row r="291" spans="1:18" ht="18" customHeight="1" x14ac:dyDescent="0.15">
      <c r="A291" s="30">
        <v>2</v>
      </c>
      <c r="B291" s="31" t="s">
        <v>130</v>
      </c>
      <c r="C291" s="31">
        <v>1</v>
      </c>
      <c r="D291" s="31" t="s">
        <v>131</v>
      </c>
      <c r="E291" s="31">
        <v>3</v>
      </c>
      <c r="F291" s="31" t="s">
        <v>223</v>
      </c>
      <c r="G291" s="31">
        <v>12</v>
      </c>
      <c r="H291" s="31" t="s">
        <v>36</v>
      </c>
      <c r="I291" s="31">
        <v>1</v>
      </c>
      <c r="J291" s="84" t="s">
        <v>37</v>
      </c>
      <c r="K291" s="98"/>
      <c r="L291" s="98"/>
      <c r="M291" s="98"/>
      <c r="N291" s="83" t="s">
        <v>3177</v>
      </c>
      <c r="O291" s="98">
        <v>4100</v>
      </c>
      <c r="P291" s="81"/>
      <c r="Q291" s="33"/>
      <c r="R291" s="39" t="s">
        <v>224</v>
      </c>
    </row>
    <row r="292" spans="1:18" ht="18" customHeight="1" x14ac:dyDescent="0.15">
      <c r="A292" s="30">
        <v>2</v>
      </c>
      <c r="B292" s="31" t="s">
        <v>130</v>
      </c>
      <c r="C292" s="31">
        <v>1</v>
      </c>
      <c r="D292" s="31" t="s">
        <v>131</v>
      </c>
      <c r="E292" s="31">
        <v>3</v>
      </c>
      <c r="F292" s="31" t="s">
        <v>223</v>
      </c>
      <c r="G292" s="31">
        <v>12</v>
      </c>
      <c r="H292" s="31" t="s">
        <v>36</v>
      </c>
      <c r="I292" s="31">
        <v>1</v>
      </c>
      <c r="J292" s="84" t="s">
        <v>37</v>
      </c>
      <c r="K292" s="98"/>
      <c r="L292" s="98"/>
      <c r="M292" s="98"/>
      <c r="N292" s="83" t="s">
        <v>4107</v>
      </c>
      <c r="O292" s="98">
        <v>49200</v>
      </c>
      <c r="P292" s="81"/>
      <c r="Q292" s="33"/>
      <c r="R292" s="39" t="s">
        <v>224</v>
      </c>
    </row>
    <row r="293" spans="1:18" ht="18" customHeight="1" x14ac:dyDescent="0.15">
      <c r="A293" s="30">
        <v>2</v>
      </c>
      <c r="B293" s="31" t="s">
        <v>130</v>
      </c>
      <c r="C293" s="31">
        <v>1</v>
      </c>
      <c r="D293" s="31" t="s">
        <v>131</v>
      </c>
      <c r="E293" s="31">
        <v>3</v>
      </c>
      <c r="F293" s="31" t="s">
        <v>223</v>
      </c>
      <c r="G293" s="31">
        <v>12</v>
      </c>
      <c r="H293" s="31" t="s">
        <v>36</v>
      </c>
      <c r="I293" s="31">
        <v>1</v>
      </c>
      <c r="J293" s="84" t="s">
        <v>37</v>
      </c>
      <c r="K293" s="98"/>
      <c r="L293" s="98"/>
      <c r="M293" s="98"/>
      <c r="N293" s="83" t="s">
        <v>3178</v>
      </c>
      <c r="O293" s="98">
        <v>69600</v>
      </c>
      <c r="P293" s="81"/>
      <c r="Q293" s="33"/>
      <c r="R293" s="39" t="s">
        <v>224</v>
      </c>
    </row>
    <row r="294" spans="1:18" ht="18" customHeight="1" x14ac:dyDescent="0.15">
      <c r="A294" s="30">
        <v>2</v>
      </c>
      <c r="B294" s="31" t="s">
        <v>130</v>
      </c>
      <c r="C294" s="31">
        <v>1</v>
      </c>
      <c r="D294" s="31" t="s">
        <v>131</v>
      </c>
      <c r="E294" s="31">
        <v>3</v>
      </c>
      <c r="F294" s="31" t="s">
        <v>223</v>
      </c>
      <c r="G294" s="32">
        <v>13</v>
      </c>
      <c r="H294" s="32" t="s">
        <v>39</v>
      </c>
      <c r="I294" s="32"/>
      <c r="J294" s="83"/>
      <c r="K294" s="98"/>
      <c r="L294" s="98"/>
      <c r="M294" s="98"/>
      <c r="N294" s="83"/>
      <c r="O294" s="33"/>
      <c r="P294" s="81"/>
      <c r="Q294" s="33"/>
      <c r="R294" s="39" t="s">
        <v>224</v>
      </c>
    </row>
    <row r="295" spans="1:18" ht="18" customHeight="1" x14ac:dyDescent="0.15">
      <c r="A295" s="30">
        <v>2</v>
      </c>
      <c r="B295" s="31" t="s">
        <v>130</v>
      </c>
      <c r="C295" s="31">
        <v>1</v>
      </c>
      <c r="D295" s="31" t="s">
        <v>131</v>
      </c>
      <c r="E295" s="31">
        <v>3</v>
      </c>
      <c r="F295" s="31" t="s">
        <v>223</v>
      </c>
      <c r="G295" s="31">
        <v>13</v>
      </c>
      <c r="H295" s="31" t="s">
        <v>39</v>
      </c>
      <c r="I295" s="32">
        <v>21</v>
      </c>
      <c r="J295" s="83" t="s">
        <v>117</v>
      </c>
      <c r="K295" s="98">
        <v>3300</v>
      </c>
      <c r="L295" s="98">
        <v>3240</v>
      </c>
      <c r="M295" s="98">
        <f t="shared" ref="M295:M296" si="15">K295-L295</f>
        <v>60</v>
      </c>
      <c r="N295" s="83" t="s">
        <v>230</v>
      </c>
      <c r="O295" s="98">
        <v>3300000</v>
      </c>
      <c r="P295" s="81"/>
      <c r="Q295" s="33"/>
      <c r="R295" s="39" t="s">
        <v>224</v>
      </c>
    </row>
    <row r="296" spans="1:18" ht="18" customHeight="1" x14ac:dyDescent="0.15">
      <c r="A296" s="30">
        <v>2</v>
      </c>
      <c r="B296" s="31" t="s">
        <v>130</v>
      </c>
      <c r="C296" s="31">
        <v>1</v>
      </c>
      <c r="D296" s="31" t="s">
        <v>131</v>
      </c>
      <c r="E296" s="31">
        <v>3</v>
      </c>
      <c r="F296" s="31" t="s">
        <v>223</v>
      </c>
      <c r="G296" s="31">
        <v>13</v>
      </c>
      <c r="H296" s="31" t="s">
        <v>39</v>
      </c>
      <c r="I296" s="32">
        <v>51</v>
      </c>
      <c r="J296" s="83" t="s">
        <v>175</v>
      </c>
      <c r="K296" s="98">
        <v>323</v>
      </c>
      <c r="L296" s="98">
        <v>293</v>
      </c>
      <c r="M296" s="98">
        <f t="shared" si="15"/>
        <v>30</v>
      </c>
      <c r="N296" s="83" t="s">
        <v>231</v>
      </c>
      <c r="O296" s="98">
        <v>206010</v>
      </c>
      <c r="P296" s="81"/>
      <c r="Q296" s="33"/>
      <c r="R296" s="39" t="s">
        <v>224</v>
      </c>
    </row>
    <row r="297" spans="1:18" ht="18" customHeight="1" x14ac:dyDescent="0.15">
      <c r="A297" s="30">
        <v>2</v>
      </c>
      <c r="B297" s="31" t="s">
        <v>130</v>
      </c>
      <c r="C297" s="31">
        <v>1</v>
      </c>
      <c r="D297" s="31" t="s">
        <v>131</v>
      </c>
      <c r="E297" s="31">
        <v>3</v>
      </c>
      <c r="F297" s="31" t="s">
        <v>223</v>
      </c>
      <c r="G297" s="31">
        <v>13</v>
      </c>
      <c r="H297" s="31" t="s">
        <v>39</v>
      </c>
      <c r="I297" s="31">
        <v>51</v>
      </c>
      <c r="J297" s="84" t="s">
        <v>175</v>
      </c>
      <c r="K297" s="98"/>
      <c r="L297" s="98"/>
      <c r="M297" s="98"/>
      <c r="N297" s="83" t="s">
        <v>232</v>
      </c>
      <c r="O297" s="98">
        <v>72000</v>
      </c>
      <c r="P297" s="81"/>
      <c r="Q297" s="33"/>
      <c r="R297" s="39" t="s">
        <v>224</v>
      </c>
    </row>
    <row r="298" spans="1:18" ht="18" customHeight="1" x14ac:dyDescent="0.15">
      <c r="A298" s="30">
        <v>2</v>
      </c>
      <c r="B298" s="31" t="s">
        <v>130</v>
      </c>
      <c r="C298" s="31">
        <v>1</v>
      </c>
      <c r="D298" s="31" t="s">
        <v>131</v>
      </c>
      <c r="E298" s="31">
        <v>3</v>
      </c>
      <c r="F298" s="31" t="s">
        <v>223</v>
      </c>
      <c r="G298" s="31">
        <v>13</v>
      </c>
      <c r="H298" s="31" t="s">
        <v>39</v>
      </c>
      <c r="I298" s="31">
        <v>51</v>
      </c>
      <c r="J298" s="84" t="s">
        <v>175</v>
      </c>
      <c r="K298" s="98"/>
      <c r="L298" s="98"/>
      <c r="M298" s="98"/>
      <c r="N298" s="83" t="s">
        <v>233</v>
      </c>
      <c r="O298" s="98">
        <v>44000</v>
      </c>
      <c r="P298" s="81"/>
      <c r="Q298" s="33"/>
      <c r="R298" s="39" t="s">
        <v>224</v>
      </c>
    </row>
    <row r="299" spans="1:18" ht="18" customHeight="1" x14ac:dyDescent="0.15">
      <c r="A299" s="30">
        <v>2</v>
      </c>
      <c r="B299" s="31" t="s">
        <v>130</v>
      </c>
      <c r="C299" s="31">
        <v>1</v>
      </c>
      <c r="D299" s="31" t="s">
        <v>131</v>
      </c>
      <c r="E299" s="31">
        <v>3</v>
      </c>
      <c r="F299" s="31" t="s">
        <v>223</v>
      </c>
      <c r="G299" s="32">
        <v>14</v>
      </c>
      <c r="H299" s="32" t="s">
        <v>40</v>
      </c>
      <c r="I299" s="32"/>
      <c r="J299" s="83"/>
      <c r="K299" s="98"/>
      <c r="L299" s="98"/>
      <c r="M299" s="98"/>
      <c r="N299" s="83"/>
      <c r="O299" s="33"/>
      <c r="P299" s="81"/>
      <c r="Q299" s="33"/>
      <c r="R299" s="39" t="s">
        <v>224</v>
      </c>
    </row>
    <row r="300" spans="1:18" ht="18" customHeight="1" x14ac:dyDescent="0.15">
      <c r="A300" s="30">
        <v>2</v>
      </c>
      <c r="B300" s="31" t="s">
        <v>130</v>
      </c>
      <c r="C300" s="31">
        <v>1</v>
      </c>
      <c r="D300" s="31" t="s">
        <v>131</v>
      </c>
      <c r="E300" s="31">
        <v>3</v>
      </c>
      <c r="F300" s="31" t="s">
        <v>223</v>
      </c>
      <c r="G300" s="31">
        <v>14</v>
      </c>
      <c r="H300" s="31" t="s">
        <v>40</v>
      </c>
      <c r="I300" s="32">
        <v>41</v>
      </c>
      <c r="J300" s="83" t="s">
        <v>182</v>
      </c>
      <c r="K300" s="98">
        <v>1437</v>
      </c>
      <c r="L300" s="98">
        <v>1384</v>
      </c>
      <c r="M300" s="98">
        <f>K300-L300</f>
        <v>53</v>
      </c>
      <c r="N300" s="83" t="s">
        <v>218</v>
      </c>
      <c r="O300" s="98">
        <v>1196766</v>
      </c>
      <c r="P300" s="81"/>
      <c r="Q300" s="33"/>
      <c r="R300" s="39" t="s">
        <v>224</v>
      </c>
    </row>
    <row r="301" spans="1:18" ht="18" customHeight="1" x14ac:dyDescent="0.15">
      <c r="A301" s="30">
        <v>2</v>
      </c>
      <c r="B301" s="31" t="s">
        <v>130</v>
      </c>
      <c r="C301" s="31">
        <v>1</v>
      </c>
      <c r="D301" s="31" t="s">
        <v>131</v>
      </c>
      <c r="E301" s="31">
        <v>3</v>
      </c>
      <c r="F301" s="31" t="s">
        <v>223</v>
      </c>
      <c r="G301" s="31">
        <v>14</v>
      </c>
      <c r="H301" s="31" t="s">
        <v>40</v>
      </c>
      <c r="I301" s="31">
        <v>41</v>
      </c>
      <c r="J301" s="84" t="s">
        <v>182</v>
      </c>
      <c r="K301" s="98"/>
      <c r="L301" s="98"/>
      <c r="M301" s="98"/>
      <c r="N301" s="83" t="s">
        <v>219</v>
      </c>
      <c r="O301" s="98">
        <v>239760</v>
      </c>
      <c r="P301" s="81"/>
      <c r="Q301" s="33"/>
      <c r="R301" s="39" t="s">
        <v>224</v>
      </c>
    </row>
    <row r="302" spans="1:18" ht="18" customHeight="1" x14ac:dyDescent="0.15">
      <c r="A302" s="30">
        <v>2</v>
      </c>
      <c r="B302" s="31" t="s">
        <v>130</v>
      </c>
      <c r="C302" s="31">
        <v>1</v>
      </c>
      <c r="D302" s="31" t="s">
        <v>131</v>
      </c>
      <c r="E302" s="31">
        <v>3</v>
      </c>
      <c r="F302" s="31" t="s">
        <v>223</v>
      </c>
      <c r="G302" s="31">
        <v>14</v>
      </c>
      <c r="H302" s="31" t="s">
        <v>40</v>
      </c>
      <c r="I302" s="32">
        <v>42</v>
      </c>
      <c r="J302" s="83" t="s">
        <v>234</v>
      </c>
      <c r="K302" s="98">
        <v>66</v>
      </c>
      <c r="L302" s="98">
        <v>65</v>
      </c>
      <c r="M302" s="98">
        <f>K302-L302</f>
        <v>1</v>
      </c>
      <c r="N302" s="83" t="s">
        <v>3179</v>
      </c>
      <c r="O302" s="98">
        <v>66000</v>
      </c>
      <c r="P302" s="81"/>
      <c r="Q302" s="33"/>
      <c r="R302" s="39" t="s">
        <v>224</v>
      </c>
    </row>
    <row r="303" spans="1:18" ht="18" customHeight="1" x14ac:dyDescent="0.15">
      <c r="A303" s="30">
        <v>2</v>
      </c>
      <c r="B303" s="31" t="s">
        <v>130</v>
      </c>
      <c r="C303" s="31">
        <v>1</v>
      </c>
      <c r="D303" s="31" t="s">
        <v>131</v>
      </c>
      <c r="E303" s="31">
        <v>3</v>
      </c>
      <c r="F303" s="31" t="s">
        <v>223</v>
      </c>
      <c r="G303" s="32">
        <v>18</v>
      </c>
      <c r="H303" s="32" t="s">
        <v>125</v>
      </c>
      <c r="I303" s="32"/>
      <c r="J303" s="83"/>
      <c r="K303" s="98"/>
      <c r="L303" s="98"/>
      <c r="M303" s="98"/>
      <c r="N303" s="83"/>
      <c r="O303" s="33"/>
      <c r="P303" s="81"/>
      <c r="Q303" s="33"/>
      <c r="R303" s="39" t="s">
        <v>224</v>
      </c>
    </row>
    <row r="304" spans="1:18" ht="18" customHeight="1" x14ac:dyDescent="0.15">
      <c r="A304" s="30">
        <v>2</v>
      </c>
      <c r="B304" s="31" t="s">
        <v>130</v>
      </c>
      <c r="C304" s="31">
        <v>1</v>
      </c>
      <c r="D304" s="31" t="s">
        <v>131</v>
      </c>
      <c r="E304" s="31">
        <v>3</v>
      </c>
      <c r="F304" s="31" t="s">
        <v>223</v>
      </c>
      <c r="G304" s="31">
        <v>18</v>
      </c>
      <c r="H304" s="31" t="s">
        <v>125</v>
      </c>
      <c r="I304" s="32">
        <v>21</v>
      </c>
      <c r="J304" s="83" t="s">
        <v>235</v>
      </c>
      <c r="K304" s="98">
        <v>0</v>
      </c>
      <c r="L304" s="98">
        <v>130</v>
      </c>
      <c r="M304" s="98">
        <f>K304-L304</f>
        <v>-130</v>
      </c>
      <c r="N304" s="83"/>
      <c r="O304" s="98"/>
      <c r="P304" s="81"/>
      <c r="Q304" s="33"/>
      <c r="R304" s="39" t="s">
        <v>224</v>
      </c>
    </row>
    <row r="305" spans="1:18" ht="18" customHeight="1" x14ac:dyDescent="0.15">
      <c r="A305" s="30">
        <v>2</v>
      </c>
      <c r="B305" s="31" t="s">
        <v>130</v>
      </c>
      <c r="C305" s="31">
        <v>1</v>
      </c>
      <c r="D305" s="31" t="s">
        <v>131</v>
      </c>
      <c r="E305" s="31">
        <v>3</v>
      </c>
      <c r="F305" s="31" t="s">
        <v>223</v>
      </c>
      <c r="G305" s="32">
        <v>19</v>
      </c>
      <c r="H305" s="32" t="s">
        <v>236</v>
      </c>
      <c r="I305" s="32"/>
      <c r="J305" s="83"/>
      <c r="K305" s="98"/>
      <c r="L305" s="98"/>
      <c r="M305" s="98"/>
      <c r="N305" s="83"/>
      <c r="O305" s="33"/>
      <c r="P305" s="81"/>
      <c r="Q305" s="33"/>
      <c r="R305" s="39" t="s">
        <v>224</v>
      </c>
    </row>
    <row r="306" spans="1:18" ht="18" customHeight="1" x14ac:dyDescent="0.15">
      <c r="A306" s="30">
        <v>2</v>
      </c>
      <c r="B306" s="31" t="s">
        <v>130</v>
      </c>
      <c r="C306" s="31">
        <v>1</v>
      </c>
      <c r="D306" s="31" t="s">
        <v>131</v>
      </c>
      <c r="E306" s="31">
        <v>3</v>
      </c>
      <c r="F306" s="31" t="s">
        <v>223</v>
      </c>
      <c r="G306" s="31">
        <v>19</v>
      </c>
      <c r="H306" s="31" t="s">
        <v>236</v>
      </c>
      <c r="I306" s="32">
        <v>41</v>
      </c>
      <c r="J306" s="83" t="s">
        <v>200</v>
      </c>
      <c r="K306" s="98">
        <v>17</v>
      </c>
      <c r="L306" s="98">
        <v>17</v>
      </c>
      <c r="M306" s="98">
        <f>K306-L306</f>
        <v>0</v>
      </c>
      <c r="N306" s="83" t="s">
        <v>237</v>
      </c>
      <c r="O306" s="98">
        <v>17000</v>
      </c>
      <c r="P306" s="81"/>
      <c r="Q306" s="33"/>
      <c r="R306" s="39" t="s">
        <v>224</v>
      </c>
    </row>
    <row r="307" spans="1:18" s="6" customFormat="1" ht="18" customHeight="1" x14ac:dyDescent="0.15">
      <c r="A307" s="13">
        <v>2</v>
      </c>
      <c r="B307" s="14" t="s">
        <v>2998</v>
      </c>
      <c r="C307" s="19">
        <v>1</v>
      </c>
      <c r="D307" s="14" t="s">
        <v>131</v>
      </c>
      <c r="E307" s="20">
        <v>4</v>
      </c>
      <c r="F307" s="21" t="s">
        <v>3004</v>
      </c>
      <c r="G307" s="20"/>
      <c r="H307" s="21"/>
      <c r="I307" s="20"/>
      <c r="J307" s="20"/>
      <c r="K307" s="22">
        <f>IF(C307="",SUMIFS($K308:$K$6096,$A308:$A$6096,A307,$E308:$E$6096,""),IF(E307="",SUMIFS($K308:$K$6096,$A308:$A$6096,A307,$C308:$C$6096,C307,$G308:$G$6096,""),IF(G307="",SUMIFS($K308:$K$6096,$A308:$A$6096,A307,$C308:$C$6096,C307,$E308:$E$6096,E307,$R308:$R$6096,R307),IF(I307="",SUMIFS($K308:$K$6096,$A308:$A$6096,A307,$C308:$C$6096,C307,$E308:$E$6096,E307,$G308:$G$6096,G307,$R308:$R$6096,R307),0))))</f>
        <v>51203</v>
      </c>
      <c r="L307" s="22">
        <f>IF(C307="",SUMIFS($L308:$L$6096,$A308:$A$6096,A307,$E308:$E$6096,""),IF(E307="",SUMIFS($L308:$L$6096,$A308:$A$6096,A307,$C308:$C$6096,C307,$G308:$G$6096,""),IF(G307="",SUMIFS($L308:$L$6096,$A308:$A$6096,A307,$C308:$C$6096,C307,$E308:$E$6096,E307,$R308:$R$6096,R307),IF(I307="",SUMIFS($L308:$L$6096,$A308:$A$6096,A307,$C308:$C$6096,C307,$E308:$E$6096,E307,$G308:$G$6096,G307,$R308:$R$6096,R307),0))))</f>
        <v>54219</v>
      </c>
      <c r="M307" s="22">
        <f t="shared" ref="M307" si="16">K307-L307</f>
        <v>-3016</v>
      </c>
      <c r="N307" s="77"/>
      <c r="O307" s="23"/>
      <c r="P307" s="60"/>
      <c r="Q307" s="73">
        <f>IF(C307="",SUMIFS($Q308:$Q$6096,$A308:$A$6096,A307,$E308:$E$6096,""),IF(E307="",SUMIFS($Q308:$Q$6096,$A308:$A$6096,A307,$C308:$C$6096,C307,$G308:$G$6096,""),IF(G307="",SUMIFS($Q308:$Q$6096,$A308:$A$6096,A307,$C308:$C$6096,C307,$E308:$E$6096,E307,$R308:$R$6096,R307),IF(I307="",SUMIFS($Q308:$Q$6096,$A308:$A$6096,A307,$C308:$C$6096,C307,$E308:$E$6096,E307,$G308:$G$6096,G307,$R308:$R$6096,R307),0))))</f>
        <v>1929</v>
      </c>
      <c r="R307" s="61" t="s">
        <v>3000</v>
      </c>
    </row>
    <row r="308" spans="1:18" ht="18" customHeight="1" x14ac:dyDescent="0.15">
      <c r="A308" s="30">
        <v>2</v>
      </c>
      <c r="B308" s="31" t="s">
        <v>130</v>
      </c>
      <c r="C308" s="31">
        <v>1</v>
      </c>
      <c r="D308" s="31" t="s">
        <v>131</v>
      </c>
      <c r="E308" s="31">
        <v>4</v>
      </c>
      <c r="F308" s="31" t="s">
        <v>238</v>
      </c>
      <c r="G308" s="32">
        <v>4</v>
      </c>
      <c r="H308" s="32" t="s">
        <v>28</v>
      </c>
      <c r="I308" s="32"/>
      <c r="J308" s="83"/>
      <c r="K308" s="98"/>
      <c r="L308" s="98"/>
      <c r="M308" s="98"/>
      <c r="N308" s="83"/>
      <c r="O308" s="33"/>
      <c r="P308" s="81" t="s">
        <v>7</v>
      </c>
      <c r="Q308" s="33">
        <v>1904</v>
      </c>
      <c r="R308" s="39" t="s">
        <v>133</v>
      </c>
    </row>
    <row r="309" spans="1:18" ht="18" customHeight="1" x14ac:dyDescent="0.15">
      <c r="A309" s="30">
        <v>2</v>
      </c>
      <c r="B309" s="31" t="s">
        <v>130</v>
      </c>
      <c r="C309" s="31">
        <v>1</v>
      </c>
      <c r="D309" s="31" t="s">
        <v>131</v>
      </c>
      <c r="E309" s="31">
        <v>4</v>
      </c>
      <c r="F309" s="31" t="s">
        <v>238</v>
      </c>
      <c r="G309" s="31">
        <v>4</v>
      </c>
      <c r="H309" s="31" t="s">
        <v>28</v>
      </c>
      <c r="I309" s="32">
        <v>41</v>
      </c>
      <c r="J309" s="83" t="s">
        <v>149</v>
      </c>
      <c r="K309" s="98">
        <v>0</v>
      </c>
      <c r="L309" s="98">
        <v>281</v>
      </c>
      <c r="M309" s="98">
        <f>K309-L309</f>
        <v>-281</v>
      </c>
      <c r="N309" s="83"/>
      <c r="O309" s="98"/>
      <c r="P309" s="81" t="s">
        <v>2775</v>
      </c>
      <c r="Q309" s="33">
        <v>7</v>
      </c>
      <c r="R309" s="39" t="s">
        <v>133</v>
      </c>
    </row>
    <row r="310" spans="1:18" ht="18" customHeight="1" x14ac:dyDescent="0.15">
      <c r="A310" s="30">
        <v>2</v>
      </c>
      <c r="B310" s="31" t="s">
        <v>130</v>
      </c>
      <c r="C310" s="31">
        <v>1</v>
      </c>
      <c r="D310" s="31" t="s">
        <v>131</v>
      </c>
      <c r="E310" s="31">
        <v>4</v>
      </c>
      <c r="F310" s="31" t="s">
        <v>238</v>
      </c>
      <c r="G310" s="32">
        <v>7</v>
      </c>
      <c r="H310" s="32" t="s">
        <v>44</v>
      </c>
      <c r="I310" s="32"/>
      <c r="J310" s="83"/>
      <c r="K310" s="98"/>
      <c r="L310" s="98"/>
      <c r="M310" s="98"/>
      <c r="N310" s="83"/>
      <c r="O310" s="33"/>
      <c r="P310" s="81" t="s">
        <v>8</v>
      </c>
      <c r="Q310" s="33">
        <v>18</v>
      </c>
      <c r="R310" s="39" t="s">
        <v>133</v>
      </c>
    </row>
    <row r="311" spans="1:18" ht="18" customHeight="1" x14ac:dyDescent="0.15">
      <c r="A311" s="30">
        <v>2</v>
      </c>
      <c r="B311" s="31" t="s">
        <v>130</v>
      </c>
      <c r="C311" s="31">
        <v>1</v>
      </c>
      <c r="D311" s="31" t="s">
        <v>131</v>
      </c>
      <c r="E311" s="31">
        <v>4</v>
      </c>
      <c r="F311" s="31" t="s">
        <v>238</v>
      </c>
      <c r="G311" s="31">
        <v>7</v>
      </c>
      <c r="H311" s="31" t="s">
        <v>44</v>
      </c>
      <c r="I311" s="32">
        <v>2</v>
      </c>
      <c r="J311" s="83" t="s">
        <v>239</v>
      </c>
      <c r="K311" s="98">
        <v>0</v>
      </c>
      <c r="L311" s="98">
        <v>1440</v>
      </c>
      <c r="M311" s="98">
        <f>K311-L311</f>
        <v>-1440</v>
      </c>
      <c r="N311" s="83"/>
      <c r="O311" s="98"/>
      <c r="P311" s="81"/>
      <c r="Q311" s="33"/>
      <c r="R311" s="39" t="s">
        <v>133</v>
      </c>
    </row>
    <row r="312" spans="1:18" ht="18" customHeight="1" x14ac:dyDescent="0.15">
      <c r="A312" s="30">
        <v>2</v>
      </c>
      <c r="B312" s="31" t="s">
        <v>130</v>
      </c>
      <c r="C312" s="31">
        <v>1</v>
      </c>
      <c r="D312" s="31" t="s">
        <v>131</v>
      </c>
      <c r="E312" s="31">
        <v>4</v>
      </c>
      <c r="F312" s="31" t="s">
        <v>238</v>
      </c>
      <c r="G312" s="32">
        <v>8</v>
      </c>
      <c r="H312" s="32" t="s">
        <v>77</v>
      </c>
      <c r="I312" s="32"/>
      <c r="J312" s="83"/>
      <c r="K312" s="98"/>
      <c r="L312" s="98"/>
      <c r="M312" s="98"/>
      <c r="N312" s="83"/>
      <c r="O312" s="33"/>
      <c r="P312" s="81"/>
      <c r="Q312" s="33"/>
      <c r="R312" s="39" t="s">
        <v>133</v>
      </c>
    </row>
    <row r="313" spans="1:18" ht="18" customHeight="1" x14ac:dyDescent="0.15">
      <c r="A313" s="30">
        <v>2</v>
      </c>
      <c r="B313" s="31" t="s">
        <v>130</v>
      </c>
      <c r="C313" s="31">
        <v>1</v>
      </c>
      <c r="D313" s="31" t="s">
        <v>131</v>
      </c>
      <c r="E313" s="31">
        <v>4</v>
      </c>
      <c r="F313" s="31" t="s">
        <v>238</v>
      </c>
      <c r="G313" s="31">
        <v>8</v>
      </c>
      <c r="H313" s="31" t="s">
        <v>77</v>
      </c>
      <c r="I313" s="32">
        <v>11</v>
      </c>
      <c r="J313" s="83" t="s">
        <v>78</v>
      </c>
      <c r="K313" s="98">
        <v>10</v>
      </c>
      <c r="L313" s="98">
        <v>10</v>
      </c>
      <c r="M313" s="98">
        <f>K313-L313</f>
        <v>0</v>
      </c>
      <c r="N313" s="83" t="s">
        <v>240</v>
      </c>
      <c r="O313" s="98"/>
      <c r="P313" s="81"/>
      <c r="Q313" s="33"/>
      <c r="R313" s="39" t="s">
        <v>133</v>
      </c>
    </row>
    <row r="314" spans="1:18" ht="18" customHeight="1" x14ac:dyDescent="0.15">
      <c r="A314" s="30">
        <v>2</v>
      </c>
      <c r="B314" s="31" t="s">
        <v>130</v>
      </c>
      <c r="C314" s="31">
        <v>1</v>
      </c>
      <c r="D314" s="31" t="s">
        <v>131</v>
      </c>
      <c r="E314" s="31">
        <v>4</v>
      </c>
      <c r="F314" s="31" t="s">
        <v>238</v>
      </c>
      <c r="G314" s="31">
        <v>8</v>
      </c>
      <c r="H314" s="31" t="s">
        <v>77</v>
      </c>
      <c r="I314" s="31">
        <v>11</v>
      </c>
      <c r="J314" s="84" t="s">
        <v>78</v>
      </c>
      <c r="K314" s="98"/>
      <c r="L314" s="98"/>
      <c r="M314" s="98"/>
      <c r="N314" s="83" t="s">
        <v>3180</v>
      </c>
      <c r="O314" s="98">
        <v>10000</v>
      </c>
      <c r="P314" s="81"/>
      <c r="Q314" s="33"/>
      <c r="R314" s="39" t="s">
        <v>133</v>
      </c>
    </row>
    <row r="315" spans="1:18" ht="18" customHeight="1" x14ac:dyDescent="0.15">
      <c r="A315" s="30">
        <v>2</v>
      </c>
      <c r="B315" s="31" t="s">
        <v>130</v>
      </c>
      <c r="C315" s="31">
        <v>1</v>
      </c>
      <c r="D315" s="31" t="s">
        <v>131</v>
      </c>
      <c r="E315" s="31">
        <v>4</v>
      </c>
      <c r="F315" s="31" t="s">
        <v>238</v>
      </c>
      <c r="G315" s="32">
        <v>9</v>
      </c>
      <c r="H315" s="32" t="s">
        <v>30</v>
      </c>
      <c r="I315" s="32"/>
      <c r="J315" s="83"/>
      <c r="K315" s="98"/>
      <c r="L315" s="98"/>
      <c r="M315" s="98"/>
      <c r="N315" s="83"/>
      <c r="O315" s="33"/>
      <c r="P315" s="81"/>
      <c r="Q315" s="33"/>
      <c r="R315" s="39" t="s">
        <v>133</v>
      </c>
    </row>
    <row r="316" spans="1:18" ht="18" customHeight="1" x14ac:dyDescent="0.15">
      <c r="A316" s="30">
        <v>2</v>
      </c>
      <c r="B316" s="31" t="s">
        <v>130</v>
      </c>
      <c r="C316" s="31">
        <v>1</v>
      </c>
      <c r="D316" s="31" t="s">
        <v>131</v>
      </c>
      <c r="E316" s="31">
        <v>4</v>
      </c>
      <c r="F316" s="31" t="s">
        <v>238</v>
      </c>
      <c r="G316" s="31">
        <v>9</v>
      </c>
      <c r="H316" s="31" t="s">
        <v>30</v>
      </c>
      <c r="I316" s="32">
        <v>2</v>
      </c>
      <c r="J316" s="83" t="s">
        <v>31</v>
      </c>
      <c r="K316" s="98">
        <v>5</v>
      </c>
      <c r="L316" s="98">
        <v>5</v>
      </c>
      <c r="M316" s="98">
        <f>K316-L316</f>
        <v>0</v>
      </c>
      <c r="N316" s="83" t="s">
        <v>241</v>
      </c>
      <c r="O316" s="98"/>
      <c r="P316" s="81"/>
      <c r="Q316" s="33"/>
      <c r="R316" s="39" t="s">
        <v>133</v>
      </c>
    </row>
    <row r="317" spans="1:18" ht="18" customHeight="1" x14ac:dyDescent="0.15">
      <c r="A317" s="30">
        <v>2</v>
      </c>
      <c r="B317" s="31" t="s">
        <v>130</v>
      </c>
      <c r="C317" s="31">
        <v>1</v>
      </c>
      <c r="D317" s="31" t="s">
        <v>131</v>
      </c>
      <c r="E317" s="31">
        <v>4</v>
      </c>
      <c r="F317" s="31" t="s">
        <v>238</v>
      </c>
      <c r="G317" s="31">
        <v>9</v>
      </c>
      <c r="H317" s="31" t="s">
        <v>30</v>
      </c>
      <c r="I317" s="31">
        <v>2</v>
      </c>
      <c r="J317" s="84" t="s">
        <v>31</v>
      </c>
      <c r="K317" s="98"/>
      <c r="L317" s="98"/>
      <c r="M317" s="98"/>
      <c r="N317" s="83" t="s">
        <v>4108</v>
      </c>
      <c r="O317" s="98">
        <v>4200</v>
      </c>
      <c r="P317" s="81"/>
      <c r="Q317" s="33"/>
      <c r="R317" s="39" t="s">
        <v>133</v>
      </c>
    </row>
    <row r="318" spans="1:18" ht="18" customHeight="1" x14ac:dyDescent="0.15">
      <c r="A318" s="30">
        <v>2</v>
      </c>
      <c r="B318" s="31" t="s">
        <v>130</v>
      </c>
      <c r="C318" s="31">
        <v>1</v>
      </c>
      <c r="D318" s="31" t="s">
        <v>131</v>
      </c>
      <c r="E318" s="31">
        <v>4</v>
      </c>
      <c r="F318" s="31" t="s">
        <v>238</v>
      </c>
      <c r="G318" s="32">
        <v>11</v>
      </c>
      <c r="H318" s="32" t="s">
        <v>33</v>
      </c>
      <c r="I318" s="32"/>
      <c r="J318" s="83"/>
      <c r="K318" s="98"/>
      <c r="L318" s="98"/>
      <c r="M318" s="98"/>
      <c r="N318" s="83"/>
      <c r="O318" s="33"/>
      <c r="P318" s="81"/>
      <c r="Q318" s="33"/>
      <c r="R318" s="39" t="s">
        <v>133</v>
      </c>
    </row>
    <row r="319" spans="1:18" ht="18" customHeight="1" x14ac:dyDescent="0.15">
      <c r="A319" s="30">
        <v>2</v>
      </c>
      <c r="B319" s="31" t="s">
        <v>130</v>
      </c>
      <c r="C319" s="31">
        <v>1</v>
      </c>
      <c r="D319" s="31" t="s">
        <v>131</v>
      </c>
      <c r="E319" s="31">
        <v>4</v>
      </c>
      <c r="F319" s="31" t="s">
        <v>238</v>
      </c>
      <c r="G319" s="31">
        <v>11</v>
      </c>
      <c r="H319" s="31" t="s">
        <v>33</v>
      </c>
      <c r="I319" s="32">
        <v>1</v>
      </c>
      <c r="J319" s="83" t="s">
        <v>34</v>
      </c>
      <c r="K319" s="98">
        <v>6029</v>
      </c>
      <c r="L319" s="98">
        <v>6053</v>
      </c>
      <c r="M319" s="98">
        <f>K319-L319</f>
        <v>-24</v>
      </c>
      <c r="N319" s="83" t="s">
        <v>242</v>
      </c>
      <c r="O319" s="98">
        <v>150000</v>
      </c>
      <c r="P319" s="81"/>
      <c r="Q319" s="33"/>
      <c r="R319" s="39" t="s">
        <v>133</v>
      </c>
    </row>
    <row r="320" spans="1:18" ht="18" customHeight="1" x14ac:dyDescent="0.15">
      <c r="A320" s="30">
        <v>2</v>
      </c>
      <c r="B320" s="31" t="s">
        <v>130</v>
      </c>
      <c r="C320" s="31">
        <v>1</v>
      </c>
      <c r="D320" s="31" t="s">
        <v>131</v>
      </c>
      <c r="E320" s="31">
        <v>4</v>
      </c>
      <c r="F320" s="31" t="s">
        <v>238</v>
      </c>
      <c r="G320" s="31">
        <v>11</v>
      </c>
      <c r="H320" s="31" t="s">
        <v>33</v>
      </c>
      <c r="I320" s="31">
        <v>1</v>
      </c>
      <c r="J320" s="84" t="s">
        <v>34</v>
      </c>
      <c r="K320" s="98"/>
      <c r="L320" s="98"/>
      <c r="M320" s="98"/>
      <c r="N320" s="83" t="s">
        <v>3181</v>
      </c>
      <c r="O320" s="98">
        <v>780000</v>
      </c>
      <c r="P320" s="81"/>
      <c r="Q320" s="33"/>
      <c r="R320" s="39" t="s">
        <v>133</v>
      </c>
    </row>
    <row r="321" spans="1:18" ht="18" customHeight="1" x14ac:dyDescent="0.15">
      <c r="A321" s="30">
        <v>2</v>
      </c>
      <c r="B321" s="31" t="s">
        <v>130</v>
      </c>
      <c r="C321" s="31">
        <v>1</v>
      </c>
      <c r="D321" s="31" t="s">
        <v>131</v>
      </c>
      <c r="E321" s="31">
        <v>4</v>
      </c>
      <c r="F321" s="31" t="s">
        <v>238</v>
      </c>
      <c r="G321" s="31">
        <v>11</v>
      </c>
      <c r="H321" s="31" t="s">
        <v>33</v>
      </c>
      <c r="I321" s="31">
        <v>1</v>
      </c>
      <c r="J321" s="84" t="s">
        <v>34</v>
      </c>
      <c r="K321" s="98"/>
      <c r="L321" s="98"/>
      <c r="M321" s="98"/>
      <c r="N321" s="83" t="s">
        <v>3182</v>
      </c>
      <c r="O321" s="98">
        <v>324000</v>
      </c>
      <c r="P321" s="81"/>
      <c r="Q321" s="33"/>
      <c r="R321" s="39" t="s">
        <v>133</v>
      </c>
    </row>
    <row r="322" spans="1:18" ht="18" customHeight="1" x14ac:dyDescent="0.15">
      <c r="A322" s="30">
        <v>2</v>
      </c>
      <c r="B322" s="31" t="s">
        <v>130</v>
      </c>
      <c r="C322" s="31">
        <v>1</v>
      </c>
      <c r="D322" s="31" t="s">
        <v>131</v>
      </c>
      <c r="E322" s="31">
        <v>4</v>
      </c>
      <c r="F322" s="31" t="s">
        <v>238</v>
      </c>
      <c r="G322" s="31">
        <v>11</v>
      </c>
      <c r="H322" s="31" t="s">
        <v>33</v>
      </c>
      <c r="I322" s="31">
        <v>1</v>
      </c>
      <c r="J322" s="84" t="s">
        <v>34</v>
      </c>
      <c r="K322" s="98"/>
      <c r="L322" s="98"/>
      <c r="M322" s="98"/>
      <c r="N322" s="83" t="s">
        <v>3183</v>
      </c>
      <c r="O322" s="98">
        <v>400000</v>
      </c>
      <c r="P322" s="81"/>
      <c r="Q322" s="33"/>
      <c r="R322" s="39" t="s">
        <v>133</v>
      </c>
    </row>
    <row r="323" spans="1:18" ht="18" customHeight="1" x14ac:dyDescent="0.15">
      <c r="A323" s="30">
        <v>2</v>
      </c>
      <c r="B323" s="31" t="s">
        <v>130</v>
      </c>
      <c r="C323" s="31">
        <v>1</v>
      </c>
      <c r="D323" s="31" t="s">
        <v>131</v>
      </c>
      <c r="E323" s="31">
        <v>4</v>
      </c>
      <c r="F323" s="31" t="s">
        <v>238</v>
      </c>
      <c r="G323" s="31">
        <v>11</v>
      </c>
      <c r="H323" s="31" t="s">
        <v>33</v>
      </c>
      <c r="I323" s="31">
        <v>1</v>
      </c>
      <c r="J323" s="84" t="s">
        <v>34</v>
      </c>
      <c r="K323" s="98"/>
      <c r="L323" s="98"/>
      <c r="M323" s="98"/>
      <c r="N323" s="83" t="s">
        <v>3184</v>
      </c>
      <c r="O323" s="98">
        <v>309600</v>
      </c>
      <c r="P323" s="81"/>
      <c r="Q323" s="33"/>
      <c r="R323" s="39" t="s">
        <v>133</v>
      </c>
    </row>
    <row r="324" spans="1:18" ht="18" customHeight="1" x14ac:dyDescent="0.15">
      <c r="A324" s="30">
        <v>2</v>
      </c>
      <c r="B324" s="31" t="s">
        <v>130</v>
      </c>
      <c r="C324" s="31">
        <v>1</v>
      </c>
      <c r="D324" s="31" t="s">
        <v>131</v>
      </c>
      <c r="E324" s="31">
        <v>4</v>
      </c>
      <c r="F324" s="31" t="s">
        <v>238</v>
      </c>
      <c r="G324" s="31">
        <v>11</v>
      </c>
      <c r="H324" s="31" t="s">
        <v>33</v>
      </c>
      <c r="I324" s="31">
        <v>1</v>
      </c>
      <c r="J324" s="84" t="s">
        <v>34</v>
      </c>
      <c r="K324" s="98"/>
      <c r="L324" s="98"/>
      <c r="M324" s="98"/>
      <c r="N324" s="83" t="s">
        <v>3185</v>
      </c>
      <c r="O324" s="98">
        <v>334800</v>
      </c>
      <c r="P324" s="81"/>
      <c r="Q324" s="33"/>
      <c r="R324" s="39" t="s">
        <v>133</v>
      </c>
    </row>
    <row r="325" spans="1:18" ht="18" customHeight="1" x14ac:dyDescent="0.15">
      <c r="A325" s="30">
        <v>2</v>
      </c>
      <c r="B325" s="31" t="s">
        <v>130</v>
      </c>
      <c r="C325" s="31">
        <v>1</v>
      </c>
      <c r="D325" s="31" t="s">
        <v>131</v>
      </c>
      <c r="E325" s="31">
        <v>4</v>
      </c>
      <c r="F325" s="31" t="s">
        <v>238</v>
      </c>
      <c r="G325" s="31">
        <v>11</v>
      </c>
      <c r="H325" s="31" t="s">
        <v>33</v>
      </c>
      <c r="I325" s="31">
        <v>1</v>
      </c>
      <c r="J325" s="84" t="s">
        <v>34</v>
      </c>
      <c r="K325" s="98"/>
      <c r="L325" s="98"/>
      <c r="M325" s="98"/>
      <c r="N325" s="83" t="s">
        <v>3186</v>
      </c>
      <c r="O325" s="98">
        <v>3480000</v>
      </c>
      <c r="P325" s="81"/>
      <c r="Q325" s="33"/>
      <c r="R325" s="39" t="s">
        <v>133</v>
      </c>
    </row>
    <row r="326" spans="1:18" ht="18" customHeight="1" x14ac:dyDescent="0.15">
      <c r="A326" s="30">
        <v>2</v>
      </c>
      <c r="B326" s="31" t="s">
        <v>130</v>
      </c>
      <c r="C326" s="31">
        <v>1</v>
      </c>
      <c r="D326" s="31" t="s">
        <v>131</v>
      </c>
      <c r="E326" s="31">
        <v>4</v>
      </c>
      <c r="F326" s="31" t="s">
        <v>238</v>
      </c>
      <c r="G326" s="31">
        <v>11</v>
      </c>
      <c r="H326" s="31" t="s">
        <v>33</v>
      </c>
      <c r="I326" s="31">
        <v>1</v>
      </c>
      <c r="J326" s="84" t="s">
        <v>34</v>
      </c>
      <c r="K326" s="98"/>
      <c r="L326" s="98"/>
      <c r="M326" s="98"/>
      <c r="N326" s="83" t="s">
        <v>243</v>
      </c>
      <c r="O326" s="98">
        <v>250000</v>
      </c>
      <c r="P326" s="81"/>
      <c r="Q326" s="33"/>
      <c r="R326" s="39" t="s">
        <v>133</v>
      </c>
    </row>
    <row r="327" spans="1:18" ht="18" customHeight="1" x14ac:dyDescent="0.15">
      <c r="A327" s="30">
        <v>2</v>
      </c>
      <c r="B327" s="31" t="s">
        <v>130</v>
      </c>
      <c r="C327" s="31">
        <v>1</v>
      </c>
      <c r="D327" s="31" t="s">
        <v>131</v>
      </c>
      <c r="E327" s="31">
        <v>4</v>
      </c>
      <c r="F327" s="31" t="s">
        <v>238</v>
      </c>
      <c r="G327" s="31">
        <v>11</v>
      </c>
      <c r="H327" s="31" t="s">
        <v>33</v>
      </c>
      <c r="I327" s="32">
        <v>2</v>
      </c>
      <c r="J327" s="83" t="s">
        <v>46</v>
      </c>
      <c r="K327" s="98">
        <v>4047</v>
      </c>
      <c r="L327" s="98">
        <v>3427</v>
      </c>
      <c r="M327" s="98">
        <f>K327-L327</f>
        <v>620</v>
      </c>
      <c r="N327" s="83" t="s">
        <v>3187</v>
      </c>
      <c r="O327" s="98">
        <v>1440000</v>
      </c>
      <c r="P327" s="81"/>
      <c r="Q327" s="33"/>
      <c r="R327" s="39" t="s">
        <v>133</v>
      </c>
    </row>
    <row r="328" spans="1:18" ht="18" customHeight="1" x14ac:dyDescent="0.15">
      <c r="A328" s="30">
        <v>2</v>
      </c>
      <c r="B328" s="31" t="s">
        <v>130</v>
      </c>
      <c r="C328" s="31">
        <v>1</v>
      </c>
      <c r="D328" s="31" t="s">
        <v>131</v>
      </c>
      <c r="E328" s="31">
        <v>4</v>
      </c>
      <c r="F328" s="31" t="s">
        <v>238</v>
      </c>
      <c r="G328" s="31">
        <v>11</v>
      </c>
      <c r="H328" s="31" t="s">
        <v>33</v>
      </c>
      <c r="I328" s="31">
        <v>2</v>
      </c>
      <c r="J328" s="84" t="s">
        <v>46</v>
      </c>
      <c r="K328" s="98"/>
      <c r="L328" s="98"/>
      <c r="M328" s="98"/>
      <c r="N328" s="83" t="s">
        <v>3188</v>
      </c>
      <c r="O328" s="98">
        <v>504000</v>
      </c>
      <c r="P328" s="81"/>
      <c r="Q328" s="33"/>
      <c r="R328" s="39" t="s">
        <v>133</v>
      </c>
    </row>
    <row r="329" spans="1:18" ht="18" customHeight="1" x14ac:dyDescent="0.15">
      <c r="A329" s="30">
        <v>2</v>
      </c>
      <c r="B329" s="31" t="s">
        <v>130</v>
      </c>
      <c r="C329" s="31">
        <v>1</v>
      </c>
      <c r="D329" s="31" t="s">
        <v>131</v>
      </c>
      <c r="E329" s="31">
        <v>4</v>
      </c>
      <c r="F329" s="31" t="s">
        <v>238</v>
      </c>
      <c r="G329" s="31">
        <v>11</v>
      </c>
      <c r="H329" s="31" t="s">
        <v>33</v>
      </c>
      <c r="I329" s="31">
        <v>2</v>
      </c>
      <c r="J329" s="84" t="s">
        <v>46</v>
      </c>
      <c r="K329" s="98"/>
      <c r="L329" s="98"/>
      <c r="M329" s="98"/>
      <c r="N329" s="83" t="s">
        <v>3189</v>
      </c>
      <c r="O329" s="98">
        <v>204000</v>
      </c>
      <c r="P329" s="81"/>
      <c r="Q329" s="33"/>
      <c r="R329" s="39" t="s">
        <v>133</v>
      </c>
    </row>
    <row r="330" spans="1:18" ht="18" customHeight="1" x14ac:dyDescent="0.15">
      <c r="A330" s="30">
        <v>2</v>
      </c>
      <c r="B330" s="31" t="s">
        <v>130</v>
      </c>
      <c r="C330" s="31">
        <v>1</v>
      </c>
      <c r="D330" s="31" t="s">
        <v>131</v>
      </c>
      <c r="E330" s="31">
        <v>4</v>
      </c>
      <c r="F330" s="31" t="s">
        <v>238</v>
      </c>
      <c r="G330" s="31">
        <v>11</v>
      </c>
      <c r="H330" s="31" t="s">
        <v>33</v>
      </c>
      <c r="I330" s="31">
        <v>2</v>
      </c>
      <c r="J330" s="84" t="s">
        <v>46</v>
      </c>
      <c r="K330" s="98"/>
      <c r="L330" s="98"/>
      <c r="M330" s="98"/>
      <c r="N330" s="83" t="s">
        <v>4109</v>
      </c>
      <c r="O330" s="98">
        <v>1248000</v>
      </c>
      <c r="P330" s="81"/>
      <c r="Q330" s="33"/>
      <c r="R330" s="39" t="s">
        <v>133</v>
      </c>
    </row>
    <row r="331" spans="1:18" ht="18" customHeight="1" x14ac:dyDescent="0.15">
      <c r="A331" s="30">
        <v>2</v>
      </c>
      <c r="B331" s="31" t="s">
        <v>130</v>
      </c>
      <c r="C331" s="31">
        <v>1</v>
      </c>
      <c r="D331" s="31" t="s">
        <v>131</v>
      </c>
      <c r="E331" s="31">
        <v>4</v>
      </c>
      <c r="F331" s="31" t="s">
        <v>238</v>
      </c>
      <c r="G331" s="31">
        <v>11</v>
      </c>
      <c r="H331" s="31" t="s">
        <v>33</v>
      </c>
      <c r="I331" s="31">
        <v>2</v>
      </c>
      <c r="J331" s="84" t="s">
        <v>46</v>
      </c>
      <c r="K331" s="98"/>
      <c r="L331" s="98"/>
      <c r="M331" s="98"/>
      <c r="N331" s="83" t="s">
        <v>4110</v>
      </c>
      <c r="O331" s="98">
        <v>651000</v>
      </c>
      <c r="P331" s="81"/>
      <c r="Q331" s="33"/>
      <c r="R331" s="39" t="s">
        <v>133</v>
      </c>
    </row>
    <row r="332" spans="1:18" ht="18" customHeight="1" x14ac:dyDescent="0.15">
      <c r="A332" s="30">
        <v>2</v>
      </c>
      <c r="B332" s="31" t="s">
        <v>130</v>
      </c>
      <c r="C332" s="31">
        <v>1</v>
      </c>
      <c r="D332" s="31" t="s">
        <v>131</v>
      </c>
      <c r="E332" s="31">
        <v>4</v>
      </c>
      <c r="F332" s="31" t="s">
        <v>238</v>
      </c>
      <c r="G332" s="31">
        <v>11</v>
      </c>
      <c r="H332" s="31" t="s">
        <v>33</v>
      </c>
      <c r="I332" s="32">
        <v>5</v>
      </c>
      <c r="J332" s="83" t="s">
        <v>47</v>
      </c>
      <c r="K332" s="98">
        <v>4140</v>
      </c>
      <c r="L332" s="98">
        <v>4740</v>
      </c>
      <c r="M332" s="98">
        <f>K332-L332</f>
        <v>-600</v>
      </c>
      <c r="N332" s="83" t="s">
        <v>3190</v>
      </c>
      <c r="O332" s="98">
        <v>3240000</v>
      </c>
      <c r="P332" s="81"/>
      <c r="Q332" s="33"/>
      <c r="R332" s="39" t="s">
        <v>133</v>
      </c>
    </row>
    <row r="333" spans="1:18" ht="18" customHeight="1" x14ac:dyDescent="0.15">
      <c r="A333" s="30">
        <v>2</v>
      </c>
      <c r="B333" s="31" t="s">
        <v>130</v>
      </c>
      <c r="C333" s="31">
        <v>1</v>
      </c>
      <c r="D333" s="31" t="s">
        <v>131</v>
      </c>
      <c r="E333" s="31">
        <v>4</v>
      </c>
      <c r="F333" s="31" t="s">
        <v>238</v>
      </c>
      <c r="G333" s="31">
        <v>11</v>
      </c>
      <c r="H333" s="31" t="s">
        <v>33</v>
      </c>
      <c r="I333" s="31">
        <v>5</v>
      </c>
      <c r="J333" s="84" t="s">
        <v>47</v>
      </c>
      <c r="K333" s="98"/>
      <c r="L333" s="98"/>
      <c r="M333" s="98"/>
      <c r="N333" s="83" t="s">
        <v>3191</v>
      </c>
      <c r="O333" s="98">
        <v>900000</v>
      </c>
      <c r="P333" s="81"/>
      <c r="Q333" s="33"/>
      <c r="R333" s="39" t="s">
        <v>133</v>
      </c>
    </row>
    <row r="334" spans="1:18" ht="18" customHeight="1" x14ac:dyDescent="0.15">
      <c r="A334" s="30">
        <v>2</v>
      </c>
      <c r="B334" s="31" t="s">
        <v>130</v>
      </c>
      <c r="C334" s="31">
        <v>1</v>
      </c>
      <c r="D334" s="31" t="s">
        <v>131</v>
      </c>
      <c r="E334" s="31">
        <v>4</v>
      </c>
      <c r="F334" s="31" t="s">
        <v>238</v>
      </c>
      <c r="G334" s="31">
        <v>11</v>
      </c>
      <c r="H334" s="31" t="s">
        <v>33</v>
      </c>
      <c r="I334" s="32">
        <v>6</v>
      </c>
      <c r="J334" s="83" t="s">
        <v>48</v>
      </c>
      <c r="K334" s="98">
        <v>2500</v>
      </c>
      <c r="L334" s="98">
        <v>2500</v>
      </c>
      <c r="M334" s="98">
        <f>K334-L334</f>
        <v>0</v>
      </c>
      <c r="N334" s="83" t="s">
        <v>244</v>
      </c>
      <c r="O334" s="98">
        <v>1000000</v>
      </c>
      <c r="P334" s="81"/>
      <c r="Q334" s="33"/>
      <c r="R334" s="39" t="s">
        <v>133</v>
      </c>
    </row>
    <row r="335" spans="1:18" ht="18" customHeight="1" x14ac:dyDescent="0.15">
      <c r="A335" s="30">
        <v>2</v>
      </c>
      <c r="B335" s="31" t="s">
        <v>130</v>
      </c>
      <c r="C335" s="31">
        <v>1</v>
      </c>
      <c r="D335" s="31" t="s">
        <v>131</v>
      </c>
      <c r="E335" s="31">
        <v>4</v>
      </c>
      <c r="F335" s="31" t="s">
        <v>238</v>
      </c>
      <c r="G335" s="31">
        <v>11</v>
      </c>
      <c r="H335" s="31" t="s">
        <v>33</v>
      </c>
      <c r="I335" s="31">
        <v>6</v>
      </c>
      <c r="J335" s="84" t="s">
        <v>48</v>
      </c>
      <c r="K335" s="98"/>
      <c r="L335" s="98"/>
      <c r="M335" s="98"/>
      <c r="N335" s="83" t="s">
        <v>245</v>
      </c>
      <c r="O335" s="98">
        <v>1500000</v>
      </c>
      <c r="P335" s="81"/>
      <c r="Q335" s="33"/>
      <c r="R335" s="39" t="s">
        <v>133</v>
      </c>
    </row>
    <row r="336" spans="1:18" ht="18" customHeight="1" x14ac:dyDescent="0.15">
      <c r="A336" s="30">
        <v>2</v>
      </c>
      <c r="B336" s="31" t="s">
        <v>130</v>
      </c>
      <c r="C336" s="31">
        <v>1</v>
      </c>
      <c r="D336" s="31" t="s">
        <v>131</v>
      </c>
      <c r="E336" s="31">
        <v>4</v>
      </c>
      <c r="F336" s="31" t="s">
        <v>238</v>
      </c>
      <c r="G336" s="32">
        <v>12</v>
      </c>
      <c r="H336" s="32" t="s">
        <v>36</v>
      </c>
      <c r="I336" s="32"/>
      <c r="J336" s="83"/>
      <c r="K336" s="98"/>
      <c r="L336" s="98"/>
      <c r="M336" s="98"/>
      <c r="N336" s="83"/>
      <c r="O336" s="33"/>
      <c r="P336" s="81"/>
      <c r="Q336" s="33"/>
      <c r="R336" s="39" t="s">
        <v>133</v>
      </c>
    </row>
    <row r="337" spans="1:18" ht="18" customHeight="1" x14ac:dyDescent="0.15">
      <c r="A337" s="30">
        <v>2</v>
      </c>
      <c r="B337" s="31" t="s">
        <v>130</v>
      </c>
      <c r="C337" s="31">
        <v>1</v>
      </c>
      <c r="D337" s="31" t="s">
        <v>131</v>
      </c>
      <c r="E337" s="31">
        <v>4</v>
      </c>
      <c r="F337" s="31" t="s">
        <v>238</v>
      </c>
      <c r="G337" s="31">
        <v>12</v>
      </c>
      <c r="H337" s="31" t="s">
        <v>36</v>
      </c>
      <c r="I337" s="32">
        <v>1</v>
      </c>
      <c r="J337" s="83" t="s">
        <v>37</v>
      </c>
      <c r="K337" s="98">
        <v>1086</v>
      </c>
      <c r="L337" s="98">
        <v>1098</v>
      </c>
      <c r="M337" s="98">
        <f>K337-L337</f>
        <v>-12</v>
      </c>
      <c r="N337" s="83" t="s">
        <v>246</v>
      </c>
      <c r="O337" s="98">
        <v>30000</v>
      </c>
      <c r="P337" s="81"/>
      <c r="Q337" s="33"/>
      <c r="R337" s="39" t="s">
        <v>133</v>
      </c>
    </row>
    <row r="338" spans="1:18" ht="18" customHeight="1" x14ac:dyDescent="0.15">
      <c r="A338" s="30">
        <v>2</v>
      </c>
      <c r="B338" s="31" t="s">
        <v>130</v>
      </c>
      <c r="C338" s="31">
        <v>1</v>
      </c>
      <c r="D338" s="31" t="s">
        <v>131</v>
      </c>
      <c r="E338" s="31">
        <v>4</v>
      </c>
      <c r="F338" s="31" t="s">
        <v>238</v>
      </c>
      <c r="G338" s="31">
        <v>12</v>
      </c>
      <c r="H338" s="31" t="s">
        <v>36</v>
      </c>
      <c r="I338" s="31">
        <v>1</v>
      </c>
      <c r="J338" s="84" t="s">
        <v>37</v>
      </c>
      <c r="K338" s="98"/>
      <c r="L338" s="98"/>
      <c r="M338" s="98"/>
      <c r="N338" s="83" t="s">
        <v>247</v>
      </c>
      <c r="O338" s="98"/>
      <c r="P338" s="81"/>
      <c r="Q338" s="33"/>
      <c r="R338" s="39" t="s">
        <v>133</v>
      </c>
    </row>
    <row r="339" spans="1:18" ht="18" customHeight="1" x14ac:dyDescent="0.15">
      <c r="A339" s="30">
        <v>2</v>
      </c>
      <c r="B339" s="31" t="s">
        <v>130</v>
      </c>
      <c r="C339" s="31">
        <v>1</v>
      </c>
      <c r="D339" s="31" t="s">
        <v>131</v>
      </c>
      <c r="E339" s="31">
        <v>4</v>
      </c>
      <c r="F339" s="31" t="s">
        <v>238</v>
      </c>
      <c r="G339" s="31">
        <v>12</v>
      </c>
      <c r="H339" s="31" t="s">
        <v>36</v>
      </c>
      <c r="I339" s="31">
        <v>1</v>
      </c>
      <c r="J339" s="84" t="s">
        <v>37</v>
      </c>
      <c r="K339" s="98"/>
      <c r="L339" s="98"/>
      <c r="M339" s="98"/>
      <c r="N339" s="83" t="s">
        <v>3192</v>
      </c>
      <c r="O339" s="98">
        <v>1056000</v>
      </c>
      <c r="P339" s="81"/>
      <c r="Q339" s="33"/>
      <c r="R339" s="39" t="s">
        <v>133</v>
      </c>
    </row>
    <row r="340" spans="1:18" ht="18" customHeight="1" x14ac:dyDescent="0.15">
      <c r="A340" s="30">
        <v>2</v>
      </c>
      <c r="B340" s="31" t="s">
        <v>130</v>
      </c>
      <c r="C340" s="31">
        <v>1</v>
      </c>
      <c r="D340" s="31" t="s">
        <v>131</v>
      </c>
      <c r="E340" s="31">
        <v>4</v>
      </c>
      <c r="F340" s="31" t="s">
        <v>238</v>
      </c>
      <c r="G340" s="31">
        <v>12</v>
      </c>
      <c r="H340" s="31" t="s">
        <v>36</v>
      </c>
      <c r="I340" s="32">
        <v>3</v>
      </c>
      <c r="J340" s="83" t="s">
        <v>6</v>
      </c>
      <c r="K340" s="98">
        <v>196</v>
      </c>
      <c r="L340" s="98">
        <v>176</v>
      </c>
      <c r="M340" s="98">
        <f>K340-L340</f>
        <v>20</v>
      </c>
      <c r="N340" s="83" t="s">
        <v>248</v>
      </c>
      <c r="O340" s="98">
        <v>90000</v>
      </c>
      <c r="P340" s="81"/>
      <c r="Q340" s="33"/>
      <c r="R340" s="39" t="s">
        <v>133</v>
      </c>
    </row>
    <row r="341" spans="1:18" ht="18" customHeight="1" x14ac:dyDescent="0.15">
      <c r="A341" s="30">
        <v>2</v>
      </c>
      <c r="B341" s="31" t="s">
        <v>130</v>
      </c>
      <c r="C341" s="31">
        <v>1</v>
      </c>
      <c r="D341" s="31" t="s">
        <v>131</v>
      </c>
      <c r="E341" s="31">
        <v>4</v>
      </c>
      <c r="F341" s="31" t="s">
        <v>238</v>
      </c>
      <c r="G341" s="31">
        <v>12</v>
      </c>
      <c r="H341" s="31" t="s">
        <v>36</v>
      </c>
      <c r="I341" s="31">
        <v>3</v>
      </c>
      <c r="J341" s="84" t="s">
        <v>6</v>
      </c>
      <c r="K341" s="98"/>
      <c r="L341" s="98"/>
      <c r="M341" s="98"/>
      <c r="N341" s="83" t="s">
        <v>249</v>
      </c>
      <c r="O341" s="98">
        <v>106000</v>
      </c>
      <c r="P341" s="81"/>
      <c r="Q341" s="33"/>
      <c r="R341" s="39" t="s">
        <v>133</v>
      </c>
    </row>
    <row r="342" spans="1:18" ht="18" customHeight="1" x14ac:dyDescent="0.15">
      <c r="A342" s="30">
        <v>2</v>
      </c>
      <c r="B342" s="31" t="s">
        <v>130</v>
      </c>
      <c r="C342" s="31">
        <v>1</v>
      </c>
      <c r="D342" s="31" t="s">
        <v>131</v>
      </c>
      <c r="E342" s="31">
        <v>4</v>
      </c>
      <c r="F342" s="31" t="s">
        <v>238</v>
      </c>
      <c r="G342" s="31">
        <v>12</v>
      </c>
      <c r="H342" s="31" t="s">
        <v>36</v>
      </c>
      <c r="I342" s="32">
        <v>11</v>
      </c>
      <c r="J342" s="83" t="s">
        <v>38</v>
      </c>
      <c r="K342" s="98">
        <v>844</v>
      </c>
      <c r="L342" s="98">
        <v>844</v>
      </c>
      <c r="M342" s="98">
        <f>K342-L342</f>
        <v>0</v>
      </c>
      <c r="N342" s="83" t="s">
        <v>250</v>
      </c>
      <c r="O342" s="98">
        <v>459510</v>
      </c>
      <c r="P342" s="81"/>
      <c r="Q342" s="33"/>
      <c r="R342" s="39" t="s">
        <v>133</v>
      </c>
    </row>
    <row r="343" spans="1:18" ht="18" customHeight="1" x14ac:dyDescent="0.15">
      <c r="A343" s="30">
        <v>2</v>
      </c>
      <c r="B343" s="31" t="s">
        <v>130</v>
      </c>
      <c r="C343" s="31">
        <v>1</v>
      </c>
      <c r="D343" s="31" t="s">
        <v>131</v>
      </c>
      <c r="E343" s="31">
        <v>4</v>
      </c>
      <c r="F343" s="31" t="s">
        <v>238</v>
      </c>
      <c r="G343" s="31">
        <v>12</v>
      </c>
      <c r="H343" s="31" t="s">
        <v>36</v>
      </c>
      <c r="I343" s="31">
        <v>11</v>
      </c>
      <c r="J343" s="84" t="s">
        <v>38</v>
      </c>
      <c r="K343" s="98"/>
      <c r="L343" s="98"/>
      <c r="M343" s="98"/>
      <c r="N343" s="83" t="s">
        <v>251</v>
      </c>
      <c r="O343" s="98">
        <v>220000</v>
      </c>
      <c r="P343" s="81"/>
      <c r="Q343" s="33"/>
      <c r="R343" s="39" t="s">
        <v>133</v>
      </c>
    </row>
    <row r="344" spans="1:18" ht="18" customHeight="1" x14ac:dyDescent="0.15">
      <c r="A344" s="30">
        <v>2</v>
      </c>
      <c r="B344" s="31" t="s">
        <v>130</v>
      </c>
      <c r="C344" s="31">
        <v>1</v>
      </c>
      <c r="D344" s="31" t="s">
        <v>131</v>
      </c>
      <c r="E344" s="31">
        <v>4</v>
      </c>
      <c r="F344" s="31" t="s">
        <v>238</v>
      </c>
      <c r="G344" s="31">
        <v>12</v>
      </c>
      <c r="H344" s="31" t="s">
        <v>36</v>
      </c>
      <c r="I344" s="31">
        <v>11</v>
      </c>
      <c r="J344" s="84" t="s">
        <v>38</v>
      </c>
      <c r="K344" s="98"/>
      <c r="L344" s="98"/>
      <c r="M344" s="98"/>
      <c r="N344" s="83" t="s">
        <v>252</v>
      </c>
      <c r="O344" s="98">
        <v>164218</v>
      </c>
      <c r="P344" s="81"/>
      <c r="Q344" s="33"/>
      <c r="R344" s="39" t="s">
        <v>133</v>
      </c>
    </row>
    <row r="345" spans="1:18" ht="18" customHeight="1" x14ac:dyDescent="0.15">
      <c r="A345" s="30">
        <v>2</v>
      </c>
      <c r="B345" s="31" t="s">
        <v>130</v>
      </c>
      <c r="C345" s="31">
        <v>1</v>
      </c>
      <c r="D345" s="31" t="s">
        <v>131</v>
      </c>
      <c r="E345" s="31">
        <v>4</v>
      </c>
      <c r="F345" s="31" t="s">
        <v>238</v>
      </c>
      <c r="G345" s="32">
        <v>13</v>
      </c>
      <c r="H345" s="32" t="s">
        <v>39</v>
      </c>
      <c r="I345" s="32"/>
      <c r="J345" s="83"/>
      <c r="K345" s="98"/>
      <c r="L345" s="98"/>
      <c r="M345" s="98"/>
      <c r="N345" s="83"/>
      <c r="O345" s="33"/>
      <c r="P345" s="81"/>
      <c r="Q345" s="33"/>
      <c r="R345" s="39" t="s">
        <v>133</v>
      </c>
    </row>
    <row r="346" spans="1:18" ht="18" customHeight="1" x14ac:dyDescent="0.15">
      <c r="A346" s="30">
        <v>2</v>
      </c>
      <c r="B346" s="31" t="s">
        <v>130</v>
      </c>
      <c r="C346" s="31">
        <v>1</v>
      </c>
      <c r="D346" s="31" t="s">
        <v>131</v>
      </c>
      <c r="E346" s="31">
        <v>4</v>
      </c>
      <c r="F346" s="31" t="s">
        <v>238</v>
      </c>
      <c r="G346" s="31">
        <v>13</v>
      </c>
      <c r="H346" s="31" t="s">
        <v>39</v>
      </c>
      <c r="I346" s="32">
        <v>11</v>
      </c>
      <c r="J346" s="83" t="s">
        <v>253</v>
      </c>
      <c r="K346" s="98">
        <v>520</v>
      </c>
      <c r="L346" s="98">
        <v>520</v>
      </c>
      <c r="M346" s="98">
        <f t="shared" ref="M346:M347" si="17">K346-L346</f>
        <v>0</v>
      </c>
      <c r="N346" s="83" t="s">
        <v>4111</v>
      </c>
      <c r="O346" s="98">
        <v>520000</v>
      </c>
      <c r="P346" s="81"/>
      <c r="Q346" s="33"/>
      <c r="R346" s="39" t="s">
        <v>133</v>
      </c>
    </row>
    <row r="347" spans="1:18" ht="18" customHeight="1" x14ac:dyDescent="0.15">
      <c r="A347" s="30">
        <v>2</v>
      </c>
      <c r="B347" s="31" t="s">
        <v>130</v>
      </c>
      <c r="C347" s="31">
        <v>1</v>
      </c>
      <c r="D347" s="31" t="s">
        <v>131</v>
      </c>
      <c r="E347" s="31">
        <v>4</v>
      </c>
      <c r="F347" s="31" t="s">
        <v>238</v>
      </c>
      <c r="G347" s="31">
        <v>13</v>
      </c>
      <c r="H347" s="31" t="s">
        <v>39</v>
      </c>
      <c r="I347" s="32">
        <v>21</v>
      </c>
      <c r="J347" s="83" t="s">
        <v>254</v>
      </c>
      <c r="K347" s="98">
        <v>2013</v>
      </c>
      <c r="L347" s="98">
        <v>2641</v>
      </c>
      <c r="M347" s="98">
        <f t="shared" si="17"/>
        <v>-628</v>
      </c>
      <c r="N347" s="83" t="s">
        <v>255</v>
      </c>
      <c r="O347" s="98">
        <v>1122000</v>
      </c>
      <c r="P347" s="81"/>
      <c r="Q347" s="33"/>
      <c r="R347" s="39" t="s">
        <v>133</v>
      </c>
    </row>
    <row r="348" spans="1:18" ht="18" customHeight="1" x14ac:dyDescent="0.15">
      <c r="A348" s="30">
        <v>2</v>
      </c>
      <c r="B348" s="31" t="s">
        <v>130</v>
      </c>
      <c r="C348" s="31">
        <v>1</v>
      </c>
      <c r="D348" s="31" t="s">
        <v>131</v>
      </c>
      <c r="E348" s="31">
        <v>4</v>
      </c>
      <c r="F348" s="31" t="s">
        <v>238</v>
      </c>
      <c r="G348" s="31">
        <v>13</v>
      </c>
      <c r="H348" s="31" t="s">
        <v>39</v>
      </c>
      <c r="I348" s="31">
        <v>21</v>
      </c>
      <c r="J348" s="84" t="s">
        <v>254</v>
      </c>
      <c r="K348" s="98"/>
      <c r="L348" s="98"/>
      <c r="M348" s="98"/>
      <c r="N348" s="83" t="s">
        <v>256</v>
      </c>
      <c r="O348" s="98">
        <v>270000</v>
      </c>
      <c r="P348" s="81"/>
      <c r="Q348" s="33"/>
      <c r="R348" s="39" t="s">
        <v>133</v>
      </c>
    </row>
    <row r="349" spans="1:18" ht="18" customHeight="1" x14ac:dyDescent="0.15">
      <c r="A349" s="30">
        <v>2</v>
      </c>
      <c r="B349" s="31" t="s">
        <v>130</v>
      </c>
      <c r="C349" s="31">
        <v>1</v>
      </c>
      <c r="D349" s="31" t="s">
        <v>131</v>
      </c>
      <c r="E349" s="31">
        <v>4</v>
      </c>
      <c r="F349" s="31" t="s">
        <v>238</v>
      </c>
      <c r="G349" s="31">
        <v>13</v>
      </c>
      <c r="H349" s="31" t="s">
        <v>39</v>
      </c>
      <c r="I349" s="31">
        <v>21</v>
      </c>
      <c r="J349" s="84" t="s">
        <v>254</v>
      </c>
      <c r="K349" s="98"/>
      <c r="L349" s="98"/>
      <c r="M349" s="98"/>
      <c r="N349" s="83" t="s">
        <v>3193</v>
      </c>
      <c r="O349" s="98">
        <v>81000</v>
      </c>
      <c r="P349" s="81"/>
      <c r="Q349" s="33"/>
      <c r="R349" s="39" t="s">
        <v>133</v>
      </c>
    </row>
    <row r="350" spans="1:18" ht="18" customHeight="1" x14ac:dyDescent="0.15">
      <c r="A350" s="30">
        <v>2</v>
      </c>
      <c r="B350" s="31" t="s">
        <v>130</v>
      </c>
      <c r="C350" s="31">
        <v>1</v>
      </c>
      <c r="D350" s="31" t="s">
        <v>131</v>
      </c>
      <c r="E350" s="31">
        <v>4</v>
      </c>
      <c r="F350" s="31" t="s">
        <v>238</v>
      </c>
      <c r="G350" s="31">
        <v>13</v>
      </c>
      <c r="H350" s="31" t="s">
        <v>39</v>
      </c>
      <c r="I350" s="31">
        <v>21</v>
      </c>
      <c r="J350" s="84" t="s">
        <v>254</v>
      </c>
      <c r="K350" s="98"/>
      <c r="L350" s="98"/>
      <c r="M350" s="98"/>
      <c r="N350" s="83" t="s">
        <v>257</v>
      </c>
      <c r="O350" s="98">
        <v>540000</v>
      </c>
      <c r="P350" s="81"/>
      <c r="Q350" s="33"/>
      <c r="R350" s="39" t="s">
        <v>133</v>
      </c>
    </row>
    <row r="351" spans="1:18" ht="18" customHeight="1" x14ac:dyDescent="0.15">
      <c r="A351" s="30">
        <v>2</v>
      </c>
      <c r="B351" s="31" t="s">
        <v>130</v>
      </c>
      <c r="C351" s="31">
        <v>1</v>
      </c>
      <c r="D351" s="31" t="s">
        <v>131</v>
      </c>
      <c r="E351" s="31">
        <v>4</v>
      </c>
      <c r="F351" s="31" t="s">
        <v>238</v>
      </c>
      <c r="G351" s="31">
        <v>13</v>
      </c>
      <c r="H351" s="31" t="s">
        <v>39</v>
      </c>
      <c r="I351" s="32">
        <v>31</v>
      </c>
      <c r="J351" s="83" t="s">
        <v>258</v>
      </c>
      <c r="K351" s="98">
        <v>7284</v>
      </c>
      <c r="L351" s="98">
        <v>5940</v>
      </c>
      <c r="M351" s="98">
        <f>K351-L351</f>
        <v>1344</v>
      </c>
      <c r="N351" s="83" t="s">
        <v>3194</v>
      </c>
      <c r="O351" s="98">
        <v>6887412</v>
      </c>
      <c r="P351" s="81"/>
      <c r="Q351" s="33"/>
      <c r="R351" s="39" t="s">
        <v>133</v>
      </c>
    </row>
    <row r="352" spans="1:18" ht="18" customHeight="1" x14ac:dyDescent="0.15">
      <c r="A352" s="30">
        <v>2</v>
      </c>
      <c r="B352" s="31" t="s">
        <v>130</v>
      </c>
      <c r="C352" s="31">
        <v>1</v>
      </c>
      <c r="D352" s="31" t="s">
        <v>131</v>
      </c>
      <c r="E352" s="31">
        <v>4</v>
      </c>
      <c r="F352" s="31" t="s">
        <v>238</v>
      </c>
      <c r="G352" s="31">
        <v>13</v>
      </c>
      <c r="H352" s="31" t="s">
        <v>39</v>
      </c>
      <c r="I352" s="31">
        <v>31</v>
      </c>
      <c r="J352" s="84" t="s">
        <v>258</v>
      </c>
      <c r="K352" s="98"/>
      <c r="L352" s="98"/>
      <c r="M352" s="98"/>
      <c r="N352" s="83" t="s">
        <v>3195</v>
      </c>
      <c r="O352" s="98">
        <v>396000</v>
      </c>
      <c r="P352" s="81"/>
      <c r="Q352" s="33"/>
      <c r="R352" s="39" t="s">
        <v>133</v>
      </c>
    </row>
    <row r="353" spans="1:18" ht="18" customHeight="1" x14ac:dyDescent="0.15">
      <c r="A353" s="30">
        <v>2</v>
      </c>
      <c r="B353" s="31" t="s">
        <v>130</v>
      </c>
      <c r="C353" s="31">
        <v>1</v>
      </c>
      <c r="D353" s="31" t="s">
        <v>131</v>
      </c>
      <c r="E353" s="31">
        <v>4</v>
      </c>
      <c r="F353" s="31" t="s">
        <v>238</v>
      </c>
      <c r="G353" s="31">
        <v>13</v>
      </c>
      <c r="H353" s="31" t="s">
        <v>39</v>
      </c>
      <c r="I353" s="32">
        <v>32</v>
      </c>
      <c r="J353" s="83" t="s">
        <v>259</v>
      </c>
      <c r="K353" s="98">
        <v>15325</v>
      </c>
      <c r="L353" s="98">
        <v>14466</v>
      </c>
      <c r="M353" s="98">
        <f>K353-L353</f>
        <v>859</v>
      </c>
      <c r="N353" s="83" t="s">
        <v>3196</v>
      </c>
      <c r="O353" s="98">
        <v>5002800</v>
      </c>
      <c r="P353" s="81"/>
      <c r="Q353" s="33"/>
      <c r="R353" s="39" t="s">
        <v>133</v>
      </c>
    </row>
    <row r="354" spans="1:18" ht="18" customHeight="1" x14ac:dyDescent="0.15">
      <c r="A354" s="30">
        <v>2</v>
      </c>
      <c r="B354" s="31" t="s">
        <v>130</v>
      </c>
      <c r="C354" s="31">
        <v>1</v>
      </c>
      <c r="D354" s="31" t="s">
        <v>131</v>
      </c>
      <c r="E354" s="31">
        <v>4</v>
      </c>
      <c r="F354" s="31" t="s">
        <v>238</v>
      </c>
      <c r="G354" s="31">
        <v>13</v>
      </c>
      <c r="H354" s="31" t="s">
        <v>39</v>
      </c>
      <c r="I354" s="31">
        <v>32</v>
      </c>
      <c r="J354" s="84" t="s">
        <v>259</v>
      </c>
      <c r="K354" s="98"/>
      <c r="L354" s="98"/>
      <c r="M354" s="98"/>
      <c r="N354" s="83" t="s">
        <v>3197</v>
      </c>
      <c r="O354" s="98">
        <v>3399804</v>
      </c>
      <c r="P354" s="81"/>
      <c r="Q354" s="33"/>
      <c r="R354" s="39" t="s">
        <v>133</v>
      </c>
    </row>
    <row r="355" spans="1:18" ht="18" customHeight="1" x14ac:dyDescent="0.15">
      <c r="A355" s="30">
        <v>2</v>
      </c>
      <c r="B355" s="31" t="s">
        <v>130</v>
      </c>
      <c r="C355" s="31">
        <v>1</v>
      </c>
      <c r="D355" s="31" t="s">
        <v>131</v>
      </c>
      <c r="E355" s="31">
        <v>4</v>
      </c>
      <c r="F355" s="31" t="s">
        <v>238</v>
      </c>
      <c r="G355" s="31">
        <v>13</v>
      </c>
      <c r="H355" s="31" t="s">
        <v>39</v>
      </c>
      <c r="I355" s="31">
        <v>32</v>
      </c>
      <c r="J355" s="84" t="s">
        <v>259</v>
      </c>
      <c r="K355" s="98"/>
      <c r="L355" s="98"/>
      <c r="M355" s="98"/>
      <c r="N355" s="83" t="s">
        <v>3198</v>
      </c>
      <c r="O355" s="98">
        <v>3446388</v>
      </c>
      <c r="P355" s="81"/>
      <c r="Q355" s="33"/>
      <c r="R355" s="39" t="s">
        <v>133</v>
      </c>
    </row>
    <row r="356" spans="1:18" ht="18" customHeight="1" x14ac:dyDescent="0.15">
      <c r="A356" s="30">
        <v>2</v>
      </c>
      <c r="B356" s="31" t="s">
        <v>130</v>
      </c>
      <c r="C356" s="31">
        <v>1</v>
      </c>
      <c r="D356" s="31" t="s">
        <v>131</v>
      </c>
      <c r="E356" s="31">
        <v>4</v>
      </c>
      <c r="F356" s="31" t="s">
        <v>238</v>
      </c>
      <c r="G356" s="31">
        <v>13</v>
      </c>
      <c r="H356" s="31" t="s">
        <v>39</v>
      </c>
      <c r="I356" s="31">
        <v>32</v>
      </c>
      <c r="J356" s="84" t="s">
        <v>259</v>
      </c>
      <c r="K356" s="98"/>
      <c r="L356" s="98"/>
      <c r="M356" s="98"/>
      <c r="N356" s="83" t="s">
        <v>260</v>
      </c>
      <c r="O356" s="98">
        <v>108900</v>
      </c>
      <c r="P356" s="81"/>
      <c r="Q356" s="33"/>
      <c r="R356" s="39" t="s">
        <v>133</v>
      </c>
    </row>
    <row r="357" spans="1:18" ht="18" customHeight="1" x14ac:dyDescent="0.15">
      <c r="A357" s="30">
        <v>2</v>
      </c>
      <c r="B357" s="31" t="s">
        <v>130</v>
      </c>
      <c r="C357" s="31">
        <v>1</v>
      </c>
      <c r="D357" s="31" t="s">
        <v>131</v>
      </c>
      <c r="E357" s="31">
        <v>4</v>
      </c>
      <c r="F357" s="31" t="s">
        <v>238</v>
      </c>
      <c r="G357" s="31">
        <v>13</v>
      </c>
      <c r="H357" s="31" t="s">
        <v>39</v>
      </c>
      <c r="I357" s="31">
        <v>32</v>
      </c>
      <c r="J357" s="84" t="s">
        <v>259</v>
      </c>
      <c r="K357" s="98"/>
      <c r="L357" s="98"/>
      <c r="M357" s="98"/>
      <c r="N357" s="83" t="s">
        <v>261</v>
      </c>
      <c r="O357" s="98">
        <v>24200</v>
      </c>
      <c r="P357" s="81"/>
      <c r="Q357" s="33"/>
      <c r="R357" s="39" t="s">
        <v>133</v>
      </c>
    </row>
    <row r="358" spans="1:18" ht="18" customHeight="1" x14ac:dyDescent="0.15">
      <c r="A358" s="30">
        <v>2</v>
      </c>
      <c r="B358" s="31" t="s">
        <v>130</v>
      </c>
      <c r="C358" s="31">
        <v>1</v>
      </c>
      <c r="D358" s="31" t="s">
        <v>131</v>
      </c>
      <c r="E358" s="31">
        <v>4</v>
      </c>
      <c r="F358" s="31" t="s">
        <v>238</v>
      </c>
      <c r="G358" s="31">
        <v>13</v>
      </c>
      <c r="H358" s="31" t="s">
        <v>39</v>
      </c>
      <c r="I358" s="31">
        <v>32</v>
      </c>
      <c r="J358" s="84" t="s">
        <v>259</v>
      </c>
      <c r="K358" s="98"/>
      <c r="L358" s="98"/>
      <c r="M358" s="98"/>
      <c r="N358" s="83" t="s">
        <v>262</v>
      </c>
      <c r="O358" s="98">
        <v>66550</v>
      </c>
      <c r="P358" s="81"/>
      <c r="Q358" s="33"/>
      <c r="R358" s="39" t="s">
        <v>133</v>
      </c>
    </row>
    <row r="359" spans="1:18" ht="18" customHeight="1" x14ac:dyDescent="0.15">
      <c r="A359" s="30">
        <v>2</v>
      </c>
      <c r="B359" s="31" t="s">
        <v>130</v>
      </c>
      <c r="C359" s="31">
        <v>1</v>
      </c>
      <c r="D359" s="31" t="s">
        <v>131</v>
      </c>
      <c r="E359" s="31">
        <v>4</v>
      </c>
      <c r="F359" s="31" t="s">
        <v>238</v>
      </c>
      <c r="G359" s="31">
        <v>13</v>
      </c>
      <c r="H359" s="31" t="s">
        <v>39</v>
      </c>
      <c r="I359" s="31">
        <v>32</v>
      </c>
      <c r="J359" s="84" t="s">
        <v>259</v>
      </c>
      <c r="K359" s="98"/>
      <c r="L359" s="98"/>
      <c r="M359" s="98"/>
      <c r="N359" s="83" t="s">
        <v>263</v>
      </c>
      <c r="O359" s="98">
        <v>350000</v>
      </c>
      <c r="P359" s="81"/>
      <c r="Q359" s="33"/>
      <c r="R359" s="39" t="s">
        <v>133</v>
      </c>
    </row>
    <row r="360" spans="1:18" ht="18" customHeight="1" x14ac:dyDescent="0.15">
      <c r="A360" s="30">
        <v>2</v>
      </c>
      <c r="B360" s="31" t="s">
        <v>130</v>
      </c>
      <c r="C360" s="31">
        <v>1</v>
      </c>
      <c r="D360" s="31" t="s">
        <v>131</v>
      </c>
      <c r="E360" s="31">
        <v>4</v>
      </c>
      <c r="F360" s="31" t="s">
        <v>238</v>
      </c>
      <c r="G360" s="31">
        <v>13</v>
      </c>
      <c r="H360" s="31" t="s">
        <v>39</v>
      </c>
      <c r="I360" s="31">
        <v>32</v>
      </c>
      <c r="J360" s="84" t="s">
        <v>259</v>
      </c>
      <c r="K360" s="98"/>
      <c r="L360" s="98"/>
      <c r="M360" s="98"/>
      <c r="N360" s="83" t="s">
        <v>264</v>
      </c>
      <c r="O360" s="98">
        <v>32400</v>
      </c>
      <c r="P360" s="81"/>
      <c r="Q360" s="33"/>
      <c r="R360" s="39" t="s">
        <v>133</v>
      </c>
    </row>
    <row r="361" spans="1:18" ht="18" customHeight="1" x14ac:dyDescent="0.15">
      <c r="A361" s="30">
        <v>2</v>
      </c>
      <c r="B361" s="31" t="s">
        <v>130</v>
      </c>
      <c r="C361" s="31">
        <v>1</v>
      </c>
      <c r="D361" s="31" t="s">
        <v>131</v>
      </c>
      <c r="E361" s="31">
        <v>4</v>
      </c>
      <c r="F361" s="31" t="s">
        <v>238</v>
      </c>
      <c r="G361" s="31">
        <v>13</v>
      </c>
      <c r="H361" s="31" t="s">
        <v>39</v>
      </c>
      <c r="I361" s="31">
        <v>32</v>
      </c>
      <c r="J361" s="84" t="s">
        <v>259</v>
      </c>
      <c r="K361" s="98"/>
      <c r="L361" s="98"/>
      <c r="M361" s="98"/>
      <c r="N361" s="83" t="s">
        <v>3199</v>
      </c>
      <c r="O361" s="98">
        <v>2125440</v>
      </c>
      <c r="P361" s="81"/>
      <c r="Q361" s="33"/>
      <c r="R361" s="39" t="s">
        <v>133</v>
      </c>
    </row>
    <row r="362" spans="1:18" ht="18" customHeight="1" x14ac:dyDescent="0.15">
      <c r="A362" s="30">
        <v>2</v>
      </c>
      <c r="B362" s="31" t="s">
        <v>130</v>
      </c>
      <c r="C362" s="31">
        <v>1</v>
      </c>
      <c r="D362" s="31" t="s">
        <v>131</v>
      </c>
      <c r="E362" s="31">
        <v>4</v>
      </c>
      <c r="F362" s="31" t="s">
        <v>238</v>
      </c>
      <c r="G362" s="31">
        <v>13</v>
      </c>
      <c r="H362" s="31" t="s">
        <v>39</v>
      </c>
      <c r="I362" s="31">
        <v>32</v>
      </c>
      <c r="J362" s="84" t="s">
        <v>259</v>
      </c>
      <c r="K362" s="98"/>
      <c r="L362" s="98"/>
      <c r="M362" s="98"/>
      <c r="N362" s="83" t="s">
        <v>265</v>
      </c>
      <c r="O362" s="98">
        <v>268000</v>
      </c>
      <c r="P362" s="81"/>
      <c r="Q362" s="33"/>
      <c r="R362" s="39" t="s">
        <v>133</v>
      </c>
    </row>
    <row r="363" spans="1:18" ht="18" customHeight="1" x14ac:dyDescent="0.15">
      <c r="A363" s="30">
        <v>2</v>
      </c>
      <c r="B363" s="31" t="s">
        <v>130</v>
      </c>
      <c r="C363" s="31">
        <v>1</v>
      </c>
      <c r="D363" s="31" t="s">
        <v>131</v>
      </c>
      <c r="E363" s="31">
        <v>4</v>
      </c>
      <c r="F363" s="31" t="s">
        <v>238</v>
      </c>
      <c r="G363" s="31">
        <v>13</v>
      </c>
      <c r="H363" s="31" t="s">
        <v>39</v>
      </c>
      <c r="I363" s="31">
        <v>32</v>
      </c>
      <c r="J363" s="84" t="s">
        <v>259</v>
      </c>
      <c r="K363" s="98"/>
      <c r="L363" s="98"/>
      <c r="M363" s="98"/>
      <c r="N363" s="83" t="s">
        <v>266</v>
      </c>
      <c r="O363" s="98">
        <v>500000</v>
      </c>
      <c r="P363" s="81"/>
      <c r="Q363" s="33"/>
      <c r="R363" s="39" t="s">
        <v>133</v>
      </c>
    </row>
    <row r="364" spans="1:18" ht="18" customHeight="1" x14ac:dyDescent="0.15">
      <c r="A364" s="30">
        <v>2</v>
      </c>
      <c r="B364" s="31" t="s">
        <v>130</v>
      </c>
      <c r="C364" s="31">
        <v>1</v>
      </c>
      <c r="D364" s="31" t="s">
        <v>131</v>
      </c>
      <c r="E364" s="31">
        <v>4</v>
      </c>
      <c r="F364" s="31" t="s">
        <v>238</v>
      </c>
      <c r="G364" s="31">
        <v>13</v>
      </c>
      <c r="H364" s="31" t="s">
        <v>39</v>
      </c>
      <c r="I364" s="32">
        <v>33</v>
      </c>
      <c r="J364" s="83" t="s">
        <v>49</v>
      </c>
      <c r="K364" s="98">
        <v>2131</v>
      </c>
      <c r="L364" s="98">
        <v>2111</v>
      </c>
      <c r="M364" s="98">
        <f>K364-L364</f>
        <v>20</v>
      </c>
      <c r="N364" s="83" t="s">
        <v>267</v>
      </c>
      <c r="O364" s="98">
        <v>251295</v>
      </c>
      <c r="P364" s="81"/>
      <c r="Q364" s="33"/>
      <c r="R364" s="39" t="s">
        <v>133</v>
      </c>
    </row>
    <row r="365" spans="1:18" ht="18" customHeight="1" x14ac:dyDescent="0.15">
      <c r="A365" s="30">
        <v>2</v>
      </c>
      <c r="B365" s="31" t="s">
        <v>130</v>
      </c>
      <c r="C365" s="31">
        <v>1</v>
      </c>
      <c r="D365" s="31" t="s">
        <v>131</v>
      </c>
      <c r="E365" s="31">
        <v>4</v>
      </c>
      <c r="F365" s="31" t="s">
        <v>238</v>
      </c>
      <c r="G365" s="31">
        <v>13</v>
      </c>
      <c r="H365" s="31" t="s">
        <v>39</v>
      </c>
      <c r="I365" s="31">
        <v>33</v>
      </c>
      <c r="J365" s="84" t="s">
        <v>49</v>
      </c>
      <c r="K365" s="98"/>
      <c r="L365" s="98"/>
      <c r="M365" s="98"/>
      <c r="N365" s="83" t="s">
        <v>268</v>
      </c>
      <c r="O365" s="98">
        <v>180400</v>
      </c>
      <c r="P365" s="81"/>
      <c r="Q365" s="33"/>
      <c r="R365" s="39" t="s">
        <v>133</v>
      </c>
    </row>
    <row r="366" spans="1:18" ht="18" customHeight="1" x14ac:dyDescent="0.15">
      <c r="A366" s="30">
        <v>2</v>
      </c>
      <c r="B366" s="31" t="s">
        <v>130</v>
      </c>
      <c r="C366" s="31">
        <v>1</v>
      </c>
      <c r="D366" s="31" t="s">
        <v>131</v>
      </c>
      <c r="E366" s="31">
        <v>4</v>
      </c>
      <c r="F366" s="31" t="s">
        <v>238</v>
      </c>
      <c r="G366" s="31">
        <v>13</v>
      </c>
      <c r="H366" s="31" t="s">
        <v>39</v>
      </c>
      <c r="I366" s="31">
        <v>33</v>
      </c>
      <c r="J366" s="84" t="s">
        <v>49</v>
      </c>
      <c r="K366" s="98"/>
      <c r="L366" s="98"/>
      <c r="M366" s="98"/>
      <c r="N366" s="83" t="s">
        <v>269</v>
      </c>
      <c r="O366" s="98">
        <v>240000</v>
      </c>
      <c r="P366" s="81"/>
      <c r="Q366" s="33"/>
      <c r="R366" s="39" t="s">
        <v>133</v>
      </c>
    </row>
    <row r="367" spans="1:18" ht="18" customHeight="1" x14ac:dyDescent="0.15">
      <c r="A367" s="30">
        <v>2</v>
      </c>
      <c r="B367" s="31" t="s">
        <v>130</v>
      </c>
      <c r="C367" s="31">
        <v>1</v>
      </c>
      <c r="D367" s="31" t="s">
        <v>131</v>
      </c>
      <c r="E367" s="31">
        <v>4</v>
      </c>
      <c r="F367" s="31" t="s">
        <v>238</v>
      </c>
      <c r="G367" s="31">
        <v>13</v>
      </c>
      <c r="H367" s="31" t="s">
        <v>39</v>
      </c>
      <c r="I367" s="31">
        <v>33</v>
      </c>
      <c r="J367" s="84" t="s">
        <v>49</v>
      </c>
      <c r="K367" s="98"/>
      <c r="L367" s="98"/>
      <c r="M367" s="98"/>
      <c r="N367" s="83" t="s">
        <v>270</v>
      </c>
      <c r="O367" s="98">
        <v>114400</v>
      </c>
      <c r="P367" s="81"/>
      <c r="Q367" s="33"/>
      <c r="R367" s="39" t="s">
        <v>133</v>
      </c>
    </row>
    <row r="368" spans="1:18" ht="18" customHeight="1" x14ac:dyDescent="0.15">
      <c r="A368" s="30">
        <v>2</v>
      </c>
      <c r="B368" s="31" t="s">
        <v>130</v>
      </c>
      <c r="C368" s="31">
        <v>1</v>
      </c>
      <c r="D368" s="31" t="s">
        <v>131</v>
      </c>
      <c r="E368" s="31">
        <v>4</v>
      </c>
      <c r="F368" s="31" t="s">
        <v>238</v>
      </c>
      <c r="G368" s="31">
        <v>13</v>
      </c>
      <c r="H368" s="31" t="s">
        <v>39</v>
      </c>
      <c r="I368" s="31">
        <v>33</v>
      </c>
      <c r="J368" s="84" t="s">
        <v>49</v>
      </c>
      <c r="K368" s="98"/>
      <c r="L368" s="98"/>
      <c r="M368" s="98"/>
      <c r="N368" s="83" t="s">
        <v>3200</v>
      </c>
      <c r="O368" s="98">
        <v>792000</v>
      </c>
      <c r="P368" s="81"/>
      <c r="Q368" s="33"/>
      <c r="R368" s="39" t="s">
        <v>133</v>
      </c>
    </row>
    <row r="369" spans="1:18" ht="18" customHeight="1" x14ac:dyDescent="0.15">
      <c r="A369" s="30">
        <v>2</v>
      </c>
      <c r="B369" s="31" t="s">
        <v>130</v>
      </c>
      <c r="C369" s="31">
        <v>1</v>
      </c>
      <c r="D369" s="31" t="s">
        <v>131</v>
      </c>
      <c r="E369" s="31">
        <v>4</v>
      </c>
      <c r="F369" s="31" t="s">
        <v>238</v>
      </c>
      <c r="G369" s="31">
        <v>13</v>
      </c>
      <c r="H369" s="31" t="s">
        <v>39</v>
      </c>
      <c r="I369" s="31">
        <v>33</v>
      </c>
      <c r="J369" s="84" t="s">
        <v>49</v>
      </c>
      <c r="K369" s="98"/>
      <c r="L369" s="98"/>
      <c r="M369" s="98"/>
      <c r="N369" s="83" t="s">
        <v>271</v>
      </c>
      <c r="O369" s="98">
        <v>450000</v>
      </c>
      <c r="P369" s="81"/>
      <c r="Q369" s="33"/>
      <c r="R369" s="39" t="s">
        <v>133</v>
      </c>
    </row>
    <row r="370" spans="1:18" ht="18" customHeight="1" x14ac:dyDescent="0.15">
      <c r="A370" s="30">
        <v>2</v>
      </c>
      <c r="B370" s="31" t="s">
        <v>130</v>
      </c>
      <c r="C370" s="31">
        <v>1</v>
      </c>
      <c r="D370" s="31" t="s">
        <v>131</v>
      </c>
      <c r="E370" s="31">
        <v>4</v>
      </c>
      <c r="F370" s="31" t="s">
        <v>238</v>
      </c>
      <c r="G370" s="31">
        <v>13</v>
      </c>
      <c r="H370" s="31" t="s">
        <v>39</v>
      </c>
      <c r="I370" s="31">
        <v>33</v>
      </c>
      <c r="J370" s="84" t="s">
        <v>49</v>
      </c>
      <c r="K370" s="98"/>
      <c r="L370" s="98"/>
      <c r="M370" s="98"/>
      <c r="N370" s="83" t="s">
        <v>272</v>
      </c>
      <c r="O370" s="98">
        <v>102384</v>
      </c>
      <c r="P370" s="81"/>
      <c r="Q370" s="33"/>
      <c r="R370" s="39" t="s">
        <v>133</v>
      </c>
    </row>
    <row r="371" spans="1:18" ht="18" customHeight="1" x14ac:dyDescent="0.15">
      <c r="A371" s="30">
        <v>2</v>
      </c>
      <c r="B371" s="31" t="s">
        <v>130</v>
      </c>
      <c r="C371" s="31">
        <v>1</v>
      </c>
      <c r="D371" s="31" t="s">
        <v>131</v>
      </c>
      <c r="E371" s="31">
        <v>4</v>
      </c>
      <c r="F371" s="31" t="s">
        <v>238</v>
      </c>
      <c r="G371" s="32">
        <v>14</v>
      </c>
      <c r="H371" s="32" t="s">
        <v>40</v>
      </c>
      <c r="I371" s="32"/>
      <c r="J371" s="83"/>
      <c r="K371" s="98"/>
      <c r="L371" s="98"/>
      <c r="M371" s="98"/>
      <c r="N371" s="83"/>
      <c r="O371" s="33"/>
      <c r="P371" s="81"/>
      <c r="Q371" s="33"/>
      <c r="R371" s="39" t="s">
        <v>133</v>
      </c>
    </row>
    <row r="372" spans="1:18" ht="18" customHeight="1" x14ac:dyDescent="0.15">
      <c r="A372" s="30">
        <v>2</v>
      </c>
      <c r="B372" s="31" t="s">
        <v>130</v>
      </c>
      <c r="C372" s="31">
        <v>1</v>
      </c>
      <c r="D372" s="31" t="s">
        <v>131</v>
      </c>
      <c r="E372" s="31">
        <v>4</v>
      </c>
      <c r="F372" s="31" t="s">
        <v>238</v>
      </c>
      <c r="G372" s="31">
        <v>14</v>
      </c>
      <c r="H372" s="31" t="s">
        <v>40</v>
      </c>
      <c r="I372" s="32">
        <v>21</v>
      </c>
      <c r="J372" s="83" t="s">
        <v>273</v>
      </c>
      <c r="K372" s="98">
        <v>1601</v>
      </c>
      <c r="L372" s="98">
        <v>1601</v>
      </c>
      <c r="M372" s="98">
        <f t="shared" ref="M372:M376" si="18">K372-L372</f>
        <v>0</v>
      </c>
      <c r="N372" s="83" t="s">
        <v>274</v>
      </c>
      <c r="O372" s="98">
        <v>1601000</v>
      </c>
      <c r="P372" s="81"/>
      <c r="Q372" s="33"/>
      <c r="R372" s="39" t="s">
        <v>133</v>
      </c>
    </row>
    <row r="373" spans="1:18" ht="18" customHeight="1" x14ac:dyDescent="0.15">
      <c r="A373" s="30">
        <v>2</v>
      </c>
      <c r="B373" s="31" t="s">
        <v>130</v>
      </c>
      <c r="C373" s="31">
        <v>1</v>
      </c>
      <c r="D373" s="31" t="s">
        <v>131</v>
      </c>
      <c r="E373" s="31">
        <v>4</v>
      </c>
      <c r="F373" s="31" t="s">
        <v>238</v>
      </c>
      <c r="G373" s="31">
        <v>14</v>
      </c>
      <c r="H373" s="31" t="s">
        <v>40</v>
      </c>
      <c r="I373" s="32">
        <v>31</v>
      </c>
      <c r="J373" s="83" t="s">
        <v>181</v>
      </c>
      <c r="K373" s="98">
        <v>0</v>
      </c>
      <c r="L373" s="98">
        <v>324</v>
      </c>
      <c r="M373" s="98">
        <f t="shared" si="18"/>
        <v>-324</v>
      </c>
      <c r="N373" s="83"/>
      <c r="O373" s="98"/>
      <c r="P373" s="81"/>
      <c r="Q373" s="33"/>
      <c r="R373" s="39" t="s">
        <v>133</v>
      </c>
    </row>
    <row r="374" spans="1:18" ht="18" customHeight="1" x14ac:dyDescent="0.15">
      <c r="A374" s="30">
        <v>2</v>
      </c>
      <c r="B374" s="31" t="s">
        <v>130</v>
      </c>
      <c r="C374" s="31">
        <v>1</v>
      </c>
      <c r="D374" s="31" t="s">
        <v>131</v>
      </c>
      <c r="E374" s="31">
        <v>4</v>
      </c>
      <c r="F374" s="31" t="s">
        <v>238</v>
      </c>
      <c r="G374" s="31">
        <v>14</v>
      </c>
      <c r="H374" s="31" t="s">
        <v>40</v>
      </c>
      <c r="I374" s="32">
        <v>41</v>
      </c>
      <c r="J374" s="83" t="s">
        <v>182</v>
      </c>
      <c r="K374" s="98">
        <v>1492</v>
      </c>
      <c r="L374" s="98">
        <v>1478</v>
      </c>
      <c r="M374" s="98">
        <f t="shared" si="18"/>
        <v>14</v>
      </c>
      <c r="N374" s="83" t="s">
        <v>275</v>
      </c>
      <c r="O374" s="98">
        <v>1491120</v>
      </c>
      <c r="P374" s="81"/>
      <c r="Q374" s="33"/>
      <c r="R374" s="39" t="s">
        <v>133</v>
      </c>
    </row>
    <row r="375" spans="1:18" ht="18" customHeight="1" x14ac:dyDescent="0.15">
      <c r="A375" s="30">
        <v>2</v>
      </c>
      <c r="B375" s="31" t="s">
        <v>130</v>
      </c>
      <c r="C375" s="31">
        <v>1</v>
      </c>
      <c r="D375" s="31" t="s">
        <v>131</v>
      </c>
      <c r="E375" s="31">
        <v>4</v>
      </c>
      <c r="F375" s="31" t="s">
        <v>238</v>
      </c>
      <c r="G375" s="31">
        <v>14</v>
      </c>
      <c r="H375" s="31" t="s">
        <v>40</v>
      </c>
      <c r="I375" s="32">
        <v>51</v>
      </c>
      <c r="J375" s="83" t="s">
        <v>276</v>
      </c>
      <c r="K375" s="98">
        <v>465</v>
      </c>
      <c r="L375" s="98">
        <v>457</v>
      </c>
      <c r="M375" s="98">
        <f t="shared" si="18"/>
        <v>8</v>
      </c>
      <c r="N375" s="83" t="s">
        <v>277</v>
      </c>
      <c r="O375" s="98">
        <v>464640</v>
      </c>
      <c r="P375" s="81"/>
      <c r="Q375" s="33"/>
      <c r="R375" s="39" t="s">
        <v>133</v>
      </c>
    </row>
    <row r="376" spans="1:18" ht="18" customHeight="1" x14ac:dyDescent="0.15">
      <c r="A376" s="30">
        <v>2</v>
      </c>
      <c r="B376" s="31" t="s">
        <v>130</v>
      </c>
      <c r="C376" s="31">
        <v>1</v>
      </c>
      <c r="D376" s="31" t="s">
        <v>131</v>
      </c>
      <c r="E376" s="31">
        <v>4</v>
      </c>
      <c r="F376" s="31" t="s">
        <v>238</v>
      </c>
      <c r="G376" s="31">
        <v>14</v>
      </c>
      <c r="H376" s="31" t="s">
        <v>40</v>
      </c>
      <c r="I376" s="32">
        <v>61</v>
      </c>
      <c r="J376" s="83" t="s">
        <v>278</v>
      </c>
      <c r="K376" s="98">
        <v>3</v>
      </c>
      <c r="L376" s="98">
        <v>3</v>
      </c>
      <c r="M376" s="98">
        <f t="shared" si="18"/>
        <v>0</v>
      </c>
      <c r="N376" s="83" t="s">
        <v>278</v>
      </c>
      <c r="O376" s="98">
        <v>3000</v>
      </c>
      <c r="P376" s="81"/>
      <c r="Q376" s="33"/>
      <c r="R376" s="39" t="s">
        <v>133</v>
      </c>
    </row>
    <row r="377" spans="1:18" ht="18" customHeight="1" x14ac:dyDescent="0.15">
      <c r="A377" s="30">
        <v>2</v>
      </c>
      <c r="B377" s="31" t="s">
        <v>130</v>
      </c>
      <c r="C377" s="31">
        <v>1</v>
      </c>
      <c r="D377" s="31" t="s">
        <v>131</v>
      </c>
      <c r="E377" s="31">
        <v>4</v>
      </c>
      <c r="F377" s="31" t="s">
        <v>238</v>
      </c>
      <c r="G377" s="32">
        <v>15</v>
      </c>
      <c r="H377" s="32" t="s">
        <v>50</v>
      </c>
      <c r="I377" s="32"/>
      <c r="J377" s="83"/>
      <c r="K377" s="98"/>
      <c r="L377" s="98"/>
      <c r="M377" s="98"/>
      <c r="N377" s="83"/>
      <c r="O377" s="33"/>
      <c r="P377" s="81"/>
      <c r="Q377" s="33"/>
      <c r="R377" s="39" t="s">
        <v>133</v>
      </c>
    </row>
    <row r="378" spans="1:18" ht="18" customHeight="1" x14ac:dyDescent="0.15">
      <c r="A378" s="30">
        <v>2</v>
      </c>
      <c r="B378" s="31" t="s">
        <v>130</v>
      </c>
      <c r="C378" s="31">
        <v>1</v>
      </c>
      <c r="D378" s="31" t="s">
        <v>131</v>
      </c>
      <c r="E378" s="31">
        <v>4</v>
      </c>
      <c r="F378" s="31" t="s">
        <v>238</v>
      </c>
      <c r="G378" s="31">
        <v>15</v>
      </c>
      <c r="H378" s="31" t="s">
        <v>50</v>
      </c>
      <c r="I378" s="32">
        <v>1</v>
      </c>
      <c r="J378" s="83" t="s">
        <v>51</v>
      </c>
      <c r="K378" s="98">
        <v>432</v>
      </c>
      <c r="L378" s="98">
        <v>864</v>
      </c>
      <c r="M378" s="98">
        <f t="shared" ref="M378:M379" si="19">K378-L378</f>
        <v>-432</v>
      </c>
      <c r="N378" s="83" t="s">
        <v>279</v>
      </c>
      <c r="O378" s="98">
        <v>432000</v>
      </c>
      <c r="P378" s="81"/>
      <c r="Q378" s="33"/>
      <c r="R378" s="39" t="s">
        <v>133</v>
      </c>
    </row>
    <row r="379" spans="1:18" ht="18" customHeight="1" x14ac:dyDescent="0.15">
      <c r="A379" s="30">
        <v>2</v>
      </c>
      <c r="B379" s="31" t="s">
        <v>130</v>
      </c>
      <c r="C379" s="31">
        <v>1</v>
      </c>
      <c r="D379" s="31" t="s">
        <v>131</v>
      </c>
      <c r="E379" s="31">
        <v>4</v>
      </c>
      <c r="F379" s="31" t="s">
        <v>238</v>
      </c>
      <c r="G379" s="31">
        <v>15</v>
      </c>
      <c r="H379" s="31" t="s">
        <v>50</v>
      </c>
      <c r="I379" s="32">
        <v>2</v>
      </c>
      <c r="J379" s="83" t="s">
        <v>280</v>
      </c>
      <c r="K379" s="98">
        <v>0</v>
      </c>
      <c r="L379" s="98">
        <v>2160</v>
      </c>
      <c r="M379" s="98">
        <f t="shared" si="19"/>
        <v>-2160</v>
      </c>
      <c r="N379" s="83"/>
      <c r="O379" s="98"/>
      <c r="P379" s="81"/>
      <c r="Q379" s="33"/>
      <c r="R379" s="39" t="s">
        <v>133</v>
      </c>
    </row>
    <row r="380" spans="1:18" ht="18" customHeight="1" x14ac:dyDescent="0.15">
      <c r="A380" s="30">
        <v>2</v>
      </c>
      <c r="B380" s="31" t="s">
        <v>130</v>
      </c>
      <c r="C380" s="31">
        <v>1</v>
      </c>
      <c r="D380" s="31" t="s">
        <v>131</v>
      </c>
      <c r="E380" s="31">
        <v>4</v>
      </c>
      <c r="F380" s="31" t="s">
        <v>238</v>
      </c>
      <c r="G380" s="32">
        <v>16</v>
      </c>
      <c r="H380" s="32" t="s">
        <v>52</v>
      </c>
      <c r="I380" s="32"/>
      <c r="J380" s="83"/>
      <c r="K380" s="98"/>
      <c r="L380" s="98"/>
      <c r="M380" s="98"/>
      <c r="N380" s="83"/>
      <c r="O380" s="33"/>
      <c r="P380" s="81"/>
      <c r="Q380" s="33"/>
      <c r="R380" s="39" t="s">
        <v>133</v>
      </c>
    </row>
    <row r="381" spans="1:18" ht="18" customHeight="1" x14ac:dyDescent="0.15">
      <c r="A381" s="30">
        <v>2</v>
      </c>
      <c r="B381" s="31" t="s">
        <v>130</v>
      </c>
      <c r="C381" s="31">
        <v>1</v>
      </c>
      <c r="D381" s="31" t="s">
        <v>131</v>
      </c>
      <c r="E381" s="31">
        <v>4</v>
      </c>
      <c r="F381" s="31" t="s">
        <v>238</v>
      </c>
      <c r="G381" s="31">
        <v>16</v>
      </c>
      <c r="H381" s="31" t="s">
        <v>52</v>
      </c>
      <c r="I381" s="32">
        <v>1</v>
      </c>
      <c r="J381" s="83" t="s">
        <v>53</v>
      </c>
      <c r="K381" s="98">
        <v>100</v>
      </c>
      <c r="L381" s="98">
        <v>100</v>
      </c>
      <c r="M381" s="98">
        <f>K381-L381</f>
        <v>0</v>
      </c>
      <c r="N381" s="83" t="s">
        <v>281</v>
      </c>
      <c r="O381" s="98">
        <v>100000</v>
      </c>
      <c r="P381" s="81"/>
      <c r="Q381" s="33"/>
      <c r="R381" s="39" t="s">
        <v>133</v>
      </c>
    </row>
    <row r="382" spans="1:18" ht="18" customHeight="1" x14ac:dyDescent="0.15">
      <c r="A382" s="30">
        <v>2</v>
      </c>
      <c r="B382" s="31" t="s">
        <v>130</v>
      </c>
      <c r="C382" s="31">
        <v>1</v>
      </c>
      <c r="D382" s="31" t="s">
        <v>131</v>
      </c>
      <c r="E382" s="31">
        <v>4</v>
      </c>
      <c r="F382" s="31" t="s">
        <v>238</v>
      </c>
      <c r="G382" s="32">
        <v>18</v>
      </c>
      <c r="H382" s="32" t="s">
        <v>125</v>
      </c>
      <c r="I382" s="32"/>
      <c r="J382" s="83"/>
      <c r="K382" s="98"/>
      <c r="L382" s="98"/>
      <c r="M382" s="98"/>
      <c r="N382" s="83"/>
      <c r="O382" s="33"/>
      <c r="P382" s="81"/>
      <c r="Q382" s="33"/>
      <c r="R382" s="39" t="s">
        <v>133</v>
      </c>
    </row>
    <row r="383" spans="1:18" ht="18" customHeight="1" x14ac:dyDescent="0.15">
      <c r="A383" s="30">
        <v>2</v>
      </c>
      <c r="B383" s="31" t="s">
        <v>130</v>
      </c>
      <c r="C383" s="31">
        <v>1</v>
      </c>
      <c r="D383" s="31" t="s">
        <v>131</v>
      </c>
      <c r="E383" s="31">
        <v>4</v>
      </c>
      <c r="F383" s="31" t="s">
        <v>238</v>
      </c>
      <c r="G383" s="31">
        <v>18</v>
      </c>
      <c r="H383" s="31" t="s">
        <v>125</v>
      </c>
      <c r="I383" s="32">
        <v>11</v>
      </c>
      <c r="J383" s="83" t="s">
        <v>126</v>
      </c>
      <c r="K383" s="98">
        <v>150</v>
      </c>
      <c r="L383" s="98">
        <v>150</v>
      </c>
      <c r="M383" s="98">
        <f t="shared" ref="M383:M385" si="20">K383-L383</f>
        <v>0</v>
      </c>
      <c r="N383" s="83" t="s">
        <v>282</v>
      </c>
      <c r="O383" s="98">
        <v>150000</v>
      </c>
      <c r="P383" s="81"/>
      <c r="Q383" s="33"/>
      <c r="R383" s="39" t="s">
        <v>133</v>
      </c>
    </row>
    <row r="384" spans="1:18" ht="18" customHeight="1" x14ac:dyDescent="0.15">
      <c r="A384" s="30">
        <v>2</v>
      </c>
      <c r="B384" s="31" t="s">
        <v>130</v>
      </c>
      <c r="C384" s="31">
        <v>1</v>
      </c>
      <c r="D384" s="31" t="s">
        <v>131</v>
      </c>
      <c r="E384" s="31">
        <v>4</v>
      </c>
      <c r="F384" s="31" t="s">
        <v>238</v>
      </c>
      <c r="G384" s="31">
        <v>18</v>
      </c>
      <c r="H384" s="31" t="s">
        <v>125</v>
      </c>
      <c r="I384" s="32">
        <v>21</v>
      </c>
      <c r="J384" s="83" t="s">
        <v>235</v>
      </c>
      <c r="K384" s="98">
        <v>200</v>
      </c>
      <c r="L384" s="98">
        <v>200</v>
      </c>
      <c r="M384" s="98">
        <f t="shared" si="20"/>
        <v>0</v>
      </c>
      <c r="N384" s="83" t="s">
        <v>283</v>
      </c>
      <c r="O384" s="98">
        <v>200000</v>
      </c>
      <c r="P384" s="81"/>
      <c r="Q384" s="33"/>
      <c r="R384" s="39" t="s">
        <v>133</v>
      </c>
    </row>
    <row r="385" spans="1:18" ht="18" customHeight="1" x14ac:dyDescent="0.15">
      <c r="A385" s="30">
        <v>2</v>
      </c>
      <c r="B385" s="31" t="s">
        <v>130</v>
      </c>
      <c r="C385" s="31">
        <v>1</v>
      </c>
      <c r="D385" s="31" t="s">
        <v>131</v>
      </c>
      <c r="E385" s="31">
        <v>4</v>
      </c>
      <c r="F385" s="31" t="s">
        <v>238</v>
      </c>
      <c r="G385" s="31">
        <v>18</v>
      </c>
      <c r="H385" s="31" t="s">
        <v>125</v>
      </c>
      <c r="I385" s="32">
        <v>31</v>
      </c>
      <c r="J385" s="83" t="s">
        <v>284</v>
      </c>
      <c r="K385" s="98">
        <v>100</v>
      </c>
      <c r="L385" s="98">
        <v>100</v>
      </c>
      <c r="M385" s="98">
        <f t="shared" si="20"/>
        <v>0</v>
      </c>
      <c r="N385" s="83" t="s">
        <v>285</v>
      </c>
      <c r="O385" s="98">
        <v>100000</v>
      </c>
      <c r="P385" s="81"/>
      <c r="Q385" s="33"/>
      <c r="R385" s="39" t="s">
        <v>133</v>
      </c>
    </row>
    <row r="386" spans="1:18" ht="18" customHeight="1" x14ac:dyDescent="0.15">
      <c r="A386" s="30">
        <v>2</v>
      </c>
      <c r="B386" s="31" t="s">
        <v>130</v>
      </c>
      <c r="C386" s="31">
        <v>1</v>
      </c>
      <c r="D386" s="31" t="s">
        <v>131</v>
      </c>
      <c r="E386" s="31">
        <v>4</v>
      </c>
      <c r="F386" s="31" t="s">
        <v>238</v>
      </c>
      <c r="G386" s="32">
        <v>19</v>
      </c>
      <c r="H386" s="32" t="s">
        <v>42</v>
      </c>
      <c r="I386" s="32"/>
      <c r="J386" s="83"/>
      <c r="K386" s="98"/>
      <c r="L386" s="98"/>
      <c r="M386" s="98"/>
      <c r="N386" s="83"/>
      <c r="O386" s="33"/>
      <c r="P386" s="81"/>
      <c r="Q386" s="33"/>
      <c r="R386" s="39" t="s">
        <v>133</v>
      </c>
    </row>
    <row r="387" spans="1:18" ht="18" customHeight="1" x14ac:dyDescent="0.15">
      <c r="A387" s="30">
        <v>2</v>
      </c>
      <c r="B387" s="31" t="s">
        <v>130</v>
      </c>
      <c r="C387" s="31">
        <v>1</v>
      </c>
      <c r="D387" s="31" t="s">
        <v>131</v>
      </c>
      <c r="E387" s="31">
        <v>4</v>
      </c>
      <c r="F387" s="31" t="s">
        <v>238</v>
      </c>
      <c r="G387" s="31">
        <v>19</v>
      </c>
      <c r="H387" s="31" t="s">
        <v>42</v>
      </c>
      <c r="I387" s="32">
        <v>31</v>
      </c>
      <c r="J387" s="83" t="s">
        <v>286</v>
      </c>
      <c r="K387" s="98">
        <v>250</v>
      </c>
      <c r="L387" s="98">
        <v>250</v>
      </c>
      <c r="M387" s="98">
        <f>K387-L387</f>
        <v>0</v>
      </c>
      <c r="N387" s="83" t="s">
        <v>287</v>
      </c>
      <c r="O387" s="98">
        <v>250000</v>
      </c>
      <c r="P387" s="81"/>
      <c r="Q387" s="33"/>
      <c r="R387" s="39" t="s">
        <v>133</v>
      </c>
    </row>
    <row r="388" spans="1:18" ht="18" customHeight="1" x14ac:dyDescent="0.15">
      <c r="A388" s="30">
        <v>2</v>
      </c>
      <c r="B388" s="31" t="s">
        <v>130</v>
      </c>
      <c r="C388" s="31">
        <v>1</v>
      </c>
      <c r="D388" s="31" t="s">
        <v>131</v>
      </c>
      <c r="E388" s="31">
        <v>4</v>
      </c>
      <c r="F388" s="31" t="s">
        <v>238</v>
      </c>
      <c r="G388" s="32">
        <v>27</v>
      </c>
      <c r="H388" s="32" t="s">
        <v>54</v>
      </c>
      <c r="I388" s="32"/>
      <c r="J388" s="83"/>
      <c r="K388" s="98"/>
      <c r="L388" s="98"/>
      <c r="M388" s="98"/>
      <c r="N388" s="83"/>
      <c r="O388" s="33"/>
      <c r="P388" s="81"/>
      <c r="Q388" s="33"/>
      <c r="R388" s="39" t="s">
        <v>133</v>
      </c>
    </row>
    <row r="389" spans="1:18" ht="18" customHeight="1" x14ac:dyDescent="0.15">
      <c r="A389" s="30">
        <v>2</v>
      </c>
      <c r="B389" s="31" t="s">
        <v>130</v>
      </c>
      <c r="C389" s="31">
        <v>1</v>
      </c>
      <c r="D389" s="31" t="s">
        <v>131</v>
      </c>
      <c r="E389" s="31">
        <v>4</v>
      </c>
      <c r="F389" s="31" t="s">
        <v>238</v>
      </c>
      <c r="G389" s="31">
        <v>27</v>
      </c>
      <c r="H389" s="31" t="s">
        <v>54</v>
      </c>
      <c r="I389" s="32">
        <v>1</v>
      </c>
      <c r="J389" s="83" t="s">
        <v>55</v>
      </c>
      <c r="K389" s="98">
        <v>280</v>
      </c>
      <c r="L389" s="98">
        <v>280</v>
      </c>
      <c r="M389" s="98">
        <f>K389-L389</f>
        <v>0</v>
      </c>
      <c r="N389" s="83" t="s">
        <v>288</v>
      </c>
      <c r="O389" s="98">
        <v>280000</v>
      </c>
      <c r="P389" s="81"/>
      <c r="Q389" s="33"/>
      <c r="R389" s="39" t="s">
        <v>133</v>
      </c>
    </row>
    <row r="390" spans="1:18" s="6" customFormat="1" ht="18" customHeight="1" x14ac:dyDescent="0.15">
      <c r="A390" s="13">
        <v>2</v>
      </c>
      <c r="B390" s="14" t="s">
        <v>2998</v>
      </c>
      <c r="C390" s="19">
        <v>1</v>
      </c>
      <c r="D390" s="14" t="s">
        <v>131</v>
      </c>
      <c r="E390" s="20">
        <v>5</v>
      </c>
      <c r="F390" s="21" t="s">
        <v>3005</v>
      </c>
      <c r="G390" s="20"/>
      <c r="H390" s="21"/>
      <c r="I390" s="20"/>
      <c r="J390" s="20"/>
      <c r="K390" s="22">
        <f>IF(C390="",SUMIFS($K391:$K$6096,$A391:$A$6096,A390,$E391:$E$6096,""),IF(E390="",SUMIFS($K391:$K$6096,$A391:$A$6096,A390,$C391:$C$6096,C390,$G391:$G$6096,""),IF(G390="",SUMIFS($K391:$K$6096,$A391:$A$6096,A390,$C391:$C$6096,C390,$E391:$E$6096,E390,$R391:$R$6096,R390),IF(I390="",SUMIFS($K391:$K$6096,$A391:$A$6096,A390,$C391:$C$6096,C390,$E391:$E$6096,E390,$G391:$G$6096,G390,$R391:$R$6096,R390),0))))</f>
        <v>35736</v>
      </c>
      <c r="L390" s="22">
        <f>IF(C390="",SUMIFS($L391:$L$6096,$A391:$A$6096,A390,$E391:$E$6096,""),IF(E390="",SUMIFS($L391:$L$6096,$A391:$A$6096,A390,$C391:$C$6096,C390,$G391:$G$6096,""),IF(G390="",SUMIFS($L391:$L$6096,$A391:$A$6096,A390,$C391:$C$6096,C390,$E391:$E$6096,E390,$R391:$R$6096,R390),IF(I390="",SUMIFS($L391:$L$6096,$A391:$A$6096,A390,$C391:$C$6096,C390,$E391:$E$6096,E390,$G391:$G$6096,G390,$R391:$R$6096,R390),0))))</f>
        <v>33364</v>
      </c>
      <c r="M390" s="22">
        <f t="shared" ref="M390" si="21">K390-L390</f>
        <v>2372</v>
      </c>
      <c r="N390" s="77"/>
      <c r="O390" s="23"/>
      <c r="P390" s="60"/>
      <c r="Q390" s="73">
        <f>IF(C390="",SUMIFS($Q391:$Q$6096,$A391:$A$6096,A390,$E391:$E$6096,""),IF(E390="",SUMIFS($Q391:$Q$6096,$A391:$A$6096,A390,$C391:$C$6096,C390,$G391:$G$6096,""),IF(G390="",SUMIFS($Q391:$Q$6096,$A391:$A$6096,A390,$C391:$C$6096,C390,$E391:$E$6096,E390,$R391:$R$6096,R390),IF(I390="",SUMIFS($Q391:$Q$6096,$A391:$A$6096,A390,$C391:$C$6096,C390,$E391:$E$6096,E390,$G391:$G$6096,G390,$R391:$R$6096,R390),0))))</f>
        <v>147</v>
      </c>
      <c r="R390" s="61" t="s">
        <v>3000</v>
      </c>
    </row>
    <row r="391" spans="1:18" ht="18" customHeight="1" x14ac:dyDescent="0.15">
      <c r="A391" s="30">
        <v>2</v>
      </c>
      <c r="B391" s="31" t="s">
        <v>130</v>
      </c>
      <c r="C391" s="31">
        <v>1</v>
      </c>
      <c r="D391" s="31" t="s">
        <v>131</v>
      </c>
      <c r="E391" s="31">
        <v>5</v>
      </c>
      <c r="F391" s="31" t="s">
        <v>289</v>
      </c>
      <c r="G391" s="32">
        <v>25</v>
      </c>
      <c r="H391" s="32" t="s">
        <v>10</v>
      </c>
      <c r="I391" s="32"/>
      <c r="J391" s="83"/>
      <c r="K391" s="98"/>
      <c r="L391" s="98"/>
      <c r="M391" s="98"/>
      <c r="N391" s="83"/>
      <c r="O391" s="33"/>
      <c r="P391" s="81" t="s">
        <v>2776</v>
      </c>
      <c r="Q391" s="33">
        <v>88</v>
      </c>
      <c r="R391" s="39" t="s">
        <v>133</v>
      </c>
    </row>
    <row r="392" spans="1:18" ht="18" customHeight="1" x14ac:dyDescent="0.15">
      <c r="A392" s="30">
        <v>2</v>
      </c>
      <c r="B392" s="31" t="s">
        <v>130</v>
      </c>
      <c r="C392" s="31">
        <v>1</v>
      </c>
      <c r="D392" s="31" t="s">
        <v>131</v>
      </c>
      <c r="E392" s="31">
        <v>5</v>
      </c>
      <c r="F392" s="31" t="s">
        <v>289</v>
      </c>
      <c r="G392" s="31">
        <v>25</v>
      </c>
      <c r="H392" s="31" t="s">
        <v>10</v>
      </c>
      <c r="I392" s="32">
        <v>1</v>
      </c>
      <c r="J392" s="83" t="s">
        <v>290</v>
      </c>
      <c r="K392" s="98">
        <v>500</v>
      </c>
      <c r="L392" s="98">
        <v>500</v>
      </c>
      <c r="M392" s="98">
        <f t="shared" ref="M392:M396" si="22">K392-L392</f>
        <v>0</v>
      </c>
      <c r="N392" s="83" t="s">
        <v>3201</v>
      </c>
      <c r="O392" s="98">
        <v>500000</v>
      </c>
      <c r="P392" s="81" t="s">
        <v>2777</v>
      </c>
      <c r="Q392" s="33">
        <v>11</v>
      </c>
      <c r="R392" s="39" t="s">
        <v>133</v>
      </c>
    </row>
    <row r="393" spans="1:18" ht="18" customHeight="1" x14ac:dyDescent="0.15">
      <c r="A393" s="30">
        <v>2</v>
      </c>
      <c r="B393" s="31" t="s">
        <v>130</v>
      </c>
      <c r="C393" s="31">
        <v>1</v>
      </c>
      <c r="D393" s="31" t="s">
        <v>131</v>
      </c>
      <c r="E393" s="31">
        <v>5</v>
      </c>
      <c r="F393" s="31" t="s">
        <v>289</v>
      </c>
      <c r="G393" s="31">
        <v>25</v>
      </c>
      <c r="H393" s="31" t="s">
        <v>10</v>
      </c>
      <c r="I393" s="32">
        <v>2</v>
      </c>
      <c r="J393" s="83" t="s">
        <v>291</v>
      </c>
      <c r="K393" s="98">
        <v>100</v>
      </c>
      <c r="L393" s="98">
        <v>100</v>
      </c>
      <c r="M393" s="98">
        <f t="shared" si="22"/>
        <v>0</v>
      </c>
      <c r="N393" s="83" t="s">
        <v>3202</v>
      </c>
      <c r="O393" s="98">
        <v>100000</v>
      </c>
      <c r="P393" s="81" t="s">
        <v>2778</v>
      </c>
      <c r="Q393" s="33">
        <v>17</v>
      </c>
      <c r="R393" s="39" t="s">
        <v>133</v>
      </c>
    </row>
    <row r="394" spans="1:18" ht="18" customHeight="1" x14ac:dyDescent="0.15">
      <c r="A394" s="30">
        <v>2</v>
      </c>
      <c r="B394" s="31" t="s">
        <v>130</v>
      </c>
      <c r="C394" s="31">
        <v>1</v>
      </c>
      <c r="D394" s="31" t="s">
        <v>131</v>
      </c>
      <c r="E394" s="31">
        <v>5</v>
      </c>
      <c r="F394" s="31" t="s">
        <v>289</v>
      </c>
      <c r="G394" s="31">
        <v>25</v>
      </c>
      <c r="H394" s="31" t="s">
        <v>10</v>
      </c>
      <c r="I394" s="32">
        <v>4</v>
      </c>
      <c r="J394" s="83" t="s">
        <v>292</v>
      </c>
      <c r="K394" s="98">
        <v>10131</v>
      </c>
      <c r="L394" s="98">
        <v>7754</v>
      </c>
      <c r="M394" s="98">
        <f t="shared" si="22"/>
        <v>2377</v>
      </c>
      <c r="N394" s="83" t="s">
        <v>7238</v>
      </c>
      <c r="O394" s="98">
        <v>10131000</v>
      </c>
      <c r="P394" s="81" t="s">
        <v>2779</v>
      </c>
      <c r="Q394" s="33">
        <v>29</v>
      </c>
      <c r="R394" s="39" t="s">
        <v>133</v>
      </c>
    </row>
    <row r="395" spans="1:18" ht="18" customHeight="1" x14ac:dyDescent="0.15">
      <c r="A395" s="30">
        <v>2</v>
      </c>
      <c r="B395" s="31" t="s">
        <v>130</v>
      </c>
      <c r="C395" s="31">
        <v>1</v>
      </c>
      <c r="D395" s="31" t="s">
        <v>131</v>
      </c>
      <c r="E395" s="31">
        <v>5</v>
      </c>
      <c r="F395" s="31" t="s">
        <v>289</v>
      </c>
      <c r="G395" s="31">
        <v>25</v>
      </c>
      <c r="H395" s="31" t="s">
        <v>10</v>
      </c>
      <c r="I395" s="32">
        <v>9</v>
      </c>
      <c r="J395" s="83" t="s">
        <v>293</v>
      </c>
      <c r="K395" s="98">
        <v>25000</v>
      </c>
      <c r="L395" s="98">
        <v>25000</v>
      </c>
      <c r="M395" s="98">
        <f t="shared" si="22"/>
        <v>0</v>
      </c>
      <c r="N395" s="83" t="s">
        <v>294</v>
      </c>
      <c r="O395" s="98">
        <v>25000000</v>
      </c>
      <c r="P395" s="81" t="s">
        <v>4893</v>
      </c>
      <c r="Q395" s="33">
        <v>2</v>
      </c>
      <c r="R395" s="39" t="s">
        <v>133</v>
      </c>
    </row>
    <row r="396" spans="1:18" ht="18" customHeight="1" x14ac:dyDescent="0.15">
      <c r="A396" s="30">
        <v>2</v>
      </c>
      <c r="B396" s="31" t="s">
        <v>130</v>
      </c>
      <c r="C396" s="31">
        <v>1</v>
      </c>
      <c r="D396" s="31" t="s">
        <v>131</v>
      </c>
      <c r="E396" s="31">
        <v>5</v>
      </c>
      <c r="F396" s="31" t="s">
        <v>289</v>
      </c>
      <c r="G396" s="31">
        <v>25</v>
      </c>
      <c r="H396" s="31" t="s">
        <v>10</v>
      </c>
      <c r="I396" s="32">
        <v>10</v>
      </c>
      <c r="J396" s="83" t="s">
        <v>295</v>
      </c>
      <c r="K396" s="98">
        <v>5</v>
      </c>
      <c r="L396" s="98">
        <v>10</v>
      </c>
      <c r="M396" s="98">
        <f t="shared" si="22"/>
        <v>-5</v>
      </c>
      <c r="N396" s="83" t="s">
        <v>3203</v>
      </c>
      <c r="O396" s="98">
        <v>5000</v>
      </c>
      <c r="P396" s="81" t="s">
        <v>4948</v>
      </c>
      <c r="Q396" s="33"/>
      <c r="R396" s="39" t="s">
        <v>133</v>
      </c>
    </row>
    <row r="397" spans="1:18" s="6" customFormat="1" ht="18" customHeight="1" x14ac:dyDescent="0.15">
      <c r="A397" s="13">
        <v>2</v>
      </c>
      <c r="B397" s="14" t="s">
        <v>2998</v>
      </c>
      <c r="C397" s="19">
        <v>1</v>
      </c>
      <c r="D397" s="14" t="s">
        <v>131</v>
      </c>
      <c r="E397" s="20">
        <v>6</v>
      </c>
      <c r="F397" s="21" t="s">
        <v>3006</v>
      </c>
      <c r="G397" s="20"/>
      <c r="H397" s="21"/>
      <c r="I397" s="20"/>
      <c r="J397" s="20"/>
      <c r="K397" s="22">
        <f>IF(C397="",SUMIFS($K398:$K$6096,$A398:$A$6096,A397,$E398:$E$6096,""),IF(E397="",SUMIFS($K398:$K$6096,$A398:$A$6096,A397,$C398:$C$6096,C397,$G398:$G$6096,""),IF(G397="",SUMIFS($K398:$K$6096,$A398:$A$6096,A397,$C398:$C$6096,C397,$E398:$E$6096,E397,$R398:$R$6096,R397),IF(I397="",SUMIFS($K398:$K$6096,$A398:$A$6096,A397,$C398:$C$6096,C397,$E398:$E$6096,E397,$G398:$G$6096,G397,$R398:$R$6096,R397),0))))</f>
        <v>121036</v>
      </c>
      <c r="L397" s="22">
        <f>IF(C397="",SUMIFS($L398:$L$6096,$A398:$A$6096,A397,$E398:$E$6096,""),IF(E397="",SUMIFS($L398:$L$6096,$A398:$A$6096,A397,$C398:$C$6096,C397,$G398:$G$6096,""),IF(G397="",SUMIFS($L398:$L$6096,$A398:$A$6096,A397,$C398:$C$6096,C397,$E398:$E$6096,E397,$R398:$R$6096,R397),IF(I397="",SUMIFS($L398:$L$6096,$A398:$A$6096,A397,$C398:$C$6096,C397,$E398:$E$6096,E397,$G398:$G$6096,G397,$R398:$R$6096,R397),0))))</f>
        <v>91082</v>
      </c>
      <c r="M397" s="22">
        <f t="shared" ref="M397" si="23">K397-L397</f>
        <v>29954</v>
      </c>
      <c r="N397" s="77"/>
      <c r="O397" s="23"/>
      <c r="P397" s="60"/>
      <c r="Q397" s="73">
        <f>IF(C397="",SUMIFS($Q398:$Q$6096,$A398:$A$6096,A397,$E398:$E$6096,""),IF(E397="",SUMIFS($Q398:$Q$6096,$A398:$A$6096,A397,$C398:$C$6096,C397,$G398:$G$6096,""),IF(G397="",SUMIFS($Q398:$Q$6096,$A398:$A$6096,A397,$C398:$C$6096,C397,$E398:$E$6096,E397,$R398:$R$6096,R397),IF(I397="",SUMIFS($Q398:$Q$6096,$A398:$A$6096,A397,$C398:$C$6096,C397,$E398:$E$6096,E397,$G398:$G$6096,G397,$R398:$R$6096,R397),0))))</f>
        <v>3249</v>
      </c>
      <c r="R397" s="61" t="s">
        <v>3007</v>
      </c>
    </row>
    <row r="398" spans="1:18" ht="18" customHeight="1" x14ac:dyDescent="0.15">
      <c r="A398" s="30">
        <v>2</v>
      </c>
      <c r="B398" s="31" t="s">
        <v>130</v>
      </c>
      <c r="C398" s="31">
        <v>1</v>
      </c>
      <c r="D398" s="31" t="s">
        <v>131</v>
      </c>
      <c r="E398" s="31">
        <v>6</v>
      </c>
      <c r="F398" s="31" t="s">
        <v>296</v>
      </c>
      <c r="G398" s="32">
        <v>2</v>
      </c>
      <c r="H398" s="32" t="s">
        <v>20</v>
      </c>
      <c r="I398" s="32"/>
      <c r="J398" s="83"/>
      <c r="K398" s="98"/>
      <c r="L398" s="98"/>
      <c r="M398" s="98"/>
      <c r="N398" s="83"/>
      <c r="O398" s="33"/>
      <c r="P398" s="81" t="s">
        <v>2781</v>
      </c>
      <c r="Q398" s="33">
        <v>1681</v>
      </c>
      <c r="R398" s="39" t="s">
        <v>297</v>
      </c>
    </row>
    <row r="399" spans="1:18" ht="18" customHeight="1" x14ac:dyDescent="0.15">
      <c r="A399" s="30">
        <v>2</v>
      </c>
      <c r="B399" s="31" t="s">
        <v>130</v>
      </c>
      <c r="C399" s="31">
        <v>1</v>
      </c>
      <c r="D399" s="31" t="s">
        <v>131</v>
      </c>
      <c r="E399" s="31">
        <v>6</v>
      </c>
      <c r="F399" s="31" t="s">
        <v>296</v>
      </c>
      <c r="G399" s="31">
        <v>2</v>
      </c>
      <c r="H399" s="31" t="s">
        <v>20</v>
      </c>
      <c r="I399" s="32">
        <v>3</v>
      </c>
      <c r="J399" s="83" t="s">
        <v>21</v>
      </c>
      <c r="K399" s="98">
        <v>17242</v>
      </c>
      <c r="L399" s="98">
        <v>17041</v>
      </c>
      <c r="M399" s="98">
        <f>K399-L399</f>
        <v>201</v>
      </c>
      <c r="N399" s="83" t="s">
        <v>70</v>
      </c>
      <c r="O399" s="98">
        <v>17241300</v>
      </c>
      <c r="P399" s="81" t="s">
        <v>4784</v>
      </c>
      <c r="Q399" s="33">
        <v>1568</v>
      </c>
      <c r="R399" s="39" t="s">
        <v>297</v>
      </c>
    </row>
    <row r="400" spans="1:18" ht="18" customHeight="1" x14ac:dyDescent="0.15">
      <c r="A400" s="30">
        <v>2</v>
      </c>
      <c r="B400" s="31" t="s">
        <v>130</v>
      </c>
      <c r="C400" s="31">
        <v>1</v>
      </c>
      <c r="D400" s="31" t="s">
        <v>131</v>
      </c>
      <c r="E400" s="31">
        <v>6</v>
      </c>
      <c r="F400" s="31" t="s">
        <v>296</v>
      </c>
      <c r="G400" s="32">
        <v>3</v>
      </c>
      <c r="H400" s="32" t="s">
        <v>22</v>
      </c>
      <c r="I400" s="32"/>
      <c r="J400" s="83"/>
      <c r="K400" s="98"/>
      <c r="L400" s="98"/>
      <c r="M400" s="98"/>
      <c r="N400" s="83"/>
      <c r="O400" s="33"/>
      <c r="P400" s="81" t="s">
        <v>4785</v>
      </c>
      <c r="Q400" s="33"/>
      <c r="R400" s="39" t="s">
        <v>297</v>
      </c>
    </row>
    <row r="401" spans="1:18" ht="18" customHeight="1" x14ac:dyDescent="0.15">
      <c r="A401" s="30">
        <v>2</v>
      </c>
      <c r="B401" s="31" t="s">
        <v>130</v>
      </c>
      <c r="C401" s="31">
        <v>1</v>
      </c>
      <c r="D401" s="31" t="s">
        <v>131</v>
      </c>
      <c r="E401" s="31">
        <v>6</v>
      </c>
      <c r="F401" s="31" t="s">
        <v>296</v>
      </c>
      <c r="G401" s="31">
        <v>3</v>
      </c>
      <c r="H401" s="31" t="s">
        <v>22</v>
      </c>
      <c r="I401" s="32">
        <v>31</v>
      </c>
      <c r="J401" s="83" t="s">
        <v>23</v>
      </c>
      <c r="K401" s="98">
        <v>756</v>
      </c>
      <c r="L401" s="98">
        <v>516</v>
      </c>
      <c r="M401" s="98">
        <f t="shared" ref="M401:M404" si="24">K401-L401</f>
        <v>240</v>
      </c>
      <c r="N401" s="83" t="s">
        <v>70</v>
      </c>
      <c r="O401" s="98">
        <v>756000</v>
      </c>
      <c r="P401" s="81"/>
      <c r="Q401" s="33"/>
      <c r="R401" s="39" t="s">
        <v>297</v>
      </c>
    </row>
    <row r="402" spans="1:18" ht="18" customHeight="1" x14ac:dyDescent="0.15">
      <c r="A402" s="30">
        <v>2</v>
      </c>
      <c r="B402" s="31" t="s">
        <v>130</v>
      </c>
      <c r="C402" s="31">
        <v>1</v>
      </c>
      <c r="D402" s="31" t="s">
        <v>131</v>
      </c>
      <c r="E402" s="31">
        <v>6</v>
      </c>
      <c r="F402" s="31" t="s">
        <v>296</v>
      </c>
      <c r="G402" s="31">
        <v>3</v>
      </c>
      <c r="H402" s="31" t="s">
        <v>22</v>
      </c>
      <c r="I402" s="32">
        <v>32</v>
      </c>
      <c r="J402" s="83" t="s">
        <v>139</v>
      </c>
      <c r="K402" s="98">
        <v>567</v>
      </c>
      <c r="L402" s="98">
        <v>282</v>
      </c>
      <c r="M402" s="98">
        <f t="shared" si="24"/>
        <v>285</v>
      </c>
      <c r="N402" s="83" t="s">
        <v>70</v>
      </c>
      <c r="O402" s="98">
        <v>566400</v>
      </c>
      <c r="P402" s="81"/>
      <c r="Q402" s="33"/>
      <c r="R402" s="39" t="s">
        <v>297</v>
      </c>
    </row>
    <row r="403" spans="1:18" ht="18" customHeight="1" x14ac:dyDescent="0.15">
      <c r="A403" s="30">
        <v>2</v>
      </c>
      <c r="B403" s="31" t="s">
        <v>130</v>
      </c>
      <c r="C403" s="31">
        <v>1</v>
      </c>
      <c r="D403" s="31" t="s">
        <v>131</v>
      </c>
      <c r="E403" s="31">
        <v>6</v>
      </c>
      <c r="F403" s="31" t="s">
        <v>296</v>
      </c>
      <c r="G403" s="31">
        <v>3</v>
      </c>
      <c r="H403" s="31" t="s">
        <v>22</v>
      </c>
      <c r="I403" s="32">
        <v>33</v>
      </c>
      <c r="J403" s="83" t="s">
        <v>24</v>
      </c>
      <c r="K403" s="98">
        <v>275</v>
      </c>
      <c r="L403" s="98">
        <v>395</v>
      </c>
      <c r="M403" s="98">
        <f t="shared" si="24"/>
        <v>-120</v>
      </c>
      <c r="N403" s="83" t="s">
        <v>70</v>
      </c>
      <c r="O403" s="98">
        <v>274800</v>
      </c>
      <c r="P403" s="81"/>
      <c r="Q403" s="33"/>
      <c r="R403" s="39" t="s">
        <v>297</v>
      </c>
    </row>
    <row r="404" spans="1:18" ht="18" customHeight="1" x14ac:dyDescent="0.15">
      <c r="A404" s="30">
        <v>2</v>
      </c>
      <c r="B404" s="31" t="s">
        <v>130</v>
      </c>
      <c r="C404" s="31">
        <v>1</v>
      </c>
      <c r="D404" s="31" t="s">
        <v>131</v>
      </c>
      <c r="E404" s="31">
        <v>6</v>
      </c>
      <c r="F404" s="31" t="s">
        <v>296</v>
      </c>
      <c r="G404" s="31">
        <v>3</v>
      </c>
      <c r="H404" s="31" t="s">
        <v>22</v>
      </c>
      <c r="I404" s="32">
        <v>35</v>
      </c>
      <c r="J404" s="83" t="s">
        <v>25</v>
      </c>
      <c r="K404" s="98">
        <v>1000</v>
      </c>
      <c r="L404" s="98">
        <v>1000</v>
      </c>
      <c r="M404" s="98">
        <f t="shared" si="24"/>
        <v>0</v>
      </c>
      <c r="N404" s="83" t="s">
        <v>4112</v>
      </c>
      <c r="O404" s="98">
        <v>800000</v>
      </c>
      <c r="P404" s="81"/>
      <c r="Q404" s="33"/>
      <c r="R404" s="39" t="s">
        <v>297</v>
      </c>
    </row>
    <row r="405" spans="1:18" ht="18" customHeight="1" x14ac:dyDescent="0.15">
      <c r="A405" s="30">
        <v>2</v>
      </c>
      <c r="B405" s="31" t="s">
        <v>130</v>
      </c>
      <c r="C405" s="31">
        <v>1</v>
      </c>
      <c r="D405" s="31" t="s">
        <v>131</v>
      </c>
      <c r="E405" s="31">
        <v>6</v>
      </c>
      <c r="F405" s="31" t="s">
        <v>296</v>
      </c>
      <c r="G405" s="31">
        <v>3</v>
      </c>
      <c r="H405" s="31" t="s">
        <v>22</v>
      </c>
      <c r="I405" s="31">
        <v>35</v>
      </c>
      <c r="J405" s="84" t="s">
        <v>25</v>
      </c>
      <c r="K405" s="98"/>
      <c r="L405" s="98"/>
      <c r="M405" s="98"/>
      <c r="N405" s="83" t="s">
        <v>4113</v>
      </c>
      <c r="O405" s="98">
        <v>200000</v>
      </c>
      <c r="P405" s="81"/>
      <c r="Q405" s="33"/>
      <c r="R405" s="39" t="s">
        <v>297</v>
      </c>
    </row>
    <row r="406" spans="1:18" ht="18" customHeight="1" x14ac:dyDescent="0.15">
      <c r="A406" s="30">
        <v>2</v>
      </c>
      <c r="B406" s="31" t="s">
        <v>130</v>
      </c>
      <c r="C406" s="31">
        <v>1</v>
      </c>
      <c r="D406" s="31" t="s">
        <v>131</v>
      </c>
      <c r="E406" s="31">
        <v>6</v>
      </c>
      <c r="F406" s="31" t="s">
        <v>296</v>
      </c>
      <c r="G406" s="31">
        <v>3</v>
      </c>
      <c r="H406" s="31" t="s">
        <v>22</v>
      </c>
      <c r="I406" s="32">
        <v>38</v>
      </c>
      <c r="J406" s="83" t="s">
        <v>74</v>
      </c>
      <c r="K406" s="98">
        <v>714</v>
      </c>
      <c r="L406" s="98">
        <v>748</v>
      </c>
      <c r="M406" s="98">
        <f t="shared" ref="M406:M409" si="25">K406-L406</f>
        <v>-34</v>
      </c>
      <c r="N406" s="83" t="s">
        <v>70</v>
      </c>
      <c r="O406" s="98">
        <v>714000</v>
      </c>
      <c r="P406" s="81"/>
      <c r="Q406" s="33"/>
      <c r="R406" s="39" t="s">
        <v>297</v>
      </c>
    </row>
    <row r="407" spans="1:18" ht="18" customHeight="1" x14ac:dyDescent="0.15">
      <c r="A407" s="30">
        <v>2</v>
      </c>
      <c r="B407" s="31" t="s">
        <v>130</v>
      </c>
      <c r="C407" s="31">
        <v>1</v>
      </c>
      <c r="D407" s="31" t="s">
        <v>131</v>
      </c>
      <c r="E407" s="31">
        <v>6</v>
      </c>
      <c r="F407" s="31" t="s">
        <v>296</v>
      </c>
      <c r="G407" s="31">
        <v>3</v>
      </c>
      <c r="H407" s="31" t="s">
        <v>22</v>
      </c>
      <c r="I407" s="32">
        <v>39</v>
      </c>
      <c r="J407" s="83" t="s">
        <v>26</v>
      </c>
      <c r="K407" s="98">
        <v>4153</v>
      </c>
      <c r="L407" s="98">
        <v>4036</v>
      </c>
      <c r="M407" s="98">
        <f t="shared" si="25"/>
        <v>117</v>
      </c>
      <c r="N407" s="83" t="s">
        <v>70</v>
      </c>
      <c r="O407" s="98">
        <v>4152824</v>
      </c>
      <c r="P407" s="81"/>
      <c r="Q407" s="33"/>
      <c r="R407" s="39" t="s">
        <v>297</v>
      </c>
    </row>
    <row r="408" spans="1:18" ht="18" customHeight="1" x14ac:dyDescent="0.15">
      <c r="A408" s="30">
        <v>2</v>
      </c>
      <c r="B408" s="31" t="s">
        <v>130</v>
      </c>
      <c r="C408" s="31">
        <v>1</v>
      </c>
      <c r="D408" s="31" t="s">
        <v>131</v>
      </c>
      <c r="E408" s="31">
        <v>6</v>
      </c>
      <c r="F408" s="31" t="s">
        <v>296</v>
      </c>
      <c r="G408" s="31">
        <v>3</v>
      </c>
      <c r="H408" s="31" t="s">
        <v>22</v>
      </c>
      <c r="I408" s="32">
        <v>40</v>
      </c>
      <c r="J408" s="83" t="s">
        <v>27</v>
      </c>
      <c r="K408" s="98">
        <v>2839</v>
      </c>
      <c r="L408" s="98">
        <v>2717</v>
      </c>
      <c r="M408" s="98">
        <f t="shared" si="25"/>
        <v>122</v>
      </c>
      <c r="N408" s="83" t="s">
        <v>70</v>
      </c>
      <c r="O408" s="98">
        <v>2838340</v>
      </c>
      <c r="P408" s="81"/>
      <c r="Q408" s="33"/>
      <c r="R408" s="39" t="s">
        <v>297</v>
      </c>
    </row>
    <row r="409" spans="1:18" ht="18" customHeight="1" x14ac:dyDescent="0.15">
      <c r="A409" s="30">
        <v>2</v>
      </c>
      <c r="B409" s="31" t="s">
        <v>130</v>
      </c>
      <c r="C409" s="31">
        <v>1</v>
      </c>
      <c r="D409" s="31" t="s">
        <v>131</v>
      </c>
      <c r="E409" s="31">
        <v>6</v>
      </c>
      <c r="F409" s="31" t="s">
        <v>296</v>
      </c>
      <c r="G409" s="31">
        <v>3</v>
      </c>
      <c r="H409" s="31" t="s">
        <v>22</v>
      </c>
      <c r="I409" s="32">
        <v>41</v>
      </c>
      <c r="J409" s="83" t="s">
        <v>75</v>
      </c>
      <c r="K409" s="98">
        <v>369</v>
      </c>
      <c r="L409" s="98">
        <v>355</v>
      </c>
      <c r="M409" s="98">
        <f t="shared" si="25"/>
        <v>14</v>
      </c>
      <c r="N409" s="83" t="s">
        <v>70</v>
      </c>
      <c r="O409" s="98">
        <v>369000</v>
      </c>
      <c r="P409" s="81"/>
      <c r="Q409" s="33"/>
      <c r="R409" s="39" t="s">
        <v>297</v>
      </c>
    </row>
    <row r="410" spans="1:18" ht="18" customHeight="1" x14ac:dyDescent="0.15">
      <c r="A410" s="30">
        <v>2</v>
      </c>
      <c r="B410" s="31" t="s">
        <v>130</v>
      </c>
      <c r="C410" s="31">
        <v>1</v>
      </c>
      <c r="D410" s="31" t="s">
        <v>131</v>
      </c>
      <c r="E410" s="31">
        <v>6</v>
      </c>
      <c r="F410" s="31" t="s">
        <v>296</v>
      </c>
      <c r="G410" s="32">
        <v>4</v>
      </c>
      <c r="H410" s="32" t="s">
        <v>28</v>
      </c>
      <c r="I410" s="32"/>
      <c r="J410" s="83"/>
      <c r="K410" s="98"/>
      <c r="L410" s="98"/>
      <c r="M410" s="98"/>
      <c r="N410" s="83"/>
      <c r="O410" s="33"/>
      <c r="P410" s="81"/>
      <c r="Q410" s="33"/>
      <c r="R410" s="39" t="s">
        <v>297</v>
      </c>
    </row>
    <row r="411" spans="1:18" ht="18" customHeight="1" x14ac:dyDescent="0.15">
      <c r="A411" s="30">
        <v>2</v>
      </c>
      <c r="B411" s="31" t="s">
        <v>130</v>
      </c>
      <c r="C411" s="31">
        <v>1</v>
      </c>
      <c r="D411" s="31" t="s">
        <v>131</v>
      </c>
      <c r="E411" s="31">
        <v>6</v>
      </c>
      <c r="F411" s="31" t="s">
        <v>296</v>
      </c>
      <c r="G411" s="31">
        <v>4</v>
      </c>
      <c r="H411" s="31" t="s">
        <v>28</v>
      </c>
      <c r="I411" s="32">
        <v>31</v>
      </c>
      <c r="J411" s="83" t="s">
        <v>29</v>
      </c>
      <c r="K411" s="98">
        <v>5637</v>
      </c>
      <c r="L411" s="98">
        <v>5587</v>
      </c>
      <c r="M411" s="98">
        <f t="shared" ref="M411:M412" si="26">K411-L411</f>
        <v>50</v>
      </c>
      <c r="N411" s="83" t="s">
        <v>70</v>
      </c>
      <c r="O411" s="98">
        <v>5636175</v>
      </c>
      <c r="P411" s="81"/>
      <c r="Q411" s="33"/>
      <c r="R411" s="39" t="s">
        <v>297</v>
      </c>
    </row>
    <row r="412" spans="1:18" ht="18" customHeight="1" x14ac:dyDescent="0.15">
      <c r="A412" s="30">
        <v>2</v>
      </c>
      <c r="B412" s="31" t="s">
        <v>130</v>
      </c>
      <c r="C412" s="31">
        <v>1</v>
      </c>
      <c r="D412" s="31" t="s">
        <v>131</v>
      </c>
      <c r="E412" s="31">
        <v>6</v>
      </c>
      <c r="F412" s="31" t="s">
        <v>296</v>
      </c>
      <c r="G412" s="31">
        <v>4</v>
      </c>
      <c r="H412" s="31" t="s">
        <v>28</v>
      </c>
      <c r="I412" s="32">
        <v>41</v>
      </c>
      <c r="J412" s="83" t="s">
        <v>149</v>
      </c>
      <c r="K412" s="98">
        <v>2968</v>
      </c>
      <c r="L412" s="98">
        <v>2020</v>
      </c>
      <c r="M412" s="98">
        <f t="shared" si="26"/>
        <v>948</v>
      </c>
      <c r="N412" s="83" t="s">
        <v>298</v>
      </c>
      <c r="O412" s="98"/>
      <c r="P412" s="81"/>
      <c r="Q412" s="33"/>
      <c r="R412" s="39" t="s">
        <v>297</v>
      </c>
    </row>
    <row r="413" spans="1:18" ht="18" customHeight="1" x14ac:dyDescent="0.15">
      <c r="A413" s="30">
        <v>2</v>
      </c>
      <c r="B413" s="31" t="s">
        <v>130</v>
      </c>
      <c r="C413" s="31">
        <v>1</v>
      </c>
      <c r="D413" s="31" t="s">
        <v>131</v>
      </c>
      <c r="E413" s="31">
        <v>6</v>
      </c>
      <c r="F413" s="31" t="s">
        <v>296</v>
      </c>
      <c r="G413" s="31">
        <v>4</v>
      </c>
      <c r="H413" s="31" t="s">
        <v>28</v>
      </c>
      <c r="I413" s="31">
        <v>41</v>
      </c>
      <c r="J413" s="84" t="s">
        <v>149</v>
      </c>
      <c r="K413" s="98"/>
      <c r="L413" s="98"/>
      <c r="M413" s="98"/>
      <c r="N413" s="83" t="s">
        <v>299</v>
      </c>
      <c r="O413" s="98">
        <v>2052456</v>
      </c>
      <c r="P413" s="81"/>
      <c r="Q413" s="33"/>
      <c r="R413" s="39" t="s">
        <v>297</v>
      </c>
    </row>
    <row r="414" spans="1:18" ht="18" customHeight="1" x14ac:dyDescent="0.15">
      <c r="A414" s="30">
        <v>2</v>
      </c>
      <c r="B414" s="31" t="s">
        <v>130</v>
      </c>
      <c r="C414" s="31">
        <v>1</v>
      </c>
      <c r="D414" s="31" t="s">
        <v>131</v>
      </c>
      <c r="E414" s="31">
        <v>6</v>
      </c>
      <c r="F414" s="31" t="s">
        <v>296</v>
      </c>
      <c r="G414" s="31">
        <v>4</v>
      </c>
      <c r="H414" s="31" t="s">
        <v>28</v>
      </c>
      <c r="I414" s="31">
        <v>41</v>
      </c>
      <c r="J414" s="84" t="s">
        <v>149</v>
      </c>
      <c r="K414" s="98"/>
      <c r="L414" s="98"/>
      <c r="M414" s="98"/>
      <c r="N414" s="83" t="s">
        <v>300</v>
      </c>
      <c r="O414" s="98">
        <v>914832</v>
      </c>
      <c r="P414" s="81"/>
      <c r="Q414" s="33"/>
      <c r="R414" s="39" t="s">
        <v>297</v>
      </c>
    </row>
    <row r="415" spans="1:18" ht="18" customHeight="1" x14ac:dyDescent="0.15">
      <c r="A415" s="30">
        <v>2</v>
      </c>
      <c r="B415" s="31" t="s">
        <v>130</v>
      </c>
      <c r="C415" s="31">
        <v>1</v>
      </c>
      <c r="D415" s="31" t="s">
        <v>131</v>
      </c>
      <c r="E415" s="31">
        <v>6</v>
      </c>
      <c r="F415" s="31" t="s">
        <v>296</v>
      </c>
      <c r="G415" s="32">
        <v>8</v>
      </c>
      <c r="H415" s="32" t="s">
        <v>77</v>
      </c>
      <c r="I415" s="32"/>
      <c r="J415" s="83"/>
      <c r="K415" s="98"/>
      <c r="L415" s="98"/>
      <c r="M415" s="98"/>
      <c r="N415" s="83"/>
      <c r="O415" s="33"/>
      <c r="P415" s="81"/>
      <c r="Q415" s="33"/>
      <c r="R415" s="39" t="s">
        <v>297</v>
      </c>
    </row>
    <row r="416" spans="1:18" ht="18" customHeight="1" x14ac:dyDescent="0.15">
      <c r="A416" s="30">
        <v>2</v>
      </c>
      <c r="B416" s="31" t="s">
        <v>130</v>
      </c>
      <c r="C416" s="31">
        <v>1</v>
      </c>
      <c r="D416" s="31" t="s">
        <v>131</v>
      </c>
      <c r="E416" s="31">
        <v>6</v>
      </c>
      <c r="F416" s="31" t="s">
        <v>296</v>
      </c>
      <c r="G416" s="31">
        <v>8</v>
      </c>
      <c r="H416" s="31" t="s">
        <v>77</v>
      </c>
      <c r="I416" s="32">
        <v>11</v>
      </c>
      <c r="J416" s="83" t="s">
        <v>78</v>
      </c>
      <c r="K416" s="98">
        <v>19789</v>
      </c>
      <c r="L416" s="98">
        <v>13123</v>
      </c>
      <c r="M416" s="98">
        <f>K416-L416</f>
        <v>6666</v>
      </c>
      <c r="N416" s="83" t="s">
        <v>4114</v>
      </c>
      <c r="O416" s="98">
        <v>29400</v>
      </c>
      <c r="P416" s="81"/>
      <c r="Q416" s="33"/>
      <c r="R416" s="39" t="s">
        <v>297</v>
      </c>
    </row>
    <row r="417" spans="1:18" ht="18" customHeight="1" x14ac:dyDescent="0.15">
      <c r="A417" s="30">
        <v>2</v>
      </c>
      <c r="B417" s="31" t="s">
        <v>130</v>
      </c>
      <c r="C417" s="31">
        <v>1</v>
      </c>
      <c r="D417" s="31" t="s">
        <v>131</v>
      </c>
      <c r="E417" s="31">
        <v>6</v>
      </c>
      <c r="F417" s="31" t="s">
        <v>296</v>
      </c>
      <c r="G417" s="31">
        <v>8</v>
      </c>
      <c r="H417" s="31" t="s">
        <v>77</v>
      </c>
      <c r="I417" s="31">
        <v>11</v>
      </c>
      <c r="J417" s="84" t="s">
        <v>78</v>
      </c>
      <c r="K417" s="98"/>
      <c r="L417" s="98"/>
      <c r="M417" s="98"/>
      <c r="N417" s="83" t="s">
        <v>4115</v>
      </c>
      <c r="O417" s="98">
        <v>25200</v>
      </c>
      <c r="P417" s="81"/>
      <c r="Q417" s="33"/>
      <c r="R417" s="39" t="s">
        <v>297</v>
      </c>
    </row>
    <row r="418" spans="1:18" ht="18" customHeight="1" x14ac:dyDescent="0.15">
      <c r="A418" s="30">
        <v>2</v>
      </c>
      <c r="B418" s="31" t="s">
        <v>130</v>
      </c>
      <c r="C418" s="31">
        <v>1</v>
      </c>
      <c r="D418" s="31" t="s">
        <v>131</v>
      </c>
      <c r="E418" s="31">
        <v>6</v>
      </c>
      <c r="F418" s="31" t="s">
        <v>296</v>
      </c>
      <c r="G418" s="31">
        <v>8</v>
      </c>
      <c r="H418" s="31" t="s">
        <v>77</v>
      </c>
      <c r="I418" s="31">
        <v>11</v>
      </c>
      <c r="J418" s="84" t="s">
        <v>78</v>
      </c>
      <c r="K418" s="98"/>
      <c r="L418" s="98"/>
      <c r="M418" s="98"/>
      <c r="N418" s="83" t="s">
        <v>301</v>
      </c>
      <c r="O418" s="98">
        <v>200000</v>
      </c>
      <c r="P418" s="81"/>
      <c r="Q418" s="33"/>
      <c r="R418" s="39" t="s">
        <v>297</v>
      </c>
    </row>
    <row r="419" spans="1:18" ht="18" customHeight="1" x14ac:dyDescent="0.15">
      <c r="A419" s="30">
        <v>2</v>
      </c>
      <c r="B419" s="31" t="s">
        <v>130</v>
      </c>
      <c r="C419" s="31">
        <v>1</v>
      </c>
      <c r="D419" s="31" t="s">
        <v>131</v>
      </c>
      <c r="E419" s="31">
        <v>6</v>
      </c>
      <c r="F419" s="31" t="s">
        <v>296</v>
      </c>
      <c r="G419" s="31">
        <v>8</v>
      </c>
      <c r="H419" s="31" t="s">
        <v>77</v>
      </c>
      <c r="I419" s="31">
        <v>11</v>
      </c>
      <c r="J419" s="84" t="s">
        <v>78</v>
      </c>
      <c r="K419" s="98"/>
      <c r="L419" s="98"/>
      <c r="M419" s="98"/>
      <c r="N419" s="83" t="s">
        <v>302</v>
      </c>
      <c r="O419" s="98"/>
      <c r="P419" s="81"/>
      <c r="Q419" s="33"/>
      <c r="R419" s="39" t="s">
        <v>297</v>
      </c>
    </row>
    <row r="420" spans="1:18" ht="18" customHeight="1" x14ac:dyDescent="0.15">
      <c r="A420" s="30">
        <v>2</v>
      </c>
      <c r="B420" s="31" t="s">
        <v>130</v>
      </c>
      <c r="C420" s="31">
        <v>1</v>
      </c>
      <c r="D420" s="31" t="s">
        <v>131</v>
      </c>
      <c r="E420" s="31">
        <v>6</v>
      </c>
      <c r="F420" s="31" t="s">
        <v>296</v>
      </c>
      <c r="G420" s="31">
        <v>8</v>
      </c>
      <c r="H420" s="31" t="s">
        <v>77</v>
      </c>
      <c r="I420" s="31">
        <v>11</v>
      </c>
      <c r="J420" s="84" t="s">
        <v>78</v>
      </c>
      <c r="K420" s="98"/>
      <c r="L420" s="98"/>
      <c r="M420" s="98"/>
      <c r="N420" s="83" t="s">
        <v>4116</v>
      </c>
      <c r="O420" s="98">
        <v>16800</v>
      </c>
      <c r="P420" s="81"/>
      <c r="Q420" s="33"/>
      <c r="R420" s="39" t="s">
        <v>297</v>
      </c>
    </row>
    <row r="421" spans="1:18" ht="18" customHeight="1" x14ac:dyDescent="0.15">
      <c r="A421" s="30">
        <v>2</v>
      </c>
      <c r="B421" s="31" t="s">
        <v>130</v>
      </c>
      <c r="C421" s="31">
        <v>1</v>
      </c>
      <c r="D421" s="31" t="s">
        <v>131</v>
      </c>
      <c r="E421" s="31">
        <v>6</v>
      </c>
      <c r="F421" s="31" t="s">
        <v>296</v>
      </c>
      <c r="G421" s="31">
        <v>8</v>
      </c>
      <c r="H421" s="31" t="s">
        <v>77</v>
      </c>
      <c r="I421" s="31">
        <v>11</v>
      </c>
      <c r="J421" s="84" t="s">
        <v>78</v>
      </c>
      <c r="K421" s="98"/>
      <c r="L421" s="98"/>
      <c r="M421" s="98"/>
      <c r="N421" s="83" t="s">
        <v>4117</v>
      </c>
      <c r="O421" s="98">
        <v>16800</v>
      </c>
      <c r="P421" s="81"/>
      <c r="Q421" s="33"/>
      <c r="R421" s="39" t="s">
        <v>297</v>
      </c>
    </row>
    <row r="422" spans="1:18" ht="18" customHeight="1" x14ac:dyDescent="0.15">
      <c r="A422" s="30">
        <v>2</v>
      </c>
      <c r="B422" s="31" t="s">
        <v>130</v>
      </c>
      <c r="C422" s="31">
        <v>1</v>
      </c>
      <c r="D422" s="31" t="s">
        <v>131</v>
      </c>
      <c r="E422" s="31">
        <v>6</v>
      </c>
      <c r="F422" s="31" t="s">
        <v>296</v>
      </c>
      <c r="G422" s="31">
        <v>8</v>
      </c>
      <c r="H422" s="31" t="s">
        <v>77</v>
      </c>
      <c r="I422" s="31">
        <v>11</v>
      </c>
      <c r="J422" s="84" t="s">
        <v>78</v>
      </c>
      <c r="K422" s="98"/>
      <c r="L422" s="98"/>
      <c r="M422" s="98"/>
      <c r="N422" s="83" t="s">
        <v>4118</v>
      </c>
      <c r="O422" s="98">
        <v>42000</v>
      </c>
      <c r="P422" s="81"/>
      <c r="Q422" s="33"/>
      <c r="R422" s="39" t="s">
        <v>297</v>
      </c>
    </row>
    <row r="423" spans="1:18" ht="18" customHeight="1" x14ac:dyDescent="0.15">
      <c r="A423" s="30">
        <v>2</v>
      </c>
      <c r="B423" s="31" t="s">
        <v>130</v>
      </c>
      <c r="C423" s="31">
        <v>1</v>
      </c>
      <c r="D423" s="31" t="s">
        <v>131</v>
      </c>
      <c r="E423" s="31">
        <v>6</v>
      </c>
      <c r="F423" s="31" t="s">
        <v>296</v>
      </c>
      <c r="G423" s="31">
        <v>8</v>
      </c>
      <c r="H423" s="31" t="s">
        <v>77</v>
      </c>
      <c r="I423" s="31">
        <v>11</v>
      </c>
      <c r="J423" s="84" t="s">
        <v>78</v>
      </c>
      <c r="K423" s="98"/>
      <c r="L423" s="98"/>
      <c r="M423" s="98"/>
      <c r="N423" s="83" t="s">
        <v>303</v>
      </c>
      <c r="O423" s="98"/>
      <c r="P423" s="81"/>
      <c r="Q423" s="33"/>
      <c r="R423" s="39" t="s">
        <v>297</v>
      </c>
    </row>
    <row r="424" spans="1:18" ht="18" customHeight="1" x14ac:dyDescent="0.15">
      <c r="A424" s="30">
        <v>2</v>
      </c>
      <c r="B424" s="31" t="s">
        <v>130</v>
      </c>
      <c r="C424" s="31">
        <v>1</v>
      </c>
      <c r="D424" s="31" t="s">
        <v>131</v>
      </c>
      <c r="E424" s="31">
        <v>6</v>
      </c>
      <c r="F424" s="31" t="s">
        <v>296</v>
      </c>
      <c r="G424" s="31">
        <v>8</v>
      </c>
      <c r="H424" s="31" t="s">
        <v>77</v>
      </c>
      <c r="I424" s="31">
        <v>11</v>
      </c>
      <c r="J424" s="84" t="s">
        <v>78</v>
      </c>
      <c r="K424" s="98"/>
      <c r="L424" s="98"/>
      <c r="M424" s="98"/>
      <c r="N424" s="83" t="s">
        <v>4119</v>
      </c>
      <c r="O424" s="98">
        <v>58800</v>
      </c>
      <c r="P424" s="81"/>
      <c r="Q424" s="33"/>
      <c r="R424" s="39" t="s">
        <v>297</v>
      </c>
    </row>
    <row r="425" spans="1:18" ht="18" customHeight="1" x14ac:dyDescent="0.15">
      <c r="A425" s="30">
        <v>2</v>
      </c>
      <c r="B425" s="31" t="s">
        <v>130</v>
      </c>
      <c r="C425" s="31">
        <v>1</v>
      </c>
      <c r="D425" s="31" t="s">
        <v>131</v>
      </c>
      <c r="E425" s="31">
        <v>6</v>
      </c>
      <c r="F425" s="31" t="s">
        <v>296</v>
      </c>
      <c r="G425" s="31">
        <v>8</v>
      </c>
      <c r="H425" s="31" t="s">
        <v>77</v>
      </c>
      <c r="I425" s="31">
        <v>11</v>
      </c>
      <c r="J425" s="84" t="s">
        <v>78</v>
      </c>
      <c r="K425" s="98"/>
      <c r="L425" s="98"/>
      <c r="M425" s="98"/>
      <c r="N425" s="83" t="s">
        <v>304</v>
      </c>
      <c r="O425" s="98"/>
      <c r="P425" s="81"/>
      <c r="Q425" s="33"/>
      <c r="R425" s="39" t="s">
        <v>297</v>
      </c>
    </row>
    <row r="426" spans="1:18" ht="18" customHeight="1" x14ac:dyDescent="0.15">
      <c r="A426" s="30">
        <v>2</v>
      </c>
      <c r="B426" s="31" t="s">
        <v>130</v>
      </c>
      <c r="C426" s="31">
        <v>1</v>
      </c>
      <c r="D426" s="31" t="s">
        <v>131</v>
      </c>
      <c r="E426" s="31">
        <v>6</v>
      </c>
      <c r="F426" s="31" t="s">
        <v>296</v>
      </c>
      <c r="G426" s="31">
        <v>8</v>
      </c>
      <c r="H426" s="31" t="s">
        <v>77</v>
      </c>
      <c r="I426" s="31">
        <v>11</v>
      </c>
      <c r="J426" s="84" t="s">
        <v>78</v>
      </c>
      <c r="K426" s="98"/>
      <c r="L426" s="98"/>
      <c r="M426" s="98"/>
      <c r="N426" s="83" t="s">
        <v>305</v>
      </c>
      <c r="O426" s="98">
        <v>5000</v>
      </c>
      <c r="P426" s="81"/>
      <c r="Q426" s="33"/>
      <c r="R426" s="39" t="s">
        <v>297</v>
      </c>
    </row>
    <row r="427" spans="1:18" ht="18" customHeight="1" x14ac:dyDescent="0.15">
      <c r="A427" s="30">
        <v>2</v>
      </c>
      <c r="B427" s="31" t="s">
        <v>130</v>
      </c>
      <c r="C427" s="31">
        <v>1</v>
      </c>
      <c r="D427" s="31" t="s">
        <v>131</v>
      </c>
      <c r="E427" s="31">
        <v>6</v>
      </c>
      <c r="F427" s="31" t="s">
        <v>296</v>
      </c>
      <c r="G427" s="31">
        <v>8</v>
      </c>
      <c r="H427" s="31" t="s">
        <v>77</v>
      </c>
      <c r="I427" s="31">
        <v>11</v>
      </c>
      <c r="J427" s="84" t="s">
        <v>78</v>
      </c>
      <c r="K427" s="98"/>
      <c r="L427" s="98"/>
      <c r="M427" s="98"/>
      <c r="N427" s="83" t="s">
        <v>4120</v>
      </c>
      <c r="O427" s="98">
        <v>50400</v>
      </c>
      <c r="P427" s="81"/>
      <c r="Q427" s="33"/>
      <c r="R427" s="39" t="s">
        <v>297</v>
      </c>
    </row>
    <row r="428" spans="1:18" ht="18" customHeight="1" x14ac:dyDescent="0.15">
      <c r="A428" s="30">
        <v>2</v>
      </c>
      <c r="B428" s="31" t="s">
        <v>130</v>
      </c>
      <c r="C428" s="31">
        <v>1</v>
      </c>
      <c r="D428" s="31" t="s">
        <v>131</v>
      </c>
      <c r="E428" s="31">
        <v>6</v>
      </c>
      <c r="F428" s="31" t="s">
        <v>296</v>
      </c>
      <c r="G428" s="31">
        <v>8</v>
      </c>
      <c r="H428" s="31" t="s">
        <v>77</v>
      </c>
      <c r="I428" s="31">
        <v>11</v>
      </c>
      <c r="J428" s="84" t="s">
        <v>78</v>
      </c>
      <c r="K428" s="98"/>
      <c r="L428" s="98"/>
      <c r="M428" s="98"/>
      <c r="N428" s="83" t="s">
        <v>306</v>
      </c>
      <c r="O428" s="98">
        <v>19344000</v>
      </c>
      <c r="P428" s="81"/>
      <c r="Q428" s="33"/>
      <c r="R428" s="39" t="s">
        <v>297</v>
      </c>
    </row>
    <row r="429" spans="1:18" ht="18" customHeight="1" x14ac:dyDescent="0.15">
      <c r="A429" s="30">
        <v>2</v>
      </c>
      <c r="B429" s="31" t="s">
        <v>130</v>
      </c>
      <c r="C429" s="31">
        <v>1</v>
      </c>
      <c r="D429" s="31" t="s">
        <v>131</v>
      </c>
      <c r="E429" s="31">
        <v>6</v>
      </c>
      <c r="F429" s="31" t="s">
        <v>296</v>
      </c>
      <c r="G429" s="31">
        <v>8</v>
      </c>
      <c r="H429" s="31" t="s">
        <v>77</v>
      </c>
      <c r="I429" s="31">
        <v>11</v>
      </c>
      <c r="J429" s="84" t="s">
        <v>78</v>
      </c>
      <c r="K429" s="98"/>
      <c r="L429" s="98"/>
      <c r="M429" s="98"/>
      <c r="N429" s="83" t="s">
        <v>307</v>
      </c>
      <c r="O429" s="98"/>
      <c r="P429" s="81"/>
      <c r="Q429" s="33"/>
      <c r="R429" s="39" t="s">
        <v>297</v>
      </c>
    </row>
    <row r="430" spans="1:18" ht="18" customHeight="1" x14ac:dyDescent="0.15">
      <c r="A430" s="30">
        <v>2</v>
      </c>
      <c r="B430" s="31" t="s">
        <v>130</v>
      </c>
      <c r="C430" s="31">
        <v>1</v>
      </c>
      <c r="D430" s="31" t="s">
        <v>131</v>
      </c>
      <c r="E430" s="31">
        <v>6</v>
      </c>
      <c r="F430" s="31" t="s">
        <v>296</v>
      </c>
      <c r="G430" s="31">
        <v>8</v>
      </c>
      <c r="H430" s="31" t="s">
        <v>77</v>
      </c>
      <c r="I430" s="31">
        <v>11</v>
      </c>
      <c r="J430" s="84" t="s">
        <v>78</v>
      </c>
      <c r="K430" s="98"/>
      <c r="L430" s="98"/>
      <c r="M430" s="98"/>
      <c r="N430" s="83" t="s">
        <v>308</v>
      </c>
      <c r="O430" s="98"/>
      <c r="P430" s="81"/>
      <c r="Q430" s="33"/>
      <c r="R430" s="39" t="s">
        <v>297</v>
      </c>
    </row>
    <row r="431" spans="1:18" ht="18" customHeight="1" x14ac:dyDescent="0.15">
      <c r="A431" s="30">
        <v>2</v>
      </c>
      <c r="B431" s="31" t="s">
        <v>130</v>
      </c>
      <c r="C431" s="31">
        <v>1</v>
      </c>
      <c r="D431" s="31" t="s">
        <v>131</v>
      </c>
      <c r="E431" s="31">
        <v>6</v>
      </c>
      <c r="F431" s="31" t="s">
        <v>296</v>
      </c>
      <c r="G431" s="31">
        <v>8</v>
      </c>
      <c r="H431" s="31" t="s">
        <v>77</v>
      </c>
      <c r="I431" s="31">
        <v>11</v>
      </c>
      <c r="J431" s="84" t="s">
        <v>78</v>
      </c>
      <c r="K431" s="98"/>
      <c r="L431" s="98"/>
      <c r="M431" s="98"/>
      <c r="N431" s="83" t="s">
        <v>309</v>
      </c>
      <c r="O431" s="98"/>
      <c r="P431" s="81"/>
      <c r="Q431" s="33"/>
      <c r="R431" s="39" t="s">
        <v>297</v>
      </c>
    </row>
    <row r="432" spans="1:18" ht="18" customHeight="1" x14ac:dyDescent="0.15">
      <c r="A432" s="30">
        <v>2</v>
      </c>
      <c r="B432" s="31" t="s">
        <v>130</v>
      </c>
      <c r="C432" s="31">
        <v>1</v>
      </c>
      <c r="D432" s="31" t="s">
        <v>131</v>
      </c>
      <c r="E432" s="31">
        <v>6</v>
      </c>
      <c r="F432" s="31" t="s">
        <v>296</v>
      </c>
      <c r="G432" s="31">
        <v>8</v>
      </c>
      <c r="H432" s="31" t="s">
        <v>77</v>
      </c>
      <c r="I432" s="32">
        <v>31</v>
      </c>
      <c r="J432" s="83" t="s">
        <v>310</v>
      </c>
      <c r="K432" s="98">
        <v>7532</v>
      </c>
      <c r="L432" s="98">
        <v>3149</v>
      </c>
      <c r="M432" s="98">
        <f>K432-L432</f>
        <v>4383</v>
      </c>
      <c r="N432" s="83" t="s">
        <v>311</v>
      </c>
      <c r="O432" s="98">
        <v>50000</v>
      </c>
      <c r="P432" s="81"/>
      <c r="Q432" s="33"/>
      <c r="R432" s="39" t="s">
        <v>297</v>
      </c>
    </row>
    <row r="433" spans="1:18" ht="18" customHeight="1" x14ac:dyDescent="0.15">
      <c r="A433" s="30">
        <v>2</v>
      </c>
      <c r="B433" s="31" t="s">
        <v>130</v>
      </c>
      <c r="C433" s="31">
        <v>1</v>
      </c>
      <c r="D433" s="31" t="s">
        <v>131</v>
      </c>
      <c r="E433" s="31">
        <v>6</v>
      </c>
      <c r="F433" s="31" t="s">
        <v>296</v>
      </c>
      <c r="G433" s="31">
        <v>8</v>
      </c>
      <c r="H433" s="31" t="s">
        <v>77</v>
      </c>
      <c r="I433" s="31">
        <v>31</v>
      </c>
      <c r="J433" s="84" t="s">
        <v>310</v>
      </c>
      <c r="K433" s="98"/>
      <c r="L433" s="98"/>
      <c r="M433" s="98"/>
      <c r="N433" s="83" t="s">
        <v>312</v>
      </c>
      <c r="O433" s="98"/>
      <c r="P433" s="81"/>
      <c r="Q433" s="33"/>
      <c r="R433" s="39" t="s">
        <v>297</v>
      </c>
    </row>
    <row r="434" spans="1:18" ht="18" customHeight="1" x14ac:dyDescent="0.15">
      <c r="A434" s="30">
        <v>2</v>
      </c>
      <c r="B434" s="31" t="s">
        <v>130</v>
      </c>
      <c r="C434" s="31">
        <v>1</v>
      </c>
      <c r="D434" s="31" t="s">
        <v>131</v>
      </c>
      <c r="E434" s="31">
        <v>6</v>
      </c>
      <c r="F434" s="31" t="s">
        <v>296</v>
      </c>
      <c r="G434" s="31">
        <v>8</v>
      </c>
      <c r="H434" s="31" t="s">
        <v>77</v>
      </c>
      <c r="I434" s="31">
        <v>31</v>
      </c>
      <c r="J434" s="84" t="s">
        <v>310</v>
      </c>
      <c r="K434" s="98"/>
      <c r="L434" s="98"/>
      <c r="M434" s="98"/>
      <c r="N434" s="83" t="s">
        <v>313</v>
      </c>
      <c r="O434" s="98">
        <v>30000</v>
      </c>
      <c r="P434" s="81"/>
      <c r="Q434" s="33"/>
      <c r="R434" s="39" t="s">
        <v>297</v>
      </c>
    </row>
    <row r="435" spans="1:18" ht="18" customHeight="1" x14ac:dyDescent="0.15">
      <c r="A435" s="30">
        <v>2</v>
      </c>
      <c r="B435" s="31" t="s">
        <v>130</v>
      </c>
      <c r="C435" s="31">
        <v>1</v>
      </c>
      <c r="D435" s="31" t="s">
        <v>131</v>
      </c>
      <c r="E435" s="31">
        <v>6</v>
      </c>
      <c r="F435" s="31" t="s">
        <v>296</v>
      </c>
      <c r="G435" s="31">
        <v>8</v>
      </c>
      <c r="H435" s="31" t="s">
        <v>77</v>
      </c>
      <c r="I435" s="31">
        <v>31</v>
      </c>
      <c r="J435" s="84" t="s">
        <v>310</v>
      </c>
      <c r="K435" s="98"/>
      <c r="L435" s="98"/>
      <c r="M435" s="98"/>
      <c r="N435" s="83" t="s">
        <v>314</v>
      </c>
      <c r="O435" s="98"/>
      <c r="P435" s="81"/>
      <c r="Q435" s="33"/>
      <c r="R435" s="39" t="s">
        <v>297</v>
      </c>
    </row>
    <row r="436" spans="1:18" ht="18" customHeight="1" x14ac:dyDescent="0.15">
      <c r="A436" s="30">
        <v>2</v>
      </c>
      <c r="B436" s="31" t="s">
        <v>130</v>
      </c>
      <c r="C436" s="31">
        <v>1</v>
      </c>
      <c r="D436" s="31" t="s">
        <v>131</v>
      </c>
      <c r="E436" s="31">
        <v>6</v>
      </c>
      <c r="F436" s="31" t="s">
        <v>296</v>
      </c>
      <c r="G436" s="31">
        <v>8</v>
      </c>
      <c r="H436" s="31" t="s">
        <v>77</v>
      </c>
      <c r="I436" s="31">
        <v>31</v>
      </c>
      <c r="J436" s="84" t="s">
        <v>310</v>
      </c>
      <c r="K436" s="98"/>
      <c r="L436" s="98"/>
      <c r="M436" s="98"/>
      <c r="N436" s="83" t="s">
        <v>304</v>
      </c>
      <c r="O436" s="98">
        <v>252000</v>
      </c>
      <c r="P436" s="81"/>
      <c r="Q436" s="33"/>
      <c r="R436" s="39" t="s">
        <v>297</v>
      </c>
    </row>
    <row r="437" spans="1:18" ht="18" customHeight="1" x14ac:dyDescent="0.15">
      <c r="A437" s="30">
        <v>2</v>
      </c>
      <c r="B437" s="31" t="s">
        <v>130</v>
      </c>
      <c r="C437" s="31">
        <v>1</v>
      </c>
      <c r="D437" s="31" t="s">
        <v>131</v>
      </c>
      <c r="E437" s="31">
        <v>6</v>
      </c>
      <c r="F437" s="31" t="s">
        <v>296</v>
      </c>
      <c r="G437" s="31">
        <v>8</v>
      </c>
      <c r="H437" s="31" t="s">
        <v>77</v>
      </c>
      <c r="I437" s="31">
        <v>31</v>
      </c>
      <c r="J437" s="84" t="s">
        <v>310</v>
      </c>
      <c r="K437" s="98"/>
      <c r="L437" s="98"/>
      <c r="M437" s="98"/>
      <c r="N437" s="83" t="s">
        <v>315</v>
      </c>
      <c r="O437" s="98"/>
      <c r="P437" s="81"/>
      <c r="Q437" s="33"/>
      <c r="R437" s="39" t="s">
        <v>297</v>
      </c>
    </row>
    <row r="438" spans="1:18" ht="18" customHeight="1" x14ac:dyDescent="0.15">
      <c r="A438" s="30">
        <v>2</v>
      </c>
      <c r="B438" s="31" t="s">
        <v>130</v>
      </c>
      <c r="C438" s="31">
        <v>1</v>
      </c>
      <c r="D438" s="31" t="s">
        <v>131</v>
      </c>
      <c r="E438" s="31">
        <v>6</v>
      </c>
      <c r="F438" s="31" t="s">
        <v>296</v>
      </c>
      <c r="G438" s="31">
        <v>8</v>
      </c>
      <c r="H438" s="31" t="s">
        <v>77</v>
      </c>
      <c r="I438" s="31">
        <v>31</v>
      </c>
      <c r="J438" s="84" t="s">
        <v>310</v>
      </c>
      <c r="K438" s="98"/>
      <c r="L438" s="98"/>
      <c r="M438" s="98"/>
      <c r="N438" s="83" t="s">
        <v>316</v>
      </c>
      <c r="O438" s="98"/>
      <c r="P438" s="81"/>
      <c r="Q438" s="33"/>
      <c r="R438" s="39" t="s">
        <v>297</v>
      </c>
    </row>
    <row r="439" spans="1:18" ht="18" customHeight="1" x14ac:dyDescent="0.15">
      <c r="A439" s="30">
        <v>2</v>
      </c>
      <c r="B439" s="31" t="s">
        <v>130</v>
      </c>
      <c r="C439" s="31">
        <v>1</v>
      </c>
      <c r="D439" s="31" t="s">
        <v>131</v>
      </c>
      <c r="E439" s="31">
        <v>6</v>
      </c>
      <c r="F439" s="31" t="s">
        <v>296</v>
      </c>
      <c r="G439" s="31">
        <v>8</v>
      </c>
      <c r="H439" s="31" t="s">
        <v>77</v>
      </c>
      <c r="I439" s="31">
        <v>31</v>
      </c>
      <c r="J439" s="84" t="s">
        <v>310</v>
      </c>
      <c r="K439" s="98"/>
      <c r="L439" s="98"/>
      <c r="M439" s="98"/>
      <c r="N439" s="83" t="s">
        <v>317</v>
      </c>
      <c r="O439" s="98"/>
      <c r="P439" s="81"/>
      <c r="Q439" s="33"/>
      <c r="R439" s="39" t="s">
        <v>297</v>
      </c>
    </row>
    <row r="440" spans="1:18" ht="18" customHeight="1" x14ac:dyDescent="0.15">
      <c r="A440" s="30">
        <v>2</v>
      </c>
      <c r="B440" s="31" t="s">
        <v>130</v>
      </c>
      <c r="C440" s="31">
        <v>1</v>
      </c>
      <c r="D440" s="31" t="s">
        <v>131</v>
      </c>
      <c r="E440" s="31">
        <v>6</v>
      </c>
      <c r="F440" s="31" t="s">
        <v>296</v>
      </c>
      <c r="G440" s="31">
        <v>8</v>
      </c>
      <c r="H440" s="31" t="s">
        <v>77</v>
      </c>
      <c r="I440" s="31">
        <v>31</v>
      </c>
      <c r="J440" s="84" t="s">
        <v>310</v>
      </c>
      <c r="K440" s="98"/>
      <c r="L440" s="98"/>
      <c r="M440" s="98"/>
      <c r="N440" s="83" t="s">
        <v>318</v>
      </c>
      <c r="O440" s="98">
        <v>7200000</v>
      </c>
      <c r="P440" s="81"/>
      <c r="Q440" s="33"/>
      <c r="R440" s="39" t="s">
        <v>297</v>
      </c>
    </row>
    <row r="441" spans="1:18" ht="18" customHeight="1" x14ac:dyDescent="0.15">
      <c r="A441" s="30">
        <v>2</v>
      </c>
      <c r="B441" s="31" t="s">
        <v>130</v>
      </c>
      <c r="C441" s="31">
        <v>1</v>
      </c>
      <c r="D441" s="31" t="s">
        <v>131</v>
      </c>
      <c r="E441" s="31">
        <v>6</v>
      </c>
      <c r="F441" s="31" t="s">
        <v>296</v>
      </c>
      <c r="G441" s="32">
        <v>9</v>
      </c>
      <c r="H441" s="32" t="s">
        <v>30</v>
      </c>
      <c r="I441" s="32"/>
      <c r="J441" s="83"/>
      <c r="K441" s="98"/>
      <c r="L441" s="98"/>
      <c r="M441" s="98"/>
      <c r="N441" s="83"/>
      <c r="O441" s="33"/>
      <c r="P441" s="81"/>
      <c r="Q441" s="33"/>
      <c r="R441" s="39" t="s">
        <v>297</v>
      </c>
    </row>
    <row r="442" spans="1:18" ht="18" customHeight="1" x14ac:dyDescent="0.15">
      <c r="A442" s="30">
        <v>2</v>
      </c>
      <c r="B442" s="31" t="s">
        <v>130</v>
      </c>
      <c r="C442" s="31">
        <v>1</v>
      </c>
      <c r="D442" s="31" t="s">
        <v>131</v>
      </c>
      <c r="E442" s="31">
        <v>6</v>
      </c>
      <c r="F442" s="31" t="s">
        <v>296</v>
      </c>
      <c r="G442" s="31">
        <v>9</v>
      </c>
      <c r="H442" s="31" t="s">
        <v>30</v>
      </c>
      <c r="I442" s="32">
        <v>1</v>
      </c>
      <c r="J442" s="83" t="s">
        <v>80</v>
      </c>
      <c r="K442" s="98">
        <v>620</v>
      </c>
      <c r="L442" s="98">
        <v>1820</v>
      </c>
      <c r="M442" s="98">
        <f>K442-L442</f>
        <v>-1200</v>
      </c>
      <c r="N442" s="83" t="s">
        <v>319</v>
      </c>
      <c r="O442" s="98">
        <v>20000</v>
      </c>
      <c r="P442" s="81"/>
      <c r="Q442" s="33"/>
      <c r="R442" s="39" t="s">
        <v>297</v>
      </c>
    </row>
    <row r="443" spans="1:18" ht="18" customHeight="1" x14ac:dyDescent="0.15">
      <c r="A443" s="30">
        <v>2</v>
      </c>
      <c r="B443" s="31" t="s">
        <v>130</v>
      </c>
      <c r="C443" s="31">
        <v>1</v>
      </c>
      <c r="D443" s="31" t="s">
        <v>131</v>
      </c>
      <c r="E443" s="31">
        <v>6</v>
      </c>
      <c r="F443" s="31" t="s">
        <v>296</v>
      </c>
      <c r="G443" s="31">
        <v>9</v>
      </c>
      <c r="H443" s="31" t="s">
        <v>30</v>
      </c>
      <c r="I443" s="31">
        <v>1</v>
      </c>
      <c r="J443" s="84" t="s">
        <v>80</v>
      </c>
      <c r="K443" s="98"/>
      <c r="L443" s="98"/>
      <c r="M443" s="98"/>
      <c r="N443" s="83" t="s">
        <v>320</v>
      </c>
      <c r="O443" s="98">
        <v>600000</v>
      </c>
      <c r="P443" s="81"/>
      <c r="Q443" s="33"/>
      <c r="R443" s="39" t="s">
        <v>297</v>
      </c>
    </row>
    <row r="444" spans="1:18" ht="18" customHeight="1" x14ac:dyDescent="0.15">
      <c r="A444" s="30">
        <v>2</v>
      </c>
      <c r="B444" s="31" t="s">
        <v>130</v>
      </c>
      <c r="C444" s="31">
        <v>1</v>
      </c>
      <c r="D444" s="31" t="s">
        <v>131</v>
      </c>
      <c r="E444" s="31">
        <v>6</v>
      </c>
      <c r="F444" s="31" t="s">
        <v>296</v>
      </c>
      <c r="G444" s="31">
        <v>9</v>
      </c>
      <c r="H444" s="31" t="s">
        <v>30</v>
      </c>
      <c r="I444" s="32">
        <v>2</v>
      </c>
      <c r="J444" s="83" t="s">
        <v>31</v>
      </c>
      <c r="K444" s="98">
        <v>797</v>
      </c>
      <c r="L444" s="98">
        <v>530</v>
      </c>
      <c r="M444" s="98">
        <f>K444-L444</f>
        <v>267</v>
      </c>
      <c r="N444" s="83" t="s">
        <v>321</v>
      </c>
      <c r="O444" s="98">
        <v>17600</v>
      </c>
      <c r="P444" s="81"/>
      <c r="Q444" s="33"/>
      <c r="R444" s="39" t="s">
        <v>297</v>
      </c>
    </row>
    <row r="445" spans="1:18" ht="18" customHeight="1" x14ac:dyDescent="0.15">
      <c r="A445" s="30">
        <v>2</v>
      </c>
      <c r="B445" s="31" t="s">
        <v>130</v>
      </c>
      <c r="C445" s="31">
        <v>1</v>
      </c>
      <c r="D445" s="31" t="s">
        <v>131</v>
      </c>
      <c r="E445" s="31">
        <v>6</v>
      </c>
      <c r="F445" s="31" t="s">
        <v>296</v>
      </c>
      <c r="G445" s="31">
        <v>9</v>
      </c>
      <c r="H445" s="31" t="s">
        <v>30</v>
      </c>
      <c r="I445" s="31">
        <v>2</v>
      </c>
      <c r="J445" s="84" t="s">
        <v>31</v>
      </c>
      <c r="K445" s="98"/>
      <c r="L445" s="98"/>
      <c r="M445" s="98"/>
      <c r="N445" s="83" t="s">
        <v>322</v>
      </c>
      <c r="O445" s="98">
        <v>39000</v>
      </c>
      <c r="P445" s="81"/>
      <c r="Q445" s="33"/>
      <c r="R445" s="39" t="s">
        <v>297</v>
      </c>
    </row>
    <row r="446" spans="1:18" ht="18" customHeight="1" x14ac:dyDescent="0.15">
      <c r="A446" s="30">
        <v>2</v>
      </c>
      <c r="B446" s="31" t="s">
        <v>130</v>
      </c>
      <c r="C446" s="31">
        <v>1</v>
      </c>
      <c r="D446" s="31" t="s">
        <v>131</v>
      </c>
      <c r="E446" s="31">
        <v>6</v>
      </c>
      <c r="F446" s="31" t="s">
        <v>296</v>
      </c>
      <c r="G446" s="31">
        <v>9</v>
      </c>
      <c r="H446" s="31" t="s">
        <v>30</v>
      </c>
      <c r="I446" s="31">
        <v>2</v>
      </c>
      <c r="J446" s="84" t="s">
        <v>31</v>
      </c>
      <c r="K446" s="98"/>
      <c r="L446" s="98"/>
      <c r="M446" s="98"/>
      <c r="N446" s="83" t="s">
        <v>323</v>
      </c>
      <c r="O446" s="98"/>
      <c r="P446" s="81"/>
      <c r="Q446" s="33"/>
      <c r="R446" s="39" t="s">
        <v>297</v>
      </c>
    </row>
    <row r="447" spans="1:18" ht="18" customHeight="1" x14ac:dyDescent="0.15">
      <c r="A447" s="30">
        <v>2</v>
      </c>
      <c r="B447" s="31" t="s">
        <v>130</v>
      </c>
      <c r="C447" s="31">
        <v>1</v>
      </c>
      <c r="D447" s="31" t="s">
        <v>131</v>
      </c>
      <c r="E447" s="31">
        <v>6</v>
      </c>
      <c r="F447" s="31" t="s">
        <v>296</v>
      </c>
      <c r="G447" s="31">
        <v>9</v>
      </c>
      <c r="H447" s="31" t="s">
        <v>30</v>
      </c>
      <c r="I447" s="31">
        <v>2</v>
      </c>
      <c r="J447" s="84" t="s">
        <v>31</v>
      </c>
      <c r="K447" s="98"/>
      <c r="L447" s="98"/>
      <c r="M447" s="98"/>
      <c r="N447" s="83" t="s">
        <v>324</v>
      </c>
      <c r="O447" s="98">
        <v>148200</v>
      </c>
      <c r="P447" s="81"/>
      <c r="Q447" s="33"/>
      <c r="R447" s="39" t="s">
        <v>297</v>
      </c>
    </row>
    <row r="448" spans="1:18" ht="18" customHeight="1" x14ac:dyDescent="0.15">
      <c r="A448" s="30">
        <v>2</v>
      </c>
      <c r="B448" s="31" t="s">
        <v>130</v>
      </c>
      <c r="C448" s="31">
        <v>1</v>
      </c>
      <c r="D448" s="31" t="s">
        <v>131</v>
      </c>
      <c r="E448" s="31">
        <v>6</v>
      </c>
      <c r="F448" s="31" t="s">
        <v>296</v>
      </c>
      <c r="G448" s="31">
        <v>9</v>
      </c>
      <c r="H448" s="31" t="s">
        <v>30</v>
      </c>
      <c r="I448" s="31">
        <v>2</v>
      </c>
      <c r="J448" s="84" t="s">
        <v>31</v>
      </c>
      <c r="K448" s="98"/>
      <c r="L448" s="98"/>
      <c r="M448" s="98"/>
      <c r="N448" s="83" t="s">
        <v>7206</v>
      </c>
      <c r="O448" s="98">
        <v>200400</v>
      </c>
      <c r="P448" s="81"/>
      <c r="Q448" s="33"/>
      <c r="R448" s="39" t="s">
        <v>297</v>
      </c>
    </row>
    <row r="449" spans="1:18" ht="18" customHeight="1" x14ac:dyDescent="0.15">
      <c r="A449" s="30">
        <v>2</v>
      </c>
      <c r="B449" s="31" t="s">
        <v>130</v>
      </c>
      <c r="C449" s="31">
        <v>1</v>
      </c>
      <c r="D449" s="31" t="s">
        <v>131</v>
      </c>
      <c r="E449" s="31">
        <v>6</v>
      </c>
      <c r="F449" s="31" t="s">
        <v>296</v>
      </c>
      <c r="G449" s="31">
        <v>9</v>
      </c>
      <c r="H449" s="31" t="s">
        <v>30</v>
      </c>
      <c r="I449" s="31">
        <v>2</v>
      </c>
      <c r="J449" s="84" t="s">
        <v>31</v>
      </c>
      <c r="K449" s="98"/>
      <c r="L449" s="98"/>
      <c r="M449" s="98"/>
      <c r="N449" s="83" t="s">
        <v>325</v>
      </c>
      <c r="O449" s="98"/>
      <c r="P449" s="81"/>
      <c r="Q449" s="33"/>
      <c r="R449" s="39" t="s">
        <v>297</v>
      </c>
    </row>
    <row r="450" spans="1:18" ht="18" customHeight="1" x14ac:dyDescent="0.15">
      <c r="A450" s="30">
        <v>2</v>
      </c>
      <c r="B450" s="31" t="s">
        <v>130</v>
      </c>
      <c r="C450" s="31">
        <v>1</v>
      </c>
      <c r="D450" s="31" t="s">
        <v>131</v>
      </c>
      <c r="E450" s="31">
        <v>6</v>
      </c>
      <c r="F450" s="31" t="s">
        <v>296</v>
      </c>
      <c r="G450" s="31">
        <v>9</v>
      </c>
      <c r="H450" s="31" t="s">
        <v>30</v>
      </c>
      <c r="I450" s="31">
        <v>2</v>
      </c>
      <c r="J450" s="84" t="s">
        <v>31</v>
      </c>
      <c r="K450" s="98"/>
      <c r="L450" s="98"/>
      <c r="M450" s="98"/>
      <c r="N450" s="83" t="s">
        <v>326</v>
      </c>
      <c r="O450" s="98">
        <v>43400</v>
      </c>
      <c r="P450" s="81"/>
      <c r="Q450" s="33"/>
      <c r="R450" s="39" t="s">
        <v>297</v>
      </c>
    </row>
    <row r="451" spans="1:18" ht="18" customHeight="1" x14ac:dyDescent="0.15">
      <c r="A451" s="30">
        <v>2</v>
      </c>
      <c r="B451" s="31" t="s">
        <v>130</v>
      </c>
      <c r="C451" s="31">
        <v>1</v>
      </c>
      <c r="D451" s="31" t="s">
        <v>131</v>
      </c>
      <c r="E451" s="31">
        <v>6</v>
      </c>
      <c r="F451" s="31" t="s">
        <v>296</v>
      </c>
      <c r="G451" s="31">
        <v>9</v>
      </c>
      <c r="H451" s="31" t="s">
        <v>30</v>
      </c>
      <c r="I451" s="31">
        <v>2</v>
      </c>
      <c r="J451" s="84" t="s">
        <v>31</v>
      </c>
      <c r="K451" s="98"/>
      <c r="L451" s="98"/>
      <c r="M451" s="98"/>
      <c r="N451" s="83" t="s">
        <v>327</v>
      </c>
      <c r="O451" s="98"/>
      <c r="P451" s="81"/>
      <c r="Q451" s="33"/>
      <c r="R451" s="39" t="s">
        <v>297</v>
      </c>
    </row>
    <row r="452" spans="1:18" ht="18" customHeight="1" x14ac:dyDescent="0.15">
      <c r="A452" s="30">
        <v>2</v>
      </c>
      <c r="B452" s="31" t="s">
        <v>130</v>
      </c>
      <c r="C452" s="31">
        <v>1</v>
      </c>
      <c r="D452" s="31" t="s">
        <v>131</v>
      </c>
      <c r="E452" s="31">
        <v>6</v>
      </c>
      <c r="F452" s="31" t="s">
        <v>296</v>
      </c>
      <c r="G452" s="31">
        <v>9</v>
      </c>
      <c r="H452" s="31" t="s">
        <v>30</v>
      </c>
      <c r="I452" s="31">
        <v>2</v>
      </c>
      <c r="J452" s="84" t="s">
        <v>31</v>
      </c>
      <c r="K452" s="98"/>
      <c r="L452" s="98"/>
      <c r="M452" s="98"/>
      <c r="N452" s="83" t="s">
        <v>328</v>
      </c>
      <c r="O452" s="98">
        <v>148200</v>
      </c>
      <c r="P452" s="81"/>
      <c r="Q452" s="33"/>
      <c r="R452" s="39" t="s">
        <v>297</v>
      </c>
    </row>
    <row r="453" spans="1:18" ht="18" customHeight="1" x14ac:dyDescent="0.15">
      <c r="A453" s="30">
        <v>2</v>
      </c>
      <c r="B453" s="31" t="s">
        <v>130</v>
      </c>
      <c r="C453" s="31">
        <v>1</v>
      </c>
      <c r="D453" s="31" t="s">
        <v>131</v>
      </c>
      <c r="E453" s="31">
        <v>6</v>
      </c>
      <c r="F453" s="31" t="s">
        <v>296</v>
      </c>
      <c r="G453" s="31">
        <v>9</v>
      </c>
      <c r="H453" s="31" t="s">
        <v>30</v>
      </c>
      <c r="I453" s="31">
        <v>2</v>
      </c>
      <c r="J453" s="84" t="s">
        <v>31</v>
      </c>
      <c r="K453" s="98"/>
      <c r="L453" s="98"/>
      <c r="M453" s="98"/>
      <c r="N453" s="83" t="s">
        <v>7207</v>
      </c>
      <c r="O453" s="98">
        <v>200000</v>
      </c>
      <c r="P453" s="81"/>
      <c r="Q453" s="33"/>
      <c r="R453" s="39" t="s">
        <v>297</v>
      </c>
    </row>
    <row r="454" spans="1:18" ht="18" customHeight="1" x14ac:dyDescent="0.15">
      <c r="A454" s="30">
        <v>2</v>
      </c>
      <c r="B454" s="31" t="s">
        <v>130</v>
      </c>
      <c r="C454" s="31">
        <v>1</v>
      </c>
      <c r="D454" s="31" t="s">
        <v>131</v>
      </c>
      <c r="E454" s="31">
        <v>6</v>
      </c>
      <c r="F454" s="31" t="s">
        <v>296</v>
      </c>
      <c r="G454" s="32">
        <v>11</v>
      </c>
      <c r="H454" s="32" t="s">
        <v>33</v>
      </c>
      <c r="I454" s="32"/>
      <c r="J454" s="83"/>
      <c r="K454" s="98"/>
      <c r="L454" s="98"/>
      <c r="M454" s="98"/>
      <c r="N454" s="83"/>
      <c r="O454" s="33"/>
      <c r="P454" s="81"/>
      <c r="Q454" s="33"/>
      <c r="R454" s="39" t="s">
        <v>297</v>
      </c>
    </row>
    <row r="455" spans="1:18" ht="18" customHeight="1" x14ac:dyDescent="0.15">
      <c r="A455" s="30">
        <v>2</v>
      </c>
      <c r="B455" s="31" t="s">
        <v>130</v>
      </c>
      <c r="C455" s="31">
        <v>1</v>
      </c>
      <c r="D455" s="31" t="s">
        <v>131</v>
      </c>
      <c r="E455" s="31">
        <v>6</v>
      </c>
      <c r="F455" s="31" t="s">
        <v>296</v>
      </c>
      <c r="G455" s="31">
        <v>11</v>
      </c>
      <c r="H455" s="31" t="s">
        <v>33</v>
      </c>
      <c r="I455" s="32">
        <v>1</v>
      </c>
      <c r="J455" s="83" t="s">
        <v>34</v>
      </c>
      <c r="K455" s="98">
        <v>770</v>
      </c>
      <c r="L455" s="98">
        <v>1320</v>
      </c>
      <c r="M455" s="98">
        <f>K455-L455</f>
        <v>-550</v>
      </c>
      <c r="N455" s="83" t="s">
        <v>329</v>
      </c>
      <c r="O455" s="98">
        <v>60000</v>
      </c>
      <c r="P455" s="81"/>
      <c r="Q455" s="33"/>
      <c r="R455" s="39" t="s">
        <v>297</v>
      </c>
    </row>
    <row r="456" spans="1:18" ht="18" customHeight="1" x14ac:dyDescent="0.15">
      <c r="A456" s="30">
        <v>2</v>
      </c>
      <c r="B456" s="31" t="s">
        <v>130</v>
      </c>
      <c r="C456" s="31">
        <v>1</v>
      </c>
      <c r="D456" s="31" t="s">
        <v>131</v>
      </c>
      <c r="E456" s="31">
        <v>6</v>
      </c>
      <c r="F456" s="31" t="s">
        <v>296</v>
      </c>
      <c r="G456" s="31">
        <v>11</v>
      </c>
      <c r="H456" s="31" t="s">
        <v>33</v>
      </c>
      <c r="I456" s="31">
        <v>1</v>
      </c>
      <c r="J456" s="84" t="s">
        <v>34</v>
      </c>
      <c r="K456" s="98"/>
      <c r="L456" s="98"/>
      <c r="M456" s="98"/>
      <c r="N456" s="83" t="s">
        <v>330</v>
      </c>
      <c r="O456" s="98">
        <v>10000</v>
      </c>
      <c r="P456" s="81"/>
      <c r="Q456" s="33"/>
      <c r="R456" s="39" t="s">
        <v>297</v>
      </c>
    </row>
    <row r="457" spans="1:18" ht="18" customHeight="1" x14ac:dyDescent="0.15">
      <c r="A457" s="30">
        <v>2</v>
      </c>
      <c r="B457" s="31" t="s">
        <v>130</v>
      </c>
      <c r="C457" s="31">
        <v>1</v>
      </c>
      <c r="D457" s="31" t="s">
        <v>131</v>
      </c>
      <c r="E457" s="31">
        <v>6</v>
      </c>
      <c r="F457" s="31" t="s">
        <v>296</v>
      </c>
      <c r="G457" s="31">
        <v>11</v>
      </c>
      <c r="H457" s="31" t="s">
        <v>33</v>
      </c>
      <c r="I457" s="31">
        <v>1</v>
      </c>
      <c r="J457" s="84" t="s">
        <v>34</v>
      </c>
      <c r="K457" s="98"/>
      <c r="L457" s="98"/>
      <c r="M457" s="98"/>
      <c r="N457" s="83" t="s">
        <v>331</v>
      </c>
      <c r="O457" s="98">
        <v>50000</v>
      </c>
      <c r="P457" s="81"/>
      <c r="Q457" s="33"/>
      <c r="R457" s="39" t="s">
        <v>297</v>
      </c>
    </row>
    <row r="458" spans="1:18" ht="18" customHeight="1" x14ac:dyDescent="0.15">
      <c r="A458" s="30">
        <v>2</v>
      </c>
      <c r="B458" s="31" t="s">
        <v>130</v>
      </c>
      <c r="C458" s="31">
        <v>1</v>
      </c>
      <c r="D458" s="31" t="s">
        <v>131</v>
      </c>
      <c r="E458" s="31">
        <v>6</v>
      </c>
      <c r="F458" s="31" t="s">
        <v>296</v>
      </c>
      <c r="G458" s="31">
        <v>11</v>
      </c>
      <c r="H458" s="31" t="s">
        <v>33</v>
      </c>
      <c r="I458" s="31">
        <v>1</v>
      </c>
      <c r="J458" s="84" t="s">
        <v>34</v>
      </c>
      <c r="K458" s="98"/>
      <c r="L458" s="98"/>
      <c r="M458" s="98"/>
      <c r="N458" s="83" t="s">
        <v>332</v>
      </c>
      <c r="O458" s="98">
        <v>100000</v>
      </c>
      <c r="P458" s="81"/>
      <c r="Q458" s="33"/>
      <c r="R458" s="39" t="s">
        <v>297</v>
      </c>
    </row>
    <row r="459" spans="1:18" ht="18" customHeight="1" x14ac:dyDescent="0.15">
      <c r="A459" s="30">
        <v>2</v>
      </c>
      <c r="B459" s="31" t="s">
        <v>130</v>
      </c>
      <c r="C459" s="31">
        <v>1</v>
      </c>
      <c r="D459" s="31" t="s">
        <v>131</v>
      </c>
      <c r="E459" s="31">
        <v>6</v>
      </c>
      <c r="F459" s="31" t="s">
        <v>296</v>
      </c>
      <c r="G459" s="31">
        <v>11</v>
      </c>
      <c r="H459" s="31" t="s">
        <v>33</v>
      </c>
      <c r="I459" s="31">
        <v>1</v>
      </c>
      <c r="J459" s="84" t="s">
        <v>34</v>
      </c>
      <c r="K459" s="98"/>
      <c r="L459" s="98"/>
      <c r="M459" s="98"/>
      <c r="N459" s="83" t="s">
        <v>333</v>
      </c>
      <c r="O459" s="98">
        <v>450000</v>
      </c>
      <c r="P459" s="81"/>
      <c r="Q459" s="33"/>
      <c r="R459" s="39" t="s">
        <v>297</v>
      </c>
    </row>
    <row r="460" spans="1:18" ht="18" customHeight="1" x14ac:dyDescent="0.15">
      <c r="A460" s="30">
        <v>2</v>
      </c>
      <c r="B460" s="31" t="s">
        <v>130</v>
      </c>
      <c r="C460" s="31">
        <v>1</v>
      </c>
      <c r="D460" s="31" t="s">
        <v>131</v>
      </c>
      <c r="E460" s="31">
        <v>6</v>
      </c>
      <c r="F460" s="31" t="s">
        <v>296</v>
      </c>
      <c r="G460" s="31">
        <v>11</v>
      </c>
      <c r="H460" s="31" t="s">
        <v>33</v>
      </c>
      <c r="I460" s="31">
        <v>1</v>
      </c>
      <c r="J460" s="84" t="s">
        <v>34</v>
      </c>
      <c r="K460" s="98"/>
      <c r="L460" s="98"/>
      <c r="M460" s="98"/>
      <c r="N460" s="83" t="s">
        <v>4121</v>
      </c>
      <c r="O460" s="98">
        <v>60000</v>
      </c>
      <c r="P460" s="81"/>
      <c r="Q460" s="33"/>
      <c r="R460" s="39" t="s">
        <v>297</v>
      </c>
    </row>
    <row r="461" spans="1:18" ht="18" customHeight="1" x14ac:dyDescent="0.15">
      <c r="A461" s="30">
        <v>2</v>
      </c>
      <c r="B461" s="31" t="s">
        <v>130</v>
      </c>
      <c r="C461" s="31">
        <v>1</v>
      </c>
      <c r="D461" s="31" t="s">
        <v>131</v>
      </c>
      <c r="E461" s="31">
        <v>6</v>
      </c>
      <c r="F461" s="31" t="s">
        <v>296</v>
      </c>
      <c r="G461" s="31">
        <v>11</v>
      </c>
      <c r="H461" s="31" t="s">
        <v>33</v>
      </c>
      <c r="I461" s="31">
        <v>1</v>
      </c>
      <c r="J461" s="84" t="s">
        <v>34</v>
      </c>
      <c r="K461" s="98"/>
      <c r="L461" s="98"/>
      <c r="M461" s="98"/>
      <c r="N461" s="83" t="s">
        <v>334</v>
      </c>
      <c r="O461" s="98">
        <v>40000</v>
      </c>
      <c r="P461" s="81"/>
      <c r="Q461" s="33"/>
      <c r="R461" s="39" t="s">
        <v>297</v>
      </c>
    </row>
    <row r="462" spans="1:18" ht="18" customHeight="1" x14ac:dyDescent="0.15">
      <c r="A462" s="30">
        <v>2</v>
      </c>
      <c r="B462" s="31" t="s">
        <v>130</v>
      </c>
      <c r="C462" s="31">
        <v>1</v>
      </c>
      <c r="D462" s="31" t="s">
        <v>131</v>
      </c>
      <c r="E462" s="31">
        <v>6</v>
      </c>
      <c r="F462" s="31" t="s">
        <v>296</v>
      </c>
      <c r="G462" s="31">
        <v>11</v>
      </c>
      <c r="H462" s="31" t="s">
        <v>33</v>
      </c>
      <c r="I462" s="32">
        <v>2</v>
      </c>
      <c r="J462" s="83" t="s">
        <v>46</v>
      </c>
      <c r="K462" s="98">
        <v>120</v>
      </c>
      <c r="L462" s="98">
        <v>60</v>
      </c>
      <c r="M462" s="98">
        <f>K462-L462</f>
        <v>60</v>
      </c>
      <c r="N462" s="83" t="s">
        <v>4122</v>
      </c>
      <c r="O462" s="98">
        <v>60000</v>
      </c>
      <c r="P462" s="81"/>
      <c r="Q462" s="33"/>
      <c r="R462" s="39" t="s">
        <v>297</v>
      </c>
    </row>
    <row r="463" spans="1:18" ht="18" customHeight="1" x14ac:dyDescent="0.15">
      <c r="A463" s="30">
        <v>2</v>
      </c>
      <c r="B463" s="31" t="s">
        <v>130</v>
      </c>
      <c r="C463" s="31">
        <v>1</v>
      </c>
      <c r="D463" s="31" t="s">
        <v>131</v>
      </c>
      <c r="E463" s="31">
        <v>6</v>
      </c>
      <c r="F463" s="31" t="s">
        <v>296</v>
      </c>
      <c r="G463" s="31">
        <v>11</v>
      </c>
      <c r="H463" s="31" t="s">
        <v>33</v>
      </c>
      <c r="I463" s="31">
        <v>2</v>
      </c>
      <c r="J463" s="84" t="s">
        <v>46</v>
      </c>
      <c r="K463" s="98"/>
      <c r="L463" s="98"/>
      <c r="M463" s="98"/>
      <c r="N463" s="83" t="s">
        <v>4123</v>
      </c>
      <c r="O463" s="98">
        <v>60000</v>
      </c>
      <c r="P463" s="81"/>
      <c r="Q463" s="33"/>
      <c r="R463" s="39" t="s">
        <v>297</v>
      </c>
    </row>
    <row r="464" spans="1:18" ht="18" customHeight="1" x14ac:dyDescent="0.15">
      <c r="A464" s="30">
        <v>2</v>
      </c>
      <c r="B464" s="31" t="s">
        <v>130</v>
      </c>
      <c r="C464" s="31">
        <v>1</v>
      </c>
      <c r="D464" s="31" t="s">
        <v>131</v>
      </c>
      <c r="E464" s="31">
        <v>6</v>
      </c>
      <c r="F464" s="31" t="s">
        <v>296</v>
      </c>
      <c r="G464" s="31">
        <v>11</v>
      </c>
      <c r="H464" s="31" t="s">
        <v>33</v>
      </c>
      <c r="I464" s="32">
        <v>3</v>
      </c>
      <c r="J464" s="83" t="s">
        <v>35</v>
      </c>
      <c r="K464" s="98">
        <v>57</v>
      </c>
      <c r="L464" s="98">
        <v>263</v>
      </c>
      <c r="M464" s="98">
        <f>K464-L464</f>
        <v>-206</v>
      </c>
      <c r="N464" s="83" t="s">
        <v>4124</v>
      </c>
      <c r="O464" s="98">
        <v>2400</v>
      </c>
      <c r="P464" s="81"/>
      <c r="Q464" s="33"/>
      <c r="R464" s="39" t="s">
        <v>297</v>
      </c>
    </row>
    <row r="465" spans="1:18" ht="18" customHeight="1" x14ac:dyDescent="0.15">
      <c r="A465" s="30">
        <v>2</v>
      </c>
      <c r="B465" s="31" t="s">
        <v>130</v>
      </c>
      <c r="C465" s="31">
        <v>1</v>
      </c>
      <c r="D465" s="31" t="s">
        <v>131</v>
      </c>
      <c r="E465" s="31">
        <v>6</v>
      </c>
      <c r="F465" s="31" t="s">
        <v>296</v>
      </c>
      <c r="G465" s="31">
        <v>11</v>
      </c>
      <c r="H465" s="31" t="s">
        <v>33</v>
      </c>
      <c r="I465" s="31">
        <v>3</v>
      </c>
      <c r="J465" s="84" t="s">
        <v>35</v>
      </c>
      <c r="K465" s="98"/>
      <c r="L465" s="98"/>
      <c r="M465" s="98"/>
      <c r="N465" s="83" t="s">
        <v>335</v>
      </c>
      <c r="O465" s="98"/>
      <c r="P465" s="81"/>
      <c r="Q465" s="33"/>
      <c r="R465" s="39" t="s">
        <v>297</v>
      </c>
    </row>
    <row r="466" spans="1:18" ht="18" customHeight="1" x14ac:dyDescent="0.15">
      <c r="A466" s="30">
        <v>2</v>
      </c>
      <c r="B466" s="31" t="s">
        <v>130</v>
      </c>
      <c r="C466" s="31">
        <v>1</v>
      </c>
      <c r="D466" s="31" t="s">
        <v>131</v>
      </c>
      <c r="E466" s="31">
        <v>6</v>
      </c>
      <c r="F466" s="31" t="s">
        <v>296</v>
      </c>
      <c r="G466" s="31">
        <v>11</v>
      </c>
      <c r="H466" s="31" t="s">
        <v>33</v>
      </c>
      <c r="I466" s="31">
        <v>3</v>
      </c>
      <c r="J466" s="84" t="s">
        <v>35</v>
      </c>
      <c r="K466" s="98"/>
      <c r="L466" s="98"/>
      <c r="M466" s="98"/>
      <c r="N466" s="83" t="s">
        <v>4125</v>
      </c>
      <c r="O466" s="98">
        <v>6000</v>
      </c>
      <c r="P466" s="81"/>
      <c r="Q466" s="33"/>
      <c r="R466" s="39" t="s">
        <v>297</v>
      </c>
    </row>
    <row r="467" spans="1:18" ht="18" customHeight="1" x14ac:dyDescent="0.15">
      <c r="A467" s="30">
        <v>2</v>
      </c>
      <c r="B467" s="31" t="s">
        <v>130</v>
      </c>
      <c r="C467" s="31">
        <v>1</v>
      </c>
      <c r="D467" s="31" t="s">
        <v>131</v>
      </c>
      <c r="E467" s="31">
        <v>6</v>
      </c>
      <c r="F467" s="31" t="s">
        <v>296</v>
      </c>
      <c r="G467" s="31">
        <v>11</v>
      </c>
      <c r="H467" s="31" t="s">
        <v>33</v>
      </c>
      <c r="I467" s="31">
        <v>3</v>
      </c>
      <c r="J467" s="84" t="s">
        <v>35</v>
      </c>
      <c r="K467" s="98"/>
      <c r="L467" s="98"/>
      <c r="M467" s="98"/>
      <c r="N467" s="83" t="s">
        <v>336</v>
      </c>
      <c r="O467" s="98">
        <v>8000</v>
      </c>
      <c r="P467" s="81"/>
      <c r="Q467" s="33"/>
      <c r="R467" s="39" t="s">
        <v>297</v>
      </c>
    </row>
    <row r="468" spans="1:18" ht="18" customHeight="1" x14ac:dyDescent="0.15">
      <c r="A468" s="30">
        <v>2</v>
      </c>
      <c r="B468" s="31" t="s">
        <v>130</v>
      </c>
      <c r="C468" s="31">
        <v>1</v>
      </c>
      <c r="D468" s="31" t="s">
        <v>131</v>
      </c>
      <c r="E468" s="31">
        <v>6</v>
      </c>
      <c r="F468" s="31" t="s">
        <v>296</v>
      </c>
      <c r="G468" s="31">
        <v>11</v>
      </c>
      <c r="H468" s="31" t="s">
        <v>33</v>
      </c>
      <c r="I468" s="31">
        <v>3</v>
      </c>
      <c r="J468" s="84" t="s">
        <v>35</v>
      </c>
      <c r="K468" s="98"/>
      <c r="L468" s="98"/>
      <c r="M468" s="98"/>
      <c r="N468" s="83" t="s">
        <v>304</v>
      </c>
      <c r="O468" s="98"/>
      <c r="P468" s="81"/>
      <c r="Q468" s="33"/>
      <c r="R468" s="39" t="s">
        <v>297</v>
      </c>
    </row>
    <row r="469" spans="1:18" ht="18" customHeight="1" x14ac:dyDescent="0.15">
      <c r="A469" s="30">
        <v>2</v>
      </c>
      <c r="B469" s="31" t="s">
        <v>130</v>
      </c>
      <c r="C469" s="31">
        <v>1</v>
      </c>
      <c r="D469" s="31" t="s">
        <v>131</v>
      </c>
      <c r="E469" s="31">
        <v>6</v>
      </c>
      <c r="F469" s="31" t="s">
        <v>296</v>
      </c>
      <c r="G469" s="31">
        <v>11</v>
      </c>
      <c r="H469" s="31" t="s">
        <v>33</v>
      </c>
      <c r="I469" s="31">
        <v>3</v>
      </c>
      <c r="J469" s="84" t="s">
        <v>35</v>
      </c>
      <c r="K469" s="98"/>
      <c r="L469" s="98"/>
      <c r="M469" s="98"/>
      <c r="N469" s="83" t="s">
        <v>4126</v>
      </c>
      <c r="O469" s="98">
        <v>40000</v>
      </c>
      <c r="P469" s="81"/>
      <c r="Q469" s="33"/>
      <c r="R469" s="39" t="s">
        <v>297</v>
      </c>
    </row>
    <row r="470" spans="1:18" ht="18" customHeight="1" x14ac:dyDescent="0.15">
      <c r="A470" s="30">
        <v>2</v>
      </c>
      <c r="B470" s="31" t="s">
        <v>130</v>
      </c>
      <c r="C470" s="31">
        <v>1</v>
      </c>
      <c r="D470" s="31" t="s">
        <v>131</v>
      </c>
      <c r="E470" s="31">
        <v>6</v>
      </c>
      <c r="F470" s="31" t="s">
        <v>296</v>
      </c>
      <c r="G470" s="31">
        <v>11</v>
      </c>
      <c r="H470" s="31" t="s">
        <v>33</v>
      </c>
      <c r="I470" s="32">
        <v>4</v>
      </c>
      <c r="J470" s="83" t="s">
        <v>111</v>
      </c>
      <c r="K470" s="98">
        <v>150</v>
      </c>
      <c r="L470" s="98">
        <v>760</v>
      </c>
      <c r="M470" s="98">
        <f>K470-L470</f>
        <v>-610</v>
      </c>
      <c r="N470" s="83" t="s">
        <v>4127</v>
      </c>
      <c r="O470" s="98">
        <v>50000</v>
      </c>
      <c r="P470" s="81"/>
      <c r="Q470" s="33"/>
      <c r="R470" s="39" t="s">
        <v>297</v>
      </c>
    </row>
    <row r="471" spans="1:18" ht="18" customHeight="1" x14ac:dyDescent="0.15">
      <c r="A471" s="30">
        <v>2</v>
      </c>
      <c r="B471" s="31" t="s">
        <v>130</v>
      </c>
      <c r="C471" s="31">
        <v>1</v>
      </c>
      <c r="D471" s="31" t="s">
        <v>131</v>
      </c>
      <c r="E471" s="31">
        <v>6</v>
      </c>
      <c r="F471" s="31" t="s">
        <v>296</v>
      </c>
      <c r="G471" s="31">
        <v>11</v>
      </c>
      <c r="H471" s="31" t="s">
        <v>33</v>
      </c>
      <c r="I471" s="31">
        <v>4</v>
      </c>
      <c r="J471" s="84" t="s">
        <v>111</v>
      </c>
      <c r="K471" s="98"/>
      <c r="L471" s="98"/>
      <c r="M471" s="98"/>
      <c r="N471" s="83" t="s">
        <v>337</v>
      </c>
      <c r="O471" s="98">
        <v>100000</v>
      </c>
      <c r="P471" s="81"/>
      <c r="Q471" s="33"/>
      <c r="R471" s="39" t="s">
        <v>297</v>
      </c>
    </row>
    <row r="472" spans="1:18" ht="18" customHeight="1" x14ac:dyDescent="0.15">
      <c r="A472" s="30">
        <v>2</v>
      </c>
      <c r="B472" s="31" t="s">
        <v>130</v>
      </c>
      <c r="C472" s="31">
        <v>1</v>
      </c>
      <c r="D472" s="31" t="s">
        <v>131</v>
      </c>
      <c r="E472" s="31">
        <v>6</v>
      </c>
      <c r="F472" s="31" t="s">
        <v>296</v>
      </c>
      <c r="G472" s="31">
        <v>11</v>
      </c>
      <c r="H472" s="31" t="s">
        <v>33</v>
      </c>
      <c r="I472" s="32">
        <v>5</v>
      </c>
      <c r="J472" s="83" t="s">
        <v>47</v>
      </c>
      <c r="K472" s="98">
        <v>360</v>
      </c>
      <c r="L472" s="98">
        <v>180</v>
      </c>
      <c r="M472" s="98">
        <f>K472-L472</f>
        <v>180</v>
      </c>
      <c r="N472" s="83" t="s">
        <v>4128</v>
      </c>
      <c r="O472" s="98">
        <v>180000</v>
      </c>
      <c r="P472" s="81"/>
      <c r="Q472" s="33"/>
      <c r="R472" s="39" t="s">
        <v>297</v>
      </c>
    </row>
    <row r="473" spans="1:18" ht="18" customHeight="1" x14ac:dyDescent="0.15">
      <c r="A473" s="30">
        <v>2</v>
      </c>
      <c r="B473" s="31" t="s">
        <v>130</v>
      </c>
      <c r="C473" s="31">
        <v>1</v>
      </c>
      <c r="D473" s="31" t="s">
        <v>131</v>
      </c>
      <c r="E473" s="31">
        <v>6</v>
      </c>
      <c r="F473" s="31" t="s">
        <v>296</v>
      </c>
      <c r="G473" s="31">
        <v>11</v>
      </c>
      <c r="H473" s="31" t="s">
        <v>33</v>
      </c>
      <c r="I473" s="31">
        <v>5</v>
      </c>
      <c r="J473" s="84" t="s">
        <v>47</v>
      </c>
      <c r="K473" s="98"/>
      <c r="L473" s="98"/>
      <c r="M473" s="98"/>
      <c r="N473" s="83" t="s">
        <v>4129</v>
      </c>
      <c r="O473" s="98">
        <v>180000</v>
      </c>
      <c r="P473" s="81"/>
      <c r="Q473" s="33"/>
      <c r="R473" s="39" t="s">
        <v>297</v>
      </c>
    </row>
    <row r="474" spans="1:18" ht="18" customHeight="1" x14ac:dyDescent="0.15">
      <c r="A474" s="30">
        <v>2</v>
      </c>
      <c r="B474" s="31" t="s">
        <v>130</v>
      </c>
      <c r="C474" s="31">
        <v>1</v>
      </c>
      <c r="D474" s="31" t="s">
        <v>131</v>
      </c>
      <c r="E474" s="31">
        <v>6</v>
      </c>
      <c r="F474" s="31" t="s">
        <v>296</v>
      </c>
      <c r="G474" s="31">
        <v>11</v>
      </c>
      <c r="H474" s="31" t="s">
        <v>33</v>
      </c>
      <c r="I474" s="32">
        <v>6</v>
      </c>
      <c r="J474" s="83" t="s">
        <v>48</v>
      </c>
      <c r="K474" s="98">
        <v>2000</v>
      </c>
      <c r="L474" s="98">
        <v>200</v>
      </c>
      <c r="M474" s="98">
        <f>K474-L474</f>
        <v>1800</v>
      </c>
      <c r="N474" s="83" t="s">
        <v>338</v>
      </c>
      <c r="O474" s="98">
        <v>200000</v>
      </c>
      <c r="P474" s="81"/>
      <c r="Q474" s="33"/>
      <c r="R474" s="39" t="s">
        <v>297</v>
      </c>
    </row>
    <row r="475" spans="1:18" ht="18" customHeight="1" x14ac:dyDescent="0.15">
      <c r="A475" s="30">
        <v>2</v>
      </c>
      <c r="B475" s="31" t="s">
        <v>130</v>
      </c>
      <c r="C475" s="31">
        <v>1</v>
      </c>
      <c r="D475" s="31" t="s">
        <v>131</v>
      </c>
      <c r="E475" s="31">
        <v>6</v>
      </c>
      <c r="F475" s="31" t="s">
        <v>296</v>
      </c>
      <c r="G475" s="31">
        <v>11</v>
      </c>
      <c r="H475" s="31" t="s">
        <v>33</v>
      </c>
      <c r="I475" s="31">
        <v>6</v>
      </c>
      <c r="J475" s="84" t="s">
        <v>48</v>
      </c>
      <c r="K475" s="98"/>
      <c r="L475" s="98"/>
      <c r="M475" s="98"/>
      <c r="N475" s="83" t="s">
        <v>339</v>
      </c>
      <c r="O475" s="98">
        <v>1800000</v>
      </c>
      <c r="P475" s="81"/>
      <c r="Q475" s="33"/>
      <c r="R475" s="39" t="s">
        <v>297</v>
      </c>
    </row>
    <row r="476" spans="1:18" ht="18" customHeight="1" x14ac:dyDescent="0.15">
      <c r="A476" s="30">
        <v>2</v>
      </c>
      <c r="B476" s="31" t="s">
        <v>130</v>
      </c>
      <c r="C476" s="31">
        <v>1</v>
      </c>
      <c r="D476" s="31" t="s">
        <v>131</v>
      </c>
      <c r="E476" s="31">
        <v>6</v>
      </c>
      <c r="F476" s="31" t="s">
        <v>296</v>
      </c>
      <c r="G476" s="32">
        <v>12</v>
      </c>
      <c r="H476" s="32" t="s">
        <v>36</v>
      </c>
      <c r="I476" s="32"/>
      <c r="J476" s="83"/>
      <c r="K476" s="98"/>
      <c r="L476" s="98"/>
      <c r="M476" s="98"/>
      <c r="N476" s="83"/>
      <c r="O476" s="33"/>
      <c r="P476" s="81"/>
      <c r="Q476" s="33"/>
      <c r="R476" s="39" t="s">
        <v>297</v>
      </c>
    </row>
    <row r="477" spans="1:18" ht="18" customHeight="1" x14ac:dyDescent="0.15">
      <c r="A477" s="30">
        <v>2</v>
      </c>
      <c r="B477" s="31" t="s">
        <v>130</v>
      </c>
      <c r="C477" s="31">
        <v>1</v>
      </c>
      <c r="D477" s="31" t="s">
        <v>131</v>
      </c>
      <c r="E477" s="31">
        <v>6</v>
      </c>
      <c r="F477" s="31" t="s">
        <v>296</v>
      </c>
      <c r="G477" s="31">
        <v>12</v>
      </c>
      <c r="H477" s="31" t="s">
        <v>36</v>
      </c>
      <c r="I477" s="32">
        <v>1</v>
      </c>
      <c r="J477" s="83" t="s">
        <v>37</v>
      </c>
      <c r="K477" s="98">
        <v>2663</v>
      </c>
      <c r="L477" s="98">
        <v>843</v>
      </c>
      <c r="M477" s="98">
        <f>K477-L477</f>
        <v>1820</v>
      </c>
      <c r="N477" s="83" t="s">
        <v>4130</v>
      </c>
      <c r="O477" s="98">
        <v>60600</v>
      </c>
      <c r="P477" s="81"/>
      <c r="Q477" s="33"/>
      <c r="R477" s="39" t="s">
        <v>297</v>
      </c>
    </row>
    <row r="478" spans="1:18" ht="18" customHeight="1" x14ac:dyDescent="0.15">
      <c r="A478" s="30">
        <v>2</v>
      </c>
      <c r="B478" s="31" t="s">
        <v>130</v>
      </c>
      <c r="C478" s="31">
        <v>1</v>
      </c>
      <c r="D478" s="31" t="s">
        <v>131</v>
      </c>
      <c r="E478" s="31">
        <v>6</v>
      </c>
      <c r="F478" s="31" t="s">
        <v>296</v>
      </c>
      <c r="G478" s="31">
        <v>12</v>
      </c>
      <c r="H478" s="31" t="s">
        <v>36</v>
      </c>
      <c r="I478" s="31">
        <v>1</v>
      </c>
      <c r="J478" s="84" t="s">
        <v>37</v>
      </c>
      <c r="K478" s="98"/>
      <c r="L478" s="98"/>
      <c r="M478" s="98"/>
      <c r="N478" s="83" t="s">
        <v>340</v>
      </c>
      <c r="O478" s="98">
        <v>20000</v>
      </c>
      <c r="P478" s="81"/>
      <c r="Q478" s="33"/>
      <c r="R478" s="39" t="s">
        <v>297</v>
      </c>
    </row>
    <row r="479" spans="1:18" ht="18" customHeight="1" x14ac:dyDescent="0.15">
      <c r="A479" s="30">
        <v>2</v>
      </c>
      <c r="B479" s="31" t="s">
        <v>130</v>
      </c>
      <c r="C479" s="31">
        <v>1</v>
      </c>
      <c r="D479" s="31" t="s">
        <v>131</v>
      </c>
      <c r="E479" s="31">
        <v>6</v>
      </c>
      <c r="F479" s="31" t="s">
        <v>296</v>
      </c>
      <c r="G479" s="31">
        <v>12</v>
      </c>
      <c r="H479" s="31" t="s">
        <v>36</v>
      </c>
      <c r="I479" s="31">
        <v>1</v>
      </c>
      <c r="J479" s="84" t="s">
        <v>37</v>
      </c>
      <c r="K479" s="98"/>
      <c r="L479" s="98"/>
      <c r="M479" s="98"/>
      <c r="N479" s="83" t="s">
        <v>341</v>
      </c>
      <c r="O479" s="98">
        <v>10000</v>
      </c>
      <c r="P479" s="81"/>
      <c r="Q479" s="33"/>
      <c r="R479" s="39" t="s">
        <v>297</v>
      </c>
    </row>
    <row r="480" spans="1:18" ht="18" customHeight="1" x14ac:dyDescent="0.15">
      <c r="A480" s="30">
        <v>2</v>
      </c>
      <c r="B480" s="31" t="s">
        <v>130</v>
      </c>
      <c r="C480" s="31">
        <v>1</v>
      </c>
      <c r="D480" s="31" t="s">
        <v>131</v>
      </c>
      <c r="E480" s="31">
        <v>6</v>
      </c>
      <c r="F480" s="31" t="s">
        <v>296</v>
      </c>
      <c r="G480" s="31">
        <v>12</v>
      </c>
      <c r="H480" s="31" t="s">
        <v>36</v>
      </c>
      <c r="I480" s="31">
        <v>1</v>
      </c>
      <c r="J480" s="84" t="s">
        <v>37</v>
      </c>
      <c r="K480" s="98"/>
      <c r="L480" s="98"/>
      <c r="M480" s="98"/>
      <c r="N480" s="83" t="s">
        <v>7210</v>
      </c>
      <c r="O480" s="98">
        <v>2400000</v>
      </c>
      <c r="P480" s="81"/>
      <c r="Q480" s="33"/>
      <c r="R480" s="39" t="s">
        <v>297</v>
      </c>
    </row>
    <row r="481" spans="1:18" ht="18" customHeight="1" x14ac:dyDescent="0.15">
      <c r="A481" s="30">
        <v>2</v>
      </c>
      <c r="B481" s="31" t="s">
        <v>130</v>
      </c>
      <c r="C481" s="31">
        <v>1</v>
      </c>
      <c r="D481" s="31" t="s">
        <v>131</v>
      </c>
      <c r="E481" s="31">
        <v>6</v>
      </c>
      <c r="F481" s="31" t="s">
        <v>296</v>
      </c>
      <c r="G481" s="31">
        <v>12</v>
      </c>
      <c r="H481" s="31" t="s">
        <v>36</v>
      </c>
      <c r="I481" s="31">
        <v>1</v>
      </c>
      <c r="J481" s="84" t="s">
        <v>37</v>
      </c>
      <c r="K481" s="98"/>
      <c r="L481" s="98"/>
      <c r="M481" s="98"/>
      <c r="N481" s="83" t="s">
        <v>342</v>
      </c>
      <c r="O481" s="98">
        <v>20000</v>
      </c>
      <c r="P481" s="81"/>
      <c r="Q481" s="33"/>
      <c r="R481" s="39" t="s">
        <v>297</v>
      </c>
    </row>
    <row r="482" spans="1:18" ht="18" customHeight="1" x14ac:dyDescent="0.15">
      <c r="A482" s="30">
        <v>2</v>
      </c>
      <c r="B482" s="31" t="s">
        <v>130</v>
      </c>
      <c r="C482" s="31">
        <v>1</v>
      </c>
      <c r="D482" s="31" t="s">
        <v>131</v>
      </c>
      <c r="E482" s="31">
        <v>6</v>
      </c>
      <c r="F482" s="31" t="s">
        <v>296</v>
      </c>
      <c r="G482" s="31">
        <v>12</v>
      </c>
      <c r="H482" s="31" t="s">
        <v>36</v>
      </c>
      <c r="I482" s="31">
        <v>1</v>
      </c>
      <c r="J482" s="84" t="s">
        <v>37</v>
      </c>
      <c r="K482" s="98"/>
      <c r="L482" s="98"/>
      <c r="M482" s="98"/>
      <c r="N482" s="83" t="s">
        <v>343</v>
      </c>
      <c r="O482" s="98">
        <v>117000</v>
      </c>
      <c r="P482" s="81"/>
      <c r="Q482" s="33"/>
      <c r="R482" s="39" t="s">
        <v>297</v>
      </c>
    </row>
    <row r="483" spans="1:18" ht="18" customHeight="1" x14ac:dyDescent="0.15">
      <c r="A483" s="30">
        <v>2</v>
      </c>
      <c r="B483" s="31" t="s">
        <v>130</v>
      </c>
      <c r="C483" s="31">
        <v>1</v>
      </c>
      <c r="D483" s="31" t="s">
        <v>131</v>
      </c>
      <c r="E483" s="31">
        <v>6</v>
      </c>
      <c r="F483" s="31" t="s">
        <v>296</v>
      </c>
      <c r="G483" s="31">
        <v>12</v>
      </c>
      <c r="H483" s="31" t="s">
        <v>36</v>
      </c>
      <c r="I483" s="31">
        <v>1</v>
      </c>
      <c r="J483" s="84" t="s">
        <v>37</v>
      </c>
      <c r="K483" s="98"/>
      <c r="L483" s="98"/>
      <c r="M483" s="98"/>
      <c r="N483" s="83" t="s">
        <v>344</v>
      </c>
      <c r="O483" s="98"/>
      <c r="P483" s="81"/>
      <c r="Q483" s="33"/>
      <c r="R483" s="39" t="s">
        <v>297</v>
      </c>
    </row>
    <row r="484" spans="1:18" ht="18" customHeight="1" x14ac:dyDescent="0.15">
      <c r="A484" s="30">
        <v>2</v>
      </c>
      <c r="B484" s="31" t="s">
        <v>130</v>
      </c>
      <c r="C484" s="31">
        <v>1</v>
      </c>
      <c r="D484" s="31" t="s">
        <v>131</v>
      </c>
      <c r="E484" s="31">
        <v>6</v>
      </c>
      <c r="F484" s="31" t="s">
        <v>296</v>
      </c>
      <c r="G484" s="31">
        <v>12</v>
      </c>
      <c r="H484" s="31" t="s">
        <v>36</v>
      </c>
      <c r="I484" s="31">
        <v>1</v>
      </c>
      <c r="J484" s="84" t="s">
        <v>37</v>
      </c>
      <c r="K484" s="98"/>
      <c r="L484" s="98"/>
      <c r="M484" s="98"/>
      <c r="N484" s="83" t="s">
        <v>345</v>
      </c>
      <c r="O484" s="98"/>
      <c r="P484" s="81"/>
      <c r="Q484" s="33"/>
      <c r="R484" s="39" t="s">
        <v>297</v>
      </c>
    </row>
    <row r="485" spans="1:18" ht="18" customHeight="1" x14ac:dyDescent="0.15">
      <c r="A485" s="30">
        <v>2</v>
      </c>
      <c r="B485" s="31" t="s">
        <v>130</v>
      </c>
      <c r="C485" s="31">
        <v>1</v>
      </c>
      <c r="D485" s="31" t="s">
        <v>131</v>
      </c>
      <c r="E485" s="31">
        <v>6</v>
      </c>
      <c r="F485" s="31" t="s">
        <v>296</v>
      </c>
      <c r="G485" s="31">
        <v>12</v>
      </c>
      <c r="H485" s="31" t="s">
        <v>36</v>
      </c>
      <c r="I485" s="31">
        <v>1</v>
      </c>
      <c r="J485" s="84" t="s">
        <v>37</v>
      </c>
      <c r="K485" s="98"/>
      <c r="L485" s="98"/>
      <c r="M485" s="98"/>
      <c r="N485" s="83" t="s">
        <v>346</v>
      </c>
      <c r="O485" s="98">
        <v>35400</v>
      </c>
      <c r="P485" s="81"/>
      <c r="Q485" s="33"/>
      <c r="R485" s="39" t="s">
        <v>297</v>
      </c>
    </row>
    <row r="486" spans="1:18" ht="18" customHeight="1" x14ac:dyDescent="0.15">
      <c r="A486" s="30">
        <v>2</v>
      </c>
      <c r="B486" s="31" t="s">
        <v>130</v>
      </c>
      <c r="C486" s="31">
        <v>1</v>
      </c>
      <c r="D486" s="31" t="s">
        <v>131</v>
      </c>
      <c r="E486" s="31">
        <v>6</v>
      </c>
      <c r="F486" s="31" t="s">
        <v>296</v>
      </c>
      <c r="G486" s="31">
        <v>12</v>
      </c>
      <c r="H486" s="31" t="s">
        <v>36</v>
      </c>
      <c r="I486" s="32">
        <v>3</v>
      </c>
      <c r="J486" s="83" t="s">
        <v>6</v>
      </c>
      <c r="K486" s="98">
        <v>260</v>
      </c>
      <c r="L486" s="98">
        <v>400</v>
      </c>
      <c r="M486" s="98">
        <f>K486-L486</f>
        <v>-140</v>
      </c>
      <c r="N486" s="83" t="s">
        <v>347</v>
      </c>
      <c r="O486" s="98">
        <v>200000</v>
      </c>
      <c r="P486" s="81"/>
      <c r="Q486" s="33"/>
      <c r="R486" s="39" t="s">
        <v>297</v>
      </c>
    </row>
    <row r="487" spans="1:18" ht="18" customHeight="1" x14ac:dyDescent="0.15">
      <c r="A487" s="30">
        <v>2</v>
      </c>
      <c r="B487" s="31" t="s">
        <v>130</v>
      </c>
      <c r="C487" s="31">
        <v>1</v>
      </c>
      <c r="D487" s="31" t="s">
        <v>131</v>
      </c>
      <c r="E487" s="31">
        <v>6</v>
      </c>
      <c r="F487" s="31" t="s">
        <v>296</v>
      </c>
      <c r="G487" s="31">
        <v>12</v>
      </c>
      <c r="H487" s="31" t="s">
        <v>36</v>
      </c>
      <c r="I487" s="31">
        <v>3</v>
      </c>
      <c r="J487" s="84" t="s">
        <v>6</v>
      </c>
      <c r="K487" s="98"/>
      <c r="L487" s="98"/>
      <c r="M487" s="98"/>
      <c r="N487" s="83" t="s">
        <v>348</v>
      </c>
      <c r="O487" s="98">
        <v>60000</v>
      </c>
      <c r="P487" s="81"/>
      <c r="Q487" s="33"/>
      <c r="R487" s="39" t="s">
        <v>297</v>
      </c>
    </row>
    <row r="488" spans="1:18" ht="18" customHeight="1" x14ac:dyDescent="0.15">
      <c r="A488" s="30">
        <v>2</v>
      </c>
      <c r="B488" s="31" t="s">
        <v>130</v>
      </c>
      <c r="C488" s="31">
        <v>1</v>
      </c>
      <c r="D488" s="31" t="s">
        <v>131</v>
      </c>
      <c r="E488" s="31">
        <v>6</v>
      </c>
      <c r="F488" s="31" t="s">
        <v>296</v>
      </c>
      <c r="G488" s="31">
        <v>12</v>
      </c>
      <c r="H488" s="31" t="s">
        <v>36</v>
      </c>
      <c r="I488" s="32">
        <v>11</v>
      </c>
      <c r="J488" s="83" t="s">
        <v>38</v>
      </c>
      <c r="K488" s="98">
        <v>33</v>
      </c>
      <c r="L488" s="98">
        <v>51</v>
      </c>
      <c r="M488" s="98">
        <f>K488-L488</f>
        <v>-18</v>
      </c>
      <c r="N488" s="83" t="s">
        <v>349</v>
      </c>
      <c r="O488" s="98">
        <v>5581</v>
      </c>
      <c r="P488" s="81"/>
      <c r="Q488" s="33"/>
      <c r="R488" s="39" t="s">
        <v>297</v>
      </c>
    </row>
    <row r="489" spans="1:18" ht="18" customHeight="1" x14ac:dyDescent="0.15">
      <c r="A489" s="30">
        <v>2</v>
      </c>
      <c r="B489" s="31" t="s">
        <v>130</v>
      </c>
      <c r="C489" s="31">
        <v>1</v>
      </c>
      <c r="D489" s="31" t="s">
        <v>131</v>
      </c>
      <c r="E489" s="31">
        <v>6</v>
      </c>
      <c r="F489" s="31" t="s">
        <v>296</v>
      </c>
      <c r="G489" s="31">
        <v>12</v>
      </c>
      <c r="H489" s="31" t="s">
        <v>36</v>
      </c>
      <c r="I489" s="31">
        <v>11</v>
      </c>
      <c r="J489" s="84" t="s">
        <v>38</v>
      </c>
      <c r="K489" s="98"/>
      <c r="L489" s="98"/>
      <c r="M489" s="98"/>
      <c r="N489" s="83" t="s">
        <v>350</v>
      </c>
      <c r="O489" s="98">
        <v>7000</v>
      </c>
      <c r="P489" s="81"/>
      <c r="Q489" s="33"/>
      <c r="R489" s="39" t="s">
        <v>297</v>
      </c>
    </row>
    <row r="490" spans="1:18" ht="18" customHeight="1" x14ac:dyDescent="0.15">
      <c r="A490" s="30">
        <v>2</v>
      </c>
      <c r="B490" s="31" t="s">
        <v>130</v>
      </c>
      <c r="C490" s="31">
        <v>1</v>
      </c>
      <c r="D490" s="31" t="s">
        <v>131</v>
      </c>
      <c r="E490" s="31">
        <v>6</v>
      </c>
      <c r="F490" s="31" t="s">
        <v>296</v>
      </c>
      <c r="G490" s="31">
        <v>12</v>
      </c>
      <c r="H490" s="31" t="s">
        <v>36</v>
      </c>
      <c r="I490" s="31">
        <v>11</v>
      </c>
      <c r="J490" s="84" t="s">
        <v>38</v>
      </c>
      <c r="K490" s="98"/>
      <c r="L490" s="98"/>
      <c r="M490" s="98"/>
      <c r="N490" s="83" t="s">
        <v>351</v>
      </c>
      <c r="O490" s="98">
        <v>20000</v>
      </c>
      <c r="P490" s="81"/>
      <c r="Q490" s="33"/>
      <c r="R490" s="39" t="s">
        <v>297</v>
      </c>
    </row>
    <row r="491" spans="1:18" ht="18" customHeight="1" x14ac:dyDescent="0.15">
      <c r="A491" s="30">
        <v>2</v>
      </c>
      <c r="B491" s="31" t="s">
        <v>130</v>
      </c>
      <c r="C491" s="31">
        <v>1</v>
      </c>
      <c r="D491" s="31" t="s">
        <v>131</v>
      </c>
      <c r="E491" s="31">
        <v>6</v>
      </c>
      <c r="F491" s="31" t="s">
        <v>296</v>
      </c>
      <c r="G491" s="32">
        <v>13</v>
      </c>
      <c r="H491" s="32" t="s">
        <v>39</v>
      </c>
      <c r="I491" s="32"/>
      <c r="J491" s="83"/>
      <c r="K491" s="98"/>
      <c r="L491" s="98"/>
      <c r="M491" s="98"/>
      <c r="N491" s="83"/>
      <c r="O491" s="33"/>
      <c r="P491" s="81"/>
      <c r="Q491" s="33"/>
      <c r="R491" s="39" t="s">
        <v>297</v>
      </c>
    </row>
    <row r="492" spans="1:18" ht="18" customHeight="1" x14ac:dyDescent="0.15">
      <c r="A492" s="30">
        <v>2</v>
      </c>
      <c r="B492" s="31" t="s">
        <v>130</v>
      </c>
      <c r="C492" s="31">
        <v>1</v>
      </c>
      <c r="D492" s="31" t="s">
        <v>131</v>
      </c>
      <c r="E492" s="31">
        <v>6</v>
      </c>
      <c r="F492" s="31" t="s">
        <v>296</v>
      </c>
      <c r="G492" s="31">
        <v>13</v>
      </c>
      <c r="H492" s="31" t="s">
        <v>39</v>
      </c>
      <c r="I492" s="32">
        <v>21</v>
      </c>
      <c r="J492" s="83" t="s">
        <v>117</v>
      </c>
      <c r="K492" s="98">
        <v>35398</v>
      </c>
      <c r="L492" s="98">
        <v>19465</v>
      </c>
      <c r="M492" s="98">
        <f>K492-L492</f>
        <v>15933</v>
      </c>
      <c r="N492" s="83" t="s">
        <v>352</v>
      </c>
      <c r="O492" s="98"/>
      <c r="P492" s="81"/>
      <c r="Q492" s="33"/>
      <c r="R492" s="39" t="s">
        <v>297</v>
      </c>
    </row>
    <row r="493" spans="1:18" ht="18" customHeight="1" x14ac:dyDescent="0.15">
      <c r="A493" s="30">
        <v>2</v>
      </c>
      <c r="B493" s="31" t="s">
        <v>130</v>
      </c>
      <c r="C493" s="31">
        <v>1</v>
      </c>
      <c r="D493" s="31" t="s">
        <v>131</v>
      </c>
      <c r="E493" s="31">
        <v>6</v>
      </c>
      <c r="F493" s="31" t="s">
        <v>296</v>
      </c>
      <c r="G493" s="31">
        <v>13</v>
      </c>
      <c r="H493" s="31" t="s">
        <v>39</v>
      </c>
      <c r="I493" s="31">
        <v>21</v>
      </c>
      <c r="J493" s="84" t="s">
        <v>117</v>
      </c>
      <c r="K493" s="98"/>
      <c r="L493" s="98"/>
      <c r="M493" s="98"/>
      <c r="N493" s="83" t="s">
        <v>353</v>
      </c>
      <c r="O493" s="98">
        <v>5130000</v>
      </c>
      <c r="P493" s="81"/>
      <c r="Q493" s="33"/>
      <c r="R493" s="39" t="s">
        <v>297</v>
      </c>
    </row>
    <row r="494" spans="1:18" ht="18" customHeight="1" x14ac:dyDescent="0.15">
      <c r="A494" s="30">
        <v>2</v>
      </c>
      <c r="B494" s="31" t="s">
        <v>130</v>
      </c>
      <c r="C494" s="31">
        <v>1</v>
      </c>
      <c r="D494" s="31" t="s">
        <v>131</v>
      </c>
      <c r="E494" s="31">
        <v>6</v>
      </c>
      <c r="F494" s="31" t="s">
        <v>296</v>
      </c>
      <c r="G494" s="31">
        <v>13</v>
      </c>
      <c r="H494" s="31" t="s">
        <v>39</v>
      </c>
      <c r="I494" s="31">
        <v>21</v>
      </c>
      <c r="J494" s="84" t="s">
        <v>117</v>
      </c>
      <c r="K494" s="98"/>
      <c r="L494" s="98"/>
      <c r="M494" s="98"/>
      <c r="N494" s="83" t="s">
        <v>354</v>
      </c>
      <c r="O494" s="98">
        <v>69300</v>
      </c>
      <c r="P494" s="81"/>
      <c r="Q494" s="33"/>
      <c r="R494" s="39" t="s">
        <v>297</v>
      </c>
    </row>
    <row r="495" spans="1:18" ht="18" customHeight="1" x14ac:dyDescent="0.15">
      <c r="A495" s="30">
        <v>2</v>
      </c>
      <c r="B495" s="31" t="s">
        <v>130</v>
      </c>
      <c r="C495" s="31">
        <v>1</v>
      </c>
      <c r="D495" s="31" t="s">
        <v>131</v>
      </c>
      <c r="E495" s="31">
        <v>6</v>
      </c>
      <c r="F495" s="31" t="s">
        <v>296</v>
      </c>
      <c r="G495" s="31">
        <v>13</v>
      </c>
      <c r="H495" s="31" t="s">
        <v>39</v>
      </c>
      <c r="I495" s="31">
        <v>21</v>
      </c>
      <c r="J495" s="84" t="s">
        <v>117</v>
      </c>
      <c r="K495" s="98"/>
      <c r="L495" s="98"/>
      <c r="M495" s="98"/>
      <c r="N495" s="83" t="s">
        <v>355</v>
      </c>
      <c r="O495" s="98">
        <v>1800000</v>
      </c>
      <c r="P495" s="81"/>
      <c r="Q495" s="33"/>
      <c r="R495" s="39" t="s">
        <v>297</v>
      </c>
    </row>
    <row r="496" spans="1:18" ht="18" customHeight="1" x14ac:dyDescent="0.15">
      <c r="A496" s="30">
        <v>2</v>
      </c>
      <c r="B496" s="31" t="s">
        <v>130</v>
      </c>
      <c r="C496" s="31">
        <v>1</v>
      </c>
      <c r="D496" s="31" t="s">
        <v>131</v>
      </c>
      <c r="E496" s="31">
        <v>6</v>
      </c>
      <c r="F496" s="31" t="s">
        <v>296</v>
      </c>
      <c r="G496" s="31">
        <v>13</v>
      </c>
      <c r="H496" s="31" t="s">
        <v>39</v>
      </c>
      <c r="I496" s="31">
        <v>21</v>
      </c>
      <c r="J496" s="84" t="s">
        <v>117</v>
      </c>
      <c r="K496" s="98"/>
      <c r="L496" s="98"/>
      <c r="M496" s="98"/>
      <c r="N496" s="83" t="s">
        <v>356</v>
      </c>
      <c r="O496" s="98">
        <v>600000</v>
      </c>
      <c r="P496" s="81"/>
      <c r="Q496" s="33"/>
      <c r="R496" s="39" t="s">
        <v>297</v>
      </c>
    </row>
    <row r="497" spans="1:18" ht="18" customHeight="1" x14ac:dyDescent="0.15">
      <c r="A497" s="30">
        <v>2</v>
      </c>
      <c r="B497" s="31" t="s">
        <v>130</v>
      </c>
      <c r="C497" s="31">
        <v>1</v>
      </c>
      <c r="D497" s="31" t="s">
        <v>131</v>
      </c>
      <c r="E497" s="31">
        <v>6</v>
      </c>
      <c r="F497" s="31" t="s">
        <v>296</v>
      </c>
      <c r="G497" s="31">
        <v>13</v>
      </c>
      <c r="H497" s="31" t="s">
        <v>39</v>
      </c>
      <c r="I497" s="31">
        <v>21</v>
      </c>
      <c r="J497" s="84" t="s">
        <v>117</v>
      </c>
      <c r="K497" s="98"/>
      <c r="L497" s="98"/>
      <c r="M497" s="98"/>
      <c r="N497" s="83" t="s">
        <v>304</v>
      </c>
      <c r="O497" s="98"/>
      <c r="P497" s="81"/>
      <c r="Q497" s="33"/>
      <c r="R497" s="39" t="s">
        <v>297</v>
      </c>
    </row>
    <row r="498" spans="1:18" ht="18" customHeight="1" x14ac:dyDescent="0.15">
      <c r="A498" s="30">
        <v>2</v>
      </c>
      <c r="B498" s="31" t="s">
        <v>130</v>
      </c>
      <c r="C498" s="31">
        <v>1</v>
      </c>
      <c r="D498" s="31" t="s">
        <v>131</v>
      </c>
      <c r="E498" s="31">
        <v>6</v>
      </c>
      <c r="F498" s="31" t="s">
        <v>296</v>
      </c>
      <c r="G498" s="31">
        <v>13</v>
      </c>
      <c r="H498" s="31" t="s">
        <v>39</v>
      </c>
      <c r="I498" s="31">
        <v>21</v>
      </c>
      <c r="J498" s="84" t="s">
        <v>117</v>
      </c>
      <c r="K498" s="98"/>
      <c r="L498" s="98"/>
      <c r="M498" s="98"/>
      <c r="N498" s="83" t="s">
        <v>357</v>
      </c>
      <c r="O498" s="98">
        <v>600000</v>
      </c>
      <c r="P498" s="81"/>
      <c r="Q498" s="33"/>
      <c r="R498" s="39" t="s">
        <v>297</v>
      </c>
    </row>
    <row r="499" spans="1:18" ht="18" customHeight="1" x14ac:dyDescent="0.15">
      <c r="A499" s="30">
        <v>2</v>
      </c>
      <c r="B499" s="31" t="s">
        <v>130</v>
      </c>
      <c r="C499" s="31">
        <v>1</v>
      </c>
      <c r="D499" s="31" t="s">
        <v>131</v>
      </c>
      <c r="E499" s="31">
        <v>6</v>
      </c>
      <c r="F499" s="31" t="s">
        <v>296</v>
      </c>
      <c r="G499" s="31">
        <v>13</v>
      </c>
      <c r="H499" s="31" t="s">
        <v>39</v>
      </c>
      <c r="I499" s="31">
        <v>21</v>
      </c>
      <c r="J499" s="84" t="s">
        <v>117</v>
      </c>
      <c r="K499" s="98"/>
      <c r="L499" s="98"/>
      <c r="M499" s="98"/>
      <c r="N499" s="83" t="s">
        <v>358</v>
      </c>
      <c r="O499" s="98">
        <v>702000</v>
      </c>
      <c r="P499" s="81"/>
      <c r="Q499" s="33"/>
      <c r="R499" s="39" t="s">
        <v>297</v>
      </c>
    </row>
    <row r="500" spans="1:18" ht="18" customHeight="1" x14ac:dyDescent="0.15">
      <c r="A500" s="30">
        <v>2</v>
      </c>
      <c r="B500" s="31" t="s">
        <v>130</v>
      </c>
      <c r="C500" s="31">
        <v>1</v>
      </c>
      <c r="D500" s="31" t="s">
        <v>131</v>
      </c>
      <c r="E500" s="31">
        <v>6</v>
      </c>
      <c r="F500" s="31" t="s">
        <v>296</v>
      </c>
      <c r="G500" s="31">
        <v>13</v>
      </c>
      <c r="H500" s="31" t="s">
        <v>39</v>
      </c>
      <c r="I500" s="31">
        <v>21</v>
      </c>
      <c r="J500" s="84" t="s">
        <v>117</v>
      </c>
      <c r="K500" s="98"/>
      <c r="L500" s="98"/>
      <c r="M500" s="98"/>
      <c r="N500" s="83" t="s">
        <v>359</v>
      </c>
      <c r="O500" s="98"/>
      <c r="P500" s="81"/>
      <c r="Q500" s="33"/>
      <c r="R500" s="39" t="s">
        <v>297</v>
      </c>
    </row>
    <row r="501" spans="1:18" ht="18" customHeight="1" x14ac:dyDescent="0.15">
      <c r="A501" s="30">
        <v>2</v>
      </c>
      <c r="B501" s="31" t="s">
        <v>130</v>
      </c>
      <c r="C501" s="31">
        <v>1</v>
      </c>
      <c r="D501" s="31" t="s">
        <v>131</v>
      </c>
      <c r="E501" s="31">
        <v>6</v>
      </c>
      <c r="F501" s="31" t="s">
        <v>296</v>
      </c>
      <c r="G501" s="31">
        <v>13</v>
      </c>
      <c r="H501" s="31" t="s">
        <v>39</v>
      </c>
      <c r="I501" s="31">
        <v>21</v>
      </c>
      <c r="J501" s="84" t="s">
        <v>117</v>
      </c>
      <c r="K501" s="98"/>
      <c r="L501" s="98"/>
      <c r="M501" s="98"/>
      <c r="N501" s="83" t="s">
        <v>4131</v>
      </c>
      <c r="O501" s="98">
        <v>196200</v>
      </c>
      <c r="P501" s="81"/>
      <c r="Q501" s="33"/>
      <c r="R501" s="39" t="s">
        <v>297</v>
      </c>
    </row>
    <row r="502" spans="1:18" ht="18" customHeight="1" x14ac:dyDescent="0.15">
      <c r="A502" s="30">
        <v>2</v>
      </c>
      <c r="B502" s="31" t="s">
        <v>130</v>
      </c>
      <c r="C502" s="31">
        <v>1</v>
      </c>
      <c r="D502" s="31" t="s">
        <v>131</v>
      </c>
      <c r="E502" s="31">
        <v>6</v>
      </c>
      <c r="F502" s="31" t="s">
        <v>296</v>
      </c>
      <c r="G502" s="31">
        <v>13</v>
      </c>
      <c r="H502" s="31" t="s">
        <v>39</v>
      </c>
      <c r="I502" s="31">
        <v>21</v>
      </c>
      <c r="J502" s="84" t="s">
        <v>117</v>
      </c>
      <c r="K502" s="98"/>
      <c r="L502" s="98"/>
      <c r="M502" s="98"/>
      <c r="N502" s="83" t="s">
        <v>360</v>
      </c>
      <c r="O502" s="98">
        <v>19000000</v>
      </c>
      <c r="P502" s="81"/>
      <c r="Q502" s="33"/>
      <c r="R502" s="39" t="s">
        <v>297</v>
      </c>
    </row>
    <row r="503" spans="1:18" ht="18" customHeight="1" x14ac:dyDescent="0.15">
      <c r="A503" s="30">
        <v>2</v>
      </c>
      <c r="B503" s="31" t="s">
        <v>130</v>
      </c>
      <c r="C503" s="31">
        <v>1</v>
      </c>
      <c r="D503" s="31" t="s">
        <v>131</v>
      </c>
      <c r="E503" s="31">
        <v>6</v>
      </c>
      <c r="F503" s="31" t="s">
        <v>296</v>
      </c>
      <c r="G503" s="31">
        <v>13</v>
      </c>
      <c r="H503" s="31" t="s">
        <v>39</v>
      </c>
      <c r="I503" s="31">
        <v>21</v>
      </c>
      <c r="J503" s="84" t="s">
        <v>117</v>
      </c>
      <c r="K503" s="98"/>
      <c r="L503" s="98"/>
      <c r="M503" s="98"/>
      <c r="N503" s="83" t="s">
        <v>361</v>
      </c>
      <c r="O503" s="98">
        <v>3500000</v>
      </c>
      <c r="P503" s="81"/>
      <c r="Q503" s="33"/>
      <c r="R503" s="39" t="s">
        <v>297</v>
      </c>
    </row>
    <row r="504" spans="1:18" ht="18" customHeight="1" x14ac:dyDescent="0.15">
      <c r="A504" s="30">
        <v>2</v>
      </c>
      <c r="B504" s="31" t="s">
        <v>130</v>
      </c>
      <c r="C504" s="31">
        <v>1</v>
      </c>
      <c r="D504" s="31" t="s">
        <v>131</v>
      </c>
      <c r="E504" s="31">
        <v>6</v>
      </c>
      <c r="F504" s="31" t="s">
        <v>296</v>
      </c>
      <c r="G504" s="31">
        <v>13</v>
      </c>
      <c r="H504" s="31" t="s">
        <v>39</v>
      </c>
      <c r="I504" s="31">
        <v>21</v>
      </c>
      <c r="J504" s="84" t="s">
        <v>117</v>
      </c>
      <c r="K504" s="98"/>
      <c r="L504" s="98"/>
      <c r="M504" s="98"/>
      <c r="N504" s="83" t="s">
        <v>362</v>
      </c>
      <c r="O504" s="98">
        <v>2000000</v>
      </c>
      <c r="P504" s="81"/>
      <c r="Q504" s="33"/>
      <c r="R504" s="39" t="s">
        <v>297</v>
      </c>
    </row>
    <row r="505" spans="1:18" ht="18" customHeight="1" x14ac:dyDescent="0.15">
      <c r="A505" s="30">
        <v>2</v>
      </c>
      <c r="B505" s="31" t="s">
        <v>130</v>
      </c>
      <c r="C505" s="31">
        <v>1</v>
      </c>
      <c r="D505" s="31" t="s">
        <v>131</v>
      </c>
      <c r="E505" s="31">
        <v>6</v>
      </c>
      <c r="F505" s="31" t="s">
        <v>296</v>
      </c>
      <c r="G505" s="31">
        <v>13</v>
      </c>
      <c r="H505" s="31" t="s">
        <v>39</v>
      </c>
      <c r="I505" s="31">
        <v>21</v>
      </c>
      <c r="J505" s="84" t="s">
        <v>117</v>
      </c>
      <c r="K505" s="98"/>
      <c r="L505" s="98"/>
      <c r="M505" s="98"/>
      <c r="N505" s="83" t="s">
        <v>7208</v>
      </c>
      <c r="O505" s="98">
        <v>1800000</v>
      </c>
      <c r="P505" s="81"/>
      <c r="Q505" s="33"/>
      <c r="R505" s="39" t="s">
        <v>297</v>
      </c>
    </row>
    <row r="506" spans="1:18" ht="18" customHeight="1" x14ac:dyDescent="0.15">
      <c r="A506" s="30">
        <v>2</v>
      </c>
      <c r="B506" s="31" t="s">
        <v>130</v>
      </c>
      <c r="C506" s="31">
        <v>1</v>
      </c>
      <c r="D506" s="31" t="s">
        <v>131</v>
      </c>
      <c r="E506" s="31">
        <v>6</v>
      </c>
      <c r="F506" s="31" t="s">
        <v>296</v>
      </c>
      <c r="G506" s="32">
        <v>14</v>
      </c>
      <c r="H506" s="32" t="s">
        <v>40</v>
      </c>
      <c r="I506" s="32"/>
      <c r="J506" s="83"/>
      <c r="K506" s="98"/>
      <c r="L506" s="98"/>
      <c r="M506" s="98"/>
      <c r="N506" s="83"/>
      <c r="O506" s="33"/>
      <c r="P506" s="81"/>
      <c r="Q506" s="33"/>
      <c r="R506" s="39" t="s">
        <v>297</v>
      </c>
    </row>
    <row r="507" spans="1:18" ht="18" customHeight="1" x14ac:dyDescent="0.15">
      <c r="A507" s="30">
        <v>2</v>
      </c>
      <c r="B507" s="31" t="s">
        <v>130</v>
      </c>
      <c r="C507" s="31">
        <v>1</v>
      </c>
      <c r="D507" s="31" t="s">
        <v>131</v>
      </c>
      <c r="E507" s="31">
        <v>6</v>
      </c>
      <c r="F507" s="31" t="s">
        <v>296</v>
      </c>
      <c r="G507" s="31">
        <v>14</v>
      </c>
      <c r="H507" s="31" t="s">
        <v>40</v>
      </c>
      <c r="I507" s="32">
        <v>1</v>
      </c>
      <c r="J507" s="83" t="s">
        <v>41</v>
      </c>
      <c r="K507" s="98">
        <v>300</v>
      </c>
      <c r="L507" s="98">
        <v>660</v>
      </c>
      <c r="M507" s="98">
        <f>K507-L507</f>
        <v>-360</v>
      </c>
      <c r="N507" s="83" t="s">
        <v>363</v>
      </c>
      <c r="O507" s="98">
        <v>50000</v>
      </c>
      <c r="P507" s="81"/>
      <c r="Q507" s="33"/>
      <c r="R507" s="39" t="s">
        <v>297</v>
      </c>
    </row>
    <row r="508" spans="1:18" ht="18" customHeight="1" x14ac:dyDescent="0.15">
      <c r="A508" s="30">
        <v>2</v>
      </c>
      <c r="B508" s="31" t="s">
        <v>130</v>
      </c>
      <c r="C508" s="31">
        <v>1</v>
      </c>
      <c r="D508" s="31" t="s">
        <v>131</v>
      </c>
      <c r="E508" s="31">
        <v>6</v>
      </c>
      <c r="F508" s="31" t="s">
        <v>296</v>
      </c>
      <c r="G508" s="31">
        <v>14</v>
      </c>
      <c r="H508" s="31" t="s">
        <v>40</v>
      </c>
      <c r="I508" s="31">
        <v>1</v>
      </c>
      <c r="J508" s="84" t="s">
        <v>41</v>
      </c>
      <c r="K508" s="98"/>
      <c r="L508" s="98"/>
      <c r="M508" s="98"/>
      <c r="N508" s="83" t="s">
        <v>364</v>
      </c>
      <c r="O508" s="98">
        <v>50000</v>
      </c>
      <c r="P508" s="81"/>
      <c r="Q508" s="33"/>
      <c r="R508" s="39" t="s">
        <v>297</v>
      </c>
    </row>
    <row r="509" spans="1:18" ht="18" customHeight="1" x14ac:dyDescent="0.15">
      <c r="A509" s="30">
        <v>2</v>
      </c>
      <c r="B509" s="31" t="s">
        <v>130</v>
      </c>
      <c r="C509" s="31">
        <v>1</v>
      </c>
      <c r="D509" s="31" t="s">
        <v>131</v>
      </c>
      <c r="E509" s="31">
        <v>6</v>
      </c>
      <c r="F509" s="31" t="s">
        <v>296</v>
      </c>
      <c r="G509" s="31">
        <v>14</v>
      </c>
      <c r="H509" s="31" t="s">
        <v>40</v>
      </c>
      <c r="I509" s="31">
        <v>1</v>
      </c>
      <c r="J509" s="84" t="s">
        <v>41</v>
      </c>
      <c r="K509" s="98"/>
      <c r="L509" s="98"/>
      <c r="M509" s="98"/>
      <c r="N509" s="83" t="s">
        <v>365</v>
      </c>
      <c r="O509" s="98">
        <v>200000</v>
      </c>
      <c r="P509" s="81"/>
      <c r="Q509" s="33"/>
      <c r="R509" s="39" t="s">
        <v>297</v>
      </c>
    </row>
    <row r="510" spans="1:18" ht="18" customHeight="1" x14ac:dyDescent="0.15">
      <c r="A510" s="30">
        <v>2</v>
      </c>
      <c r="B510" s="31" t="s">
        <v>130</v>
      </c>
      <c r="C510" s="31">
        <v>1</v>
      </c>
      <c r="D510" s="31" t="s">
        <v>131</v>
      </c>
      <c r="E510" s="31">
        <v>6</v>
      </c>
      <c r="F510" s="31" t="s">
        <v>296</v>
      </c>
      <c r="G510" s="31">
        <v>14</v>
      </c>
      <c r="H510" s="31" t="s">
        <v>40</v>
      </c>
      <c r="I510" s="32">
        <v>21</v>
      </c>
      <c r="J510" s="83" t="s">
        <v>56</v>
      </c>
      <c r="K510" s="98">
        <v>1605</v>
      </c>
      <c r="L510" s="98">
        <v>720</v>
      </c>
      <c r="M510" s="98">
        <f>K510-L510</f>
        <v>885</v>
      </c>
      <c r="N510" s="83" t="s">
        <v>366</v>
      </c>
      <c r="O510" s="98"/>
      <c r="P510" s="81"/>
      <c r="Q510" s="33"/>
      <c r="R510" s="39" t="s">
        <v>297</v>
      </c>
    </row>
    <row r="511" spans="1:18" ht="18" customHeight="1" x14ac:dyDescent="0.15">
      <c r="A511" s="30">
        <v>2</v>
      </c>
      <c r="B511" s="31" t="s">
        <v>130</v>
      </c>
      <c r="C511" s="31">
        <v>1</v>
      </c>
      <c r="D511" s="31" t="s">
        <v>131</v>
      </c>
      <c r="E511" s="31">
        <v>6</v>
      </c>
      <c r="F511" s="31" t="s">
        <v>296</v>
      </c>
      <c r="G511" s="31">
        <v>14</v>
      </c>
      <c r="H511" s="31" t="s">
        <v>40</v>
      </c>
      <c r="I511" s="31">
        <v>21</v>
      </c>
      <c r="J511" s="84" t="s">
        <v>56</v>
      </c>
      <c r="K511" s="98"/>
      <c r="L511" s="98"/>
      <c r="M511" s="98"/>
      <c r="N511" s="83" t="s">
        <v>4132</v>
      </c>
      <c r="O511" s="98">
        <v>120000</v>
      </c>
      <c r="P511" s="81"/>
      <c r="Q511" s="33"/>
      <c r="R511" s="39" t="s">
        <v>297</v>
      </c>
    </row>
    <row r="512" spans="1:18" ht="18" customHeight="1" x14ac:dyDescent="0.15">
      <c r="A512" s="30">
        <v>2</v>
      </c>
      <c r="B512" s="31" t="s">
        <v>130</v>
      </c>
      <c r="C512" s="31">
        <v>1</v>
      </c>
      <c r="D512" s="31" t="s">
        <v>131</v>
      </c>
      <c r="E512" s="31">
        <v>6</v>
      </c>
      <c r="F512" s="31" t="s">
        <v>296</v>
      </c>
      <c r="G512" s="31">
        <v>14</v>
      </c>
      <c r="H512" s="31" t="s">
        <v>40</v>
      </c>
      <c r="I512" s="31">
        <v>21</v>
      </c>
      <c r="J512" s="84" t="s">
        <v>56</v>
      </c>
      <c r="K512" s="98"/>
      <c r="L512" s="98"/>
      <c r="M512" s="98"/>
      <c r="N512" s="83" t="s">
        <v>4133</v>
      </c>
      <c r="O512" s="98">
        <v>765000</v>
      </c>
      <c r="P512" s="81"/>
      <c r="Q512" s="33"/>
      <c r="R512" s="39" t="s">
        <v>297</v>
      </c>
    </row>
    <row r="513" spans="1:18" ht="18" customHeight="1" x14ac:dyDescent="0.15">
      <c r="A513" s="30">
        <v>2</v>
      </c>
      <c r="B513" s="31" t="s">
        <v>130</v>
      </c>
      <c r="C513" s="31">
        <v>1</v>
      </c>
      <c r="D513" s="31" t="s">
        <v>131</v>
      </c>
      <c r="E513" s="31">
        <v>6</v>
      </c>
      <c r="F513" s="31" t="s">
        <v>296</v>
      </c>
      <c r="G513" s="31">
        <v>14</v>
      </c>
      <c r="H513" s="31" t="s">
        <v>40</v>
      </c>
      <c r="I513" s="31">
        <v>21</v>
      </c>
      <c r="J513" s="84" t="s">
        <v>56</v>
      </c>
      <c r="K513" s="98"/>
      <c r="L513" s="98"/>
      <c r="M513" s="98"/>
      <c r="N513" s="83" t="s">
        <v>367</v>
      </c>
      <c r="O513" s="98"/>
      <c r="P513" s="81"/>
      <c r="Q513" s="33"/>
      <c r="R513" s="39" t="s">
        <v>297</v>
      </c>
    </row>
    <row r="514" spans="1:18" ht="18" customHeight="1" x14ac:dyDescent="0.15">
      <c r="A514" s="30">
        <v>2</v>
      </c>
      <c r="B514" s="31" t="s">
        <v>130</v>
      </c>
      <c r="C514" s="31">
        <v>1</v>
      </c>
      <c r="D514" s="31" t="s">
        <v>131</v>
      </c>
      <c r="E514" s="31">
        <v>6</v>
      </c>
      <c r="F514" s="31" t="s">
        <v>296</v>
      </c>
      <c r="G514" s="31">
        <v>14</v>
      </c>
      <c r="H514" s="31" t="s">
        <v>40</v>
      </c>
      <c r="I514" s="31">
        <v>21</v>
      </c>
      <c r="J514" s="84" t="s">
        <v>56</v>
      </c>
      <c r="K514" s="98"/>
      <c r="L514" s="98"/>
      <c r="M514" s="98"/>
      <c r="N514" s="83" t="s">
        <v>4134</v>
      </c>
      <c r="O514" s="98">
        <v>600000</v>
      </c>
      <c r="P514" s="81"/>
      <c r="Q514" s="33"/>
      <c r="R514" s="39" t="s">
        <v>297</v>
      </c>
    </row>
    <row r="515" spans="1:18" ht="18" customHeight="1" x14ac:dyDescent="0.15">
      <c r="A515" s="30">
        <v>2</v>
      </c>
      <c r="B515" s="31" t="s">
        <v>130</v>
      </c>
      <c r="C515" s="31">
        <v>1</v>
      </c>
      <c r="D515" s="31" t="s">
        <v>131</v>
      </c>
      <c r="E515" s="31">
        <v>6</v>
      </c>
      <c r="F515" s="31" t="s">
        <v>296</v>
      </c>
      <c r="G515" s="31">
        <v>14</v>
      </c>
      <c r="H515" s="31" t="s">
        <v>40</v>
      </c>
      <c r="I515" s="31">
        <v>21</v>
      </c>
      <c r="J515" s="84" t="s">
        <v>56</v>
      </c>
      <c r="K515" s="98"/>
      <c r="L515" s="98"/>
      <c r="M515" s="98"/>
      <c r="N515" s="83" t="s">
        <v>4135</v>
      </c>
      <c r="O515" s="98">
        <v>120000</v>
      </c>
      <c r="P515" s="81"/>
      <c r="Q515" s="33"/>
      <c r="R515" s="39" t="s">
        <v>297</v>
      </c>
    </row>
    <row r="516" spans="1:18" ht="18" customHeight="1" x14ac:dyDescent="0.15">
      <c r="A516" s="30">
        <v>2</v>
      </c>
      <c r="B516" s="31" t="s">
        <v>130</v>
      </c>
      <c r="C516" s="31">
        <v>1</v>
      </c>
      <c r="D516" s="31" t="s">
        <v>131</v>
      </c>
      <c r="E516" s="31">
        <v>6</v>
      </c>
      <c r="F516" s="31" t="s">
        <v>296</v>
      </c>
      <c r="G516" s="31">
        <v>14</v>
      </c>
      <c r="H516" s="31" t="s">
        <v>40</v>
      </c>
      <c r="I516" s="32">
        <v>41</v>
      </c>
      <c r="J516" s="83" t="s">
        <v>182</v>
      </c>
      <c r="K516" s="98">
        <v>131</v>
      </c>
      <c r="L516" s="98">
        <v>130</v>
      </c>
      <c r="M516" s="98">
        <f>K516-L516</f>
        <v>1</v>
      </c>
      <c r="N516" s="83" t="s">
        <v>368</v>
      </c>
      <c r="O516" s="98"/>
      <c r="P516" s="81"/>
      <c r="Q516" s="33"/>
      <c r="R516" s="39" t="s">
        <v>297</v>
      </c>
    </row>
    <row r="517" spans="1:18" ht="18" customHeight="1" x14ac:dyDescent="0.15">
      <c r="A517" s="30">
        <v>2</v>
      </c>
      <c r="B517" s="31" t="s">
        <v>130</v>
      </c>
      <c r="C517" s="31">
        <v>1</v>
      </c>
      <c r="D517" s="31" t="s">
        <v>131</v>
      </c>
      <c r="E517" s="31">
        <v>6</v>
      </c>
      <c r="F517" s="31" t="s">
        <v>296</v>
      </c>
      <c r="G517" s="31">
        <v>14</v>
      </c>
      <c r="H517" s="31" t="s">
        <v>40</v>
      </c>
      <c r="I517" s="31">
        <v>41</v>
      </c>
      <c r="J517" s="84" t="s">
        <v>182</v>
      </c>
      <c r="K517" s="98"/>
      <c r="L517" s="98"/>
      <c r="M517" s="98"/>
      <c r="N517" s="83" t="s">
        <v>4136</v>
      </c>
      <c r="O517" s="98">
        <v>130800</v>
      </c>
      <c r="P517" s="81"/>
      <c r="Q517" s="33"/>
      <c r="R517" s="39" t="s">
        <v>297</v>
      </c>
    </row>
    <row r="518" spans="1:18" ht="18" customHeight="1" x14ac:dyDescent="0.15">
      <c r="A518" s="30">
        <v>2</v>
      </c>
      <c r="B518" s="31" t="s">
        <v>130</v>
      </c>
      <c r="C518" s="31">
        <v>1</v>
      </c>
      <c r="D518" s="31" t="s">
        <v>131</v>
      </c>
      <c r="E518" s="31">
        <v>6</v>
      </c>
      <c r="F518" s="31" t="s">
        <v>296</v>
      </c>
      <c r="G518" s="32">
        <v>18</v>
      </c>
      <c r="H518" s="32" t="s">
        <v>125</v>
      </c>
      <c r="I518" s="32"/>
      <c r="J518" s="83"/>
      <c r="K518" s="98"/>
      <c r="L518" s="98"/>
      <c r="M518" s="98"/>
      <c r="N518" s="83"/>
      <c r="O518" s="33"/>
      <c r="P518" s="81"/>
      <c r="Q518" s="33"/>
      <c r="R518" s="39" t="s">
        <v>297</v>
      </c>
    </row>
    <row r="519" spans="1:18" ht="18" customHeight="1" x14ac:dyDescent="0.15">
      <c r="A519" s="30">
        <v>2</v>
      </c>
      <c r="B519" s="31" t="s">
        <v>130</v>
      </c>
      <c r="C519" s="31">
        <v>1</v>
      </c>
      <c r="D519" s="31" t="s">
        <v>131</v>
      </c>
      <c r="E519" s="31">
        <v>6</v>
      </c>
      <c r="F519" s="31" t="s">
        <v>296</v>
      </c>
      <c r="G519" s="31">
        <v>18</v>
      </c>
      <c r="H519" s="31" t="s">
        <v>125</v>
      </c>
      <c r="I519" s="32">
        <v>11</v>
      </c>
      <c r="J519" s="83" t="s">
        <v>126</v>
      </c>
      <c r="K519" s="98">
        <v>400</v>
      </c>
      <c r="L519" s="98">
        <v>200</v>
      </c>
      <c r="M519" s="98">
        <f>K519-L519</f>
        <v>200</v>
      </c>
      <c r="N519" s="83" t="s">
        <v>369</v>
      </c>
      <c r="O519" s="98">
        <v>200000</v>
      </c>
      <c r="P519" s="81"/>
      <c r="Q519" s="33"/>
      <c r="R519" s="39" t="s">
        <v>297</v>
      </c>
    </row>
    <row r="520" spans="1:18" ht="18" customHeight="1" x14ac:dyDescent="0.15">
      <c r="A520" s="30">
        <v>2</v>
      </c>
      <c r="B520" s="31" t="s">
        <v>130</v>
      </c>
      <c r="C520" s="31">
        <v>1</v>
      </c>
      <c r="D520" s="31" t="s">
        <v>131</v>
      </c>
      <c r="E520" s="31">
        <v>6</v>
      </c>
      <c r="F520" s="31" t="s">
        <v>296</v>
      </c>
      <c r="G520" s="31">
        <v>18</v>
      </c>
      <c r="H520" s="31" t="s">
        <v>125</v>
      </c>
      <c r="I520" s="31">
        <v>11</v>
      </c>
      <c r="J520" s="84" t="s">
        <v>126</v>
      </c>
      <c r="K520" s="98"/>
      <c r="L520" s="98"/>
      <c r="M520" s="98"/>
      <c r="N520" s="83" t="s">
        <v>370</v>
      </c>
      <c r="O520" s="98">
        <v>200000</v>
      </c>
      <c r="P520" s="81"/>
      <c r="Q520" s="33"/>
      <c r="R520" s="39" t="s">
        <v>297</v>
      </c>
    </row>
    <row r="521" spans="1:18" ht="18" customHeight="1" x14ac:dyDescent="0.15">
      <c r="A521" s="30">
        <v>2</v>
      </c>
      <c r="B521" s="31" t="s">
        <v>130</v>
      </c>
      <c r="C521" s="31">
        <v>1</v>
      </c>
      <c r="D521" s="31" t="s">
        <v>131</v>
      </c>
      <c r="E521" s="31">
        <v>6</v>
      </c>
      <c r="F521" s="31" t="s">
        <v>296</v>
      </c>
      <c r="G521" s="31">
        <v>18</v>
      </c>
      <c r="H521" s="31" t="s">
        <v>125</v>
      </c>
      <c r="I521" s="32">
        <v>31</v>
      </c>
      <c r="J521" s="83" t="s">
        <v>284</v>
      </c>
      <c r="K521" s="98">
        <v>100</v>
      </c>
      <c r="L521" s="98">
        <v>100</v>
      </c>
      <c r="M521" s="98">
        <f>K521-L521</f>
        <v>0</v>
      </c>
      <c r="N521" s="83" t="s">
        <v>371</v>
      </c>
      <c r="O521" s="98">
        <v>100000</v>
      </c>
      <c r="P521" s="81"/>
      <c r="Q521" s="33"/>
      <c r="R521" s="39" t="s">
        <v>297</v>
      </c>
    </row>
    <row r="522" spans="1:18" ht="18" customHeight="1" x14ac:dyDescent="0.15">
      <c r="A522" s="30">
        <v>2</v>
      </c>
      <c r="B522" s="31" t="s">
        <v>130</v>
      </c>
      <c r="C522" s="31">
        <v>1</v>
      </c>
      <c r="D522" s="31" t="s">
        <v>131</v>
      </c>
      <c r="E522" s="31">
        <v>6</v>
      </c>
      <c r="F522" s="31" t="s">
        <v>296</v>
      </c>
      <c r="G522" s="32">
        <v>19</v>
      </c>
      <c r="H522" s="32" t="s">
        <v>42</v>
      </c>
      <c r="I522" s="32"/>
      <c r="J522" s="83"/>
      <c r="K522" s="98"/>
      <c r="L522" s="98"/>
      <c r="M522" s="98"/>
      <c r="N522" s="83"/>
      <c r="O522" s="33"/>
      <c r="P522" s="81"/>
      <c r="Q522" s="33"/>
      <c r="R522" s="39" t="s">
        <v>297</v>
      </c>
    </row>
    <row r="523" spans="1:18" ht="18" customHeight="1" x14ac:dyDescent="0.15">
      <c r="A523" s="30">
        <v>2</v>
      </c>
      <c r="B523" s="31" t="s">
        <v>130</v>
      </c>
      <c r="C523" s="31">
        <v>1</v>
      </c>
      <c r="D523" s="31" t="s">
        <v>131</v>
      </c>
      <c r="E523" s="31">
        <v>6</v>
      </c>
      <c r="F523" s="31" t="s">
        <v>296</v>
      </c>
      <c r="G523" s="31">
        <v>19</v>
      </c>
      <c r="H523" s="31" t="s">
        <v>42</v>
      </c>
      <c r="I523" s="32">
        <v>11</v>
      </c>
      <c r="J523" s="83" t="s">
        <v>43</v>
      </c>
      <c r="K523" s="98">
        <v>1421</v>
      </c>
      <c r="L523" s="98">
        <v>1221</v>
      </c>
      <c r="M523" s="98">
        <f>K523-L523</f>
        <v>200</v>
      </c>
      <c r="N523" s="83" t="s">
        <v>372</v>
      </c>
      <c r="O523" s="98">
        <v>40000</v>
      </c>
      <c r="P523" s="81"/>
      <c r="Q523" s="33"/>
      <c r="R523" s="39" t="s">
        <v>297</v>
      </c>
    </row>
    <row r="524" spans="1:18" ht="18" customHeight="1" x14ac:dyDescent="0.15">
      <c r="A524" s="30">
        <v>2</v>
      </c>
      <c r="B524" s="31" t="s">
        <v>130</v>
      </c>
      <c r="C524" s="31">
        <v>1</v>
      </c>
      <c r="D524" s="31" t="s">
        <v>131</v>
      </c>
      <c r="E524" s="31">
        <v>6</v>
      </c>
      <c r="F524" s="31" t="s">
        <v>296</v>
      </c>
      <c r="G524" s="31">
        <v>19</v>
      </c>
      <c r="H524" s="31" t="s">
        <v>42</v>
      </c>
      <c r="I524" s="31">
        <v>11</v>
      </c>
      <c r="J524" s="84" t="s">
        <v>43</v>
      </c>
      <c r="K524" s="98"/>
      <c r="L524" s="98"/>
      <c r="M524" s="98"/>
      <c r="N524" s="83" t="s">
        <v>373</v>
      </c>
      <c r="O524" s="98">
        <v>70000</v>
      </c>
      <c r="P524" s="81"/>
      <c r="Q524" s="33"/>
      <c r="R524" s="39" t="s">
        <v>297</v>
      </c>
    </row>
    <row r="525" spans="1:18" ht="18" customHeight="1" x14ac:dyDescent="0.15">
      <c r="A525" s="30">
        <v>2</v>
      </c>
      <c r="B525" s="31" t="s">
        <v>130</v>
      </c>
      <c r="C525" s="31">
        <v>1</v>
      </c>
      <c r="D525" s="31" t="s">
        <v>131</v>
      </c>
      <c r="E525" s="31">
        <v>6</v>
      </c>
      <c r="F525" s="31" t="s">
        <v>296</v>
      </c>
      <c r="G525" s="31">
        <v>19</v>
      </c>
      <c r="H525" s="31" t="s">
        <v>42</v>
      </c>
      <c r="I525" s="31">
        <v>11</v>
      </c>
      <c r="J525" s="84" t="s">
        <v>43</v>
      </c>
      <c r="K525" s="98"/>
      <c r="L525" s="98"/>
      <c r="M525" s="98"/>
      <c r="N525" s="83" t="s">
        <v>374</v>
      </c>
      <c r="O525" s="98">
        <v>5911</v>
      </c>
      <c r="P525" s="81"/>
      <c r="Q525" s="33"/>
      <c r="R525" s="39" t="s">
        <v>297</v>
      </c>
    </row>
    <row r="526" spans="1:18" ht="18" customHeight="1" x14ac:dyDescent="0.15">
      <c r="A526" s="30">
        <v>2</v>
      </c>
      <c r="B526" s="31" t="s">
        <v>130</v>
      </c>
      <c r="C526" s="31">
        <v>1</v>
      </c>
      <c r="D526" s="31" t="s">
        <v>131</v>
      </c>
      <c r="E526" s="31">
        <v>6</v>
      </c>
      <c r="F526" s="31" t="s">
        <v>296</v>
      </c>
      <c r="G526" s="31">
        <v>19</v>
      </c>
      <c r="H526" s="31" t="s">
        <v>42</v>
      </c>
      <c r="I526" s="31">
        <v>11</v>
      </c>
      <c r="J526" s="84" t="s">
        <v>43</v>
      </c>
      <c r="K526" s="98"/>
      <c r="L526" s="98"/>
      <c r="M526" s="98"/>
      <c r="N526" s="83" t="s">
        <v>375</v>
      </c>
      <c r="O526" s="98">
        <v>8000</v>
      </c>
      <c r="P526" s="81"/>
      <c r="Q526" s="33"/>
      <c r="R526" s="39" t="s">
        <v>297</v>
      </c>
    </row>
    <row r="527" spans="1:18" ht="18" customHeight="1" x14ac:dyDescent="0.15">
      <c r="A527" s="30">
        <v>2</v>
      </c>
      <c r="B527" s="31" t="s">
        <v>130</v>
      </c>
      <c r="C527" s="31">
        <v>1</v>
      </c>
      <c r="D527" s="31" t="s">
        <v>131</v>
      </c>
      <c r="E527" s="31">
        <v>6</v>
      </c>
      <c r="F527" s="31" t="s">
        <v>296</v>
      </c>
      <c r="G527" s="31">
        <v>19</v>
      </c>
      <c r="H527" s="31" t="s">
        <v>42</v>
      </c>
      <c r="I527" s="31">
        <v>11</v>
      </c>
      <c r="J527" s="84" t="s">
        <v>43</v>
      </c>
      <c r="K527" s="98"/>
      <c r="L527" s="98"/>
      <c r="M527" s="98"/>
      <c r="N527" s="83" t="s">
        <v>376</v>
      </c>
      <c r="O527" s="98">
        <v>1000</v>
      </c>
      <c r="P527" s="81"/>
      <c r="Q527" s="33"/>
      <c r="R527" s="39" t="s">
        <v>297</v>
      </c>
    </row>
    <row r="528" spans="1:18" ht="18" customHeight="1" x14ac:dyDescent="0.15">
      <c r="A528" s="30">
        <v>2</v>
      </c>
      <c r="B528" s="31" t="s">
        <v>130</v>
      </c>
      <c r="C528" s="31">
        <v>1</v>
      </c>
      <c r="D528" s="31" t="s">
        <v>131</v>
      </c>
      <c r="E528" s="31">
        <v>6</v>
      </c>
      <c r="F528" s="31" t="s">
        <v>296</v>
      </c>
      <c r="G528" s="31">
        <v>19</v>
      </c>
      <c r="H528" s="31" t="s">
        <v>42</v>
      </c>
      <c r="I528" s="31">
        <v>11</v>
      </c>
      <c r="J528" s="84" t="s">
        <v>43</v>
      </c>
      <c r="K528" s="98"/>
      <c r="L528" s="98"/>
      <c r="M528" s="98"/>
      <c r="N528" s="83" t="s">
        <v>377</v>
      </c>
      <c r="O528" s="98">
        <v>150000</v>
      </c>
      <c r="P528" s="81"/>
      <c r="Q528" s="33"/>
      <c r="R528" s="39" t="s">
        <v>297</v>
      </c>
    </row>
    <row r="529" spans="1:18" ht="18" customHeight="1" x14ac:dyDescent="0.15">
      <c r="A529" s="30">
        <v>2</v>
      </c>
      <c r="B529" s="31" t="s">
        <v>130</v>
      </c>
      <c r="C529" s="31">
        <v>1</v>
      </c>
      <c r="D529" s="31" t="s">
        <v>131</v>
      </c>
      <c r="E529" s="31">
        <v>6</v>
      </c>
      <c r="F529" s="31" t="s">
        <v>296</v>
      </c>
      <c r="G529" s="31">
        <v>19</v>
      </c>
      <c r="H529" s="31" t="s">
        <v>42</v>
      </c>
      <c r="I529" s="31">
        <v>11</v>
      </c>
      <c r="J529" s="84" t="s">
        <v>43</v>
      </c>
      <c r="K529" s="98"/>
      <c r="L529" s="98"/>
      <c r="M529" s="98"/>
      <c r="N529" s="83" t="s">
        <v>378</v>
      </c>
      <c r="O529" s="98">
        <v>25600</v>
      </c>
      <c r="P529" s="81"/>
      <c r="Q529" s="33"/>
      <c r="R529" s="39" t="s">
        <v>297</v>
      </c>
    </row>
    <row r="530" spans="1:18" ht="18" customHeight="1" x14ac:dyDescent="0.15">
      <c r="A530" s="30">
        <v>2</v>
      </c>
      <c r="B530" s="31" t="s">
        <v>130</v>
      </c>
      <c r="C530" s="31">
        <v>1</v>
      </c>
      <c r="D530" s="31" t="s">
        <v>131</v>
      </c>
      <c r="E530" s="31">
        <v>6</v>
      </c>
      <c r="F530" s="31" t="s">
        <v>296</v>
      </c>
      <c r="G530" s="31">
        <v>19</v>
      </c>
      <c r="H530" s="31" t="s">
        <v>42</v>
      </c>
      <c r="I530" s="31">
        <v>11</v>
      </c>
      <c r="J530" s="84" t="s">
        <v>43</v>
      </c>
      <c r="K530" s="98"/>
      <c r="L530" s="98"/>
      <c r="M530" s="98"/>
      <c r="N530" s="83" t="s">
        <v>379</v>
      </c>
      <c r="O530" s="98"/>
      <c r="P530" s="81"/>
      <c r="Q530" s="33"/>
      <c r="R530" s="39" t="s">
        <v>297</v>
      </c>
    </row>
    <row r="531" spans="1:18" ht="18" customHeight="1" x14ac:dyDescent="0.15">
      <c r="A531" s="30">
        <v>2</v>
      </c>
      <c r="B531" s="31" t="s">
        <v>130</v>
      </c>
      <c r="C531" s="31">
        <v>1</v>
      </c>
      <c r="D531" s="31" t="s">
        <v>131</v>
      </c>
      <c r="E531" s="31">
        <v>6</v>
      </c>
      <c r="F531" s="31" t="s">
        <v>296</v>
      </c>
      <c r="G531" s="31">
        <v>19</v>
      </c>
      <c r="H531" s="31" t="s">
        <v>42</v>
      </c>
      <c r="I531" s="31">
        <v>11</v>
      </c>
      <c r="J531" s="84" t="s">
        <v>43</v>
      </c>
      <c r="K531" s="98"/>
      <c r="L531" s="98"/>
      <c r="M531" s="98"/>
      <c r="N531" s="83" t="s">
        <v>380</v>
      </c>
      <c r="O531" s="98">
        <v>580000</v>
      </c>
      <c r="P531" s="81"/>
      <c r="Q531" s="33"/>
      <c r="R531" s="39" t="s">
        <v>297</v>
      </c>
    </row>
    <row r="532" spans="1:18" ht="18" customHeight="1" x14ac:dyDescent="0.15">
      <c r="A532" s="30">
        <v>2</v>
      </c>
      <c r="B532" s="31" t="s">
        <v>130</v>
      </c>
      <c r="C532" s="31">
        <v>1</v>
      </c>
      <c r="D532" s="31" t="s">
        <v>131</v>
      </c>
      <c r="E532" s="31">
        <v>6</v>
      </c>
      <c r="F532" s="31" t="s">
        <v>296</v>
      </c>
      <c r="G532" s="31">
        <v>19</v>
      </c>
      <c r="H532" s="31" t="s">
        <v>42</v>
      </c>
      <c r="I532" s="31">
        <v>11</v>
      </c>
      <c r="J532" s="84" t="s">
        <v>43</v>
      </c>
      <c r="K532" s="98"/>
      <c r="L532" s="98"/>
      <c r="M532" s="98"/>
      <c r="N532" s="83" t="s">
        <v>381</v>
      </c>
      <c r="O532" s="98">
        <v>20000</v>
      </c>
      <c r="P532" s="81"/>
      <c r="Q532" s="33"/>
      <c r="R532" s="39" t="s">
        <v>297</v>
      </c>
    </row>
    <row r="533" spans="1:18" ht="18" customHeight="1" x14ac:dyDescent="0.15">
      <c r="A533" s="30">
        <v>2</v>
      </c>
      <c r="B533" s="31" t="s">
        <v>130</v>
      </c>
      <c r="C533" s="31">
        <v>1</v>
      </c>
      <c r="D533" s="31" t="s">
        <v>131</v>
      </c>
      <c r="E533" s="31">
        <v>6</v>
      </c>
      <c r="F533" s="31" t="s">
        <v>296</v>
      </c>
      <c r="G533" s="31">
        <v>19</v>
      </c>
      <c r="H533" s="31" t="s">
        <v>42</v>
      </c>
      <c r="I533" s="31">
        <v>11</v>
      </c>
      <c r="J533" s="84" t="s">
        <v>43</v>
      </c>
      <c r="K533" s="98"/>
      <c r="L533" s="98"/>
      <c r="M533" s="98"/>
      <c r="N533" s="83" t="s">
        <v>382</v>
      </c>
      <c r="O533" s="98">
        <v>100000</v>
      </c>
      <c r="P533" s="81"/>
      <c r="Q533" s="33"/>
      <c r="R533" s="39" t="s">
        <v>297</v>
      </c>
    </row>
    <row r="534" spans="1:18" ht="18" customHeight="1" x14ac:dyDescent="0.15">
      <c r="A534" s="30">
        <v>2</v>
      </c>
      <c r="B534" s="31" t="s">
        <v>130</v>
      </c>
      <c r="C534" s="31">
        <v>1</v>
      </c>
      <c r="D534" s="31" t="s">
        <v>131</v>
      </c>
      <c r="E534" s="31">
        <v>6</v>
      </c>
      <c r="F534" s="31" t="s">
        <v>296</v>
      </c>
      <c r="G534" s="31">
        <v>19</v>
      </c>
      <c r="H534" s="31" t="s">
        <v>42</v>
      </c>
      <c r="I534" s="31">
        <v>11</v>
      </c>
      <c r="J534" s="84" t="s">
        <v>43</v>
      </c>
      <c r="K534" s="98"/>
      <c r="L534" s="98"/>
      <c r="M534" s="98"/>
      <c r="N534" s="83" t="s">
        <v>383</v>
      </c>
      <c r="O534" s="98">
        <v>10000</v>
      </c>
      <c r="P534" s="81"/>
      <c r="Q534" s="33"/>
      <c r="R534" s="39" t="s">
        <v>297</v>
      </c>
    </row>
    <row r="535" spans="1:18" ht="18" customHeight="1" x14ac:dyDescent="0.15">
      <c r="A535" s="30">
        <v>2</v>
      </c>
      <c r="B535" s="31" t="s">
        <v>130</v>
      </c>
      <c r="C535" s="31">
        <v>1</v>
      </c>
      <c r="D535" s="31" t="s">
        <v>131</v>
      </c>
      <c r="E535" s="31">
        <v>6</v>
      </c>
      <c r="F535" s="31" t="s">
        <v>296</v>
      </c>
      <c r="G535" s="31">
        <v>19</v>
      </c>
      <c r="H535" s="31" t="s">
        <v>42</v>
      </c>
      <c r="I535" s="31">
        <v>11</v>
      </c>
      <c r="J535" s="84" t="s">
        <v>43</v>
      </c>
      <c r="K535" s="98"/>
      <c r="L535" s="98"/>
      <c r="M535" s="98"/>
      <c r="N535" s="83" t="s">
        <v>384</v>
      </c>
      <c r="O535" s="98">
        <v>10000</v>
      </c>
      <c r="P535" s="81"/>
      <c r="Q535" s="33"/>
      <c r="R535" s="39" t="s">
        <v>297</v>
      </c>
    </row>
    <row r="536" spans="1:18" ht="18" customHeight="1" x14ac:dyDescent="0.15">
      <c r="A536" s="30">
        <v>2</v>
      </c>
      <c r="B536" s="31" t="s">
        <v>130</v>
      </c>
      <c r="C536" s="31">
        <v>1</v>
      </c>
      <c r="D536" s="31" t="s">
        <v>131</v>
      </c>
      <c r="E536" s="31">
        <v>6</v>
      </c>
      <c r="F536" s="31" t="s">
        <v>296</v>
      </c>
      <c r="G536" s="31">
        <v>19</v>
      </c>
      <c r="H536" s="31" t="s">
        <v>42</v>
      </c>
      <c r="I536" s="31">
        <v>11</v>
      </c>
      <c r="J536" s="84" t="s">
        <v>43</v>
      </c>
      <c r="K536" s="98"/>
      <c r="L536" s="98"/>
      <c r="M536" s="98"/>
      <c r="N536" s="83" t="s">
        <v>385</v>
      </c>
      <c r="O536" s="98">
        <v>400000</v>
      </c>
      <c r="P536" s="81"/>
      <c r="Q536" s="33"/>
      <c r="R536" s="39" t="s">
        <v>297</v>
      </c>
    </row>
    <row r="537" spans="1:18" ht="18" customHeight="1" x14ac:dyDescent="0.15">
      <c r="A537" s="30">
        <v>2</v>
      </c>
      <c r="B537" s="31" t="s">
        <v>130</v>
      </c>
      <c r="C537" s="31">
        <v>1</v>
      </c>
      <c r="D537" s="31" t="s">
        <v>131</v>
      </c>
      <c r="E537" s="31">
        <v>6</v>
      </c>
      <c r="F537" s="31" t="s">
        <v>296</v>
      </c>
      <c r="G537" s="31">
        <v>19</v>
      </c>
      <c r="H537" s="31" t="s">
        <v>42</v>
      </c>
      <c r="I537" s="32">
        <v>31</v>
      </c>
      <c r="J537" s="83" t="s">
        <v>386</v>
      </c>
      <c r="K537" s="98">
        <v>9990</v>
      </c>
      <c r="L537" s="98">
        <v>10990</v>
      </c>
      <c r="M537" s="98">
        <f>K537-L537</f>
        <v>-1000</v>
      </c>
      <c r="N537" s="83" t="s">
        <v>304</v>
      </c>
      <c r="O537" s="98"/>
      <c r="P537" s="81"/>
      <c r="Q537" s="33"/>
      <c r="R537" s="39" t="s">
        <v>297</v>
      </c>
    </row>
    <row r="538" spans="1:18" ht="18" customHeight="1" x14ac:dyDescent="0.15">
      <c r="A538" s="30">
        <v>2</v>
      </c>
      <c r="B538" s="31" t="s">
        <v>130</v>
      </c>
      <c r="C538" s="31">
        <v>1</v>
      </c>
      <c r="D538" s="31" t="s">
        <v>131</v>
      </c>
      <c r="E538" s="31">
        <v>6</v>
      </c>
      <c r="F538" s="31" t="s">
        <v>296</v>
      </c>
      <c r="G538" s="31">
        <v>19</v>
      </c>
      <c r="H538" s="31" t="s">
        <v>42</v>
      </c>
      <c r="I538" s="31">
        <v>31</v>
      </c>
      <c r="J538" s="84" t="s">
        <v>386</v>
      </c>
      <c r="K538" s="98"/>
      <c r="L538" s="98"/>
      <c r="M538" s="98"/>
      <c r="N538" s="83" t="s">
        <v>387</v>
      </c>
      <c r="O538" s="98">
        <v>500000</v>
      </c>
      <c r="P538" s="81"/>
      <c r="Q538" s="33"/>
      <c r="R538" s="39" t="s">
        <v>297</v>
      </c>
    </row>
    <row r="539" spans="1:18" ht="18" customHeight="1" x14ac:dyDescent="0.15">
      <c r="A539" s="30">
        <v>2</v>
      </c>
      <c r="B539" s="31" t="s">
        <v>130</v>
      </c>
      <c r="C539" s="31">
        <v>1</v>
      </c>
      <c r="D539" s="31" t="s">
        <v>131</v>
      </c>
      <c r="E539" s="31">
        <v>6</v>
      </c>
      <c r="F539" s="31" t="s">
        <v>296</v>
      </c>
      <c r="G539" s="31">
        <v>19</v>
      </c>
      <c r="H539" s="31" t="s">
        <v>42</v>
      </c>
      <c r="I539" s="31">
        <v>31</v>
      </c>
      <c r="J539" s="84" t="s">
        <v>386</v>
      </c>
      <c r="K539" s="98"/>
      <c r="L539" s="98"/>
      <c r="M539" s="98"/>
      <c r="N539" s="83" t="s">
        <v>388</v>
      </c>
      <c r="O539" s="98">
        <v>750000</v>
      </c>
      <c r="P539" s="81"/>
      <c r="Q539" s="33"/>
      <c r="R539" s="39" t="s">
        <v>297</v>
      </c>
    </row>
    <row r="540" spans="1:18" ht="18" customHeight="1" x14ac:dyDescent="0.15">
      <c r="A540" s="30">
        <v>2</v>
      </c>
      <c r="B540" s="31" t="s">
        <v>130</v>
      </c>
      <c r="C540" s="31">
        <v>1</v>
      </c>
      <c r="D540" s="31" t="s">
        <v>131</v>
      </c>
      <c r="E540" s="31">
        <v>6</v>
      </c>
      <c r="F540" s="31" t="s">
        <v>296</v>
      </c>
      <c r="G540" s="31">
        <v>19</v>
      </c>
      <c r="H540" s="31" t="s">
        <v>42</v>
      </c>
      <c r="I540" s="31">
        <v>31</v>
      </c>
      <c r="J540" s="84" t="s">
        <v>386</v>
      </c>
      <c r="K540" s="98"/>
      <c r="L540" s="98"/>
      <c r="M540" s="98"/>
      <c r="N540" s="83" t="s">
        <v>389</v>
      </c>
      <c r="O540" s="98">
        <v>500000</v>
      </c>
      <c r="P540" s="81"/>
      <c r="Q540" s="33"/>
      <c r="R540" s="39" t="s">
        <v>297</v>
      </c>
    </row>
    <row r="541" spans="1:18" ht="18" customHeight="1" x14ac:dyDescent="0.15">
      <c r="A541" s="30">
        <v>2</v>
      </c>
      <c r="B541" s="31" t="s">
        <v>130</v>
      </c>
      <c r="C541" s="31">
        <v>1</v>
      </c>
      <c r="D541" s="31" t="s">
        <v>131</v>
      </c>
      <c r="E541" s="31">
        <v>6</v>
      </c>
      <c r="F541" s="31" t="s">
        <v>296</v>
      </c>
      <c r="G541" s="31">
        <v>19</v>
      </c>
      <c r="H541" s="31" t="s">
        <v>42</v>
      </c>
      <c r="I541" s="31">
        <v>31</v>
      </c>
      <c r="J541" s="84" t="s">
        <v>386</v>
      </c>
      <c r="K541" s="98"/>
      <c r="L541" s="98"/>
      <c r="M541" s="98"/>
      <c r="N541" s="83" t="s">
        <v>390</v>
      </c>
      <c r="O541" s="98">
        <v>240000</v>
      </c>
      <c r="P541" s="81"/>
      <c r="Q541" s="33"/>
      <c r="R541" s="39" t="s">
        <v>297</v>
      </c>
    </row>
    <row r="542" spans="1:18" ht="18" customHeight="1" x14ac:dyDescent="0.15">
      <c r="A542" s="30">
        <v>2</v>
      </c>
      <c r="B542" s="31" t="s">
        <v>130</v>
      </c>
      <c r="C542" s="31">
        <v>1</v>
      </c>
      <c r="D542" s="31" t="s">
        <v>131</v>
      </c>
      <c r="E542" s="31">
        <v>6</v>
      </c>
      <c r="F542" s="31" t="s">
        <v>296</v>
      </c>
      <c r="G542" s="31">
        <v>19</v>
      </c>
      <c r="H542" s="31" t="s">
        <v>42</v>
      </c>
      <c r="I542" s="31">
        <v>31</v>
      </c>
      <c r="J542" s="84" t="s">
        <v>386</v>
      </c>
      <c r="K542" s="98"/>
      <c r="L542" s="98"/>
      <c r="M542" s="98"/>
      <c r="N542" s="83" t="s">
        <v>391</v>
      </c>
      <c r="O542" s="98">
        <v>500000</v>
      </c>
      <c r="P542" s="81"/>
      <c r="Q542" s="33"/>
      <c r="R542" s="39" t="s">
        <v>297</v>
      </c>
    </row>
    <row r="543" spans="1:18" ht="18" customHeight="1" x14ac:dyDescent="0.15">
      <c r="A543" s="30">
        <v>2</v>
      </c>
      <c r="B543" s="31" t="s">
        <v>130</v>
      </c>
      <c r="C543" s="31">
        <v>1</v>
      </c>
      <c r="D543" s="31" t="s">
        <v>131</v>
      </c>
      <c r="E543" s="31">
        <v>6</v>
      </c>
      <c r="F543" s="31" t="s">
        <v>296</v>
      </c>
      <c r="G543" s="31">
        <v>19</v>
      </c>
      <c r="H543" s="31" t="s">
        <v>42</v>
      </c>
      <c r="I543" s="31">
        <v>31</v>
      </c>
      <c r="J543" s="84" t="s">
        <v>386</v>
      </c>
      <c r="K543" s="98"/>
      <c r="L543" s="98"/>
      <c r="M543" s="98"/>
      <c r="N543" s="83" t="s">
        <v>392</v>
      </c>
      <c r="O543" s="98"/>
      <c r="P543" s="81"/>
      <c r="Q543" s="33"/>
      <c r="R543" s="39" t="s">
        <v>297</v>
      </c>
    </row>
    <row r="544" spans="1:18" ht="18" customHeight="1" x14ac:dyDescent="0.15">
      <c r="A544" s="30">
        <v>2</v>
      </c>
      <c r="B544" s="31" t="s">
        <v>130</v>
      </c>
      <c r="C544" s="31">
        <v>1</v>
      </c>
      <c r="D544" s="31" t="s">
        <v>131</v>
      </c>
      <c r="E544" s="31">
        <v>6</v>
      </c>
      <c r="F544" s="31" t="s">
        <v>296</v>
      </c>
      <c r="G544" s="31">
        <v>19</v>
      </c>
      <c r="H544" s="31" t="s">
        <v>42</v>
      </c>
      <c r="I544" s="31">
        <v>31</v>
      </c>
      <c r="J544" s="84" t="s">
        <v>386</v>
      </c>
      <c r="K544" s="98"/>
      <c r="L544" s="98"/>
      <c r="M544" s="98"/>
      <c r="N544" s="83" t="s">
        <v>7209</v>
      </c>
      <c r="O544" s="98">
        <v>4000000</v>
      </c>
      <c r="P544" s="81"/>
      <c r="Q544" s="33"/>
      <c r="R544" s="39" t="s">
        <v>297</v>
      </c>
    </row>
    <row r="545" spans="1:18" ht="18" customHeight="1" x14ac:dyDescent="0.15">
      <c r="A545" s="30">
        <v>2</v>
      </c>
      <c r="B545" s="31" t="s">
        <v>130</v>
      </c>
      <c r="C545" s="31">
        <v>1</v>
      </c>
      <c r="D545" s="31" t="s">
        <v>131</v>
      </c>
      <c r="E545" s="31">
        <v>6</v>
      </c>
      <c r="F545" s="31" t="s">
        <v>296</v>
      </c>
      <c r="G545" s="31">
        <v>19</v>
      </c>
      <c r="H545" s="31" t="s">
        <v>42</v>
      </c>
      <c r="I545" s="31">
        <v>31</v>
      </c>
      <c r="J545" s="84" t="s">
        <v>386</v>
      </c>
      <c r="K545" s="98"/>
      <c r="L545" s="98"/>
      <c r="M545" s="98"/>
      <c r="N545" s="83" t="s">
        <v>393</v>
      </c>
      <c r="O545" s="98">
        <v>500000</v>
      </c>
      <c r="P545" s="81"/>
      <c r="Q545" s="33"/>
      <c r="R545" s="39" t="s">
        <v>297</v>
      </c>
    </row>
    <row r="546" spans="1:18" ht="18" customHeight="1" x14ac:dyDescent="0.15">
      <c r="A546" s="30">
        <v>2</v>
      </c>
      <c r="B546" s="31" t="s">
        <v>130</v>
      </c>
      <c r="C546" s="31">
        <v>1</v>
      </c>
      <c r="D546" s="31" t="s">
        <v>131</v>
      </c>
      <c r="E546" s="31">
        <v>6</v>
      </c>
      <c r="F546" s="31" t="s">
        <v>296</v>
      </c>
      <c r="G546" s="31">
        <v>19</v>
      </c>
      <c r="H546" s="31" t="s">
        <v>42</v>
      </c>
      <c r="I546" s="31">
        <v>31</v>
      </c>
      <c r="J546" s="84" t="s">
        <v>386</v>
      </c>
      <c r="K546" s="98"/>
      <c r="L546" s="98"/>
      <c r="M546" s="98"/>
      <c r="N546" s="83" t="s">
        <v>394</v>
      </c>
      <c r="O546" s="98">
        <v>3000000</v>
      </c>
      <c r="P546" s="81"/>
      <c r="Q546" s="33"/>
      <c r="R546" s="39" t="s">
        <v>297</v>
      </c>
    </row>
    <row r="547" spans="1:18" ht="18" customHeight="1" x14ac:dyDescent="0.15">
      <c r="A547" s="30">
        <v>2</v>
      </c>
      <c r="B547" s="31" t="s">
        <v>130</v>
      </c>
      <c r="C547" s="31">
        <v>1</v>
      </c>
      <c r="D547" s="31" t="s">
        <v>131</v>
      </c>
      <c r="E547" s="31">
        <v>6</v>
      </c>
      <c r="F547" s="31" t="s">
        <v>296</v>
      </c>
      <c r="G547" s="31">
        <v>19</v>
      </c>
      <c r="H547" s="31" t="s">
        <v>42</v>
      </c>
      <c r="I547" s="32">
        <v>41</v>
      </c>
      <c r="J547" s="83" t="s">
        <v>200</v>
      </c>
      <c r="K547" s="98">
        <v>20</v>
      </c>
      <c r="L547" s="98">
        <v>200</v>
      </c>
      <c r="M547" s="98">
        <f>K547-L547</f>
        <v>-180</v>
      </c>
      <c r="N547" s="83" t="s">
        <v>4137</v>
      </c>
      <c r="O547" s="98">
        <v>20000</v>
      </c>
      <c r="P547" s="81"/>
      <c r="Q547" s="33"/>
      <c r="R547" s="39" t="s">
        <v>297</v>
      </c>
    </row>
    <row r="548" spans="1:18" s="6" customFormat="1" ht="18" customHeight="1" x14ac:dyDescent="0.15">
      <c r="A548" s="13">
        <v>2</v>
      </c>
      <c r="B548" s="14" t="s">
        <v>2998</v>
      </c>
      <c r="C548" s="19">
        <v>1</v>
      </c>
      <c r="D548" s="14" t="s">
        <v>131</v>
      </c>
      <c r="E548" s="20">
        <v>7</v>
      </c>
      <c r="F548" s="21" t="s">
        <v>3008</v>
      </c>
      <c r="G548" s="20"/>
      <c r="H548" s="21"/>
      <c r="I548" s="20"/>
      <c r="J548" s="20"/>
      <c r="K548" s="22">
        <f>IF(C548="",SUMIFS($K549:$K$6096,$A549:$A$6096,A548,$E549:$E$6096,""),IF(E548="",SUMIFS($K549:$K$6096,$A549:$A$6096,A548,$C549:$C$6096,C548,$G549:$G$6096,""),IF(G548="",SUMIFS($K549:$K$6096,$A549:$A$6096,A548,$C549:$C$6096,C548,$E549:$E$6096,E548,$R549:$R$6096,R548),IF(I548="",SUMIFS($K549:$K$6096,$A549:$A$6096,A548,$C549:$C$6096,C548,$E549:$E$6096,E548,$G549:$G$6096,G548,$R549:$R$6096,R548),0))))</f>
        <v>3959</v>
      </c>
      <c r="L548" s="22">
        <f>IF(C548="",SUMIFS($L549:$L$6096,$A549:$A$6096,A548,$E549:$E$6096,""),IF(E548="",SUMIFS($L549:$L$6096,$A549:$A$6096,A548,$C549:$C$6096,C548,$G549:$G$6096,""),IF(G548="",SUMIFS($L549:$L$6096,$A549:$A$6096,A548,$C549:$C$6096,C548,$E549:$E$6096,E548,$R549:$R$6096,R548),IF(I548="",SUMIFS($L549:$L$6096,$A549:$A$6096,A548,$C549:$C$6096,C548,$E549:$E$6096,E548,$G549:$G$6096,G548,$R549:$R$6096,R548),0))))</f>
        <v>4344</v>
      </c>
      <c r="M548" s="22">
        <f t="shared" ref="M548" si="27">K548-L548</f>
        <v>-385</v>
      </c>
      <c r="N548" s="77"/>
      <c r="O548" s="23"/>
      <c r="P548" s="60"/>
      <c r="Q548" s="73">
        <f>IF(C548="",SUMIFS($Q549:$Q$6096,$A549:$A$6096,A548,$E549:$E$6096,""),IF(E548="",SUMIFS($Q549:$Q$6096,$A549:$A$6096,A548,$C549:$C$6096,C548,$G549:$G$6096,""),IF(G548="",SUMIFS($Q549:$Q$6096,$A549:$A$6096,A548,$C549:$C$6096,C548,$E549:$E$6096,E548,$R549:$R$6096,R548),IF(I548="",SUMIFS($Q549:$Q$6096,$A549:$A$6096,A548,$C549:$C$6096,C548,$E549:$E$6096,E548,$G549:$G$6096,G548,$R549:$R$6096,R548),0))))</f>
        <v>0</v>
      </c>
      <c r="R548" s="61" t="s">
        <v>3007</v>
      </c>
    </row>
    <row r="549" spans="1:18" ht="18" customHeight="1" x14ac:dyDescent="0.15">
      <c r="A549" s="30">
        <v>2</v>
      </c>
      <c r="B549" s="31" t="s">
        <v>130</v>
      </c>
      <c r="C549" s="31">
        <v>1</v>
      </c>
      <c r="D549" s="31" t="s">
        <v>131</v>
      </c>
      <c r="E549" s="31">
        <v>7</v>
      </c>
      <c r="F549" s="31" t="s">
        <v>395</v>
      </c>
      <c r="G549" s="32">
        <v>8</v>
      </c>
      <c r="H549" s="32" t="s">
        <v>77</v>
      </c>
      <c r="I549" s="32"/>
      <c r="J549" s="83"/>
      <c r="K549" s="98"/>
      <c r="L549" s="98"/>
      <c r="M549" s="98"/>
      <c r="N549" s="83"/>
      <c r="O549" s="33"/>
      <c r="P549" s="81"/>
      <c r="Q549" s="33"/>
      <c r="R549" s="39" t="s">
        <v>297</v>
      </c>
    </row>
    <row r="550" spans="1:18" ht="18" customHeight="1" x14ac:dyDescent="0.15">
      <c r="A550" s="30">
        <v>2</v>
      </c>
      <c r="B550" s="31" t="s">
        <v>130</v>
      </c>
      <c r="C550" s="31">
        <v>1</v>
      </c>
      <c r="D550" s="31" t="s">
        <v>131</v>
      </c>
      <c r="E550" s="31">
        <v>7</v>
      </c>
      <c r="F550" s="31" t="s">
        <v>395</v>
      </c>
      <c r="G550" s="31">
        <v>8</v>
      </c>
      <c r="H550" s="31" t="s">
        <v>77</v>
      </c>
      <c r="I550" s="32">
        <v>11</v>
      </c>
      <c r="J550" s="83" t="s">
        <v>78</v>
      </c>
      <c r="K550" s="98">
        <v>20</v>
      </c>
      <c r="L550" s="98">
        <v>20</v>
      </c>
      <c r="M550" s="98">
        <f>K550-L550</f>
        <v>0</v>
      </c>
      <c r="N550" s="83" t="s">
        <v>396</v>
      </c>
      <c r="O550" s="98">
        <v>20000</v>
      </c>
      <c r="P550" s="81"/>
      <c r="Q550" s="33"/>
      <c r="R550" s="39" t="s">
        <v>297</v>
      </c>
    </row>
    <row r="551" spans="1:18" ht="18" customHeight="1" x14ac:dyDescent="0.15">
      <c r="A551" s="30">
        <v>2</v>
      </c>
      <c r="B551" s="31" t="s">
        <v>130</v>
      </c>
      <c r="C551" s="31">
        <v>1</v>
      </c>
      <c r="D551" s="31" t="s">
        <v>131</v>
      </c>
      <c r="E551" s="31">
        <v>7</v>
      </c>
      <c r="F551" s="31" t="s">
        <v>395</v>
      </c>
      <c r="G551" s="32">
        <v>9</v>
      </c>
      <c r="H551" s="32" t="s">
        <v>30</v>
      </c>
      <c r="I551" s="32"/>
      <c r="J551" s="83"/>
      <c r="K551" s="98"/>
      <c r="L551" s="98"/>
      <c r="M551" s="98"/>
      <c r="N551" s="83"/>
      <c r="O551" s="33"/>
      <c r="P551" s="81"/>
      <c r="Q551" s="33"/>
      <c r="R551" s="39" t="s">
        <v>297</v>
      </c>
    </row>
    <row r="552" spans="1:18" ht="18" customHeight="1" x14ac:dyDescent="0.15">
      <c r="A552" s="30">
        <v>2</v>
      </c>
      <c r="B552" s="31" t="s">
        <v>130</v>
      </c>
      <c r="C552" s="31">
        <v>1</v>
      </c>
      <c r="D552" s="31" t="s">
        <v>131</v>
      </c>
      <c r="E552" s="31">
        <v>7</v>
      </c>
      <c r="F552" s="31" t="s">
        <v>395</v>
      </c>
      <c r="G552" s="31">
        <v>9</v>
      </c>
      <c r="H552" s="31" t="s">
        <v>30</v>
      </c>
      <c r="I552" s="32">
        <v>2</v>
      </c>
      <c r="J552" s="83" t="s">
        <v>31</v>
      </c>
      <c r="K552" s="98">
        <v>8</v>
      </c>
      <c r="L552" s="98">
        <v>8</v>
      </c>
      <c r="M552" s="98">
        <f>K552-L552</f>
        <v>0</v>
      </c>
      <c r="N552" s="83" t="s">
        <v>3204</v>
      </c>
      <c r="O552" s="98">
        <v>7200</v>
      </c>
      <c r="P552" s="81"/>
      <c r="Q552" s="33"/>
      <c r="R552" s="39" t="s">
        <v>297</v>
      </c>
    </row>
    <row r="553" spans="1:18" ht="18" customHeight="1" x14ac:dyDescent="0.15">
      <c r="A553" s="30">
        <v>2</v>
      </c>
      <c r="B553" s="31" t="s">
        <v>130</v>
      </c>
      <c r="C553" s="31">
        <v>1</v>
      </c>
      <c r="D553" s="31" t="s">
        <v>131</v>
      </c>
      <c r="E553" s="31">
        <v>7</v>
      </c>
      <c r="F553" s="31" t="s">
        <v>395</v>
      </c>
      <c r="G553" s="32">
        <v>11</v>
      </c>
      <c r="H553" s="32" t="s">
        <v>33</v>
      </c>
      <c r="I553" s="32"/>
      <c r="J553" s="83"/>
      <c r="K553" s="98"/>
      <c r="L553" s="98"/>
      <c r="M553" s="98"/>
      <c r="N553" s="83"/>
      <c r="O553" s="33"/>
      <c r="P553" s="81"/>
      <c r="Q553" s="33"/>
      <c r="R553" s="39" t="s">
        <v>297</v>
      </c>
    </row>
    <row r="554" spans="1:18" ht="18" customHeight="1" x14ac:dyDescent="0.15">
      <c r="A554" s="30">
        <v>2</v>
      </c>
      <c r="B554" s="31" t="s">
        <v>130</v>
      </c>
      <c r="C554" s="31">
        <v>1</v>
      </c>
      <c r="D554" s="31" t="s">
        <v>131</v>
      </c>
      <c r="E554" s="31">
        <v>7</v>
      </c>
      <c r="F554" s="31" t="s">
        <v>395</v>
      </c>
      <c r="G554" s="31">
        <v>11</v>
      </c>
      <c r="H554" s="31" t="s">
        <v>33</v>
      </c>
      <c r="I554" s="32">
        <v>1</v>
      </c>
      <c r="J554" s="83" t="s">
        <v>34</v>
      </c>
      <c r="K554" s="98">
        <v>50</v>
      </c>
      <c r="L554" s="98">
        <v>50</v>
      </c>
      <c r="M554" s="98">
        <f t="shared" ref="M554:M555" si="28">K554-L554</f>
        <v>0</v>
      </c>
      <c r="N554" s="83" t="s">
        <v>397</v>
      </c>
      <c r="O554" s="98">
        <v>50000</v>
      </c>
      <c r="P554" s="81"/>
      <c r="Q554" s="33"/>
      <c r="R554" s="39" t="s">
        <v>297</v>
      </c>
    </row>
    <row r="555" spans="1:18" ht="18" customHeight="1" x14ac:dyDescent="0.15">
      <c r="A555" s="30">
        <v>2</v>
      </c>
      <c r="B555" s="31" t="s">
        <v>130</v>
      </c>
      <c r="C555" s="31">
        <v>1</v>
      </c>
      <c r="D555" s="31" t="s">
        <v>131</v>
      </c>
      <c r="E555" s="31">
        <v>7</v>
      </c>
      <c r="F555" s="31" t="s">
        <v>395</v>
      </c>
      <c r="G555" s="31">
        <v>11</v>
      </c>
      <c r="H555" s="31" t="s">
        <v>33</v>
      </c>
      <c r="I555" s="32">
        <v>4</v>
      </c>
      <c r="J555" s="83" t="s">
        <v>111</v>
      </c>
      <c r="K555" s="98">
        <v>3715</v>
      </c>
      <c r="L555" s="98">
        <v>3991</v>
      </c>
      <c r="M555" s="98">
        <f t="shared" si="28"/>
        <v>-276</v>
      </c>
      <c r="N555" s="83" t="s">
        <v>3205</v>
      </c>
      <c r="O555" s="98">
        <v>3480000</v>
      </c>
      <c r="P555" s="81"/>
      <c r="Q555" s="33"/>
      <c r="R555" s="39" t="s">
        <v>297</v>
      </c>
    </row>
    <row r="556" spans="1:18" ht="18" customHeight="1" x14ac:dyDescent="0.15">
      <c r="A556" s="30">
        <v>2</v>
      </c>
      <c r="B556" s="31" t="s">
        <v>130</v>
      </c>
      <c r="C556" s="31">
        <v>1</v>
      </c>
      <c r="D556" s="31" t="s">
        <v>131</v>
      </c>
      <c r="E556" s="31">
        <v>7</v>
      </c>
      <c r="F556" s="31" t="s">
        <v>395</v>
      </c>
      <c r="G556" s="31">
        <v>11</v>
      </c>
      <c r="H556" s="31" t="s">
        <v>33</v>
      </c>
      <c r="I556" s="31">
        <v>4</v>
      </c>
      <c r="J556" s="84" t="s">
        <v>111</v>
      </c>
      <c r="K556" s="98"/>
      <c r="L556" s="98"/>
      <c r="M556" s="98"/>
      <c r="N556" s="83" t="s">
        <v>4138</v>
      </c>
      <c r="O556" s="98">
        <v>175000</v>
      </c>
      <c r="P556" s="81"/>
      <c r="Q556" s="33"/>
      <c r="R556" s="39" t="s">
        <v>297</v>
      </c>
    </row>
    <row r="557" spans="1:18" ht="18" customHeight="1" x14ac:dyDescent="0.15">
      <c r="A557" s="30">
        <v>2</v>
      </c>
      <c r="B557" s="31" t="s">
        <v>130</v>
      </c>
      <c r="C557" s="31">
        <v>1</v>
      </c>
      <c r="D557" s="31" t="s">
        <v>131</v>
      </c>
      <c r="E557" s="31">
        <v>7</v>
      </c>
      <c r="F557" s="31" t="s">
        <v>395</v>
      </c>
      <c r="G557" s="31">
        <v>11</v>
      </c>
      <c r="H557" s="31" t="s">
        <v>33</v>
      </c>
      <c r="I557" s="31">
        <v>4</v>
      </c>
      <c r="J557" s="84" t="s">
        <v>111</v>
      </c>
      <c r="K557" s="98"/>
      <c r="L557" s="98"/>
      <c r="M557" s="98"/>
      <c r="N557" s="83" t="s">
        <v>4139</v>
      </c>
      <c r="O557" s="98">
        <v>60000</v>
      </c>
      <c r="P557" s="81"/>
      <c r="Q557" s="33"/>
      <c r="R557" s="39" t="s">
        <v>297</v>
      </c>
    </row>
    <row r="558" spans="1:18" ht="18" customHeight="1" x14ac:dyDescent="0.15">
      <c r="A558" s="30">
        <v>2</v>
      </c>
      <c r="B558" s="31" t="s">
        <v>130</v>
      </c>
      <c r="C558" s="31">
        <v>1</v>
      </c>
      <c r="D558" s="31" t="s">
        <v>131</v>
      </c>
      <c r="E558" s="31">
        <v>7</v>
      </c>
      <c r="F558" s="31" t="s">
        <v>395</v>
      </c>
      <c r="G558" s="32">
        <v>12</v>
      </c>
      <c r="H558" s="32" t="s">
        <v>36</v>
      </c>
      <c r="I558" s="32"/>
      <c r="J558" s="83"/>
      <c r="K558" s="98"/>
      <c r="L558" s="98"/>
      <c r="M558" s="98"/>
      <c r="N558" s="83"/>
      <c r="O558" s="33"/>
      <c r="P558" s="81"/>
      <c r="Q558" s="33"/>
      <c r="R558" s="39" t="s">
        <v>297</v>
      </c>
    </row>
    <row r="559" spans="1:18" ht="18" customHeight="1" x14ac:dyDescent="0.15">
      <c r="A559" s="30">
        <v>2</v>
      </c>
      <c r="B559" s="31" t="s">
        <v>130</v>
      </c>
      <c r="C559" s="31">
        <v>1</v>
      </c>
      <c r="D559" s="31" t="s">
        <v>131</v>
      </c>
      <c r="E559" s="31">
        <v>7</v>
      </c>
      <c r="F559" s="31" t="s">
        <v>395</v>
      </c>
      <c r="G559" s="31">
        <v>12</v>
      </c>
      <c r="H559" s="31" t="s">
        <v>36</v>
      </c>
      <c r="I559" s="32">
        <v>1</v>
      </c>
      <c r="J559" s="83" t="s">
        <v>37</v>
      </c>
      <c r="K559" s="98">
        <v>60</v>
      </c>
      <c r="L559" s="98">
        <v>60</v>
      </c>
      <c r="M559" s="98">
        <f>K559-L559</f>
        <v>0</v>
      </c>
      <c r="N559" s="83" t="s">
        <v>3206</v>
      </c>
      <c r="O559" s="98">
        <v>60000</v>
      </c>
      <c r="P559" s="81"/>
      <c r="Q559" s="33"/>
      <c r="R559" s="39" t="s">
        <v>297</v>
      </c>
    </row>
    <row r="560" spans="1:18" ht="18" customHeight="1" x14ac:dyDescent="0.15">
      <c r="A560" s="30">
        <v>2</v>
      </c>
      <c r="B560" s="31" t="s">
        <v>130</v>
      </c>
      <c r="C560" s="31">
        <v>1</v>
      </c>
      <c r="D560" s="31" t="s">
        <v>131</v>
      </c>
      <c r="E560" s="31">
        <v>7</v>
      </c>
      <c r="F560" s="31" t="s">
        <v>395</v>
      </c>
      <c r="G560" s="32">
        <v>14</v>
      </c>
      <c r="H560" s="32" t="s">
        <v>40</v>
      </c>
      <c r="I560" s="32"/>
      <c r="J560" s="83"/>
      <c r="K560" s="98"/>
      <c r="L560" s="98"/>
      <c r="M560" s="98"/>
      <c r="N560" s="83"/>
      <c r="O560" s="33"/>
      <c r="P560" s="81"/>
      <c r="Q560" s="33"/>
      <c r="R560" s="39" t="s">
        <v>297</v>
      </c>
    </row>
    <row r="561" spans="1:18" ht="18" customHeight="1" x14ac:dyDescent="0.15">
      <c r="A561" s="30">
        <v>2</v>
      </c>
      <c r="B561" s="31" t="s">
        <v>130</v>
      </c>
      <c r="C561" s="31">
        <v>1</v>
      </c>
      <c r="D561" s="31" t="s">
        <v>131</v>
      </c>
      <c r="E561" s="31">
        <v>7</v>
      </c>
      <c r="F561" s="31" t="s">
        <v>395</v>
      </c>
      <c r="G561" s="31">
        <v>14</v>
      </c>
      <c r="H561" s="31" t="s">
        <v>40</v>
      </c>
      <c r="I561" s="32">
        <v>41</v>
      </c>
      <c r="J561" s="83" t="s">
        <v>182</v>
      </c>
      <c r="K561" s="98">
        <v>91</v>
      </c>
      <c r="L561" s="98">
        <v>0</v>
      </c>
      <c r="M561" s="98">
        <f>K561-L561</f>
        <v>91</v>
      </c>
      <c r="N561" s="83" t="s">
        <v>398</v>
      </c>
      <c r="O561" s="98">
        <v>91000</v>
      </c>
      <c r="P561" s="81"/>
      <c r="Q561" s="33"/>
      <c r="R561" s="39" t="s">
        <v>297</v>
      </c>
    </row>
    <row r="562" spans="1:18" ht="18" customHeight="1" x14ac:dyDescent="0.15">
      <c r="A562" s="30">
        <v>2</v>
      </c>
      <c r="B562" s="31" t="s">
        <v>130</v>
      </c>
      <c r="C562" s="31">
        <v>1</v>
      </c>
      <c r="D562" s="31" t="s">
        <v>131</v>
      </c>
      <c r="E562" s="31">
        <v>7</v>
      </c>
      <c r="F562" s="31" t="s">
        <v>395</v>
      </c>
      <c r="G562" s="32">
        <v>18</v>
      </c>
      <c r="H562" s="32" t="s">
        <v>125</v>
      </c>
      <c r="I562" s="32"/>
      <c r="J562" s="83"/>
      <c r="K562" s="98"/>
      <c r="L562" s="98"/>
      <c r="M562" s="98"/>
      <c r="N562" s="83"/>
      <c r="O562" s="33"/>
      <c r="P562" s="81"/>
      <c r="Q562" s="33"/>
      <c r="R562" s="39" t="s">
        <v>297</v>
      </c>
    </row>
    <row r="563" spans="1:18" ht="18" customHeight="1" x14ac:dyDescent="0.15">
      <c r="A563" s="30">
        <v>2</v>
      </c>
      <c r="B563" s="31" t="s">
        <v>130</v>
      </c>
      <c r="C563" s="31">
        <v>1</v>
      </c>
      <c r="D563" s="31" t="s">
        <v>131</v>
      </c>
      <c r="E563" s="31">
        <v>7</v>
      </c>
      <c r="F563" s="31" t="s">
        <v>395</v>
      </c>
      <c r="G563" s="31">
        <v>18</v>
      </c>
      <c r="H563" s="31" t="s">
        <v>125</v>
      </c>
      <c r="I563" s="32">
        <v>41</v>
      </c>
      <c r="J563" s="83" t="s">
        <v>399</v>
      </c>
      <c r="K563" s="98">
        <v>0</v>
      </c>
      <c r="L563" s="98">
        <v>200</v>
      </c>
      <c r="M563" s="98">
        <f>K563-L563</f>
        <v>-200</v>
      </c>
      <c r="N563" s="83"/>
      <c r="O563" s="98"/>
      <c r="P563" s="81"/>
      <c r="Q563" s="33"/>
      <c r="R563" s="39" t="s">
        <v>297</v>
      </c>
    </row>
    <row r="564" spans="1:18" ht="18" customHeight="1" x14ac:dyDescent="0.15">
      <c r="A564" s="30">
        <v>2</v>
      </c>
      <c r="B564" s="31" t="s">
        <v>130</v>
      </c>
      <c r="C564" s="31">
        <v>1</v>
      </c>
      <c r="D564" s="31" t="s">
        <v>131</v>
      </c>
      <c r="E564" s="31">
        <v>7</v>
      </c>
      <c r="F564" s="31" t="s">
        <v>395</v>
      </c>
      <c r="G564" s="32">
        <v>19</v>
      </c>
      <c r="H564" s="32" t="s">
        <v>42</v>
      </c>
      <c r="I564" s="32"/>
      <c r="J564" s="83"/>
      <c r="K564" s="98"/>
      <c r="L564" s="98"/>
      <c r="M564" s="98"/>
      <c r="N564" s="83"/>
      <c r="O564" s="33"/>
      <c r="P564" s="81"/>
      <c r="Q564" s="33"/>
      <c r="R564" s="39" t="s">
        <v>297</v>
      </c>
    </row>
    <row r="565" spans="1:18" ht="18" customHeight="1" x14ac:dyDescent="0.15">
      <c r="A565" s="30">
        <v>2</v>
      </c>
      <c r="B565" s="31" t="s">
        <v>130</v>
      </c>
      <c r="C565" s="31">
        <v>1</v>
      </c>
      <c r="D565" s="31" t="s">
        <v>131</v>
      </c>
      <c r="E565" s="31">
        <v>7</v>
      </c>
      <c r="F565" s="31" t="s">
        <v>395</v>
      </c>
      <c r="G565" s="31">
        <v>19</v>
      </c>
      <c r="H565" s="31" t="s">
        <v>42</v>
      </c>
      <c r="I565" s="32">
        <v>11</v>
      </c>
      <c r="J565" s="83" t="s">
        <v>43</v>
      </c>
      <c r="K565" s="98">
        <v>15</v>
      </c>
      <c r="L565" s="98">
        <v>15</v>
      </c>
      <c r="M565" s="98">
        <f>K565-L565</f>
        <v>0</v>
      </c>
      <c r="N565" s="83" t="s">
        <v>400</v>
      </c>
      <c r="O565" s="98">
        <v>15000</v>
      </c>
      <c r="P565" s="81"/>
      <c r="Q565" s="33"/>
      <c r="R565" s="39" t="s">
        <v>297</v>
      </c>
    </row>
    <row r="566" spans="1:18" s="6" customFormat="1" ht="18" customHeight="1" x14ac:dyDescent="0.15">
      <c r="A566" s="13">
        <v>2</v>
      </c>
      <c r="B566" s="14" t="s">
        <v>2998</v>
      </c>
      <c r="C566" s="19">
        <v>1</v>
      </c>
      <c r="D566" s="14" t="s">
        <v>131</v>
      </c>
      <c r="E566" s="20">
        <v>9</v>
      </c>
      <c r="F566" s="21" t="s">
        <v>3009</v>
      </c>
      <c r="G566" s="20"/>
      <c r="H566" s="21"/>
      <c r="I566" s="20"/>
      <c r="J566" s="20"/>
      <c r="K566" s="22">
        <f>IF(C566="",SUMIFS($K567:$K$6096,$A567:$A$6096,A566,$E567:$E$6096,""),IF(E566="",SUMIFS($K567:$K$6096,$A567:$A$6096,A566,$C567:$C$6096,C566,$G567:$G$6096,""),IF(G566="",SUMIFS($K567:$K$6096,$A567:$A$6096,A566,$C567:$C$6096,C566,$E567:$E$6096,E566,$R567:$R$6096,R566),IF(I566="",SUMIFS($K567:$K$6096,$A567:$A$6096,A566,$C567:$C$6096,C566,$E567:$E$6096,E566,$G567:$G$6096,G566,$R567:$R$6096,R566),0))))</f>
        <v>5268</v>
      </c>
      <c r="L566" s="22">
        <f>IF(C566="",SUMIFS($L567:$L$6096,$A567:$A$6096,A566,$E567:$E$6096,""),IF(E566="",SUMIFS($L567:$L$6096,$A567:$A$6096,A566,$C567:$C$6096,C566,$G567:$G$6096,""),IF(G566="",SUMIFS($L567:$L$6096,$A567:$A$6096,A566,$C567:$C$6096,C566,$E567:$E$6096,E566,$R567:$R$6096,R566),IF(I566="",SUMIFS($L567:$L$6096,$A567:$A$6096,A566,$C567:$C$6096,C566,$E567:$E$6096,E566,$G567:$G$6096,G566,$R567:$R$6096,R566),0))))</f>
        <v>4867</v>
      </c>
      <c r="M566" s="22">
        <f t="shared" ref="M566" si="29">K566-L566</f>
        <v>401</v>
      </c>
      <c r="N566" s="77"/>
      <c r="O566" s="23"/>
      <c r="P566" s="60"/>
      <c r="Q566" s="73">
        <f>IF(C566="",SUMIFS($Q567:$Q$6096,$A567:$A$6096,A566,$E567:$E$6096,""),IF(E566="",SUMIFS($Q567:$Q$6096,$A567:$A$6096,A566,$C567:$C$6096,C566,$G567:$G$6096,""),IF(G566="",SUMIFS($Q567:$Q$6096,$A567:$A$6096,A566,$C567:$C$6096,C566,$E567:$E$6096,E566,$R567:$R$6096,R566),IF(I566="",SUMIFS($Q567:$Q$6096,$A567:$A$6096,A566,$C567:$C$6096,C566,$E567:$E$6096,E566,$G567:$G$6096,G566,$R567:$R$6096,R566),0))))</f>
        <v>0</v>
      </c>
      <c r="R566" s="61" t="s">
        <v>3000</v>
      </c>
    </row>
    <row r="567" spans="1:18" ht="18" customHeight="1" x14ac:dyDescent="0.15">
      <c r="A567" s="30">
        <v>2</v>
      </c>
      <c r="B567" s="31" t="s">
        <v>130</v>
      </c>
      <c r="C567" s="31">
        <v>1</v>
      </c>
      <c r="D567" s="31" t="s">
        <v>131</v>
      </c>
      <c r="E567" s="31">
        <v>9</v>
      </c>
      <c r="F567" s="31" t="s">
        <v>401</v>
      </c>
      <c r="G567" s="32">
        <v>7</v>
      </c>
      <c r="H567" s="32" t="s">
        <v>44</v>
      </c>
      <c r="I567" s="32"/>
      <c r="J567" s="83"/>
      <c r="K567" s="98"/>
      <c r="L567" s="98"/>
      <c r="M567" s="98"/>
      <c r="N567" s="83"/>
      <c r="O567" s="33"/>
      <c r="P567" s="81"/>
      <c r="Q567" s="33"/>
      <c r="R567" s="39" t="s">
        <v>133</v>
      </c>
    </row>
    <row r="568" spans="1:18" ht="18" customHeight="1" x14ac:dyDescent="0.15">
      <c r="A568" s="30">
        <v>2</v>
      </c>
      <c r="B568" s="31" t="s">
        <v>130</v>
      </c>
      <c r="C568" s="31">
        <v>1</v>
      </c>
      <c r="D568" s="31" t="s">
        <v>131</v>
      </c>
      <c r="E568" s="31">
        <v>9</v>
      </c>
      <c r="F568" s="31" t="s">
        <v>401</v>
      </c>
      <c r="G568" s="31">
        <v>7</v>
      </c>
      <c r="H568" s="31" t="s">
        <v>44</v>
      </c>
      <c r="I568" s="32">
        <v>32</v>
      </c>
      <c r="J568" s="83" t="s">
        <v>402</v>
      </c>
      <c r="K568" s="98">
        <v>18</v>
      </c>
      <c r="L568" s="98">
        <v>18</v>
      </c>
      <c r="M568" s="98">
        <f>K568-L568</f>
        <v>0</v>
      </c>
      <c r="N568" s="83" t="s">
        <v>3207</v>
      </c>
      <c r="O568" s="98">
        <v>18000</v>
      </c>
      <c r="P568" s="81"/>
      <c r="Q568" s="33"/>
      <c r="R568" s="39" t="s">
        <v>133</v>
      </c>
    </row>
    <row r="569" spans="1:18" ht="18" customHeight="1" x14ac:dyDescent="0.15">
      <c r="A569" s="30">
        <v>2</v>
      </c>
      <c r="B569" s="31" t="s">
        <v>130</v>
      </c>
      <c r="C569" s="31">
        <v>1</v>
      </c>
      <c r="D569" s="31" t="s">
        <v>131</v>
      </c>
      <c r="E569" s="31">
        <v>9</v>
      </c>
      <c r="F569" s="31" t="s">
        <v>401</v>
      </c>
      <c r="G569" s="32">
        <v>11</v>
      </c>
      <c r="H569" s="32" t="s">
        <v>33</v>
      </c>
      <c r="I569" s="32"/>
      <c r="J569" s="83"/>
      <c r="K569" s="98"/>
      <c r="L569" s="98"/>
      <c r="M569" s="98"/>
      <c r="N569" s="83"/>
      <c r="O569" s="33"/>
      <c r="P569" s="81"/>
      <c r="Q569" s="33"/>
      <c r="R569" s="39" t="s">
        <v>133</v>
      </c>
    </row>
    <row r="570" spans="1:18" ht="18" customHeight="1" x14ac:dyDescent="0.15">
      <c r="A570" s="30">
        <v>2</v>
      </c>
      <c r="B570" s="31" t="s">
        <v>130</v>
      </c>
      <c r="C570" s="31">
        <v>1</v>
      </c>
      <c r="D570" s="31" t="s">
        <v>131</v>
      </c>
      <c r="E570" s="31">
        <v>9</v>
      </c>
      <c r="F570" s="31" t="s">
        <v>401</v>
      </c>
      <c r="G570" s="31">
        <v>11</v>
      </c>
      <c r="H570" s="31" t="s">
        <v>33</v>
      </c>
      <c r="I570" s="32">
        <v>1</v>
      </c>
      <c r="J570" s="83" t="s">
        <v>34</v>
      </c>
      <c r="K570" s="98">
        <v>41</v>
      </c>
      <c r="L570" s="98">
        <v>45</v>
      </c>
      <c r="M570" s="98">
        <f>K570-L570</f>
        <v>-4</v>
      </c>
      <c r="N570" s="83" t="s">
        <v>3208</v>
      </c>
      <c r="O570" s="98">
        <v>24000</v>
      </c>
      <c r="P570" s="81"/>
      <c r="Q570" s="33"/>
      <c r="R570" s="39" t="s">
        <v>133</v>
      </c>
    </row>
    <row r="571" spans="1:18" ht="18" customHeight="1" x14ac:dyDescent="0.15">
      <c r="A571" s="30">
        <v>2</v>
      </c>
      <c r="B571" s="31" t="s">
        <v>130</v>
      </c>
      <c r="C571" s="31">
        <v>1</v>
      </c>
      <c r="D571" s="31" t="s">
        <v>131</v>
      </c>
      <c r="E571" s="31">
        <v>9</v>
      </c>
      <c r="F571" s="31" t="s">
        <v>401</v>
      </c>
      <c r="G571" s="31">
        <v>11</v>
      </c>
      <c r="H571" s="31" t="s">
        <v>33</v>
      </c>
      <c r="I571" s="31">
        <v>1</v>
      </c>
      <c r="J571" s="84" t="s">
        <v>34</v>
      </c>
      <c r="K571" s="98"/>
      <c r="L571" s="98"/>
      <c r="M571" s="98"/>
      <c r="N571" s="83" t="s">
        <v>403</v>
      </c>
      <c r="O571" s="98">
        <v>10000</v>
      </c>
      <c r="P571" s="81"/>
      <c r="Q571" s="33"/>
      <c r="R571" s="39" t="s">
        <v>133</v>
      </c>
    </row>
    <row r="572" spans="1:18" ht="18" customHeight="1" x14ac:dyDescent="0.15">
      <c r="A572" s="30">
        <v>2</v>
      </c>
      <c r="B572" s="31" t="s">
        <v>130</v>
      </c>
      <c r="C572" s="31">
        <v>1</v>
      </c>
      <c r="D572" s="31" t="s">
        <v>131</v>
      </c>
      <c r="E572" s="31">
        <v>9</v>
      </c>
      <c r="F572" s="31" t="s">
        <v>401</v>
      </c>
      <c r="G572" s="31">
        <v>11</v>
      </c>
      <c r="H572" s="31" t="s">
        <v>33</v>
      </c>
      <c r="I572" s="31">
        <v>1</v>
      </c>
      <c r="J572" s="84" t="s">
        <v>34</v>
      </c>
      <c r="K572" s="98"/>
      <c r="L572" s="98"/>
      <c r="M572" s="98"/>
      <c r="N572" s="83" t="s">
        <v>404</v>
      </c>
      <c r="O572" s="98">
        <v>7000</v>
      </c>
      <c r="P572" s="81"/>
      <c r="Q572" s="33"/>
      <c r="R572" s="39" t="s">
        <v>133</v>
      </c>
    </row>
    <row r="573" spans="1:18" ht="18" customHeight="1" x14ac:dyDescent="0.15">
      <c r="A573" s="30">
        <v>2</v>
      </c>
      <c r="B573" s="31" t="s">
        <v>130</v>
      </c>
      <c r="C573" s="31">
        <v>1</v>
      </c>
      <c r="D573" s="31" t="s">
        <v>131</v>
      </c>
      <c r="E573" s="31">
        <v>9</v>
      </c>
      <c r="F573" s="31" t="s">
        <v>401</v>
      </c>
      <c r="G573" s="31">
        <v>11</v>
      </c>
      <c r="H573" s="31" t="s">
        <v>33</v>
      </c>
      <c r="I573" s="32">
        <v>5</v>
      </c>
      <c r="J573" s="83" t="s">
        <v>47</v>
      </c>
      <c r="K573" s="98">
        <v>576</v>
      </c>
      <c r="L573" s="98">
        <v>564</v>
      </c>
      <c r="M573" s="98">
        <f t="shared" ref="M573:M574" si="30">K573-L573</f>
        <v>12</v>
      </c>
      <c r="N573" s="83" t="s">
        <v>3209</v>
      </c>
      <c r="O573" s="98">
        <v>576000</v>
      </c>
      <c r="P573" s="81"/>
      <c r="Q573" s="33"/>
      <c r="R573" s="39" t="s">
        <v>133</v>
      </c>
    </row>
    <row r="574" spans="1:18" s="68" customFormat="1" ht="18" customHeight="1" x14ac:dyDescent="0.15">
      <c r="A574" s="1">
        <v>2</v>
      </c>
      <c r="B574" s="2" t="s">
        <v>130</v>
      </c>
      <c r="C574" s="2">
        <v>1</v>
      </c>
      <c r="D574" s="2" t="s">
        <v>131</v>
      </c>
      <c r="E574" s="2">
        <v>9</v>
      </c>
      <c r="F574" s="2" t="s">
        <v>401</v>
      </c>
      <c r="G574" s="2">
        <v>11</v>
      </c>
      <c r="H574" s="2" t="s">
        <v>33</v>
      </c>
      <c r="I574" s="3">
        <v>6</v>
      </c>
      <c r="J574" s="65" t="s">
        <v>48</v>
      </c>
      <c r="K574" s="67">
        <v>0</v>
      </c>
      <c r="L574" s="67">
        <v>45</v>
      </c>
      <c r="M574" s="98">
        <f t="shared" si="30"/>
        <v>-45</v>
      </c>
      <c r="N574" s="65"/>
      <c r="O574" s="67"/>
      <c r="P574" s="4"/>
      <c r="Q574" s="66"/>
      <c r="R574" s="40" t="s">
        <v>133</v>
      </c>
    </row>
    <row r="575" spans="1:18" ht="18" customHeight="1" x14ac:dyDescent="0.15">
      <c r="A575" s="30">
        <v>2</v>
      </c>
      <c r="B575" s="31" t="s">
        <v>130</v>
      </c>
      <c r="C575" s="31">
        <v>1</v>
      </c>
      <c r="D575" s="31" t="s">
        <v>131</v>
      </c>
      <c r="E575" s="31">
        <v>9</v>
      </c>
      <c r="F575" s="31" t="s">
        <v>401</v>
      </c>
      <c r="G575" s="32">
        <v>12</v>
      </c>
      <c r="H575" s="32" t="s">
        <v>36</v>
      </c>
      <c r="I575" s="32"/>
      <c r="J575" s="83"/>
      <c r="K575" s="98"/>
      <c r="L575" s="98"/>
      <c r="M575" s="98"/>
      <c r="N575" s="83"/>
      <c r="O575" s="33"/>
      <c r="P575" s="81"/>
      <c r="Q575" s="33"/>
      <c r="R575" s="39" t="s">
        <v>133</v>
      </c>
    </row>
    <row r="576" spans="1:18" ht="18" customHeight="1" x14ac:dyDescent="0.15">
      <c r="A576" s="30">
        <v>2</v>
      </c>
      <c r="B576" s="31" t="s">
        <v>130</v>
      </c>
      <c r="C576" s="31">
        <v>1</v>
      </c>
      <c r="D576" s="31" t="s">
        <v>131</v>
      </c>
      <c r="E576" s="31">
        <v>9</v>
      </c>
      <c r="F576" s="31" t="s">
        <v>401</v>
      </c>
      <c r="G576" s="31">
        <v>12</v>
      </c>
      <c r="H576" s="31" t="s">
        <v>36</v>
      </c>
      <c r="I576" s="32">
        <v>1</v>
      </c>
      <c r="J576" s="83" t="s">
        <v>37</v>
      </c>
      <c r="K576" s="98">
        <v>204</v>
      </c>
      <c r="L576" s="98">
        <v>228</v>
      </c>
      <c r="M576" s="98">
        <f>K576-L576</f>
        <v>-24</v>
      </c>
      <c r="N576" s="83" t="s">
        <v>3210</v>
      </c>
      <c r="O576" s="98">
        <v>60000</v>
      </c>
      <c r="P576" s="81"/>
      <c r="Q576" s="33"/>
      <c r="R576" s="39" t="s">
        <v>133</v>
      </c>
    </row>
    <row r="577" spans="1:18" ht="18" customHeight="1" x14ac:dyDescent="0.15">
      <c r="A577" s="30">
        <v>2</v>
      </c>
      <c r="B577" s="31" t="s">
        <v>130</v>
      </c>
      <c r="C577" s="31">
        <v>1</v>
      </c>
      <c r="D577" s="31" t="s">
        <v>131</v>
      </c>
      <c r="E577" s="31">
        <v>9</v>
      </c>
      <c r="F577" s="31" t="s">
        <v>401</v>
      </c>
      <c r="G577" s="31">
        <v>12</v>
      </c>
      <c r="H577" s="31" t="s">
        <v>36</v>
      </c>
      <c r="I577" s="31">
        <v>1</v>
      </c>
      <c r="J577" s="84" t="s">
        <v>37</v>
      </c>
      <c r="K577" s="98"/>
      <c r="L577" s="98"/>
      <c r="M577" s="98"/>
      <c r="N577" s="83" t="s">
        <v>3211</v>
      </c>
      <c r="O577" s="98">
        <v>144000</v>
      </c>
      <c r="P577" s="81"/>
      <c r="Q577" s="33"/>
      <c r="R577" s="39" t="s">
        <v>133</v>
      </c>
    </row>
    <row r="578" spans="1:18" ht="18" customHeight="1" x14ac:dyDescent="0.15">
      <c r="A578" s="30">
        <v>2</v>
      </c>
      <c r="B578" s="31" t="s">
        <v>130</v>
      </c>
      <c r="C578" s="31">
        <v>1</v>
      </c>
      <c r="D578" s="31" t="s">
        <v>131</v>
      </c>
      <c r="E578" s="31">
        <v>9</v>
      </c>
      <c r="F578" s="31" t="s">
        <v>401</v>
      </c>
      <c r="G578" s="32">
        <v>13</v>
      </c>
      <c r="H578" s="32" t="s">
        <v>39</v>
      </c>
      <c r="I578" s="32"/>
      <c r="J578" s="83"/>
      <c r="K578" s="98"/>
      <c r="L578" s="98"/>
      <c r="M578" s="98"/>
      <c r="N578" s="83"/>
      <c r="O578" s="33"/>
      <c r="P578" s="81"/>
      <c r="Q578" s="33"/>
      <c r="R578" s="39" t="s">
        <v>133</v>
      </c>
    </row>
    <row r="579" spans="1:18" ht="18" customHeight="1" x14ac:dyDescent="0.15">
      <c r="A579" s="30">
        <v>2</v>
      </c>
      <c r="B579" s="31" t="s">
        <v>130</v>
      </c>
      <c r="C579" s="31">
        <v>1</v>
      </c>
      <c r="D579" s="31" t="s">
        <v>131</v>
      </c>
      <c r="E579" s="31">
        <v>9</v>
      </c>
      <c r="F579" s="31" t="s">
        <v>401</v>
      </c>
      <c r="G579" s="31">
        <v>13</v>
      </c>
      <c r="H579" s="31" t="s">
        <v>39</v>
      </c>
      <c r="I579" s="32">
        <v>21</v>
      </c>
      <c r="J579" s="83" t="s">
        <v>117</v>
      </c>
      <c r="K579" s="98">
        <v>3443</v>
      </c>
      <c r="L579" s="98">
        <v>2992</v>
      </c>
      <c r="M579" s="98">
        <f t="shared" ref="M579:M583" si="31">K579-L579</f>
        <v>451</v>
      </c>
      <c r="N579" s="83" t="s">
        <v>4140</v>
      </c>
      <c r="O579" s="98">
        <v>3442488</v>
      </c>
      <c r="P579" s="81"/>
      <c r="Q579" s="33"/>
      <c r="R579" s="39" t="s">
        <v>133</v>
      </c>
    </row>
    <row r="580" spans="1:18" ht="18" customHeight="1" x14ac:dyDescent="0.15">
      <c r="A580" s="30">
        <v>2</v>
      </c>
      <c r="B580" s="31" t="s">
        <v>130</v>
      </c>
      <c r="C580" s="31">
        <v>1</v>
      </c>
      <c r="D580" s="31" t="s">
        <v>131</v>
      </c>
      <c r="E580" s="31">
        <v>9</v>
      </c>
      <c r="F580" s="31" t="s">
        <v>401</v>
      </c>
      <c r="G580" s="31">
        <v>13</v>
      </c>
      <c r="H580" s="31" t="s">
        <v>39</v>
      </c>
      <c r="I580" s="32">
        <v>31</v>
      </c>
      <c r="J580" s="83" t="s">
        <v>258</v>
      </c>
      <c r="K580" s="98">
        <v>396</v>
      </c>
      <c r="L580" s="98">
        <v>389</v>
      </c>
      <c r="M580" s="98">
        <f t="shared" si="31"/>
        <v>7</v>
      </c>
      <c r="N580" s="83" t="s">
        <v>3212</v>
      </c>
      <c r="O580" s="98">
        <v>396000</v>
      </c>
      <c r="P580" s="81"/>
      <c r="Q580" s="33"/>
      <c r="R580" s="39" t="s">
        <v>133</v>
      </c>
    </row>
    <row r="581" spans="1:18" ht="18" customHeight="1" x14ac:dyDescent="0.15">
      <c r="A581" s="30">
        <v>2</v>
      </c>
      <c r="B581" s="31" t="s">
        <v>130</v>
      </c>
      <c r="C581" s="31">
        <v>1</v>
      </c>
      <c r="D581" s="31" t="s">
        <v>131</v>
      </c>
      <c r="E581" s="31">
        <v>9</v>
      </c>
      <c r="F581" s="31" t="s">
        <v>401</v>
      </c>
      <c r="G581" s="31">
        <v>13</v>
      </c>
      <c r="H581" s="31" t="s">
        <v>39</v>
      </c>
      <c r="I581" s="32">
        <v>32</v>
      </c>
      <c r="J581" s="83" t="s">
        <v>259</v>
      </c>
      <c r="K581" s="98">
        <v>216</v>
      </c>
      <c r="L581" s="98">
        <v>216</v>
      </c>
      <c r="M581" s="98">
        <f t="shared" si="31"/>
        <v>0</v>
      </c>
      <c r="N581" s="83" t="s">
        <v>405</v>
      </c>
      <c r="O581" s="98">
        <v>216000</v>
      </c>
      <c r="P581" s="81"/>
      <c r="Q581" s="33"/>
      <c r="R581" s="39" t="s">
        <v>133</v>
      </c>
    </row>
    <row r="582" spans="1:18" ht="18" customHeight="1" x14ac:dyDescent="0.15">
      <c r="A582" s="30">
        <v>2</v>
      </c>
      <c r="B582" s="31" t="s">
        <v>130</v>
      </c>
      <c r="C582" s="31">
        <v>1</v>
      </c>
      <c r="D582" s="31" t="s">
        <v>131</v>
      </c>
      <c r="E582" s="31">
        <v>9</v>
      </c>
      <c r="F582" s="31" t="s">
        <v>401</v>
      </c>
      <c r="G582" s="31">
        <v>13</v>
      </c>
      <c r="H582" s="31" t="s">
        <v>39</v>
      </c>
      <c r="I582" s="32">
        <v>41</v>
      </c>
      <c r="J582" s="83" t="s">
        <v>406</v>
      </c>
      <c r="K582" s="98">
        <v>143</v>
      </c>
      <c r="L582" s="98">
        <v>143</v>
      </c>
      <c r="M582" s="98">
        <f t="shared" si="31"/>
        <v>0</v>
      </c>
      <c r="N582" s="83" t="s">
        <v>3213</v>
      </c>
      <c r="O582" s="98">
        <v>142560</v>
      </c>
      <c r="P582" s="81"/>
      <c r="Q582" s="33"/>
      <c r="R582" s="39" t="s">
        <v>133</v>
      </c>
    </row>
    <row r="583" spans="1:18" ht="18" customHeight="1" x14ac:dyDescent="0.15">
      <c r="A583" s="30">
        <v>2</v>
      </c>
      <c r="B583" s="31" t="s">
        <v>130</v>
      </c>
      <c r="C583" s="31">
        <v>1</v>
      </c>
      <c r="D583" s="31" t="s">
        <v>131</v>
      </c>
      <c r="E583" s="31">
        <v>9</v>
      </c>
      <c r="F583" s="31" t="s">
        <v>401</v>
      </c>
      <c r="G583" s="31">
        <v>13</v>
      </c>
      <c r="H583" s="31" t="s">
        <v>39</v>
      </c>
      <c r="I583" s="32">
        <v>51</v>
      </c>
      <c r="J583" s="83" t="s">
        <v>175</v>
      </c>
      <c r="K583" s="98">
        <v>30</v>
      </c>
      <c r="L583" s="98">
        <v>32</v>
      </c>
      <c r="M583" s="98">
        <f t="shared" si="31"/>
        <v>-2</v>
      </c>
      <c r="N583" s="83" t="s">
        <v>407</v>
      </c>
      <c r="O583" s="98">
        <v>29430</v>
      </c>
      <c r="P583" s="81"/>
      <c r="Q583" s="33"/>
      <c r="R583" s="39" t="s">
        <v>133</v>
      </c>
    </row>
    <row r="584" spans="1:18" ht="18" customHeight="1" x14ac:dyDescent="0.15">
      <c r="A584" s="30">
        <v>2</v>
      </c>
      <c r="B584" s="31" t="s">
        <v>130</v>
      </c>
      <c r="C584" s="31">
        <v>1</v>
      </c>
      <c r="D584" s="31" t="s">
        <v>131</v>
      </c>
      <c r="E584" s="31">
        <v>9</v>
      </c>
      <c r="F584" s="31" t="s">
        <v>401</v>
      </c>
      <c r="G584" s="32">
        <v>14</v>
      </c>
      <c r="H584" s="32" t="s">
        <v>40</v>
      </c>
      <c r="I584" s="32"/>
      <c r="J584" s="83"/>
      <c r="K584" s="98"/>
      <c r="L584" s="98"/>
      <c r="M584" s="98"/>
      <c r="N584" s="83"/>
      <c r="O584" s="33"/>
      <c r="P584" s="81"/>
      <c r="Q584" s="33"/>
      <c r="R584" s="39" t="s">
        <v>133</v>
      </c>
    </row>
    <row r="585" spans="1:18" ht="18" customHeight="1" x14ac:dyDescent="0.15">
      <c r="A585" s="30">
        <v>2</v>
      </c>
      <c r="B585" s="31" t="s">
        <v>130</v>
      </c>
      <c r="C585" s="31">
        <v>1</v>
      </c>
      <c r="D585" s="31" t="s">
        <v>131</v>
      </c>
      <c r="E585" s="31">
        <v>9</v>
      </c>
      <c r="F585" s="31" t="s">
        <v>401</v>
      </c>
      <c r="G585" s="31">
        <v>14</v>
      </c>
      <c r="H585" s="31" t="s">
        <v>40</v>
      </c>
      <c r="I585" s="32">
        <v>2</v>
      </c>
      <c r="J585" s="83" t="s">
        <v>179</v>
      </c>
      <c r="K585" s="98">
        <v>14</v>
      </c>
      <c r="L585" s="98">
        <v>14</v>
      </c>
      <c r="M585" s="98">
        <f t="shared" ref="M585:M587" si="32">K585-L585</f>
        <v>0</v>
      </c>
      <c r="N585" s="83" t="s">
        <v>408</v>
      </c>
      <c r="O585" s="98">
        <v>13990</v>
      </c>
      <c r="P585" s="81"/>
      <c r="Q585" s="33"/>
      <c r="R585" s="39" t="s">
        <v>133</v>
      </c>
    </row>
    <row r="586" spans="1:18" ht="18" customHeight="1" x14ac:dyDescent="0.15">
      <c r="A586" s="30">
        <v>2</v>
      </c>
      <c r="B586" s="31" t="s">
        <v>130</v>
      </c>
      <c r="C586" s="31">
        <v>1</v>
      </c>
      <c r="D586" s="31" t="s">
        <v>131</v>
      </c>
      <c r="E586" s="31">
        <v>9</v>
      </c>
      <c r="F586" s="31" t="s">
        <v>401</v>
      </c>
      <c r="G586" s="31">
        <v>14</v>
      </c>
      <c r="H586" s="31" t="s">
        <v>40</v>
      </c>
      <c r="I586" s="32">
        <v>41</v>
      </c>
      <c r="J586" s="83" t="s">
        <v>182</v>
      </c>
      <c r="K586" s="98">
        <v>180</v>
      </c>
      <c r="L586" s="98">
        <v>174</v>
      </c>
      <c r="M586" s="98">
        <f t="shared" si="32"/>
        <v>6</v>
      </c>
      <c r="N586" s="83" t="s">
        <v>409</v>
      </c>
      <c r="O586" s="98">
        <v>179452</v>
      </c>
      <c r="P586" s="81"/>
      <c r="Q586" s="33"/>
      <c r="R586" s="39" t="s">
        <v>133</v>
      </c>
    </row>
    <row r="587" spans="1:18" ht="18" customHeight="1" x14ac:dyDescent="0.15">
      <c r="A587" s="30">
        <v>2</v>
      </c>
      <c r="B587" s="31" t="s">
        <v>130</v>
      </c>
      <c r="C587" s="31">
        <v>1</v>
      </c>
      <c r="D587" s="31" t="s">
        <v>131</v>
      </c>
      <c r="E587" s="31">
        <v>9</v>
      </c>
      <c r="F587" s="31" t="s">
        <v>401</v>
      </c>
      <c r="G587" s="31">
        <v>14</v>
      </c>
      <c r="H587" s="31" t="s">
        <v>40</v>
      </c>
      <c r="I587" s="32">
        <v>51</v>
      </c>
      <c r="J587" s="83" t="s">
        <v>276</v>
      </c>
      <c r="K587" s="98">
        <v>7</v>
      </c>
      <c r="L587" s="98">
        <v>7</v>
      </c>
      <c r="M587" s="98">
        <f t="shared" si="32"/>
        <v>0</v>
      </c>
      <c r="N587" s="83" t="s">
        <v>3214</v>
      </c>
      <c r="O587" s="98">
        <v>6600</v>
      </c>
      <c r="P587" s="81"/>
      <c r="Q587" s="33"/>
      <c r="R587" s="39" t="s">
        <v>133</v>
      </c>
    </row>
    <row r="588" spans="1:18" s="6" customFormat="1" ht="18" customHeight="1" x14ac:dyDescent="0.15">
      <c r="A588" s="13">
        <v>2</v>
      </c>
      <c r="B588" s="14" t="s">
        <v>2998</v>
      </c>
      <c r="C588" s="19">
        <v>1</v>
      </c>
      <c r="D588" s="14" t="s">
        <v>131</v>
      </c>
      <c r="E588" s="20">
        <v>10</v>
      </c>
      <c r="F588" s="21" t="s">
        <v>3010</v>
      </c>
      <c r="G588" s="20"/>
      <c r="H588" s="21"/>
      <c r="I588" s="20"/>
      <c r="J588" s="20"/>
      <c r="K588" s="22">
        <f>IF(C588="",SUMIFS($K589:$K$6096,$A589:$A$6096,A588,$E589:$E$6096,""),IF(E588="",SUMIFS($K589:$K$6096,$A589:$A$6096,A588,$C589:$C$6096,C588,$G589:$G$6096,""),IF(G588="",SUMIFS($K589:$K$6096,$A589:$A$6096,A588,$C589:$C$6096,C588,$E589:$E$6096,E588,$R589:$R$6096,R588),IF(I588="",SUMIFS($K589:$K$6096,$A589:$A$6096,A588,$C589:$C$6096,C588,$E589:$E$6096,E588,$G589:$G$6096,G588,$R589:$R$6096,R588),0))))</f>
        <v>5868</v>
      </c>
      <c r="L588" s="22">
        <f>IF(C588="",SUMIFS($L589:$L$6096,$A589:$A$6096,A588,$E589:$E$6096,""),IF(E588="",SUMIFS($L589:$L$6096,$A589:$A$6096,A588,$C589:$C$6096,C588,$G589:$G$6096,""),IF(G588="",SUMIFS($L589:$L$6096,$A589:$A$6096,A588,$C589:$C$6096,C588,$E589:$E$6096,E588,$R589:$R$6096,R588),IF(I588="",SUMIFS($L589:$L$6096,$A589:$A$6096,A588,$C589:$C$6096,C588,$E589:$E$6096,E588,$G589:$G$6096,G588,$R589:$R$6096,R588),0))))</f>
        <v>6163</v>
      </c>
      <c r="M588" s="22">
        <f t="shared" ref="M588" si="33">K588-L588</f>
        <v>-295</v>
      </c>
      <c r="N588" s="77"/>
      <c r="O588" s="23"/>
      <c r="P588" s="60"/>
      <c r="Q588" s="73">
        <f>IF(C588="",SUMIFS($Q589:$Q$6096,$A589:$A$6096,A588,$E589:$E$6096,""),IF(E588="",SUMIFS($Q589:$Q$6096,$A589:$A$6096,A588,$C589:$C$6096,C588,$G589:$G$6096,""),IF(G588="",SUMIFS($Q589:$Q$6096,$A589:$A$6096,A588,$C589:$C$6096,C588,$E589:$E$6096,E588,$R589:$R$6096,R588),IF(I588="",SUMIFS($Q589:$Q$6096,$A589:$A$6096,A588,$C589:$C$6096,C588,$E589:$E$6096,E588,$G589:$G$6096,G588,$R589:$R$6096,R588),0))))</f>
        <v>352</v>
      </c>
      <c r="R588" s="61" t="s">
        <v>3000</v>
      </c>
    </row>
    <row r="589" spans="1:18" ht="18" customHeight="1" x14ac:dyDescent="0.15">
      <c r="A589" s="30">
        <v>2</v>
      </c>
      <c r="B589" s="31" t="s">
        <v>130</v>
      </c>
      <c r="C589" s="31">
        <v>1</v>
      </c>
      <c r="D589" s="31" t="s">
        <v>131</v>
      </c>
      <c r="E589" s="31">
        <v>10</v>
      </c>
      <c r="F589" s="31" t="s">
        <v>410</v>
      </c>
      <c r="G589" s="32">
        <v>1</v>
      </c>
      <c r="H589" s="32" t="s">
        <v>19</v>
      </c>
      <c r="I589" s="32"/>
      <c r="J589" s="83"/>
      <c r="K589" s="98"/>
      <c r="L589" s="98"/>
      <c r="M589" s="98"/>
      <c r="N589" s="83"/>
      <c r="O589" s="33"/>
      <c r="P589" s="81" t="s">
        <v>2781</v>
      </c>
      <c r="Q589" s="33">
        <v>352</v>
      </c>
      <c r="R589" s="39" t="s">
        <v>133</v>
      </c>
    </row>
    <row r="590" spans="1:18" ht="18" customHeight="1" x14ac:dyDescent="0.15">
      <c r="A590" s="30">
        <v>2</v>
      </c>
      <c r="B590" s="31" t="s">
        <v>130</v>
      </c>
      <c r="C590" s="31">
        <v>1</v>
      </c>
      <c r="D590" s="31" t="s">
        <v>131</v>
      </c>
      <c r="E590" s="31">
        <v>10</v>
      </c>
      <c r="F590" s="31" t="s">
        <v>410</v>
      </c>
      <c r="G590" s="31">
        <v>1</v>
      </c>
      <c r="H590" s="31" t="s">
        <v>19</v>
      </c>
      <c r="I590" s="32">
        <v>11</v>
      </c>
      <c r="J590" s="83" t="s">
        <v>411</v>
      </c>
      <c r="K590" s="98">
        <v>791</v>
      </c>
      <c r="L590" s="98">
        <v>824</v>
      </c>
      <c r="M590" s="98">
        <f>K590-L590</f>
        <v>-33</v>
      </c>
      <c r="N590" s="83" t="s">
        <v>3215</v>
      </c>
      <c r="O590" s="98">
        <v>135900</v>
      </c>
      <c r="P590" s="81"/>
      <c r="Q590" s="33"/>
      <c r="R590" s="39" t="s">
        <v>133</v>
      </c>
    </row>
    <row r="591" spans="1:18" ht="18" customHeight="1" x14ac:dyDescent="0.15">
      <c r="A591" s="30">
        <v>2</v>
      </c>
      <c r="B591" s="31" t="s">
        <v>130</v>
      </c>
      <c r="C591" s="31">
        <v>1</v>
      </c>
      <c r="D591" s="31" t="s">
        <v>131</v>
      </c>
      <c r="E591" s="31">
        <v>10</v>
      </c>
      <c r="F591" s="31" t="s">
        <v>410</v>
      </c>
      <c r="G591" s="31">
        <v>1</v>
      </c>
      <c r="H591" s="31" t="s">
        <v>19</v>
      </c>
      <c r="I591" s="31">
        <v>11</v>
      </c>
      <c r="J591" s="84" t="s">
        <v>411</v>
      </c>
      <c r="K591" s="98"/>
      <c r="L591" s="98"/>
      <c r="M591" s="98"/>
      <c r="N591" s="83" t="s">
        <v>4141</v>
      </c>
      <c r="O591" s="98">
        <v>169000</v>
      </c>
      <c r="P591" s="81"/>
      <c r="Q591" s="33"/>
      <c r="R591" s="39" t="s">
        <v>133</v>
      </c>
    </row>
    <row r="592" spans="1:18" ht="18" customHeight="1" x14ac:dyDescent="0.15">
      <c r="A592" s="30">
        <v>2</v>
      </c>
      <c r="B592" s="31" t="s">
        <v>130</v>
      </c>
      <c r="C592" s="31">
        <v>1</v>
      </c>
      <c r="D592" s="31" t="s">
        <v>131</v>
      </c>
      <c r="E592" s="31">
        <v>10</v>
      </c>
      <c r="F592" s="31" t="s">
        <v>410</v>
      </c>
      <c r="G592" s="31">
        <v>1</v>
      </c>
      <c r="H592" s="31" t="s">
        <v>19</v>
      </c>
      <c r="I592" s="31">
        <v>11</v>
      </c>
      <c r="J592" s="84" t="s">
        <v>411</v>
      </c>
      <c r="K592" s="98"/>
      <c r="L592" s="98"/>
      <c r="M592" s="98"/>
      <c r="N592" s="83" t="s">
        <v>4142</v>
      </c>
      <c r="O592" s="98">
        <v>486000</v>
      </c>
      <c r="P592" s="81"/>
      <c r="Q592" s="33"/>
      <c r="R592" s="39" t="s">
        <v>133</v>
      </c>
    </row>
    <row r="593" spans="1:18" ht="18" customHeight="1" x14ac:dyDescent="0.15">
      <c r="A593" s="30">
        <v>2</v>
      </c>
      <c r="B593" s="31" t="s">
        <v>130</v>
      </c>
      <c r="C593" s="31">
        <v>1</v>
      </c>
      <c r="D593" s="31" t="s">
        <v>131</v>
      </c>
      <c r="E593" s="31">
        <v>10</v>
      </c>
      <c r="F593" s="31" t="s">
        <v>410</v>
      </c>
      <c r="G593" s="31">
        <v>1</v>
      </c>
      <c r="H593" s="31" t="s">
        <v>19</v>
      </c>
      <c r="I593" s="32">
        <v>21</v>
      </c>
      <c r="J593" s="83" t="s">
        <v>412</v>
      </c>
      <c r="K593" s="98">
        <v>2222</v>
      </c>
      <c r="L593" s="98">
        <v>2369</v>
      </c>
      <c r="M593" s="98">
        <f>K593-L593</f>
        <v>-147</v>
      </c>
      <c r="N593" s="83" t="s">
        <v>4143</v>
      </c>
      <c r="O593" s="98">
        <v>2221800</v>
      </c>
      <c r="P593" s="81"/>
      <c r="Q593" s="33"/>
      <c r="R593" s="39" t="s">
        <v>133</v>
      </c>
    </row>
    <row r="594" spans="1:18" ht="18" customHeight="1" x14ac:dyDescent="0.15">
      <c r="A594" s="30">
        <v>2</v>
      </c>
      <c r="B594" s="31" t="s">
        <v>130</v>
      </c>
      <c r="C594" s="31">
        <v>1</v>
      </c>
      <c r="D594" s="31" t="s">
        <v>131</v>
      </c>
      <c r="E594" s="31">
        <v>10</v>
      </c>
      <c r="F594" s="31" t="s">
        <v>410</v>
      </c>
      <c r="G594" s="32">
        <v>8</v>
      </c>
      <c r="H594" s="32" t="s">
        <v>77</v>
      </c>
      <c r="I594" s="32"/>
      <c r="J594" s="83"/>
      <c r="K594" s="98"/>
      <c r="L594" s="98"/>
      <c r="M594" s="98"/>
      <c r="N594" s="83"/>
      <c r="O594" s="33"/>
      <c r="P594" s="81"/>
      <c r="Q594" s="33"/>
      <c r="R594" s="39" t="s">
        <v>133</v>
      </c>
    </row>
    <row r="595" spans="1:18" ht="18" customHeight="1" x14ac:dyDescent="0.15">
      <c r="A595" s="30">
        <v>2</v>
      </c>
      <c r="B595" s="31" t="s">
        <v>130</v>
      </c>
      <c r="C595" s="31">
        <v>1</v>
      </c>
      <c r="D595" s="31" t="s">
        <v>131</v>
      </c>
      <c r="E595" s="31">
        <v>10</v>
      </c>
      <c r="F595" s="31" t="s">
        <v>410</v>
      </c>
      <c r="G595" s="31">
        <v>8</v>
      </c>
      <c r="H595" s="31" t="s">
        <v>77</v>
      </c>
      <c r="I595" s="32">
        <v>11</v>
      </c>
      <c r="J595" s="83" t="s">
        <v>78</v>
      </c>
      <c r="K595" s="98">
        <v>50</v>
      </c>
      <c r="L595" s="98">
        <v>50</v>
      </c>
      <c r="M595" s="98">
        <f>K595-L595</f>
        <v>0</v>
      </c>
      <c r="N595" s="83" t="s">
        <v>413</v>
      </c>
      <c r="O595" s="98">
        <v>50000</v>
      </c>
      <c r="P595" s="81"/>
      <c r="Q595" s="33"/>
      <c r="R595" s="39" t="s">
        <v>133</v>
      </c>
    </row>
    <row r="596" spans="1:18" ht="18" customHeight="1" x14ac:dyDescent="0.15">
      <c r="A596" s="30">
        <v>2</v>
      </c>
      <c r="B596" s="31" t="s">
        <v>130</v>
      </c>
      <c r="C596" s="31">
        <v>1</v>
      </c>
      <c r="D596" s="31" t="s">
        <v>131</v>
      </c>
      <c r="E596" s="31">
        <v>10</v>
      </c>
      <c r="F596" s="31" t="s">
        <v>410</v>
      </c>
      <c r="G596" s="32">
        <v>9</v>
      </c>
      <c r="H596" s="32" t="s">
        <v>30</v>
      </c>
      <c r="I596" s="32"/>
      <c r="J596" s="83"/>
      <c r="K596" s="98"/>
      <c r="L596" s="98"/>
      <c r="M596" s="98"/>
      <c r="N596" s="83"/>
      <c r="O596" s="33"/>
      <c r="P596" s="81"/>
      <c r="Q596" s="33"/>
      <c r="R596" s="39" t="s">
        <v>133</v>
      </c>
    </row>
    <row r="597" spans="1:18" ht="18" customHeight="1" x14ac:dyDescent="0.15">
      <c r="A597" s="30">
        <v>2</v>
      </c>
      <c r="B597" s="31" t="s">
        <v>130</v>
      </c>
      <c r="C597" s="31">
        <v>1</v>
      </c>
      <c r="D597" s="31" t="s">
        <v>131</v>
      </c>
      <c r="E597" s="31">
        <v>10</v>
      </c>
      <c r="F597" s="31" t="s">
        <v>410</v>
      </c>
      <c r="G597" s="31">
        <v>9</v>
      </c>
      <c r="H597" s="31" t="s">
        <v>30</v>
      </c>
      <c r="I597" s="32">
        <v>1</v>
      </c>
      <c r="J597" s="83" t="s">
        <v>80</v>
      </c>
      <c r="K597" s="98">
        <v>44</v>
      </c>
      <c r="L597" s="98">
        <v>27</v>
      </c>
      <c r="M597" s="98">
        <f>K597-L597</f>
        <v>17</v>
      </c>
      <c r="N597" s="83" t="s">
        <v>414</v>
      </c>
      <c r="O597" s="98"/>
      <c r="P597" s="81"/>
      <c r="Q597" s="33"/>
      <c r="R597" s="39" t="s">
        <v>133</v>
      </c>
    </row>
    <row r="598" spans="1:18" ht="18" customHeight="1" x14ac:dyDescent="0.15">
      <c r="A598" s="30">
        <v>2</v>
      </c>
      <c r="B598" s="31" t="s">
        <v>130</v>
      </c>
      <c r="C598" s="31">
        <v>1</v>
      </c>
      <c r="D598" s="31" t="s">
        <v>131</v>
      </c>
      <c r="E598" s="31">
        <v>10</v>
      </c>
      <c r="F598" s="31" t="s">
        <v>410</v>
      </c>
      <c r="G598" s="31">
        <v>9</v>
      </c>
      <c r="H598" s="31" t="s">
        <v>30</v>
      </c>
      <c r="I598" s="31">
        <v>1</v>
      </c>
      <c r="J598" s="84" t="s">
        <v>80</v>
      </c>
      <c r="K598" s="98"/>
      <c r="L598" s="98"/>
      <c r="M598" s="98"/>
      <c r="N598" s="83" t="s">
        <v>415</v>
      </c>
      <c r="O598" s="98"/>
      <c r="P598" s="81"/>
      <c r="Q598" s="33"/>
      <c r="R598" s="39" t="s">
        <v>133</v>
      </c>
    </row>
    <row r="599" spans="1:18" ht="18" customHeight="1" x14ac:dyDescent="0.15">
      <c r="A599" s="30">
        <v>2</v>
      </c>
      <c r="B599" s="31" t="s">
        <v>130</v>
      </c>
      <c r="C599" s="31">
        <v>1</v>
      </c>
      <c r="D599" s="31" t="s">
        <v>131</v>
      </c>
      <c r="E599" s="31">
        <v>10</v>
      </c>
      <c r="F599" s="31" t="s">
        <v>410</v>
      </c>
      <c r="G599" s="31">
        <v>9</v>
      </c>
      <c r="H599" s="31" t="s">
        <v>30</v>
      </c>
      <c r="I599" s="31">
        <v>1</v>
      </c>
      <c r="J599" s="84" t="s">
        <v>80</v>
      </c>
      <c r="K599" s="98"/>
      <c r="L599" s="98"/>
      <c r="M599" s="98"/>
      <c r="N599" s="83" t="s">
        <v>4144</v>
      </c>
      <c r="O599" s="98">
        <v>27000</v>
      </c>
      <c r="P599" s="81"/>
      <c r="Q599" s="33"/>
      <c r="R599" s="39" t="s">
        <v>133</v>
      </c>
    </row>
    <row r="600" spans="1:18" ht="18" customHeight="1" x14ac:dyDescent="0.15">
      <c r="A600" s="30">
        <v>2</v>
      </c>
      <c r="B600" s="31" t="s">
        <v>130</v>
      </c>
      <c r="C600" s="31">
        <v>1</v>
      </c>
      <c r="D600" s="31" t="s">
        <v>131</v>
      </c>
      <c r="E600" s="31">
        <v>10</v>
      </c>
      <c r="F600" s="31" t="s">
        <v>410</v>
      </c>
      <c r="G600" s="31">
        <v>9</v>
      </c>
      <c r="H600" s="31" t="s">
        <v>30</v>
      </c>
      <c r="I600" s="31">
        <v>1</v>
      </c>
      <c r="J600" s="84" t="s">
        <v>80</v>
      </c>
      <c r="K600" s="98"/>
      <c r="L600" s="98"/>
      <c r="M600" s="98"/>
      <c r="N600" s="83" t="s">
        <v>4145</v>
      </c>
      <c r="O600" s="98">
        <v>16200</v>
      </c>
      <c r="P600" s="81"/>
      <c r="Q600" s="33"/>
      <c r="R600" s="39" t="s">
        <v>133</v>
      </c>
    </row>
    <row r="601" spans="1:18" ht="18" customHeight="1" x14ac:dyDescent="0.15">
      <c r="A601" s="30">
        <v>2</v>
      </c>
      <c r="B601" s="31" t="s">
        <v>130</v>
      </c>
      <c r="C601" s="31">
        <v>1</v>
      </c>
      <c r="D601" s="31" t="s">
        <v>131</v>
      </c>
      <c r="E601" s="31">
        <v>10</v>
      </c>
      <c r="F601" s="31" t="s">
        <v>410</v>
      </c>
      <c r="G601" s="31">
        <v>9</v>
      </c>
      <c r="H601" s="31" t="s">
        <v>30</v>
      </c>
      <c r="I601" s="32">
        <v>2</v>
      </c>
      <c r="J601" s="83" t="s">
        <v>31</v>
      </c>
      <c r="K601" s="98">
        <v>11</v>
      </c>
      <c r="L601" s="98">
        <v>11</v>
      </c>
      <c r="M601" s="98">
        <f>K601-L601</f>
        <v>0</v>
      </c>
      <c r="N601" s="83" t="s">
        <v>3216</v>
      </c>
      <c r="O601" s="98">
        <v>10800</v>
      </c>
      <c r="P601" s="81"/>
      <c r="Q601" s="33"/>
      <c r="R601" s="39" t="s">
        <v>133</v>
      </c>
    </row>
    <row r="602" spans="1:18" ht="18" customHeight="1" x14ac:dyDescent="0.15">
      <c r="A602" s="30">
        <v>2</v>
      </c>
      <c r="B602" s="31" t="s">
        <v>130</v>
      </c>
      <c r="C602" s="31">
        <v>1</v>
      </c>
      <c r="D602" s="31" t="s">
        <v>131</v>
      </c>
      <c r="E602" s="31">
        <v>10</v>
      </c>
      <c r="F602" s="31" t="s">
        <v>410</v>
      </c>
      <c r="G602" s="32">
        <v>11</v>
      </c>
      <c r="H602" s="32" t="s">
        <v>33</v>
      </c>
      <c r="I602" s="32"/>
      <c r="J602" s="83"/>
      <c r="K602" s="98"/>
      <c r="L602" s="98"/>
      <c r="M602" s="98"/>
      <c r="N602" s="83"/>
      <c r="O602" s="33"/>
      <c r="P602" s="81"/>
      <c r="Q602" s="33"/>
      <c r="R602" s="39" t="s">
        <v>133</v>
      </c>
    </row>
    <row r="603" spans="1:18" ht="18" customHeight="1" x14ac:dyDescent="0.15">
      <c r="A603" s="30">
        <v>2</v>
      </c>
      <c r="B603" s="31" t="s">
        <v>130</v>
      </c>
      <c r="C603" s="31">
        <v>1</v>
      </c>
      <c r="D603" s="31" t="s">
        <v>131</v>
      </c>
      <c r="E603" s="31">
        <v>10</v>
      </c>
      <c r="F603" s="31" t="s">
        <v>410</v>
      </c>
      <c r="G603" s="31">
        <v>11</v>
      </c>
      <c r="H603" s="31" t="s">
        <v>33</v>
      </c>
      <c r="I603" s="32">
        <v>1</v>
      </c>
      <c r="J603" s="83" t="s">
        <v>34</v>
      </c>
      <c r="K603" s="98">
        <v>503</v>
      </c>
      <c r="L603" s="98">
        <v>628</v>
      </c>
      <c r="M603" s="98">
        <f>K603-L603</f>
        <v>-125</v>
      </c>
      <c r="N603" s="83" t="s">
        <v>4146</v>
      </c>
      <c r="O603" s="98">
        <v>210000</v>
      </c>
      <c r="P603" s="81"/>
      <c r="Q603" s="33"/>
      <c r="R603" s="39" t="s">
        <v>133</v>
      </c>
    </row>
    <row r="604" spans="1:18" ht="18" customHeight="1" x14ac:dyDescent="0.15">
      <c r="A604" s="30">
        <v>2</v>
      </c>
      <c r="B604" s="31" t="s">
        <v>130</v>
      </c>
      <c r="C604" s="31">
        <v>1</v>
      </c>
      <c r="D604" s="31" t="s">
        <v>131</v>
      </c>
      <c r="E604" s="31">
        <v>10</v>
      </c>
      <c r="F604" s="31" t="s">
        <v>410</v>
      </c>
      <c r="G604" s="31">
        <v>11</v>
      </c>
      <c r="H604" s="31" t="s">
        <v>33</v>
      </c>
      <c r="I604" s="31">
        <v>1</v>
      </c>
      <c r="J604" s="84" t="s">
        <v>34</v>
      </c>
      <c r="K604" s="98"/>
      <c r="L604" s="98"/>
      <c r="M604" s="98"/>
      <c r="N604" s="83" t="s">
        <v>416</v>
      </c>
      <c r="O604" s="98">
        <v>50000</v>
      </c>
      <c r="P604" s="81"/>
      <c r="Q604" s="33"/>
      <c r="R604" s="39" t="s">
        <v>133</v>
      </c>
    </row>
    <row r="605" spans="1:18" ht="18" customHeight="1" x14ac:dyDescent="0.15">
      <c r="A605" s="30">
        <v>2</v>
      </c>
      <c r="B605" s="31" t="s">
        <v>130</v>
      </c>
      <c r="C605" s="31">
        <v>1</v>
      </c>
      <c r="D605" s="31" t="s">
        <v>131</v>
      </c>
      <c r="E605" s="31">
        <v>10</v>
      </c>
      <c r="F605" s="31" t="s">
        <v>410</v>
      </c>
      <c r="G605" s="31">
        <v>11</v>
      </c>
      <c r="H605" s="31" t="s">
        <v>33</v>
      </c>
      <c r="I605" s="31">
        <v>1</v>
      </c>
      <c r="J605" s="84" t="s">
        <v>34</v>
      </c>
      <c r="K605" s="98"/>
      <c r="L605" s="98"/>
      <c r="M605" s="98"/>
      <c r="N605" s="83" t="s">
        <v>4147</v>
      </c>
      <c r="O605" s="98">
        <v>193000</v>
      </c>
      <c r="P605" s="81"/>
      <c r="Q605" s="33"/>
      <c r="R605" s="39" t="s">
        <v>133</v>
      </c>
    </row>
    <row r="606" spans="1:18" ht="18" customHeight="1" x14ac:dyDescent="0.15">
      <c r="A606" s="30">
        <v>2</v>
      </c>
      <c r="B606" s="31" t="s">
        <v>130</v>
      </c>
      <c r="C606" s="31">
        <v>1</v>
      </c>
      <c r="D606" s="31" t="s">
        <v>131</v>
      </c>
      <c r="E606" s="31">
        <v>10</v>
      </c>
      <c r="F606" s="31" t="s">
        <v>410</v>
      </c>
      <c r="G606" s="31">
        <v>11</v>
      </c>
      <c r="H606" s="31" t="s">
        <v>33</v>
      </c>
      <c r="I606" s="31">
        <v>1</v>
      </c>
      <c r="J606" s="84" t="s">
        <v>34</v>
      </c>
      <c r="K606" s="98"/>
      <c r="L606" s="98"/>
      <c r="M606" s="98"/>
      <c r="N606" s="83" t="s">
        <v>417</v>
      </c>
      <c r="O606" s="98">
        <v>50000</v>
      </c>
      <c r="P606" s="81"/>
      <c r="Q606" s="33"/>
      <c r="R606" s="39" t="s">
        <v>133</v>
      </c>
    </row>
    <row r="607" spans="1:18" ht="18" customHeight="1" x14ac:dyDescent="0.15">
      <c r="A607" s="30">
        <v>2</v>
      </c>
      <c r="B607" s="31" t="s">
        <v>130</v>
      </c>
      <c r="C607" s="31">
        <v>1</v>
      </c>
      <c r="D607" s="31" t="s">
        <v>131</v>
      </c>
      <c r="E607" s="31">
        <v>10</v>
      </c>
      <c r="F607" s="31" t="s">
        <v>410</v>
      </c>
      <c r="G607" s="31">
        <v>11</v>
      </c>
      <c r="H607" s="31" t="s">
        <v>33</v>
      </c>
      <c r="I607" s="32">
        <v>2</v>
      </c>
      <c r="J607" s="83" t="s">
        <v>46</v>
      </c>
      <c r="K607" s="98">
        <v>72</v>
      </c>
      <c r="L607" s="98">
        <v>72</v>
      </c>
      <c r="M607" s="98">
        <f t="shared" ref="M607:M610" si="34">K607-L607</f>
        <v>0</v>
      </c>
      <c r="N607" s="83" t="s">
        <v>3217</v>
      </c>
      <c r="O607" s="98">
        <v>72000</v>
      </c>
      <c r="P607" s="81"/>
      <c r="Q607" s="33"/>
      <c r="R607" s="39" t="s">
        <v>133</v>
      </c>
    </row>
    <row r="608" spans="1:18" ht="18" customHeight="1" x14ac:dyDescent="0.15">
      <c r="A608" s="30">
        <v>2</v>
      </c>
      <c r="B608" s="31" t="s">
        <v>130</v>
      </c>
      <c r="C608" s="31">
        <v>1</v>
      </c>
      <c r="D608" s="31" t="s">
        <v>131</v>
      </c>
      <c r="E608" s="31">
        <v>10</v>
      </c>
      <c r="F608" s="31" t="s">
        <v>410</v>
      </c>
      <c r="G608" s="31">
        <v>11</v>
      </c>
      <c r="H608" s="31" t="s">
        <v>33</v>
      </c>
      <c r="I608" s="32">
        <v>3</v>
      </c>
      <c r="J608" s="83" t="s">
        <v>35</v>
      </c>
      <c r="K608" s="98">
        <v>20</v>
      </c>
      <c r="L608" s="98">
        <v>20</v>
      </c>
      <c r="M608" s="98">
        <f t="shared" si="34"/>
        <v>0</v>
      </c>
      <c r="N608" s="83" t="s">
        <v>418</v>
      </c>
      <c r="O608" s="98">
        <v>20000</v>
      </c>
      <c r="P608" s="81"/>
      <c r="Q608" s="33"/>
      <c r="R608" s="39" t="s">
        <v>133</v>
      </c>
    </row>
    <row r="609" spans="1:18" ht="18" customHeight="1" x14ac:dyDescent="0.15">
      <c r="A609" s="30">
        <v>2</v>
      </c>
      <c r="B609" s="31" t="s">
        <v>130</v>
      </c>
      <c r="C609" s="31">
        <v>1</v>
      </c>
      <c r="D609" s="31" t="s">
        <v>131</v>
      </c>
      <c r="E609" s="31">
        <v>10</v>
      </c>
      <c r="F609" s="31" t="s">
        <v>410</v>
      </c>
      <c r="G609" s="31">
        <v>11</v>
      </c>
      <c r="H609" s="31" t="s">
        <v>33</v>
      </c>
      <c r="I609" s="32">
        <v>4</v>
      </c>
      <c r="J609" s="83" t="s">
        <v>111</v>
      </c>
      <c r="K609" s="98">
        <v>46</v>
      </c>
      <c r="L609" s="98">
        <v>50</v>
      </c>
      <c r="M609" s="98">
        <f t="shared" si="34"/>
        <v>-4</v>
      </c>
      <c r="N609" s="83" t="s">
        <v>4148</v>
      </c>
      <c r="O609" s="98">
        <v>45500</v>
      </c>
      <c r="P609" s="81"/>
      <c r="Q609" s="33"/>
      <c r="R609" s="39" t="s">
        <v>133</v>
      </c>
    </row>
    <row r="610" spans="1:18" ht="18" customHeight="1" x14ac:dyDescent="0.15">
      <c r="A610" s="30">
        <v>2</v>
      </c>
      <c r="B610" s="31" t="s">
        <v>130</v>
      </c>
      <c r="C610" s="31">
        <v>1</v>
      </c>
      <c r="D610" s="31" t="s">
        <v>131</v>
      </c>
      <c r="E610" s="31">
        <v>10</v>
      </c>
      <c r="F610" s="31" t="s">
        <v>410</v>
      </c>
      <c r="G610" s="31">
        <v>11</v>
      </c>
      <c r="H610" s="31" t="s">
        <v>33</v>
      </c>
      <c r="I610" s="32">
        <v>6</v>
      </c>
      <c r="J610" s="83" t="s">
        <v>48</v>
      </c>
      <c r="K610" s="98">
        <v>200</v>
      </c>
      <c r="L610" s="98">
        <v>155</v>
      </c>
      <c r="M610" s="98">
        <f t="shared" si="34"/>
        <v>45</v>
      </c>
      <c r="N610" s="83" t="s">
        <v>419</v>
      </c>
      <c r="O610" s="98">
        <v>200000</v>
      </c>
      <c r="P610" s="81"/>
      <c r="Q610" s="33"/>
      <c r="R610" s="39" t="s">
        <v>133</v>
      </c>
    </row>
    <row r="611" spans="1:18" ht="18" customHeight="1" x14ac:dyDescent="0.15">
      <c r="A611" s="30">
        <v>2</v>
      </c>
      <c r="B611" s="31" t="s">
        <v>130</v>
      </c>
      <c r="C611" s="31">
        <v>1</v>
      </c>
      <c r="D611" s="31" t="s">
        <v>131</v>
      </c>
      <c r="E611" s="31">
        <v>10</v>
      </c>
      <c r="F611" s="31" t="s">
        <v>410</v>
      </c>
      <c r="G611" s="32">
        <v>12</v>
      </c>
      <c r="H611" s="32" t="s">
        <v>36</v>
      </c>
      <c r="I611" s="32"/>
      <c r="J611" s="83"/>
      <c r="K611" s="98"/>
      <c r="L611" s="98"/>
      <c r="M611" s="98"/>
      <c r="N611" s="83"/>
      <c r="O611" s="33"/>
      <c r="P611" s="81"/>
      <c r="Q611" s="33"/>
      <c r="R611" s="39" t="s">
        <v>133</v>
      </c>
    </row>
    <row r="612" spans="1:18" ht="18" customHeight="1" x14ac:dyDescent="0.15">
      <c r="A612" s="30">
        <v>2</v>
      </c>
      <c r="B612" s="31" t="s">
        <v>130</v>
      </c>
      <c r="C612" s="31">
        <v>1</v>
      </c>
      <c r="D612" s="31" t="s">
        <v>131</v>
      </c>
      <c r="E612" s="31">
        <v>10</v>
      </c>
      <c r="F612" s="31" t="s">
        <v>410</v>
      </c>
      <c r="G612" s="31">
        <v>12</v>
      </c>
      <c r="H612" s="31" t="s">
        <v>36</v>
      </c>
      <c r="I612" s="32">
        <v>1</v>
      </c>
      <c r="J612" s="83" t="s">
        <v>37</v>
      </c>
      <c r="K612" s="98">
        <v>13</v>
      </c>
      <c r="L612" s="98">
        <v>0</v>
      </c>
      <c r="M612" s="98">
        <f t="shared" ref="M612:M614" si="35">K612-L612</f>
        <v>13</v>
      </c>
      <c r="N612" s="83" t="s">
        <v>4149</v>
      </c>
      <c r="O612" s="98">
        <v>12300</v>
      </c>
      <c r="P612" s="81"/>
      <c r="Q612" s="33"/>
      <c r="R612" s="39" t="s">
        <v>133</v>
      </c>
    </row>
    <row r="613" spans="1:18" ht="18" customHeight="1" x14ac:dyDescent="0.15">
      <c r="A613" s="30">
        <v>2</v>
      </c>
      <c r="B613" s="31" t="s">
        <v>130</v>
      </c>
      <c r="C613" s="31">
        <v>1</v>
      </c>
      <c r="D613" s="31" t="s">
        <v>131</v>
      </c>
      <c r="E613" s="31">
        <v>10</v>
      </c>
      <c r="F613" s="31" t="s">
        <v>410</v>
      </c>
      <c r="G613" s="31">
        <v>12</v>
      </c>
      <c r="H613" s="31" t="s">
        <v>36</v>
      </c>
      <c r="I613" s="32">
        <v>3</v>
      </c>
      <c r="J613" s="83" t="s">
        <v>6</v>
      </c>
      <c r="K613" s="98">
        <v>0</v>
      </c>
      <c r="L613" s="98">
        <v>8</v>
      </c>
      <c r="M613" s="98">
        <f t="shared" si="35"/>
        <v>-8</v>
      </c>
      <c r="N613" s="83"/>
      <c r="O613" s="98"/>
      <c r="P613" s="81"/>
      <c r="Q613" s="33"/>
      <c r="R613" s="39" t="s">
        <v>133</v>
      </c>
    </row>
    <row r="614" spans="1:18" ht="18" customHeight="1" x14ac:dyDescent="0.15">
      <c r="A614" s="30">
        <v>2</v>
      </c>
      <c r="B614" s="31" t="s">
        <v>130</v>
      </c>
      <c r="C614" s="31">
        <v>1</v>
      </c>
      <c r="D614" s="31" t="s">
        <v>131</v>
      </c>
      <c r="E614" s="31">
        <v>10</v>
      </c>
      <c r="F614" s="31" t="s">
        <v>410</v>
      </c>
      <c r="G614" s="31">
        <v>12</v>
      </c>
      <c r="H614" s="31" t="s">
        <v>36</v>
      </c>
      <c r="I614" s="32">
        <v>11</v>
      </c>
      <c r="J614" s="83" t="s">
        <v>38</v>
      </c>
      <c r="K614" s="98">
        <v>39</v>
      </c>
      <c r="L614" s="98">
        <v>65</v>
      </c>
      <c r="M614" s="98">
        <f t="shared" si="35"/>
        <v>-26</v>
      </c>
      <c r="N614" s="83" t="s">
        <v>420</v>
      </c>
      <c r="O614" s="98">
        <v>38490</v>
      </c>
      <c r="P614" s="81"/>
      <c r="Q614" s="33"/>
      <c r="R614" s="39" t="s">
        <v>133</v>
      </c>
    </row>
    <row r="615" spans="1:18" ht="18" customHeight="1" x14ac:dyDescent="0.15">
      <c r="A615" s="30">
        <v>2</v>
      </c>
      <c r="B615" s="31" t="s">
        <v>130</v>
      </c>
      <c r="C615" s="31">
        <v>1</v>
      </c>
      <c r="D615" s="31" t="s">
        <v>131</v>
      </c>
      <c r="E615" s="31">
        <v>10</v>
      </c>
      <c r="F615" s="31" t="s">
        <v>410</v>
      </c>
      <c r="G615" s="32">
        <v>14</v>
      </c>
      <c r="H615" s="32" t="s">
        <v>40</v>
      </c>
      <c r="I615" s="32"/>
      <c r="J615" s="83"/>
      <c r="K615" s="98"/>
      <c r="L615" s="98"/>
      <c r="M615" s="98"/>
      <c r="N615" s="83"/>
      <c r="O615" s="33"/>
      <c r="P615" s="81"/>
      <c r="Q615" s="33"/>
      <c r="R615" s="39" t="s">
        <v>133</v>
      </c>
    </row>
    <row r="616" spans="1:18" ht="18" customHeight="1" x14ac:dyDescent="0.15">
      <c r="A616" s="30">
        <v>2</v>
      </c>
      <c r="B616" s="31" t="s">
        <v>130</v>
      </c>
      <c r="C616" s="31">
        <v>1</v>
      </c>
      <c r="D616" s="31" t="s">
        <v>131</v>
      </c>
      <c r="E616" s="31">
        <v>10</v>
      </c>
      <c r="F616" s="31" t="s">
        <v>410</v>
      </c>
      <c r="G616" s="31">
        <v>14</v>
      </c>
      <c r="H616" s="31" t="s">
        <v>40</v>
      </c>
      <c r="I616" s="32">
        <v>1</v>
      </c>
      <c r="J616" s="83" t="s">
        <v>41</v>
      </c>
      <c r="K616" s="98">
        <v>12</v>
      </c>
      <c r="L616" s="98">
        <v>12</v>
      </c>
      <c r="M616" s="98">
        <f>K616-L616</f>
        <v>0</v>
      </c>
      <c r="N616" s="83" t="s">
        <v>421</v>
      </c>
      <c r="O616" s="98">
        <v>12000</v>
      </c>
      <c r="P616" s="81"/>
      <c r="Q616" s="33"/>
      <c r="R616" s="39" t="s">
        <v>133</v>
      </c>
    </row>
    <row r="617" spans="1:18" ht="18" customHeight="1" x14ac:dyDescent="0.15">
      <c r="A617" s="30">
        <v>2</v>
      </c>
      <c r="B617" s="31" t="s">
        <v>130</v>
      </c>
      <c r="C617" s="31">
        <v>1</v>
      </c>
      <c r="D617" s="31" t="s">
        <v>131</v>
      </c>
      <c r="E617" s="31">
        <v>10</v>
      </c>
      <c r="F617" s="31" t="s">
        <v>410</v>
      </c>
      <c r="G617" s="32">
        <v>15</v>
      </c>
      <c r="H617" s="32" t="s">
        <v>50</v>
      </c>
      <c r="I617" s="32"/>
      <c r="J617" s="83"/>
      <c r="K617" s="98"/>
      <c r="L617" s="98"/>
      <c r="M617" s="98"/>
      <c r="N617" s="83"/>
      <c r="O617" s="33"/>
      <c r="P617" s="81"/>
      <c r="Q617" s="33"/>
      <c r="R617" s="39" t="s">
        <v>133</v>
      </c>
    </row>
    <row r="618" spans="1:18" ht="18" customHeight="1" x14ac:dyDescent="0.15">
      <c r="A618" s="30">
        <v>2</v>
      </c>
      <c r="B618" s="31" t="s">
        <v>130</v>
      </c>
      <c r="C618" s="31">
        <v>1</v>
      </c>
      <c r="D618" s="31" t="s">
        <v>131</v>
      </c>
      <c r="E618" s="31">
        <v>10</v>
      </c>
      <c r="F618" s="31" t="s">
        <v>410</v>
      </c>
      <c r="G618" s="31">
        <v>15</v>
      </c>
      <c r="H618" s="31" t="s">
        <v>50</v>
      </c>
      <c r="I618" s="32">
        <v>2</v>
      </c>
      <c r="J618" s="83" t="s">
        <v>280</v>
      </c>
      <c r="K618" s="98">
        <v>1600</v>
      </c>
      <c r="L618" s="98">
        <v>1600</v>
      </c>
      <c r="M618" s="98">
        <f>K618-L618</f>
        <v>0</v>
      </c>
      <c r="N618" s="83" t="s">
        <v>422</v>
      </c>
      <c r="O618" s="98">
        <v>1600000</v>
      </c>
      <c r="P618" s="81"/>
      <c r="Q618" s="33"/>
      <c r="R618" s="39" t="s">
        <v>133</v>
      </c>
    </row>
    <row r="619" spans="1:18" ht="18" customHeight="1" x14ac:dyDescent="0.15">
      <c r="A619" s="30">
        <v>2</v>
      </c>
      <c r="B619" s="31" t="s">
        <v>130</v>
      </c>
      <c r="C619" s="31">
        <v>1</v>
      </c>
      <c r="D619" s="31" t="s">
        <v>131</v>
      </c>
      <c r="E619" s="31">
        <v>10</v>
      </c>
      <c r="F619" s="31" t="s">
        <v>410</v>
      </c>
      <c r="G619" s="32">
        <v>16</v>
      </c>
      <c r="H619" s="32" t="s">
        <v>52</v>
      </c>
      <c r="I619" s="32"/>
      <c r="J619" s="83"/>
      <c r="K619" s="98"/>
      <c r="L619" s="98"/>
      <c r="M619" s="98"/>
      <c r="N619" s="83"/>
      <c r="O619" s="33"/>
      <c r="P619" s="81"/>
      <c r="Q619" s="33"/>
      <c r="R619" s="39" t="s">
        <v>133</v>
      </c>
    </row>
    <row r="620" spans="1:18" ht="18" customHeight="1" x14ac:dyDescent="0.15">
      <c r="A620" s="30">
        <v>2</v>
      </c>
      <c r="B620" s="31" t="s">
        <v>130</v>
      </c>
      <c r="C620" s="31">
        <v>1</v>
      </c>
      <c r="D620" s="31" t="s">
        <v>131</v>
      </c>
      <c r="E620" s="31">
        <v>10</v>
      </c>
      <c r="F620" s="31" t="s">
        <v>410</v>
      </c>
      <c r="G620" s="31">
        <v>16</v>
      </c>
      <c r="H620" s="31" t="s">
        <v>52</v>
      </c>
      <c r="I620" s="32">
        <v>1</v>
      </c>
      <c r="J620" s="83" t="s">
        <v>53</v>
      </c>
      <c r="K620" s="98">
        <v>51</v>
      </c>
      <c r="L620" s="98">
        <v>51</v>
      </c>
      <c r="M620" s="98">
        <f>K620-L620</f>
        <v>0</v>
      </c>
      <c r="N620" s="83" t="s">
        <v>3218</v>
      </c>
      <c r="O620" s="98">
        <v>50400</v>
      </c>
      <c r="P620" s="81"/>
      <c r="Q620" s="33"/>
      <c r="R620" s="39" t="s">
        <v>133</v>
      </c>
    </row>
    <row r="621" spans="1:18" ht="18" customHeight="1" x14ac:dyDescent="0.15">
      <c r="A621" s="30">
        <v>2</v>
      </c>
      <c r="B621" s="31" t="s">
        <v>130</v>
      </c>
      <c r="C621" s="31">
        <v>1</v>
      </c>
      <c r="D621" s="31" t="s">
        <v>131</v>
      </c>
      <c r="E621" s="31">
        <v>10</v>
      </c>
      <c r="F621" s="31" t="s">
        <v>410</v>
      </c>
      <c r="G621" s="32">
        <v>19</v>
      </c>
      <c r="H621" s="32" t="s">
        <v>42</v>
      </c>
      <c r="I621" s="32"/>
      <c r="J621" s="83"/>
      <c r="K621" s="98"/>
      <c r="L621" s="98"/>
      <c r="M621" s="98"/>
      <c r="N621" s="83"/>
      <c r="O621" s="33"/>
      <c r="P621" s="81"/>
      <c r="Q621" s="33"/>
      <c r="R621" s="39" t="s">
        <v>133</v>
      </c>
    </row>
    <row r="622" spans="1:18" ht="18" customHeight="1" x14ac:dyDescent="0.15">
      <c r="A622" s="30">
        <v>2</v>
      </c>
      <c r="B622" s="31" t="s">
        <v>130</v>
      </c>
      <c r="C622" s="31">
        <v>1</v>
      </c>
      <c r="D622" s="31" t="s">
        <v>131</v>
      </c>
      <c r="E622" s="31">
        <v>10</v>
      </c>
      <c r="F622" s="31" t="s">
        <v>410</v>
      </c>
      <c r="G622" s="31">
        <v>19</v>
      </c>
      <c r="H622" s="31" t="s">
        <v>42</v>
      </c>
      <c r="I622" s="32">
        <v>11</v>
      </c>
      <c r="J622" s="83" t="s">
        <v>43</v>
      </c>
      <c r="K622" s="98">
        <v>42</v>
      </c>
      <c r="L622" s="98">
        <v>44</v>
      </c>
      <c r="M622" s="98">
        <f t="shared" ref="M622:M623" si="36">K622-L622</f>
        <v>-2</v>
      </c>
      <c r="N622" s="83" t="s">
        <v>423</v>
      </c>
      <c r="O622" s="98">
        <v>41800</v>
      </c>
      <c r="P622" s="81"/>
      <c r="Q622" s="33"/>
      <c r="R622" s="39" t="s">
        <v>133</v>
      </c>
    </row>
    <row r="623" spans="1:18" ht="18" customHeight="1" x14ac:dyDescent="0.15">
      <c r="A623" s="30">
        <v>2</v>
      </c>
      <c r="B623" s="31" t="s">
        <v>130</v>
      </c>
      <c r="C623" s="31">
        <v>1</v>
      </c>
      <c r="D623" s="31" t="s">
        <v>131</v>
      </c>
      <c r="E623" s="31">
        <v>10</v>
      </c>
      <c r="F623" s="31" t="s">
        <v>410</v>
      </c>
      <c r="G623" s="31">
        <v>19</v>
      </c>
      <c r="H623" s="31" t="s">
        <v>42</v>
      </c>
      <c r="I623" s="32">
        <v>31</v>
      </c>
      <c r="J623" s="83" t="s">
        <v>386</v>
      </c>
      <c r="K623" s="98">
        <v>152</v>
      </c>
      <c r="L623" s="98">
        <v>152</v>
      </c>
      <c r="M623" s="98">
        <f t="shared" si="36"/>
        <v>0</v>
      </c>
      <c r="N623" s="83" t="s">
        <v>3219</v>
      </c>
      <c r="O623" s="98">
        <v>152000</v>
      </c>
      <c r="P623" s="81"/>
      <c r="Q623" s="33"/>
      <c r="R623" s="39" t="s">
        <v>133</v>
      </c>
    </row>
    <row r="624" spans="1:18" ht="18" customHeight="1" x14ac:dyDescent="0.15">
      <c r="A624" s="30">
        <v>2</v>
      </c>
      <c r="B624" s="31" t="s">
        <v>130</v>
      </c>
      <c r="C624" s="31">
        <v>1</v>
      </c>
      <c r="D624" s="31" t="s">
        <v>131</v>
      </c>
      <c r="E624" s="31">
        <v>10</v>
      </c>
      <c r="F624" s="31" t="s">
        <v>410</v>
      </c>
      <c r="G624" s="32">
        <v>27</v>
      </c>
      <c r="H624" s="32" t="s">
        <v>54</v>
      </c>
      <c r="I624" s="32"/>
      <c r="J624" s="83"/>
      <c r="K624" s="98"/>
      <c r="L624" s="98"/>
      <c r="M624" s="98"/>
      <c r="N624" s="83"/>
      <c r="O624" s="33"/>
      <c r="P624" s="81"/>
      <c r="Q624" s="33"/>
      <c r="R624" s="39" t="s">
        <v>133</v>
      </c>
    </row>
    <row r="625" spans="1:18" ht="18" customHeight="1" x14ac:dyDescent="0.15">
      <c r="A625" s="30">
        <v>2</v>
      </c>
      <c r="B625" s="31" t="s">
        <v>130</v>
      </c>
      <c r="C625" s="31">
        <v>1</v>
      </c>
      <c r="D625" s="31" t="s">
        <v>131</v>
      </c>
      <c r="E625" s="31">
        <v>10</v>
      </c>
      <c r="F625" s="31" t="s">
        <v>410</v>
      </c>
      <c r="G625" s="31">
        <v>27</v>
      </c>
      <c r="H625" s="31" t="s">
        <v>54</v>
      </c>
      <c r="I625" s="32">
        <v>1</v>
      </c>
      <c r="J625" s="83" t="s">
        <v>55</v>
      </c>
      <c r="K625" s="98">
        <v>0</v>
      </c>
      <c r="L625" s="98">
        <v>25</v>
      </c>
      <c r="M625" s="98">
        <f>K625-L625</f>
        <v>-25</v>
      </c>
      <c r="N625" s="83"/>
      <c r="O625" s="98"/>
      <c r="P625" s="81"/>
      <c r="Q625" s="33"/>
      <c r="R625" s="39" t="s">
        <v>133</v>
      </c>
    </row>
    <row r="626" spans="1:18" s="6" customFormat="1" ht="18" customHeight="1" x14ac:dyDescent="0.15">
      <c r="A626" s="13">
        <v>2</v>
      </c>
      <c r="B626" s="14" t="s">
        <v>2998</v>
      </c>
      <c r="C626" s="19">
        <v>1</v>
      </c>
      <c r="D626" s="14" t="s">
        <v>131</v>
      </c>
      <c r="E626" s="20">
        <v>11</v>
      </c>
      <c r="F626" s="21" t="s">
        <v>3011</v>
      </c>
      <c r="G626" s="20"/>
      <c r="H626" s="21"/>
      <c r="I626" s="20"/>
      <c r="J626" s="20"/>
      <c r="K626" s="22">
        <f>IF(C626="",SUMIFS($K627:$K$6096,$A627:$A$6096,A626,$E627:$E$6096,""),IF(E626="",SUMIFS($K627:$K$6096,$A627:$A$6096,A626,$C627:$C$6096,C626,$G627:$G$6096,""),IF(G626="",SUMIFS($K627:$K$6096,$A627:$A$6096,A626,$C627:$C$6096,C626,$E627:$E$6096,E626,$R627:$R$6096,R626),IF(I626="",SUMIFS($K627:$K$6096,$A627:$A$6096,A626,$C627:$C$6096,C626,$E627:$E$6096,E626,$G627:$G$6096,G626,$R627:$R$6096,R626),0))))</f>
        <v>5216</v>
      </c>
      <c r="L626" s="22">
        <f>IF(C626="",SUMIFS($L627:$L$6096,$A627:$A$6096,A626,$E627:$E$6096,""),IF(E626="",SUMIFS($L627:$L$6096,$A627:$A$6096,A626,$C627:$C$6096,C626,$G627:$G$6096,""),IF(G626="",SUMIFS($L627:$L$6096,$A627:$A$6096,A626,$C627:$C$6096,C626,$E627:$E$6096,E626,$R627:$R$6096,R626),IF(I626="",SUMIFS($L627:$L$6096,$A627:$A$6096,A626,$C627:$C$6096,C626,$E627:$E$6096,E626,$G627:$G$6096,G626,$R627:$R$6096,R626),0))))</f>
        <v>9308</v>
      </c>
      <c r="M626" s="22">
        <f t="shared" ref="M626" si="37">K626-L626</f>
        <v>-4092</v>
      </c>
      <c r="N626" s="77"/>
      <c r="O626" s="23"/>
      <c r="P626" s="60"/>
      <c r="Q626" s="73">
        <f>IF(C626="",SUMIFS($Q627:$Q$6096,$A627:$A$6096,A626,$E627:$E$6096,""),IF(E626="",SUMIFS($Q627:$Q$6096,$A627:$A$6096,A626,$C627:$C$6096,C626,$G627:$G$6096,""),IF(G626="",SUMIFS($Q627:$Q$6096,$A627:$A$6096,A626,$C627:$C$6096,C626,$E627:$E$6096,E626,$R627:$R$6096,R626),IF(I626="",SUMIFS($Q627:$Q$6096,$A627:$A$6096,A626,$C627:$C$6096,C626,$E627:$E$6096,E626,$G627:$G$6096,G626,$R627:$R$6096,R626),0))))</f>
        <v>0</v>
      </c>
      <c r="R626" s="61" t="s">
        <v>3000</v>
      </c>
    </row>
    <row r="627" spans="1:18" ht="18" customHeight="1" x14ac:dyDescent="0.15">
      <c r="A627" s="30">
        <v>2</v>
      </c>
      <c r="B627" s="31" t="s">
        <v>130</v>
      </c>
      <c r="C627" s="31">
        <v>1</v>
      </c>
      <c r="D627" s="31" t="s">
        <v>131</v>
      </c>
      <c r="E627" s="31">
        <v>11</v>
      </c>
      <c r="F627" s="31" t="s">
        <v>424</v>
      </c>
      <c r="G627" s="32">
        <v>1</v>
      </c>
      <c r="H627" s="32" t="s">
        <v>19</v>
      </c>
      <c r="I627" s="32"/>
      <c r="J627" s="83"/>
      <c r="K627" s="98"/>
      <c r="L627" s="98"/>
      <c r="M627" s="98"/>
      <c r="N627" s="83"/>
      <c r="O627" s="33"/>
      <c r="P627" s="81"/>
      <c r="Q627" s="33"/>
      <c r="R627" s="39" t="s">
        <v>133</v>
      </c>
    </row>
    <row r="628" spans="1:18" ht="18" customHeight="1" x14ac:dyDescent="0.15">
      <c r="A628" s="30">
        <v>2</v>
      </c>
      <c r="B628" s="31" t="s">
        <v>130</v>
      </c>
      <c r="C628" s="31">
        <v>1</v>
      </c>
      <c r="D628" s="31" t="s">
        <v>131</v>
      </c>
      <c r="E628" s="31">
        <v>11</v>
      </c>
      <c r="F628" s="31" t="s">
        <v>424</v>
      </c>
      <c r="G628" s="31">
        <v>1</v>
      </c>
      <c r="H628" s="31" t="s">
        <v>19</v>
      </c>
      <c r="I628" s="32">
        <v>11</v>
      </c>
      <c r="J628" s="83" t="s">
        <v>425</v>
      </c>
      <c r="K628" s="98">
        <v>452</v>
      </c>
      <c r="L628" s="98">
        <v>614</v>
      </c>
      <c r="M628" s="98">
        <f>K628-L628</f>
        <v>-162</v>
      </c>
      <c r="N628" s="83" t="s">
        <v>426</v>
      </c>
      <c r="O628" s="98">
        <v>451600</v>
      </c>
      <c r="P628" s="81"/>
      <c r="Q628" s="33"/>
      <c r="R628" s="39" t="s">
        <v>133</v>
      </c>
    </row>
    <row r="629" spans="1:18" ht="18" customHeight="1" x14ac:dyDescent="0.15">
      <c r="A629" s="30">
        <v>2</v>
      </c>
      <c r="B629" s="31" t="s">
        <v>130</v>
      </c>
      <c r="C629" s="31">
        <v>1</v>
      </c>
      <c r="D629" s="31" t="s">
        <v>131</v>
      </c>
      <c r="E629" s="31">
        <v>11</v>
      </c>
      <c r="F629" s="31" t="s">
        <v>424</v>
      </c>
      <c r="G629" s="31">
        <v>1</v>
      </c>
      <c r="H629" s="31" t="s">
        <v>19</v>
      </c>
      <c r="I629" s="31">
        <v>11</v>
      </c>
      <c r="J629" s="84" t="s">
        <v>425</v>
      </c>
      <c r="K629" s="98"/>
      <c r="L629" s="98"/>
      <c r="M629" s="98"/>
      <c r="N629" s="83" t="s">
        <v>427</v>
      </c>
      <c r="O629" s="98"/>
      <c r="P629" s="81"/>
      <c r="Q629" s="33"/>
      <c r="R629" s="39" t="s">
        <v>133</v>
      </c>
    </row>
    <row r="630" spans="1:18" ht="18" customHeight="1" x14ac:dyDescent="0.15">
      <c r="A630" s="30">
        <v>2</v>
      </c>
      <c r="B630" s="31" t="s">
        <v>130</v>
      </c>
      <c r="C630" s="31">
        <v>1</v>
      </c>
      <c r="D630" s="31" t="s">
        <v>131</v>
      </c>
      <c r="E630" s="31">
        <v>11</v>
      </c>
      <c r="F630" s="31" t="s">
        <v>424</v>
      </c>
      <c r="G630" s="31">
        <v>1</v>
      </c>
      <c r="H630" s="31" t="s">
        <v>19</v>
      </c>
      <c r="I630" s="32">
        <v>21</v>
      </c>
      <c r="J630" s="83" t="s">
        <v>428</v>
      </c>
      <c r="K630" s="98">
        <v>601</v>
      </c>
      <c r="L630" s="98">
        <v>756</v>
      </c>
      <c r="M630" s="98">
        <f>K630-L630</f>
        <v>-155</v>
      </c>
      <c r="N630" s="83" t="s">
        <v>3220</v>
      </c>
      <c r="O630" s="98">
        <v>600600</v>
      </c>
      <c r="P630" s="81"/>
      <c r="Q630" s="33"/>
      <c r="R630" s="39" t="s">
        <v>133</v>
      </c>
    </row>
    <row r="631" spans="1:18" ht="18" customHeight="1" x14ac:dyDescent="0.15">
      <c r="A631" s="30">
        <v>2</v>
      </c>
      <c r="B631" s="31" t="s">
        <v>130</v>
      </c>
      <c r="C631" s="31">
        <v>1</v>
      </c>
      <c r="D631" s="31" t="s">
        <v>131</v>
      </c>
      <c r="E631" s="31">
        <v>11</v>
      </c>
      <c r="F631" s="31" t="s">
        <v>424</v>
      </c>
      <c r="G631" s="32">
        <v>9</v>
      </c>
      <c r="H631" s="32" t="s">
        <v>30</v>
      </c>
      <c r="I631" s="32"/>
      <c r="J631" s="83"/>
      <c r="K631" s="98"/>
      <c r="L631" s="98"/>
      <c r="M631" s="98"/>
      <c r="N631" s="83"/>
      <c r="O631" s="33"/>
      <c r="P631" s="81"/>
      <c r="Q631" s="33"/>
      <c r="R631" s="39" t="s">
        <v>133</v>
      </c>
    </row>
    <row r="632" spans="1:18" ht="18" customHeight="1" x14ac:dyDescent="0.15">
      <c r="A632" s="30">
        <v>2</v>
      </c>
      <c r="B632" s="31" t="s">
        <v>130</v>
      </c>
      <c r="C632" s="31">
        <v>1</v>
      </c>
      <c r="D632" s="31" t="s">
        <v>131</v>
      </c>
      <c r="E632" s="31">
        <v>11</v>
      </c>
      <c r="F632" s="31" t="s">
        <v>424</v>
      </c>
      <c r="G632" s="31">
        <v>9</v>
      </c>
      <c r="H632" s="31" t="s">
        <v>30</v>
      </c>
      <c r="I632" s="32">
        <v>1</v>
      </c>
      <c r="J632" s="83" t="s">
        <v>80</v>
      </c>
      <c r="K632" s="98">
        <v>9</v>
      </c>
      <c r="L632" s="98">
        <v>5</v>
      </c>
      <c r="M632" s="98">
        <f>K632-L632</f>
        <v>4</v>
      </c>
      <c r="N632" s="83" t="s">
        <v>3221</v>
      </c>
      <c r="O632" s="98">
        <v>9000</v>
      </c>
      <c r="P632" s="81"/>
      <c r="Q632" s="33"/>
      <c r="R632" s="39" t="s">
        <v>133</v>
      </c>
    </row>
    <row r="633" spans="1:18" ht="18" customHeight="1" x14ac:dyDescent="0.15">
      <c r="A633" s="30">
        <v>2</v>
      </c>
      <c r="B633" s="31" t="s">
        <v>130</v>
      </c>
      <c r="C633" s="31">
        <v>1</v>
      </c>
      <c r="D633" s="31" t="s">
        <v>131</v>
      </c>
      <c r="E633" s="31">
        <v>11</v>
      </c>
      <c r="F633" s="31" t="s">
        <v>424</v>
      </c>
      <c r="G633" s="31">
        <v>9</v>
      </c>
      <c r="H633" s="31" t="s">
        <v>30</v>
      </c>
      <c r="I633" s="31">
        <v>1</v>
      </c>
      <c r="J633" s="84" t="s">
        <v>80</v>
      </c>
      <c r="K633" s="98"/>
      <c r="L633" s="98"/>
      <c r="M633" s="98"/>
      <c r="N633" s="83" t="s">
        <v>429</v>
      </c>
      <c r="O633" s="98"/>
      <c r="P633" s="81"/>
      <c r="Q633" s="33"/>
      <c r="R633" s="39" t="s">
        <v>133</v>
      </c>
    </row>
    <row r="634" spans="1:18" ht="18" customHeight="1" x14ac:dyDescent="0.15">
      <c r="A634" s="30">
        <v>2</v>
      </c>
      <c r="B634" s="31" t="s">
        <v>130</v>
      </c>
      <c r="C634" s="31">
        <v>1</v>
      </c>
      <c r="D634" s="31" t="s">
        <v>131</v>
      </c>
      <c r="E634" s="31">
        <v>11</v>
      </c>
      <c r="F634" s="31" t="s">
        <v>424</v>
      </c>
      <c r="G634" s="32">
        <v>11</v>
      </c>
      <c r="H634" s="32" t="s">
        <v>33</v>
      </c>
      <c r="I634" s="32"/>
      <c r="J634" s="83"/>
      <c r="K634" s="98"/>
      <c r="L634" s="98"/>
      <c r="M634" s="98"/>
      <c r="N634" s="83"/>
      <c r="O634" s="33"/>
      <c r="P634" s="81"/>
      <c r="Q634" s="33"/>
      <c r="R634" s="39" t="s">
        <v>133</v>
      </c>
    </row>
    <row r="635" spans="1:18" ht="18" customHeight="1" x14ac:dyDescent="0.15">
      <c r="A635" s="30">
        <v>2</v>
      </c>
      <c r="B635" s="31" t="s">
        <v>130</v>
      </c>
      <c r="C635" s="31">
        <v>1</v>
      </c>
      <c r="D635" s="31" t="s">
        <v>131</v>
      </c>
      <c r="E635" s="31">
        <v>11</v>
      </c>
      <c r="F635" s="31" t="s">
        <v>424</v>
      </c>
      <c r="G635" s="31">
        <v>11</v>
      </c>
      <c r="H635" s="31" t="s">
        <v>33</v>
      </c>
      <c r="I635" s="32">
        <v>1</v>
      </c>
      <c r="J635" s="83" t="s">
        <v>34</v>
      </c>
      <c r="K635" s="98">
        <v>222</v>
      </c>
      <c r="L635" s="98">
        <v>223</v>
      </c>
      <c r="M635" s="98">
        <f>K635-L635</f>
        <v>-1</v>
      </c>
      <c r="N635" s="83" t="s">
        <v>430</v>
      </c>
      <c r="O635" s="98">
        <v>100000</v>
      </c>
      <c r="P635" s="81"/>
      <c r="Q635" s="33"/>
      <c r="R635" s="39" t="s">
        <v>133</v>
      </c>
    </row>
    <row r="636" spans="1:18" ht="18" customHeight="1" x14ac:dyDescent="0.15">
      <c r="A636" s="30">
        <v>2</v>
      </c>
      <c r="B636" s="31" t="s">
        <v>130</v>
      </c>
      <c r="C636" s="31">
        <v>1</v>
      </c>
      <c r="D636" s="31" t="s">
        <v>131</v>
      </c>
      <c r="E636" s="31">
        <v>11</v>
      </c>
      <c r="F636" s="31" t="s">
        <v>424</v>
      </c>
      <c r="G636" s="31">
        <v>11</v>
      </c>
      <c r="H636" s="31" t="s">
        <v>33</v>
      </c>
      <c r="I636" s="31">
        <v>1</v>
      </c>
      <c r="J636" s="84" t="s">
        <v>34</v>
      </c>
      <c r="K636" s="98"/>
      <c r="L636" s="98"/>
      <c r="M636" s="98"/>
      <c r="N636" s="83" t="s">
        <v>4150</v>
      </c>
      <c r="O636" s="98">
        <v>100818</v>
      </c>
      <c r="P636" s="81"/>
      <c r="Q636" s="33"/>
      <c r="R636" s="39" t="s">
        <v>133</v>
      </c>
    </row>
    <row r="637" spans="1:18" ht="18" customHeight="1" x14ac:dyDescent="0.15">
      <c r="A637" s="30">
        <v>2</v>
      </c>
      <c r="B637" s="31" t="s">
        <v>130</v>
      </c>
      <c r="C637" s="31">
        <v>1</v>
      </c>
      <c r="D637" s="31" t="s">
        <v>131</v>
      </c>
      <c r="E637" s="31">
        <v>11</v>
      </c>
      <c r="F637" s="31" t="s">
        <v>424</v>
      </c>
      <c r="G637" s="31">
        <v>11</v>
      </c>
      <c r="H637" s="31" t="s">
        <v>33</v>
      </c>
      <c r="I637" s="31">
        <v>1</v>
      </c>
      <c r="J637" s="84" t="s">
        <v>34</v>
      </c>
      <c r="K637" s="98"/>
      <c r="L637" s="98"/>
      <c r="M637" s="98"/>
      <c r="N637" s="83" t="s">
        <v>4151</v>
      </c>
      <c r="O637" s="98">
        <v>20220</v>
      </c>
      <c r="P637" s="81"/>
      <c r="Q637" s="33"/>
      <c r="R637" s="39" t="s">
        <v>133</v>
      </c>
    </row>
    <row r="638" spans="1:18" ht="18" customHeight="1" x14ac:dyDescent="0.15">
      <c r="A638" s="30">
        <v>2</v>
      </c>
      <c r="B638" s="31" t="s">
        <v>130</v>
      </c>
      <c r="C638" s="31">
        <v>1</v>
      </c>
      <c r="D638" s="31" t="s">
        <v>131</v>
      </c>
      <c r="E638" s="31">
        <v>11</v>
      </c>
      <c r="F638" s="31" t="s">
        <v>424</v>
      </c>
      <c r="G638" s="31">
        <v>11</v>
      </c>
      <c r="H638" s="31" t="s">
        <v>33</v>
      </c>
      <c r="I638" s="32">
        <v>2</v>
      </c>
      <c r="J638" s="83" t="s">
        <v>46</v>
      </c>
      <c r="K638" s="98">
        <v>60</v>
      </c>
      <c r="L638" s="98">
        <v>60</v>
      </c>
      <c r="M638" s="98">
        <f t="shared" ref="M638:M640" si="38">K638-L638</f>
        <v>0</v>
      </c>
      <c r="N638" s="83" t="s">
        <v>4152</v>
      </c>
      <c r="O638" s="98">
        <v>60000</v>
      </c>
      <c r="P638" s="81"/>
      <c r="Q638" s="33"/>
      <c r="R638" s="39" t="s">
        <v>133</v>
      </c>
    </row>
    <row r="639" spans="1:18" ht="18" customHeight="1" x14ac:dyDescent="0.15">
      <c r="A639" s="30">
        <v>2</v>
      </c>
      <c r="B639" s="31" t="s">
        <v>130</v>
      </c>
      <c r="C639" s="31">
        <v>1</v>
      </c>
      <c r="D639" s="31" t="s">
        <v>131</v>
      </c>
      <c r="E639" s="31">
        <v>11</v>
      </c>
      <c r="F639" s="31" t="s">
        <v>424</v>
      </c>
      <c r="G639" s="31">
        <v>11</v>
      </c>
      <c r="H639" s="31" t="s">
        <v>33</v>
      </c>
      <c r="I639" s="32">
        <v>5</v>
      </c>
      <c r="J639" s="83" t="s">
        <v>47</v>
      </c>
      <c r="K639" s="98">
        <v>1200</v>
      </c>
      <c r="L639" s="98">
        <v>1380</v>
      </c>
      <c r="M639" s="98">
        <f t="shared" si="38"/>
        <v>-180</v>
      </c>
      <c r="N639" s="83" t="s">
        <v>3222</v>
      </c>
      <c r="O639" s="98">
        <v>1200000</v>
      </c>
      <c r="P639" s="81"/>
      <c r="Q639" s="33"/>
      <c r="R639" s="39" t="s">
        <v>133</v>
      </c>
    </row>
    <row r="640" spans="1:18" ht="18" customHeight="1" x14ac:dyDescent="0.15">
      <c r="A640" s="30">
        <v>2</v>
      </c>
      <c r="B640" s="31" t="s">
        <v>130</v>
      </c>
      <c r="C640" s="31">
        <v>1</v>
      </c>
      <c r="D640" s="31" t="s">
        <v>131</v>
      </c>
      <c r="E640" s="31">
        <v>11</v>
      </c>
      <c r="F640" s="31" t="s">
        <v>424</v>
      </c>
      <c r="G640" s="31">
        <v>11</v>
      </c>
      <c r="H640" s="31" t="s">
        <v>33</v>
      </c>
      <c r="I640" s="32">
        <v>6</v>
      </c>
      <c r="J640" s="83" t="s">
        <v>48</v>
      </c>
      <c r="K640" s="98">
        <v>50</v>
      </c>
      <c r="L640" s="98">
        <v>1250</v>
      </c>
      <c r="M640" s="98">
        <f t="shared" si="38"/>
        <v>-1200</v>
      </c>
      <c r="N640" s="83" t="s">
        <v>431</v>
      </c>
      <c r="O640" s="98">
        <v>50000</v>
      </c>
      <c r="P640" s="81"/>
      <c r="Q640" s="33"/>
      <c r="R640" s="39" t="s">
        <v>133</v>
      </c>
    </row>
    <row r="641" spans="1:18" ht="18" customHeight="1" x14ac:dyDescent="0.15">
      <c r="A641" s="30">
        <v>2</v>
      </c>
      <c r="B641" s="31" t="s">
        <v>130</v>
      </c>
      <c r="C641" s="31">
        <v>1</v>
      </c>
      <c r="D641" s="31" t="s">
        <v>131</v>
      </c>
      <c r="E641" s="31">
        <v>11</v>
      </c>
      <c r="F641" s="31" t="s">
        <v>424</v>
      </c>
      <c r="G641" s="32">
        <v>12</v>
      </c>
      <c r="H641" s="32" t="s">
        <v>36</v>
      </c>
      <c r="I641" s="32"/>
      <c r="J641" s="83"/>
      <c r="K641" s="98"/>
      <c r="L641" s="98"/>
      <c r="M641" s="98"/>
      <c r="N641" s="83"/>
      <c r="O641" s="33"/>
      <c r="P641" s="81"/>
      <c r="Q641" s="33"/>
      <c r="R641" s="39" t="s">
        <v>133</v>
      </c>
    </row>
    <row r="642" spans="1:18" ht="18" customHeight="1" x14ac:dyDescent="0.15">
      <c r="A642" s="30">
        <v>2</v>
      </c>
      <c r="B642" s="31" t="s">
        <v>130</v>
      </c>
      <c r="C642" s="31">
        <v>1</v>
      </c>
      <c r="D642" s="31" t="s">
        <v>131</v>
      </c>
      <c r="E642" s="31">
        <v>11</v>
      </c>
      <c r="F642" s="31" t="s">
        <v>424</v>
      </c>
      <c r="G642" s="31">
        <v>12</v>
      </c>
      <c r="H642" s="31" t="s">
        <v>36</v>
      </c>
      <c r="I642" s="32">
        <v>3</v>
      </c>
      <c r="J642" s="83" t="s">
        <v>6</v>
      </c>
      <c r="K642" s="98">
        <v>0</v>
      </c>
      <c r="L642" s="98">
        <v>8</v>
      </c>
      <c r="M642" s="98">
        <f t="shared" ref="M642:M643" si="39">K642-L642</f>
        <v>-8</v>
      </c>
      <c r="N642" s="83"/>
      <c r="O642" s="98"/>
      <c r="P642" s="81"/>
      <c r="Q642" s="33"/>
      <c r="R642" s="39" t="s">
        <v>133</v>
      </c>
    </row>
    <row r="643" spans="1:18" ht="18" customHeight="1" x14ac:dyDescent="0.15">
      <c r="A643" s="30">
        <v>2</v>
      </c>
      <c r="B643" s="31" t="s">
        <v>130</v>
      </c>
      <c r="C643" s="31">
        <v>1</v>
      </c>
      <c r="D643" s="31" t="s">
        <v>131</v>
      </c>
      <c r="E643" s="31">
        <v>11</v>
      </c>
      <c r="F643" s="31" t="s">
        <v>424</v>
      </c>
      <c r="G643" s="31">
        <v>12</v>
      </c>
      <c r="H643" s="31" t="s">
        <v>36</v>
      </c>
      <c r="I643" s="32">
        <v>11</v>
      </c>
      <c r="J643" s="83" t="s">
        <v>38</v>
      </c>
      <c r="K643" s="98">
        <v>34</v>
      </c>
      <c r="L643" s="98">
        <v>60</v>
      </c>
      <c r="M643" s="98">
        <f t="shared" si="39"/>
        <v>-26</v>
      </c>
      <c r="N643" s="83" t="s">
        <v>432</v>
      </c>
      <c r="O643" s="98">
        <v>33910</v>
      </c>
      <c r="P643" s="81"/>
      <c r="Q643" s="33"/>
      <c r="R643" s="39" t="s">
        <v>133</v>
      </c>
    </row>
    <row r="644" spans="1:18" ht="18" customHeight="1" x14ac:dyDescent="0.15">
      <c r="A644" s="30">
        <v>2</v>
      </c>
      <c r="B644" s="31" t="s">
        <v>130</v>
      </c>
      <c r="C644" s="31">
        <v>1</v>
      </c>
      <c r="D644" s="31" t="s">
        <v>131</v>
      </c>
      <c r="E644" s="31">
        <v>11</v>
      </c>
      <c r="F644" s="31" t="s">
        <v>424</v>
      </c>
      <c r="G644" s="32">
        <v>15</v>
      </c>
      <c r="H644" s="32" t="s">
        <v>50</v>
      </c>
      <c r="I644" s="32"/>
      <c r="J644" s="83"/>
      <c r="K644" s="98"/>
      <c r="L644" s="98"/>
      <c r="M644" s="98"/>
      <c r="N644" s="83"/>
      <c r="O644" s="33"/>
      <c r="P644" s="81"/>
      <c r="Q644" s="33"/>
      <c r="R644" s="39" t="s">
        <v>133</v>
      </c>
    </row>
    <row r="645" spans="1:18" ht="18" customHeight="1" x14ac:dyDescent="0.15">
      <c r="A645" s="30">
        <v>2</v>
      </c>
      <c r="B645" s="31" t="s">
        <v>130</v>
      </c>
      <c r="C645" s="31">
        <v>1</v>
      </c>
      <c r="D645" s="31" t="s">
        <v>131</v>
      </c>
      <c r="E645" s="31">
        <v>11</v>
      </c>
      <c r="F645" s="31" t="s">
        <v>424</v>
      </c>
      <c r="G645" s="31">
        <v>15</v>
      </c>
      <c r="H645" s="31" t="s">
        <v>50</v>
      </c>
      <c r="I645" s="32">
        <v>1</v>
      </c>
      <c r="J645" s="83" t="s">
        <v>51</v>
      </c>
      <c r="K645" s="98">
        <v>1000</v>
      </c>
      <c r="L645" s="98">
        <v>4000</v>
      </c>
      <c r="M645" s="98">
        <f t="shared" ref="M645:M646" si="40">K645-L645</f>
        <v>-3000</v>
      </c>
      <c r="N645" s="83" t="s">
        <v>4153</v>
      </c>
      <c r="O645" s="98">
        <v>1000000</v>
      </c>
      <c r="P645" s="81"/>
      <c r="Q645" s="33"/>
      <c r="R645" s="39" t="s">
        <v>133</v>
      </c>
    </row>
    <row r="646" spans="1:18" ht="18" customHeight="1" x14ac:dyDescent="0.15">
      <c r="A646" s="30">
        <v>2</v>
      </c>
      <c r="B646" s="31" t="s">
        <v>130</v>
      </c>
      <c r="C646" s="31">
        <v>1</v>
      </c>
      <c r="D646" s="31" t="s">
        <v>131</v>
      </c>
      <c r="E646" s="31">
        <v>11</v>
      </c>
      <c r="F646" s="31" t="s">
        <v>424</v>
      </c>
      <c r="G646" s="31">
        <v>15</v>
      </c>
      <c r="H646" s="31" t="s">
        <v>50</v>
      </c>
      <c r="I646" s="32">
        <v>2</v>
      </c>
      <c r="J646" s="83" t="s">
        <v>280</v>
      </c>
      <c r="K646" s="98">
        <v>860</v>
      </c>
      <c r="L646" s="98">
        <v>360</v>
      </c>
      <c r="M646" s="98">
        <f t="shared" si="40"/>
        <v>500</v>
      </c>
      <c r="N646" s="83" t="s">
        <v>3223</v>
      </c>
      <c r="O646" s="98">
        <v>360000</v>
      </c>
      <c r="P646" s="81"/>
      <c r="Q646" s="33"/>
      <c r="R646" s="39" t="s">
        <v>133</v>
      </c>
    </row>
    <row r="647" spans="1:18" ht="18" customHeight="1" x14ac:dyDescent="0.15">
      <c r="A647" s="30">
        <v>2</v>
      </c>
      <c r="B647" s="31" t="s">
        <v>130</v>
      </c>
      <c r="C647" s="31">
        <v>1</v>
      </c>
      <c r="D647" s="31" t="s">
        <v>131</v>
      </c>
      <c r="E647" s="31">
        <v>11</v>
      </c>
      <c r="F647" s="31" t="s">
        <v>424</v>
      </c>
      <c r="G647" s="31">
        <v>15</v>
      </c>
      <c r="H647" s="31" t="s">
        <v>50</v>
      </c>
      <c r="I647" s="31">
        <v>2</v>
      </c>
      <c r="J647" s="84" t="s">
        <v>280</v>
      </c>
      <c r="K647" s="98"/>
      <c r="L647" s="98"/>
      <c r="M647" s="98"/>
      <c r="N647" s="83" t="s">
        <v>4154</v>
      </c>
      <c r="O647" s="98">
        <v>500000</v>
      </c>
      <c r="P647" s="81"/>
      <c r="Q647" s="33"/>
      <c r="R647" s="39" t="s">
        <v>133</v>
      </c>
    </row>
    <row r="648" spans="1:18" ht="18" customHeight="1" x14ac:dyDescent="0.15">
      <c r="A648" s="30">
        <v>2</v>
      </c>
      <c r="B648" s="31" t="s">
        <v>130</v>
      </c>
      <c r="C648" s="31">
        <v>1</v>
      </c>
      <c r="D648" s="31" t="s">
        <v>131</v>
      </c>
      <c r="E648" s="31">
        <v>11</v>
      </c>
      <c r="F648" s="31" t="s">
        <v>424</v>
      </c>
      <c r="G648" s="32">
        <v>16</v>
      </c>
      <c r="H648" s="32" t="s">
        <v>52</v>
      </c>
      <c r="I648" s="32"/>
      <c r="J648" s="83"/>
      <c r="K648" s="98"/>
      <c r="L648" s="98"/>
      <c r="M648" s="98"/>
      <c r="N648" s="83"/>
      <c r="O648" s="33"/>
      <c r="P648" s="81"/>
      <c r="Q648" s="33"/>
      <c r="R648" s="39" t="s">
        <v>133</v>
      </c>
    </row>
    <row r="649" spans="1:18" ht="18" customHeight="1" x14ac:dyDescent="0.15">
      <c r="A649" s="30">
        <v>2</v>
      </c>
      <c r="B649" s="31" t="s">
        <v>130</v>
      </c>
      <c r="C649" s="31">
        <v>1</v>
      </c>
      <c r="D649" s="31" t="s">
        <v>131</v>
      </c>
      <c r="E649" s="31">
        <v>11</v>
      </c>
      <c r="F649" s="31" t="s">
        <v>424</v>
      </c>
      <c r="G649" s="31">
        <v>16</v>
      </c>
      <c r="H649" s="31" t="s">
        <v>52</v>
      </c>
      <c r="I649" s="32">
        <v>1</v>
      </c>
      <c r="J649" s="83" t="s">
        <v>53</v>
      </c>
      <c r="K649" s="98">
        <v>498</v>
      </c>
      <c r="L649" s="98">
        <v>332</v>
      </c>
      <c r="M649" s="98">
        <f>K649-L649</f>
        <v>166</v>
      </c>
      <c r="N649" s="83" t="s">
        <v>4155</v>
      </c>
      <c r="O649" s="98">
        <v>498000</v>
      </c>
      <c r="P649" s="81"/>
      <c r="Q649" s="33"/>
      <c r="R649" s="39" t="s">
        <v>133</v>
      </c>
    </row>
    <row r="650" spans="1:18" ht="18" customHeight="1" x14ac:dyDescent="0.15">
      <c r="A650" s="30">
        <v>2</v>
      </c>
      <c r="B650" s="31" t="s">
        <v>130</v>
      </c>
      <c r="C650" s="31">
        <v>1</v>
      </c>
      <c r="D650" s="31" t="s">
        <v>131</v>
      </c>
      <c r="E650" s="31">
        <v>11</v>
      </c>
      <c r="F650" s="31" t="s">
        <v>424</v>
      </c>
      <c r="G650" s="32">
        <v>19</v>
      </c>
      <c r="H650" s="32" t="s">
        <v>42</v>
      </c>
      <c r="I650" s="32"/>
      <c r="J650" s="83"/>
      <c r="K650" s="98"/>
      <c r="L650" s="98"/>
      <c r="M650" s="98"/>
      <c r="N650" s="83"/>
      <c r="O650" s="33"/>
      <c r="P650" s="81"/>
      <c r="Q650" s="33"/>
      <c r="R650" s="39" t="s">
        <v>133</v>
      </c>
    </row>
    <row r="651" spans="1:18" ht="18" customHeight="1" x14ac:dyDescent="0.15">
      <c r="A651" s="30">
        <v>2</v>
      </c>
      <c r="B651" s="31" t="s">
        <v>130</v>
      </c>
      <c r="C651" s="31">
        <v>1</v>
      </c>
      <c r="D651" s="31" t="s">
        <v>131</v>
      </c>
      <c r="E651" s="31">
        <v>11</v>
      </c>
      <c r="F651" s="31" t="s">
        <v>424</v>
      </c>
      <c r="G651" s="31">
        <v>19</v>
      </c>
      <c r="H651" s="31" t="s">
        <v>42</v>
      </c>
      <c r="I651" s="32">
        <v>11</v>
      </c>
      <c r="J651" s="83" t="s">
        <v>43</v>
      </c>
      <c r="K651" s="98">
        <v>230</v>
      </c>
      <c r="L651" s="98">
        <v>235</v>
      </c>
      <c r="M651" s="98">
        <f>K651-L651</f>
        <v>-5</v>
      </c>
      <c r="N651" s="83" t="s">
        <v>433</v>
      </c>
      <c r="O651" s="98">
        <v>25000</v>
      </c>
      <c r="P651" s="81"/>
      <c r="Q651" s="33"/>
      <c r="R651" s="39" t="s">
        <v>133</v>
      </c>
    </row>
    <row r="652" spans="1:18" ht="18" customHeight="1" x14ac:dyDescent="0.15">
      <c r="A652" s="30">
        <v>2</v>
      </c>
      <c r="B652" s="31" t="s">
        <v>130</v>
      </c>
      <c r="C652" s="31">
        <v>1</v>
      </c>
      <c r="D652" s="31" t="s">
        <v>131</v>
      </c>
      <c r="E652" s="31">
        <v>11</v>
      </c>
      <c r="F652" s="31" t="s">
        <v>424</v>
      </c>
      <c r="G652" s="31">
        <v>19</v>
      </c>
      <c r="H652" s="31" t="s">
        <v>42</v>
      </c>
      <c r="I652" s="31">
        <v>11</v>
      </c>
      <c r="J652" s="84" t="s">
        <v>43</v>
      </c>
      <c r="K652" s="98"/>
      <c r="L652" s="98"/>
      <c r="M652" s="98"/>
      <c r="N652" s="83" t="s">
        <v>434</v>
      </c>
      <c r="O652" s="98">
        <v>28000</v>
      </c>
      <c r="P652" s="81"/>
      <c r="Q652" s="33"/>
      <c r="R652" s="39" t="s">
        <v>133</v>
      </c>
    </row>
    <row r="653" spans="1:18" ht="18" customHeight="1" x14ac:dyDescent="0.15">
      <c r="A653" s="30">
        <v>2</v>
      </c>
      <c r="B653" s="31" t="s">
        <v>130</v>
      </c>
      <c r="C653" s="31">
        <v>1</v>
      </c>
      <c r="D653" s="31" t="s">
        <v>131</v>
      </c>
      <c r="E653" s="31">
        <v>11</v>
      </c>
      <c r="F653" s="31" t="s">
        <v>424</v>
      </c>
      <c r="G653" s="31">
        <v>19</v>
      </c>
      <c r="H653" s="31" t="s">
        <v>42</v>
      </c>
      <c r="I653" s="31">
        <v>11</v>
      </c>
      <c r="J653" s="84" t="s">
        <v>43</v>
      </c>
      <c r="K653" s="98"/>
      <c r="L653" s="98"/>
      <c r="M653" s="98"/>
      <c r="N653" s="83" t="s">
        <v>435</v>
      </c>
      <c r="O653" s="98">
        <v>176400</v>
      </c>
      <c r="P653" s="81"/>
      <c r="Q653" s="33"/>
      <c r="R653" s="39" t="s">
        <v>133</v>
      </c>
    </row>
    <row r="654" spans="1:18" ht="18" customHeight="1" x14ac:dyDescent="0.15">
      <c r="A654" s="30">
        <v>2</v>
      </c>
      <c r="B654" s="31" t="s">
        <v>130</v>
      </c>
      <c r="C654" s="31">
        <v>1</v>
      </c>
      <c r="D654" s="31" t="s">
        <v>131</v>
      </c>
      <c r="E654" s="31">
        <v>11</v>
      </c>
      <c r="F654" s="31" t="s">
        <v>424</v>
      </c>
      <c r="G654" s="32">
        <v>27</v>
      </c>
      <c r="H654" s="32" t="s">
        <v>54</v>
      </c>
      <c r="I654" s="32"/>
      <c r="J654" s="83"/>
      <c r="K654" s="98"/>
      <c r="L654" s="98"/>
      <c r="M654" s="98"/>
      <c r="N654" s="83"/>
      <c r="O654" s="33"/>
      <c r="P654" s="81"/>
      <c r="Q654" s="33"/>
      <c r="R654" s="39" t="s">
        <v>133</v>
      </c>
    </row>
    <row r="655" spans="1:18" ht="18" customHeight="1" x14ac:dyDescent="0.15">
      <c r="A655" s="30">
        <v>2</v>
      </c>
      <c r="B655" s="31" t="s">
        <v>130</v>
      </c>
      <c r="C655" s="31">
        <v>1</v>
      </c>
      <c r="D655" s="31" t="s">
        <v>131</v>
      </c>
      <c r="E655" s="31">
        <v>11</v>
      </c>
      <c r="F655" s="31" t="s">
        <v>424</v>
      </c>
      <c r="G655" s="31">
        <v>27</v>
      </c>
      <c r="H655" s="31" t="s">
        <v>54</v>
      </c>
      <c r="I655" s="32">
        <v>1</v>
      </c>
      <c r="J655" s="83" t="s">
        <v>55</v>
      </c>
      <c r="K655" s="98">
        <v>0</v>
      </c>
      <c r="L655" s="98">
        <v>25</v>
      </c>
      <c r="M655" s="98">
        <f>K655-L655</f>
        <v>-25</v>
      </c>
      <c r="N655" s="83"/>
      <c r="O655" s="98"/>
      <c r="P655" s="81"/>
      <c r="Q655" s="33"/>
      <c r="R655" s="39" t="s">
        <v>133</v>
      </c>
    </row>
    <row r="656" spans="1:18" s="6" customFormat="1" ht="18" customHeight="1" x14ac:dyDescent="0.15">
      <c r="A656" s="13">
        <v>2</v>
      </c>
      <c r="B656" s="14" t="s">
        <v>3012</v>
      </c>
      <c r="C656" s="19">
        <v>1</v>
      </c>
      <c r="D656" s="14" t="s">
        <v>131</v>
      </c>
      <c r="E656" s="20">
        <v>12</v>
      </c>
      <c r="F656" s="21" t="s">
        <v>3013</v>
      </c>
      <c r="G656" s="20"/>
      <c r="H656" s="21"/>
      <c r="I656" s="20"/>
      <c r="J656" s="20"/>
      <c r="K656" s="22">
        <f>IF(C656="",SUMIFS($K657:$K$6096,$A657:$A$6096,A656,$E657:$E$6096,""),IF(E656="",SUMIFS($K657:$K$6096,$A657:$A$6096,A656,$C657:$C$6096,C656,$G657:$G$6096,""),IF(G656="",SUMIFS($K657:$K$6096,$A657:$A$6096,A656,$C657:$C$6096,C656,$E657:$E$6096,E656,$R657:$R$6096,R656),IF(I656="",SUMIFS($K657:$K$6096,$A657:$A$6096,A656,$C657:$C$6096,C656,$E657:$E$6096,E656,$G657:$G$6096,G656,$R657:$R$6096,R656),0))))</f>
        <v>5292</v>
      </c>
      <c r="L656" s="22">
        <f>IF(C656="",SUMIFS($L657:$L$6096,$A657:$A$6096,A656,$E657:$E$6096,""),IF(E656="",SUMIFS($L657:$L$6096,$A657:$A$6096,A656,$C657:$C$6096,C656,$G657:$G$6096,""),IF(G656="",SUMIFS($L657:$L$6096,$A657:$A$6096,A656,$C657:$C$6096,C656,$E657:$E$6096,E656,$R657:$R$6096,R656),IF(I656="",SUMIFS($L657:$L$6096,$A657:$A$6096,A656,$C657:$C$6096,C656,$E657:$E$6096,E656,$G657:$G$6096,G656,$R657:$R$6096,R656),0))))</f>
        <v>5047</v>
      </c>
      <c r="M656" s="22">
        <f t="shared" ref="M656" si="41">K656-L656</f>
        <v>245</v>
      </c>
      <c r="N656" s="77"/>
      <c r="O656" s="23"/>
      <c r="P656" s="60"/>
      <c r="Q656" s="73">
        <f>IF(C656="",SUMIFS($Q657:$Q$6096,$A657:$A$6096,A656,$E657:$E$6096,""),IF(E656="",SUMIFS($Q657:$Q$6096,$A657:$A$6096,A656,$C657:$C$6096,C656,$G657:$G$6096,""),IF(G656="",SUMIFS($Q657:$Q$6096,$A657:$A$6096,A656,$C657:$C$6096,C656,$E657:$E$6096,E656,$R657:$R$6096,R656),IF(I656="",SUMIFS($Q657:$Q$6096,$A657:$A$6096,A656,$C657:$C$6096,C656,$E657:$E$6096,E656,$G657:$G$6096,G656,$R657:$R$6096,R656),0))))</f>
        <v>243</v>
      </c>
      <c r="R656" s="61" t="s">
        <v>3014</v>
      </c>
    </row>
    <row r="657" spans="1:18" ht="18" customHeight="1" x14ac:dyDescent="0.15">
      <c r="A657" s="30">
        <v>2</v>
      </c>
      <c r="B657" s="31" t="s">
        <v>130</v>
      </c>
      <c r="C657" s="31">
        <v>1</v>
      </c>
      <c r="D657" s="31" t="s">
        <v>131</v>
      </c>
      <c r="E657" s="31">
        <v>12</v>
      </c>
      <c r="F657" s="31" t="s">
        <v>436</v>
      </c>
      <c r="G657" s="32">
        <v>8</v>
      </c>
      <c r="H657" s="32" t="s">
        <v>77</v>
      </c>
      <c r="I657" s="32"/>
      <c r="J657" s="83"/>
      <c r="K657" s="98"/>
      <c r="L657" s="98"/>
      <c r="M657" s="98"/>
      <c r="N657" s="83"/>
      <c r="O657" s="33"/>
      <c r="P657" s="81" t="s">
        <v>8</v>
      </c>
      <c r="Q657" s="33">
        <v>243</v>
      </c>
      <c r="R657" s="39" t="s">
        <v>133</v>
      </c>
    </row>
    <row r="658" spans="1:18" ht="18" customHeight="1" x14ac:dyDescent="0.15">
      <c r="A658" s="30">
        <v>2</v>
      </c>
      <c r="B658" s="31" t="s">
        <v>130</v>
      </c>
      <c r="C658" s="31">
        <v>1</v>
      </c>
      <c r="D658" s="31" t="s">
        <v>131</v>
      </c>
      <c r="E658" s="31">
        <v>12</v>
      </c>
      <c r="F658" s="31" t="s">
        <v>436</v>
      </c>
      <c r="G658" s="31">
        <v>8</v>
      </c>
      <c r="H658" s="31" t="s">
        <v>77</v>
      </c>
      <c r="I658" s="32">
        <v>1</v>
      </c>
      <c r="J658" s="83" t="s">
        <v>437</v>
      </c>
      <c r="K658" s="98">
        <v>50</v>
      </c>
      <c r="L658" s="98">
        <v>50</v>
      </c>
      <c r="M658" s="98">
        <f>K658-L658</f>
        <v>0</v>
      </c>
      <c r="N658" s="83" t="s">
        <v>438</v>
      </c>
      <c r="O658" s="98">
        <v>50000</v>
      </c>
      <c r="P658" s="81"/>
      <c r="Q658" s="33"/>
      <c r="R658" s="39" t="s">
        <v>133</v>
      </c>
    </row>
    <row r="659" spans="1:18" ht="18" customHeight="1" x14ac:dyDescent="0.15">
      <c r="A659" s="30">
        <v>2</v>
      </c>
      <c r="B659" s="31" t="s">
        <v>130</v>
      </c>
      <c r="C659" s="31">
        <v>1</v>
      </c>
      <c r="D659" s="31" t="s">
        <v>131</v>
      </c>
      <c r="E659" s="31">
        <v>12</v>
      </c>
      <c r="F659" s="31" t="s">
        <v>436</v>
      </c>
      <c r="G659" s="32">
        <v>9</v>
      </c>
      <c r="H659" s="32" t="s">
        <v>30</v>
      </c>
      <c r="I659" s="32"/>
      <c r="J659" s="83"/>
      <c r="K659" s="98"/>
      <c r="L659" s="98"/>
      <c r="M659" s="98"/>
      <c r="N659" s="83"/>
      <c r="O659" s="33"/>
      <c r="P659" s="81"/>
      <c r="Q659" s="33"/>
      <c r="R659" s="39" t="s">
        <v>133</v>
      </c>
    </row>
    <row r="660" spans="1:18" ht="18" customHeight="1" x14ac:dyDescent="0.15">
      <c r="A660" s="30">
        <v>2</v>
      </c>
      <c r="B660" s="31" t="s">
        <v>130</v>
      </c>
      <c r="C660" s="31">
        <v>1</v>
      </c>
      <c r="D660" s="31" t="s">
        <v>131</v>
      </c>
      <c r="E660" s="31">
        <v>12</v>
      </c>
      <c r="F660" s="31" t="s">
        <v>436</v>
      </c>
      <c r="G660" s="31">
        <v>9</v>
      </c>
      <c r="H660" s="31" t="s">
        <v>30</v>
      </c>
      <c r="I660" s="32">
        <v>2</v>
      </c>
      <c r="J660" s="83" t="s">
        <v>31</v>
      </c>
      <c r="K660" s="98">
        <v>190</v>
      </c>
      <c r="L660" s="98">
        <v>118</v>
      </c>
      <c r="M660" s="98">
        <f>K660-L660</f>
        <v>72</v>
      </c>
      <c r="N660" s="83" t="s">
        <v>4156</v>
      </c>
      <c r="O660" s="98">
        <v>180000</v>
      </c>
      <c r="P660" s="81"/>
      <c r="Q660" s="33"/>
      <c r="R660" s="39" t="s">
        <v>133</v>
      </c>
    </row>
    <row r="661" spans="1:18" ht="18" customHeight="1" x14ac:dyDescent="0.15">
      <c r="A661" s="30">
        <v>2</v>
      </c>
      <c r="B661" s="31" t="s">
        <v>130</v>
      </c>
      <c r="C661" s="31">
        <v>1</v>
      </c>
      <c r="D661" s="31" t="s">
        <v>131</v>
      </c>
      <c r="E661" s="31">
        <v>12</v>
      </c>
      <c r="F661" s="31" t="s">
        <v>436</v>
      </c>
      <c r="G661" s="31">
        <v>9</v>
      </c>
      <c r="H661" s="31" t="s">
        <v>30</v>
      </c>
      <c r="I661" s="31">
        <v>2</v>
      </c>
      <c r="J661" s="84" t="s">
        <v>31</v>
      </c>
      <c r="K661" s="98"/>
      <c r="L661" s="98"/>
      <c r="M661" s="98"/>
      <c r="N661" s="83" t="s">
        <v>4157</v>
      </c>
      <c r="O661" s="98">
        <v>10000</v>
      </c>
      <c r="P661" s="81"/>
      <c r="Q661" s="33"/>
      <c r="R661" s="39" t="s">
        <v>133</v>
      </c>
    </row>
    <row r="662" spans="1:18" ht="18" customHeight="1" x14ac:dyDescent="0.15">
      <c r="A662" s="30">
        <v>2</v>
      </c>
      <c r="B662" s="31" t="s">
        <v>130</v>
      </c>
      <c r="C662" s="31">
        <v>1</v>
      </c>
      <c r="D662" s="31" t="s">
        <v>131</v>
      </c>
      <c r="E662" s="31">
        <v>12</v>
      </c>
      <c r="F662" s="31" t="s">
        <v>436</v>
      </c>
      <c r="G662" s="31">
        <v>9</v>
      </c>
      <c r="H662" s="31" t="s">
        <v>30</v>
      </c>
      <c r="I662" s="32">
        <v>3</v>
      </c>
      <c r="J662" s="83" t="s">
        <v>32</v>
      </c>
      <c r="K662" s="98">
        <v>426</v>
      </c>
      <c r="L662" s="98">
        <v>354</v>
      </c>
      <c r="M662" s="98">
        <f>K662-L662</f>
        <v>72</v>
      </c>
      <c r="N662" s="83" t="s">
        <v>439</v>
      </c>
      <c r="O662" s="98">
        <v>425050</v>
      </c>
      <c r="P662" s="81"/>
      <c r="Q662" s="33"/>
      <c r="R662" s="39" t="s">
        <v>133</v>
      </c>
    </row>
    <row r="663" spans="1:18" ht="18" customHeight="1" x14ac:dyDescent="0.15">
      <c r="A663" s="30">
        <v>2</v>
      </c>
      <c r="B663" s="31" t="s">
        <v>130</v>
      </c>
      <c r="C663" s="31">
        <v>1</v>
      </c>
      <c r="D663" s="31" t="s">
        <v>131</v>
      </c>
      <c r="E663" s="31">
        <v>12</v>
      </c>
      <c r="F663" s="31" t="s">
        <v>436</v>
      </c>
      <c r="G663" s="32">
        <v>11</v>
      </c>
      <c r="H663" s="32" t="s">
        <v>33</v>
      </c>
      <c r="I663" s="32"/>
      <c r="J663" s="83"/>
      <c r="K663" s="98"/>
      <c r="L663" s="98"/>
      <c r="M663" s="98"/>
      <c r="N663" s="83"/>
      <c r="O663" s="33"/>
      <c r="P663" s="81"/>
      <c r="Q663" s="33"/>
      <c r="R663" s="39" t="s">
        <v>133</v>
      </c>
    </row>
    <row r="664" spans="1:18" ht="18" customHeight="1" x14ac:dyDescent="0.15">
      <c r="A664" s="30">
        <v>2</v>
      </c>
      <c r="B664" s="31" t="s">
        <v>130</v>
      </c>
      <c r="C664" s="31">
        <v>1</v>
      </c>
      <c r="D664" s="31" t="s">
        <v>131</v>
      </c>
      <c r="E664" s="31">
        <v>12</v>
      </c>
      <c r="F664" s="31" t="s">
        <v>436</v>
      </c>
      <c r="G664" s="31">
        <v>11</v>
      </c>
      <c r="H664" s="31" t="s">
        <v>33</v>
      </c>
      <c r="I664" s="32">
        <v>1</v>
      </c>
      <c r="J664" s="83" t="s">
        <v>34</v>
      </c>
      <c r="K664" s="98">
        <v>287</v>
      </c>
      <c r="L664" s="98">
        <v>237</v>
      </c>
      <c r="M664" s="98">
        <f>K664-L664</f>
        <v>50</v>
      </c>
      <c r="N664" s="83" t="s">
        <v>440</v>
      </c>
      <c r="O664" s="98">
        <v>124254</v>
      </c>
      <c r="P664" s="81"/>
      <c r="Q664" s="33"/>
      <c r="R664" s="39" t="s">
        <v>133</v>
      </c>
    </row>
    <row r="665" spans="1:18" ht="18" customHeight="1" x14ac:dyDescent="0.15">
      <c r="A665" s="30">
        <v>2</v>
      </c>
      <c r="B665" s="31" t="s">
        <v>130</v>
      </c>
      <c r="C665" s="31">
        <v>1</v>
      </c>
      <c r="D665" s="31" t="s">
        <v>131</v>
      </c>
      <c r="E665" s="31">
        <v>12</v>
      </c>
      <c r="F665" s="31" t="s">
        <v>436</v>
      </c>
      <c r="G665" s="31">
        <v>11</v>
      </c>
      <c r="H665" s="31" t="s">
        <v>33</v>
      </c>
      <c r="I665" s="31">
        <v>1</v>
      </c>
      <c r="J665" s="84" t="s">
        <v>34</v>
      </c>
      <c r="K665" s="98"/>
      <c r="L665" s="98"/>
      <c r="M665" s="98"/>
      <c r="N665" s="83" t="s">
        <v>441</v>
      </c>
      <c r="O665" s="98">
        <v>117000</v>
      </c>
      <c r="P665" s="81"/>
      <c r="Q665" s="33"/>
      <c r="R665" s="39" t="s">
        <v>133</v>
      </c>
    </row>
    <row r="666" spans="1:18" ht="18" customHeight="1" x14ac:dyDescent="0.15">
      <c r="A666" s="30">
        <v>2</v>
      </c>
      <c r="B666" s="31" t="s">
        <v>130</v>
      </c>
      <c r="C666" s="31">
        <v>1</v>
      </c>
      <c r="D666" s="31" t="s">
        <v>131</v>
      </c>
      <c r="E666" s="31">
        <v>12</v>
      </c>
      <c r="F666" s="31" t="s">
        <v>436</v>
      </c>
      <c r="G666" s="31">
        <v>11</v>
      </c>
      <c r="H666" s="31" t="s">
        <v>33</v>
      </c>
      <c r="I666" s="31">
        <v>1</v>
      </c>
      <c r="J666" s="84" t="s">
        <v>34</v>
      </c>
      <c r="K666" s="98"/>
      <c r="L666" s="98"/>
      <c r="M666" s="98"/>
      <c r="N666" s="83" t="s">
        <v>442</v>
      </c>
      <c r="O666" s="98">
        <v>45000</v>
      </c>
      <c r="P666" s="81"/>
      <c r="Q666" s="33"/>
      <c r="R666" s="39" t="s">
        <v>133</v>
      </c>
    </row>
    <row r="667" spans="1:18" ht="18" customHeight="1" x14ac:dyDescent="0.15">
      <c r="A667" s="30">
        <v>2</v>
      </c>
      <c r="B667" s="31" t="s">
        <v>130</v>
      </c>
      <c r="C667" s="31">
        <v>1</v>
      </c>
      <c r="D667" s="31" t="s">
        <v>131</v>
      </c>
      <c r="E667" s="31">
        <v>12</v>
      </c>
      <c r="F667" s="31" t="s">
        <v>436</v>
      </c>
      <c r="G667" s="32">
        <v>13</v>
      </c>
      <c r="H667" s="32" t="s">
        <v>39</v>
      </c>
      <c r="I667" s="32"/>
      <c r="J667" s="83"/>
      <c r="K667" s="98"/>
      <c r="L667" s="98"/>
      <c r="M667" s="98"/>
      <c r="N667" s="83"/>
      <c r="O667" s="33"/>
      <c r="P667" s="81"/>
      <c r="Q667" s="33"/>
      <c r="R667" s="39" t="s">
        <v>133</v>
      </c>
    </row>
    <row r="668" spans="1:18" ht="18" customHeight="1" x14ac:dyDescent="0.15">
      <c r="A668" s="30">
        <v>2</v>
      </c>
      <c r="B668" s="31" t="s">
        <v>130</v>
      </c>
      <c r="C668" s="31">
        <v>1</v>
      </c>
      <c r="D668" s="31" t="s">
        <v>131</v>
      </c>
      <c r="E668" s="31">
        <v>12</v>
      </c>
      <c r="F668" s="31" t="s">
        <v>436</v>
      </c>
      <c r="G668" s="31">
        <v>13</v>
      </c>
      <c r="H668" s="31" t="s">
        <v>39</v>
      </c>
      <c r="I668" s="32">
        <v>71</v>
      </c>
      <c r="J668" s="83" t="s">
        <v>443</v>
      </c>
      <c r="K668" s="98">
        <v>4334</v>
      </c>
      <c r="L668" s="98">
        <v>4278</v>
      </c>
      <c r="M668" s="98">
        <f>K668-L668</f>
        <v>56</v>
      </c>
      <c r="N668" s="83" t="s">
        <v>3224</v>
      </c>
      <c r="O668" s="98">
        <v>659250</v>
      </c>
      <c r="P668" s="81"/>
      <c r="Q668" s="33"/>
      <c r="R668" s="39" t="s">
        <v>133</v>
      </c>
    </row>
    <row r="669" spans="1:18" ht="18" customHeight="1" x14ac:dyDescent="0.15">
      <c r="A669" s="30">
        <v>2</v>
      </c>
      <c r="B669" s="31" t="s">
        <v>130</v>
      </c>
      <c r="C669" s="31">
        <v>1</v>
      </c>
      <c r="D669" s="31" t="s">
        <v>131</v>
      </c>
      <c r="E669" s="31">
        <v>12</v>
      </c>
      <c r="F669" s="31" t="s">
        <v>436</v>
      </c>
      <c r="G669" s="31">
        <v>13</v>
      </c>
      <c r="H669" s="31" t="s">
        <v>39</v>
      </c>
      <c r="I669" s="31">
        <v>71</v>
      </c>
      <c r="J669" s="84" t="s">
        <v>443</v>
      </c>
      <c r="K669" s="98"/>
      <c r="L669" s="98"/>
      <c r="M669" s="98"/>
      <c r="N669" s="83" t="s">
        <v>3225</v>
      </c>
      <c r="O669" s="98">
        <v>42600</v>
      </c>
      <c r="P669" s="81"/>
      <c r="Q669" s="33"/>
      <c r="R669" s="39" t="s">
        <v>133</v>
      </c>
    </row>
    <row r="670" spans="1:18" ht="18" customHeight="1" x14ac:dyDescent="0.15">
      <c r="A670" s="30">
        <v>2</v>
      </c>
      <c r="B670" s="31" t="s">
        <v>130</v>
      </c>
      <c r="C670" s="31">
        <v>1</v>
      </c>
      <c r="D670" s="31" t="s">
        <v>131</v>
      </c>
      <c r="E670" s="31">
        <v>12</v>
      </c>
      <c r="F670" s="31" t="s">
        <v>436</v>
      </c>
      <c r="G670" s="31">
        <v>13</v>
      </c>
      <c r="H670" s="31" t="s">
        <v>39</v>
      </c>
      <c r="I670" s="31">
        <v>71</v>
      </c>
      <c r="J670" s="84" t="s">
        <v>443</v>
      </c>
      <c r="K670" s="98"/>
      <c r="L670" s="98"/>
      <c r="M670" s="98"/>
      <c r="N670" s="83" t="s">
        <v>3226</v>
      </c>
      <c r="O670" s="98">
        <v>101250</v>
      </c>
      <c r="P670" s="81"/>
      <c r="Q670" s="33"/>
      <c r="R670" s="39" t="s">
        <v>133</v>
      </c>
    </row>
    <row r="671" spans="1:18" ht="18" customHeight="1" x14ac:dyDescent="0.15">
      <c r="A671" s="30">
        <v>2</v>
      </c>
      <c r="B671" s="31" t="s">
        <v>130</v>
      </c>
      <c r="C671" s="31">
        <v>1</v>
      </c>
      <c r="D671" s="31" t="s">
        <v>131</v>
      </c>
      <c r="E671" s="31">
        <v>12</v>
      </c>
      <c r="F671" s="31" t="s">
        <v>436</v>
      </c>
      <c r="G671" s="31">
        <v>13</v>
      </c>
      <c r="H671" s="31" t="s">
        <v>39</v>
      </c>
      <c r="I671" s="31">
        <v>71</v>
      </c>
      <c r="J671" s="84" t="s">
        <v>443</v>
      </c>
      <c r="K671" s="98"/>
      <c r="L671" s="98"/>
      <c r="M671" s="98"/>
      <c r="N671" s="83" t="s">
        <v>3227</v>
      </c>
      <c r="O671" s="98">
        <v>6750</v>
      </c>
      <c r="P671" s="81"/>
      <c r="Q671" s="33"/>
      <c r="R671" s="39" t="s">
        <v>133</v>
      </c>
    </row>
    <row r="672" spans="1:18" ht="18" customHeight="1" x14ac:dyDescent="0.15">
      <c r="A672" s="30">
        <v>2</v>
      </c>
      <c r="B672" s="31" t="s">
        <v>130</v>
      </c>
      <c r="C672" s="31">
        <v>1</v>
      </c>
      <c r="D672" s="31" t="s">
        <v>131</v>
      </c>
      <c r="E672" s="31">
        <v>12</v>
      </c>
      <c r="F672" s="31" t="s">
        <v>436</v>
      </c>
      <c r="G672" s="31">
        <v>13</v>
      </c>
      <c r="H672" s="31" t="s">
        <v>39</v>
      </c>
      <c r="I672" s="31">
        <v>71</v>
      </c>
      <c r="J672" s="84" t="s">
        <v>443</v>
      </c>
      <c r="K672" s="98"/>
      <c r="L672" s="98"/>
      <c r="M672" s="98"/>
      <c r="N672" s="83" t="s">
        <v>4158</v>
      </c>
      <c r="O672" s="98">
        <v>140760</v>
      </c>
      <c r="P672" s="81"/>
      <c r="Q672" s="33"/>
      <c r="R672" s="39" t="s">
        <v>133</v>
      </c>
    </row>
    <row r="673" spans="1:18" ht="18" customHeight="1" x14ac:dyDescent="0.15">
      <c r="A673" s="30">
        <v>2</v>
      </c>
      <c r="B673" s="31" t="s">
        <v>130</v>
      </c>
      <c r="C673" s="31">
        <v>1</v>
      </c>
      <c r="D673" s="31" t="s">
        <v>131</v>
      </c>
      <c r="E673" s="31">
        <v>12</v>
      </c>
      <c r="F673" s="31" t="s">
        <v>436</v>
      </c>
      <c r="G673" s="31">
        <v>13</v>
      </c>
      <c r="H673" s="31" t="s">
        <v>39</v>
      </c>
      <c r="I673" s="31">
        <v>71</v>
      </c>
      <c r="J673" s="84" t="s">
        <v>443</v>
      </c>
      <c r="K673" s="98"/>
      <c r="L673" s="98"/>
      <c r="M673" s="98"/>
      <c r="N673" s="83" t="s">
        <v>3228</v>
      </c>
      <c r="O673" s="98">
        <v>153900</v>
      </c>
      <c r="P673" s="81"/>
      <c r="Q673" s="33"/>
      <c r="R673" s="39" t="s">
        <v>133</v>
      </c>
    </row>
    <row r="674" spans="1:18" ht="18" customHeight="1" x14ac:dyDescent="0.15">
      <c r="A674" s="30">
        <v>2</v>
      </c>
      <c r="B674" s="31" t="s">
        <v>130</v>
      </c>
      <c r="C674" s="31">
        <v>1</v>
      </c>
      <c r="D674" s="31" t="s">
        <v>131</v>
      </c>
      <c r="E674" s="31">
        <v>12</v>
      </c>
      <c r="F674" s="31" t="s">
        <v>436</v>
      </c>
      <c r="G674" s="31">
        <v>13</v>
      </c>
      <c r="H674" s="31" t="s">
        <v>39</v>
      </c>
      <c r="I674" s="31">
        <v>71</v>
      </c>
      <c r="J674" s="84" t="s">
        <v>443</v>
      </c>
      <c r="K674" s="98"/>
      <c r="L674" s="98"/>
      <c r="M674" s="98"/>
      <c r="N674" s="83" t="s">
        <v>3229</v>
      </c>
      <c r="O674" s="98">
        <v>249480</v>
      </c>
      <c r="P674" s="81"/>
      <c r="Q674" s="33"/>
      <c r="R674" s="39" t="s">
        <v>133</v>
      </c>
    </row>
    <row r="675" spans="1:18" ht="18" customHeight="1" x14ac:dyDescent="0.15">
      <c r="A675" s="30">
        <v>2</v>
      </c>
      <c r="B675" s="31" t="s">
        <v>130</v>
      </c>
      <c r="C675" s="31">
        <v>1</v>
      </c>
      <c r="D675" s="31" t="s">
        <v>131</v>
      </c>
      <c r="E675" s="31">
        <v>12</v>
      </c>
      <c r="F675" s="31" t="s">
        <v>436</v>
      </c>
      <c r="G675" s="31">
        <v>13</v>
      </c>
      <c r="H675" s="31" t="s">
        <v>39</v>
      </c>
      <c r="I675" s="31">
        <v>71</v>
      </c>
      <c r="J675" s="84" t="s">
        <v>443</v>
      </c>
      <c r="K675" s="98"/>
      <c r="L675" s="98"/>
      <c r="M675" s="98"/>
      <c r="N675" s="83" t="s">
        <v>3230</v>
      </c>
      <c r="O675" s="98">
        <v>360700</v>
      </c>
      <c r="P675" s="81"/>
      <c r="Q675" s="33"/>
      <c r="R675" s="39" t="s">
        <v>133</v>
      </c>
    </row>
    <row r="676" spans="1:18" ht="18" customHeight="1" x14ac:dyDescent="0.15">
      <c r="A676" s="30">
        <v>2</v>
      </c>
      <c r="B676" s="31" t="s">
        <v>130</v>
      </c>
      <c r="C676" s="31">
        <v>1</v>
      </c>
      <c r="D676" s="31" t="s">
        <v>131</v>
      </c>
      <c r="E676" s="31">
        <v>12</v>
      </c>
      <c r="F676" s="31" t="s">
        <v>436</v>
      </c>
      <c r="G676" s="31">
        <v>13</v>
      </c>
      <c r="H676" s="31" t="s">
        <v>39</v>
      </c>
      <c r="I676" s="31">
        <v>71</v>
      </c>
      <c r="J676" s="84" t="s">
        <v>443</v>
      </c>
      <c r="K676" s="98"/>
      <c r="L676" s="98"/>
      <c r="M676" s="98"/>
      <c r="N676" s="83" t="s">
        <v>3231</v>
      </c>
      <c r="O676" s="98">
        <v>8640</v>
      </c>
      <c r="P676" s="81"/>
      <c r="Q676" s="33"/>
      <c r="R676" s="39" t="s">
        <v>133</v>
      </c>
    </row>
    <row r="677" spans="1:18" ht="18" customHeight="1" x14ac:dyDescent="0.15">
      <c r="A677" s="30">
        <v>2</v>
      </c>
      <c r="B677" s="31" t="s">
        <v>130</v>
      </c>
      <c r="C677" s="31">
        <v>1</v>
      </c>
      <c r="D677" s="31" t="s">
        <v>131</v>
      </c>
      <c r="E677" s="31">
        <v>12</v>
      </c>
      <c r="F677" s="31" t="s">
        <v>436</v>
      </c>
      <c r="G677" s="31">
        <v>13</v>
      </c>
      <c r="H677" s="31" t="s">
        <v>39</v>
      </c>
      <c r="I677" s="31">
        <v>71</v>
      </c>
      <c r="J677" s="84" t="s">
        <v>443</v>
      </c>
      <c r="K677" s="98"/>
      <c r="L677" s="98"/>
      <c r="M677" s="98"/>
      <c r="N677" s="83" t="s">
        <v>3232</v>
      </c>
      <c r="O677" s="98">
        <v>54000</v>
      </c>
      <c r="P677" s="81"/>
      <c r="Q677" s="33"/>
      <c r="R677" s="39" t="s">
        <v>133</v>
      </c>
    </row>
    <row r="678" spans="1:18" ht="18" customHeight="1" x14ac:dyDescent="0.15">
      <c r="A678" s="30">
        <v>2</v>
      </c>
      <c r="B678" s="31" t="s">
        <v>130</v>
      </c>
      <c r="C678" s="31">
        <v>1</v>
      </c>
      <c r="D678" s="31" t="s">
        <v>131</v>
      </c>
      <c r="E678" s="31">
        <v>12</v>
      </c>
      <c r="F678" s="31" t="s">
        <v>436</v>
      </c>
      <c r="G678" s="31">
        <v>13</v>
      </c>
      <c r="H678" s="31" t="s">
        <v>39</v>
      </c>
      <c r="I678" s="31">
        <v>71</v>
      </c>
      <c r="J678" s="84" t="s">
        <v>443</v>
      </c>
      <c r="K678" s="98"/>
      <c r="L678" s="98"/>
      <c r="M678" s="98"/>
      <c r="N678" s="83" t="s">
        <v>3233</v>
      </c>
      <c r="O678" s="98">
        <v>1015360</v>
      </c>
      <c r="P678" s="81"/>
      <c r="Q678" s="33"/>
      <c r="R678" s="39" t="s">
        <v>133</v>
      </c>
    </row>
    <row r="679" spans="1:18" ht="18" customHeight="1" x14ac:dyDescent="0.15">
      <c r="A679" s="30">
        <v>2</v>
      </c>
      <c r="B679" s="31" t="s">
        <v>130</v>
      </c>
      <c r="C679" s="31">
        <v>1</v>
      </c>
      <c r="D679" s="31" t="s">
        <v>131</v>
      </c>
      <c r="E679" s="31">
        <v>12</v>
      </c>
      <c r="F679" s="31" t="s">
        <v>436</v>
      </c>
      <c r="G679" s="31">
        <v>13</v>
      </c>
      <c r="H679" s="31" t="s">
        <v>39</v>
      </c>
      <c r="I679" s="31">
        <v>71</v>
      </c>
      <c r="J679" s="84" t="s">
        <v>443</v>
      </c>
      <c r="K679" s="98"/>
      <c r="L679" s="98"/>
      <c r="M679" s="98"/>
      <c r="N679" s="83" t="s">
        <v>444</v>
      </c>
      <c r="O679" s="98"/>
      <c r="P679" s="81"/>
      <c r="Q679" s="33"/>
      <c r="R679" s="39" t="s">
        <v>133</v>
      </c>
    </row>
    <row r="680" spans="1:18" ht="18" customHeight="1" x14ac:dyDescent="0.15">
      <c r="A680" s="30">
        <v>2</v>
      </c>
      <c r="B680" s="31" t="s">
        <v>130</v>
      </c>
      <c r="C680" s="31">
        <v>1</v>
      </c>
      <c r="D680" s="31" t="s">
        <v>131</v>
      </c>
      <c r="E680" s="31">
        <v>12</v>
      </c>
      <c r="F680" s="31" t="s">
        <v>436</v>
      </c>
      <c r="G680" s="31">
        <v>13</v>
      </c>
      <c r="H680" s="31" t="s">
        <v>39</v>
      </c>
      <c r="I680" s="31">
        <v>71</v>
      </c>
      <c r="J680" s="84" t="s">
        <v>443</v>
      </c>
      <c r="K680" s="98"/>
      <c r="L680" s="98"/>
      <c r="M680" s="98"/>
      <c r="N680" s="83" t="s">
        <v>4159</v>
      </c>
      <c r="O680" s="98">
        <v>425500</v>
      </c>
      <c r="P680" s="81"/>
      <c r="Q680" s="33"/>
      <c r="R680" s="39" t="s">
        <v>133</v>
      </c>
    </row>
    <row r="681" spans="1:18" ht="18" customHeight="1" x14ac:dyDescent="0.15">
      <c r="A681" s="30">
        <v>2</v>
      </c>
      <c r="B681" s="31" t="s">
        <v>130</v>
      </c>
      <c r="C681" s="31">
        <v>1</v>
      </c>
      <c r="D681" s="31" t="s">
        <v>131</v>
      </c>
      <c r="E681" s="31">
        <v>12</v>
      </c>
      <c r="F681" s="31" t="s">
        <v>436</v>
      </c>
      <c r="G681" s="31">
        <v>13</v>
      </c>
      <c r="H681" s="31" t="s">
        <v>39</v>
      </c>
      <c r="I681" s="31">
        <v>71</v>
      </c>
      <c r="J681" s="84" t="s">
        <v>443</v>
      </c>
      <c r="K681" s="98"/>
      <c r="L681" s="98"/>
      <c r="M681" s="98"/>
      <c r="N681" s="83" t="s">
        <v>4160</v>
      </c>
      <c r="O681" s="98">
        <v>48810</v>
      </c>
      <c r="P681" s="81"/>
      <c r="Q681" s="33"/>
      <c r="R681" s="39" t="s">
        <v>133</v>
      </c>
    </row>
    <row r="682" spans="1:18" ht="18" customHeight="1" x14ac:dyDescent="0.15">
      <c r="A682" s="30">
        <v>2</v>
      </c>
      <c r="B682" s="31" t="s">
        <v>130</v>
      </c>
      <c r="C682" s="31">
        <v>1</v>
      </c>
      <c r="D682" s="31" t="s">
        <v>131</v>
      </c>
      <c r="E682" s="31">
        <v>12</v>
      </c>
      <c r="F682" s="31" t="s">
        <v>436</v>
      </c>
      <c r="G682" s="31">
        <v>13</v>
      </c>
      <c r="H682" s="31" t="s">
        <v>39</v>
      </c>
      <c r="I682" s="31">
        <v>71</v>
      </c>
      <c r="J682" s="84" t="s">
        <v>443</v>
      </c>
      <c r="K682" s="98"/>
      <c r="L682" s="98"/>
      <c r="M682" s="98"/>
      <c r="N682" s="83" t="s">
        <v>3234</v>
      </c>
      <c r="O682" s="98">
        <v>840000</v>
      </c>
      <c r="P682" s="81"/>
      <c r="Q682" s="33"/>
      <c r="R682" s="39" t="s">
        <v>133</v>
      </c>
    </row>
    <row r="683" spans="1:18" ht="18" customHeight="1" x14ac:dyDescent="0.15">
      <c r="A683" s="30">
        <v>2</v>
      </c>
      <c r="B683" s="31" t="s">
        <v>130</v>
      </c>
      <c r="C683" s="31">
        <v>1</v>
      </c>
      <c r="D683" s="31" t="s">
        <v>131</v>
      </c>
      <c r="E683" s="31">
        <v>12</v>
      </c>
      <c r="F683" s="31" t="s">
        <v>436</v>
      </c>
      <c r="G683" s="31">
        <v>13</v>
      </c>
      <c r="H683" s="31" t="s">
        <v>39</v>
      </c>
      <c r="I683" s="31">
        <v>71</v>
      </c>
      <c r="J683" s="84" t="s">
        <v>443</v>
      </c>
      <c r="K683" s="98"/>
      <c r="L683" s="98"/>
      <c r="M683" s="98"/>
      <c r="N683" s="83" t="s">
        <v>4161</v>
      </c>
      <c r="O683" s="98">
        <v>226800</v>
      </c>
      <c r="P683" s="81"/>
      <c r="Q683" s="33"/>
      <c r="R683" s="39" t="s">
        <v>133</v>
      </c>
    </row>
    <row r="684" spans="1:18" ht="18" customHeight="1" x14ac:dyDescent="0.15">
      <c r="A684" s="30">
        <v>2</v>
      </c>
      <c r="B684" s="31" t="s">
        <v>130</v>
      </c>
      <c r="C684" s="31">
        <v>1</v>
      </c>
      <c r="D684" s="31" t="s">
        <v>131</v>
      </c>
      <c r="E684" s="31">
        <v>12</v>
      </c>
      <c r="F684" s="31" t="s">
        <v>436</v>
      </c>
      <c r="G684" s="32">
        <v>19</v>
      </c>
      <c r="H684" s="32" t="s">
        <v>42</v>
      </c>
      <c r="I684" s="32"/>
      <c r="J684" s="83"/>
      <c r="K684" s="98"/>
      <c r="L684" s="98"/>
      <c r="M684" s="98"/>
      <c r="N684" s="83"/>
      <c r="O684" s="33"/>
      <c r="P684" s="81"/>
      <c r="Q684" s="33"/>
      <c r="R684" s="39" t="s">
        <v>133</v>
      </c>
    </row>
    <row r="685" spans="1:18" ht="18" customHeight="1" x14ac:dyDescent="0.15">
      <c r="A685" s="30">
        <v>2</v>
      </c>
      <c r="B685" s="31" t="s">
        <v>130</v>
      </c>
      <c r="C685" s="31">
        <v>1</v>
      </c>
      <c r="D685" s="31" t="s">
        <v>131</v>
      </c>
      <c r="E685" s="31">
        <v>12</v>
      </c>
      <c r="F685" s="31" t="s">
        <v>436</v>
      </c>
      <c r="G685" s="31">
        <v>19</v>
      </c>
      <c r="H685" s="31" t="s">
        <v>42</v>
      </c>
      <c r="I685" s="32">
        <v>41</v>
      </c>
      <c r="J685" s="83" t="s">
        <v>200</v>
      </c>
      <c r="K685" s="98">
        <v>5</v>
      </c>
      <c r="L685" s="98">
        <v>10</v>
      </c>
      <c r="M685" s="98">
        <f>K685-L685</f>
        <v>-5</v>
      </c>
      <c r="N685" s="83" t="s">
        <v>445</v>
      </c>
      <c r="O685" s="98">
        <v>5000</v>
      </c>
      <c r="P685" s="81"/>
      <c r="Q685" s="33"/>
      <c r="R685" s="39" t="s">
        <v>133</v>
      </c>
    </row>
    <row r="686" spans="1:18" s="6" customFormat="1" ht="18" customHeight="1" x14ac:dyDescent="0.15">
      <c r="A686" s="13">
        <v>2</v>
      </c>
      <c r="B686" s="14" t="s">
        <v>2998</v>
      </c>
      <c r="C686" s="19">
        <v>1</v>
      </c>
      <c r="D686" s="14" t="s">
        <v>131</v>
      </c>
      <c r="E686" s="20">
        <v>13</v>
      </c>
      <c r="F686" s="21" t="s">
        <v>3015</v>
      </c>
      <c r="G686" s="20"/>
      <c r="H686" s="21"/>
      <c r="I686" s="20"/>
      <c r="J686" s="20"/>
      <c r="K686" s="22">
        <f>IF(C686="",SUMIFS($K687:$K$6096,$A687:$A$6096,A686,$E687:$E$6096,""),IF(E686="",SUMIFS($K687:$K$6096,$A687:$A$6096,A686,$C687:$C$6096,C686,$G687:$G$6096,""),IF(G686="",SUMIFS($K687:$K$6096,$A687:$A$6096,A686,$C687:$C$6096,C686,$E687:$E$6096,E686,$R687:$R$6096,R686),IF(I686="",SUMIFS($K687:$K$6096,$A687:$A$6096,A686,$C687:$C$6096,C686,$E687:$E$6096,E686,$G687:$G$6096,G686,$R687:$R$6096,R686),0))))</f>
        <v>8397</v>
      </c>
      <c r="L686" s="22">
        <f>IF(C686="",SUMIFS($L687:$L$6096,$A687:$A$6096,A686,$E687:$E$6096,""),IF(E686="",SUMIFS($L687:$L$6096,$A687:$A$6096,A686,$C687:$C$6096,C686,$G687:$G$6096,""),IF(G686="",SUMIFS($L687:$L$6096,$A687:$A$6096,A686,$C687:$C$6096,C686,$E687:$E$6096,E686,$R687:$R$6096,R686),IF(I686="",SUMIFS($L687:$L$6096,$A687:$A$6096,A686,$C687:$C$6096,C686,$E687:$E$6096,E686,$G687:$G$6096,G686,$R687:$R$6096,R686),0))))</f>
        <v>2435</v>
      </c>
      <c r="M686" s="22">
        <f t="shared" ref="M686" si="42">K686-L686</f>
        <v>5962</v>
      </c>
      <c r="N686" s="77"/>
      <c r="O686" s="23"/>
      <c r="P686" s="60"/>
      <c r="Q686" s="73">
        <f>IF(C686="",SUMIFS($Q687:$Q$6096,$A687:$A$6096,A686,$E687:$E$6096,""),IF(E686="",SUMIFS($Q687:$Q$6096,$A687:$A$6096,A686,$C687:$C$6096,C686,$G687:$G$6096,""),IF(G686="",SUMIFS($Q687:$Q$6096,$A687:$A$6096,A686,$C687:$C$6096,C686,$E687:$E$6096,E686,$R687:$R$6096,R686),IF(I686="",SUMIFS($Q687:$Q$6096,$A687:$A$6096,A686,$C687:$C$6096,C686,$E687:$E$6096,E686,$G687:$G$6096,G686,$R687:$R$6096,R686),0))))</f>
        <v>6697</v>
      </c>
      <c r="R686" s="61" t="s">
        <v>3007</v>
      </c>
    </row>
    <row r="687" spans="1:18" ht="18" customHeight="1" x14ac:dyDescent="0.15">
      <c r="A687" s="30">
        <v>2</v>
      </c>
      <c r="B687" s="31" t="s">
        <v>130</v>
      </c>
      <c r="C687" s="31">
        <v>1</v>
      </c>
      <c r="D687" s="31" t="s">
        <v>131</v>
      </c>
      <c r="E687" s="31">
        <v>13</v>
      </c>
      <c r="F687" s="31" t="s">
        <v>446</v>
      </c>
      <c r="G687" s="32">
        <v>11</v>
      </c>
      <c r="H687" s="32" t="s">
        <v>33</v>
      </c>
      <c r="I687" s="32"/>
      <c r="J687" s="83"/>
      <c r="K687" s="98"/>
      <c r="L687" s="98"/>
      <c r="M687" s="98"/>
      <c r="N687" s="83"/>
      <c r="O687" s="33"/>
      <c r="P687" s="81" t="s">
        <v>2783</v>
      </c>
      <c r="Q687" s="33">
        <v>24</v>
      </c>
      <c r="R687" s="39" t="s">
        <v>297</v>
      </c>
    </row>
    <row r="688" spans="1:18" ht="18" customHeight="1" x14ac:dyDescent="0.15">
      <c r="A688" s="30">
        <v>2</v>
      </c>
      <c r="B688" s="31" t="s">
        <v>130</v>
      </c>
      <c r="C688" s="31">
        <v>1</v>
      </c>
      <c r="D688" s="31" t="s">
        <v>131</v>
      </c>
      <c r="E688" s="31">
        <v>13</v>
      </c>
      <c r="F688" s="31" t="s">
        <v>446</v>
      </c>
      <c r="G688" s="31">
        <v>11</v>
      </c>
      <c r="H688" s="31" t="s">
        <v>33</v>
      </c>
      <c r="I688" s="32">
        <v>1</v>
      </c>
      <c r="J688" s="83" t="s">
        <v>34</v>
      </c>
      <c r="K688" s="98">
        <v>32</v>
      </c>
      <c r="L688" s="98">
        <v>32</v>
      </c>
      <c r="M688" s="98">
        <f>K688-L688</f>
        <v>0</v>
      </c>
      <c r="N688" s="83" t="s">
        <v>447</v>
      </c>
      <c r="O688" s="98"/>
      <c r="P688" s="81" t="s">
        <v>2784</v>
      </c>
      <c r="Q688" s="33">
        <v>573</v>
      </c>
      <c r="R688" s="39" t="s">
        <v>297</v>
      </c>
    </row>
    <row r="689" spans="1:18" ht="18" customHeight="1" x14ac:dyDescent="0.15">
      <c r="A689" s="30">
        <v>2</v>
      </c>
      <c r="B689" s="31" t="s">
        <v>130</v>
      </c>
      <c r="C689" s="31">
        <v>1</v>
      </c>
      <c r="D689" s="31" t="s">
        <v>131</v>
      </c>
      <c r="E689" s="31">
        <v>13</v>
      </c>
      <c r="F689" s="31" t="s">
        <v>446</v>
      </c>
      <c r="G689" s="31">
        <v>11</v>
      </c>
      <c r="H689" s="31" t="s">
        <v>33</v>
      </c>
      <c r="I689" s="31">
        <v>1</v>
      </c>
      <c r="J689" s="84" t="s">
        <v>34</v>
      </c>
      <c r="K689" s="98"/>
      <c r="L689" s="98"/>
      <c r="M689" s="98"/>
      <c r="N689" s="83" t="s">
        <v>3235</v>
      </c>
      <c r="O689" s="98">
        <v>32000</v>
      </c>
      <c r="P689" s="81" t="s">
        <v>4787</v>
      </c>
      <c r="Q689" s="33">
        <v>6100</v>
      </c>
      <c r="R689" s="39" t="s">
        <v>297</v>
      </c>
    </row>
    <row r="690" spans="1:18" ht="18" customHeight="1" x14ac:dyDescent="0.15">
      <c r="A690" s="30">
        <v>2</v>
      </c>
      <c r="B690" s="31" t="s">
        <v>130</v>
      </c>
      <c r="C690" s="31">
        <v>1</v>
      </c>
      <c r="D690" s="31" t="s">
        <v>131</v>
      </c>
      <c r="E690" s="31">
        <v>13</v>
      </c>
      <c r="F690" s="31" t="s">
        <v>446</v>
      </c>
      <c r="G690" s="31">
        <v>11</v>
      </c>
      <c r="H690" s="31" t="s">
        <v>33</v>
      </c>
      <c r="I690" s="32">
        <v>2</v>
      </c>
      <c r="J690" s="83" t="s">
        <v>46</v>
      </c>
      <c r="K690" s="98">
        <v>200</v>
      </c>
      <c r="L690" s="98">
        <v>200</v>
      </c>
      <c r="M690" s="98">
        <f>K690-L690</f>
        <v>0</v>
      </c>
      <c r="N690" s="83" t="s">
        <v>447</v>
      </c>
      <c r="O690" s="98"/>
      <c r="P690" s="81" t="s">
        <v>4786</v>
      </c>
      <c r="Q690" s="33"/>
      <c r="R690" s="39" t="s">
        <v>297</v>
      </c>
    </row>
    <row r="691" spans="1:18" ht="18" customHeight="1" x14ac:dyDescent="0.15">
      <c r="A691" s="30">
        <v>2</v>
      </c>
      <c r="B691" s="31" t="s">
        <v>130</v>
      </c>
      <c r="C691" s="31">
        <v>1</v>
      </c>
      <c r="D691" s="31" t="s">
        <v>131</v>
      </c>
      <c r="E691" s="31">
        <v>13</v>
      </c>
      <c r="F691" s="31" t="s">
        <v>446</v>
      </c>
      <c r="G691" s="31">
        <v>11</v>
      </c>
      <c r="H691" s="31" t="s">
        <v>33</v>
      </c>
      <c r="I691" s="31">
        <v>2</v>
      </c>
      <c r="J691" s="84" t="s">
        <v>46</v>
      </c>
      <c r="K691" s="98"/>
      <c r="L691" s="98"/>
      <c r="M691" s="98"/>
      <c r="N691" s="83" t="s">
        <v>3236</v>
      </c>
      <c r="O691" s="98">
        <v>200000</v>
      </c>
      <c r="P691" s="81"/>
      <c r="Q691" s="33"/>
      <c r="R691" s="39" t="s">
        <v>297</v>
      </c>
    </row>
    <row r="692" spans="1:18" ht="18" customHeight="1" x14ac:dyDescent="0.15">
      <c r="A692" s="30">
        <v>2</v>
      </c>
      <c r="B692" s="31" t="s">
        <v>130</v>
      </c>
      <c r="C692" s="31">
        <v>1</v>
      </c>
      <c r="D692" s="31" t="s">
        <v>131</v>
      </c>
      <c r="E692" s="31">
        <v>13</v>
      </c>
      <c r="F692" s="31" t="s">
        <v>446</v>
      </c>
      <c r="G692" s="31">
        <v>11</v>
      </c>
      <c r="H692" s="31" t="s">
        <v>33</v>
      </c>
      <c r="I692" s="32">
        <v>5</v>
      </c>
      <c r="J692" s="83" t="s">
        <v>47</v>
      </c>
      <c r="K692" s="98">
        <v>1500</v>
      </c>
      <c r="L692" s="98">
        <v>1500</v>
      </c>
      <c r="M692" s="98">
        <f>K692-L692</f>
        <v>0</v>
      </c>
      <c r="N692" s="83" t="s">
        <v>447</v>
      </c>
      <c r="O692" s="98"/>
      <c r="P692" s="81"/>
      <c r="Q692" s="33"/>
      <c r="R692" s="39" t="s">
        <v>297</v>
      </c>
    </row>
    <row r="693" spans="1:18" ht="18" customHeight="1" x14ac:dyDescent="0.15">
      <c r="A693" s="30">
        <v>2</v>
      </c>
      <c r="B693" s="31" t="s">
        <v>130</v>
      </c>
      <c r="C693" s="31">
        <v>1</v>
      </c>
      <c r="D693" s="31" t="s">
        <v>131</v>
      </c>
      <c r="E693" s="31">
        <v>13</v>
      </c>
      <c r="F693" s="31" t="s">
        <v>446</v>
      </c>
      <c r="G693" s="31">
        <v>11</v>
      </c>
      <c r="H693" s="31" t="s">
        <v>33</v>
      </c>
      <c r="I693" s="31">
        <v>5</v>
      </c>
      <c r="J693" s="84" t="s">
        <v>47</v>
      </c>
      <c r="K693" s="98"/>
      <c r="L693" s="98"/>
      <c r="M693" s="98"/>
      <c r="N693" s="83" t="s">
        <v>3237</v>
      </c>
      <c r="O693" s="98">
        <v>1500000</v>
      </c>
      <c r="P693" s="81"/>
      <c r="Q693" s="33"/>
      <c r="R693" s="39" t="s">
        <v>297</v>
      </c>
    </row>
    <row r="694" spans="1:18" ht="18" customHeight="1" x14ac:dyDescent="0.15">
      <c r="A694" s="30">
        <v>2</v>
      </c>
      <c r="B694" s="31" t="s">
        <v>130</v>
      </c>
      <c r="C694" s="31">
        <v>1</v>
      </c>
      <c r="D694" s="31" t="s">
        <v>131</v>
      </c>
      <c r="E694" s="31">
        <v>13</v>
      </c>
      <c r="F694" s="31" t="s">
        <v>446</v>
      </c>
      <c r="G694" s="31">
        <v>11</v>
      </c>
      <c r="H694" s="31" t="s">
        <v>33</v>
      </c>
      <c r="I694" s="32">
        <v>6</v>
      </c>
      <c r="J694" s="83" t="s">
        <v>48</v>
      </c>
      <c r="K694" s="98">
        <v>200</v>
      </c>
      <c r="L694" s="98">
        <v>200</v>
      </c>
      <c r="M694" s="98">
        <f>K694-L694</f>
        <v>0</v>
      </c>
      <c r="N694" s="83" t="s">
        <v>447</v>
      </c>
      <c r="O694" s="98"/>
      <c r="P694" s="81"/>
      <c r="Q694" s="33"/>
      <c r="R694" s="39" t="s">
        <v>297</v>
      </c>
    </row>
    <row r="695" spans="1:18" ht="18" customHeight="1" x14ac:dyDescent="0.15">
      <c r="A695" s="30">
        <v>2</v>
      </c>
      <c r="B695" s="31" t="s">
        <v>130</v>
      </c>
      <c r="C695" s="31">
        <v>1</v>
      </c>
      <c r="D695" s="31" t="s">
        <v>131</v>
      </c>
      <c r="E695" s="31">
        <v>13</v>
      </c>
      <c r="F695" s="31" t="s">
        <v>446</v>
      </c>
      <c r="G695" s="31">
        <v>11</v>
      </c>
      <c r="H695" s="31" t="s">
        <v>33</v>
      </c>
      <c r="I695" s="31">
        <v>6</v>
      </c>
      <c r="J695" s="84" t="s">
        <v>48</v>
      </c>
      <c r="K695" s="98"/>
      <c r="L695" s="98"/>
      <c r="M695" s="98"/>
      <c r="N695" s="83" t="s">
        <v>3238</v>
      </c>
      <c r="O695" s="98">
        <v>200000</v>
      </c>
      <c r="P695" s="81"/>
      <c r="Q695" s="33"/>
      <c r="R695" s="39" t="s">
        <v>297</v>
      </c>
    </row>
    <row r="696" spans="1:18" ht="18" customHeight="1" x14ac:dyDescent="0.15">
      <c r="A696" s="30">
        <v>2</v>
      </c>
      <c r="B696" s="31" t="s">
        <v>130</v>
      </c>
      <c r="C696" s="31">
        <v>1</v>
      </c>
      <c r="D696" s="31" t="s">
        <v>131</v>
      </c>
      <c r="E696" s="31">
        <v>13</v>
      </c>
      <c r="F696" s="31" t="s">
        <v>446</v>
      </c>
      <c r="G696" s="32">
        <v>12</v>
      </c>
      <c r="H696" s="32" t="s">
        <v>36</v>
      </c>
      <c r="I696" s="32"/>
      <c r="J696" s="83"/>
      <c r="K696" s="98"/>
      <c r="L696" s="98"/>
      <c r="M696" s="98"/>
      <c r="N696" s="83"/>
      <c r="O696" s="33"/>
      <c r="P696" s="81"/>
      <c r="Q696" s="33"/>
      <c r="R696" s="39" t="s">
        <v>297</v>
      </c>
    </row>
    <row r="697" spans="1:18" ht="18" customHeight="1" x14ac:dyDescent="0.15">
      <c r="A697" s="30">
        <v>2</v>
      </c>
      <c r="B697" s="31" t="s">
        <v>130</v>
      </c>
      <c r="C697" s="31">
        <v>1</v>
      </c>
      <c r="D697" s="31" t="s">
        <v>131</v>
      </c>
      <c r="E697" s="31">
        <v>13</v>
      </c>
      <c r="F697" s="31" t="s">
        <v>446</v>
      </c>
      <c r="G697" s="31">
        <v>12</v>
      </c>
      <c r="H697" s="31" t="s">
        <v>36</v>
      </c>
      <c r="I697" s="32">
        <v>11</v>
      </c>
      <c r="J697" s="83" t="s">
        <v>38</v>
      </c>
      <c r="K697" s="98">
        <v>143</v>
      </c>
      <c r="L697" s="98">
        <v>143</v>
      </c>
      <c r="M697" s="98">
        <f>K697-L697</f>
        <v>0</v>
      </c>
      <c r="N697" s="83" t="s">
        <v>448</v>
      </c>
      <c r="O697" s="98">
        <v>142467</v>
      </c>
      <c r="P697" s="81"/>
      <c r="Q697" s="33"/>
      <c r="R697" s="39" t="s">
        <v>297</v>
      </c>
    </row>
    <row r="698" spans="1:18" ht="18" customHeight="1" x14ac:dyDescent="0.15">
      <c r="A698" s="30">
        <v>2</v>
      </c>
      <c r="B698" s="31" t="s">
        <v>130</v>
      </c>
      <c r="C698" s="31">
        <v>1</v>
      </c>
      <c r="D698" s="31" t="s">
        <v>131</v>
      </c>
      <c r="E698" s="31">
        <v>13</v>
      </c>
      <c r="F698" s="31" t="s">
        <v>446</v>
      </c>
      <c r="G698" s="32">
        <v>13</v>
      </c>
      <c r="H698" s="32" t="s">
        <v>39</v>
      </c>
      <c r="I698" s="32"/>
      <c r="J698" s="83"/>
      <c r="K698" s="98"/>
      <c r="L698" s="98"/>
      <c r="M698" s="98"/>
      <c r="N698" s="83"/>
      <c r="O698" s="33"/>
      <c r="P698" s="81"/>
      <c r="Q698" s="33"/>
      <c r="R698" s="39" t="s">
        <v>297</v>
      </c>
    </row>
    <row r="699" spans="1:18" ht="18" customHeight="1" x14ac:dyDescent="0.15">
      <c r="A699" s="30">
        <v>2</v>
      </c>
      <c r="B699" s="31" t="s">
        <v>130</v>
      </c>
      <c r="C699" s="31">
        <v>1</v>
      </c>
      <c r="D699" s="31" t="s">
        <v>131</v>
      </c>
      <c r="E699" s="31">
        <v>13</v>
      </c>
      <c r="F699" s="31" t="s">
        <v>446</v>
      </c>
      <c r="G699" s="31">
        <v>13</v>
      </c>
      <c r="H699" s="31" t="s">
        <v>39</v>
      </c>
      <c r="I699" s="32">
        <v>33</v>
      </c>
      <c r="J699" s="83" t="s">
        <v>49</v>
      </c>
      <c r="K699" s="98">
        <v>93</v>
      </c>
      <c r="L699" s="98">
        <v>91</v>
      </c>
      <c r="M699" s="98">
        <f>K699-L699</f>
        <v>2</v>
      </c>
      <c r="N699" s="83" t="s">
        <v>4162</v>
      </c>
      <c r="O699" s="98">
        <v>52800</v>
      </c>
      <c r="P699" s="81"/>
      <c r="Q699" s="33"/>
      <c r="R699" s="39" t="s">
        <v>297</v>
      </c>
    </row>
    <row r="700" spans="1:18" ht="18" customHeight="1" x14ac:dyDescent="0.15">
      <c r="A700" s="30">
        <v>2</v>
      </c>
      <c r="B700" s="31" t="s">
        <v>130</v>
      </c>
      <c r="C700" s="31">
        <v>1</v>
      </c>
      <c r="D700" s="31" t="s">
        <v>131</v>
      </c>
      <c r="E700" s="31">
        <v>13</v>
      </c>
      <c r="F700" s="31" t="s">
        <v>446</v>
      </c>
      <c r="G700" s="31">
        <v>13</v>
      </c>
      <c r="H700" s="31" t="s">
        <v>39</v>
      </c>
      <c r="I700" s="31">
        <v>33</v>
      </c>
      <c r="J700" s="84" t="s">
        <v>49</v>
      </c>
      <c r="K700" s="98"/>
      <c r="L700" s="98"/>
      <c r="M700" s="98"/>
      <c r="N700" s="83" t="s">
        <v>4163</v>
      </c>
      <c r="O700" s="98">
        <v>39600</v>
      </c>
      <c r="P700" s="81"/>
      <c r="Q700" s="33"/>
      <c r="R700" s="39" t="s">
        <v>297</v>
      </c>
    </row>
    <row r="701" spans="1:18" ht="18" customHeight="1" x14ac:dyDescent="0.15">
      <c r="A701" s="30">
        <v>2</v>
      </c>
      <c r="B701" s="31" t="s">
        <v>130</v>
      </c>
      <c r="C701" s="31">
        <v>1</v>
      </c>
      <c r="D701" s="31" t="s">
        <v>131</v>
      </c>
      <c r="E701" s="31">
        <v>13</v>
      </c>
      <c r="F701" s="31" t="s">
        <v>446</v>
      </c>
      <c r="G701" s="32">
        <v>14</v>
      </c>
      <c r="H701" s="32" t="s">
        <v>40</v>
      </c>
      <c r="I701" s="32"/>
      <c r="J701" s="83"/>
      <c r="K701" s="98"/>
      <c r="L701" s="98"/>
      <c r="M701" s="98"/>
      <c r="N701" s="83"/>
      <c r="O701" s="33"/>
      <c r="P701" s="81"/>
      <c r="Q701" s="33"/>
      <c r="R701" s="39" t="s">
        <v>297</v>
      </c>
    </row>
    <row r="702" spans="1:18" ht="18" customHeight="1" x14ac:dyDescent="0.15">
      <c r="A702" s="30">
        <v>2</v>
      </c>
      <c r="B702" s="31" t="s">
        <v>130</v>
      </c>
      <c r="C702" s="31">
        <v>1</v>
      </c>
      <c r="D702" s="31" t="s">
        <v>131</v>
      </c>
      <c r="E702" s="31">
        <v>13</v>
      </c>
      <c r="F702" s="31" t="s">
        <v>446</v>
      </c>
      <c r="G702" s="31">
        <v>14</v>
      </c>
      <c r="H702" s="31" t="s">
        <v>40</v>
      </c>
      <c r="I702" s="32">
        <v>2</v>
      </c>
      <c r="J702" s="83" t="s">
        <v>179</v>
      </c>
      <c r="K702" s="98">
        <v>59</v>
      </c>
      <c r="L702" s="98">
        <v>59</v>
      </c>
      <c r="M702" s="98">
        <f>K702-L702</f>
        <v>0</v>
      </c>
      <c r="N702" s="83" t="s">
        <v>449</v>
      </c>
      <c r="O702" s="98">
        <v>58180</v>
      </c>
      <c r="P702" s="81"/>
      <c r="Q702" s="33"/>
      <c r="R702" s="39" t="s">
        <v>297</v>
      </c>
    </row>
    <row r="703" spans="1:18" ht="18" customHeight="1" x14ac:dyDescent="0.15">
      <c r="A703" s="30">
        <v>2</v>
      </c>
      <c r="B703" s="31" t="s">
        <v>130</v>
      </c>
      <c r="C703" s="31">
        <v>1</v>
      </c>
      <c r="D703" s="31" t="s">
        <v>131</v>
      </c>
      <c r="E703" s="31">
        <v>13</v>
      </c>
      <c r="F703" s="31" t="s">
        <v>446</v>
      </c>
      <c r="G703" s="32">
        <v>15</v>
      </c>
      <c r="H703" s="32" t="s">
        <v>50</v>
      </c>
      <c r="I703" s="32"/>
      <c r="J703" s="83"/>
      <c r="K703" s="98"/>
      <c r="L703" s="98"/>
      <c r="M703" s="98"/>
      <c r="N703" s="83"/>
      <c r="O703" s="33"/>
      <c r="P703" s="81"/>
      <c r="Q703" s="33"/>
      <c r="R703" s="39" t="s">
        <v>297</v>
      </c>
    </row>
    <row r="704" spans="1:18" ht="18" customHeight="1" x14ac:dyDescent="0.15">
      <c r="A704" s="30">
        <v>2</v>
      </c>
      <c r="B704" s="31" t="s">
        <v>130</v>
      </c>
      <c r="C704" s="31">
        <v>1</v>
      </c>
      <c r="D704" s="31" t="s">
        <v>131</v>
      </c>
      <c r="E704" s="31">
        <v>13</v>
      </c>
      <c r="F704" s="31" t="s">
        <v>446</v>
      </c>
      <c r="G704" s="31">
        <v>15</v>
      </c>
      <c r="H704" s="31" t="s">
        <v>50</v>
      </c>
      <c r="I704" s="32">
        <v>2</v>
      </c>
      <c r="J704" s="83" t="s">
        <v>280</v>
      </c>
      <c r="K704" s="98">
        <v>6170</v>
      </c>
      <c r="L704" s="98">
        <v>0</v>
      </c>
      <c r="M704" s="98">
        <f>K704-L704</f>
        <v>6170</v>
      </c>
      <c r="N704" s="83" t="s">
        <v>450</v>
      </c>
      <c r="O704" s="98">
        <v>6169556</v>
      </c>
      <c r="P704" s="81"/>
      <c r="Q704" s="33"/>
      <c r="R704" s="39" t="s">
        <v>297</v>
      </c>
    </row>
    <row r="705" spans="1:18" ht="18" customHeight="1" x14ac:dyDescent="0.15">
      <c r="A705" s="30">
        <v>2</v>
      </c>
      <c r="B705" s="31" t="s">
        <v>130</v>
      </c>
      <c r="C705" s="31">
        <v>1</v>
      </c>
      <c r="D705" s="31" t="s">
        <v>131</v>
      </c>
      <c r="E705" s="31">
        <v>13</v>
      </c>
      <c r="F705" s="31" t="s">
        <v>446</v>
      </c>
      <c r="G705" s="32">
        <v>18</v>
      </c>
      <c r="H705" s="32" t="s">
        <v>125</v>
      </c>
      <c r="I705" s="32"/>
      <c r="J705" s="83"/>
      <c r="K705" s="98"/>
      <c r="L705" s="98"/>
      <c r="M705" s="98"/>
      <c r="N705" s="83"/>
      <c r="O705" s="33"/>
      <c r="P705" s="81"/>
      <c r="Q705" s="33"/>
      <c r="R705" s="39" t="s">
        <v>297</v>
      </c>
    </row>
    <row r="706" spans="1:18" ht="18" customHeight="1" x14ac:dyDescent="0.15">
      <c r="A706" s="30">
        <v>2</v>
      </c>
      <c r="B706" s="31" t="s">
        <v>130</v>
      </c>
      <c r="C706" s="31">
        <v>1</v>
      </c>
      <c r="D706" s="31" t="s">
        <v>131</v>
      </c>
      <c r="E706" s="31">
        <v>13</v>
      </c>
      <c r="F706" s="31" t="s">
        <v>446</v>
      </c>
      <c r="G706" s="31">
        <v>18</v>
      </c>
      <c r="H706" s="31" t="s">
        <v>125</v>
      </c>
      <c r="I706" s="32">
        <v>11</v>
      </c>
      <c r="J706" s="83" t="s">
        <v>126</v>
      </c>
      <c r="K706" s="98">
        <v>0</v>
      </c>
      <c r="L706" s="98">
        <v>210</v>
      </c>
      <c r="M706" s="98">
        <f>K706-L706</f>
        <v>-210</v>
      </c>
      <c r="N706" s="83"/>
      <c r="O706" s="98"/>
      <c r="P706" s="81"/>
      <c r="Q706" s="33"/>
      <c r="R706" s="39" t="s">
        <v>297</v>
      </c>
    </row>
    <row r="707" spans="1:18" s="6" customFormat="1" ht="18" customHeight="1" x14ac:dyDescent="0.15">
      <c r="A707" s="13">
        <v>2</v>
      </c>
      <c r="B707" s="14" t="s">
        <v>2998</v>
      </c>
      <c r="C707" s="19">
        <v>1</v>
      </c>
      <c r="D707" s="14" t="s">
        <v>131</v>
      </c>
      <c r="E707" s="20">
        <v>14</v>
      </c>
      <c r="F707" s="21" t="s">
        <v>3016</v>
      </c>
      <c r="G707" s="20"/>
      <c r="H707" s="21"/>
      <c r="I707" s="20"/>
      <c r="J707" s="20"/>
      <c r="K707" s="22">
        <f>IF(C707="",SUMIFS($K708:$K$6096,$A708:$A$6096,A707,$E708:$E$6096,""),IF(E707="",SUMIFS($K708:$K$6096,$A708:$A$6096,A707,$C708:$C$6096,C707,$G708:$G$6096,""),IF(G707="",SUMIFS($K708:$K$6096,$A708:$A$6096,A707,$C708:$C$6096,C707,$E708:$E$6096,E707,$R708:$R$6096,R707),IF(I707="",SUMIFS($K708:$K$6096,$A708:$A$6096,A707,$C708:$C$6096,C707,$E708:$E$6096,E707,$G708:$G$6096,G707,$R708:$R$6096,R707),0))))</f>
        <v>2962</v>
      </c>
      <c r="L707" s="22">
        <f>IF(C707="",SUMIFS($L708:$L$6096,$A708:$A$6096,A707,$E708:$E$6096,""),IF(E707="",SUMIFS($L708:$L$6096,$A708:$A$6096,A707,$C708:$C$6096,C707,$G708:$G$6096,""),IF(G707="",SUMIFS($L708:$L$6096,$A708:$A$6096,A707,$C708:$C$6096,C707,$E708:$E$6096,E707,$R708:$R$6096,R707),IF(I707="",SUMIFS($L708:$L$6096,$A708:$A$6096,A707,$C708:$C$6096,C707,$E708:$E$6096,E707,$G708:$G$6096,G707,$R708:$R$6096,R707),0))))</f>
        <v>3153</v>
      </c>
      <c r="M707" s="22">
        <f t="shared" ref="M707" si="43">K707-L707</f>
        <v>-191</v>
      </c>
      <c r="N707" s="77"/>
      <c r="O707" s="23"/>
      <c r="P707" s="60"/>
      <c r="Q707" s="73">
        <f>IF(C707="",SUMIFS($Q708:$Q$6096,$A708:$A$6096,A707,$E708:$E$6096,""),IF(E707="",SUMIFS($Q708:$Q$6096,$A708:$A$6096,A707,$C708:$C$6096,C707,$G708:$G$6096,""),IF(G707="",SUMIFS($Q708:$Q$6096,$A708:$A$6096,A707,$C708:$C$6096,C707,$E708:$E$6096,E707,$R708:$R$6096,R707),IF(I707="",SUMIFS($Q708:$Q$6096,$A708:$A$6096,A707,$C708:$C$6096,C707,$E708:$E$6096,E707,$G708:$G$6096,G707,$R708:$R$6096,R707),0))))</f>
        <v>20</v>
      </c>
      <c r="R707" s="61" t="s">
        <v>3017</v>
      </c>
    </row>
    <row r="708" spans="1:18" ht="18" customHeight="1" x14ac:dyDescent="0.15">
      <c r="A708" s="30">
        <v>2</v>
      </c>
      <c r="B708" s="31" t="s">
        <v>130</v>
      </c>
      <c r="C708" s="31">
        <v>1</v>
      </c>
      <c r="D708" s="31" t="s">
        <v>131</v>
      </c>
      <c r="E708" s="31">
        <v>14</v>
      </c>
      <c r="F708" s="31" t="s">
        <v>451</v>
      </c>
      <c r="G708" s="32">
        <v>1</v>
      </c>
      <c r="H708" s="32" t="s">
        <v>19</v>
      </c>
      <c r="I708" s="32"/>
      <c r="J708" s="83"/>
      <c r="K708" s="98"/>
      <c r="L708" s="98"/>
      <c r="M708" s="98"/>
      <c r="N708" s="83"/>
      <c r="O708" s="33"/>
      <c r="P708" s="81" t="s">
        <v>4788</v>
      </c>
      <c r="Q708" s="33">
        <v>20</v>
      </c>
      <c r="R708" s="39" t="s">
        <v>453</v>
      </c>
    </row>
    <row r="709" spans="1:18" ht="18" customHeight="1" x14ac:dyDescent="0.15">
      <c r="A709" s="30">
        <v>2</v>
      </c>
      <c r="B709" s="31" t="s">
        <v>130</v>
      </c>
      <c r="C709" s="31">
        <v>1</v>
      </c>
      <c r="D709" s="31" t="s">
        <v>131</v>
      </c>
      <c r="E709" s="31">
        <v>14</v>
      </c>
      <c r="F709" s="31" t="s">
        <v>451</v>
      </c>
      <c r="G709" s="31">
        <v>1</v>
      </c>
      <c r="H709" s="31" t="s">
        <v>19</v>
      </c>
      <c r="I709" s="32">
        <v>11</v>
      </c>
      <c r="J709" s="83" t="s">
        <v>452</v>
      </c>
      <c r="K709" s="98">
        <v>384</v>
      </c>
      <c r="L709" s="98">
        <v>461</v>
      </c>
      <c r="M709" s="98">
        <f>K709-L709</f>
        <v>-77</v>
      </c>
      <c r="N709" s="83" t="s">
        <v>3239</v>
      </c>
      <c r="O709" s="98">
        <v>384000</v>
      </c>
      <c r="P709" s="81" t="s">
        <v>4789</v>
      </c>
      <c r="Q709" s="33"/>
      <c r="R709" s="39" t="s">
        <v>453</v>
      </c>
    </row>
    <row r="710" spans="1:18" ht="18" customHeight="1" x14ac:dyDescent="0.15">
      <c r="A710" s="30">
        <v>2</v>
      </c>
      <c r="B710" s="31" t="s">
        <v>130</v>
      </c>
      <c r="C710" s="31">
        <v>1</v>
      </c>
      <c r="D710" s="31" t="s">
        <v>131</v>
      </c>
      <c r="E710" s="31">
        <v>14</v>
      </c>
      <c r="F710" s="31" t="s">
        <v>451</v>
      </c>
      <c r="G710" s="32">
        <v>3</v>
      </c>
      <c r="H710" s="32" t="s">
        <v>22</v>
      </c>
      <c r="I710" s="32"/>
      <c r="J710" s="83"/>
      <c r="K710" s="98"/>
      <c r="L710" s="98"/>
      <c r="M710" s="98"/>
      <c r="N710" s="83"/>
      <c r="O710" s="33"/>
      <c r="P710" s="81"/>
      <c r="Q710" s="33"/>
      <c r="R710" s="39" t="s">
        <v>453</v>
      </c>
    </row>
    <row r="711" spans="1:18" ht="18" customHeight="1" x14ac:dyDescent="0.15">
      <c r="A711" s="30">
        <v>2</v>
      </c>
      <c r="B711" s="31" t="s">
        <v>130</v>
      </c>
      <c r="C711" s="31">
        <v>1</v>
      </c>
      <c r="D711" s="31" t="s">
        <v>131</v>
      </c>
      <c r="E711" s="31">
        <v>14</v>
      </c>
      <c r="F711" s="31" t="s">
        <v>451</v>
      </c>
      <c r="G711" s="31">
        <v>3</v>
      </c>
      <c r="H711" s="31" t="s">
        <v>22</v>
      </c>
      <c r="I711" s="32">
        <v>35</v>
      </c>
      <c r="J711" s="83" t="s">
        <v>25</v>
      </c>
      <c r="K711" s="98">
        <v>370</v>
      </c>
      <c r="L711" s="98">
        <v>313</v>
      </c>
      <c r="M711" s="98">
        <f>K711-L711</f>
        <v>57</v>
      </c>
      <c r="N711" s="83" t="s">
        <v>7226</v>
      </c>
      <c r="O711" s="98">
        <v>369600</v>
      </c>
      <c r="P711" s="81"/>
      <c r="Q711" s="33"/>
      <c r="R711" s="39" t="s">
        <v>453</v>
      </c>
    </row>
    <row r="712" spans="1:18" ht="18" customHeight="1" x14ac:dyDescent="0.15">
      <c r="A712" s="30">
        <v>2</v>
      </c>
      <c r="B712" s="31" t="s">
        <v>130</v>
      </c>
      <c r="C712" s="31">
        <v>1</v>
      </c>
      <c r="D712" s="31" t="s">
        <v>131</v>
      </c>
      <c r="E712" s="31">
        <v>14</v>
      </c>
      <c r="F712" s="31" t="s">
        <v>451</v>
      </c>
      <c r="G712" s="32">
        <v>8</v>
      </c>
      <c r="H712" s="32" t="s">
        <v>77</v>
      </c>
      <c r="I712" s="32"/>
      <c r="J712" s="83"/>
      <c r="K712" s="98"/>
      <c r="L712" s="98"/>
      <c r="M712" s="98"/>
      <c r="N712" s="83"/>
      <c r="O712" s="33"/>
      <c r="P712" s="81"/>
      <c r="Q712" s="33"/>
      <c r="R712" s="39" t="s">
        <v>453</v>
      </c>
    </row>
    <row r="713" spans="1:18" ht="18" customHeight="1" x14ac:dyDescent="0.15">
      <c r="A713" s="30">
        <v>2</v>
      </c>
      <c r="B713" s="31" t="s">
        <v>130</v>
      </c>
      <c r="C713" s="31">
        <v>1</v>
      </c>
      <c r="D713" s="31" t="s">
        <v>131</v>
      </c>
      <c r="E713" s="31">
        <v>14</v>
      </c>
      <c r="F713" s="31" t="s">
        <v>451</v>
      </c>
      <c r="G713" s="31">
        <v>8</v>
      </c>
      <c r="H713" s="31" t="s">
        <v>77</v>
      </c>
      <c r="I713" s="32">
        <v>11</v>
      </c>
      <c r="J713" s="83" t="s">
        <v>78</v>
      </c>
      <c r="K713" s="98">
        <v>214</v>
      </c>
      <c r="L713" s="98">
        <v>214</v>
      </c>
      <c r="M713" s="98">
        <f>K713-L713</f>
        <v>0</v>
      </c>
      <c r="N713" s="83" t="s">
        <v>3240</v>
      </c>
      <c r="O713" s="98">
        <v>100800</v>
      </c>
      <c r="P713" s="81"/>
      <c r="Q713" s="33"/>
      <c r="R713" s="39" t="s">
        <v>453</v>
      </c>
    </row>
    <row r="714" spans="1:18" ht="18" customHeight="1" x14ac:dyDescent="0.15">
      <c r="A714" s="30">
        <v>2</v>
      </c>
      <c r="B714" s="31" t="s">
        <v>130</v>
      </c>
      <c r="C714" s="31">
        <v>1</v>
      </c>
      <c r="D714" s="31" t="s">
        <v>131</v>
      </c>
      <c r="E714" s="31">
        <v>14</v>
      </c>
      <c r="F714" s="31" t="s">
        <v>451</v>
      </c>
      <c r="G714" s="31">
        <v>8</v>
      </c>
      <c r="H714" s="31" t="s">
        <v>77</v>
      </c>
      <c r="I714" s="31">
        <v>11</v>
      </c>
      <c r="J714" s="84" t="s">
        <v>78</v>
      </c>
      <c r="K714" s="98"/>
      <c r="L714" s="98"/>
      <c r="M714" s="98"/>
      <c r="N714" s="83" t="s">
        <v>7227</v>
      </c>
      <c r="O714" s="98">
        <v>50400</v>
      </c>
      <c r="P714" s="81"/>
      <c r="Q714" s="33"/>
      <c r="R714" s="39" t="s">
        <v>453</v>
      </c>
    </row>
    <row r="715" spans="1:18" ht="18" customHeight="1" x14ac:dyDescent="0.15">
      <c r="A715" s="30">
        <v>2</v>
      </c>
      <c r="B715" s="31" t="s">
        <v>130</v>
      </c>
      <c r="C715" s="31">
        <v>1</v>
      </c>
      <c r="D715" s="31" t="s">
        <v>131</v>
      </c>
      <c r="E715" s="31">
        <v>14</v>
      </c>
      <c r="F715" s="31" t="s">
        <v>451</v>
      </c>
      <c r="G715" s="31">
        <v>8</v>
      </c>
      <c r="H715" s="31" t="s">
        <v>77</v>
      </c>
      <c r="I715" s="31">
        <v>11</v>
      </c>
      <c r="J715" s="84" t="s">
        <v>78</v>
      </c>
      <c r="K715" s="98"/>
      <c r="L715" s="98"/>
      <c r="M715" s="98"/>
      <c r="N715" s="83" t="s">
        <v>7228</v>
      </c>
      <c r="O715" s="98">
        <v>50400</v>
      </c>
      <c r="P715" s="81"/>
      <c r="Q715" s="33"/>
      <c r="R715" s="39" t="s">
        <v>453</v>
      </c>
    </row>
    <row r="716" spans="1:18" ht="18" customHeight="1" x14ac:dyDescent="0.15">
      <c r="A716" s="30">
        <v>2</v>
      </c>
      <c r="B716" s="31" t="s">
        <v>130</v>
      </c>
      <c r="C716" s="31">
        <v>1</v>
      </c>
      <c r="D716" s="31" t="s">
        <v>131</v>
      </c>
      <c r="E716" s="31">
        <v>14</v>
      </c>
      <c r="F716" s="31" t="s">
        <v>451</v>
      </c>
      <c r="G716" s="31">
        <v>8</v>
      </c>
      <c r="H716" s="31" t="s">
        <v>77</v>
      </c>
      <c r="I716" s="31">
        <v>11</v>
      </c>
      <c r="J716" s="84" t="s">
        <v>78</v>
      </c>
      <c r="K716" s="98"/>
      <c r="L716" s="98"/>
      <c r="M716" s="98"/>
      <c r="N716" s="83" t="s">
        <v>7229</v>
      </c>
      <c r="O716" s="98">
        <v>12000</v>
      </c>
      <c r="P716" s="81"/>
      <c r="Q716" s="33"/>
      <c r="R716" s="39" t="s">
        <v>453</v>
      </c>
    </row>
    <row r="717" spans="1:18" ht="18" customHeight="1" x14ac:dyDescent="0.15">
      <c r="A717" s="30">
        <v>2</v>
      </c>
      <c r="B717" s="31" t="s">
        <v>130</v>
      </c>
      <c r="C717" s="31">
        <v>1</v>
      </c>
      <c r="D717" s="31" t="s">
        <v>131</v>
      </c>
      <c r="E717" s="31">
        <v>14</v>
      </c>
      <c r="F717" s="31" t="s">
        <v>451</v>
      </c>
      <c r="G717" s="31">
        <v>8</v>
      </c>
      <c r="H717" s="31" t="s">
        <v>77</v>
      </c>
      <c r="I717" s="32">
        <v>31</v>
      </c>
      <c r="J717" s="83" t="s">
        <v>454</v>
      </c>
      <c r="K717" s="98">
        <v>15</v>
      </c>
      <c r="L717" s="98">
        <v>15</v>
      </c>
      <c r="M717" s="98">
        <f>K717-L717</f>
        <v>0</v>
      </c>
      <c r="N717" s="83" t="s">
        <v>3241</v>
      </c>
      <c r="O717" s="98">
        <v>15000</v>
      </c>
      <c r="P717" s="81"/>
      <c r="Q717" s="33"/>
      <c r="R717" s="39" t="s">
        <v>453</v>
      </c>
    </row>
    <row r="718" spans="1:18" ht="18" customHeight="1" x14ac:dyDescent="0.15">
      <c r="A718" s="30">
        <v>2</v>
      </c>
      <c r="B718" s="31" t="s">
        <v>130</v>
      </c>
      <c r="C718" s="31">
        <v>1</v>
      </c>
      <c r="D718" s="31" t="s">
        <v>131</v>
      </c>
      <c r="E718" s="31">
        <v>14</v>
      </c>
      <c r="F718" s="31" t="s">
        <v>451</v>
      </c>
      <c r="G718" s="32">
        <v>9</v>
      </c>
      <c r="H718" s="32" t="s">
        <v>30</v>
      </c>
      <c r="I718" s="32"/>
      <c r="J718" s="83"/>
      <c r="K718" s="98"/>
      <c r="L718" s="98"/>
      <c r="M718" s="98"/>
      <c r="N718" s="83"/>
      <c r="O718" s="33"/>
      <c r="P718" s="81"/>
      <c r="Q718" s="33"/>
      <c r="R718" s="39" t="s">
        <v>453</v>
      </c>
    </row>
    <row r="719" spans="1:18" ht="18" customHeight="1" x14ac:dyDescent="0.15">
      <c r="A719" s="30">
        <v>2</v>
      </c>
      <c r="B719" s="31" t="s">
        <v>130</v>
      </c>
      <c r="C719" s="31">
        <v>1</v>
      </c>
      <c r="D719" s="31" t="s">
        <v>131</v>
      </c>
      <c r="E719" s="31">
        <v>14</v>
      </c>
      <c r="F719" s="31" t="s">
        <v>451</v>
      </c>
      <c r="G719" s="31">
        <v>9</v>
      </c>
      <c r="H719" s="31" t="s">
        <v>30</v>
      </c>
      <c r="I719" s="32">
        <v>1</v>
      </c>
      <c r="J719" s="83" t="s">
        <v>80</v>
      </c>
      <c r="K719" s="98">
        <v>93</v>
      </c>
      <c r="L719" s="98">
        <v>93</v>
      </c>
      <c r="M719" s="98">
        <f>K719-L719</f>
        <v>0</v>
      </c>
      <c r="N719" s="83" t="s">
        <v>455</v>
      </c>
      <c r="O719" s="98">
        <v>34200</v>
      </c>
      <c r="P719" s="81"/>
      <c r="Q719" s="33"/>
      <c r="R719" s="39" t="s">
        <v>453</v>
      </c>
    </row>
    <row r="720" spans="1:18" ht="18" customHeight="1" x14ac:dyDescent="0.15">
      <c r="A720" s="30">
        <v>2</v>
      </c>
      <c r="B720" s="31" t="s">
        <v>130</v>
      </c>
      <c r="C720" s="31">
        <v>1</v>
      </c>
      <c r="D720" s="31" t="s">
        <v>131</v>
      </c>
      <c r="E720" s="31">
        <v>14</v>
      </c>
      <c r="F720" s="31" t="s">
        <v>451</v>
      </c>
      <c r="G720" s="31">
        <v>9</v>
      </c>
      <c r="H720" s="31" t="s">
        <v>30</v>
      </c>
      <c r="I720" s="31">
        <v>1</v>
      </c>
      <c r="J720" s="84" t="s">
        <v>80</v>
      </c>
      <c r="K720" s="98"/>
      <c r="L720" s="98"/>
      <c r="M720" s="98"/>
      <c r="N720" s="83" t="s">
        <v>456</v>
      </c>
      <c r="O720" s="98">
        <v>12690</v>
      </c>
      <c r="P720" s="81"/>
      <c r="Q720" s="33"/>
      <c r="R720" s="39" t="s">
        <v>453</v>
      </c>
    </row>
    <row r="721" spans="1:18" ht="18" customHeight="1" x14ac:dyDescent="0.15">
      <c r="A721" s="30">
        <v>2</v>
      </c>
      <c r="B721" s="31" t="s">
        <v>130</v>
      </c>
      <c r="C721" s="31">
        <v>1</v>
      </c>
      <c r="D721" s="31" t="s">
        <v>131</v>
      </c>
      <c r="E721" s="31">
        <v>14</v>
      </c>
      <c r="F721" s="31" t="s">
        <v>451</v>
      </c>
      <c r="G721" s="31">
        <v>9</v>
      </c>
      <c r="H721" s="31" t="s">
        <v>30</v>
      </c>
      <c r="I721" s="31">
        <v>1</v>
      </c>
      <c r="J721" s="84" t="s">
        <v>80</v>
      </c>
      <c r="K721" s="98"/>
      <c r="L721" s="98"/>
      <c r="M721" s="98"/>
      <c r="N721" s="83" t="s">
        <v>457</v>
      </c>
      <c r="O721" s="98">
        <v>13500</v>
      </c>
      <c r="P721" s="81"/>
      <c r="Q721" s="33"/>
      <c r="R721" s="39" t="s">
        <v>453</v>
      </c>
    </row>
    <row r="722" spans="1:18" ht="18" customHeight="1" x14ac:dyDescent="0.15">
      <c r="A722" s="30">
        <v>2</v>
      </c>
      <c r="B722" s="31" t="s">
        <v>130</v>
      </c>
      <c r="C722" s="31">
        <v>1</v>
      </c>
      <c r="D722" s="31" t="s">
        <v>131</v>
      </c>
      <c r="E722" s="31">
        <v>14</v>
      </c>
      <c r="F722" s="31" t="s">
        <v>451</v>
      </c>
      <c r="G722" s="31">
        <v>9</v>
      </c>
      <c r="H722" s="31" t="s">
        <v>30</v>
      </c>
      <c r="I722" s="31">
        <v>1</v>
      </c>
      <c r="J722" s="84" t="s">
        <v>80</v>
      </c>
      <c r="K722" s="98"/>
      <c r="L722" s="98"/>
      <c r="M722" s="98"/>
      <c r="N722" s="83" t="s">
        <v>458</v>
      </c>
      <c r="O722" s="98">
        <v>12600</v>
      </c>
      <c r="P722" s="81"/>
      <c r="Q722" s="33"/>
      <c r="R722" s="39" t="s">
        <v>453</v>
      </c>
    </row>
    <row r="723" spans="1:18" ht="18" customHeight="1" x14ac:dyDescent="0.15">
      <c r="A723" s="30">
        <v>2</v>
      </c>
      <c r="B723" s="31" t="s">
        <v>130</v>
      </c>
      <c r="C723" s="31">
        <v>1</v>
      </c>
      <c r="D723" s="31" t="s">
        <v>131</v>
      </c>
      <c r="E723" s="31">
        <v>14</v>
      </c>
      <c r="F723" s="31" t="s">
        <v>451</v>
      </c>
      <c r="G723" s="31">
        <v>9</v>
      </c>
      <c r="H723" s="31" t="s">
        <v>30</v>
      </c>
      <c r="I723" s="31">
        <v>1</v>
      </c>
      <c r="J723" s="84" t="s">
        <v>80</v>
      </c>
      <c r="K723" s="98"/>
      <c r="L723" s="98"/>
      <c r="M723" s="98"/>
      <c r="N723" s="83" t="s">
        <v>459</v>
      </c>
      <c r="O723" s="98">
        <v>10000</v>
      </c>
      <c r="P723" s="81"/>
      <c r="Q723" s="33"/>
      <c r="R723" s="39" t="s">
        <v>453</v>
      </c>
    </row>
    <row r="724" spans="1:18" ht="18" customHeight="1" x14ac:dyDescent="0.15">
      <c r="A724" s="30">
        <v>2</v>
      </c>
      <c r="B724" s="31" t="s">
        <v>130</v>
      </c>
      <c r="C724" s="31">
        <v>1</v>
      </c>
      <c r="D724" s="31" t="s">
        <v>131</v>
      </c>
      <c r="E724" s="31">
        <v>14</v>
      </c>
      <c r="F724" s="31" t="s">
        <v>451</v>
      </c>
      <c r="G724" s="31">
        <v>9</v>
      </c>
      <c r="H724" s="31" t="s">
        <v>30</v>
      </c>
      <c r="I724" s="31">
        <v>1</v>
      </c>
      <c r="J724" s="84" t="s">
        <v>80</v>
      </c>
      <c r="K724" s="98"/>
      <c r="L724" s="98"/>
      <c r="M724" s="98"/>
      <c r="N724" s="83" t="s">
        <v>460</v>
      </c>
      <c r="O724" s="98">
        <v>9990</v>
      </c>
      <c r="P724" s="81"/>
      <c r="Q724" s="33"/>
      <c r="R724" s="39" t="s">
        <v>453</v>
      </c>
    </row>
    <row r="725" spans="1:18" ht="18" customHeight="1" x14ac:dyDescent="0.15">
      <c r="A725" s="30">
        <v>2</v>
      </c>
      <c r="B725" s="31" t="s">
        <v>130</v>
      </c>
      <c r="C725" s="31">
        <v>1</v>
      </c>
      <c r="D725" s="31" t="s">
        <v>131</v>
      </c>
      <c r="E725" s="31">
        <v>14</v>
      </c>
      <c r="F725" s="31" t="s">
        <v>451</v>
      </c>
      <c r="G725" s="31">
        <v>9</v>
      </c>
      <c r="H725" s="31" t="s">
        <v>30</v>
      </c>
      <c r="I725" s="32">
        <v>2</v>
      </c>
      <c r="J725" s="83" t="s">
        <v>31</v>
      </c>
      <c r="K725" s="98">
        <v>2</v>
      </c>
      <c r="L725" s="98">
        <v>2</v>
      </c>
      <c r="M725" s="98">
        <f t="shared" ref="M725:M726" si="44">K725-L725</f>
        <v>0</v>
      </c>
      <c r="N725" s="83" t="s">
        <v>4164</v>
      </c>
      <c r="O725" s="98">
        <v>1800</v>
      </c>
      <c r="P725" s="81"/>
      <c r="Q725" s="33"/>
      <c r="R725" s="39" t="s">
        <v>453</v>
      </c>
    </row>
    <row r="726" spans="1:18" ht="18" customHeight="1" x14ac:dyDescent="0.15">
      <c r="A726" s="30">
        <v>2</v>
      </c>
      <c r="B726" s="31" t="s">
        <v>130</v>
      </c>
      <c r="C726" s="31">
        <v>1</v>
      </c>
      <c r="D726" s="31" t="s">
        <v>131</v>
      </c>
      <c r="E726" s="31">
        <v>14</v>
      </c>
      <c r="F726" s="31" t="s">
        <v>451</v>
      </c>
      <c r="G726" s="31">
        <v>9</v>
      </c>
      <c r="H726" s="31" t="s">
        <v>30</v>
      </c>
      <c r="I726" s="32">
        <v>3</v>
      </c>
      <c r="J726" s="83" t="s">
        <v>32</v>
      </c>
      <c r="K726" s="98">
        <v>7</v>
      </c>
      <c r="L726" s="98">
        <v>7</v>
      </c>
      <c r="M726" s="98">
        <f t="shared" si="44"/>
        <v>0</v>
      </c>
      <c r="N726" s="83" t="s">
        <v>461</v>
      </c>
      <c r="O726" s="98"/>
      <c r="P726" s="81"/>
      <c r="Q726" s="33"/>
      <c r="R726" s="39" t="s">
        <v>453</v>
      </c>
    </row>
    <row r="727" spans="1:18" ht="18" customHeight="1" x14ac:dyDescent="0.15">
      <c r="A727" s="30">
        <v>2</v>
      </c>
      <c r="B727" s="31" t="s">
        <v>130</v>
      </c>
      <c r="C727" s="31">
        <v>1</v>
      </c>
      <c r="D727" s="31" t="s">
        <v>131</v>
      </c>
      <c r="E727" s="31">
        <v>14</v>
      </c>
      <c r="F727" s="31" t="s">
        <v>451</v>
      </c>
      <c r="G727" s="31">
        <v>9</v>
      </c>
      <c r="H727" s="31" t="s">
        <v>30</v>
      </c>
      <c r="I727" s="31">
        <v>3</v>
      </c>
      <c r="J727" s="84" t="s">
        <v>32</v>
      </c>
      <c r="K727" s="98"/>
      <c r="L727" s="98"/>
      <c r="M727" s="98"/>
      <c r="N727" s="83" t="s">
        <v>4165</v>
      </c>
      <c r="O727" s="98">
        <v>6300</v>
      </c>
      <c r="P727" s="81"/>
      <c r="Q727" s="33"/>
      <c r="R727" s="39" t="s">
        <v>453</v>
      </c>
    </row>
    <row r="728" spans="1:18" ht="18" customHeight="1" x14ac:dyDescent="0.15">
      <c r="A728" s="30">
        <v>2</v>
      </c>
      <c r="B728" s="31" t="s">
        <v>130</v>
      </c>
      <c r="C728" s="31">
        <v>1</v>
      </c>
      <c r="D728" s="31" t="s">
        <v>131</v>
      </c>
      <c r="E728" s="31">
        <v>14</v>
      </c>
      <c r="F728" s="31" t="s">
        <v>451</v>
      </c>
      <c r="G728" s="32">
        <v>11</v>
      </c>
      <c r="H728" s="32" t="s">
        <v>33</v>
      </c>
      <c r="I728" s="32"/>
      <c r="J728" s="83"/>
      <c r="K728" s="98"/>
      <c r="L728" s="98"/>
      <c r="M728" s="98"/>
      <c r="N728" s="83"/>
      <c r="O728" s="33"/>
      <c r="P728" s="81"/>
      <c r="Q728" s="33"/>
      <c r="R728" s="39" t="s">
        <v>453</v>
      </c>
    </row>
    <row r="729" spans="1:18" ht="18" customHeight="1" x14ac:dyDescent="0.15">
      <c r="A729" s="30">
        <v>2</v>
      </c>
      <c r="B729" s="31" t="s">
        <v>130</v>
      </c>
      <c r="C729" s="31">
        <v>1</v>
      </c>
      <c r="D729" s="31" t="s">
        <v>131</v>
      </c>
      <c r="E729" s="31">
        <v>14</v>
      </c>
      <c r="F729" s="31" t="s">
        <v>451</v>
      </c>
      <c r="G729" s="31">
        <v>11</v>
      </c>
      <c r="H729" s="31" t="s">
        <v>33</v>
      </c>
      <c r="I729" s="32">
        <v>1</v>
      </c>
      <c r="J729" s="83" t="s">
        <v>34</v>
      </c>
      <c r="K729" s="98">
        <v>218</v>
      </c>
      <c r="L729" s="98">
        <v>239</v>
      </c>
      <c r="M729" s="98">
        <f>K729-L729</f>
        <v>-21</v>
      </c>
      <c r="N729" s="83" t="s">
        <v>4166</v>
      </c>
      <c r="O729" s="98">
        <v>7560</v>
      </c>
      <c r="P729" s="81"/>
      <c r="Q729" s="33"/>
      <c r="R729" s="39" t="s">
        <v>453</v>
      </c>
    </row>
    <row r="730" spans="1:18" ht="18" customHeight="1" x14ac:dyDescent="0.15">
      <c r="A730" s="30">
        <v>2</v>
      </c>
      <c r="B730" s="31" t="s">
        <v>130</v>
      </c>
      <c r="C730" s="31">
        <v>1</v>
      </c>
      <c r="D730" s="31" t="s">
        <v>131</v>
      </c>
      <c r="E730" s="31">
        <v>14</v>
      </c>
      <c r="F730" s="31" t="s">
        <v>451</v>
      </c>
      <c r="G730" s="31">
        <v>11</v>
      </c>
      <c r="H730" s="31" t="s">
        <v>33</v>
      </c>
      <c r="I730" s="31">
        <v>1</v>
      </c>
      <c r="J730" s="84" t="s">
        <v>34</v>
      </c>
      <c r="K730" s="98"/>
      <c r="L730" s="98"/>
      <c r="M730" s="98"/>
      <c r="N730" s="83" t="s">
        <v>462</v>
      </c>
      <c r="O730" s="98">
        <v>10000</v>
      </c>
      <c r="P730" s="81"/>
      <c r="Q730" s="33"/>
      <c r="R730" s="39" t="s">
        <v>453</v>
      </c>
    </row>
    <row r="731" spans="1:18" ht="18" customHeight="1" x14ac:dyDescent="0.15">
      <c r="A731" s="30">
        <v>2</v>
      </c>
      <c r="B731" s="31" t="s">
        <v>130</v>
      </c>
      <c r="C731" s="31">
        <v>1</v>
      </c>
      <c r="D731" s="31" t="s">
        <v>131</v>
      </c>
      <c r="E731" s="31">
        <v>14</v>
      </c>
      <c r="F731" s="31" t="s">
        <v>451</v>
      </c>
      <c r="G731" s="31">
        <v>11</v>
      </c>
      <c r="H731" s="31" t="s">
        <v>33</v>
      </c>
      <c r="I731" s="31">
        <v>1</v>
      </c>
      <c r="J731" s="84" t="s">
        <v>34</v>
      </c>
      <c r="K731" s="98"/>
      <c r="L731" s="98"/>
      <c r="M731" s="98"/>
      <c r="N731" s="83" t="s">
        <v>463</v>
      </c>
      <c r="O731" s="98">
        <v>100000</v>
      </c>
      <c r="P731" s="81"/>
      <c r="Q731" s="33"/>
      <c r="R731" s="39" t="s">
        <v>453</v>
      </c>
    </row>
    <row r="732" spans="1:18" ht="18" customHeight="1" x14ac:dyDescent="0.15">
      <c r="A732" s="30">
        <v>2</v>
      </c>
      <c r="B732" s="31" t="s">
        <v>130</v>
      </c>
      <c r="C732" s="31">
        <v>1</v>
      </c>
      <c r="D732" s="31" t="s">
        <v>131</v>
      </c>
      <c r="E732" s="31">
        <v>14</v>
      </c>
      <c r="F732" s="31" t="s">
        <v>451</v>
      </c>
      <c r="G732" s="31">
        <v>11</v>
      </c>
      <c r="H732" s="31" t="s">
        <v>33</v>
      </c>
      <c r="I732" s="31">
        <v>1</v>
      </c>
      <c r="J732" s="84" t="s">
        <v>34</v>
      </c>
      <c r="K732" s="98"/>
      <c r="L732" s="98"/>
      <c r="M732" s="98"/>
      <c r="N732" s="83" t="s">
        <v>464</v>
      </c>
      <c r="O732" s="98">
        <v>100000</v>
      </c>
      <c r="P732" s="81"/>
      <c r="Q732" s="33"/>
      <c r="R732" s="39" t="s">
        <v>453</v>
      </c>
    </row>
    <row r="733" spans="1:18" ht="18" customHeight="1" x14ac:dyDescent="0.15">
      <c r="A733" s="30">
        <v>2</v>
      </c>
      <c r="B733" s="31" t="s">
        <v>130</v>
      </c>
      <c r="C733" s="31">
        <v>1</v>
      </c>
      <c r="D733" s="31" t="s">
        <v>131</v>
      </c>
      <c r="E733" s="31">
        <v>14</v>
      </c>
      <c r="F733" s="31" t="s">
        <v>451</v>
      </c>
      <c r="G733" s="31">
        <v>11</v>
      </c>
      <c r="H733" s="31" t="s">
        <v>33</v>
      </c>
      <c r="I733" s="32">
        <v>3</v>
      </c>
      <c r="J733" s="83" t="s">
        <v>35</v>
      </c>
      <c r="K733" s="98">
        <v>16</v>
      </c>
      <c r="L733" s="98">
        <v>16</v>
      </c>
      <c r="M733" s="98">
        <f t="shared" ref="M733:M734" si="45">K733-L733</f>
        <v>0</v>
      </c>
      <c r="N733" s="83" t="s">
        <v>7230</v>
      </c>
      <c r="O733" s="98">
        <v>15600</v>
      </c>
      <c r="P733" s="81"/>
      <c r="Q733" s="33"/>
      <c r="R733" s="39" t="s">
        <v>453</v>
      </c>
    </row>
    <row r="734" spans="1:18" ht="18" customHeight="1" x14ac:dyDescent="0.15">
      <c r="A734" s="30">
        <v>2</v>
      </c>
      <c r="B734" s="31" t="s">
        <v>130</v>
      </c>
      <c r="C734" s="31">
        <v>1</v>
      </c>
      <c r="D734" s="31" t="s">
        <v>131</v>
      </c>
      <c r="E734" s="31">
        <v>14</v>
      </c>
      <c r="F734" s="31" t="s">
        <v>451</v>
      </c>
      <c r="G734" s="31">
        <v>11</v>
      </c>
      <c r="H734" s="31" t="s">
        <v>33</v>
      </c>
      <c r="I734" s="32">
        <v>4</v>
      </c>
      <c r="J734" s="83" t="s">
        <v>111</v>
      </c>
      <c r="K734" s="98">
        <v>30</v>
      </c>
      <c r="L734" s="98">
        <v>30</v>
      </c>
      <c r="M734" s="98">
        <f t="shared" si="45"/>
        <v>0</v>
      </c>
      <c r="N734" s="83" t="s">
        <v>465</v>
      </c>
      <c r="O734" s="98">
        <v>30000</v>
      </c>
      <c r="P734" s="81"/>
      <c r="Q734" s="33"/>
      <c r="R734" s="39" t="s">
        <v>453</v>
      </c>
    </row>
    <row r="735" spans="1:18" ht="18" customHeight="1" x14ac:dyDescent="0.15">
      <c r="A735" s="30">
        <v>2</v>
      </c>
      <c r="B735" s="31" t="s">
        <v>130</v>
      </c>
      <c r="C735" s="31">
        <v>1</v>
      </c>
      <c r="D735" s="31" t="s">
        <v>131</v>
      </c>
      <c r="E735" s="31">
        <v>14</v>
      </c>
      <c r="F735" s="31" t="s">
        <v>451</v>
      </c>
      <c r="G735" s="32">
        <v>12</v>
      </c>
      <c r="H735" s="32" t="s">
        <v>36</v>
      </c>
      <c r="I735" s="32"/>
      <c r="J735" s="83"/>
      <c r="K735" s="98"/>
      <c r="L735" s="98"/>
      <c r="M735" s="98"/>
      <c r="N735" s="83"/>
      <c r="O735" s="33"/>
      <c r="P735" s="81"/>
      <c r="Q735" s="33"/>
      <c r="R735" s="39" t="s">
        <v>453</v>
      </c>
    </row>
    <row r="736" spans="1:18" ht="18" customHeight="1" x14ac:dyDescent="0.15">
      <c r="A736" s="30">
        <v>2</v>
      </c>
      <c r="B736" s="31" t="s">
        <v>130</v>
      </c>
      <c r="C736" s="31">
        <v>1</v>
      </c>
      <c r="D736" s="31" t="s">
        <v>131</v>
      </c>
      <c r="E736" s="31">
        <v>14</v>
      </c>
      <c r="F736" s="31" t="s">
        <v>451</v>
      </c>
      <c r="G736" s="31">
        <v>12</v>
      </c>
      <c r="H736" s="31" t="s">
        <v>36</v>
      </c>
      <c r="I736" s="32">
        <v>1</v>
      </c>
      <c r="J736" s="83" t="s">
        <v>37</v>
      </c>
      <c r="K736" s="98">
        <v>10</v>
      </c>
      <c r="L736" s="98">
        <v>10</v>
      </c>
      <c r="M736" s="98">
        <f>K736-L736</f>
        <v>0</v>
      </c>
      <c r="N736" s="83" t="s">
        <v>4167</v>
      </c>
      <c r="O736" s="98">
        <v>4920</v>
      </c>
      <c r="P736" s="81"/>
      <c r="Q736" s="33"/>
      <c r="R736" s="39" t="s">
        <v>453</v>
      </c>
    </row>
    <row r="737" spans="1:18" ht="18" customHeight="1" x14ac:dyDescent="0.15">
      <c r="A737" s="30">
        <v>2</v>
      </c>
      <c r="B737" s="31" t="s">
        <v>130</v>
      </c>
      <c r="C737" s="31">
        <v>1</v>
      </c>
      <c r="D737" s="31" t="s">
        <v>131</v>
      </c>
      <c r="E737" s="31">
        <v>14</v>
      </c>
      <c r="F737" s="31" t="s">
        <v>451</v>
      </c>
      <c r="G737" s="31">
        <v>12</v>
      </c>
      <c r="H737" s="31" t="s">
        <v>36</v>
      </c>
      <c r="I737" s="31">
        <v>1</v>
      </c>
      <c r="J737" s="84" t="s">
        <v>37</v>
      </c>
      <c r="K737" s="98"/>
      <c r="L737" s="98"/>
      <c r="M737" s="98"/>
      <c r="N737" s="83" t="s">
        <v>7231</v>
      </c>
      <c r="O737" s="98">
        <v>4920</v>
      </c>
      <c r="P737" s="81"/>
      <c r="Q737" s="33"/>
      <c r="R737" s="39" t="s">
        <v>453</v>
      </c>
    </row>
    <row r="738" spans="1:18" ht="18" customHeight="1" x14ac:dyDescent="0.15">
      <c r="A738" s="30">
        <v>2</v>
      </c>
      <c r="B738" s="31" t="s">
        <v>130</v>
      </c>
      <c r="C738" s="31">
        <v>1</v>
      </c>
      <c r="D738" s="31" t="s">
        <v>131</v>
      </c>
      <c r="E738" s="31">
        <v>14</v>
      </c>
      <c r="F738" s="31" t="s">
        <v>451</v>
      </c>
      <c r="G738" s="32">
        <v>14</v>
      </c>
      <c r="H738" s="32" t="s">
        <v>40</v>
      </c>
      <c r="I738" s="32"/>
      <c r="J738" s="83"/>
      <c r="K738" s="98"/>
      <c r="L738" s="98"/>
      <c r="M738" s="98"/>
      <c r="N738" s="83"/>
      <c r="O738" s="33"/>
      <c r="P738" s="81"/>
      <c r="Q738" s="33"/>
      <c r="R738" s="39" t="s">
        <v>453</v>
      </c>
    </row>
    <row r="739" spans="1:18" ht="18" customHeight="1" x14ac:dyDescent="0.15">
      <c r="A739" s="30">
        <v>2</v>
      </c>
      <c r="B739" s="31" t="s">
        <v>130</v>
      </c>
      <c r="C739" s="31">
        <v>1</v>
      </c>
      <c r="D739" s="31" t="s">
        <v>131</v>
      </c>
      <c r="E739" s="31">
        <v>14</v>
      </c>
      <c r="F739" s="31" t="s">
        <v>451</v>
      </c>
      <c r="G739" s="31">
        <v>14</v>
      </c>
      <c r="H739" s="31" t="s">
        <v>40</v>
      </c>
      <c r="I739" s="32">
        <v>1</v>
      </c>
      <c r="J739" s="83" t="s">
        <v>41</v>
      </c>
      <c r="K739" s="98">
        <v>20</v>
      </c>
      <c r="L739" s="98">
        <v>20</v>
      </c>
      <c r="M739" s="98">
        <f>K739-L739</f>
        <v>0</v>
      </c>
      <c r="N739" s="83" t="s">
        <v>466</v>
      </c>
      <c r="O739" s="98">
        <v>20000</v>
      </c>
      <c r="P739" s="81"/>
      <c r="Q739" s="33"/>
      <c r="R739" s="39" t="s">
        <v>453</v>
      </c>
    </row>
    <row r="740" spans="1:18" ht="18" customHeight="1" x14ac:dyDescent="0.15">
      <c r="A740" s="30">
        <v>2</v>
      </c>
      <c r="B740" s="31" t="s">
        <v>130</v>
      </c>
      <c r="C740" s="31">
        <v>1</v>
      </c>
      <c r="D740" s="31" t="s">
        <v>131</v>
      </c>
      <c r="E740" s="31">
        <v>14</v>
      </c>
      <c r="F740" s="31" t="s">
        <v>451</v>
      </c>
      <c r="G740" s="32">
        <v>19</v>
      </c>
      <c r="H740" s="32" t="s">
        <v>42</v>
      </c>
      <c r="I740" s="32"/>
      <c r="J740" s="83"/>
      <c r="K740" s="98"/>
      <c r="L740" s="98"/>
      <c r="M740" s="98"/>
      <c r="N740" s="83"/>
      <c r="O740" s="33"/>
      <c r="P740" s="81"/>
      <c r="Q740" s="33"/>
      <c r="R740" s="39" t="s">
        <v>453</v>
      </c>
    </row>
    <row r="741" spans="1:18" ht="18" customHeight="1" x14ac:dyDescent="0.15">
      <c r="A741" s="30">
        <v>2</v>
      </c>
      <c r="B741" s="31" t="s">
        <v>130</v>
      </c>
      <c r="C741" s="31">
        <v>1</v>
      </c>
      <c r="D741" s="31" t="s">
        <v>131</v>
      </c>
      <c r="E741" s="31">
        <v>14</v>
      </c>
      <c r="F741" s="31" t="s">
        <v>451</v>
      </c>
      <c r="G741" s="31">
        <v>19</v>
      </c>
      <c r="H741" s="31" t="s">
        <v>42</v>
      </c>
      <c r="I741" s="32">
        <v>6</v>
      </c>
      <c r="J741" s="83" t="s">
        <v>467</v>
      </c>
      <c r="K741" s="98">
        <v>10</v>
      </c>
      <c r="L741" s="98">
        <v>10</v>
      </c>
      <c r="M741" s="98">
        <f t="shared" ref="M741:M742" si="46">K741-L741</f>
        <v>0</v>
      </c>
      <c r="N741" s="83" t="s">
        <v>467</v>
      </c>
      <c r="O741" s="98">
        <v>10000</v>
      </c>
      <c r="P741" s="81"/>
      <c r="Q741" s="33"/>
      <c r="R741" s="39" t="s">
        <v>453</v>
      </c>
    </row>
    <row r="742" spans="1:18" ht="18" customHeight="1" x14ac:dyDescent="0.15">
      <c r="A742" s="30">
        <v>2</v>
      </c>
      <c r="B742" s="31" t="s">
        <v>130</v>
      </c>
      <c r="C742" s="31">
        <v>1</v>
      </c>
      <c r="D742" s="31" t="s">
        <v>131</v>
      </c>
      <c r="E742" s="31">
        <v>14</v>
      </c>
      <c r="F742" s="31" t="s">
        <v>451</v>
      </c>
      <c r="G742" s="31">
        <v>19</v>
      </c>
      <c r="H742" s="31" t="s">
        <v>42</v>
      </c>
      <c r="I742" s="32">
        <v>11</v>
      </c>
      <c r="J742" s="83" t="s">
        <v>43</v>
      </c>
      <c r="K742" s="98">
        <v>85</v>
      </c>
      <c r="L742" s="98">
        <v>85</v>
      </c>
      <c r="M742" s="98">
        <f t="shared" si="46"/>
        <v>0</v>
      </c>
      <c r="N742" s="83" t="s">
        <v>468</v>
      </c>
      <c r="O742" s="98">
        <v>2000</v>
      </c>
      <c r="P742" s="81"/>
      <c r="Q742" s="33"/>
      <c r="R742" s="39" t="s">
        <v>453</v>
      </c>
    </row>
    <row r="743" spans="1:18" ht="18" customHeight="1" x14ac:dyDescent="0.15">
      <c r="A743" s="30">
        <v>2</v>
      </c>
      <c r="B743" s="31" t="s">
        <v>130</v>
      </c>
      <c r="C743" s="31">
        <v>1</v>
      </c>
      <c r="D743" s="31" t="s">
        <v>131</v>
      </c>
      <c r="E743" s="31">
        <v>14</v>
      </c>
      <c r="F743" s="31" t="s">
        <v>451</v>
      </c>
      <c r="G743" s="31">
        <v>19</v>
      </c>
      <c r="H743" s="31" t="s">
        <v>42</v>
      </c>
      <c r="I743" s="31">
        <v>11</v>
      </c>
      <c r="J743" s="84" t="s">
        <v>43</v>
      </c>
      <c r="K743" s="98"/>
      <c r="L743" s="98"/>
      <c r="M743" s="98"/>
      <c r="N743" s="83" t="s">
        <v>469</v>
      </c>
      <c r="O743" s="98">
        <v>15000</v>
      </c>
      <c r="P743" s="81"/>
      <c r="Q743" s="33"/>
      <c r="R743" s="39" t="s">
        <v>453</v>
      </c>
    </row>
    <row r="744" spans="1:18" ht="18" customHeight="1" x14ac:dyDescent="0.15">
      <c r="A744" s="30">
        <v>2</v>
      </c>
      <c r="B744" s="31" t="s">
        <v>130</v>
      </c>
      <c r="C744" s="31">
        <v>1</v>
      </c>
      <c r="D744" s="31" t="s">
        <v>131</v>
      </c>
      <c r="E744" s="31">
        <v>14</v>
      </c>
      <c r="F744" s="31" t="s">
        <v>451</v>
      </c>
      <c r="G744" s="31">
        <v>19</v>
      </c>
      <c r="H744" s="31" t="s">
        <v>42</v>
      </c>
      <c r="I744" s="31">
        <v>11</v>
      </c>
      <c r="J744" s="84" t="s">
        <v>43</v>
      </c>
      <c r="K744" s="98"/>
      <c r="L744" s="98"/>
      <c r="M744" s="98"/>
      <c r="N744" s="83" t="s">
        <v>470</v>
      </c>
      <c r="O744" s="98">
        <v>27600</v>
      </c>
      <c r="P744" s="81"/>
      <c r="Q744" s="33"/>
      <c r="R744" s="39" t="s">
        <v>453</v>
      </c>
    </row>
    <row r="745" spans="1:18" ht="18" customHeight="1" x14ac:dyDescent="0.15">
      <c r="A745" s="30">
        <v>2</v>
      </c>
      <c r="B745" s="31" t="s">
        <v>130</v>
      </c>
      <c r="C745" s="31">
        <v>1</v>
      </c>
      <c r="D745" s="31" t="s">
        <v>131</v>
      </c>
      <c r="E745" s="31">
        <v>14</v>
      </c>
      <c r="F745" s="31" t="s">
        <v>451</v>
      </c>
      <c r="G745" s="31">
        <v>19</v>
      </c>
      <c r="H745" s="31" t="s">
        <v>42</v>
      </c>
      <c r="I745" s="31">
        <v>11</v>
      </c>
      <c r="J745" s="84" t="s">
        <v>43</v>
      </c>
      <c r="K745" s="98"/>
      <c r="L745" s="98"/>
      <c r="M745" s="98"/>
      <c r="N745" s="83" t="s">
        <v>471</v>
      </c>
      <c r="O745" s="98">
        <v>40000</v>
      </c>
      <c r="P745" s="81"/>
      <c r="Q745" s="33"/>
      <c r="R745" s="39" t="s">
        <v>453</v>
      </c>
    </row>
    <row r="746" spans="1:18" ht="18" customHeight="1" x14ac:dyDescent="0.15">
      <c r="A746" s="30">
        <v>2</v>
      </c>
      <c r="B746" s="31" t="s">
        <v>130</v>
      </c>
      <c r="C746" s="31">
        <v>1</v>
      </c>
      <c r="D746" s="31" t="s">
        <v>131</v>
      </c>
      <c r="E746" s="31">
        <v>14</v>
      </c>
      <c r="F746" s="31" t="s">
        <v>451</v>
      </c>
      <c r="G746" s="31">
        <v>19</v>
      </c>
      <c r="H746" s="31" t="s">
        <v>42</v>
      </c>
      <c r="I746" s="32">
        <v>31</v>
      </c>
      <c r="J746" s="83" t="s">
        <v>472</v>
      </c>
      <c r="K746" s="98">
        <v>38</v>
      </c>
      <c r="L746" s="98">
        <v>38</v>
      </c>
      <c r="M746" s="98">
        <f t="shared" ref="M746:M747" si="47">K746-L746</f>
        <v>0</v>
      </c>
      <c r="N746" s="83" t="s">
        <v>473</v>
      </c>
      <c r="O746" s="98">
        <v>38000</v>
      </c>
      <c r="P746" s="81"/>
      <c r="Q746" s="33"/>
      <c r="R746" s="39" t="s">
        <v>453</v>
      </c>
    </row>
    <row r="747" spans="1:18" ht="18" customHeight="1" x14ac:dyDescent="0.15">
      <c r="A747" s="30">
        <v>2</v>
      </c>
      <c r="B747" s="31" t="s">
        <v>130</v>
      </c>
      <c r="C747" s="31">
        <v>1</v>
      </c>
      <c r="D747" s="31" t="s">
        <v>131</v>
      </c>
      <c r="E747" s="31">
        <v>14</v>
      </c>
      <c r="F747" s="31" t="s">
        <v>451</v>
      </c>
      <c r="G747" s="31">
        <v>19</v>
      </c>
      <c r="H747" s="31" t="s">
        <v>42</v>
      </c>
      <c r="I747" s="32">
        <v>32</v>
      </c>
      <c r="J747" s="83" t="s">
        <v>474</v>
      </c>
      <c r="K747" s="98">
        <v>1450</v>
      </c>
      <c r="L747" s="98">
        <v>1600</v>
      </c>
      <c r="M747" s="98">
        <f t="shared" si="47"/>
        <v>-150</v>
      </c>
      <c r="N747" s="83" t="s">
        <v>475</v>
      </c>
      <c r="O747" s="98">
        <v>1000000</v>
      </c>
      <c r="P747" s="81"/>
      <c r="Q747" s="33"/>
      <c r="R747" s="39" t="s">
        <v>453</v>
      </c>
    </row>
    <row r="748" spans="1:18" ht="18" customHeight="1" x14ac:dyDescent="0.15">
      <c r="A748" s="30">
        <v>2</v>
      </c>
      <c r="B748" s="31" t="s">
        <v>130</v>
      </c>
      <c r="C748" s="31">
        <v>1</v>
      </c>
      <c r="D748" s="31" t="s">
        <v>131</v>
      </c>
      <c r="E748" s="31">
        <v>14</v>
      </c>
      <c r="F748" s="31" t="s">
        <v>451</v>
      </c>
      <c r="G748" s="31">
        <v>19</v>
      </c>
      <c r="H748" s="31" t="s">
        <v>42</v>
      </c>
      <c r="I748" s="31">
        <v>32</v>
      </c>
      <c r="J748" s="84" t="s">
        <v>474</v>
      </c>
      <c r="K748" s="98"/>
      <c r="L748" s="98"/>
      <c r="M748" s="98"/>
      <c r="N748" s="83" t="s">
        <v>7232</v>
      </c>
      <c r="O748" s="98">
        <v>450000</v>
      </c>
      <c r="P748" s="81"/>
      <c r="Q748" s="33"/>
      <c r="R748" s="39" t="s">
        <v>453</v>
      </c>
    </row>
    <row r="749" spans="1:18" s="6" customFormat="1" ht="18" customHeight="1" x14ac:dyDescent="0.15">
      <c r="A749" s="13">
        <v>2</v>
      </c>
      <c r="B749" s="14" t="s">
        <v>3012</v>
      </c>
      <c r="C749" s="19">
        <v>1</v>
      </c>
      <c r="D749" s="14" t="s">
        <v>131</v>
      </c>
      <c r="E749" s="20">
        <v>15</v>
      </c>
      <c r="F749" s="21" t="s">
        <v>3018</v>
      </c>
      <c r="G749" s="20"/>
      <c r="H749" s="21"/>
      <c r="I749" s="20"/>
      <c r="J749" s="20"/>
      <c r="K749" s="22">
        <f>IF(C749="",SUMIFS($K750:$K$6096,$A750:$A$6096,A749,$E750:$E$6096,""),IF(E749="",SUMIFS($K750:$K$6096,$A750:$A$6096,A749,$C750:$C$6096,C749,$G750:$G$6096,""),IF(G749="",SUMIFS($K750:$K$6096,$A750:$A$6096,A749,$C750:$C$6096,C749,$E750:$E$6096,E749,$R750:$R$6096,R749),IF(I749="",SUMIFS($K750:$K$6096,$A750:$A$6096,A749,$C750:$C$6096,C749,$E750:$E$6096,E749,$G750:$G$6096,G749,$R750:$R$6096,R749),0))))</f>
        <v>8450</v>
      </c>
      <c r="L749" s="22">
        <f>IF(C749="",SUMIFS($L750:$L$6096,$A750:$A$6096,A749,$E750:$E$6096,""),IF(E749="",SUMIFS($L750:$L$6096,$A750:$A$6096,A749,$C750:$C$6096,C749,$G750:$G$6096,""),IF(G749="",SUMIFS($L750:$L$6096,$A750:$A$6096,A749,$C750:$C$6096,C749,$E750:$E$6096,E749,$R750:$R$6096,R749),IF(I749="",SUMIFS($L750:$L$6096,$A750:$A$6096,A749,$C750:$C$6096,C749,$E750:$E$6096,E749,$G750:$G$6096,G749,$R750:$R$6096,R749),0))))</f>
        <v>8500</v>
      </c>
      <c r="M749" s="22">
        <f t="shared" ref="M749" si="48">K749-L749</f>
        <v>-50</v>
      </c>
      <c r="N749" s="77"/>
      <c r="O749" s="23"/>
      <c r="P749" s="60"/>
      <c r="Q749" s="73">
        <f>IF(C749="",SUMIFS($Q750:$Q$6096,$A750:$A$6096,A749,$E750:$E$6096,""),IF(E749="",SUMIFS($Q750:$Q$6096,$A750:$A$6096,A749,$C750:$C$6096,C749,$G750:$G$6096,""),IF(G749="",SUMIFS($Q750:$Q$6096,$A750:$A$6096,A749,$C750:$C$6096,C749,$E750:$E$6096,E749,$R750:$R$6096,R749),IF(I749="",SUMIFS($Q750:$Q$6096,$A750:$A$6096,A749,$C750:$C$6096,C749,$E750:$E$6096,E749,$G750:$G$6096,G749,$R750:$R$6096,R749),0))))</f>
        <v>8422</v>
      </c>
      <c r="R749" s="61" t="s">
        <v>3019</v>
      </c>
    </row>
    <row r="750" spans="1:18" ht="18" customHeight="1" x14ac:dyDescent="0.15">
      <c r="A750" s="30">
        <v>2</v>
      </c>
      <c r="B750" s="31" t="s">
        <v>130</v>
      </c>
      <c r="C750" s="31">
        <v>1</v>
      </c>
      <c r="D750" s="31" t="s">
        <v>131</v>
      </c>
      <c r="E750" s="31">
        <v>15</v>
      </c>
      <c r="F750" s="31" t="s">
        <v>476</v>
      </c>
      <c r="G750" s="32">
        <v>19</v>
      </c>
      <c r="H750" s="32" t="s">
        <v>42</v>
      </c>
      <c r="I750" s="32"/>
      <c r="J750" s="83"/>
      <c r="K750" s="98"/>
      <c r="L750" s="98"/>
      <c r="M750" s="98"/>
      <c r="N750" s="83"/>
      <c r="O750" s="33"/>
      <c r="P750" s="81" t="s">
        <v>2787</v>
      </c>
      <c r="Q750" s="33">
        <v>22</v>
      </c>
      <c r="R750" s="39" t="s">
        <v>297</v>
      </c>
    </row>
    <row r="751" spans="1:18" ht="18" customHeight="1" x14ac:dyDescent="0.15">
      <c r="A751" s="30">
        <v>2</v>
      </c>
      <c r="B751" s="31" t="s">
        <v>130</v>
      </c>
      <c r="C751" s="31">
        <v>1</v>
      </c>
      <c r="D751" s="31" t="s">
        <v>131</v>
      </c>
      <c r="E751" s="31">
        <v>15</v>
      </c>
      <c r="F751" s="31" t="s">
        <v>476</v>
      </c>
      <c r="G751" s="31">
        <v>19</v>
      </c>
      <c r="H751" s="31" t="s">
        <v>42</v>
      </c>
      <c r="I751" s="32">
        <v>21</v>
      </c>
      <c r="J751" s="83" t="s">
        <v>477</v>
      </c>
      <c r="K751" s="98">
        <v>8400</v>
      </c>
      <c r="L751" s="98">
        <v>8400</v>
      </c>
      <c r="M751" s="98">
        <f>K751-L751</f>
        <v>0</v>
      </c>
      <c r="N751" s="83" t="s">
        <v>478</v>
      </c>
      <c r="O751" s="98"/>
      <c r="P751" s="81" t="s">
        <v>2788</v>
      </c>
      <c r="Q751" s="33">
        <v>8400</v>
      </c>
      <c r="R751" s="39" t="s">
        <v>297</v>
      </c>
    </row>
    <row r="752" spans="1:18" ht="18" customHeight="1" x14ac:dyDescent="0.15">
      <c r="A752" s="30">
        <v>2</v>
      </c>
      <c r="B752" s="31" t="s">
        <v>130</v>
      </c>
      <c r="C752" s="31">
        <v>1</v>
      </c>
      <c r="D752" s="31" t="s">
        <v>131</v>
      </c>
      <c r="E752" s="31">
        <v>15</v>
      </c>
      <c r="F752" s="31" t="s">
        <v>476</v>
      </c>
      <c r="G752" s="31">
        <v>19</v>
      </c>
      <c r="H752" s="31" t="s">
        <v>42</v>
      </c>
      <c r="I752" s="31">
        <v>21</v>
      </c>
      <c r="J752" s="84" t="s">
        <v>477</v>
      </c>
      <c r="K752" s="98"/>
      <c r="L752" s="98"/>
      <c r="M752" s="98"/>
      <c r="N752" s="83" t="s">
        <v>479</v>
      </c>
      <c r="O752" s="98">
        <v>3800000</v>
      </c>
      <c r="P752" s="81"/>
      <c r="Q752" s="33"/>
      <c r="R752" s="39" t="s">
        <v>297</v>
      </c>
    </row>
    <row r="753" spans="1:18" ht="18" customHeight="1" x14ac:dyDescent="0.15">
      <c r="A753" s="30">
        <v>2</v>
      </c>
      <c r="B753" s="31" t="s">
        <v>130</v>
      </c>
      <c r="C753" s="31">
        <v>1</v>
      </c>
      <c r="D753" s="31" t="s">
        <v>131</v>
      </c>
      <c r="E753" s="31">
        <v>15</v>
      </c>
      <c r="F753" s="31" t="s">
        <v>476</v>
      </c>
      <c r="G753" s="31">
        <v>19</v>
      </c>
      <c r="H753" s="31" t="s">
        <v>42</v>
      </c>
      <c r="I753" s="31">
        <v>21</v>
      </c>
      <c r="J753" s="84" t="s">
        <v>477</v>
      </c>
      <c r="K753" s="98"/>
      <c r="L753" s="98"/>
      <c r="M753" s="98"/>
      <c r="N753" s="83" t="s">
        <v>480</v>
      </c>
      <c r="O753" s="98"/>
      <c r="P753" s="81"/>
      <c r="Q753" s="33"/>
      <c r="R753" s="39" t="s">
        <v>297</v>
      </c>
    </row>
    <row r="754" spans="1:18" ht="18" customHeight="1" x14ac:dyDescent="0.15">
      <c r="A754" s="30">
        <v>2</v>
      </c>
      <c r="B754" s="31" t="s">
        <v>130</v>
      </c>
      <c r="C754" s="31">
        <v>1</v>
      </c>
      <c r="D754" s="31" t="s">
        <v>131</v>
      </c>
      <c r="E754" s="31">
        <v>15</v>
      </c>
      <c r="F754" s="31" t="s">
        <v>476</v>
      </c>
      <c r="G754" s="31">
        <v>19</v>
      </c>
      <c r="H754" s="31" t="s">
        <v>42</v>
      </c>
      <c r="I754" s="31">
        <v>21</v>
      </c>
      <c r="J754" s="84" t="s">
        <v>477</v>
      </c>
      <c r="K754" s="98"/>
      <c r="L754" s="98"/>
      <c r="M754" s="98"/>
      <c r="N754" s="83" t="s">
        <v>481</v>
      </c>
      <c r="O754" s="98"/>
      <c r="P754" s="81"/>
      <c r="Q754" s="33"/>
      <c r="R754" s="39" t="s">
        <v>297</v>
      </c>
    </row>
    <row r="755" spans="1:18" ht="18" customHeight="1" x14ac:dyDescent="0.15">
      <c r="A755" s="30">
        <v>2</v>
      </c>
      <c r="B755" s="31" t="s">
        <v>130</v>
      </c>
      <c r="C755" s="31">
        <v>1</v>
      </c>
      <c r="D755" s="31" t="s">
        <v>131</v>
      </c>
      <c r="E755" s="31">
        <v>15</v>
      </c>
      <c r="F755" s="31" t="s">
        <v>476</v>
      </c>
      <c r="G755" s="31">
        <v>19</v>
      </c>
      <c r="H755" s="31" t="s">
        <v>42</v>
      </c>
      <c r="I755" s="31">
        <v>21</v>
      </c>
      <c r="J755" s="84" t="s">
        <v>477</v>
      </c>
      <c r="K755" s="98"/>
      <c r="L755" s="98"/>
      <c r="M755" s="98"/>
      <c r="N755" s="83" t="s">
        <v>482</v>
      </c>
      <c r="O755" s="98">
        <v>1600000</v>
      </c>
      <c r="P755" s="81"/>
      <c r="Q755" s="33"/>
      <c r="R755" s="39" t="s">
        <v>297</v>
      </c>
    </row>
    <row r="756" spans="1:18" ht="18" customHeight="1" x14ac:dyDescent="0.15">
      <c r="A756" s="30">
        <v>2</v>
      </c>
      <c r="B756" s="31" t="s">
        <v>130</v>
      </c>
      <c r="C756" s="31">
        <v>1</v>
      </c>
      <c r="D756" s="31" t="s">
        <v>131</v>
      </c>
      <c r="E756" s="31">
        <v>15</v>
      </c>
      <c r="F756" s="31" t="s">
        <v>476</v>
      </c>
      <c r="G756" s="31">
        <v>19</v>
      </c>
      <c r="H756" s="31" t="s">
        <v>42</v>
      </c>
      <c r="I756" s="31">
        <v>21</v>
      </c>
      <c r="J756" s="84" t="s">
        <v>477</v>
      </c>
      <c r="K756" s="98"/>
      <c r="L756" s="98"/>
      <c r="M756" s="98"/>
      <c r="N756" s="83" t="s">
        <v>483</v>
      </c>
      <c r="O756" s="98"/>
      <c r="P756" s="81"/>
      <c r="Q756" s="33"/>
      <c r="R756" s="39" t="s">
        <v>297</v>
      </c>
    </row>
    <row r="757" spans="1:18" ht="18" customHeight="1" x14ac:dyDescent="0.15">
      <c r="A757" s="30">
        <v>2</v>
      </c>
      <c r="B757" s="31" t="s">
        <v>130</v>
      </c>
      <c r="C757" s="31">
        <v>1</v>
      </c>
      <c r="D757" s="31" t="s">
        <v>131</v>
      </c>
      <c r="E757" s="31">
        <v>15</v>
      </c>
      <c r="F757" s="31" t="s">
        <v>476</v>
      </c>
      <c r="G757" s="31">
        <v>19</v>
      </c>
      <c r="H757" s="31" t="s">
        <v>42</v>
      </c>
      <c r="I757" s="31">
        <v>21</v>
      </c>
      <c r="J757" s="84" t="s">
        <v>477</v>
      </c>
      <c r="K757" s="98"/>
      <c r="L757" s="98"/>
      <c r="M757" s="98"/>
      <c r="N757" s="83" t="s">
        <v>484</v>
      </c>
      <c r="O757" s="98">
        <v>1800000</v>
      </c>
      <c r="P757" s="81"/>
      <c r="Q757" s="33"/>
      <c r="R757" s="39" t="s">
        <v>297</v>
      </c>
    </row>
    <row r="758" spans="1:18" ht="18" customHeight="1" x14ac:dyDescent="0.15">
      <c r="A758" s="30">
        <v>2</v>
      </c>
      <c r="B758" s="31" t="s">
        <v>130</v>
      </c>
      <c r="C758" s="31">
        <v>1</v>
      </c>
      <c r="D758" s="31" t="s">
        <v>131</v>
      </c>
      <c r="E758" s="31">
        <v>15</v>
      </c>
      <c r="F758" s="31" t="s">
        <v>476</v>
      </c>
      <c r="G758" s="31">
        <v>19</v>
      </c>
      <c r="H758" s="31" t="s">
        <v>42</v>
      </c>
      <c r="I758" s="31">
        <v>21</v>
      </c>
      <c r="J758" s="84" t="s">
        <v>477</v>
      </c>
      <c r="K758" s="98"/>
      <c r="L758" s="98"/>
      <c r="M758" s="98"/>
      <c r="N758" s="83" t="s">
        <v>485</v>
      </c>
      <c r="O758" s="98"/>
      <c r="P758" s="81"/>
      <c r="Q758" s="33"/>
      <c r="R758" s="39" t="s">
        <v>297</v>
      </c>
    </row>
    <row r="759" spans="1:18" ht="18" customHeight="1" x14ac:dyDescent="0.15">
      <c r="A759" s="30">
        <v>2</v>
      </c>
      <c r="B759" s="31" t="s">
        <v>130</v>
      </c>
      <c r="C759" s="31">
        <v>1</v>
      </c>
      <c r="D759" s="31" t="s">
        <v>131</v>
      </c>
      <c r="E759" s="31">
        <v>15</v>
      </c>
      <c r="F759" s="31" t="s">
        <v>476</v>
      </c>
      <c r="G759" s="31">
        <v>19</v>
      </c>
      <c r="H759" s="31" t="s">
        <v>42</v>
      </c>
      <c r="I759" s="31">
        <v>21</v>
      </c>
      <c r="J759" s="84" t="s">
        <v>477</v>
      </c>
      <c r="K759" s="98"/>
      <c r="L759" s="98"/>
      <c r="M759" s="98"/>
      <c r="N759" s="83" t="s">
        <v>486</v>
      </c>
      <c r="O759" s="98">
        <v>900000</v>
      </c>
      <c r="P759" s="81"/>
      <c r="Q759" s="33"/>
      <c r="R759" s="39" t="s">
        <v>297</v>
      </c>
    </row>
    <row r="760" spans="1:18" ht="18" customHeight="1" x14ac:dyDescent="0.15">
      <c r="A760" s="30">
        <v>2</v>
      </c>
      <c r="B760" s="31" t="s">
        <v>130</v>
      </c>
      <c r="C760" s="31">
        <v>1</v>
      </c>
      <c r="D760" s="31" t="s">
        <v>131</v>
      </c>
      <c r="E760" s="31">
        <v>15</v>
      </c>
      <c r="F760" s="31" t="s">
        <v>476</v>
      </c>
      <c r="G760" s="31">
        <v>19</v>
      </c>
      <c r="H760" s="31" t="s">
        <v>42</v>
      </c>
      <c r="I760" s="31">
        <v>21</v>
      </c>
      <c r="J760" s="84" t="s">
        <v>477</v>
      </c>
      <c r="K760" s="98"/>
      <c r="L760" s="98"/>
      <c r="M760" s="98"/>
      <c r="N760" s="83" t="s">
        <v>487</v>
      </c>
      <c r="O760" s="98"/>
      <c r="P760" s="81"/>
      <c r="Q760" s="33"/>
      <c r="R760" s="39" t="s">
        <v>297</v>
      </c>
    </row>
    <row r="761" spans="1:18" ht="18" customHeight="1" x14ac:dyDescent="0.15">
      <c r="A761" s="30">
        <v>2</v>
      </c>
      <c r="B761" s="31" t="s">
        <v>130</v>
      </c>
      <c r="C761" s="31">
        <v>1</v>
      </c>
      <c r="D761" s="31" t="s">
        <v>131</v>
      </c>
      <c r="E761" s="31">
        <v>15</v>
      </c>
      <c r="F761" s="31" t="s">
        <v>476</v>
      </c>
      <c r="G761" s="31">
        <v>19</v>
      </c>
      <c r="H761" s="31" t="s">
        <v>42</v>
      </c>
      <c r="I761" s="31">
        <v>21</v>
      </c>
      <c r="J761" s="84" t="s">
        <v>477</v>
      </c>
      <c r="K761" s="98"/>
      <c r="L761" s="98"/>
      <c r="M761" s="98"/>
      <c r="N761" s="83" t="s">
        <v>488</v>
      </c>
      <c r="O761" s="98">
        <v>300000</v>
      </c>
      <c r="P761" s="81"/>
      <c r="Q761" s="33"/>
      <c r="R761" s="39" t="s">
        <v>297</v>
      </c>
    </row>
    <row r="762" spans="1:18" ht="18" customHeight="1" x14ac:dyDescent="0.15">
      <c r="A762" s="30">
        <v>2</v>
      </c>
      <c r="B762" s="31" t="s">
        <v>130</v>
      </c>
      <c r="C762" s="31">
        <v>1</v>
      </c>
      <c r="D762" s="31" t="s">
        <v>131</v>
      </c>
      <c r="E762" s="31">
        <v>15</v>
      </c>
      <c r="F762" s="31" t="s">
        <v>476</v>
      </c>
      <c r="G762" s="31">
        <v>19</v>
      </c>
      <c r="H762" s="31" t="s">
        <v>42</v>
      </c>
      <c r="I762" s="31">
        <v>21</v>
      </c>
      <c r="J762" s="84" t="s">
        <v>477</v>
      </c>
      <c r="K762" s="98"/>
      <c r="L762" s="98"/>
      <c r="M762" s="98"/>
      <c r="N762" s="83" t="s">
        <v>489</v>
      </c>
      <c r="O762" s="98"/>
      <c r="P762" s="81"/>
      <c r="Q762" s="33"/>
      <c r="R762" s="39" t="s">
        <v>297</v>
      </c>
    </row>
    <row r="763" spans="1:18" ht="18" customHeight="1" x14ac:dyDescent="0.15">
      <c r="A763" s="30">
        <v>2</v>
      </c>
      <c r="B763" s="31" t="s">
        <v>130</v>
      </c>
      <c r="C763" s="31">
        <v>1</v>
      </c>
      <c r="D763" s="31" t="s">
        <v>131</v>
      </c>
      <c r="E763" s="31">
        <v>15</v>
      </c>
      <c r="F763" s="31" t="s">
        <v>476</v>
      </c>
      <c r="G763" s="32">
        <v>25</v>
      </c>
      <c r="H763" s="32" t="s">
        <v>10</v>
      </c>
      <c r="I763" s="32"/>
      <c r="J763" s="83"/>
      <c r="K763" s="98"/>
      <c r="L763" s="98"/>
      <c r="M763" s="98"/>
      <c r="N763" s="83"/>
      <c r="O763" s="33"/>
      <c r="P763" s="81"/>
      <c r="Q763" s="33"/>
      <c r="R763" s="39" t="s">
        <v>297</v>
      </c>
    </row>
    <row r="764" spans="1:18" ht="18" customHeight="1" x14ac:dyDescent="0.15">
      <c r="A764" s="30">
        <v>2</v>
      </c>
      <c r="B764" s="31" t="s">
        <v>130</v>
      </c>
      <c r="C764" s="31">
        <v>1</v>
      </c>
      <c r="D764" s="31" t="s">
        <v>131</v>
      </c>
      <c r="E764" s="31">
        <v>15</v>
      </c>
      <c r="F764" s="31" t="s">
        <v>476</v>
      </c>
      <c r="G764" s="31">
        <v>25</v>
      </c>
      <c r="H764" s="31" t="s">
        <v>10</v>
      </c>
      <c r="I764" s="32">
        <v>3</v>
      </c>
      <c r="J764" s="83" t="s">
        <v>490</v>
      </c>
      <c r="K764" s="98">
        <v>50</v>
      </c>
      <c r="L764" s="98">
        <v>100</v>
      </c>
      <c r="M764" s="98">
        <f>K764-L764</f>
        <v>-50</v>
      </c>
      <c r="N764" s="83" t="s">
        <v>3242</v>
      </c>
      <c r="O764" s="98">
        <v>50000</v>
      </c>
      <c r="P764" s="81"/>
      <c r="Q764" s="33"/>
      <c r="R764" s="39" t="s">
        <v>297</v>
      </c>
    </row>
    <row r="765" spans="1:18" s="6" customFormat="1" ht="18" customHeight="1" x14ac:dyDescent="0.15">
      <c r="A765" s="13">
        <v>2</v>
      </c>
      <c r="B765" s="14" t="s">
        <v>2998</v>
      </c>
      <c r="C765" s="19">
        <v>1</v>
      </c>
      <c r="D765" s="14" t="s">
        <v>131</v>
      </c>
      <c r="E765" s="20">
        <v>16</v>
      </c>
      <c r="F765" s="21" t="s">
        <v>3020</v>
      </c>
      <c r="G765" s="20"/>
      <c r="H765" s="21"/>
      <c r="I765" s="20"/>
      <c r="J765" s="20"/>
      <c r="K765" s="22">
        <f>IF(C765="",SUMIFS($K766:$K$6096,$A766:$A$6096,A765,$E766:$E$6096,""),IF(E765="",SUMIFS($K766:$K$6096,$A766:$A$6096,A765,$C766:$C$6096,C765,$G766:$G$6096,""),IF(G765="",SUMIFS($K766:$K$6096,$A766:$A$6096,A765,$C766:$C$6096,C765,$E766:$E$6096,E765,$R766:$R$6096,R765),IF(I765="",SUMIFS($K766:$K$6096,$A766:$A$6096,A765,$C766:$C$6096,C765,$E766:$E$6096,E765,$G766:$G$6096,G765,$R766:$R$6096,R765),0))))</f>
        <v>38053</v>
      </c>
      <c r="L765" s="22">
        <f>IF(C765="",SUMIFS($L766:$L$6096,$A766:$A$6096,A765,$E766:$E$6096,""),IF(E765="",SUMIFS($L766:$L$6096,$A766:$A$6096,A765,$C766:$C$6096,C765,$G766:$G$6096,""),IF(G765="",SUMIFS($L766:$L$6096,$A766:$A$6096,A765,$C766:$C$6096,C765,$E766:$E$6096,E765,$R766:$R$6096,R765),IF(I765="",SUMIFS($L766:$L$6096,$A766:$A$6096,A765,$C766:$C$6096,C765,$E766:$E$6096,E765,$G766:$G$6096,G765,$R766:$R$6096,R765),0))))</f>
        <v>29539</v>
      </c>
      <c r="M765" s="22">
        <f t="shared" ref="M765" si="49">K765-L765</f>
        <v>8514</v>
      </c>
      <c r="N765" s="77"/>
      <c r="O765" s="23"/>
      <c r="P765" s="60"/>
      <c r="Q765" s="73">
        <f>IF(C765="",SUMIFS($Q766:$Q$6096,$A766:$A$6096,A765,$E766:$E$6096,""),IF(E765="",SUMIFS($Q766:$Q$6096,$A766:$A$6096,A765,$C766:$C$6096,C765,$G766:$G$6096,""),IF(G765="",SUMIFS($Q766:$Q$6096,$A766:$A$6096,A765,$C766:$C$6096,C765,$E766:$E$6096,E765,$R766:$R$6096,R765),IF(I765="",SUMIFS($Q766:$Q$6096,$A766:$A$6096,A765,$C766:$C$6096,C765,$E766:$E$6096,E765,$G766:$G$6096,G765,$R766:$R$6096,R765),0))))</f>
        <v>36080</v>
      </c>
      <c r="R765" s="61" t="s">
        <v>3017</v>
      </c>
    </row>
    <row r="766" spans="1:18" ht="18" customHeight="1" x14ac:dyDescent="0.15">
      <c r="A766" s="30">
        <v>2</v>
      </c>
      <c r="B766" s="31" t="s">
        <v>130</v>
      </c>
      <c r="C766" s="31">
        <v>1</v>
      </c>
      <c r="D766" s="31" t="s">
        <v>131</v>
      </c>
      <c r="E766" s="31">
        <v>16</v>
      </c>
      <c r="F766" s="31" t="s">
        <v>491</v>
      </c>
      <c r="G766" s="32">
        <v>1</v>
      </c>
      <c r="H766" s="32" t="s">
        <v>19</v>
      </c>
      <c r="I766" s="32"/>
      <c r="J766" s="83"/>
      <c r="K766" s="98"/>
      <c r="L766" s="98"/>
      <c r="M766" s="98"/>
      <c r="N766" s="83"/>
      <c r="O766" s="33"/>
      <c r="P766" s="81" t="s">
        <v>2789</v>
      </c>
      <c r="Q766" s="33">
        <v>1080</v>
      </c>
      <c r="R766" s="39" t="s">
        <v>453</v>
      </c>
    </row>
    <row r="767" spans="1:18" ht="18" customHeight="1" x14ac:dyDescent="0.15">
      <c r="A767" s="30">
        <v>2</v>
      </c>
      <c r="B767" s="31" t="s">
        <v>130</v>
      </c>
      <c r="C767" s="31">
        <v>1</v>
      </c>
      <c r="D767" s="31" t="s">
        <v>131</v>
      </c>
      <c r="E767" s="31">
        <v>16</v>
      </c>
      <c r="F767" s="31" t="s">
        <v>491</v>
      </c>
      <c r="G767" s="31">
        <v>1</v>
      </c>
      <c r="H767" s="31" t="s">
        <v>19</v>
      </c>
      <c r="I767" s="32">
        <v>21</v>
      </c>
      <c r="J767" s="83" t="s">
        <v>134</v>
      </c>
      <c r="K767" s="98">
        <v>76</v>
      </c>
      <c r="L767" s="98">
        <v>76</v>
      </c>
      <c r="M767" s="98">
        <f>K767-L767</f>
        <v>0</v>
      </c>
      <c r="N767" s="83" t="s">
        <v>4168</v>
      </c>
      <c r="O767" s="98">
        <v>75600</v>
      </c>
      <c r="P767" s="81" t="s">
        <v>2790</v>
      </c>
      <c r="Q767" s="33">
        <v>35000</v>
      </c>
      <c r="R767" s="39" t="s">
        <v>453</v>
      </c>
    </row>
    <row r="768" spans="1:18" ht="18" customHeight="1" x14ac:dyDescent="0.15">
      <c r="A768" s="30">
        <v>2</v>
      </c>
      <c r="B768" s="31" t="s">
        <v>130</v>
      </c>
      <c r="C768" s="31">
        <v>1</v>
      </c>
      <c r="D768" s="31" t="s">
        <v>131</v>
      </c>
      <c r="E768" s="31">
        <v>16</v>
      </c>
      <c r="F768" s="31" t="s">
        <v>491</v>
      </c>
      <c r="G768" s="32">
        <v>11</v>
      </c>
      <c r="H768" s="32" t="s">
        <v>33</v>
      </c>
      <c r="I768" s="32"/>
      <c r="J768" s="83"/>
      <c r="K768" s="98"/>
      <c r="L768" s="98"/>
      <c r="M768" s="98"/>
      <c r="N768" s="83"/>
      <c r="O768" s="33"/>
      <c r="P768" s="81"/>
      <c r="Q768" s="33"/>
      <c r="R768" s="39" t="s">
        <v>453</v>
      </c>
    </row>
    <row r="769" spans="1:18" ht="18" customHeight="1" x14ac:dyDescent="0.15">
      <c r="A769" s="30">
        <v>2</v>
      </c>
      <c r="B769" s="31" t="s">
        <v>130</v>
      </c>
      <c r="C769" s="31">
        <v>1</v>
      </c>
      <c r="D769" s="31" t="s">
        <v>131</v>
      </c>
      <c r="E769" s="31">
        <v>16</v>
      </c>
      <c r="F769" s="31" t="s">
        <v>491</v>
      </c>
      <c r="G769" s="31">
        <v>11</v>
      </c>
      <c r="H769" s="31" t="s">
        <v>33</v>
      </c>
      <c r="I769" s="32">
        <v>1</v>
      </c>
      <c r="J769" s="83" t="s">
        <v>34</v>
      </c>
      <c r="K769" s="98">
        <v>117</v>
      </c>
      <c r="L769" s="98">
        <v>117</v>
      </c>
      <c r="M769" s="98">
        <f>K769-L769</f>
        <v>0</v>
      </c>
      <c r="N769" s="83" t="s">
        <v>492</v>
      </c>
      <c r="O769" s="98"/>
      <c r="P769" s="81"/>
      <c r="Q769" s="33"/>
      <c r="R769" s="39" t="s">
        <v>453</v>
      </c>
    </row>
    <row r="770" spans="1:18" ht="18" customHeight="1" x14ac:dyDescent="0.15">
      <c r="A770" s="30">
        <v>2</v>
      </c>
      <c r="B770" s="31" t="s">
        <v>130</v>
      </c>
      <c r="C770" s="31">
        <v>1</v>
      </c>
      <c r="D770" s="31" t="s">
        <v>131</v>
      </c>
      <c r="E770" s="31">
        <v>16</v>
      </c>
      <c r="F770" s="31" t="s">
        <v>491</v>
      </c>
      <c r="G770" s="31">
        <v>11</v>
      </c>
      <c r="H770" s="31" t="s">
        <v>33</v>
      </c>
      <c r="I770" s="31">
        <v>1</v>
      </c>
      <c r="J770" s="84" t="s">
        <v>34</v>
      </c>
      <c r="K770" s="98"/>
      <c r="L770" s="98"/>
      <c r="M770" s="98"/>
      <c r="N770" s="83" t="s">
        <v>4169</v>
      </c>
      <c r="O770" s="98">
        <v>42120</v>
      </c>
      <c r="P770" s="81"/>
      <c r="Q770" s="33"/>
      <c r="R770" s="39" t="s">
        <v>453</v>
      </c>
    </row>
    <row r="771" spans="1:18" ht="18" customHeight="1" x14ac:dyDescent="0.15">
      <c r="A771" s="30">
        <v>2</v>
      </c>
      <c r="B771" s="31" t="s">
        <v>130</v>
      </c>
      <c r="C771" s="31">
        <v>1</v>
      </c>
      <c r="D771" s="31" t="s">
        <v>131</v>
      </c>
      <c r="E771" s="31">
        <v>16</v>
      </c>
      <c r="F771" s="31" t="s">
        <v>491</v>
      </c>
      <c r="G771" s="31">
        <v>11</v>
      </c>
      <c r="H771" s="31" t="s">
        <v>33</v>
      </c>
      <c r="I771" s="31">
        <v>1</v>
      </c>
      <c r="J771" s="84" t="s">
        <v>34</v>
      </c>
      <c r="K771" s="98"/>
      <c r="L771" s="98"/>
      <c r="M771" s="98"/>
      <c r="N771" s="83" t="s">
        <v>4170</v>
      </c>
      <c r="O771" s="98">
        <v>10000</v>
      </c>
      <c r="P771" s="81"/>
      <c r="Q771" s="33"/>
      <c r="R771" s="39" t="s">
        <v>453</v>
      </c>
    </row>
    <row r="772" spans="1:18" ht="18" customHeight="1" x14ac:dyDescent="0.15">
      <c r="A772" s="30">
        <v>2</v>
      </c>
      <c r="B772" s="31" t="s">
        <v>130</v>
      </c>
      <c r="C772" s="31">
        <v>1</v>
      </c>
      <c r="D772" s="31" t="s">
        <v>131</v>
      </c>
      <c r="E772" s="31">
        <v>16</v>
      </c>
      <c r="F772" s="31" t="s">
        <v>491</v>
      </c>
      <c r="G772" s="31">
        <v>11</v>
      </c>
      <c r="H772" s="31" t="s">
        <v>33</v>
      </c>
      <c r="I772" s="31">
        <v>1</v>
      </c>
      <c r="J772" s="84" t="s">
        <v>34</v>
      </c>
      <c r="K772" s="98"/>
      <c r="L772" s="98"/>
      <c r="M772" s="98"/>
      <c r="N772" s="83" t="s">
        <v>493</v>
      </c>
      <c r="O772" s="98">
        <v>60000</v>
      </c>
      <c r="P772" s="81"/>
      <c r="Q772" s="33"/>
      <c r="R772" s="39" t="s">
        <v>453</v>
      </c>
    </row>
    <row r="773" spans="1:18" ht="18" customHeight="1" x14ac:dyDescent="0.15">
      <c r="A773" s="30">
        <v>2</v>
      </c>
      <c r="B773" s="31" t="s">
        <v>130</v>
      </c>
      <c r="C773" s="31">
        <v>1</v>
      </c>
      <c r="D773" s="31" t="s">
        <v>131</v>
      </c>
      <c r="E773" s="31">
        <v>16</v>
      </c>
      <c r="F773" s="31" t="s">
        <v>491</v>
      </c>
      <c r="G773" s="31">
        <v>11</v>
      </c>
      <c r="H773" s="31" t="s">
        <v>33</v>
      </c>
      <c r="I773" s="31">
        <v>1</v>
      </c>
      <c r="J773" s="84" t="s">
        <v>34</v>
      </c>
      <c r="K773" s="98"/>
      <c r="L773" s="98"/>
      <c r="M773" s="98"/>
      <c r="N773" s="83" t="s">
        <v>4171</v>
      </c>
      <c r="O773" s="98">
        <v>4400</v>
      </c>
      <c r="P773" s="81"/>
      <c r="Q773" s="33"/>
      <c r="R773" s="39" t="s">
        <v>453</v>
      </c>
    </row>
    <row r="774" spans="1:18" ht="18" customHeight="1" x14ac:dyDescent="0.15">
      <c r="A774" s="30">
        <v>2</v>
      </c>
      <c r="B774" s="31" t="s">
        <v>130</v>
      </c>
      <c r="C774" s="31">
        <v>1</v>
      </c>
      <c r="D774" s="31" t="s">
        <v>131</v>
      </c>
      <c r="E774" s="31">
        <v>16</v>
      </c>
      <c r="F774" s="31" t="s">
        <v>491</v>
      </c>
      <c r="G774" s="31">
        <v>11</v>
      </c>
      <c r="H774" s="31" t="s">
        <v>33</v>
      </c>
      <c r="I774" s="32">
        <v>2</v>
      </c>
      <c r="J774" s="83" t="s">
        <v>46</v>
      </c>
      <c r="K774" s="98">
        <v>20</v>
      </c>
      <c r="L774" s="98">
        <v>0</v>
      </c>
      <c r="M774" s="98">
        <f t="shared" ref="M774:M775" si="50">K774-L774</f>
        <v>20</v>
      </c>
      <c r="N774" s="83" t="s">
        <v>46</v>
      </c>
      <c r="O774" s="98">
        <v>20000</v>
      </c>
      <c r="P774" s="81"/>
      <c r="Q774" s="33"/>
      <c r="R774" s="39" t="s">
        <v>453</v>
      </c>
    </row>
    <row r="775" spans="1:18" ht="18" customHeight="1" x14ac:dyDescent="0.15">
      <c r="A775" s="30">
        <v>2</v>
      </c>
      <c r="B775" s="31" t="s">
        <v>130</v>
      </c>
      <c r="C775" s="31">
        <v>1</v>
      </c>
      <c r="D775" s="31" t="s">
        <v>131</v>
      </c>
      <c r="E775" s="31">
        <v>16</v>
      </c>
      <c r="F775" s="31" t="s">
        <v>491</v>
      </c>
      <c r="G775" s="31">
        <v>11</v>
      </c>
      <c r="H775" s="31" t="s">
        <v>33</v>
      </c>
      <c r="I775" s="32">
        <v>3</v>
      </c>
      <c r="J775" s="83" t="s">
        <v>35</v>
      </c>
      <c r="K775" s="98">
        <v>5</v>
      </c>
      <c r="L775" s="98">
        <v>5</v>
      </c>
      <c r="M775" s="98">
        <f t="shared" si="50"/>
        <v>0</v>
      </c>
      <c r="N775" s="83" t="s">
        <v>494</v>
      </c>
      <c r="O775" s="98"/>
      <c r="P775" s="81"/>
      <c r="Q775" s="33"/>
      <c r="R775" s="39" t="s">
        <v>453</v>
      </c>
    </row>
    <row r="776" spans="1:18" ht="18" customHeight="1" x14ac:dyDescent="0.15">
      <c r="A776" s="30">
        <v>2</v>
      </c>
      <c r="B776" s="31" t="s">
        <v>130</v>
      </c>
      <c r="C776" s="31">
        <v>1</v>
      </c>
      <c r="D776" s="31" t="s">
        <v>131</v>
      </c>
      <c r="E776" s="31">
        <v>16</v>
      </c>
      <c r="F776" s="31" t="s">
        <v>491</v>
      </c>
      <c r="G776" s="31">
        <v>11</v>
      </c>
      <c r="H776" s="31" t="s">
        <v>33</v>
      </c>
      <c r="I776" s="31">
        <v>3</v>
      </c>
      <c r="J776" s="84" t="s">
        <v>35</v>
      </c>
      <c r="K776" s="98"/>
      <c r="L776" s="98"/>
      <c r="M776" s="98"/>
      <c r="N776" s="83" t="s">
        <v>4172</v>
      </c>
      <c r="O776" s="98">
        <v>4800</v>
      </c>
      <c r="P776" s="81"/>
      <c r="Q776" s="33"/>
      <c r="R776" s="39" t="s">
        <v>453</v>
      </c>
    </row>
    <row r="777" spans="1:18" ht="18" customHeight="1" x14ac:dyDescent="0.15">
      <c r="A777" s="30">
        <v>2</v>
      </c>
      <c r="B777" s="31" t="s">
        <v>130</v>
      </c>
      <c r="C777" s="31">
        <v>1</v>
      </c>
      <c r="D777" s="31" t="s">
        <v>131</v>
      </c>
      <c r="E777" s="31">
        <v>16</v>
      </c>
      <c r="F777" s="31" t="s">
        <v>491</v>
      </c>
      <c r="G777" s="31">
        <v>11</v>
      </c>
      <c r="H777" s="31" t="s">
        <v>33</v>
      </c>
      <c r="I777" s="32">
        <v>4</v>
      </c>
      <c r="J777" s="83" t="s">
        <v>111</v>
      </c>
      <c r="K777" s="98">
        <v>100</v>
      </c>
      <c r="L777" s="98">
        <v>100</v>
      </c>
      <c r="M777" s="98">
        <f t="shared" ref="M777:M778" si="51">K777-L777</f>
        <v>0</v>
      </c>
      <c r="N777" s="83" t="s">
        <v>4173</v>
      </c>
      <c r="O777" s="98">
        <v>100000</v>
      </c>
      <c r="P777" s="81"/>
      <c r="Q777" s="33"/>
      <c r="R777" s="39" t="s">
        <v>453</v>
      </c>
    </row>
    <row r="778" spans="1:18" ht="18" customHeight="1" x14ac:dyDescent="0.15">
      <c r="A778" s="30">
        <v>2</v>
      </c>
      <c r="B778" s="31" t="s">
        <v>130</v>
      </c>
      <c r="C778" s="31">
        <v>1</v>
      </c>
      <c r="D778" s="31" t="s">
        <v>131</v>
      </c>
      <c r="E778" s="31">
        <v>16</v>
      </c>
      <c r="F778" s="31" t="s">
        <v>491</v>
      </c>
      <c r="G778" s="31">
        <v>11</v>
      </c>
      <c r="H778" s="31" t="s">
        <v>33</v>
      </c>
      <c r="I778" s="32">
        <v>6</v>
      </c>
      <c r="J778" s="83" t="s">
        <v>48</v>
      </c>
      <c r="K778" s="98">
        <v>4075</v>
      </c>
      <c r="L778" s="98">
        <v>3925</v>
      </c>
      <c r="M778" s="98">
        <f t="shared" si="51"/>
        <v>150</v>
      </c>
      <c r="N778" s="83" t="s">
        <v>3243</v>
      </c>
      <c r="O778" s="98">
        <v>750000</v>
      </c>
      <c r="P778" s="81"/>
      <c r="Q778" s="33"/>
      <c r="R778" s="39" t="s">
        <v>453</v>
      </c>
    </row>
    <row r="779" spans="1:18" ht="18" customHeight="1" x14ac:dyDescent="0.15">
      <c r="A779" s="30">
        <v>2</v>
      </c>
      <c r="B779" s="31" t="s">
        <v>130</v>
      </c>
      <c r="C779" s="31">
        <v>1</v>
      </c>
      <c r="D779" s="31" t="s">
        <v>131</v>
      </c>
      <c r="E779" s="31">
        <v>16</v>
      </c>
      <c r="F779" s="31" t="s">
        <v>491</v>
      </c>
      <c r="G779" s="31">
        <v>11</v>
      </c>
      <c r="H779" s="31" t="s">
        <v>33</v>
      </c>
      <c r="I779" s="31">
        <v>6</v>
      </c>
      <c r="J779" s="84" t="s">
        <v>48</v>
      </c>
      <c r="K779" s="98"/>
      <c r="L779" s="98"/>
      <c r="M779" s="98"/>
      <c r="N779" s="83" t="s">
        <v>3244</v>
      </c>
      <c r="O779" s="98">
        <v>400000</v>
      </c>
      <c r="P779" s="81"/>
      <c r="Q779" s="33"/>
      <c r="R779" s="39" t="s">
        <v>453</v>
      </c>
    </row>
    <row r="780" spans="1:18" ht="18" customHeight="1" x14ac:dyDescent="0.15">
      <c r="A780" s="30">
        <v>2</v>
      </c>
      <c r="B780" s="31" t="s">
        <v>130</v>
      </c>
      <c r="C780" s="31">
        <v>1</v>
      </c>
      <c r="D780" s="31" t="s">
        <v>131</v>
      </c>
      <c r="E780" s="31">
        <v>16</v>
      </c>
      <c r="F780" s="31" t="s">
        <v>491</v>
      </c>
      <c r="G780" s="31">
        <v>11</v>
      </c>
      <c r="H780" s="31" t="s">
        <v>33</v>
      </c>
      <c r="I780" s="31">
        <v>6</v>
      </c>
      <c r="J780" s="84" t="s">
        <v>48</v>
      </c>
      <c r="K780" s="98"/>
      <c r="L780" s="98"/>
      <c r="M780" s="98"/>
      <c r="N780" s="83" t="s">
        <v>3245</v>
      </c>
      <c r="O780" s="98">
        <v>240000</v>
      </c>
      <c r="P780" s="81"/>
      <c r="Q780" s="33"/>
      <c r="R780" s="39" t="s">
        <v>453</v>
      </c>
    </row>
    <row r="781" spans="1:18" ht="18" customHeight="1" x14ac:dyDescent="0.15">
      <c r="A781" s="30">
        <v>2</v>
      </c>
      <c r="B781" s="31" t="s">
        <v>130</v>
      </c>
      <c r="C781" s="31">
        <v>1</v>
      </c>
      <c r="D781" s="31" t="s">
        <v>131</v>
      </c>
      <c r="E781" s="31">
        <v>16</v>
      </c>
      <c r="F781" s="31" t="s">
        <v>491</v>
      </c>
      <c r="G781" s="31">
        <v>11</v>
      </c>
      <c r="H781" s="31" t="s">
        <v>33</v>
      </c>
      <c r="I781" s="31">
        <v>6</v>
      </c>
      <c r="J781" s="84" t="s">
        <v>48</v>
      </c>
      <c r="K781" s="98"/>
      <c r="L781" s="98"/>
      <c r="M781" s="98"/>
      <c r="N781" s="83" t="s">
        <v>3246</v>
      </c>
      <c r="O781" s="98">
        <v>160000</v>
      </c>
      <c r="P781" s="81"/>
      <c r="Q781" s="33"/>
      <c r="R781" s="39" t="s">
        <v>453</v>
      </c>
    </row>
    <row r="782" spans="1:18" ht="18" customHeight="1" x14ac:dyDescent="0.15">
      <c r="A782" s="30">
        <v>2</v>
      </c>
      <c r="B782" s="31" t="s">
        <v>130</v>
      </c>
      <c r="C782" s="31">
        <v>1</v>
      </c>
      <c r="D782" s="31" t="s">
        <v>131</v>
      </c>
      <c r="E782" s="31">
        <v>16</v>
      </c>
      <c r="F782" s="31" t="s">
        <v>491</v>
      </c>
      <c r="G782" s="31">
        <v>11</v>
      </c>
      <c r="H782" s="31" t="s">
        <v>33</v>
      </c>
      <c r="I782" s="31">
        <v>6</v>
      </c>
      <c r="J782" s="84" t="s">
        <v>48</v>
      </c>
      <c r="K782" s="98"/>
      <c r="L782" s="98"/>
      <c r="M782" s="98"/>
      <c r="N782" s="83" t="s">
        <v>495</v>
      </c>
      <c r="O782" s="98">
        <v>2500000</v>
      </c>
      <c r="P782" s="81"/>
      <c r="Q782" s="33"/>
      <c r="R782" s="39" t="s">
        <v>453</v>
      </c>
    </row>
    <row r="783" spans="1:18" ht="18" customHeight="1" x14ac:dyDescent="0.15">
      <c r="A783" s="30">
        <v>2</v>
      </c>
      <c r="B783" s="31" t="s">
        <v>130</v>
      </c>
      <c r="C783" s="31">
        <v>1</v>
      </c>
      <c r="D783" s="31" t="s">
        <v>131</v>
      </c>
      <c r="E783" s="31">
        <v>16</v>
      </c>
      <c r="F783" s="31" t="s">
        <v>491</v>
      </c>
      <c r="G783" s="31">
        <v>11</v>
      </c>
      <c r="H783" s="31" t="s">
        <v>33</v>
      </c>
      <c r="I783" s="31">
        <v>6</v>
      </c>
      <c r="J783" s="84" t="s">
        <v>48</v>
      </c>
      <c r="K783" s="98"/>
      <c r="L783" s="98"/>
      <c r="M783" s="98"/>
      <c r="N783" s="83" t="s">
        <v>496</v>
      </c>
      <c r="O783" s="98">
        <v>25000</v>
      </c>
      <c r="P783" s="81"/>
      <c r="Q783" s="33"/>
      <c r="R783" s="39" t="s">
        <v>453</v>
      </c>
    </row>
    <row r="784" spans="1:18" ht="18" customHeight="1" x14ac:dyDescent="0.15">
      <c r="A784" s="30">
        <v>2</v>
      </c>
      <c r="B784" s="31" t="s">
        <v>130</v>
      </c>
      <c r="C784" s="31">
        <v>1</v>
      </c>
      <c r="D784" s="31" t="s">
        <v>131</v>
      </c>
      <c r="E784" s="31">
        <v>16</v>
      </c>
      <c r="F784" s="31" t="s">
        <v>491</v>
      </c>
      <c r="G784" s="32">
        <v>12</v>
      </c>
      <c r="H784" s="32" t="s">
        <v>36</v>
      </c>
      <c r="I784" s="32"/>
      <c r="J784" s="83"/>
      <c r="K784" s="98"/>
      <c r="L784" s="98"/>
      <c r="M784" s="98"/>
      <c r="N784" s="83"/>
      <c r="O784" s="33"/>
      <c r="P784" s="81"/>
      <c r="Q784" s="33"/>
      <c r="R784" s="39" t="s">
        <v>453</v>
      </c>
    </row>
    <row r="785" spans="1:18" ht="18" customHeight="1" x14ac:dyDescent="0.15">
      <c r="A785" s="30">
        <v>2</v>
      </c>
      <c r="B785" s="31" t="s">
        <v>130</v>
      </c>
      <c r="C785" s="31">
        <v>1</v>
      </c>
      <c r="D785" s="31" t="s">
        <v>131</v>
      </c>
      <c r="E785" s="31">
        <v>16</v>
      </c>
      <c r="F785" s="31" t="s">
        <v>491</v>
      </c>
      <c r="G785" s="31">
        <v>12</v>
      </c>
      <c r="H785" s="31" t="s">
        <v>36</v>
      </c>
      <c r="I785" s="32">
        <v>1</v>
      </c>
      <c r="J785" s="83" t="s">
        <v>37</v>
      </c>
      <c r="K785" s="98">
        <v>173</v>
      </c>
      <c r="L785" s="98">
        <v>172</v>
      </c>
      <c r="M785" s="98">
        <f t="shared" ref="M785:M787" si="52">K785-L785</f>
        <v>1</v>
      </c>
      <c r="N785" s="83" t="s">
        <v>4174</v>
      </c>
      <c r="O785" s="98">
        <v>172800</v>
      </c>
      <c r="P785" s="81"/>
      <c r="Q785" s="33"/>
      <c r="R785" s="39" t="s">
        <v>453</v>
      </c>
    </row>
    <row r="786" spans="1:18" ht="18" customHeight="1" x14ac:dyDescent="0.15">
      <c r="A786" s="30">
        <v>2</v>
      </c>
      <c r="B786" s="31" t="s">
        <v>130</v>
      </c>
      <c r="C786" s="31">
        <v>1</v>
      </c>
      <c r="D786" s="31" t="s">
        <v>131</v>
      </c>
      <c r="E786" s="31">
        <v>16</v>
      </c>
      <c r="F786" s="31" t="s">
        <v>491</v>
      </c>
      <c r="G786" s="31">
        <v>12</v>
      </c>
      <c r="H786" s="31" t="s">
        <v>36</v>
      </c>
      <c r="I786" s="32">
        <v>3</v>
      </c>
      <c r="J786" s="83" t="s">
        <v>6</v>
      </c>
      <c r="K786" s="98">
        <v>29</v>
      </c>
      <c r="L786" s="98">
        <v>29</v>
      </c>
      <c r="M786" s="98">
        <f t="shared" si="52"/>
        <v>0</v>
      </c>
      <c r="N786" s="83" t="s">
        <v>3247</v>
      </c>
      <c r="O786" s="98">
        <v>28080</v>
      </c>
      <c r="P786" s="81"/>
      <c r="Q786" s="33"/>
      <c r="R786" s="39" t="s">
        <v>453</v>
      </c>
    </row>
    <row r="787" spans="1:18" ht="18" customHeight="1" x14ac:dyDescent="0.15">
      <c r="A787" s="30">
        <v>2</v>
      </c>
      <c r="B787" s="31" t="s">
        <v>130</v>
      </c>
      <c r="C787" s="31">
        <v>1</v>
      </c>
      <c r="D787" s="31" t="s">
        <v>131</v>
      </c>
      <c r="E787" s="31">
        <v>16</v>
      </c>
      <c r="F787" s="31" t="s">
        <v>491</v>
      </c>
      <c r="G787" s="31">
        <v>12</v>
      </c>
      <c r="H787" s="31" t="s">
        <v>36</v>
      </c>
      <c r="I787" s="32">
        <v>11</v>
      </c>
      <c r="J787" s="83" t="s">
        <v>38</v>
      </c>
      <c r="K787" s="98">
        <v>276</v>
      </c>
      <c r="L787" s="98">
        <v>276</v>
      </c>
      <c r="M787" s="98">
        <f t="shared" si="52"/>
        <v>0</v>
      </c>
      <c r="N787" s="83" t="s">
        <v>4175</v>
      </c>
      <c r="O787" s="98">
        <v>49260</v>
      </c>
      <c r="P787" s="81"/>
      <c r="Q787" s="33"/>
      <c r="R787" s="39" t="s">
        <v>453</v>
      </c>
    </row>
    <row r="788" spans="1:18" ht="18" customHeight="1" x14ac:dyDescent="0.15">
      <c r="A788" s="30">
        <v>2</v>
      </c>
      <c r="B788" s="31" t="s">
        <v>130</v>
      </c>
      <c r="C788" s="31">
        <v>1</v>
      </c>
      <c r="D788" s="31" t="s">
        <v>131</v>
      </c>
      <c r="E788" s="31">
        <v>16</v>
      </c>
      <c r="F788" s="31" t="s">
        <v>491</v>
      </c>
      <c r="G788" s="31">
        <v>12</v>
      </c>
      <c r="H788" s="31" t="s">
        <v>36</v>
      </c>
      <c r="I788" s="31">
        <v>11</v>
      </c>
      <c r="J788" s="84" t="s">
        <v>38</v>
      </c>
      <c r="K788" s="98"/>
      <c r="L788" s="98"/>
      <c r="M788" s="98"/>
      <c r="N788" s="83" t="s">
        <v>4176</v>
      </c>
      <c r="O788" s="98">
        <v>16420</v>
      </c>
      <c r="P788" s="81"/>
      <c r="Q788" s="33"/>
      <c r="R788" s="39" t="s">
        <v>453</v>
      </c>
    </row>
    <row r="789" spans="1:18" ht="18" customHeight="1" x14ac:dyDescent="0.15">
      <c r="A789" s="30">
        <v>2</v>
      </c>
      <c r="B789" s="31" t="s">
        <v>130</v>
      </c>
      <c r="C789" s="31">
        <v>1</v>
      </c>
      <c r="D789" s="31" t="s">
        <v>131</v>
      </c>
      <c r="E789" s="31">
        <v>16</v>
      </c>
      <c r="F789" s="31" t="s">
        <v>491</v>
      </c>
      <c r="G789" s="31">
        <v>12</v>
      </c>
      <c r="H789" s="31" t="s">
        <v>36</v>
      </c>
      <c r="I789" s="31">
        <v>11</v>
      </c>
      <c r="J789" s="84" t="s">
        <v>38</v>
      </c>
      <c r="K789" s="98"/>
      <c r="L789" s="98"/>
      <c r="M789" s="98"/>
      <c r="N789" s="83" t="s">
        <v>4177</v>
      </c>
      <c r="O789" s="98">
        <v>55100</v>
      </c>
      <c r="P789" s="81"/>
      <c r="Q789" s="33"/>
      <c r="R789" s="39" t="s">
        <v>453</v>
      </c>
    </row>
    <row r="790" spans="1:18" ht="18" customHeight="1" x14ac:dyDescent="0.15">
      <c r="A790" s="30">
        <v>2</v>
      </c>
      <c r="B790" s="31" t="s">
        <v>130</v>
      </c>
      <c r="C790" s="31">
        <v>1</v>
      </c>
      <c r="D790" s="31" t="s">
        <v>131</v>
      </c>
      <c r="E790" s="31">
        <v>16</v>
      </c>
      <c r="F790" s="31" t="s">
        <v>491</v>
      </c>
      <c r="G790" s="31">
        <v>12</v>
      </c>
      <c r="H790" s="31" t="s">
        <v>36</v>
      </c>
      <c r="I790" s="31">
        <v>11</v>
      </c>
      <c r="J790" s="84" t="s">
        <v>38</v>
      </c>
      <c r="K790" s="98"/>
      <c r="L790" s="98"/>
      <c r="M790" s="98"/>
      <c r="N790" s="83" t="s">
        <v>4178</v>
      </c>
      <c r="O790" s="98">
        <v>99700</v>
      </c>
      <c r="P790" s="81"/>
      <c r="Q790" s="33"/>
      <c r="R790" s="39" t="s">
        <v>453</v>
      </c>
    </row>
    <row r="791" spans="1:18" ht="18" customHeight="1" x14ac:dyDescent="0.15">
      <c r="A791" s="30">
        <v>2</v>
      </c>
      <c r="B791" s="31" t="s">
        <v>130</v>
      </c>
      <c r="C791" s="31">
        <v>1</v>
      </c>
      <c r="D791" s="31" t="s">
        <v>131</v>
      </c>
      <c r="E791" s="31">
        <v>16</v>
      </c>
      <c r="F791" s="31" t="s">
        <v>491</v>
      </c>
      <c r="G791" s="31">
        <v>12</v>
      </c>
      <c r="H791" s="31" t="s">
        <v>36</v>
      </c>
      <c r="I791" s="31">
        <v>11</v>
      </c>
      <c r="J791" s="84" t="s">
        <v>38</v>
      </c>
      <c r="K791" s="98"/>
      <c r="L791" s="98"/>
      <c r="M791" s="98"/>
      <c r="N791" s="83" t="s">
        <v>4179</v>
      </c>
      <c r="O791" s="98">
        <v>55350</v>
      </c>
      <c r="P791" s="81"/>
      <c r="Q791" s="33"/>
      <c r="R791" s="39" t="s">
        <v>453</v>
      </c>
    </row>
    <row r="792" spans="1:18" ht="18" customHeight="1" x14ac:dyDescent="0.15">
      <c r="A792" s="30">
        <v>2</v>
      </c>
      <c r="B792" s="31" t="s">
        <v>130</v>
      </c>
      <c r="C792" s="31">
        <v>1</v>
      </c>
      <c r="D792" s="31" t="s">
        <v>131</v>
      </c>
      <c r="E792" s="31">
        <v>16</v>
      </c>
      <c r="F792" s="31" t="s">
        <v>491</v>
      </c>
      <c r="G792" s="32">
        <v>13</v>
      </c>
      <c r="H792" s="32" t="s">
        <v>39</v>
      </c>
      <c r="I792" s="32"/>
      <c r="J792" s="83"/>
      <c r="K792" s="98"/>
      <c r="L792" s="98"/>
      <c r="M792" s="98"/>
      <c r="N792" s="83"/>
      <c r="O792" s="33"/>
      <c r="P792" s="81"/>
      <c r="Q792" s="33"/>
      <c r="R792" s="39" t="s">
        <v>453</v>
      </c>
    </row>
    <row r="793" spans="1:18" ht="18" customHeight="1" x14ac:dyDescent="0.15">
      <c r="A793" s="30">
        <v>2</v>
      </c>
      <c r="B793" s="31" t="s">
        <v>130</v>
      </c>
      <c r="C793" s="31">
        <v>1</v>
      </c>
      <c r="D793" s="31" t="s">
        <v>131</v>
      </c>
      <c r="E793" s="31">
        <v>16</v>
      </c>
      <c r="F793" s="31" t="s">
        <v>491</v>
      </c>
      <c r="G793" s="31">
        <v>13</v>
      </c>
      <c r="H793" s="31" t="s">
        <v>39</v>
      </c>
      <c r="I793" s="32">
        <v>21</v>
      </c>
      <c r="J793" s="83" t="s">
        <v>117</v>
      </c>
      <c r="K793" s="98">
        <v>30300</v>
      </c>
      <c r="L793" s="98">
        <v>24515</v>
      </c>
      <c r="M793" s="98">
        <f>K793-L793</f>
        <v>5785</v>
      </c>
      <c r="N793" s="83" t="s">
        <v>497</v>
      </c>
      <c r="O793" s="98"/>
      <c r="P793" s="81"/>
      <c r="Q793" s="33"/>
      <c r="R793" s="39" t="s">
        <v>453</v>
      </c>
    </row>
    <row r="794" spans="1:18" ht="18" customHeight="1" x14ac:dyDescent="0.15">
      <c r="A794" s="30">
        <v>2</v>
      </c>
      <c r="B794" s="31" t="s">
        <v>130</v>
      </c>
      <c r="C794" s="31">
        <v>1</v>
      </c>
      <c r="D794" s="31" t="s">
        <v>131</v>
      </c>
      <c r="E794" s="31">
        <v>16</v>
      </c>
      <c r="F794" s="31" t="s">
        <v>491</v>
      </c>
      <c r="G794" s="31">
        <v>13</v>
      </c>
      <c r="H794" s="31" t="s">
        <v>39</v>
      </c>
      <c r="I794" s="31">
        <v>21</v>
      </c>
      <c r="J794" s="84" t="s">
        <v>117</v>
      </c>
      <c r="K794" s="98"/>
      <c r="L794" s="98"/>
      <c r="M794" s="98"/>
      <c r="N794" s="83" t="s">
        <v>498</v>
      </c>
      <c r="O794" s="98">
        <v>30000000</v>
      </c>
      <c r="P794" s="81"/>
      <c r="Q794" s="33"/>
      <c r="R794" s="39" t="s">
        <v>453</v>
      </c>
    </row>
    <row r="795" spans="1:18" ht="18" customHeight="1" x14ac:dyDescent="0.15">
      <c r="A795" s="30">
        <v>2</v>
      </c>
      <c r="B795" s="31" t="s">
        <v>130</v>
      </c>
      <c r="C795" s="31">
        <v>1</v>
      </c>
      <c r="D795" s="31" t="s">
        <v>131</v>
      </c>
      <c r="E795" s="31">
        <v>16</v>
      </c>
      <c r="F795" s="31" t="s">
        <v>491</v>
      </c>
      <c r="G795" s="31">
        <v>13</v>
      </c>
      <c r="H795" s="31" t="s">
        <v>39</v>
      </c>
      <c r="I795" s="31">
        <v>21</v>
      </c>
      <c r="J795" s="84" t="s">
        <v>117</v>
      </c>
      <c r="K795" s="98"/>
      <c r="L795" s="98"/>
      <c r="M795" s="98"/>
      <c r="N795" s="83" t="s">
        <v>499</v>
      </c>
      <c r="O795" s="98">
        <v>300000</v>
      </c>
      <c r="P795" s="81"/>
      <c r="Q795" s="33"/>
      <c r="R795" s="39" t="s">
        <v>453</v>
      </c>
    </row>
    <row r="796" spans="1:18" ht="18" customHeight="1" x14ac:dyDescent="0.15">
      <c r="A796" s="30">
        <v>2</v>
      </c>
      <c r="B796" s="31" t="s">
        <v>130</v>
      </c>
      <c r="C796" s="31">
        <v>1</v>
      </c>
      <c r="D796" s="31" t="s">
        <v>131</v>
      </c>
      <c r="E796" s="31">
        <v>16</v>
      </c>
      <c r="F796" s="31" t="s">
        <v>491</v>
      </c>
      <c r="G796" s="32">
        <v>14</v>
      </c>
      <c r="H796" s="32" t="s">
        <v>40</v>
      </c>
      <c r="I796" s="32"/>
      <c r="J796" s="83"/>
      <c r="K796" s="98"/>
      <c r="L796" s="98"/>
      <c r="M796" s="98"/>
      <c r="N796" s="83"/>
      <c r="O796" s="33"/>
      <c r="P796" s="81"/>
      <c r="Q796" s="33"/>
      <c r="R796" s="39" t="s">
        <v>453</v>
      </c>
    </row>
    <row r="797" spans="1:18" ht="18" customHeight="1" x14ac:dyDescent="0.15">
      <c r="A797" s="30">
        <v>2</v>
      </c>
      <c r="B797" s="31" t="s">
        <v>130</v>
      </c>
      <c r="C797" s="31">
        <v>1</v>
      </c>
      <c r="D797" s="31" t="s">
        <v>131</v>
      </c>
      <c r="E797" s="31">
        <v>16</v>
      </c>
      <c r="F797" s="31" t="s">
        <v>491</v>
      </c>
      <c r="G797" s="31">
        <v>14</v>
      </c>
      <c r="H797" s="31" t="s">
        <v>40</v>
      </c>
      <c r="I797" s="32">
        <v>1</v>
      </c>
      <c r="J797" s="83" t="s">
        <v>41</v>
      </c>
      <c r="K797" s="98">
        <v>2692</v>
      </c>
      <c r="L797" s="98">
        <v>150</v>
      </c>
      <c r="M797" s="98">
        <f>K797-L797</f>
        <v>2542</v>
      </c>
      <c r="N797" s="83" t="s">
        <v>4180</v>
      </c>
      <c r="O797" s="98">
        <v>150000</v>
      </c>
      <c r="P797" s="81"/>
      <c r="Q797" s="33"/>
      <c r="R797" s="39" t="s">
        <v>453</v>
      </c>
    </row>
    <row r="798" spans="1:18" ht="18" customHeight="1" x14ac:dyDescent="0.15">
      <c r="A798" s="30">
        <v>2</v>
      </c>
      <c r="B798" s="31" t="s">
        <v>130</v>
      </c>
      <c r="C798" s="31">
        <v>1</v>
      </c>
      <c r="D798" s="31" t="s">
        <v>131</v>
      </c>
      <c r="E798" s="31">
        <v>16</v>
      </c>
      <c r="F798" s="31" t="s">
        <v>491</v>
      </c>
      <c r="G798" s="31">
        <v>14</v>
      </c>
      <c r="H798" s="31" t="s">
        <v>40</v>
      </c>
      <c r="I798" s="31">
        <v>1</v>
      </c>
      <c r="J798" s="84" t="s">
        <v>41</v>
      </c>
      <c r="K798" s="98"/>
      <c r="L798" s="98"/>
      <c r="M798" s="98"/>
      <c r="N798" s="83" t="s">
        <v>500</v>
      </c>
      <c r="O798" s="98">
        <v>2541660</v>
      </c>
      <c r="P798" s="81"/>
      <c r="Q798" s="33"/>
      <c r="R798" s="39" t="s">
        <v>453</v>
      </c>
    </row>
    <row r="799" spans="1:18" ht="18" customHeight="1" x14ac:dyDescent="0.15">
      <c r="A799" s="30">
        <v>2</v>
      </c>
      <c r="B799" s="31" t="s">
        <v>130</v>
      </c>
      <c r="C799" s="31">
        <v>1</v>
      </c>
      <c r="D799" s="31" t="s">
        <v>131</v>
      </c>
      <c r="E799" s="31">
        <v>16</v>
      </c>
      <c r="F799" s="31" t="s">
        <v>491</v>
      </c>
      <c r="G799" s="31">
        <v>14</v>
      </c>
      <c r="H799" s="31" t="s">
        <v>40</v>
      </c>
      <c r="I799" s="31">
        <v>1</v>
      </c>
      <c r="J799" s="84" t="s">
        <v>41</v>
      </c>
      <c r="K799" s="98"/>
      <c r="L799" s="98"/>
      <c r="M799" s="98"/>
      <c r="N799" s="83" t="s">
        <v>501</v>
      </c>
      <c r="O799" s="98"/>
      <c r="P799" s="81"/>
      <c r="Q799" s="33"/>
      <c r="R799" s="39" t="s">
        <v>453</v>
      </c>
    </row>
    <row r="800" spans="1:18" ht="18" customHeight="1" x14ac:dyDescent="0.15">
      <c r="A800" s="30">
        <v>2</v>
      </c>
      <c r="B800" s="31" t="s">
        <v>130</v>
      </c>
      <c r="C800" s="31">
        <v>1</v>
      </c>
      <c r="D800" s="31" t="s">
        <v>131</v>
      </c>
      <c r="E800" s="31">
        <v>16</v>
      </c>
      <c r="F800" s="31" t="s">
        <v>491</v>
      </c>
      <c r="G800" s="32">
        <v>18</v>
      </c>
      <c r="H800" s="32" t="s">
        <v>125</v>
      </c>
      <c r="I800" s="32"/>
      <c r="J800" s="83"/>
      <c r="K800" s="98"/>
      <c r="L800" s="98"/>
      <c r="M800" s="98"/>
      <c r="N800" s="83"/>
      <c r="O800" s="33"/>
      <c r="P800" s="81"/>
      <c r="Q800" s="33"/>
      <c r="R800" s="39" t="s">
        <v>453</v>
      </c>
    </row>
    <row r="801" spans="1:18" ht="18" customHeight="1" x14ac:dyDescent="0.15">
      <c r="A801" s="30">
        <v>2</v>
      </c>
      <c r="B801" s="31" t="s">
        <v>130</v>
      </c>
      <c r="C801" s="31">
        <v>1</v>
      </c>
      <c r="D801" s="31" t="s">
        <v>131</v>
      </c>
      <c r="E801" s="31">
        <v>16</v>
      </c>
      <c r="F801" s="31" t="s">
        <v>491</v>
      </c>
      <c r="G801" s="31">
        <v>18</v>
      </c>
      <c r="H801" s="31" t="s">
        <v>125</v>
      </c>
      <c r="I801" s="32">
        <v>31</v>
      </c>
      <c r="J801" s="83" t="s">
        <v>284</v>
      </c>
      <c r="K801" s="98">
        <v>49</v>
      </c>
      <c r="L801" s="98">
        <v>49</v>
      </c>
      <c r="M801" s="98">
        <f>K801-L801</f>
        <v>0</v>
      </c>
      <c r="N801" s="83" t="s">
        <v>4181</v>
      </c>
      <c r="O801" s="98">
        <v>48600</v>
      </c>
      <c r="P801" s="81"/>
      <c r="Q801" s="33"/>
      <c r="R801" s="39" t="s">
        <v>453</v>
      </c>
    </row>
    <row r="802" spans="1:18" ht="18" customHeight="1" x14ac:dyDescent="0.15">
      <c r="A802" s="30">
        <v>2</v>
      </c>
      <c r="B802" s="31" t="s">
        <v>130</v>
      </c>
      <c r="C802" s="31">
        <v>1</v>
      </c>
      <c r="D802" s="31" t="s">
        <v>131</v>
      </c>
      <c r="E802" s="31">
        <v>16</v>
      </c>
      <c r="F802" s="31" t="s">
        <v>491</v>
      </c>
      <c r="G802" s="32">
        <v>23</v>
      </c>
      <c r="H802" s="32" t="s">
        <v>57</v>
      </c>
      <c r="I802" s="32"/>
      <c r="J802" s="83"/>
      <c r="K802" s="98"/>
      <c r="L802" s="98"/>
      <c r="M802" s="98"/>
      <c r="N802" s="83"/>
      <c r="O802" s="33"/>
      <c r="P802" s="81"/>
      <c r="Q802" s="33"/>
      <c r="R802" s="39" t="s">
        <v>453</v>
      </c>
    </row>
    <row r="803" spans="1:18" ht="18" customHeight="1" x14ac:dyDescent="0.15">
      <c r="A803" s="30">
        <v>2</v>
      </c>
      <c r="B803" s="31" t="s">
        <v>130</v>
      </c>
      <c r="C803" s="31">
        <v>1</v>
      </c>
      <c r="D803" s="31" t="s">
        <v>131</v>
      </c>
      <c r="E803" s="31">
        <v>16</v>
      </c>
      <c r="F803" s="31" t="s">
        <v>491</v>
      </c>
      <c r="G803" s="31">
        <v>23</v>
      </c>
      <c r="H803" s="31" t="s">
        <v>57</v>
      </c>
      <c r="I803" s="32">
        <v>1</v>
      </c>
      <c r="J803" s="83" t="s">
        <v>502</v>
      </c>
      <c r="K803" s="98">
        <v>10</v>
      </c>
      <c r="L803" s="98">
        <v>10</v>
      </c>
      <c r="M803" s="98">
        <f>K803-L803</f>
        <v>0</v>
      </c>
      <c r="N803" s="83" t="s">
        <v>503</v>
      </c>
      <c r="O803" s="98">
        <v>10000</v>
      </c>
      <c r="P803" s="81"/>
      <c r="Q803" s="33"/>
      <c r="R803" s="39" t="s">
        <v>453</v>
      </c>
    </row>
    <row r="804" spans="1:18" ht="18" customHeight="1" x14ac:dyDescent="0.15">
      <c r="A804" s="30">
        <v>2</v>
      </c>
      <c r="B804" s="31" t="s">
        <v>130</v>
      </c>
      <c r="C804" s="31">
        <v>1</v>
      </c>
      <c r="D804" s="31" t="s">
        <v>131</v>
      </c>
      <c r="E804" s="31">
        <v>16</v>
      </c>
      <c r="F804" s="31" t="s">
        <v>491</v>
      </c>
      <c r="G804" s="32">
        <v>27</v>
      </c>
      <c r="H804" s="32" t="s">
        <v>54</v>
      </c>
      <c r="I804" s="32"/>
      <c r="J804" s="83"/>
      <c r="K804" s="98"/>
      <c r="L804" s="98"/>
      <c r="M804" s="98"/>
      <c r="N804" s="83"/>
      <c r="O804" s="33"/>
      <c r="P804" s="81"/>
      <c r="Q804" s="33"/>
      <c r="R804" s="39" t="s">
        <v>453</v>
      </c>
    </row>
    <row r="805" spans="1:18" ht="18" customHeight="1" x14ac:dyDescent="0.15">
      <c r="A805" s="30">
        <v>2</v>
      </c>
      <c r="B805" s="31" t="s">
        <v>130</v>
      </c>
      <c r="C805" s="31">
        <v>1</v>
      </c>
      <c r="D805" s="31" t="s">
        <v>131</v>
      </c>
      <c r="E805" s="31">
        <v>16</v>
      </c>
      <c r="F805" s="31" t="s">
        <v>491</v>
      </c>
      <c r="G805" s="31">
        <v>27</v>
      </c>
      <c r="H805" s="31" t="s">
        <v>54</v>
      </c>
      <c r="I805" s="32">
        <v>1</v>
      </c>
      <c r="J805" s="83" t="s">
        <v>55</v>
      </c>
      <c r="K805" s="98">
        <v>131</v>
      </c>
      <c r="L805" s="98">
        <v>115</v>
      </c>
      <c r="M805" s="98">
        <f>K805-L805</f>
        <v>16</v>
      </c>
      <c r="N805" s="83" t="s">
        <v>4182</v>
      </c>
      <c r="O805" s="98">
        <v>73800</v>
      </c>
      <c r="P805" s="81"/>
      <c r="Q805" s="33"/>
      <c r="R805" s="39" t="s">
        <v>453</v>
      </c>
    </row>
    <row r="806" spans="1:18" ht="18" customHeight="1" x14ac:dyDescent="0.15">
      <c r="A806" s="30">
        <v>2</v>
      </c>
      <c r="B806" s="31" t="s">
        <v>130</v>
      </c>
      <c r="C806" s="31">
        <v>1</v>
      </c>
      <c r="D806" s="31" t="s">
        <v>131</v>
      </c>
      <c r="E806" s="31">
        <v>16</v>
      </c>
      <c r="F806" s="31" t="s">
        <v>491</v>
      </c>
      <c r="G806" s="31">
        <v>27</v>
      </c>
      <c r="H806" s="31" t="s">
        <v>54</v>
      </c>
      <c r="I806" s="31">
        <v>1</v>
      </c>
      <c r="J806" s="84" t="s">
        <v>55</v>
      </c>
      <c r="K806" s="98"/>
      <c r="L806" s="98"/>
      <c r="M806" s="98"/>
      <c r="N806" s="83" t="s">
        <v>4183</v>
      </c>
      <c r="O806" s="98">
        <v>57000</v>
      </c>
      <c r="P806" s="81"/>
      <c r="Q806" s="33"/>
      <c r="R806" s="39" t="s">
        <v>453</v>
      </c>
    </row>
    <row r="807" spans="1:18" s="6" customFormat="1" ht="18" customHeight="1" x14ac:dyDescent="0.15">
      <c r="A807" s="13">
        <v>2</v>
      </c>
      <c r="B807" s="14" t="s">
        <v>2998</v>
      </c>
      <c r="C807" s="19">
        <v>1</v>
      </c>
      <c r="D807" s="14" t="s">
        <v>131</v>
      </c>
      <c r="E807" s="20">
        <v>17</v>
      </c>
      <c r="F807" s="21" t="s">
        <v>3021</v>
      </c>
      <c r="G807" s="20"/>
      <c r="H807" s="21"/>
      <c r="I807" s="20"/>
      <c r="J807" s="20"/>
      <c r="K807" s="22">
        <f>IF(C807="",SUMIFS($K808:$K$6096,$A808:$A$6096,A807,$E808:$E$6096,""),IF(E807="",SUMIFS($K808:$K$6096,$A808:$A$6096,A807,$C808:$C$6096,C807,$G808:$G$6096,""),IF(G807="",SUMIFS($K808:$K$6096,$A808:$A$6096,A807,$C808:$C$6096,C807,$E808:$E$6096,E807,$R808:$R$6096,R807),IF(I807="",SUMIFS($K808:$K$6096,$A808:$A$6096,A807,$C808:$C$6096,C807,$E808:$E$6096,E807,$G808:$G$6096,G807,$R808:$R$6096,R807),0))))</f>
        <v>38476</v>
      </c>
      <c r="L807" s="22">
        <f>IF(C807="",SUMIFS($L808:$L$6096,$A808:$A$6096,A807,$E808:$E$6096,""),IF(E807="",SUMIFS($L808:$L$6096,$A808:$A$6096,A807,$C808:$C$6096,C807,$G808:$G$6096,""),IF(G807="",SUMIFS($L808:$L$6096,$A808:$A$6096,A807,$C808:$C$6096,C807,$E808:$E$6096,E807,$R808:$R$6096,R807),IF(I807="",SUMIFS($L808:$L$6096,$A808:$A$6096,A807,$C808:$C$6096,C807,$E808:$E$6096,E807,$G808:$G$6096,G807,$R808:$R$6096,R807),0))))</f>
        <v>29727</v>
      </c>
      <c r="M807" s="22">
        <f t="shared" ref="M807" si="53">K807-L807</f>
        <v>8749</v>
      </c>
      <c r="N807" s="77"/>
      <c r="O807" s="23"/>
      <c r="P807" s="60"/>
      <c r="Q807" s="73">
        <f>IF(C807="",SUMIFS($Q808:$Q$6096,$A808:$A$6096,A807,$E808:$E$6096,""),IF(E807="",SUMIFS($Q808:$Q$6096,$A808:$A$6096,A807,$C808:$C$6096,C807,$G808:$G$6096,""),IF(G807="",SUMIFS($Q808:$Q$6096,$A808:$A$6096,A807,$C808:$C$6096,C807,$E808:$E$6096,E807,$R808:$R$6096,R807),IF(I807="",SUMIFS($Q808:$Q$6096,$A808:$A$6096,A807,$C808:$C$6096,C807,$E808:$E$6096,E807,$G808:$G$6096,G807,$R808:$R$6096,R807),0))))</f>
        <v>9606</v>
      </c>
      <c r="R807" s="61" t="s">
        <v>3007</v>
      </c>
    </row>
    <row r="808" spans="1:18" ht="18" customHeight="1" x14ac:dyDescent="0.15">
      <c r="A808" s="30">
        <v>2</v>
      </c>
      <c r="B808" s="31" t="s">
        <v>130</v>
      </c>
      <c r="C808" s="31">
        <v>1</v>
      </c>
      <c r="D808" s="31" t="s">
        <v>131</v>
      </c>
      <c r="E808" s="31">
        <v>17</v>
      </c>
      <c r="F808" s="31" t="s">
        <v>504</v>
      </c>
      <c r="G808" s="32">
        <v>11</v>
      </c>
      <c r="H808" s="32" t="s">
        <v>33</v>
      </c>
      <c r="I808" s="32"/>
      <c r="J808" s="83"/>
      <c r="K808" s="98"/>
      <c r="L808" s="98"/>
      <c r="M808" s="98"/>
      <c r="N808" s="83"/>
      <c r="O808" s="33"/>
      <c r="P808" s="81" t="s">
        <v>2791</v>
      </c>
      <c r="Q808" s="33">
        <v>7807</v>
      </c>
      <c r="R808" s="39" t="s">
        <v>297</v>
      </c>
    </row>
    <row r="809" spans="1:18" ht="18" customHeight="1" x14ac:dyDescent="0.15">
      <c r="A809" s="30">
        <v>2</v>
      </c>
      <c r="B809" s="31" t="s">
        <v>130</v>
      </c>
      <c r="C809" s="31">
        <v>1</v>
      </c>
      <c r="D809" s="31" t="s">
        <v>131</v>
      </c>
      <c r="E809" s="31">
        <v>17</v>
      </c>
      <c r="F809" s="31" t="s">
        <v>504</v>
      </c>
      <c r="G809" s="31">
        <v>11</v>
      </c>
      <c r="H809" s="31" t="s">
        <v>33</v>
      </c>
      <c r="I809" s="32">
        <v>1</v>
      </c>
      <c r="J809" s="83" t="s">
        <v>34</v>
      </c>
      <c r="K809" s="98">
        <v>306</v>
      </c>
      <c r="L809" s="98">
        <v>290</v>
      </c>
      <c r="M809" s="98">
        <f>K809-L809</f>
        <v>16</v>
      </c>
      <c r="N809" s="83" t="s">
        <v>3248</v>
      </c>
      <c r="O809" s="98">
        <v>36400</v>
      </c>
      <c r="P809" s="81" t="s">
        <v>4790</v>
      </c>
      <c r="Q809" s="33">
        <v>1799</v>
      </c>
      <c r="R809" s="39" t="s">
        <v>297</v>
      </c>
    </row>
    <row r="810" spans="1:18" ht="18" customHeight="1" x14ac:dyDescent="0.15">
      <c r="A810" s="30">
        <v>2</v>
      </c>
      <c r="B810" s="31" t="s">
        <v>130</v>
      </c>
      <c r="C810" s="31">
        <v>1</v>
      </c>
      <c r="D810" s="31" t="s">
        <v>131</v>
      </c>
      <c r="E810" s="31">
        <v>17</v>
      </c>
      <c r="F810" s="31" t="s">
        <v>504</v>
      </c>
      <c r="G810" s="31">
        <v>11</v>
      </c>
      <c r="H810" s="31" t="s">
        <v>33</v>
      </c>
      <c r="I810" s="31">
        <v>1</v>
      </c>
      <c r="J810" s="84" t="s">
        <v>34</v>
      </c>
      <c r="K810" s="98"/>
      <c r="L810" s="98"/>
      <c r="M810" s="98"/>
      <c r="N810" s="83" t="s">
        <v>505</v>
      </c>
      <c r="O810" s="98">
        <v>60000</v>
      </c>
      <c r="P810" s="81" t="s">
        <v>4791</v>
      </c>
      <c r="Q810" s="33"/>
      <c r="R810" s="39" t="s">
        <v>297</v>
      </c>
    </row>
    <row r="811" spans="1:18" ht="18" customHeight="1" x14ac:dyDescent="0.15">
      <c r="A811" s="30">
        <v>2</v>
      </c>
      <c r="B811" s="31" t="s">
        <v>130</v>
      </c>
      <c r="C811" s="31">
        <v>1</v>
      </c>
      <c r="D811" s="31" t="s">
        <v>131</v>
      </c>
      <c r="E811" s="31">
        <v>17</v>
      </c>
      <c r="F811" s="31" t="s">
        <v>504</v>
      </c>
      <c r="G811" s="31">
        <v>11</v>
      </c>
      <c r="H811" s="31" t="s">
        <v>33</v>
      </c>
      <c r="I811" s="31">
        <v>1</v>
      </c>
      <c r="J811" s="84" t="s">
        <v>34</v>
      </c>
      <c r="K811" s="98"/>
      <c r="L811" s="98"/>
      <c r="M811" s="98"/>
      <c r="N811" s="83" t="s">
        <v>4184</v>
      </c>
      <c r="O811" s="98">
        <v>8800</v>
      </c>
      <c r="P811" s="81"/>
      <c r="Q811" s="33"/>
      <c r="R811" s="39" t="s">
        <v>297</v>
      </c>
    </row>
    <row r="812" spans="1:18" ht="18" customHeight="1" x14ac:dyDescent="0.15">
      <c r="A812" s="30">
        <v>2</v>
      </c>
      <c r="B812" s="31" t="s">
        <v>130</v>
      </c>
      <c r="C812" s="31">
        <v>1</v>
      </c>
      <c r="D812" s="31" t="s">
        <v>131</v>
      </c>
      <c r="E812" s="31">
        <v>17</v>
      </c>
      <c r="F812" s="31" t="s">
        <v>504</v>
      </c>
      <c r="G812" s="31">
        <v>11</v>
      </c>
      <c r="H812" s="31" t="s">
        <v>33</v>
      </c>
      <c r="I812" s="31">
        <v>1</v>
      </c>
      <c r="J812" s="84" t="s">
        <v>34</v>
      </c>
      <c r="K812" s="98"/>
      <c r="L812" s="98"/>
      <c r="M812" s="98"/>
      <c r="N812" s="83" t="s">
        <v>506</v>
      </c>
      <c r="O812" s="98">
        <v>200000</v>
      </c>
      <c r="P812" s="81"/>
      <c r="Q812" s="33"/>
      <c r="R812" s="39" t="s">
        <v>297</v>
      </c>
    </row>
    <row r="813" spans="1:18" ht="18" customHeight="1" x14ac:dyDescent="0.15">
      <c r="A813" s="30">
        <v>2</v>
      </c>
      <c r="B813" s="31" t="s">
        <v>130</v>
      </c>
      <c r="C813" s="31">
        <v>1</v>
      </c>
      <c r="D813" s="31" t="s">
        <v>131</v>
      </c>
      <c r="E813" s="31">
        <v>17</v>
      </c>
      <c r="F813" s="31" t="s">
        <v>504</v>
      </c>
      <c r="G813" s="31">
        <v>11</v>
      </c>
      <c r="H813" s="31" t="s">
        <v>33</v>
      </c>
      <c r="I813" s="32">
        <v>6</v>
      </c>
      <c r="J813" s="83" t="s">
        <v>48</v>
      </c>
      <c r="K813" s="98">
        <v>315</v>
      </c>
      <c r="L813" s="98">
        <v>314</v>
      </c>
      <c r="M813" s="98">
        <f>K813-L813</f>
        <v>1</v>
      </c>
      <c r="N813" s="83" t="s">
        <v>507</v>
      </c>
      <c r="O813" s="98">
        <v>216000</v>
      </c>
      <c r="P813" s="81"/>
      <c r="Q813" s="33"/>
      <c r="R813" s="39" t="s">
        <v>297</v>
      </c>
    </row>
    <row r="814" spans="1:18" ht="18" customHeight="1" x14ac:dyDescent="0.15">
      <c r="A814" s="30">
        <v>2</v>
      </c>
      <c r="B814" s="31" t="s">
        <v>130</v>
      </c>
      <c r="C814" s="31">
        <v>1</v>
      </c>
      <c r="D814" s="31" t="s">
        <v>131</v>
      </c>
      <c r="E814" s="31">
        <v>17</v>
      </c>
      <c r="F814" s="31" t="s">
        <v>504</v>
      </c>
      <c r="G814" s="31">
        <v>11</v>
      </c>
      <c r="H814" s="31" t="s">
        <v>33</v>
      </c>
      <c r="I814" s="31">
        <v>6</v>
      </c>
      <c r="J814" s="84" t="s">
        <v>48</v>
      </c>
      <c r="K814" s="98"/>
      <c r="L814" s="98"/>
      <c r="M814" s="98"/>
      <c r="N814" s="83" t="s">
        <v>508</v>
      </c>
      <c r="O814" s="98">
        <v>99000</v>
      </c>
      <c r="P814" s="81"/>
      <c r="Q814" s="33"/>
      <c r="R814" s="39" t="s">
        <v>297</v>
      </c>
    </row>
    <row r="815" spans="1:18" ht="18" customHeight="1" x14ac:dyDescent="0.15">
      <c r="A815" s="30">
        <v>2</v>
      </c>
      <c r="B815" s="31" t="s">
        <v>130</v>
      </c>
      <c r="C815" s="31">
        <v>1</v>
      </c>
      <c r="D815" s="31" t="s">
        <v>131</v>
      </c>
      <c r="E815" s="31">
        <v>17</v>
      </c>
      <c r="F815" s="31" t="s">
        <v>504</v>
      </c>
      <c r="G815" s="32">
        <v>12</v>
      </c>
      <c r="H815" s="32" t="s">
        <v>36</v>
      </c>
      <c r="I815" s="32"/>
      <c r="J815" s="83"/>
      <c r="K815" s="98"/>
      <c r="L815" s="98"/>
      <c r="M815" s="98"/>
      <c r="N815" s="83"/>
      <c r="O815" s="33"/>
      <c r="P815" s="81"/>
      <c r="Q815" s="33"/>
      <c r="R815" s="39" t="s">
        <v>297</v>
      </c>
    </row>
    <row r="816" spans="1:18" ht="18" customHeight="1" x14ac:dyDescent="0.15">
      <c r="A816" s="30">
        <v>2</v>
      </c>
      <c r="B816" s="31" t="s">
        <v>130</v>
      </c>
      <c r="C816" s="31">
        <v>1</v>
      </c>
      <c r="D816" s="31" t="s">
        <v>131</v>
      </c>
      <c r="E816" s="31">
        <v>17</v>
      </c>
      <c r="F816" s="31" t="s">
        <v>504</v>
      </c>
      <c r="G816" s="31">
        <v>12</v>
      </c>
      <c r="H816" s="31" t="s">
        <v>36</v>
      </c>
      <c r="I816" s="32">
        <v>1</v>
      </c>
      <c r="J816" s="83" t="s">
        <v>37</v>
      </c>
      <c r="K816" s="98">
        <v>2594</v>
      </c>
      <c r="L816" s="98">
        <v>2858</v>
      </c>
      <c r="M816" s="98">
        <f>K816-L816</f>
        <v>-264</v>
      </c>
      <c r="N816" s="83" t="s">
        <v>3249</v>
      </c>
      <c r="O816" s="98">
        <v>321408</v>
      </c>
      <c r="P816" s="81"/>
      <c r="Q816" s="33"/>
      <c r="R816" s="39" t="s">
        <v>297</v>
      </c>
    </row>
    <row r="817" spans="1:18" ht="18" customHeight="1" x14ac:dyDescent="0.15">
      <c r="A817" s="30">
        <v>2</v>
      </c>
      <c r="B817" s="31" t="s">
        <v>130</v>
      </c>
      <c r="C817" s="31">
        <v>1</v>
      </c>
      <c r="D817" s="31" t="s">
        <v>131</v>
      </c>
      <c r="E817" s="31">
        <v>17</v>
      </c>
      <c r="F817" s="31" t="s">
        <v>504</v>
      </c>
      <c r="G817" s="31">
        <v>12</v>
      </c>
      <c r="H817" s="31" t="s">
        <v>36</v>
      </c>
      <c r="I817" s="31">
        <v>1</v>
      </c>
      <c r="J817" s="84" t="s">
        <v>37</v>
      </c>
      <c r="K817" s="98"/>
      <c r="L817" s="98"/>
      <c r="M817" s="98"/>
      <c r="N817" s="83" t="s">
        <v>3250</v>
      </c>
      <c r="O817" s="98">
        <v>100800</v>
      </c>
      <c r="P817" s="81"/>
      <c r="Q817" s="33"/>
      <c r="R817" s="39" t="s">
        <v>297</v>
      </c>
    </row>
    <row r="818" spans="1:18" ht="18" customHeight="1" x14ac:dyDescent="0.15">
      <c r="A818" s="30">
        <v>2</v>
      </c>
      <c r="B818" s="31" t="s">
        <v>130</v>
      </c>
      <c r="C818" s="31">
        <v>1</v>
      </c>
      <c r="D818" s="31" t="s">
        <v>131</v>
      </c>
      <c r="E818" s="31">
        <v>17</v>
      </c>
      <c r="F818" s="31" t="s">
        <v>504</v>
      </c>
      <c r="G818" s="31">
        <v>12</v>
      </c>
      <c r="H818" s="31" t="s">
        <v>36</v>
      </c>
      <c r="I818" s="31">
        <v>1</v>
      </c>
      <c r="J818" s="84" t="s">
        <v>37</v>
      </c>
      <c r="K818" s="98"/>
      <c r="L818" s="98"/>
      <c r="M818" s="98"/>
      <c r="N818" s="83" t="s">
        <v>3251</v>
      </c>
      <c r="O818" s="98">
        <v>98400</v>
      </c>
      <c r="P818" s="81"/>
      <c r="Q818" s="33"/>
      <c r="R818" s="39" t="s">
        <v>297</v>
      </c>
    </row>
    <row r="819" spans="1:18" ht="18" customHeight="1" x14ac:dyDescent="0.15">
      <c r="A819" s="30">
        <v>2</v>
      </c>
      <c r="B819" s="31" t="s">
        <v>130</v>
      </c>
      <c r="C819" s="31">
        <v>1</v>
      </c>
      <c r="D819" s="31" t="s">
        <v>131</v>
      </c>
      <c r="E819" s="31">
        <v>17</v>
      </c>
      <c r="F819" s="31" t="s">
        <v>504</v>
      </c>
      <c r="G819" s="31">
        <v>12</v>
      </c>
      <c r="H819" s="31" t="s">
        <v>36</v>
      </c>
      <c r="I819" s="31">
        <v>1</v>
      </c>
      <c r="J819" s="84" t="s">
        <v>37</v>
      </c>
      <c r="K819" s="98"/>
      <c r="L819" s="98"/>
      <c r="M819" s="98"/>
      <c r="N819" s="83" t="s">
        <v>3252</v>
      </c>
      <c r="O819" s="98">
        <v>81648</v>
      </c>
      <c r="P819" s="81"/>
      <c r="Q819" s="33"/>
      <c r="R819" s="39" t="s">
        <v>297</v>
      </c>
    </row>
    <row r="820" spans="1:18" ht="18" customHeight="1" x14ac:dyDescent="0.15">
      <c r="A820" s="30">
        <v>2</v>
      </c>
      <c r="B820" s="31" t="s">
        <v>130</v>
      </c>
      <c r="C820" s="31">
        <v>1</v>
      </c>
      <c r="D820" s="31" t="s">
        <v>131</v>
      </c>
      <c r="E820" s="31">
        <v>17</v>
      </c>
      <c r="F820" s="31" t="s">
        <v>504</v>
      </c>
      <c r="G820" s="31">
        <v>12</v>
      </c>
      <c r="H820" s="31" t="s">
        <v>36</v>
      </c>
      <c r="I820" s="31">
        <v>1</v>
      </c>
      <c r="J820" s="84" t="s">
        <v>37</v>
      </c>
      <c r="K820" s="98"/>
      <c r="L820" s="98"/>
      <c r="M820" s="98"/>
      <c r="N820" s="83" t="s">
        <v>3253</v>
      </c>
      <c r="O820" s="98">
        <v>54324</v>
      </c>
      <c r="P820" s="81"/>
      <c r="Q820" s="33"/>
      <c r="R820" s="39" t="s">
        <v>297</v>
      </c>
    </row>
    <row r="821" spans="1:18" ht="18" customHeight="1" x14ac:dyDescent="0.15">
      <c r="A821" s="30">
        <v>2</v>
      </c>
      <c r="B821" s="31" t="s">
        <v>130</v>
      </c>
      <c r="C821" s="31">
        <v>1</v>
      </c>
      <c r="D821" s="31" t="s">
        <v>131</v>
      </c>
      <c r="E821" s="31">
        <v>17</v>
      </c>
      <c r="F821" s="31" t="s">
        <v>504</v>
      </c>
      <c r="G821" s="31">
        <v>12</v>
      </c>
      <c r="H821" s="31" t="s">
        <v>36</v>
      </c>
      <c r="I821" s="31">
        <v>1</v>
      </c>
      <c r="J821" s="84" t="s">
        <v>37</v>
      </c>
      <c r="K821" s="98"/>
      <c r="L821" s="98"/>
      <c r="M821" s="98"/>
      <c r="N821" s="83" t="s">
        <v>3254</v>
      </c>
      <c r="O821" s="98">
        <v>307152</v>
      </c>
      <c r="P821" s="81"/>
      <c r="Q821" s="33"/>
      <c r="R821" s="39" t="s">
        <v>297</v>
      </c>
    </row>
    <row r="822" spans="1:18" ht="18" customHeight="1" x14ac:dyDescent="0.15">
      <c r="A822" s="30">
        <v>2</v>
      </c>
      <c r="B822" s="31" t="s">
        <v>130</v>
      </c>
      <c r="C822" s="31">
        <v>1</v>
      </c>
      <c r="D822" s="31" t="s">
        <v>131</v>
      </c>
      <c r="E822" s="31">
        <v>17</v>
      </c>
      <c r="F822" s="31" t="s">
        <v>504</v>
      </c>
      <c r="G822" s="31">
        <v>12</v>
      </c>
      <c r="H822" s="31" t="s">
        <v>36</v>
      </c>
      <c r="I822" s="31">
        <v>1</v>
      </c>
      <c r="J822" s="84" t="s">
        <v>37</v>
      </c>
      <c r="K822" s="98"/>
      <c r="L822" s="98"/>
      <c r="M822" s="98"/>
      <c r="N822" s="83" t="s">
        <v>3255</v>
      </c>
      <c r="O822" s="98">
        <v>134592</v>
      </c>
      <c r="P822" s="81"/>
      <c r="Q822" s="33"/>
      <c r="R822" s="39" t="s">
        <v>297</v>
      </c>
    </row>
    <row r="823" spans="1:18" ht="18" customHeight="1" x14ac:dyDescent="0.15">
      <c r="A823" s="30">
        <v>2</v>
      </c>
      <c r="B823" s="31" t="s">
        <v>130</v>
      </c>
      <c r="C823" s="31">
        <v>1</v>
      </c>
      <c r="D823" s="31" t="s">
        <v>131</v>
      </c>
      <c r="E823" s="31">
        <v>17</v>
      </c>
      <c r="F823" s="31" t="s">
        <v>504</v>
      </c>
      <c r="G823" s="31">
        <v>12</v>
      </c>
      <c r="H823" s="31" t="s">
        <v>36</v>
      </c>
      <c r="I823" s="31">
        <v>1</v>
      </c>
      <c r="J823" s="84" t="s">
        <v>37</v>
      </c>
      <c r="K823" s="98"/>
      <c r="L823" s="98"/>
      <c r="M823" s="98"/>
      <c r="N823" s="83" t="s">
        <v>3256</v>
      </c>
      <c r="O823" s="98">
        <v>143208</v>
      </c>
      <c r="P823" s="81"/>
      <c r="Q823" s="33"/>
      <c r="R823" s="39" t="s">
        <v>297</v>
      </c>
    </row>
    <row r="824" spans="1:18" ht="18" customHeight="1" x14ac:dyDescent="0.15">
      <c r="A824" s="30">
        <v>2</v>
      </c>
      <c r="B824" s="31" t="s">
        <v>130</v>
      </c>
      <c r="C824" s="31">
        <v>1</v>
      </c>
      <c r="D824" s="31" t="s">
        <v>131</v>
      </c>
      <c r="E824" s="31">
        <v>17</v>
      </c>
      <c r="F824" s="31" t="s">
        <v>504</v>
      </c>
      <c r="G824" s="31">
        <v>12</v>
      </c>
      <c r="H824" s="31" t="s">
        <v>36</v>
      </c>
      <c r="I824" s="31">
        <v>1</v>
      </c>
      <c r="J824" s="84" t="s">
        <v>37</v>
      </c>
      <c r="K824" s="98"/>
      <c r="L824" s="98"/>
      <c r="M824" s="98"/>
      <c r="N824" s="83" t="s">
        <v>3257</v>
      </c>
      <c r="O824" s="98">
        <v>73920</v>
      </c>
      <c r="P824" s="81"/>
      <c r="Q824" s="33"/>
      <c r="R824" s="39" t="s">
        <v>297</v>
      </c>
    </row>
    <row r="825" spans="1:18" ht="18" customHeight="1" x14ac:dyDescent="0.15">
      <c r="A825" s="30">
        <v>2</v>
      </c>
      <c r="B825" s="31" t="s">
        <v>130</v>
      </c>
      <c r="C825" s="31">
        <v>1</v>
      </c>
      <c r="D825" s="31" t="s">
        <v>131</v>
      </c>
      <c r="E825" s="31">
        <v>17</v>
      </c>
      <c r="F825" s="31" t="s">
        <v>504</v>
      </c>
      <c r="G825" s="31">
        <v>12</v>
      </c>
      <c r="H825" s="31" t="s">
        <v>36</v>
      </c>
      <c r="I825" s="31">
        <v>1</v>
      </c>
      <c r="J825" s="84" t="s">
        <v>37</v>
      </c>
      <c r="K825" s="98"/>
      <c r="L825" s="98"/>
      <c r="M825" s="98"/>
      <c r="N825" s="83" t="s">
        <v>3258</v>
      </c>
      <c r="O825" s="98">
        <v>1277760</v>
      </c>
      <c r="P825" s="81"/>
      <c r="Q825" s="33"/>
      <c r="R825" s="39" t="s">
        <v>297</v>
      </c>
    </row>
    <row r="826" spans="1:18" ht="18" customHeight="1" x14ac:dyDescent="0.15">
      <c r="A826" s="30">
        <v>2</v>
      </c>
      <c r="B826" s="31" t="s">
        <v>130</v>
      </c>
      <c r="C826" s="31">
        <v>1</v>
      </c>
      <c r="D826" s="31" t="s">
        <v>131</v>
      </c>
      <c r="E826" s="31">
        <v>17</v>
      </c>
      <c r="F826" s="31" t="s">
        <v>504</v>
      </c>
      <c r="G826" s="32">
        <v>13</v>
      </c>
      <c r="H826" s="32" t="s">
        <v>39</v>
      </c>
      <c r="I826" s="32"/>
      <c r="J826" s="83"/>
      <c r="K826" s="98"/>
      <c r="L826" s="98"/>
      <c r="M826" s="98"/>
      <c r="N826" s="83"/>
      <c r="O826" s="33"/>
      <c r="P826" s="81"/>
      <c r="Q826" s="33"/>
      <c r="R826" s="39" t="s">
        <v>297</v>
      </c>
    </row>
    <row r="827" spans="1:18" ht="18" customHeight="1" x14ac:dyDescent="0.15">
      <c r="A827" s="30">
        <v>2</v>
      </c>
      <c r="B827" s="31" t="s">
        <v>130</v>
      </c>
      <c r="C827" s="31">
        <v>1</v>
      </c>
      <c r="D827" s="31" t="s">
        <v>131</v>
      </c>
      <c r="E827" s="31">
        <v>17</v>
      </c>
      <c r="F827" s="31" t="s">
        <v>504</v>
      </c>
      <c r="G827" s="31">
        <v>13</v>
      </c>
      <c r="H827" s="31" t="s">
        <v>39</v>
      </c>
      <c r="I827" s="32">
        <v>21</v>
      </c>
      <c r="J827" s="83" t="s">
        <v>117</v>
      </c>
      <c r="K827" s="98">
        <v>4920</v>
      </c>
      <c r="L827" s="98">
        <v>3418</v>
      </c>
      <c r="M827" s="98">
        <f>K827-L827</f>
        <v>1502</v>
      </c>
      <c r="N827" s="83" t="s">
        <v>509</v>
      </c>
      <c r="O827" s="98"/>
      <c r="P827" s="81"/>
      <c r="Q827" s="33"/>
      <c r="R827" s="39" t="s">
        <v>297</v>
      </c>
    </row>
    <row r="828" spans="1:18" ht="18" customHeight="1" x14ac:dyDescent="0.15">
      <c r="A828" s="30">
        <v>2</v>
      </c>
      <c r="B828" s="31" t="s">
        <v>130</v>
      </c>
      <c r="C828" s="31">
        <v>1</v>
      </c>
      <c r="D828" s="31" t="s">
        <v>131</v>
      </c>
      <c r="E828" s="31">
        <v>17</v>
      </c>
      <c r="F828" s="31" t="s">
        <v>504</v>
      </c>
      <c r="G828" s="31">
        <v>13</v>
      </c>
      <c r="H828" s="31" t="s">
        <v>39</v>
      </c>
      <c r="I828" s="31">
        <v>21</v>
      </c>
      <c r="J828" s="84" t="s">
        <v>117</v>
      </c>
      <c r="K828" s="98"/>
      <c r="L828" s="98"/>
      <c r="M828" s="98"/>
      <c r="N828" s="83" t="s">
        <v>4185</v>
      </c>
      <c r="O828" s="98">
        <v>2174040</v>
      </c>
      <c r="P828" s="81"/>
      <c r="Q828" s="33"/>
      <c r="R828" s="39" t="s">
        <v>297</v>
      </c>
    </row>
    <row r="829" spans="1:18" ht="18" customHeight="1" x14ac:dyDescent="0.15">
      <c r="A829" s="30">
        <v>2</v>
      </c>
      <c r="B829" s="31" t="s">
        <v>130</v>
      </c>
      <c r="C829" s="31">
        <v>1</v>
      </c>
      <c r="D829" s="31" t="s">
        <v>131</v>
      </c>
      <c r="E829" s="31">
        <v>17</v>
      </c>
      <c r="F829" s="31" t="s">
        <v>504</v>
      </c>
      <c r="G829" s="31">
        <v>13</v>
      </c>
      <c r="H829" s="31" t="s">
        <v>39</v>
      </c>
      <c r="I829" s="31">
        <v>21</v>
      </c>
      <c r="J829" s="84" t="s">
        <v>117</v>
      </c>
      <c r="K829" s="98"/>
      <c r="L829" s="98"/>
      <c r="M829" s="98"/>
      <c r="N829" s="83" t="s">
        <v>4186</v>
      </c>
      <c r="O829" s="98">
        <v>2659800</v>
      </c>
      <c r="P829" s="81"/>
      <c r="Q829" s="33"/>
      <c r="R829" s="39" t="s">
        <v>297</v>
      </c>
    </row>
    <row r="830" spans="1:18" ht="18" customHeight="1" x14ac:dyDescent="0.15">
      <c r="A830" s="30">
        <v>2</v>
      </c>
      <c r="B830" s="31" t="s">
        <v>130</v>
      </c>
      <c r="C830" s="31">
        <v>1</v>
      </c>
      <c r="D830" s="31" t="s">
        <v>131</v>
      </c>
      <c r="E830" s="31">
        <v>17</v>
      </c>
      <c r="F830" s="31" t="s">
        <v>504</v>
      </c>
      <c r="G830" s="31">
        <v>13</v>
      </c>
      <c r="H830" s="31" t="s">
        <v>39</v>
      </c>
      <c r="I830" s="31">
        <v>21</v>
      </c>
      <c r="J830" s="84" t="s">
        <v>117</v>
      </c>
      <c r="K830" s="98"/>
      <c r="L830" s="98"/>
      <c r="M830" s="98"/>
      <c r="N830" s="83" t="s">
        <v>4187</v>
      </c>
      <c r="O830" s="98">
        <v>36960</v>
      </c>
      <c r="P830" s="81"/>
      <c r="Q830" s="33"/>
      <c r="R830" s="39" t="s">
        <v>297</v>
      </c>
    </row>
    <row r="831" spans="1:18" ht="18" customHeight="1" x14ac:dyDescent="0.15">
      <c r="A831" s="30">
        <v>2</v>
      </c>
      <c r="B831" s="31" t="s">
        <v>130</v>
      </c>
      <c r="C831" s="31">
        <v>1</v>
      </c>
      <c r="D831" s="31" t="s">
        <v>131</v>
      </c>
      <c r="E831" s="31">
        <v>17</v>
      </c>
      <c r="F831" s="31" t="s">
        <v>504</v>
      </c>
      <c r="G831" s="31">
        <v>13</v>
      </c>
      <c r="H831" s="31" t="s">
        <v>39</v>
      </c>
      <c r="I831" s="31">
        <v>21</v>
      </c>
      <c r="J831" s="84" t="s">
        <v>117</v>
      </c>
      <c r="K831" s="98"/>
      <c r="L831" s="98"/>
      <c r="M831" s="98"/>
      <c r="N831" s="83" t="s">
        <v>510</v>
      </c>
      <c r="O831" s="98">
        <v>48708</v>
      </c>
      <c r="P831" s="81"/>
      <c r="Q831" s="33"/>
      <c r="R831" s="39" t="s">
        <v>297</v>
      </c>
    </row>
    <row r="832" spans="1:18" ht="18" customHeight="1" x14ac:dyDescent="0.15">
      <c r="A832" s="30">
        <v>2</v>
      </c>
      <c r="B832" s="31" t="s">
        <v>130</v>
      </c>
      <c r="C832" s="31">
        <v>1</v>
      </c>
      <c r="D832" s="31" t="s">
        <v>131</v>
      </c>
      <c r="E832" s="31">
        <v>17</v>
      </c>
      <c r="F832" s="31" t="s">
        <v>504</v>
      </c>
      <c r="G832" s="31">
        <v>13</v>
      </c>
      <c r="H832" s="31" t="s">
        <v>39</v>
      </c>
      <c r="I832" s="32">
        <v>51</v>
      </c>
      <c r="J832" s="83" t="s">
        <v>175</v>
      </c>
      <c r="K832" s="98">
        <v>9189</v>
      </c>
      <c r="L832" s="98">
        <v>3799</v>
      </c>
      <c r="M832" s="98">
        <f>K832-L832</f>
        <v>5390</v>
      </c>
      <c r="N832" s="83" t="s">
        <v>511</v>
      </c>
      <c r="O832" s="98">
        <v>66490</v>
      </c>
      <c r="P832" s="81"/>
      <c r="Q832" s="33"/>
      <c r="R832" s="39" t="s">
        <v>297</v>
      </c>
    </row>
    <row r="833" spans="1:18" ht="18" customHeight="1" x14ac:dyDescent="0.15">
      <c r="A833" s="30">
        <v>2</v>
      </c>
      <c r="B833" s="31" t="s">
        <v>130</v>
      </c>
      <c r="C833" s="31">
        <v>1</v>
      </c>
      <c r="D833" s="31" t="s">
        <v>131</v>
      </c>
      <c r="E833" s="31">
        <v>17</v>
      </c>
      <c r="F833" s="31" t="s">
        <v>504</v>
      </c>
      <c r="G833" s="31">
        <v>13</v>
      </c>
      <c r="H833" s="31" t="s">
        <v>39</v>
      </c>
      <c r="I833" s="31">
        <v>51</v>
      </c>
      <c r="J833" s="84" t="s">
        <v>175</v>
      </c>
      <c r="K833" s="98"/>
      <c r="L833" s="98"/>
      <c r="M833" s="98"/>
      <c r="N833" s="83" t="s">
        <v>512</v>
      </c>
      <c r="O833" s="98">
        <v>124260</v>
      </c>
      <c r="P833" s="81"/>
      <c r="Q833" s="33"/>
      <c r="R833" s="39" t="s">
        <v>297</v>
      </c>
    </row>
    <row r="834" spans="1:18" ht="18" customHeight="1" x14ac:dyDescent="0.15">
      <c r="A834" s="30">
        <v>2</v>
      </c>
      <c r="B834" s="31" t="s">
        <v>130</v>
      </c>
      <c r="C834" s="31">
        <v>1</v>
      </c>
      <c r="D834" s="31" t="s">
        <v>131</v>
      </c>
      <c r="E834" s="31">
        <v>17</v>
      </c>
      <c r="F834" s="31" t="s">
        <v>504</v>
      </c>
      <c r="G834" s="31">
        <v>13</v>
      </c>
      <c r="H834" s="31" t="s">
        <v>39</v>
      </c>
      <c r="I834" s="31">
        <v>51</v>
      </c>
      <c r="J834" s="84" t="s">
        <v>175</v>
      </c>
      <c r="K834" s="98"/>
      <c r="L834" s="98"/>
      <c r="M834" s="98"/>
      <c r="N834" s="83" t="s">
        <v>513</v>
      </c>
      <c r="O834" s="98">
        <v>44690</v>
      </c>
      <c r="P834" s="81"/>
      <c r="Q834" s="33"/>
      <c r="R834" s="39" t="s">
        <v>297</v>
      </c>
    </row>
    <row r="835" spans="1:18" ht="18" customHeight="1" x14ac:dyDescent="0.15">
      <c r="A835" s="30">
        <v>2</v>
      </c>
      <c r="B835" s="31" t="s">
        <v>130</v>
      </c>
      <c r="C835" s="31">
        <v>1</v>
      </c>
      <c r="D835" s="31" t="s">
        <v>131</v>
      </c>
      <c r="E835" s="31">
        <v>17</v>
      </c>
      <c r="F835" s="31" t="s">
        <v>504</v>
      </c>
      <c r="G835" s="31">
        <v>13</v>
      </c>
      <c r="H835" s="31" t="s">
        <v>39</v>
      </c>
      <c r="I835" s="31">
        <v>51</v>
      </c>
      <c r="J835" s="84" t="s">
        <v>175</v>
      </c>
      <c r="K835" s="98"/>
      <c r="L835" s="98"/>
      <c r="M835" s="98"/>
      <c r="N835" s="83" t="s">
        <v>514</v>
      </c>
      <c r="O835" s="98">
        <v>170040</v>
      </c>
      <c r="P835" s="81"/>
      <c r="Q835" s="33"/>
      <c r="R835" s="39" t="s">
        <v>297</v>
      </c>
    </row>
    <row r="836" spans="1:18" ht="18" customHeight="1" x14ac:dyDescent="0.15">
      <c r="A836" s="30">
        <v>2</v>
      </c>
      <c r="B836" s="31" t="s">
        <v>130</v>
      </c>
      <c r="C836" s="31">
        <v>1</v>
      </c>
      <c r="D836" s="31" t="s">
        <v>131</v>
      </c>
      <c r="E836" s="31">
        <v>17</v>
      </c>
      <c r="F836" s="31" t="s">
        <v>504</v>
      </c>
      <c r="G836" s="31">
        <v>13</v>
      </c>
      <c r="H836" s="31" t="s">
        <v>39</v>
      </c>
      <c r="I836" s="31">
        <v>51</v>
      </c>
      <c r="J836" s="84" t="s">
        <v>175</v>
      </c>
      <c r="K836" s="98"/>
      <c r="L836" s="98"/>
      <c r="M836" s="98"/>
      <c r="N836" s="83" t="s">
        <v>515</v>
      </c>
      <c r="O836" s="98">
        <v>212811</v>
      </c>
      <c r="P836" s="81"/>
      <c r="Q836" s="33"/>
      <c r="R836" s="39" t="s">
        <v>297</v>
      </c>
    </row>
    <row r="837" spans="1:18" ht="18" customHeight="1" x14ac:dyDescent="0.15">
      <c r="A837" s="30">
        <v>2</v>
      </c>
      <c r="B837" s="31" t="s">
        <v>130</v>
      </c>
      <c r="C837" s="31">
        <v>1</v>
      </c>
      <c r="D837" s="31" t="s">
        <v>131</v>
      </c>
      <c r="E837" s="31">
        <v>17</v>
      </c>
      <c r="F837" s="31" t="s">
        <v>504</v>
      </c>
      <c r="G837" s="31">
        <v>13</v>
      </c>
      <c r="H837" s="31" t="s">
        <v>39</v>
      </c>
      <c r="I837" s="31">
        <v>51</v>
      </c>
      <c r="J837" s="84" t="s">
        <v>175</v>
      </c>
      <c r="K837" s="98"/>
      <c r="L837" s="98"/>
      <c r="M837" s="98"/>
      <c r="N837" s="83" t="s">
        <v>4188</v>
      </c>
      <c r="O837" s="98">
        <v>134640</v>
      </c>
      <c r="P837" s="81"/>
      <c r="Q837" s="33"/>
      <c r="R837" s="39" t="s">
        <v>297</v>
      </c>
    </row>
    <row r="838" spans="1:18" ht="18" customHeight="1" x14ac:dyDescent="0.15">
      <c r="A838" s="30">
        <v>2</v>
      </c>
      <c r="B838" s="31" t="s">
        <v>130</v>
      </c>
      <c r="C838" s="31">
        <v>1</v>
      </c>
      <c r="D838" s="31" t="s">
        <v>131</v>
      </c>
      <c r="E838" s="31">
        <v>17</v>
      </c>
      <c r="F838" s="31" t="s">
        <v>504</v>
      </c>
      <c r="G838" s="31">
        <v>13</v>
      </c>
      <c r="H838" s="31" t="s">
        <v>39</v>
      </c>
      <c r="I838" s="31">
        <v>51</v>
      </c>
      <c r="J838" s="84" t="s">
        <v>175</v>
      </c>
      <c r="K838" s="98"/>
      <c r="L838" s="98"/>
      <c r="M838" s="98"/>
      <c r="N838" s="83" t="s">
        <v>516</v>
      </c>
      <c r="O838" s="98">
        <v>192500</v>
      </c>
      <c r="P838" s="81"/>
      <c r="Q838" s="33"/>
      <c r="R838" s="39" t="s">
        <v>297</v>
      </c>
    </row>
    <row r="839" spans="1:18" ht="18" customHeight="1" x14ac:dyDescent="0.15">
      <c r="A839" s="30">
        <v>2</v>
      </c>
      <c r="B839" s="31" t="s">
        <v>130</v>
      </c>
      <c r="C839" s="31">
        <v>1</v>
      </c>
      <c r="D839" s="31" t="s">
        <v>131</v>
      </c>
      <c r="E839" s="31">
        <v>17</v>
      </c>
      <c r="F839" s="31" t="s">
        <v>504</v>
      </c>
      <c r="G839" s="31">
        <v>13</v>
      </c>
      <c r="H839" s="31" t="s">
        <v>39</v>
      </c>
      <c r="I839" s="31">
        <v>51</v>
      </c>
      <c r="J839" s="84" t="s">
        <v>175</v>
      </c>
      <c r="K839" s="98"/>
      <c r="L839" s="98"/>
      <c r="M839" s="98"/>
      <c r="N839" s="83" t="s">
        <v>3259</v>
      </c>
      <c r="O839" s="98">
        <v>1373400</v>
      </c>
      <c r="P839" s="81"/>
      <c r="Q839" s="33"/>
      <c r="R839" s="39" t="s">
        <v>297</v>
      </c>
    </row>
    <row r="840" spans="1:18" ht="18" customHeight="1" x14ac:dyDescent="0.15">
      <c r="A840" s="30">
        <v>2</v>
      </c>
      <c r="B840" s="31" t="s">
        <v>130</v>
      </c>
      <c r="C840" s="31">
        <v>1</v>
      </c>
      <c r="D840" s="31" t="s">
        <v>131</v>
      </c>
      <c r="E840" s="31">
        <v>17</v>
      </c>
      <c r="F840" s="31" t="s">
        <v>504</v>
      </c>
      <c r="G840" s="31">
        <v>13</v>
      </c>
      <c r="H840" s="31" t="s">
        <v>39</v>
      </c>
      <c r="I840" s="31">
        <v>51</v>
      </c>
      <c r="J840" s="84" t="s">
        <v>175</v>
      </c>
      <c r="K840" s="98"/>
      <c r="L840" s="98"/>
      <c r="M840" s="98"/>
      <c r="N840" s="83" t="s">
        <v>517</v>
      </c>
      <c r="O840" s="98">
        <v>739800</v>
      </c>
      <c r="P840" s="81"/>
      <c r="Q840" s="33"/>
      <c r="R840" s="39" t="s">
        <v>297</v>
      </c>
    </row>
    <row r="841" spans="1:18" ht="18" customHeight="1" x14ac:dyDescent="0.15">
      <c r="A841" s="30">
        <v>2</v>
      </c>
      <c r="B841" s="31" t="s">
        <v>130</v>
      </c>
      <c r="C841" s="31">
        <v>1</v>
      </c>
      <c r="D841" s="31" t="s">
        <v>131</v>
      </c>
      <c r="E841" s="31">
        <v>17</v>
      </c>
      <c r="F841" s="31" t="s">
        <v>504</v>
      </c>
      <c r="G841" s="31">
        <v>13</v>
      </c>
      <c r="H841" s="31" t="s">
        <v>39</v>
      </c>
      <c r="I841" s="31">
        <v>51</v>
      </c>
      <c r="J841" s="84" t="s">
        <v>175</v>
      </c>
      <c r="K841" s="98"/>
      <c r="L841" s="98"/>
      <c r="M841" s="98"/>
      <c r="N841" s="83" t="s">
        <v>518</v>
      </c>
      <c r="O841" s="98">
        <v>5654470</v>
      </c>
      <c r="P841" s="81"/>
      <c r="Q841" s="33"/>
      <c r="R841" s="39" t="s">
        <v>297</v>
      </c>
    </row>
    <row r="842" spans="1:18" ht="18" customHeight="1" x14ac:dyDescent="0.15">
      <c r="A842" s="30">
        <v>2</v>
      </c>
      <c r="B842" s="31" t="s">
        <v>130</v>
      </c>
      <c r="C842" s="31">
        <v>1</v>
      </c>
      <c r="D842" s="31" t="s">
        <v>131</v>
      </c>
      <c r="E842" s="31">
        <v>17</v>
      </c>
      <c r="F842" s="31" t="s">
        <v>504</v>
      </c>
      <c r="G842" s="31">
        <v>13</v>
      </c>
      <c r="H842" s="31" t="s">
        <v>39</v>
      </c>
      <c r="I842" s="31">
        <v>51</v>
      </c>
      <c r="J842" s="84" t="s">
        <v>175</v>
      </c>
      <c r="K842" s="98"/>
      <c r="L842" s="98"/>
      <c r="M842" s="98"/>
      <c r="N842" s="83" t="s">
        <v>519</v>
      </c>
      <c r="O842" s="98">
        <v>475668</v>
      </c>
      <c r="P842" s="81"/>
      <c r="Q842" s="33"/>
      <c r="R842" s="39" t="s">
        <v>297</v>
      </c>
    </row>
    <row r="843" spans="1:18" ht="18" customHeight="1" x14ac:dyDescent="0.15">
      <c r="A843" s="30">
        <v>2</v>
      </c>
      <c r="B843" s="31" t="s">
        <v>130</v>
      </c>
      <c r="C843" s="31">
        <v>1</v>
      </c>
      <c r="D843" s="31" t="s">
        <v>131</v>
      </c>
      <c r="E843" s="31">
        <v>17</v>
      </c>
      <c r="F843" s="31" t="s">
        <v>504</v>
      </c>
      <c r="G843" s="32">
        <v>14</v>
      </c>
      <c r="H843" s="32" t="s">
        <v>40</v>
      </c>
      <c r="I843" s="32"/>
      <c r="J843" s="83"/>
      <c r="K843" s="98"/>
      <c r="L843" s="98"/>
      <c r="M843" s="98"/>
      <c r="N843" s="83"/>
      <c r="O843" s="33"/>
      <c r="P843" s="81"/>
      <c r="Q843" s="33"/>
      <c r="R843" s="39" t="s">
        <v>297</v>
      </c>
    </row>
    <row r="844" spans="1:18" ht="18" customHeight="1" x14ac:dyDescent="0.15">
      <c r="A844" s="30">
        <v>2</v>
      </c>
      <c r="B844" s="31" t="s">
        <v>130</v>
      </c>
      <c r="C844" s="31">
        <v>1</v>
      </c>
      <c r="D844" s="31" t="s">
        <v>131</v>
      </c>
      <c r="E844" s="31">
        <v>17</v>
      </c>
      <c r="F844" s="31" t="s">
        <v>504</v>
      </c>
      <c r="G844" s="31">
        <v>14</v>
      </c>
      <c r="H844" s="31" t="s">
        <v>40</v>
      </c>
      <c r="I844" s="32">
        <v>21</v>
      </c>
      <c r="J844" s="83" t="s">
        <v>56</v>
      </c>
      <c r="K844" s="98">
        <v>2937</v>
      </c>
      <c r="L844" s="98">
        <v>2881</v>
      </c>
      <c r="M844" s="98">
        <f>K844-L844</f>
        <v>56</v>
      </c>
      <c r="N844" s="83" t="s">
        <v>3260</v>
      </c>
      <c r="O844" s="98">
        <v>2207700</v>
      </c>
      <c r="P844" s="81"/>
      <c r="Q844" s="33"/>
      <c r="R844" s="39" t="s">
        <v>297</v>
      </c>
    </row>
    <row r="845" spans="1:18" ht="18" customHeight="1" x14ac:dyDescent="0.15">
      <c r="A845" s="30">
        <v>2</v>
      </c>
      <c r="B845" s="31" t="s">
        <v>130</v>
      </c>
      <c r="C845" s="31">
        <v>1</v>
      </c>
      <c r="D845" s="31" t="s">
        <v>131</v>
      </c>
      <c r="E845" s="31">
        <v>17</v>
      </c>
      <c r="F845" s="31" t="s">
        <v>504</v>
      </c>
      <c r="G845" s="31">
        <v>14</v>
      </c>
      <c r="H845" s="31" t="s">
        <v>40</v>
      </c>
      <c r="I845" s="31">
        <v>21</v>
      </c>
      <c r="J845" s="84" t="s">
        <v>56</v>
      </c>
      <c r="K845" s="98"/>
      <c r="L845" s="98"/>
      <c r="M845" s="98"/>
      <c r="N845" s="83" t="s">
        <v>520</v>
      </c>
      <c r="O845" s="98">
        <v>3000</v>
      </c>
      <c r="P845" s="81"/>
      <c r="Q845" s="33"/>
      <c r="R845" s="39" t="s">
        <v>297</v>
      </c>
    </row>
    <row r="846" spans="1:18" ht="18" customHeight="1" x14ac:dyDescent="0.15">
      <c r="A846" s="30">
        <v>2</v>
      </c>
      <c r="B846" s="31" t="s">
        <v>130</v>
      </c>
      <c r="C846" s="31">
        <v>1</v>
      </c>
      <c r="D846" s="31" t="s">
        <v>131</v>
      </c>
      <c r="E846" s="31">
        <v>17</v>
      </c>
      <c r="F846" s="31" t="s">
        <v>504</v>
      </c>
      <c r="G846" s="31">
        <v>14</v>
      </c>
      <c r="H846" s="31" t="s">
        <v>40</v>
      </c>
      <c r="I846" s="31">
        <v>21</v>
      </c>
      <c r="J846" s="84" t="s">
        <v>56</v>
      </c>
      <c r="K846" s="98"/>
      <c r="L846" s="98"/>
      <c r="M846" s="98"/>
      <c r="N846" s="83" t="s">
        <v>521</v>
      </c>
      <c r="O846" s="98">
        <v>330000</v>
      </c>
      <c r="P846" s="81"/>
      <c r="Q846" s="33"/>
      <c r="R846" s="39" t="s">
        <v>297</v>
      </c>
    </row>
    <row r="847" spans="1:18" ht="18" customHeight="1" x14ac:dyDescent="0.15">
      <c r="A847" s="30">
        <v>2</v>
      </c>
      <c r="B847" s="31" t="s">
        <v>130</v>
      </c>
      <c r="C847" s="31">
        <v>1</v>
      </c>
      <c r="D847" s="31" t="s">
        <v>131</v>
      </c>
      <c r="E847" s="31">
        <v>17</v>
      </c>
      <c r="F847" s="31" t="s">
        <v>504</v>
      </c>
      <c r="G847" s="31">
        <v>14</v>
      </c>
      <c r="H847" s="31" t="s">
        <v>40</v>
      </c>
      <c r="I847" s="31">
        <v>21</v>
      </c>
      <c r="J847" s="84" t="s">
        <v>56</v>
      </c>
      <c r="K847" s="98"/>
      <c r="L847" s="98"/>
      <c r="M847" s="98"/>
      <c r="N847" s="83" t="s">
        <v>522</v>
      </c>
      <c r="O847" s="98">
        <v>396000</v>
      </c>
      <c r="P847" s="81"/>
      <c r="Q847" s="33"/>
      <c r="R847" s="39" t="s">
        <v>297</v>
      </c>
    </row>
    <row r="848" spans="1:18" ht="18" customHeight="1" x14ac:dyDescent="0.15">
      <c r="A848" s="30">
        <v>2</v>
      </c>
      <c r="B848" s="31" t="s">
        <v>130</v>
      </c>
      <c r="C848" s="31">
        <v>1</v>
      </c>
      <c r="D848" s="31" t="s">
        <v>131</v>
      </c>
      <c r="E848" s="31">
        <v>17</v>
      </c>
      <c r="F848" s="31" t="s">
        <v>504</v>
      </c>
      <c r="G848" s="31">
        <v>14</v>
      </c>
      <c r="H848" s="31" t="s">
        <v>40</v>
      </c>
      <c r="I848" s="32">
        <v>41</v>
      </c>
      <c r="J848" s="83" t="s">
        <v>182</v>
      </c>
      <c r="K848" s="98">
        <v>10769</v>
      </c>
      <c r="L848" s="98">
        <v>10756</v>
      </c>
      <c r="M848" s="98">
        <f>K848-L848</f>
        <v>13</v>
      </c>
      <c r="N848" s="83" t="s">
        <v>523</v>
      </c>
      <c r="O848" s="98">
        <v>405480</v>
      </c>
      <c r="P848" s="81"/>
      <c r="Q848" s="33"/>
      <c r="R848" s="39" t="s">
        <v>297</v>
      </c>
    </row>
    <row r="849" spans="1:18" ht="18" customHeight="1" x14ac:dyDescent="0.15">
      <c r="A849" s="30">
        <v>2</v>
      </c>
      <c r="B849" s="31" t="s">
        <v>130</v>
      </c>
      <c r="C849" s="31">
        <v>1</v>
      </c>
      <c r="D849" s="31" t="s">
        <v>131</v>
      </c>
      <c r="E849" s="31">
        <v>17</v>
      </c>
      <c r="F849" s="31" t="s">
        <v>504</v>
      </c>
      <c r="G849" s="31">
        <v>14</v>
      </c>
      <c r="H849" s="31" t="s">
        <v>40</v>
      </c>
      <c r="I849" s="31">
        <v>41</v>
      </c>
      <c r="J849" s="84" t="s">
        <v>182</v>
      </c>
      <c r="K849" s="98"/>
      <c r="L849" s="98"/>
      <c r="M849" s="98"/>
      <c r="N849" s="83" t="s">
        <v>524</v>
      </c>
      <c r="O849" s="98">
        <v>1020240</v>
      </c>
      <c r="P849" s="81"/>
      <c r="Q849" s="33"/>
      <c r="R849" s="39" t="s">
        <v>297</v>
      </c>
    </row>
    <row r="850" spans="1:18" ht="18" customHeight="1" x14ac:dyDescent="0.15">
      <c r="A850" s="30">
        <v>2</v>
      </c>
      <c r="B850" s="31" t="s">
        <v>130</v>
      </c>
      <c r="C850" s="31">
        <v>1</v>
      </c>
      <c r="D850" s="31" t="s">
        <v>131</v>
      </c>
      <c r="E850" s="31">
        <v>17</v>
      </c>
      <c r="F850" s="31" t="s">
        <v>504</v>
      </c>
      <c r="G850" s="31">
        <v>14</v>
      </c>
      <c r="H850" s="31" t="s">
        <v>40</v>
      </c>
      <c r="I850" s="31">
        <v>41</v>
      </c>
      <c r="J850" s="84" t="s">
        <v>182</v>
      </c>
      <c r="K850" s="98"/>
      <c r="L850" s="98"/>
      <c r="M850" s="98"/>
      <c r="N850" s="83" t="s">
        <v>4189</v>
      </c>
      <c r="O850" s="98">
        <v>703296</v>
      </c>
      <c r="P850" s="81"/>
      <c r="Q850" s="33"/>
      <c r="R850" s="39" t="s">
        <v>297</v>
      </c>
    </row>
    <row r="851" spans="1:18" ht="18" customHeight="1" x14ac:dyDescent="0.15">
      <c r="A851" s="30">
        <v>2</v>
      </c>
      <c r="B851" s="31" t="s">
        <v>130</v>
      </c>
      <c r="C851" s="31">
        <v>1</v>
      </c>
      <c r="D851" s="31" t="s">
        <v>131</v>
      </c>
      <c r="E851" s="31">
        <v>17</v>
      </c>
      <c r="F851" s="31" t="s">
        <v>504</v>
      </c>
      <c r="G851" s="31">
        <v>14</v>
      </c>
      <c r="H851" s="31" t="s">
        <v>40</v>
      </c>
      <c r="I851" s="31">
        <v>41</v>
      </c>
      <c r="J851" s="84" t="s">
        <v>182</v>
      </c>
      <c r="K851" s="98"/>
      <c r="L851" s="98"/>
      <c r="M851" s="98"/>
      <c r="N851" s="83" t="s">
        <v>525</v>
      </c>
      <c r="O851" s="98">
        <v>7855056</v>
      </c>
      <c r="P851" s="81"/>
      <c r="Q851" s="33"/>
      <c r="R851" s="39" t="s">
        <v>297</v>
      </c>
    </row>
    <row r="852" spans="1:18" ht="18" customHeight="1" x14ac:dyDescent="0.15">
      <c r="A852" s="30">
        <v>2</v>
      </c>
      <c r="B852" s="31" t="s">
        <v>130</v>
      </c>
      <c r="C852" s="31">
        <v>1</v>
      </c>
      <c r="D852" s="31" t="s">
        <v>131</v>
      </c>
      <c r="E852" s="31">
        <v>17</v>
      </c>
      <c r="F852" s="31" t="s">
        <v>504</v>
      </c>
      <c r="G852" s="31">
        <v>14</v>
      </c>
      <c r="H852" s="31" t="s">
        <v>40</v>
      </c>
      <c r="I852" s="31">
        <v>41</v>
      </c>
      <c r="J852" s="84" t="s">
        <v>182</v>
      </c>
      <c r="K852" s="98"/>
      <c r="L852" s="98"/>
      <c r="M852" s="98"/>
      <c r="N852" s="83" t="s">
        <v>526</v>
      </c>
      <c r="O852" s="98">
        <v>784544</v>
      </c>
      <c r="P852" s="81"/>
      <c r="Q852" s="33"/>
      <c r="R852" s="39" t="s">
        <v>297</v>
      </c>
    </row>
    <row r="853" spans="1:18" ht="18" customHeight="1" x14ac:dyDescent="0.15">
      <c r="A853" s="30">
        <v>2</v>
      </c>
      <c r="B853" s="31" t="s">
        <v>130</v>
      </c>
      <c r="C853" s="31">
        <v>1</v>
      </c>
      <c r="D853" s="31" t="s">
        <v>131</v>
      </c>
      <c r="E853" s="31">
        <v>17</v>
      </c>
      <c r="F853" s="31" t="s">
        <v>504</v>
      </c>
      <c r="G853" s="32">
        <v>18</v>
      </c>
      <c r="H853" s="32" t="s">
        <v>125</v>
      </c>
      <c r="I853" s="32"/>
      <c r="J853" s="83"/>
      <c r="K853" s="98"/>
      <c r="L853" s="98"/>
      <c r="M853" s="98"/>
      <c r="N853" s="83"/>
      <c r="O853" s="33"/>
      <c r="P853" s="81"/>
      <c r="Q853" s="33"/>
      <c r="R853" s="39" t="s">
        <v>297</v>
      </c>
    </row>
    <row r="854" spans="1:18" ht="18" customHeight="1" x14ac:dyDescent="0.15">
      <c r="A854" s="30">
        <v>2</v>
      </c>
      <c r="B854" s="31" t="s">
        <v>130</v>
      </c>
      <c r="C854" s="31">
        <v>1</v>
      </c>
      <c r="D854" s="31" t="s">
        <v>131</v>
      </c>
      <c r="E854" s="31">
        <v>17</v>
      </c>
      <c r="F854" s="31" t="s">
        <v>504</v>
      </c>
      <c r="G854" s="31">
        <v>18</v>
      </c>
      <c r="H854" s="31" t="s">
        <v>125</v>
      </c>
      <c r="I854" s="32">
        <v>21</v>
      </c>
      <c r="J854" s="83" t="s">
        <v>235</v>
      </c>
      <c r="K854" s="98">
        <v>2744</v>
      </c>
      <c r="L854" s="98">
        <v>3125</v>
      </c>
      <c r="M854" s="98">
        <f>K854-L854</f>
        <v>-381</v>
      </c>
      <c r="N854" s="83" t="s">
        <v>3261</v>
      </c>
      <c r="O854" s="98">
        <v>393250</v>
      </c>
      <c r="P854" s="81"/>
      <c r="Q854" s="33"/>
      <c r="R854" s="39" t="s">
        <v>297</v>
      </c>
    </row>
    <row r="855" spans="1:18" ht="18" customHeight="1" x14ac:dyDescent="0.15">
      <c r="A855" s="30">
        <v>2</v>
      </c>
      <c r="B855" s="31" t="s">
        <v>130</v>
      </c>
      <c r="C855" s="31">
        <v>1</v>
      </c>
      <c r="D855" s="31" t="s">
        <v>131</v>
      </c>
      <c r="E855" s="31">
        <v>17</v>
      </c>
      <c r="F855" s="31" t="s">
        <v>504</v>
      </c>
      <c r="G855" s="31">
        <v>18</v>
      </c>
      <c r="H855" s="31" t="s">
        <v>125</v>
      </c>
      <c r="I855" s="31">
        <v>21</v>
      </c>
      <c r="J855" s="84" t="s">
        <v>235</v>
      </c>
      <c r="K855" s="98"/>
      <c r="L855" s="98"/>
      <c r="M855" s="98"/>
      <c r="N855" s="83" t="s">
        <v>3262</v>
      </c>
      <c r="O855" s="98">
        <v>2041200</v>
      </c>
      <c r="P855" s="81"/>
      <c r="Q855" s="33"/>
      <c r="R855" s="39" t="s">
        <v>297</v>
      </c>
    </row>
    <row r="856" spans="1:18" ht="18" customHeight="1" x14ac:dyDescent="0.15">
      <c r="A856" s="30">
        <v>2</v>
      </c>
      <c r="B856" s="31" t="s">
        <v>130</v>
      </c>
      <c r="C856" s="31">
        <v>1</v>
      </c>
      <c r="D856" s="31" t="s">
        <v>131</v>
      </c>
      <c r="E856" s="31">
        <v>17</v>
      </c>
      <c r="F856" s="31" t="s">
        <v>504</v>
      </c>
      <c r="G856" s="31">
        <v>18</v>
      </c>
      <c r="H856" s="31" t="s">
        <v>125</v>
      </c>
      <c r="I856" s="31">
        <v>21</v>
      </c>
      <c r="J856" s="84" t="s">
        <v>235</v>
      </c>
      <c r="K856" s="98"/>
      <c r="L856" s="98"/>
      <c r="M856" s="98"/>
      <c r="N856" s="83" t="s">
        <v>3263</v>
      </c>
      <c r="O856" s="98">
        <v>308880</v>
      </c>
      <c r="P856" s="81"/>
      <c r="Q856" s="33"/>
      <c r="R856" s="39" t="s">
        <v>297</v>
      </c>
    </row>
    <row r="857" spans="1:18" ht="18" customHeight="1" x14ac:dyDescent="0.15">
      <c r="A857" s="30">
        <v>2</v>
      </c>
      <c r="B857" s="31" t="s">
        <v>130</v>
      </c>
      <c r="C857" s="31">
        <v>1</v>
      </c>
      <c r="D857" s="31" t="s">
        <v>131</v>
      </c>
      <c r="E857" s="31">
        <v>17</v>
      </c>
      <c r="F857" s="31" t="s">
        <v>504</v>
      </c>
      <c r="G857" s="32">
        <v>19</v>
      </c>
      <c r="H857" s="32" t="s">
        <v>42</v>
      </c>
      <c r="I857" s="32"/>
      <c r="J857" s="83"/>
      <c r="K857" s="98"/>
      <c r="L857" s="98"/>
      <c r="M857" s="98"/>
      <c r="N857" s="83"/>
      <c r="O857" s="33"/>
      <c r="P857" s="81"/>
      <c r="Q857" s="33"/>
      <c r="R857" s="39" t="s">
        <v>297</v>
      </c>
    </row>
    <row r="858" spans="1:18" ht="18" customHeight="1" x14ac:dyDescent="0.15">
      <c r="A858" s="30">
        <v>2</v>
      </c>
      <c r="B858" s="31" t="s">
        <v>130</v>
      </c>
      <c r="C858" s="31">
        <v>1</v>
      </c>
      <c r="D858" s="31" t="s">
        <v>131</v>
      </c>
      <c r="E858" s="31">
        <v>17</v>
      </c>
      <c r="F858" s="31" t="s">
        <v>504</v>
      </c>
      <c r="G858" s="31">
        <v>19</v>
      </c>
      <c r="H858" s="31" t="s">
        <v>42</v>
      </c>
      <c r="I858" s="32">
        <v>11</v>
      </c>
      <c r="J858" s="83" t="s">
        <v>43</v>
      </c>
      <c r="K858" s="98">
        <v>4702</v>
      </c>
      <c r="L858" s="98">
        <v>2286</v>
      </c>
      <c r="M858" s="98">
        <f>K858-L858</f>
        <v>2416</v>
      </c>
      <c r="N858" s="83" t="s">
        <v>527</v>
      </c>
      <c r="O858" s="98">
        <v>7000</v>
      </c>
      <c r="P858" s="81"/>
      <c r="Q858" s="33"/>
      <c r="R858" s="39" t="s">
        <v>297</v>
      </c>
    </row>
    <row r="859" spans="1:18" ht="18" customHeight="1" x14ac:dyDescent="0.15">
      <c r="A859" s="30">
        <v>2</v>
      </c>
      <c r="B859" s="31" t="s">
        <v>130</v>
      </c>
      <c r="C859" s="31">
        <v>1</v>
      </c>
      <c r="D859" s="31" t="s">
        <v>131</v>
      </c>
      <c r="E859" s="31">
        <v>17</v>
      </c>
      <c r="F859" s="31" t="s">
        <v>504</v>
      </c>
      <c r="G859" s="31">
        <v>19</v>
      </c>
      <c r="H859" s="31" t="s">
        <v>42</v>
      </c>
      <c r="I859" s="31">
        <v>11</v>
      </c>
      <c r="J859" s="84" t="s">
        <v>43</v>
      </c>
      <c r="K859" s="98"/>
      <c r="L859" s="98"/>
      <c r="M859" s="98"/>
      <c r="N859" s="83" t="s">
        <v>4190</v>
      </c>
      <c r="O859" s="98">
        <v>198000</v>
      </c>
      <c r="P859" s="81"/>
      <c r="Q859" s="33"/>
      <c r="R859" s="39" t="s">
        <v>297</v>
      </c>
    </row>
    <row r="860" spans="1:18" ht="18" customHeight="1" x14ac:dyDescent="0.15">
      <c r="A860" s="30">
        <v>2</v>
      </c>
      <c r="B860" s="31" t="s">
        <v>130</v>
      </c>
      <c r="C860" s="31">
        <v>1</v>
      </c>
      <c r="D860" s="31" t="s">
        <v>131</v>
      </c>
      <c r="E860" s="31">
        <v>17</v>
      </c>
      <c r="F860" s="31" t="s">
        <v>504</v>
      </c>
      <c r="G860" s="31">
        <v>19</v>
      </c>
      <c r="H860" s="31" t="s">
        <v>42</v>
      </c>
      <c r="I860" s="31">
        <v>11</v>
      </c>
      <c r="J860" s="84" t="s">
        <v>43</v>
      </c>
      <c r="K860" s="98"/>
      <c r="L860" s="98"/>
      <c r="M860" s="98"/>
      <c r="N860" s="83" t="s">
        <v>528</v>
      </c>
      <c r="O860" s="98">
        <v>3774000</v>
      </c>
      <c r="P860" s="81"/>
      <c r="Q860" s="33"/>
      <c r="R860" s="39" t="s">
        <v>297</v>
      </c>
    </row>
    <row r="861" spans="1:18" ht="18" customHeight="1" x14ac:dyDescent="0.15">
      <c r="A861" s="30">
        <v>2</v>
      </c>
      <c r="B861" s="31" t="s">
        <v>130</v>
      </c>
      <c r="C861" s="31">
        <v>1</v>
      </c>
      <c r="D861" s="31" t="s">
        <v>131</v>
      </c>
      <c r="E861" s="31">
        <v>17</v>
      </c>
      <c r="F861" s="31" t="s">
        <v>504</v>
      </c>
      <c r="G861" s="31">
        <v>19</v>
      </c>
      <c r="H861" s="31" t="s">
        <v>42</v>
      </c>
      <c r="I861" s="31">
        <v>11</v>
      </c>
      <c r="J861" s="84" t="s">
        <v>43</v>
      </c>
      <c r="K861" s="98"/>
      <c r="L861" s="98"/>
      <c r="M861" s="98"/>
      <c r="N861" s="83" t="s">
        <v>529</v>
      </c>
      <c r="O861" s="98">
        <v>677800</v>
      </c>
      <c r="P861" s="81"/>
      <c r="Q861" s="33"/>
      <c r="R861" s="39" t="s">
        <v>297</v>
      </c>
    </row>
    <row r="862" spans="1:18" ht="18" customHeight="1" x14ac:dyDescent="0.15">
      <c r="A862" s="30">
        <v>2</v>
      </c>
      <c r="B862" s="31" t="s">
        <v>130</v>
      </c>
      <c r="C862" s="31">
        <v>1</v>
      </c>
      <c r="D862" s="31" t="s">
        <v>131</v>
      </c>
      <c r="E862" s="31">
        <v>17</v>
      </c>
      <c r="F862" s="31" t="s">
        <v>504</v>
      </c>
      <c r="G862" s="31">
        <v>19</v>
      </c>
      <c r="H862" s="31" t="s">
        <v>42</v>
      </c>
      <c r="I862" s="31">
        <v>11</v>
      </c>
      <c r="J862" s="84" t="s">
        <v>43</v>
      </c>
      <c r="K862" s="98"/>
      <c r="L862" s="98"/>
      <c r="M862" s="98"/>
      <c r="N862" s="83" t="s">
        <v>530</v>
      </c>
      <c r="O862" s="98">
        <v>45000</v>
      </c>
      <c r="P862" s="81"/>
      <c r="Q862" s="33"/>
      <c r="R862" s="39" t="s">
        <v>297</v>
      </c>
    </row>
    <row r="863" spans="1:18" s="6" customFormat="1" ht="18" customHeight="1" x14ac:dyDescent="0.15">
      <c r="A863" s="13">
        <v>2</v>
      </c>
      <c r="B863" s="14" t="s">
        <v>2998</v>
      </c>
      <c r="C863" s="19">
        <v>1</v>
      </c>
      <c r="D863" s="14" t="s">
        <v>131</v>
      </c>
      <c r="E863" s="20">
        <v>18</v>
      </c>
      <c r="F863" s="21" t="s">
        <v>3022</v>
      </c>
      <c r="G863" s="20"/>
      <c r="H863" s="21"/>
      <c r="I863" s="20"/>
      <c r="J863" s="20"/>
      <c r="K863" s="22">
        <f>IF(C863="",SUMIFS($K864:$K$6096,$A864:$A$6096,A863,$E864:$E$6096,""),IF(E863="",SUMIFS($K864:$K$6096,$A864:$A$6096,A863,$C864:$C$6096,C863,$G864:$G$6096,""),IF(G863="",SUMIFS($K864:$K$6096,$A864:$A$6096,A863,$C864:$C$6096,C863,$E864:$E$6096,E863,$R864:$R$6096,R863),IF(I863="",SUMIFS($K864:$K$6096,$A864:$A$6096,A863,$C864:$C$6096,C863,$E864:$E$6096,E863,$G864:$G$6096,G863,$R864:$R$6096,R863),0))))</f>
        <v>2000</v>
      </c>
      <c r="L863" s="22">
        <f>IF(C863="",SUMIFS($L864:$L$6096,$A864:$A$6096,A863,$E864:$E$6096,""),IF(E863="",SUMIFS($L864:$L$6096,$A864:$A$6096,A863,$C864:$C$6096,C863,$G864:$G$6096,""),IF(G863="",SUMIFS($L864:$L$6096,$A864:$A$6096,A863,$C864:$C$6096,C863,$E864:$E$6096,E863,$R864:$R$6096,R863),IF(I863="",SUMIFS($L864:$L$6096,$A864:$A$6096,A863,$C864:$C$6096,C863,$E864:$E$6096,E863,$G864:$G$6096,G863,$R864:$R$6096,R863),0))))</f>
        <v>1500</v>
      </c>
      <c r="M863" s="22">
        <f t="shared" ref="M863" si="54">K863-L863</f>
        <v>500</v>
      </c>
      <c r="N863" s="77"/>
      <c r="O863" s="23"/>
      <c r="P863" s="60"/>
      <c r="Q863" s="73">
        <f>IF(C863="",SUMIFS($Q864:$Q$6096,$A864:$A$6096,A863,$E864:$E$6096,""),IF(E863="",SUMIFS($Q864:$Q$6096,$A864:$A$6096,A863,$C864:$C$6096,C863,$G864:$G$6096,""),IF(G863="",SUMIFS($Q864:$Q$6096,$A864:$A$6096,A863,$C864:$C$6096,C863,$E864:$E$6096,E863,$R864:$R$6096,R863),IF(I863="",SUMIFS($Q864:$Q$6096,$A864:$A$6096,A863,$C864:$C$6096,C863,$E864:$E$6096,E863,$G864:$G$6096,G863,$R864:$R$6096,R863),0))))</f>
        <v>2000</v>
      </c>
      <c r="R863" s="61" t="s">
        <v>3007</v>
      </c>
    </row>
    <row r="864" spans="1:18" ht="18" customHeight="1" x14ac:dyDescent="0.15">
      <c r="A864" s="30">
        <v>2</v>
      </c>
      <c r="B864" s="31" t="s">
        <v>130</v>
      </c>
      <c r="C864" s="31">
        <v>1</v>
      </c>
      <c r="D864" s="31" t="s">
        <v>131</v>
      </c>
      <c r="E864" s="31">
        <v>18</v>
      </c>
      <c r="F864" s="31" t="s">
        <v>531</v>
      </c>
      <c r="G864" s="32">
        <v>13</v>
      </c>
      <c r="H864" s="32" t="s">
        <v>39</v>
      </c>
      <c r="I864" s="32"/>
      <c r="J864" s="83"/>
      <c r="K864" s="98"/>
      <c r="L864" s="98"/>
      <c r="M864" s="98"/>
      <c r="N864" s="83"/>
      <c r="O864" s="33"/>
      <c r="P864" s="81" t="s">
        <v>2793</v>
      </c>
      <c r="Q864" s="33">
        <v>2000</v>
      </c>
      <c r="R864" s="39" t="s">
        <v>297</v>
      </c>
    </row>
    <row r="865" spans="1:18" ht="18" customHeight="1" x14ac:dyDescent="0.15">
      <c r="A865" s="30">
        <v>2</v>
      </c>
      <c r="B865" s="31" t="s">
        <v>130</v>
      </c>
      <c r="C865" s="31">
        <v>1</v>
      </c>
      <c r="D865" s="31" t="s">
        <v>131</v>
      </c>
      <c r="E865" s="31">
        <v>18</v>
      </c>
      <c r="F865" s="31" t="s">
        <v>531</v>
      </c>
      <c r="G865" s="31">
        <v>13</v>
      </c>
      <c r="H865" s="31" t="s">
        <v>39</v>
      </c>
      <c r="I865" s="32">
        <v>33</v>
      </c>
      <c r="J865" s="83" t="s">
        <v>49</v>
      </c>
      <c r="K865" s="98">
        <v>0</v>
      </c>
      <c r="L865" s="98">
        <v>1500</v>
      </c>
      <c r="M865" s="98">
        <f>K865-L865</f>
        <v>-1500</v>
      </c>
      <c r="N865" s="83"/>
      <c r="O865" s="98"/>
      <c r="P865" s="81"/>
      <c r="Q865" s="33"/>
      <c r="R865" s="39" t="s">
        <v>297</v>
      </c>
    </row>
    <row r="866" spans="1:18" ht="18" customHeight="1" x14ac:dyDescent="0.15">
      <c r="A866" s="30">
        <v>2</v>
      </c>
      <c r="B866" s="31" t="s">
        <v>130</v>
      </c>
      <c r="C866" s="31">
        <v>1</v>
      </c>
      <c r="D866" s="31" t="s">
        <v>131</v>
      </c>
      <c r="E866" s="31">
        <v>18</v>
      </c>
      <c r="F866" s="31" t="s">
        <v>531</v>
      </c>
      <c r="G866" s="32">
        <v>15</v>
      </c>
      <c r="H866" s="32" t="s">
        <v>50</v>
      </c>
      <c r="I866" s="32"/>
      <c r="J866" s="83"/>
      <c r="K866" s="98"/>
      <c r="L866" s="98"/>
      <c r="M866" s="98"/>
      <c r="N866" s="83"/>
      <c r="O866" s="33"/>
      <c r="P866" s="81"/>
      <c r="Q866" s="33"/>
      <c r="R866" s="39" t="s">
        <v>297</v>
      </c>
    </row>
    <row r="867" spans="1:18" ht="18" customHeight="1" x14ac:dyDescent="0.15">
      <c r="A867" s="30">
        <v>2</v>
      </c>
      <c r="B867" s="31" t="s">
        <v>130</v>
      </c>
      <c r="C867" s="31">
        <v>1</v>
      </c>
      <c r="D867" s="31" t="s">
        <v>131</v>
      </c>
      <c r="E867" s="31">
        <v>18</v>
      </c>
      <c r="F867" s="31" t="s">
        <v>531</v>
      </c>
      <c r="G867" s="31">
        <v>15</v>
      </c>
      <c r="H867" s="31" t="s">
        <v>50</v>
      </c>
      <c r="I867" s="32">
        <v>1</v>
      </c>
      <c r="J867" s="83" t="s">
        <v>51</v>
      </c>
      <c r="K867" s="98">
        <v>2000</v>
      </c>
      <c r="L867" s="98">
        <v>0</v>
      </c>
      <c r="M867" s="98">
        <f>K867-L867</f>
        <v>2000</v>
      </c>
      <c r="N867" s="83" t="s">
        <v>532</v>
      </c>
      <c r="O867" s="98"/>
      <c r="P867" s="81"/>
      <c r="Q867" s="33"/>
      <c r="R867" s="39" t="s">
        <v>297</v>
      </c>
    </row>
    <row r="868" spans="1:18" ht="18" customHeight="1" x14ac:dyDescent="0.15">
      <c r="A868" s="30">
        <v>2</v>
      </c>
      <c r="B868" s="31" t="s">
        <v>130</v>
      </c>
      <c r="C868" s="31">
        <v>1</v>
      </c>
      <c r="D868" s="31" t="s">
        <v>131</v>
      </c>
      <c r="E868" s="31">
        <v>18</v>
      </c>
      <c r="F868" s="31" t="s">
        <v>531</v>
      </c>
      <c r="G868" s="31">
        <v>15</v>
      </c>
      <c r="H868" s="31" t="s">
        <v>50</v>
      </c>
      <c r="I868" s="31">
        <v>1</v>
      </c>
      <c r="J868" s="84" t="s">
        <v>51</v>
      </c>
      <c r="K868" s="98"/>
      <c r="L868" s="98"/>
      <c r="M868" s="98"/>
      <c r="N868" s="83" t="s">
        <v>533</v>
      </c>
      <c r="O868" s="98">
        <v>2000000</v>
      </c>
      <c r="P868" s="81"/>
      <c r="Q868" s="33"/>
      <c r="R868" s="39" t="s">
        <v>297</v>
      </c>
    </row>
    <row r="869" spans="1:18" s="12" customFormat="1" ht="18" customHeight="1" x14ac:dyDescent="0.15">
      <c r="A869" s="13">
        <v>2</v>
      </c>
      <c r="B869" s="14" t="s">
        <v>130</v>
      </c>
      <c r="C869" s="15">
        <v>2</v>
      </c>
      <c r="D869" s="15" t="s">
        <v>2960</v>
      </c>
      <c r="E869" s="16"/>
      <c r="F869" s="15"/>
      <c r="G869" s="16"/>
      <c r="H869" s="15"/>
      <c r="I869" s="16"/>
      <c r="J869" s="16"/>
      <c r="K869" s="17">
        <f>IF(C869="",SUMIFS($K870:$K$6096,$A870:$A$6096,A869,$E870:$E$6096,""),IF(E869="",SUMIFS($K870:$K$6096,$A870:$A$6096,A869,$C870:$C$6096,C869,$G870:$G$6096,""),IF(G869="",SUMIFS($K870:$K$6096,$A870:$A$6096,A869,$C870:$C$6096,C869,$E870:$E$6096,E869,$R870:$R$6096,R869),IF(I869="",SUMIFS($K870:$K$6096,$A870:$A$6096,A869,$C870:$C$6096,C869,$E870:$E$6096,E869,$G870:$G$6096,G869,$R870:$R$6096,R869),0))))</f>
        <v>109291</v>
      </c>
      <c r="L869" s="17">
        <f>IF(C869="",SUMIFS($L870:$L$6096,$A870:$A$6096,A869,$E870:$E$6096,""),IF(E869="",SUMIFS($L870:$L$6096,$A870:$A$6096,A869,$C870:$C$6096,C869,$G870:$G$6096,""),IF(G869="",SUMIFS($L870:$L$6096,$A870:$A$6096,A869,$C870:$C$6096,C869,$E870:$E$6096,E869,$R870:$R$6096,R869),IF(I869="",SUMIFS($L870:$L$6096,$A870:$A$6096,A869,$C870:$C$6096,C869,$E870:$E$6096,E869,$G870:$G$6096,G869,$R870:$R$6096,R869),0))))</f>
        <v>117703</v>
      </c>
      <c r="M869" s="17">
        <f t="shared" ref="M869:M870" si="55">K869-L869</f>
        <v>-8412</v>
      </c>
      <c r="N869" s="58"/>
      <c r="O869" s="72"/>
      <c r="P869" s="18"/>
      <c r="Q869" s="17">
        <f>IF(C869="",SUMIFS($Q870:$Q$6096,$A870:$A$6096,A869,$E870:$E$6096,""),IF(E869="",SUMIFS($Q870:$Q$6096,$A870:$A$6096,A869,$C870:$C$6096,C869,$G870:$G$6096,""),IF(G869="",SUMIFS($Q870:$Q$6096,$A870:$A$6096,A869,$C870:$C$6096,C869,$E870:$E$6096,E869,$R870:$R$6096,R869),IF(I869="",SUMIFS($Q870:$Q$6096,$A870:$A$6096,A869,$C870:$C$6096,C869,$E870:$E$6096,E869,$G870:$G$6096,G869,$R870:$R$6096,R869),0))))</f>
        <v>14247</v>
      </c>
      <c r="R869" s="59"/>
    </row>
    <row r="870" spans="1:18" s="6" customFormat="1" ht="18" customHeight="1" x14ac:dyDescent="0.15">
      <c r="A870" s="13">
        <v>2</v>
      </c>
      <c r="B870" s="14" t="s">
        <v>2998</v>
      </c>
      <c r="C870" s="19">
        <v>2</v>
      </c>
      <c r="D870" s="14" t="s">
        <v>534</v>
      </c>
      <c r="E870" s="20">
        <v>1</v>
      </c>
      <c r="F870" s="21" t="s">
        <v>3023</v>
      </c>
      <c r="G870" s="20"/>
      <c r="H870" s="21"/>
      <c r="I870" s="20"/>
      <c r="J870" s="20"/>
      <c r="K870" s="22">
        <f>IF(C870="",SUMIFS($K871:$K$6096,$A871:$A$6096,A870,$E871:$E$6096,""),IF(E870="",SUMIFS($K871:$K$6096,$A871:$A$6096,A870,$C871:$C$6096,C870,$G871:$G$6096,""),IF(G870="",SUMIFS($K871:$K$6096,$A871:$A$6096,A870,$C871:$C$6096,C870,$E871:$E$6096,E870,$R871:$R$6096,R870),IF(I870="",SUMIFS($K871:$K$6096,$A871:$A$6096,A870,$C871:$C$6096,C870,$E871:$E$6096,E870,$G871:$G$6096,G870,$R871:$R$6096,R870),0))))</f>
        <v>91130</v>
      </c>
      <c r="L870" s="22">
        <f>IF(C870="",SUMIFS($L871:$L$6096,$A871:$A$6096,A870,$E871:$E$6096,""),IF(E870="",SUMIFS($L871:$L$6096,$A871:$A$6096,A870,$C871:$C$6096,C870,$G871:$G$6096,""),IF(G870="",SUMIFS($L871:$L$6096,$A871:$A$6096,A870,$C871:$C$6096,C870,$E871:$E$6096,E870,$R871:$R$6096,R870),IF(I870="",SUMIFS($L871:$L$6096,$A871:$A$6096,A870,$C871:$C$6096,C870,$E871:$E$6096,E870,$G871:$G$6096,G870,$R871:$R$6096,R870),0))))</f>
        <v>96265</v>
      </c>
      <c r="M870" s="22">
        <f t="shared" si="55"/>
        <v>-5135</v>
      </c>
      <c r="N870" s="77"/>
      <c r="O870" s="23"/>
      <c r="P870" s="60"/>
      <c r="Q870" s="73">
        <f>IF(C870="",SUMIFS($Q871:$Q$6096,$A871:$A$6096,A870,$E871:$E$6096,""),IF(E870="",SUMIFS($Q871:$Q$6096,$A871:$A$6096,A870,$C871:$C$6096,C870,$G871:$G$6096,""),IF(G870="",SUMIFS($Q871:$Q$6096,$A871:$A$6096,A870,$C871:$C$6096,C870,$E871:$E$6096,E870,$R871:$R$6096,R870),IF(I870="",SUMIFS($Q871:$Q$6096,$A871:$A$6096,A870,$C871:$C$6096,C870,$E871:$E$6096,E870,$G871:$G$6096,G870,$R871:$R$6096,R870),0))))</f>
        <v>0</v>
      </c>
      <c r="R870" s="61" t="s">
        <v>3024</v>
      </c>
    </row>
    <row r="871" spans="1:18" ht="18" customHeight="1" x14ac:dyDescent="0.15">
      <c r="A871" s="30">
        <v>2</v>
      </c>
      <c r="B871" s="31" t="s">
        <v>130</v>
      </c>
      <c r="C871" s="31">
        <v>2</v>
      </c>
      <c r="D871" s="31" t="s">
        <v>534</v>
      </c>
      <c r="E871" s="31">
        <v>1</v>
      </c>
      <c r="F871" s="31" t="s">
        <v>535</v>
      </c>
      <c r="G871" s="32">
        <v>1</v>
      </c>
      <c r="H871" s="32" t="s">
        <v>19</v>
      </c>
      <c r="I871" s="32"/>
      <c r="J871" s="83"/>
      <c r="K871" s="98"/>
      <c r="L871" s="98"/>
      <c r="M871" s="98"/>
      <c r="N871" s="83"/>
      <c r="O871" s="33"/>
      <c r="P871" s="81"/>
      <c r="Q871" s="33"/>
      <c r="R871" s="39" t="s">
        <v>536</v>
      </c>
    </row>
    <row r="872" spans="1:18" ht="18" customHeight="1" x14ac:dyDescent="0.15">
      <c r="A872" s="30">
        <v>2</v>
      </c>
      <c r="B872" s="31" t="s">
        <v>130</v>
      </c>
      <c r="C872" s="31">
        <v>2</v>
      </c>
      <c r="D872" s="31" t="s">
        <v>534</v>
      </c>
      <c r="E872" s="31">
        <v>1</v>
      </c>
      <c r="F872" s="31" t="s">
        <v>535</v>
      </c>
      <c r="G872" s="31">
        <v>1</v>
      </c>
      <c r="H872" s="31" t="s">
        <v>19</v>
      </c>
      <c r="I872" s="32">
        <v>21</v>
      </c>
      <c r="J872" s="83" t="s">
        <v>134</v>
      </c>
      <c r="K872" s="98">
        <v>38</v>
      </c>
      <c r="L872" s="98">
        <v>51</v>
      </c>
      <c r="M872" s="98">
        <f>K872-L872</f>
        <v>-13</v>
      </c>
      <c r="N872" s="83" t="s">
        <v>3264</v>
      </c>
      <c r="O872" s="98">
        <v>25200</v>
      </c>
      <c r="P872" s="81"/>
      <c r="Q872" s="33"/>
      <c r="R872" s="39" t="s">
        <v>536</v>
      </c>
    </row>
    <row r="873" spans="1:18" ht="18" customHeight="1" x14ac:dyDescent="0.15">
      <c r="A873" s="30">
        <v>2</v>
      </c>
      <c r="B873" s="31" t="s">
        <v>130</v>
      </c>
      <c r="C873" s="31">
        <v>2</v>
      </c>
      <c r="D873" s="31" t="s">
        <v>534</v>
      </c>
      <c r="E873" s="31">
        <v>1</v>
      </c>
      <c r="F873" s="31" t="s">
        <v>535</v>
      </c>
      <c r="G873" s="31">
        <v>1</v>
      </c>
      <c r="H873" s="31" t="s">
        <v>19</v>
      </c>
      <c r="I873" s="31">
        <v>21</v>
      </c>
      <c r="J873" s="84" t="s">
        <v>134</v>
      </c>
      <c r="K873" s="98"/>
      <c r="L873" s="98"/>
      <c r="M873" s="98"/>
      <c r="N873" s="83" t="s">
        <v>3265</v>
      </c>
      <c r="O873" s="98">
        <v>12600</v>
      </c>
      <c r="P873" s="81"/>
      <c r="Q873" s="33"/>
      <c r="R873" s="39" t="s">
        <v>536</v>
      </c>
    </row>
    <row r="874" spans="1:18" ht="18" customHeight="1" x14ac:dyDescent="0.15">
      <c r="A874" s="30">
        <v>2</v>
      </c>
      <c r="B874" s="31" t="s">
        <v>130</v>
      </c>
      <c r="C874" s="31">
        <v>2</v>
      </c>
      <c r="D874" s="31" t="s">
        <v>534</v>
      </c>
      <c r="E874" s="31">
        <v>1</v>
      </c>
      <c r="F874" s="31" t="s">
        <v>535</v>
      </c>
      <c r="G874" s="32">
        <v>2</v>
      </c>
      <c r="H874" s="32" t="s">
        <v>20</v>
      </c>
      <c r="I874" s="32"/>
      <c r="J874" s="83"/>
      <c r="K874" s="98"/>
      <c r="L874" s="98"/>
      <c r="M874" s="98"/>
      <c r="N874" s="83"/>
      <c r="O874" s="33"/>
      <c r="P874" s="81"/>
      <c r="Q874" s="33"/>
      <c r="R874" s="39" t="s">
        <v>536</v>
      </c>
    </row>
    <row r="875" spans="1:18" ht="18" customHeight="1" x14ac:dyDescent="0.15">
      <c r="A875" s="30">
        <v>2</v>
      </c>
      <c r="B875" s="31" t="s">
        <v>130</v>
      </c>
      <c r="C875" s="31">
        <v>2</v>
      </c>
      <c r="D875" s="31" t="s">
        <v>534</v>
      </c>
      <c r="E875" s="31">
        <v>1</v>
      </c>
      <c r="F875" s="31" t="s">
        <v>535</v>
      </c>
      <c r="G875" s="31">
        <v>2</v>
      </c>
      <c r="H875" s="31" t="s">
        <v>20</v>
      </c>
      <c r="I875" s="32">
        <v>3</v>
      </c>
      <c r="J875" s="83" t="s">
        <v>21</v>
      </c>
      <c r="K875" s="98">
        <v>33906</v>
      </c>
      <c r="L875" s="98">
        <v>37909</v>
      </c>
      <c r="M875" s="98">
        <f>K875-L875</f>
        <v>-4003</v>
      </c>
      <c r="N875" s="83" t="s">
        <v>70</v>
      </c>
      <c r="O875" s="98">
        <v>33905700</v>
      </c>
      <c r="P875" s="81"/>
      <c r="Q875" s="33"/>
      <c r="R875" s="39" t="s">
        <v>536</v>
      </c>
    </row>
    <row r="876" spans="1:18" ht="18" customHeight="1" x14ac:dyDescent="0.15">
      <c r="A876" s="30">
        <v>2</v>
      </c>
      <c r="B876" s="31" t="s">
        <v>130</v>
      </c>
      <c r="C876" s="31">
        <v>2</v>
      </c>
      <c r="D876" s="31" t="s">
        <v>534</v>
      </c>
      <c r="E876" s="31">
        <v>1</v>
      </c>
      <c r="F876" s="31" t="s">
        <v>535</v>
      </c>
      <c r="G876" s="32">
        <v>3</v>
      </c>
      <c r="H876" s="32" t="s">
        <v>22</v>
      </c>
      <c r="I876" s="32"/>
      <c r="J876" s="83"/>
      <c r="K876" s="98"/>
      <c r="L876" s="98"/>
      <c r="M876" s="98"/>
      <c r="N876" s="83"/>
      <c r="O876" s="33"/>
      <c r="P876" s="81"/>
      <c r="Q876" s="33"/>
      <c r="R876" s="39" t="s">
        <v>536</v>
      </c>
    </row>
    <row r="877" spans="1:18" ht="18" customHeight="1" x14ac:dyDescent="0.15">
      <c r="A877" s="30">
        <v>2</v>
      </c>
      <c r="B877" s="31" t="s">
        <v>130</v>
      </c>
      <c r="C877" s="31">
        <v>2</v>
      </c>
      <c r="D877" s="31" t="s">
        <v>534</v>
      </c>
      <c r="E877" s="31">
        <v>1</v>
      </c>
      <c r="F877" s="31" t="s">
        <v>535</v>
      </c>
      <c r="G877" s="31">
        <v>3</v>
      </c>
      <c r="H877" s="31" t="s">
        <v>22</v>
      </c>
      <c r="I877" s="32">
        <v>31</v>
      </c>
      <c r="J877" s="83" t="s">
        <v>23</v>
      </c>
      <c r="K877" s="98">
        <v>834</v>
      </c>
      <c r="L877" s="98">
        <v>1056</v>
      </c>
      <c r="M877" s="98">
        <f t="shared" ref="M877:M880" si="56">K877-L877</f>
        <v>-222</v>
      </c>
      <c r="N877" s="83" t="s">
        <v>70</v>
      </c>
      <c r="O877" s="98">
        <v>834000</v>
      </c>
      <c r="P877" s="81"/>
      <c r="Q877" s="33"/>
      <c r="R877" s="39" t="s">
        <v>536</v>
      </c>
    </row>
    <row r="878" spans="1:18" ht="18" customHeight="1" x14ac:dyDescent="0.15">
      <c r="A878" s="30">
        <v>2</v>
      </c>
      <c r="B878" s="31" t="s">
        <v>130</v>
      </c>
      <c r="C878" s="31">
        <v>2</v>
      </c>
      <c r="D878" s="31" t="s">
        <v>534</v>
      </c>
      <c r="E878" s="31">
        <v>1</v>
      </c>
      <c r="F878" s="31" t="s">
        <v>535</v>
      </c>
      <c r="G878" s="31">
        <v>3</v>
      </c>
      <c r="H878" s="31" t="s">
        <v>22</v>
      </c>
      <c r="I878" s="32">
        <v>32</v>
      </c>
      <c r="J878" s="83" t="s">
        <v>139</v>
      </c>
      <c r="K878" s="98">
        <v>324</v>
      </c>
      <c r="L878" s="98">
        <v>324</v>
      </c>
      <c r="M878" s="98">
        <f t="shared" si="56"/>
        <v>0</v>
      </c>
      <c r="N878" s="83" t="s">
        <v>70</v>
      </c>
      <c r="O878" s="98">
        <v>324000</v>
      </c>
      <c r="P878" s="81"/>
      <c r="Q878" s="33"/>
      <c r="R878" s="39" t="s">
        <v>536</v>
      </c>
    </row>
    <row r="879" spans="1:18" ht="18" customHeight="1" x14ac:dyDescent="0.15">
      <c r="A879" s="30">
        <v>2</v>
      </c>
      <c r="B879" s="31" t="s">
        <v>130</v>
      </c>
      <c r="C879" s="31">
        <v>2</v>
      </c>
      <c r="D879" s="31" t="s">
        <v>534</v>
      </c>
      <c r="E879" s="31">
        <v>1</v>
      </c>
      <c r="F879" s="31" t="s">
        <v>535</v>
      </c>
      <c r="G879" s="31">
        <v>3</v>
      </c>
      <c r="H879" s="31" t="s">
        <v>22</v>
      </c>
      <c r="I879" s="32">
        <v>33</v>
      </c>
      <c r="J879" s="83" t="s">
        <v>24</v>
      </c>
      <c r="K879" s="98">
        <v>346</v>
      </c>
      <c r="L879" s="98">
        <v>346</v>
      </c>
      <c r="M879" s="98">
        <f t="shared" si="56"/>
        <v>0</v>
      </c>
      <c r="N879" s="83" t="s">
        <v>70</v>
      </c>
      <c r="O879" s="98">
        <v>345600</v>
      </c>
      <c r="P879" s="81"/>
      <c r="Q879" s="33"/>
      <c r="R879" s="39" t="s">
        <v>536</v>
      </c>
    </row>
    <row r="880" spans="1:18" ht="18" customHeight="1" x14ac:dyDescent="0.15">
      <c r="A880" s="30">
        <v>2</v>
      </c>
      <c r="B880" s="31" t="s">
        <v>130</v>
      </c>
      <c r="C880" s="31">
        <v>2</v>
      </c>
      <c r="D880" s="31" t="s">
        <v>534</v>
      </c>
      <c r="E880" s="31">
        <v>1</v>
      </c>
      <c r="F880" s="31" t="s">
        <v>535</v>
      </c>
      <c r="G880" s="31">
        <v>3</v>
      </c>
      <c r="H880" s="31" t="s">
        <v>22</v>
      </c>
      <c r="I880" s="32">
        <v>35</v>
      </c>
      <c r="J880" s="83" t="s">
        <v>25</v>
      </c>
      <c r="K880" s="98">
        <v>1736</v>
      </c>
      <c r="L880" s="98">
        <v>1915</v>
      </c>
      <c r="M880" s="98">
        <f t="shared" si="56"/>
        <v>-179</v>
      </c>
      <c r="N880" s="83" t="s">
        <v>3266</v>
      </c>
      <c r="O880" s="98">
        <v>165960</v>
      </c>
      <c r="P880" s="81"/>
      <c r="Q880" s="33"/>
      <c r="R880" s="39" t="s">
        <v>536</v>
      </c>
    </row>
    <row r="881" spans="1:18" ht="18" customHeight="1" x14ac:dyDescent="0.15">
      <c r="A881" s="30">
        <v>2</v>
      </c>
      <c r="B881" s="31" t="s">
        <v>130</v>
      </c>
      <c r="C881" s="31">
        <v>2</v>
      </c>
      <c r="D881" s="31" t="s">
        <v>534</v>
      </c>
      <c r="E881" s="31">
        <v>1</v>
      </c>
      <c r="F881" s="31" t="s">
        <v>535</v>
      </c>
      <c r="G881" s="31">
        <v>3</v>
      </c>
      <c r="H881" s="31" t="s">
        <v>22</v>
      </c>
      <c r="I881" s="31">
        <v>35</v>
      </c>
      <c r="J881" s="84" t="s">
        <v>25</v>
      </c>
      <c r="K881" s="98"/>
      <c r="L881" s="98"/>
      <c r="M881" s="98"/>
      <c r="N881" s="83" t="s">
        <v>3267</v>
      </c>
      <c r="O881" s="98">
        <v>1047750</v>
      </c>
      <c r="P881" s="81"/>
      <c r="Q881" s="33"/>
      <c r="R881" s="39" t="s">
        <v>536</v>
      </c>
    </row>
    <row r="882" spans="1:18" ht="18" customHeight="1" x14ac:dyDescent="0.15">
      <c r="A882" s="30">
        <v>2</v>
      </c>
      <c r="B882" s="31" t="s">
        <v>130</v>
      </c>
      <c r="C882" s="31">
        <v>2</v>
      </c>
      <c r="D882" s="31" t="s">
        <v>534</v>
      </c>
      <c r="E882" s="31">
        <v>1</v>
      </c>
      <c r="F882" s="31" t="s">
        <v>535</v>
      </c>
      <c r="G882" s="31">
        <v>3</v>
      </c>
      <c r="H882" s="31" t="s">
        <v>22</v>
      </c>
      <c r="I882" s="31">
        <v>35</v>
      </c>
      <c r="J882" s="84" t="s">
        <v>25</v>
      </c>
      <c r="K882" s="98"/>
      <c r="L882" s="98"/>
      <c r="M882" s="98"/>
      <c r="N882" s="83" t="s">
        <v>3268</v>
      </c>
      <c r="O882" s="98">
        <v>232800</v>
      </c>
      <c r="P882" s="81"/>
      <c r="Q882" s="33"/>
      <c r="R882" s="39" t="s">
        <v>536</v>
      </c>
    </row>
    <row r="883" spans="1:18" ht="18" customHeight="1" x14ac:dyDescent="0.15">
      <c r="A883" s="30">
        <v>2</v>
      </c>
      <c r="B883" s="31" t="s">
        <v>130</v>
      </c>
      <c r="C883" s="31">
        <v>2</v>
      </c>
      <c r="D883" s="31" t="s">
        <v>534</v>
      </c>
      <c r="E883" s="31">
        <v>1</v>
      </c>
      <c r="F883" s="31" t="s">
        <v>535</v>
      </c>
      <c r="G883" s="31">
        <v>3</v>
      </c>
      <c r="H883" s="31" t="s">
        <v>22</v>
      </c>
      <c r="I883" s="31">
        <v>35</v>
      </c>
      <c r="J883" s="84" t="s">
        <v>25</v>
      </c>
      <c r="K883" s="98"/>
      <c r="L883" s="98"/>
      <c r="M883" s="98"/>
      <c r="N883" s="83" t="s">
        <v>3269</v>
      </c>
      <c r="O883" s="98">
        <v>289200</v>
      </c>
      <c r="P883" s="81"/>
      <c r="Q883" s="33"/>
      <c r="R883" s="39" t="s">
        <v>536</v>
      </c>
    </row>
    <row r="884" spans="1:18" ht="18" customHeight="1" x14ac:dyDescent="0.15">
      <c r="A884" s="30">
        <v>2</v>
      </c>
      <c r="B884" s="31" t="s">
        <v>130</v>
      </c>
      <c r="C884" s="31">
        <v>2</v>
      </c>
      <c r="D884" s="31" t="s">
        <v>534</v>
      </c>
      <c r="E884" s="31">
        <v>1</v>
      </c>
      <c r="F884" s="31" t="s">
        <v>535</v>
      </c>
      <c r="G884" s="31">
        <v>3</v>
      </c>
      <c r="H884" s="31" t="s">
        <v>22</v>
      </c>
      <c r="I884" s="32">
        <v>38</v>
      </c>
      <c r="J884" s="83" t="s">
        <v>74</v>
      </c>
      <c r="K884" s="98">
        <v>748</v>
      </c>
      <c r="L884" s="98">
        <v>714</v>
      </c>
      <c r="M884" s="98">
        <f t="shared" ref="M884:M887" si="57">K884-L884</f>
        <v>34</v>
      </c>
      <c r="N884" s="83" t="s">
        <v>70</v>
      </c>
      <c r="O884" s="98">
        <v>747600</v>
      </c>
      <c r="P884" s="81"/>
      <c r="Q884" s="33"/>
      <c r="R884" s="39" t="s">
        <v>536</v>
      </c>
    </row>
    <row r="885" spans="1:18" ht="18" customHeight="1" x14ac:dyDescent="0.15">
      <c r="A885" s="30">
        <v>2</v>
      </c>
      <c r="B885" s="31" t="s">
        <v>130</v>
      </c>
      <c r="C885" s="31">
        <v>2</v>
      </c>
      <c r="D885" s="31" t="s">
        <v>534</v>
      </c>
      <c r="E885" s="31">
        <v>1</v>
      </c>
      <c r="F885" s="31" t="s">
        <v>535</v>
      </c>
      <c r="G885" s="31">
        <v>3</v>
      </c>
      <c r="H885" s="31" t="s">
        <v>22</v>
      </c>
      <c r="I885" s="32">
        <v>39</v>
      </c>
      <c r="J885" s="83" t="s">
        <v>26</v>
      </c>
      <c r="K885" s="98">
        <v>7959</v>
      </c>
      <c r="L885" s="98">
        <v>9020</v>
      </c>
      <c r="M885" s="98">
        <f t="shared" si="57"/>
        <v>-1061</v>
      </c>
      <c r="N885" s="83" t="s">
        <v>70</v>
      </c>
      <c r="O885" s="98">
        <v>7958062</v>
      </c>
      <c r="P885" s="81"/>
      <c r="Q885" s="33"/>
      <c r="R885" s="39" t="s">
        <v>536</v>
      </c>
    </row>
    <row r="886" spans="1:18" ht="18" customHeight="1" x14ac:dyDescent="0.15">
      <c r="A886" s="30">
        <v>2</v>
      </c>
      <c r="B886" s="31" t="s">
        <v>130</v>
      </c>
      <c r="C886" s="31">
        <v>2</v>
      </c>
      <c r="D886" s="31" t="s">
        <v>534</v>
      </c>
      <c r="E886" s="31">
        <v>1</v>
      </c>
      <c r="F886" s="31" t="s">
        <v>535</v>
      </c>
      <c r="G886" s="31">
        <v>3</v>
      </c>
      <c r="H886" s="31" t="s">
        <v>22</v>
      </c>
      <c r="I886" s="32">
        <v>40</v>
      </c>
      <c r="J886" s="83" t="s">
        <v>27</v>
      </c>
      <c r="K886" s="98">
        <v>5534</v>
      </c>
      <c r="L886" s="98">
        <v>6087</v>
      </c>
      <c r="M886" s="98">
        <f t="shared" si="57"/>
        <v>-553</v>
      </c>
      <c r="N886" s="83" t="s">
        <v>70</v>
      </c>
      <c r="O886" s="98">
        <v>5533888</v>
      </c>
      <c r="P886" s="81"/>
      <c r="Q886" s="33"/>
      <c r="R886" s="39" t="s">
        <v>536</v>
      </c>
    </row>
    <row r="887" spans="1:18" ht="18" customHeight="1" x14ac:dyDescent="0.15">
      <c r="A887" s="30">
        <v>2</v>
      </c>
      <c r="B887" s="31" t="s">
        <v>130</v>
      </c>
      <c r="C887" s="31">
        <v>2</v>
      </c>
      <c r="D887" s="31" t="s">
        <v>534</v>
      </c>
      <c r="E887" s="31">
        <v>1</v>
      </c>
      <c r="F887" s="31" t="s">
        <v>535</v>
      </c>
      <c r="G887" s="31">
        <v>3</v>
      </c>
      <c r="H887" s="31" t="s">
        <v>22</v>
      </c>
      <c r="I887" s="32">
        <v>41</v>
      </c>
      <c r="J887" s="83" t="s">
        <v>75</v>
      </c>
      <c r="K887" s="98">
        <v>604</v>
      </c>
      <c r="L887" s="98">
        <v>657</v>
      </c>
      <c r="M887" s="98">
        <f t="shared" si="57"/>
        <v>-53</v>
      </c>
      <c r="N887" s="83" t="s">
        <v>70</v>
      </c>
      <c r="O887" s="98">
        <v>604000</v>
      </c>
      <c r="P887" s="81"/>
      <c r="Q887" s="33"/>
      <c r="R887" s="39" t="s">
        <v>536</v>
      </c>
    </row>
    <row r="888" spans="1:18" ht="18" customHeight="1" x14ac:dyDescent="0.15">
      <c r="A888" s="30">
        <v>2</v>
      </c>
      <c r="B888" s="31" t="s">
        <v>130</v>
      </c>
      <c r="C888" s="31">
        <v>2</v>
      </c>
      <c r="D888" s="31" t="s">
        <v>534</v>
      </c>
      <c r="E888" s="31">
        <v>1</v>
      </c>
      <c r="F888" s="31" t="s">
        <v>535</v>
      </c>
      <c r="G888" s="32">
        <v>4</v>
      </c>
      <c r="H888" s="32" t="s">
        <v>28</v>
      </c>
      <c r="I888" s="32"/>
      <c r="J888" s="83"/>
      <c r="K888" s="98"/>
      <c r="L888" s="98"/>
      <c r="M888" s="98"/>
      <c r="N888" s="83"/>
      <c r="O888" s="33"/>
      <c r="P888" s="81"/>
      <c r="Q888" s="33"/>
      <c r="R888" s="39" t="s">
        <v>536</v>
      </c>
    </row>
    <row r="889" spans="1:18" ht="18" customHeight="1" x14ac:dyDescent="0.15">
      <c r="A889" s="30">
        <v>2</v>
      </c>
      <c r="B889" s="31" t="s">
        <v>130</v>
      </c>
      <c r="C889" s="31">
        <v>2</v>
      </c>
      <c r="D889" s="31" t="s">
        <v>534</v>
      </c>
      <c r="E889" s="31">
        <v>1</v>
      </c>
      <c r="F889" s="31" t="s">
        <v>535</v>
      </c>
      <c r="G889" s="31">
        <v>4</v>
      </c>
      <c r="H889" s="31" t="s">
        <v>28</v>
      </c>
      <c r="I889" s="32">
        <v>31</v>
      </c>
      <c r="J889" s="83" t="s">
        <v>29</v>
      </c>
      <c r="K889" s="98">
        <v>10466</v>
      </c>
      <c r="L889" s="98">
        <v>11796</v>
      </c>
      <c r="M889" s="98">
        <f t="shared" ref="M889:M890" si="58">K889-L889</f>
        <v>-1330</v>
      </c>
      <c r="N889" s="83" t="s">
        <v>70</v>
      </c>
      <c r="O889" s="98">
        <v>10465104</v>
      </c>
      <c r="P889" s="81"/>
      <c r="Q889" s="33"/>
      <c r="R889" s="39" t="s">
        <v>536</v>
      </c>
    </row>
    <row r="890" spans="1:18" ht="18" customHeight="1" x14ac:dyDescent="0.15">
      <c r="A890" s="30">
        <v>2</v>
      </c>
      <c r="B890" s="31" t="s">
        <v>130</v>
      </c>
      <c r="C890" s="31">
        <v>2</v>
      </c>
      <c r="D890" s="31" t="s">
        <v>534</v>
      </c>
      <c r="E890" s="31">
        <v>1</v>
      </c>
      <c r="F890" s="31" t="s">
        <v>535</v>
      </c>
      <c r="G890" s="31">
        <v>4</v>
      </c>
      <c r="H890" s="31" t="s">
        <v>28</v>
      </c>
      <c r="I890" s="32">
        <v>41</v>
      </c>
      <c r="J890" s="83" t="s">
        <v>149</v>
      </c>
      <c r="K890" s="98">
        <v>61</v>
      </c>
      <c r="L890" s="98">
        <v>59</v>
      </c>
      <c r="M890" s="98">
        <f t="shared" si="58"/>
        <v>2</v>
      </c>
      <c r="N890" s="83" t="s">
        <v>537</v>
      </c>
      <c r="O890" s="98"/>
      <c r="P890" s="81"/>
      <c r="Q890" s="33"/>
      <c r="R890" s="39" t="s">
        <v>536</v>
      </c>
    </row>
    <row r="891" spans="1:18" ht="18" customHeight="1" x14ac:dyDescent="0.15">
      <c r="A891" s="30">
        <v>2</v>
      </c>
      <c r="B891" s="31" t="s">
        <v>130</v>
      </c>
      <c r="C891" s="31">
        <v>2</v>
      </c>
      <c r="D891" s="31" t="s">
        <v>534</v>
      </c>
      <c r="E891" s="31">
        <v>1</v>
      </c>
      <c r="F891" s="31" t="s">
        <v>535</v>
      </c>
      <c r="G891" s="31">
        <v>4</v>
      </c>
      <c r="H891" s="31" t="s">
        <v>28</v>
      </c>
      <c r="I891" s="31">
        <v>41</v>
      </c>
      <c r="J891" s="84" t="s">
        <v>149</v>
      </c>
      <c r="K891" s="98"/>
      <c r="L891" s="98"/>
      <c r="M891" s="98"/>
      <c r="N891" s="83" t="s">
        <v>4191</v>
      </c>
      <c r="O891" s="98">
        <v>55800</v>
      </c>
      <c r="P891" s="81"/>
      <c r="Q891" s="33"/>
      <c r="R891" s="39" t="s">
        <v>536</v>
      </c>
    </row>
    <row r="892" spans="1:18" ht="18" customHeight="1" x14ac:dyDescent="0.15">
      <c r="A892" s="30">
        <v>2</v>
      </c>
      <c r="B892" s="31" t="s">
        <v>130</v>
      </c>
      <c r="C892" s="31">
        <v>2</v>
      </c>
      <c r="D892" s="31" t="s">
        <v>534</v>
      </c>
      <c r="E892" s="31">
        <v>1</v>
      </c>
      <c r="F892" s="31" t="s">
        <v>535</v>
      </c>
      <c r="G892" s="31">
        <v>4</v>
      </c>
      <c r="H892" s="31" t="s">
        <v>28</v>
      </c>
      <c r="I892" s="31">
        <v>41</v>
      </c>
      <c r="J892" s="84" t="s">
        <v>149</v>
      </c>
      <c r="K892" s="98"/>
      <c r="L892" s="98"/>
      <c r="M892" s="98"/>
      <c r="N892" s="83" t="s">
        <v>4192</v>
      </c>
      <c r="O892" s="98">
        <v>4278</v>
      </c>
      <c r="P892" s="81"/>
      <c r="Q892" s="33"/>
      <c r="R892" s="39" t="s">
        <v>536</v>
      </c>
    </row>
    <row r="893" spans="1:18" ht="18" customHeight="1" x14ac:dyDescent="0.15">
      <c r="A893" s="30">
        <v>2</v>
      </c>
      <c r="B893" s="31" t="s">
        <v>130</v>
      </c>
      <c r="C893" s="31">
        <v>2</v>
      </c>
      <c r="D893" s="31" t="s">
        <v>534</v>
      </c>
      <c r="E893" s="31">
        <v>1</v>
      </c>
      <c r="F893" s="31" t="s">
        <v>535</v>
      </c>
      <c r="G893" s="32">
        <v>7</v>
      </c>
      <c r="H893" s="32" t="s">
        <v>44</v>
      </c>
      <c r="I893" s="32"/>
      <c r="J893" s="83"/>
      <c r="K893" s="98"/>
      <c r="L893" s="98"/>
      <c r="M893" s="98"/>
      <c r="N893" s="83"/>
      <c r="O893" s="33"/>
      <c r="P893" s="81"/>
      <c r="Q893" s="33"/>
      <c r="R893" s="39" t="s">
        <v>536</v>
      </c>
    </row>
    <row r="894" spans="1:18" ht="18" customHeight="1" x14ac:dyDescent="0.15">
      <c r="A894" s="30">
        <v>2</v>
      </c>
      <c r="B894" s="31" t="s">
        <v>130</v>
      </c>
      <c r="C894" s="31">
        <v>2</v>
      </c>
      <c r="D894" s="31" t="s">
        <v>534</v>
      </c>
      <c r="E894" s="31">
        <v>1</v>
      </c>
      <c r="F894" s="31" t="s">
        <v>535</v>
      </c>
      <c r="G894" s="31">
        <v>7</v>
      </c>
      <c r="H894" s="31" t="s">
        <v>44</v>
      </c>
      <c r="I894" s="32">
        <v>1</v>
      </c>
      <c r="J894" s="83" t="s">
        <v>538</v>
      </c>
      <c r="K894" s="98">
        <v>372</v>
      </c>
      <c r="L894" s="98">
        <v>360</v>
      </c>
      <c r="M894" s="98">
        <f>K894-L894</f>
        <v>12</v>
      </c>
      <c r="N894" s="83" t="s">
        <v>4193</v>
      </c>
      <c r="O894" s="98">
        <v>372000</v>
      </c>
      <c r="P894" s="81"/>
      <c r="Q894" s="33"/>
      <c r="R894" s="39" t="s">
        <v>536</v>
      </c>
    </row>
    <row r="895" spans="1:18" ht="18" customHeight="1" x14ac:dyDescent="0.15">
      <c r="A895" s="30">
        <v>2</v>
      </c>
      <c r="B895" s="31" t="s">
        <v>130</v>
      </c>
      <c r="C895" s="31">
        <v>2</v>
      </c>
      <c r="D895" s="31" t="s">
        <v>534</v>
      </c>
      <c r="E895" s="31">
        <v>1</v>
      </c>
      <c r="F895" s="31" t="s">
        <v>535</v>
      </c>
      <c r="G895" s="32">
        <v>9</v>
      </c>
      <c r="H895" s="32" t="s">
        <v>30</v>
      </c>
      <c r="I895" s="32"/>
      <c r="J895" s="83"/>
      <c r="K895" s="98"/>
      <c r="L895" s="98"/>
      <c r="M895" s="98"/>
      <c r="N895" s="83"/>
      <c r="O895" s="33"/>
      <c r="P895" s="81"/>
      <c r="Q895" s="33"/>
      <c r="R895" s="39" t="s">
        <v>536</v>
      </c>
    </row>
    <row r="896" spans="1:18" ht="18" customHeight="1" x14ac:dyDescent="0.15">
      <c r="A896" s="30">
        <v>2</v>
      </c>
      <c r="B896" s="31" t="s">
        <v>130</v>
      </c>
      <c r="C896" s="31">
        <v>2</v>
      </c>
      <c r="D896" s="31" t="s">
        <v>534</v>
      </c>
      <c r="E896" s="31">
        <v>1</v>
      </c>
      <c r="F896" s="31" t="s">
        <v>535</v>
      </c>
      <c r="G896" s="31">
        <v>9</v>
      </c>
      <c r="H896" s="31" t="s">
        <v>30</v>
      </c>
      <c r="I896" s="32">
        <v>1</v>
      </c>
      <c r="J896" s="83" t="s">
        <v>80</v>
      </c>
      <c r="K896" s="98">
        <v>7</v>
      </c>
      <c r="L896" s="98">
        <v>13</v>
      </c>
      <c r="M896" s="98">
        <f t="shared" ref="M896:M898" si="59">K896-L896</f>
        <v>-6</v>
      </c>
      <c r="N896" s="83" t="s">
        <v>3270</v>
      </c>
      <c r="O896" s="98">
        <v>6300</v>
      </c>
      <c r="P896" s="81"/>
      <c r="Q896" s="33"/>
      <c r="R896" s="39" t="s">
        <v>536</v>
      </c>
    </row>
    <row r="897" spans="1:18" ht="18" customHeight="1" x14ac:dyDescent="0.15">
      <c r="A897" s="30">
        <v>2</v>
      </c>
      <c r="B897" s="31" t="s">
        <v>130</v>
      </c>
      <c r="C897" s="31">
        <v>2</v>
      </c>
      <c r="D897" s="31" t="s">
        <v>534</v>
      </c>
      <c r="E897" s="31">
        <v>1</v>
      </c>
      <c r="F897" s="31" t="s">
        <v>535</v>
      </c>
      <c r="G897" s="31">
        <v>9</v>
      </c>
      <c r="H897" s="31" t="s">
        <v>30</v>
      </c>
      <c r="I897" s="32">
        <v>2</v>
      </c>
      <c r="J897" s="83" t="s">
        <v>31</v>
      </c>
      <c r="K897" s="98">
        <v>10</v>
      </c>
      <c r="L897" s="98">
        <v>10</v>
      </c>
      <c r="M897" s="98">
        <f t="shared" si="59"/>
        <v>0</v>
      </c>
      <c r="N897" s="83" t="s">
        <v>539</v>
      </c>
      <c r="O897" s="98">
        <v>10000</v>
      </c>
      <c r="P897" s="81"/>
      <c r="Q897" s="33"/>
      <c r="R897" s="39" t="s">
        <v>536</v>
      </c>
    </row>
    <row r="898" spans="1:18" ht="18" customHeight="1" x14ac:dyDescent="0.15">
      <c r="A898" s="30">
        <v>2</v>
      </c>
      <c r="B898" s="31" t="s">
        <v>130</v>
      </c>
      <c r="C898" s="31">
        <v>2</v>
      </c>
      <c r="D898" s="31" t="s">
        <v>534</v>
      </c>
      <c r="E898" s="31">
        <v>1</v>
      </c>
      <c r="F898" s="31" t="s">
        <v>535</v>
      </c>
      <c r="G898" s="31">
        <v>9</v>
      </c>
      <c r="H898" s="31" t="s">
        <v>30</v>
      </c>
      <c r="I898" s="32">
        <v>3</v>
      </c>
      <c r="J898" s="83" t="s">
        <v>32</v>
      </c>
      <c r="K898" s="98">
        <v>32</v>
      </c>
      <c r="L898" s="98">
        <v>32</v>
      </c>
      <c r="M898" s="98">
        <f t="shared" si="59"/>
        <v>0</v>
      </c>
      <c r="N898" s="83" t="s">
        <v>4194</v>
      </c>
      <c r="O898" s="98">
        <v>31590</v>
      </c>
      <c r="P898" s="81"/>
      <c r="Q898" s="33"/>
      <c r="R898" s="39" t="s">
        <v>536</v>
      </c>
    </row>
    <row r="899" spans="1:18" ht="18" customHeight="1" x14ac:dyDescent="0.15">
      <c r="A899" s="30">
        <v>2</v>
      </c>
      <c r="B899" s="31" t="s">
        <v>130</v>
      </c>
      <c r="C899" s="31">
        <v>2</v>
      </c>
      <c r="D899" s="31" t="s">
        <v>534</v>
      </c>
      <c r="E899" s="31">
        <v>1</v>
      </c>
      <c r="F899" s="31" t="s">
        <v>535</v>
      </c>
      <c r="G899" s="32">
        <v>11</v>
      </c>
      <c r="H899" s="32" t="s">
        <v>33</v>
      </c>
      <c r="I899" s="32"/>
      <c r="J899" s="83"/>
      <c r="K899" s="98"/>
      <c r="L899" s="98"/>
      <c r="M899" s="98"/>
      <c r="N899" s="83"/>
      <c r="O899" s="33"/>
      <c r="P899" s="81"/>
      <c r="Q899" s="33"/>
      <c r="R899" s="39" t="s">
        <v>536</v>
      </c>
    </row>
    <row r="900" spans="1:18" ht="18" customHeight="1" x14ac:dyDescent="0.15">
      <c r="A900" s="30">
        <v>2</v>
      </c>
      <c r="B900" s="31" t="s">
        <v>130</v>
      </c>
      <c r="C900" s="31">
        <v>2</v>
      </c>
      <c r="D900" s="31" t="s">
        <v>534</v>
      </c>
      <c r="E900" s="31">
        <v>1</v>
      </c>
      <c r="F900" s="31" t="s">
        <v>535</v>
      </c>
      <c r="G900" s="31">
        <v>11</v>
      </c>
      <c r="H900" s="31" t="s">
        <v>33</v>
      </c>
      <c r="I900" s="32">
        <v>1</v>
      </c>
      <c r="J900" s="83" t="s">
        <v>34</v>
      </c>
      <c r="K900" s="98">
        <v>3611</v>
      </c>
      <c r="L900" s="98">
        <v>4089</v>
      </c>
      <c r="M900" s="98">
        <f>K900-L900</f>
        <v>-478</v>
      </c>
      <c r="N900" s="83" t="s">
        <v>540</v>
      </c>
      <c r="O900" s="98">
        <v>10000</v>
      </c>
      <c r="P900" s="81"/>
      <c r="Q900" s="33"/>
      <c r="R900" s="39" t="s">
        <v>536</v>
      </c>
    </row>
    <row r="901" spans="1:18" ht="18" customHeight="1" x14ac:dyDescent="0.15">
      <c r="A901" s="30">
        <v>2</v>
      </c>
      <c r="B901" s="31" t="s">
        <v>130</v>
      </c>
      <c r="C901" s="31">
        <v>2</v>
      </c>
      <c r="D901" s="31" t="s">
        <v>534</v>
      </c>
      <c r="E901" s="31">
        <v>1</v>
      </c>
      <c r="F901" s="31" t="s">
        <v>535</v>
      </c>
      <c r="G901" s="31">
        <v>11</v>
      </c>
      <c r="H901" s="31" t="s">
        <v>33</v>
      </c>
      <c r="I901" s="31">
        <v>1</v>
      </c>
      <c r="J901" s="84" t="s">
        <v>34</v>
      </c>
      <c r="K901" s="98"/>
      <c r="L901" s="98"/>
      <c r="M901" s="98"/>
      <c r="N901" s="83" t="s">
        <v>541</v>
      </c>
      <c r="O901" s="98">
        <v>10000</v>
      </c>
      <c r="P901" s="81"/>
      <c r="Q901" s="33"/>
      <c r="R901" s="39" t="s">
        <v>536</v>
      </c>
    </row>
    <row r="902" spans="1:18" ht="18" customHeight="1" x14ac:dyDescent="0.15">
      <c r="A902" s="30">
        <v>2</v>
      </c>
      <c r="B902" s="31" t="s">
        <v>130</v>
      </c>
      <c r="C902" s="31">
        <v>2</v>
      </c>
      <c r="D902" s="31" t="s">
        <v>534</v>
      </c>
      <c r="E902" s="31">
        <v>1</v>
      </c>
      <c r="F902" s="31" t="s">
        <v>535</v>
      </c>
      <c r="G902" s="31">
        <v>11</v>
      </c>
      <c r="H902" s="31" t="s">
        <v>33</v>
      </c>
      <c r="I902" s="31">
        <v>1</v>
      </c>
      <c r="J902" s="84" t="s">
        <v>34</v>
      </c>
      <c r="K902" s="98"/>
      <c r="L902" s="98"/>
      <c r="M902" s="98"/>
      <c r="N902" s="83" t="s">
        <v>542</v>
      </c>
      <c r="O902" s="98">
        <v>300000</v>
      </c>
      <c r="P902" s="81"/>
      <c r="Q902" s="33"/>
      <c r="R902" s="39" t="s">
        <v>536</v>
      </c>
    </row>
    <row r="903" spans="1:18" ht="18" customHeight="1" x14ac:dyDescent="0.15">
      <c r="A903" s="30">
        <v>2</v>
      </c>
      <c r="B903" s="31" t="s">
        <v>130</v>
      </c>
      <c r="C903" s="31">
        <v>2</v>
      </c>
      <c r="D903" s="31" t="s">
        <v>534</v>
      </c>
      <c r="E903" s="31">
        <v>1</v>
      </c>
      <c r="F903" s="31" t="s">
        <v>535</v>
      </c>
      <c r="G903" s="31">
        <v>11</v>
      </c>
      <c r="H903" s="31" t="s">
        <v>33</v>
      </c>
      <c r="I903" s="31">
        <v>1</v>
      </c>
      <c r="J903" s="84" t="s">
        <v>34</v>
      </c>
      <c r="K903" s="98"/>
      <c r="L903" s="98"/>
      <c r="M903" s="98"/>
      <c r="N903" s="83" t="s">
        <v>3271</v>
      </c>
      <c r="O903" s="98">
        <v>8000</v>
      </c>
      <c r="P903" s="81"/>
      <c r="Q903" s="33"/>
      <c r="R903" s="39" t="s">
        <v>536</v>
      </c>
    </row>
    <row r="904" spans="1:18" ht="18" customHeight="1" x14ac:dyDescent="0.15">
      <c r="A904" s="30">
        <v>2</v>
      </c>
      <c r="B904" s="31" t="s">
        <v>130</v>
      </c>
      <c r="C904" s="31">
        <v>2</v>
      </c>
      <c r="D904" s="31" t="s">
        <v>534</v>
      </c>
      <c r="E904" s="31">
        <v>1</v>
      </c>
      <c r="F904" s="31" t="s">
        <v>535</v>
      </c>
      <c r="G904" s="31">
        <v>11</v>
      </c>
      <c r="H904" s="31" t="s">
        <v>33</v>
      </c>
      <c r="I904" s="31">
        <v>1</v>
      </c>
      <c r="J904" s="84" t="s">
        <v>34</v>
      </c>
      <c r="K904" s="98"/>
      <c r="L904" s="98"/>
      <c r="M904" s="98"/>
      <c r="N904" s="83" t="s">
        <v>3272</v>
      </c>
      <c r="O904" s="98">
        <v>18000</v>
      </c>
      <c r="P904" s="81"/>
      <c r="Q904" s="33"/>
      <c r="R904" s="39" t="s">
        <v>536</v>
      </c>
    </row>
    <row r="905" spans="1:18" ht="18" customHeight="1" x14ac:dyDescent="0.15">
      <c r="A905" s="30">
        <v>2</v>
      </c>
      <c r="B905" s="31" t="s">
        <v>130</v>
      </c>
      <c r="C905" s="31">
        <v>2</v>
      </c>
      <c r="D905" s="31" t="s">
        <v>534</v>
      </c>
      <c r="E905" s="31">
        <v>1</v>
      </c>
      <c r="F905" s="31" t="s">
        <v>535</v>
      </c>
      <c r="G905" s="31">
        <v>11</v>
      </c>
      <c r="H905" s="31" t="s">
        <v>33</v>
      </c>
      <c r="I905" s="31">
        <v>1</v>
      </c>
      <c r="J905" s="84" t="s">
        <v>34</v>
      </c>
      <c r="K905" s="98"/>
      <c r="L905" s="98"/>
      <c r="M905" s="98"/>
      <c r="N905" s="83" t="s">
        <v>543</v>
      </c>
      <c r="O905" s="98">
        <v>3000</v>
      </c>
      <c r="P905" s="81"/>
      <c r="Q905" s="33"/>
      <c r="R905" s="39" t="s">
        <v>536</v>
      </c>
    </row>
    <row r="906" spans="1:18" ht="18" customHeight="1" x14ac:dyDescent="0.15">
      <c r="A906" s="30">
        <v>2</v>
      </c>
      <c r="B906" s="31" t="s">
        <v>130</v>
      </c>
      <c r="C906" s="31">
        <v>2</v>
      </c>
      <c r="D906" s="31" t="s">
        <v>534</v>
      </c>
      <c r="E906" s="31">
        <v>1</v>
      </c>
      <c r="F906" s="31" t="s">
        <v>535</v>
      </c>
      <c r="G906" s="31">
        <v>11</v>
      </c>
      <c r="H906" s="31" t="s">
        <v>33</v>
      </c>
      <c r="I906" s="31">
        <v>1</v>
      </c>
      <c r="J906" s="84" t="s">
        <v>34</v>
      </c>
      <c r="K906" s="98"/>
      <c r="L906" s="98"/>
      <c r="M906" s="98"/>
      <c r="N906" s="83" t="s">
        <v>4195</v>
      </c>
      <c r="O906" s="98">
        <v>15400</v>
      </c>
      <c r="P906" s="81"/>
      <c r="Q906" s="33"/>
      <c r="R906" s="39" t="s">
        <v>536</v>
      </c>
    </row>
    <row r="907" spans="1:18" ht="18" customHeight="1" x14ac:dyDescent="0.15">
      <c r="A907" s="30">
        <v>2</v>
      </c>
      <c r="B907" s="31" t="s">
        <v>130</v>
      </c>
      <c r="C907" s="31">
        <v>2</v>
      </c>
      <c r="D907" s="31" t="s">
        <v>534</v>
      </c>
      <c r="E907" s="31">
        <v>1</v>
      </c>
      <c r="F907" s="31" t="s">
        <v>535</v>
      </c>
      <c r="G907" s="31">
        <v>11</v>
      </c>
      <c r="H907" s="31" t="s">
        <v>33</v>
      </c>
      <c r="I907" s="31">
        <v>1</v>
      </c>
      <c r="J907" s="84" t="s">
        <v>34</v>
      </c>
      <c r="K907" s="98"/>
      <c r="L907" s="98"/>
      <c r="M907" s="98"/>
      <c r="N907" s="83" t="s">
        <v>4196</v>
      </c>
      <c r="O907" s="98">
        <v>28380</v>
      </c>
      <c r="P907" s="81"/>
      <c r="Q907" s="33"/>
      <c r="R907" s="39" t="s">
        <v>536</v>
      </c>
    </row>
    <row r="908" spans="1:18" ht="18" customHeight="1" x14ac:dyDescent="0.15">
      <c r="A908" s="30">
        <v>2</v>
      </c>
      <c r="B908" s="31" t="s">
        <v>130</v>
      </c>
      <c r="C908" s="31">
        <v>2</v>
      </c>
      <c r="D908" s="31" t="s">
        <v>534</v>
      </c>
      <c r="E908" s="31">
        <v>1</v>
      </c>
      <c r="F908" s="31" t="s">
        <v>535</v>
      </c>
      <c r="G908" s="31">
        <v>11</v>
      </c>
      <c r="H908" s="31" t="s">
        <v>33</v>
      </c>
      <c r="I908" s="31">
        <v>1</v>
      </c>
      <c r="J908" s="84" t="s">
        <v>34</v>
      </c>
      <c r="K908" s="98"/>
      <c r="L908" s="98"/>
      <c r="M908" s="98"/>
      <c r="N908" s="83" t="s">
        <v>4197</v>
      </c>
      <c r="O908" s="98">
        <v>7600</v>
      </c>
      <c r="P908" s="81"/>
      <c r="Q908" s="33"/>
      <c r="R908" s="39" t="s">
        <v>536</v>
      </c>
    </row>
    <row r="909" spans="1:18" ht="18" customHeight="1" x14ac:dyDescent="0.15">
      <c r="A909" s="30">
        <v>2</v>
      </c>
      <c r="B909" s="31" t="s">
        <v>130</v>
      </c>
      <c r="C909" s="31">
        <v>2</v>
      </c>
      <c r="D909" s="31" t="s">
        <v>534</v>
      </c>
      <c r="E909" s="31">
        <v>1</v>
      </c>
      <c r="F909" s="31" t="s">
        <v>535</v>
      </c>
      <c r="G909" s="31">
        <v>11</v>
      </c>
      <c r="H909" s="31" t="s">
        <v>33</v>
      </c>
      <c r="I909" s="31">
        <v>1</v>
      </c>
      <c r="J909" s="84" t="s">
        <v>34</v>
      </c>
      <c r="K909" s="98"/>
      <c r="L909" s="98"/>
      <c r="M909" s="98"/>
      <c r="N909" s="83" t="s">
        <v>4198</v>
      </c>
      <c r="O909" s="98">
        <v>41150</v>
      </c>
      <c r="P909" s="81"/>
      <c r="Q909" s="33"/>
      <c r="R909" s="39" t="s">
        <v>536</v>
      </c>
    </row>
    <row r="910" spans="1:18" ht="18" customHeight="1" x14ac:dyDescent="0.15">
      <c r="A910" s="30">
        <v>2</v>
      </c>
      <c r="B910" s="31" t="s">
        <v>130</v>
      </c>
      <c r="C910" s="31">
        <v>2</v>
      </c>
      <c r="D910" s="31" t="s">
        <v>534</v>
      </c>
      <c r="E910" s="31">
        <v>1</v>
      </c>
      <c r="F910" s="31" t="s">
        <v>535</v>
      </c>
      <c r="G910" s="31">
        <v>11</v>
      </c>
      <c r="H910" s="31" t="s">
        <v>33</v>
      </c>
      <c r="I910" s="31">
        <v>1</v>
      </c>
      <c r="J910" s="84" t="s">
        <v>34</v>
      </c>
      <c r="K910" s="98"/>
      <c r="L910" s="98"/>
      <c r="M910" s="98"/>
      <c r="N910" s="83" t="s">
        <v>544</v>
      </c>
      <c r="O910" s="98">
        <v>30000</v>
      </c>
      <c r="P910" s="81"/>
      <c r="Q910" s="33"/>
      <c r="R910" s="39" t="s">
        <v>536</v>
      </c>
    </row>
    <row r="911" spans="1:18" ht="18" customHeight="1" x14ac:dyDescent="0.15">
      <c r="A911" s="30">
        <v>2</v>
      </c>
      <c r="B911" s="31" t="s">
        <v>130</v>
      </c>
      <c r="C911" s="31">
        <v>2</v>
      </c>
      <c r="D911" s="31" t="s">
        <v>534</v>
      </c>
      <c r="E911" s="31">
        <v>1</v>
      </c>
      <c r="F911" s="31" t="s">
        <v>535</v>
      </c>
      <c r="G911" s="31">
        <v>11</v>
      </c>
      <c r="H911" s="31" t="s">
        <v>33</v>
      </c>
      <c r="I911" s="31">
        <v>1</v>
      </c>
      <c r="J911" s="84" t="s">
        <v>34</v>
      </c>
      <c r="K911" s="98"/>
      <c r="L911" s="98"/>
      <c r="M911" s="98"/>
      <c r="N911" s="83" t="s">
        <v>545</v>
      </c>
      <c r="O911" s="98"/>
      <c r="P911" s="81"/>
      <c r="Q911" s="33"/>
      <c r="R911" s="39" t="s">
        <v>536</v>
      </c>
    </row>
    <row r="912" spans="1:18" ht="18" customHeight="1" x14ac:dyDescent="0.15">
      <c r="A912" s="30">
        <v>2</v>
      </c>
      <c r="B912" s="31" t="s">
        <v>130</v>
      </c>
      <c r="C912" s="31">
        <v>2</v>
      </c>
      <c r="D912" s="31" t="s">
        <v>534</v>
      </c>
      <c r="E912" s="31">
        <v>1</v>
      </c>
      <c r="F912" s="31" t="s">
        <v>535</v>
      </c>
      <c r="G912" s="31">
        <v>11</v>
      </c>
      <c r="H912" s="31" t="s">
        <v>33</v>
      </c>
      <c r="I912" s="31">
        <v>1</v>
      </c>
      <c r="J912" s="84" t="s">
        <v>34</v>
      </c>
      <c r="K912" s="98"/>
      <c r="L912" s="98"/>
      <c r="M912" s="98"/>
      <c r="N912" s="83" t="s">
        <v>546</v>
      </c>
      <c r="O912" s="98">
        <v>65664</v>
      </c>
      <c r="P912" s="81"/>
      <c r="Q912" s="33"/>
      <c r="R912" s="39" t="s">
        <v>536</v>
      </c>
    </row>
    <row r="913" spans="1:18" ht="18" customHeight="1" x14ac:dyDescent="0.15">
      <c r="A913" s="30">
        <v>2</v>
      </c>
      <c r="B913" s="31" t="s">
        <v>130</v>
      </c>
      <c r="C913" s="31">
        <v>2</v>
      </c>
      <c r="D913" s="31" t="s">
        <v>534</v>
      </c>
      <c r="E913" s="31">
        <v>1</v>
      </c>
      <c r="F913" s="31" t="s">
        <v>535</v>
      </c>
      <c r="G913" s="31">
        <v>11</v>
      </c>
      <c r="H913" s="31" t="s">
        <v>33</v>
      </c>
      <c r="I913" s="31">
        <v>1</v>
      </c>
      <c r="J913" s="84" t="s">
        <v>34</v>
      </c>
      <c r="K913" s="98"/>
      <c r="L913" s="98"/>
      <c r="M913" s="98"/>
      <c r="N913" s="83" t="s">
        <v>547</v>
      </c>
      <c r="O913" s="98">
        <v>72900</v>
      </c>
      <c r="P913" s="81"/>
      <c r="Q913" s="33"/>
      <c r="R913" s="39" t="s">
        <v>536</v>
      </c>
    </row>
    <row r="914" spans="1:18" ht="18" customHeight="1" x14ac:dyDescent="0.15">
      <c r="A914" s="30">
        <v>2</v>
      </c>
      <c r="B914" s="31" t="s">
        <v>130</v>
      </c>
      <c r="C914" s="31">
        <v>2</v>
      </c>
      <c r="D914" s="31" t="s">
        <v>534</v>
      </c>
      <c r="E914" s="31">
        <v>1</v>
      </c>
      <c r="F914" s="31" t="s">
        <v>535</v>
      </c>
      <c r="G914" s="31">
        <v>11</v>
      </c>
      <c r="H914" s="31" t="s">
        <v>33</v>
      </c>
      <c r="I914" s="31">
        <v>1</v>
      </c>
      <c r="J914" s="84" t="s">
        <v>34</v>
      </c>
      <c r="K914" s="98"/>
      <c r="L914" s="98"/>
      <c r="M914" s="98"/>
      <c r="N914" s="83" t="s">
        <v>548</v>
      </c>
      <c r="O914" s="98">
        <v>106920</v>
      </c>
      <c r="P914" s="81"/>
      <c r="Q914" s="33"/>
      <c r="R914" s="39" t="s">
        <v>536</v>
      </c>
    </row>
    <row r="915" spans="1:18" ht="18" customHeight="1" x14ac:dyDescent="0.15">
      <c r="A915" s="30">
        <v>2</v>
      </c>
      <c r="B915" s="31" t="s">
        <v>130</v>
      </c>
      <c r="C915" s="31">
        <v>2</v>
      </c>
      <c r="D915" s="31" t="s">
        <v>534</v>
      </c>
      <c r="E915" s="31">
        <v>1</v>
      </c>
      <c r="F915" s="31" t="s">
        <v>535</v>
      </c>
      <c r="G915" s="31">
        <v>11</v>
      </c>
      <c r="H915" s="31" t="s">
        <v>33</v>
      </c>
      <c r="I915" s="31">
        <v>1</v>
      </c>
      <c r="J915" s="84" t="s">
        <v>34</v>
      </c>
      <c r="K915" s="98"/>
      <c r="L915" s="98"/>
      <c r="M915" s="98"/>
      <c r="N915" s="83" t="s">
        <v>549</v>
      </c>
      <c r="O915" s="98">
        <v>224640</v>
      </c>
      <c r="P915" s="81"/>
      <c r="Q915" s="33"/>
      <c r="R915" s="39" t="s">
        <v>536</v>
      </c>
    </row>
    <row r="916" spans="1:18" ht="18" customHeight="1" x14ac:dyDescent="0.15">
      <c r="A916" s="30">
        <v>2</v>
      </c>
      <c r="B916" s="31" t="s">
        <v>130</v>
      </c>
      <c r="C916" s="31">
        <v>2</v>
      </c>
      <c r="D916" s="31" t="s">
        <v>534</v>
      </c>
      <c r="E916" s="31">
        <v>1</v>
      </c>
      <c r="F916" s="31" t="s">
        <v>535</v>
      </c>
      <c r="G916" s="31">
        <v>11</v>
      </c>
      <c r="H916" s="31" t="s">
        <v>33</v>
      </c>
      <c r="I916" s="31">
        <v>1</v>
      </c>
      <c r="J916" s="84" t="s">
        <v>34</v>
      </c>
      <c r="K916" s="98"/>
      <c r="L916" s="98"/>
      <c r="M916" s="98"/>
      <c r="N916" s="83" t="s">
        <v>550</v>
      </c>
      <c r="O916" s="98">
        <v>543672</v>
      </c>
      <c r="P916" s="81"/>
      <c r="Q916" s="33"/>
      <c r="R916" s="39" t="s">
        <v>536</v>
      </c>
    </row>
    <row r="917" spans="1:18" ht="18" customHeight="1" x14ac:dyDescent="0.15">
      <c r="A917" s="30">
        <v>2</v>
      </c>
      <c r="B917" s="31" t="s">
        <v>130</v>
      </c>
      <c r="C917" s="31">
        <v>2</v>
      </c>
      <c r="D917" s="31" t="s">
        <v>534</v>
      </c>
      <c r="E917" s="31">
        <v>1</v>
      </c>
      <c r="F917" s="31" t="s">
        <v>535</v>
      </c>
      <c r="G917" s="31">
        <v>11</v>
      </c>
      <c r="H917" s="31" t="s">
        <v>33</v>
      </c>
      <c r="I917" s="31">
        <v>1</v>
      </c>
      <c r="J917" s="84" t="s">
        <v>34</v>
      </c>
      <c r="K917" s="98"/>
      <c r="L917" s="98"/>
      <c r="M917" s="98"/>
      <c r="N917" s="83" t="s">
        <v>551</v>
      </c>
      <c r="O917" s="98">
        <v>43200</v>
      </c>
      <c r="P917" s="81"/>
      <c r="Q917" s="33"/>
      <c r="R917" s="39" t="s">
        <v>536</v>
      </c>
    </row>
    <row r="918" spans="1:18" ht="18" customHeight="1" x14ac:dyDescent="0.15">
      <c r="A918" s="30">
        <v>2</v>
      </c>
      <c r="B918" s="31" t="s">
        <v>130</v>
      </c>
      <c r="C918" s="31">
        <v>2</v>
      </c>
      <c r="D918" s="31" t="s">
        <v>534</v>
      </c>
      <c r="E918" s="31">
        <v>1</v>
      </c>
      <c r="F918" s="31" t="s">
        <v>535</v>
      </c>
      <c r="G918" s="31">
        <v>11</v>
      </c>
      <c r="H918" s="31" t="s">
        <v>33</v>
      </c>
      <c r="I918" s="31">
        <v>1</v>
      </c>
      <c r="J918" s="84" t="s">
        <v>34</v>
      </c>
      <c r="K918" s="98"/>
      <c r="L918" s="98"/>
      <c r="M918" s="98"/>
      <c r="N918" s="83" t="s">
        <v>552</v>
      </c>
      <c r="O918" s="98">
        <v>60060</v>
      </c>
      <c r="P918" s="81"/>
      <c r="Q918" s="33"/>
      <c r="R918" s="39" t="s">
        <v>536</v>
      </c>
    </row>
    <row r="919" spans="1:18" ht="18" customHeight="1" x14ac:dyDescent="0.15">
      <c r="A919" s="30">
        <v>2</v>
      </c>
      <c r="B919" s="31" t="s">
        <v>130</v>
      </c>
      <c r="C919" s="31">
        <v>2</v>
      </c>
      <c r="D919" s="31" t="s">
        <v>534</v>
      </c>
      <c r="E919" s="31">
        <v>1</v>
      </c>
      <c r="F919" s="31" t="s">
        <v>535</v>
      </c>
      <c r="G919" s="31">
        <v>11</v>
      </c>
      <c r="H919" s="31" t="s">
        <v>33</v>
      </c>
      <c r="I919" s="31">
        <v>1</v>
      </c>
      <c r="J919" s="84" t="s">
        <v>34</v>
      </c>
      <c r="K919" s="98"/>
      <c r="L919" s="98"/>
      <c r="M919" s="98"/>
      <c r="N919" s="83" t="s">
        <v>553</v>
      </c>
      <c r="O919" s="98">
        <v>70200</v>
      </c>
      <c r="P919" s="81"/>
      <c r="Q919" s="33"/>
      <c r="R919" s="39" t="s">
        <v>536</v>
      </c>
    </row>
    <row r="920" spans="1:18" ht="18" customHeight="1" x14ac:dyDescent="0.15">
      <c r="A920" s="30">
        <v>2</v>
      </c>
      <c r="B920" s="31" t="s">
        <v>130</v>
      </c>
      <c r="C920" s="31">
        <v>2</v>
      </c>
      <c r="D920" s="31" t="s">
        <v>534</v>
      </c>
      <c r="E920" s="31">
        <v>1</v>
      </c>
      <c r="F920" s="31" t="s">
        <v>535</v>
      </c>
      <c r="G920" s="31">
        <v>11</v>
      </c>
      <c r="H920" s="31" t="s">
        <v>33</v>
      </c>
      <c r="I920" s="31">
        <v>1</v>
      </c>
      <c r="J920" s="84" t="s">
        <v>34</v>
      </c>
      <c r="K920" s="98"/>
      <c r="L920" s="98"/>
      <c r="M920" s="98"/>
      <c r="N920" s="83" t="s">
        <v>554</v>
      </c>
      <c r="O920" s="98"/>
      <c r="P920" s="81"/>
      <c r="Q920" s="33"/>
      <c r="R920" s="39" t="s">
        <v>536</v>
      </c>
    </row>
    <row r="921" spans="1:18" ht="18" customHeight="1" x14ac:dyDescent="0.15">
      <c r="A921" s="30">
        <v>2</v>
      </c>
      <c r="B921" s="31" t="s">
        <v>130</v>
      </c>
      <c r="C921" s="31">
        <v>2</v>
      </c>
      <c r="D921" s="31" t="s">
        <v>534</v>
      </c>
      <c r="E921" s="31">
        <v>1</v>
      </c>
      <c r="F921" s="31" t="s">
        <v>535</v>
      </c>
      <c r="G921" s="31">
        <v>11</v>
      </c>
      <c r="H921" s="31" t="s">
        <v>33</v>
      </c>
      <c r="I921" s="31">
        <v>1</v>
      </c>
      <c r="J921" s="84" t="s">
        <v>34</v>
      </c>
      <c r="K921" s="98"/>
      <c r="L921" s="98"/>
      <c r="M921" s="98"/>
      <c r="N921" s="83" t="s">
        <v>555</v>
      </c>
      <c r="O921" s="98">
        <v>361584</v>
      </c>
      <c r="P921" s="81"/>
      <c r="Q921" s="33"/>
      <c r="R921" s="39" t="s">
        <v>536</v>
      </c>
    </row>
    <row r="922" spans="1:18" ht="18" customHeight="1" x14ac:dyDescent="0.15">
      <c r="A922" s="30">
        <v>2</v>
      </c>
      <c r="B922" s="31" t="s">
        <v>130</v>
      </c>
      <c r="C922" s="31">
        <v>2</v>
      </c>
      <c r="D922" s="31" t="s">
        <v>534</v>
      </c>
      <c r="E922" s="31">
        <v>1</v>
      </c>
      <c r="F922" s="31" t="s">
        <v>535</v>
      </c>
      <c r="G922" s="31">
        <v>11</v>
      </c>
      <c r="H922" s="31" t="s">
        <v>33</v>
      </c>
      <c r="I922" s="31">
        <v>1</v>
      </c>
      <c r="J922" s="84" t="s">
        <v>34</v>
      </c>
      <c r="K922" s="98"/>
      <c r="L922" s="98"/>
      <c r="M922" s="98"/>
      <c r="N922" s="83" t="s">
        <v>556</v>
      </c>
      <c r="O922" s="98">
        <v>125820</v>
      </c>
      <c r="P922" s="81"/>
      <c r="Q922" s="33"/>
      <c r="R922" s="39" t="s">
        <v>536</v>
      </c>
    </row>
    <row r="923" spans="1:18" ht="18" customHeight="1" x14ac:dyDescent="0.15">
      <c r="A923" s="30">
        <v>2</v>
      </c>
      <c r="B923" s="31" t="s">
        <v>130</v>
      </c>
      <c r="C923" s="31">
        <v>2</v>
      </c>
      <c r="D923" s="31" t="s">
        <v>534</v>
      </c>
      <c r="E923" s="31">
        <v>1</v>
      </c>
      <c r="F923" s="31" t="s">
        <v>535</v>
      </c>
      <c r="G923" s="31">
        <v>11</v>
      </c>
      <c r="H923" s="31" t="s">
        <v>33</v>
      </c>
      <c r="I923" s="31">
        <v>1</v>
      </c>
      <c r="J923" s="84" t="s">
        <v>34</v>
      </c>
      <c r="K923" s="98"/>
      <c r="L923" s="98"/>
      <c r="M923" s="98"/>
      <c r="N923" s="83" t="s">
        <v>557</v>
      </c>
      <c r="O923" s="98">
        <v>205200</v>
      </c>
      <c r="P923" s="81"/>
      <c r="Q923" s="33"/>
      <c r="R923" s="39" t="s">
        <v>536</v>
      </c>
    </row>
    <row r="924" spans="1:18" ht="18" customHeight="1" x14ac:dyDescent="0.15">
      <c r="A924" s="30">
        <v>2</v>
      </c>
      <c r="B924" s="31" t="s">
        <v>130</v>
      </c>
      <c r="C924" s="31">
        <v>2</v>
      </c>
      <c r="D924" s="31" t="s">
        <v>534</v>
      </c>
      <c r="E924" s="31">
        <v>1</v>
      </c>
      <c r="F924" s="31" t="s">
        <v>535</v>
      </c>
      <c r="G924" s="31">
        <v>11</v>
      </c>
      <c r="H924" s="31" t="s">
        <v>33</v>
      </c>
      <c r="I924" s="31">
        <v>1</v>
      </c>
      <c r="J924" s="84" t="s">
        <v>34</v>
      </c>
      <c r="K924" s="98"/>
      <c r="L924" s="98"/>
      <c r="M924" s="98"/>
      <c r="N924" s="83" t="s">
        <v>558</v>
      </c>
      <c r="O924" s="98">
        <v>154440</v>
      </c>
      <c r="P924" s="81"/>
      <c r="Q924" s="33"/>
      <c r="R924" s="39" t="s">
        <v>536</v>
      </c>
    </row>
    <row r="925" spans="1:18" ht="18" customHeight="1" x14ac:dyDescent="0.15">
      <c r="A925" s="30">
        <v>2</v>
      </c>
      <c r="B925" s="31" t="s">
        <v>130</v>
      </c>
      <c r="C925" s="31">
        <v>2</v>
      </c>
      <c r="D925" s="31" t="s">
        <v>534</v>
      </c>
      <c r="E925" s="31">
        <v>1</v>
      </c>
      <c r="F925" s="31" t="s">
        <v>535</v>
      </c>
      <c r="G925" s="31">
        <v>11</v>
      </c>
      <c r="H925" s="31" t="s">
        <v>33</v>
      </c>
      <c r="I925" s="31">
        <v>1</v>
      </c>
      <c r="J925" s="84" t="s">
        <v>34</v>
      </c>
      <c r="K925" s="98"/>
      <c r="L925" s="98"/>
      <c r="M925" s="98"/>
      <c r="N925" s="83" t="s">
        <v>559</v>
      </c>
      <c r="O925" s="98">
        <v>166320</v>
      </c>
      <c r="P925" s="81"/>
      <c r="Q925" s="33"/>
      <c r="R925" s="39" t="s">
        <v>536</v>
      </c>
    </row>
    <row r="926" spans="1:18" ht="18" customHeight="1" x14ac:dyDescent="0.15">
      <c r="A926" s="30">
        <v>2</v>
      </c>
      <c r="B926" s="31" t="s">
        <v>130</v>
      </c>
      <c r="C926" s="31">
        <v>2</v>
      </c>
      <c r="D926" s="31" t="s">
        <v>534</v>
      </c>
      <c r="E926" s="31">
        <v>1</v>
      </c>
      <c r="F926" s="31" t="s">
        <v>535</v>
      </c>
      <c r="G926" s="31">
        <v>11</v>
      </c>
      <c r="H926" s="31" t="s">
        <v>33</v>
      </c>
      <c r="I926" s="31">
        <v>1</v>
      </c>
      <c r="J926" s="84" t="s">
        <v>34</v>
      </c>
      <c r="K926" s="98"/>
      <c r="L926" s="98"/>
      <c r="M926" s="98"/>
      <c r="N926" s="83" t="s">
        <v>560</v>
      </c>
      <c r="O926" s="98">
        <v>319680</v>
      </c>
      <c r="P926" s="81"/>
      <c r="Q926" s="33"/>
      <c r="R926" s="39" t="s">
        <v>536</v>
      </c>
    </row>
    <row r="927" spans="1:18" ht="18" customHeight="1" x14ac:dyDescent="0.15">
      <c r="A927" s="30">
        <v>2</v>
      </c>
      <c r="B927" s="31" t="s">
        <v>130</v>
      </c>
      <c r="C927" s="31">
        <v>2</v>
      </c>
      <c r="D927" s="31" t="s">
        <v>534</v>
      </c>
      <c r="E927" s="31">
        <v>1</v>
      </c>
      <c r="F927" s="31" t="s">
        <v>535</v>
      </c>
      <c r="G927" s="31">
        <v>11</v>
      </c>
      <c r="H927" s="31" t="s">
        <v>33</v>
      </c>
      <c r="I927" s="31">
        <v>1</v>
      </c>
      <c r="J927" s="84" t="s">
        <v>34</v>
      </c>
      <c r="K927" s="98"/>
      <c r="L927" s="98"/>
      <c r="M927" s="98"/>
      <c r="N927" s="83" t="s">
        <v>561</v>
      </c>
      <c r="O927" s="98">
        <v>64800</v>
      </c>
      <c r="P927" s="81"/>
      <c r="Q927" s="33"/>
      <c r="R927" s="39" t="s">
        <v>536</v>
      </c>
    </row>
    <row r="928" spans="1:18" ht="18" customHeight="1" x14ac:dyDescent="0.15">
      <c r="A928" s="30">
        <v>2</v>
      </c>
      <c r="B928" s="31" t="s">
        <v>130</v>
      </c>
      <c r="C928" s="31">
        <v>2</v>
      </c>
      <c r="D928" s="31" t="s">
        <v>534</v>
      </c>
      <c r="E928" s="31">
        <v>1</v>
      </c>
      <c r="F928" s="31" t="s">
        <v>535</v>
      </c>
      <c r="G928" s="31">
        <v>11</v>
      </c>
      <c r="H928" s="31" t="s">
        <v>33</v>
      </c>
      <c r="I928" s="31">
        <v>1</v>
      </c>
      <c r="J928" s="84" t="s">
        <v>34</v>
      </c>
      <c r="K928" s="98"/>
      <c r="L928" s="98"/>
      <c r="M928" s="98"/>
      <c r="N928" s="83" t="s">
        <v>562</v>
      </c>
      <c r="O928" s="98"/>
      <c r="P928" s="81"/>
      <c r="Q928" s="33"/>
      <c r="R928" s="39" t="s">
        <v>536</v>
      </c>
    </row>
    <row r="929" spans="1:18" ht="18" customHeight="1" x14ac:dyDescent="0.15">
      <c r="A929" s="30">
        <v>2</v>
      </c>
      <c r="B929" s="31" t="s">
        <v>130</v>
      </c>
      <c r="C929" s="31">
        <v>2</v>
      </c>
      <c r="D929" s="31" t="s">
        <v>534</v>
      </c>
      <c r="E929" s="31">
        <v>1</v>
      </c>
      <c r="F929" s="31" t="s">
        <v>535</v>
      </c>
      <c r="G929" s="31">
        <v>11</v>
      </c>
      <c r="H929" s="31" t="s">
        <v>33</v>
      </c>
      <c r="I929" s="31">
        <v>1</v>
      </c>
      <c r="J929" s="84" t="s">
        <v>34</v>
      </c>
      <c r="K929" s="98"/>
      <c r="L929" s="98"/>
      <c r="M929" s="98"/>
      <c r="N929" s="83" t="s">
        <v>563</v>
      </c>
      <c r="O929" s="98">
        <v>84240</v>
      </c>
      <c r="P929" s="81"/>
      <c r="Q929" s="33"/>
      <c r="R929" s="39" t="s">
        <v>536</v>
      </c>
    </row>
    <row r="930" spans="1:18" ht="18" customHeight="1" x14ac:dyDescent="0.15">
      <c r="A930" s="30">
        <v>2</v>
      </c>
      <c r="B930" s="31" t="s">
        <v>130</v>
      </c>
      <c r="C930" s="31">
        <v>2</v>
      </c>
      <c r="D930" s="31" t="s">
        <v>534</v>
      </c>
      <c r="E930" s="31">
        <v>1</v>
      </c>
      <c r="F930" s="31" t="s">
        <v>535</v>
      </c>
      <c r="G930" s="31">
        <v>11</v>
      </c>
      <c r="H930" s="31" t="s">
        <v>33</v>
      </c>
      <c r="I930" s="31">
        <v>1</v>
      </c>
      <c r="J930" s="84" t="s">
        <v>34</v>
      </c>
      <c r="K930" s="98"/>
      <c r="L930" s="98"/>
      <c r="M930" s="98"/>
      <c r="N930" s="83" t="s">
        <v>564</v>
      </c>
      <c r="O930" s="98">
        <v>111320</v>
      </c>
      <c r="P930" s="81"/>
      <c r="Q930" s="33"/>
      <c r="R930" s="39" t="s">
        <v>536</v>
      </c>
    </row>
    <row r="931" spans="1:18" ht="18" customHeight="1" x14ac:dyDescent="0.15">
      <c r="A931" s="30">
        <v>2</v>
      </c>
      <c r="B931" s="31" t="s">
        <v>130</v>
      </c>
      <c r="C931" s="31">
        <v>2</v>
      </c>
      <c r="D931" s="31" t="s">
        <v>534</v>
      </c>
      <c r="E931" s="31">
        <v>1</v>
      </c>
      <c r="F931" s="31" t="s">
        <v>535</v>
      </c>
      <c r="G931" s="31">
        <v>11</v>
      </c>
      <c r="H931" s="31" t="s">
        <v>33</v>
      </c>
      <c r="I931" s="31">
        <v>1</v>
      </c>
      <c r="J931" s="84" t="s">
        <v>34</v>
      </c>
      <c r="K931" s="98"/>
      <c r="L931" s="98"/>
      <c r="M931" s="98"/>
      <c r="N931" s="83" t="s">
        <v>565</v>
      </c>
      <c r="O931" s="98">
        <v>335232</v>
      </c>
      <c r="P931" s="81"/>
      <c r="Q931" s="33"/>
      <c r="R931" s="39" t="s">
        <v>536</v>
      </c>
    </row>
    <row r="932" spans="1:18" ht="18" customHeight="1" x14ac:dyDescent="0.15">
      <c r="A932" s="30">
        <v>2</v>
      </c>
      <c r="B932" s="31" t="s">
        <v>130</v>
      </c>
      <c r="C932" s="31">
        <v>2</v>
      </c>
      <c r="D932" s="31" t="s">
        <v>534</v>
      </c>
      <c r="E932" s="31">
        <v>1</v>
      </c>
      <c r="F932" s="31" t="s">
        <v>535</v>
      </c>
      <c r="G932" s="31">
        <v>11</v>
      </c>
      <c r="H932" s="31" t="s">
        <v>33</v>
      </c>
      <c r="I932" s="31">
        <v>1</v>
      </c>
      <c r="J932" s="84" t="s">
        <v>34</v>
      </c>
      <c r="K932" s="98"/>
      <c r="L932" s="98"/>
      <c r="M932" s="98"/>
      <c r="N932" s="83" t="s">
        <v>566</v>
      </c>
      <c r="O932" s="98">
        <v>23100</v>
      </c>
      <c r="P932" s="81"/>
      <c r="Q932" s="33"/>
      <c r="R932" s="39" t="s">
        <v>536</v>
      </c>
    </row>
    <row r="933" spans="1:18" ht="18" customHeight="1" x14ac:dyDescent="0.15">
      <c r="A933" s="30">
        <v>2</v>
      </c>
      <c r="B933" s="31" t="s">
        <v>130</v>
      </c>
      <c r="C933" s="31">
        <v>2</v>
      </c>
      <c r="D933" s="31" t="s">
        <v>534</v>
      </c>
      <c r="E933" s="31">
        <v>1</v>
      </c>
      <c r="F933" s="31" t="s">
        <v>535</v>
      </c>
      <c r="G933" s="31">
        <v>11</v>
      </c>
      <c r="H933" s="31" t="s">
        <v>33</v>
      </c>
      <c r="I933" s="32">
        <v>4</v>
      </c>
      <c r="J933" s="83" t="s">
        <v>111</v>
      </c>
      <c r="K933" s="98">
        <v>493</v>
      </c>
      <c r="L933" s="98">
        <v>546</v>
      </c>
      <c r="M933" s="98">
        <f>K933-L933</f>
        <v>-53</v>
      </c>
      <c r="N933" s="83" t="s">
        <v>3273</v>
      </c>
      <c r="O933" s="98">
        <v>343980</v>
      </c>
      <c r="P933" s="81"/>
      <c r="Q933" s="33"/>
      <c r="R933" s="39" t="s">
        <v>536</v>
      </c>
    </row>
    <row r="934" spans="1:18" ht="18" customHeight="1" x14ac:dyDescent="0.15">
      <c r="A934" s="30">
        <v>2</v>
      </c>
      <c r="B934" s="31" t="s">
        <v>130</v>
      </c>
      <c r="C934" s="31">
        <v>2</v>
      </c>
      <c r="D934" s="31" t="s">
        <v>534</v>
      </c>
      <c r="E934" s="31">
        <v>1</v>
      </c>
      <c r="F934" s="31" t="s">
        <v>535</v>
      </c>
      <c r="G934" s="31">
        <v>11</v>
      </c>
      <c r="H934" s="31" t="s">
        <v>33</v>
      </c>
      <c r="I934" s="31">
        <v>4</v>
      </c>
      <c r="J934" s="84" t="s">
        <v>111</v>
      </c>
      <c r="K934" s="98"/>
      <c r="L934" s="98"/>
      <c r="M934" s="98"/>
      <c r="N934" s="83" t="s">
        <v>3274</v>
      </c>
      <c r="O934" s="98">
        <v>25704</v>
      </c>
      <c r="P934" s="81"/>
      <c r="Q934" s="33"/>
      <c r="R934" s="39" t="s">
        <v>536</v>
      </c>
    </row>
    <row r="935" spans="1:18" ht="18" customHeight="1" x14ac:dyDescent="0.15">
      <c r="A935" s="30">
        <v>2</v>
      </c>
      <c r="B935" s="31" t="s">
        <v>130</v>
      </c>
      <c r="C935" s="31">
        <v>2</v>
      </c>
      <c r="D935" s="31" t="s">
        <v>534</v>
      </c>
      <c r="E935" s="31">
        <v>1</v>
      </c>
      <c r="F935" s="31" t="s">
        <v>535</v>
      </c>
      <c r="G935" s="31">
        <v>11</v>
      </c>
      <c r="H935" s="31" t="s">
        <v>33</v>
      </c>
      <c r="I935" s="31">
        <v>4</v>
      </c>
      <c r="J935" s="84" t="s">
        <v>111</v>
      </c>
      <c r="K935" s="98"/>
      <c r="L935" s="98"/>
      <c r="M935" s="98"/>
      <c r="N935" s="83" t="s">
        <v>3275</v>
      </c>
      <c r="O935" s="98">
        <v>25704</v>
      </c>
      <c r="P935" s="81"/>
      <c r="Q935" s="33"/>
      <c r="R935" s="39" t="s">
        <v>536</v>
      </c>
    </row>
    <row r="936" spans="1:18" ht="18" customHeight="1" x14ac:dyDescent="0.15">
      <c r="A936" s="30">
        <v>2</v>
      </c>
      <c r="B936" s="31" t="s">
        <v>130</v>
      </c>
      <c r="C936" s="31">
        <v>2</v>
      </c>
      <c r="D936" s="31" t="s">
        <v>534</v>
      </c>
      <c r="E936" s="31">
        <v>1</v>
      </c>
      <c r="F936" s="31" t="s">
        <v>535</v>
      </c>
      <c r="G936" s="31">
        <v>11</v>
      </c>
      <c r="H936" s="31" t="s">
        <v>33</v>
      </c>
      <c r="I936" s="31">
        <v>4</v>
      </c>
      <c r="J936" s="84" t="s">
        <v>111</v>
      </c>
      <c r="K936" s="98"/>
      <c r="L936" s="98"/>
      <c r="M936" s="98"/>
      <c r="N936" s="83" t="s">
        <v>4199</v>
      </c>
      <c r="O936" s="98">
        <v>23760</v>
      </c>
      <c r="P936" s="81"/>
      <c r="Q936" s="33"/>
      <c r="R936" s="39" t="s">
        <v>536</v>
      </c>
    </row>
    <row r="937" spans="1:18" ht="18" customHeight="1" x14ac:dyDescent="0.15">
      <c r="A937" s="30">
        <v>2</v>
      </c>
      <c r="B937" s="31" t="s">
        <v>130</v>
      </c>
      <c r="C937" s="31">
        <v>2</v>
      </c>
      <c r="D937" s="31" t="s">
        <v>534</v>
      </c>
      <c r="E937" s="31">
        <v>1</v>
      </c>
      <c r="F937" s="31" t="s">
        <v>535</v>
      </c>
      <c r="G937" s="31">
        <v>11</v>
      </c>
      <c r="H937" s="31" t="s">
        <v>33</v>
      </c>
      <c r="I937" s="31">
        <v>4</v>
      </c>
      <c r="J937" s="84" t="s">
        <v>111</v>
      </c>
      <c r="K937" s="98"/>
      <c r="L937" s="98"/>
      <c r="M937" s="98"/>
      <c r="N937" s="83" t="s">
        <v>567</v>
      </c>
      <c r="O937" s="98">
        <v>20000</v>
      </c>
      <c r="P937" s="81"/>
      <c r="Q937" s="33"/>
      <c r="R937" s="39" t="s">
        <v>536</v>
      </c>
    </row>
    <row r="938" spans="1:18" ht="18" customHeight="1" x14ac:dyDescent="0.15">
      <c r="A938" s="30">
        <v>2</v>
      </c>
      <c r="B938" s="31" t="s">
        <v>130</v>
      </c>
      <c r="C938" s="31">
        <v>2</v>
      </c>
      <c r="D938" s="31" t="s">
        <v>534</v>
      </c>
      <c r="E938" s="31">
        <v>1</v>
      </c>
      <c r="F938" s="31" t="s">
        <v>535</v>
      </c>
      <c r="G938" s="31">
        <v>11</v>
      </c>
      <c r="H938" s="31" t="s">
        <v>33</v>
      </c>
      <c r="I938" s="31">
        <v>4</v>
      </c>
      <c r="J938" s="84" t="s">
        <v>111</v>
      </c>
      <c r="K938" s="98"/>
      <c r="L938" s="98"/>
      <c r="M938" s="98"/>
      <c r="N938" s="83" t="s">
        <v>4200</v>
      </c>
      <c r="O938" s="98">
        <v>31350</v>
      </c>
      <c r="P938" s="81"/>
      <c r="Q938" s="33"/>
      <c r="R938" s="39" t="s">
        <v>536</v>
      </c>
    </row>
    <row r="939" spans="1:18" ht="18" customHeight="1" x14ac:dyDescent="0.15">
      <c r="A939" s="30">
        <v>2</v>
      </c>
      <c r="B939" s="31" t="s">
        <v>130</v>
      </c>
      <c r="C939" s="31">
        <v>2</v>
      </c>
      <c r="D939" s="31" t="s">
        <v>534</v>
      </c>
      <c r="E939" s="31">
        <v>1</v>
      </c>
      <c r="F939" s="31" t="s">
        <v>535</v>
      </c>
      <c r="G939" s="31">
        <v>11</v>
      </c>
      <c r="H939" s="31" t="s">
        <v>33</v>
      </c>
      <c r="I939" s="31">
        <v>4</v>
      </c>
      <c r="J939" s="84" t="s">
        <v>111</v>
      </c>
      <c r="K939" s="98"/>
      <c r="L939" s="98"/>
      <c r="M939" s="98"/>
      <c r="N939" s="83" t="s">
        <v>568</v>
      </c>
      <c r="O939" s="98">
        <v>10000</v>
      </c>
      <c r="P939" s="81"/>
      <c r="Q939" s="33"/>
      <c r="R939" s="39" t="s">
        <v>536</v>
      </c>
    </row>
    <row r="940" spans="1:18" ht="18" customHeight="1" x14ac:dyDescent="0.15">
      <c r="A940" s="30">
        <v>2</v>
      </c>
      <c r="B940" s="31" t="s">
        <v>130</v>
      </c>
      <c r="C940" s="31">
        <v>2</v>
      </c>
      <c r="D940" s="31" t="s">
        <v>534</v>
      </c>
      <c r="E940" s="31">
        <v>1</v>
      </c>
      <c r="F940" s="31" t="s">
        <v>535</v>
      </c>
      <c r="G940" s="31">
        <v>11</v>
      </c>
      <c r="H940" s="31" t="s">
        <v>33</v>
      </c>
      <c r="I940" s="31">
        <v>4</v>
      </c>
      <c r="J940" s="84" t="s">
        <v>111</v>
      </c>
      <c r="K940" s="98"/>
      <c r="L940" s="98"/>
      <c r="M940" s="98"/>
      <c r="N940" s="83" t="s">
        <v>569</v>
      </c>
      <c r="O940" s="98">
        <v>12000</v>
      </c>
      <c r="P940" s="81"/>
      <c r="Q940" s="33"/>
      <c r="R940" s="39" t="s">
        <v>536</v>
      </c>
    </row>
    <row r="941" spans="1:18" ht="18" customHeight="1" x14ac:dyDescent="0.15">
      <c r="A941" s="30">
        <v>2</v>
      </c>
      <c r="B941" s="31" t="s">
        <v>130</v>
      </c>
      <c r="C941" s="31">
        <v>2</v>
      </c>
      <c r="D941" s="31" t="s">
        <v>534</v>
      </c>
      <c r="E941" s="31">
        <v>1</v>
      </c>
      <c r="F941" s="31" t="s">
        <v>535</v>
      </c>
      <c r="G941" s="31">
        <v>11</v>
      </c>
      <c r="H941" s="31" t="s">
        <v>33</v>
      </c>
      <c r="I941" s="32">
        <v>6</v>
      </c>
      <c r="J941" s="83" t="s">
        <v>48</v>
      </c>
      <c r="K941" s="98">
        <v>50</v>
      </c>
      <c r="L941" s="98">
        <v>50</v>
      </c>
      <c r="M941" s="98">
        <f>K941-L941</f>
        <v>0</v>
      </c>
      <c r="N941" s="83" t="s">
        <v>570</v>
      </c>
      <c r="O941" s="98">
        <v>20000</v>
      </c>
      <c r="P941" s="81"/>
      <c r="Q941" s="33"/>
      <c r="R941" s="39" t="s">
        <v>536</v>
      </c>
    </row>
    <row r="942" spans="1:18" ht="18" customHeight="1" x14ac:dyDescent="0.15">
      <c r="A942" s="30">
        <v>2</v>
      </c>
      <c r="B942" s="31" t="s">
        <v>130</v>
      </c>
      <c r="C942" s="31">
        <v>2</v>
      </c>
      <c r="D942" s="31" t="s">
        <v>534</v>
      </c>
      <c r="E942" s="31">
        <v>1</v>
      </c>
      <c r="F942" s="31" t="s">
        <v>535</v>
      </c>
      <c r="G942" s="31">
        <v>11</v>
      </c>
      <c r="H942" s="31" t="s">
        <v>33</v>
      </c>
      <c r="I942" s="31">
        <v>6</v>
      </c>
      <c r="J942" s="84" t="s">
        <v>48</v>
      </c>
      <c r="K942" s="98"/>
      <c r="L942" s="98"/>
      <c r="M942" s="98"/>
      <c r="N942" s="83" t="s">
        <v>571</v>
      </c>
      <c r="O942" s="98">
        <v>30000</v>
      </c>
      <c r="P942" s="81"/>
      <c r="Q942" s="33"/>
      <c r="R942" s="39" t="s">
        <v>536</v>
      </c>
    </row>
    <row r="943" spans="1:18" ht="18" customHeight="1" x14ac:dyDescent="0.15">
      <c r="A943" s="30">
        <v>2</v>
      </c>
      <c r="B943" s="31" t="s">
        <v>130</v>
      </c>
      <c r="C943" s="31">
        <v>2</v>
      </c>
      <c r="D943" s="31" t="s">
        <v>534</v>
      </c>
      <c r="E943" s="31">
        <v>1</v>
      </c>
      <c r="F943" s="31" t="s">
        <v>535</v>
      </c>
      <c r="G943" s="32">
        <v>12</v>
      </c>
      <c r="H943" s="32" t="s">
        <v>36</v>
      </c>
      <c r="I943" s="32"/>
      <c r="J943" s="83"/>
      <c r="K943" s="98"/>
      <c r="L943" s="98"/>
      <c r="M943" s="98"/>
      <c r="N943" s="83"/>
      <c r="O943" s="33"/>
      <c r="P943" s="81"/>
      <c r="Q943" s="33"/>
      <c r="R943" s="39" t="s">
        <v>536</v>
      </c>
    </row>
    <row r="944" spans="1:18" ht="18" customHeight="1" x14ac:dyDescent="0.15">
      <c r="A944" s="30">
        <v>2</v>
      </c>
      <c r="B944" s="31" t="s">
        <v>130</v>
      </c>
      <c r="C944" s="31">
        <v>2</v>
      </c>
      <c r="D944" s="31" t="s">
        <v>534</v>
      </c>
      <c r="E944" s="31">
        <v>1</v>
      </c>
      <c r="F944" s="31" t="s">
        <v>535</v>
      </c>
      <c r="G944" s="31">
        <v>12</v>
      </c>
      <c r="H944" s="31" t="s">
        <v>36</v>
      </c>
      <c r="I944" s="32">
        <v>1</v>
      </c>
      <c r="J944" s="83" t="s">
        <v>37</v>
      </c>
      <c r="K944" s="98">
        <v>1979</v>
      </c>
      <c r="L944" s="98">
        <v>1958</v>
      </c>
      <c r="M944" s="98">
        <f>K944-L944</f>
        <v>21</v>
      </c>
      <c r="N944" s="83" t="s">
        <v>3276</v>
      </c>
      <c r="O944" s="98">
        <v>328000</v>
      </c>
      <c r="P944" s="81"/>
      <c r="Q944" s="33"/>
      <c r="R944" s="39" t="s">
        <v>536</v>
      </c>
    </row>
    <row r="945" spans="1:18" ht="18" customHeight="1" x14ac:dyDescent="0.15">
      <c r="A945" s="30">
        <v>2</v>
      </c>
      <c r="B945" s="31" t="s">
        <v>130</v>
      </c>
      <c r="C945" s="31">
        <v>2</v>
      </c>
      <c r="D945" s="31" t="s">
        <v>534</v>
      </c>
      <c r="E945" s="31">
        <v>1</v>
      </c>
      <c r="F945" s="31" t="s">
        <v>535</v>
      </c>
      <c r="G945" s="31">
        <v>12</v>
      </c>
      <c r="H945" s="31" t="s">
        <v>36</v>
      </c>
      <c r="I945" s="31">
        <v>1</v>
      </c>
      <c r="J945" s="84" t="s">
        <v>37</v>
      </c>
      <c r="K945" s="98"/>
      <c r="L945" s="98"/>
      <c r="M945" s="98"/>
      <c r="N945" s="83" t="s">
        <v>572</v>
      </c>
      <c r="O945" s="98">
        <v>434000</v>
      </c>
      <c r="P945" s="81"/>
      <c r="Q945" s="33"/>
      <c r="R945" s="39" t="s">
        <v>536</v>
      </c>
    </row>
    <row r="946" spans="1:18" ht="18" customHeight="1" x14ac:dyDescent="0.15">
      <c r="A946" s="30">
        <v>2</v>
      </c>
      <c r="B946" s="31" t="s">
        <v>130</v>
      </c>
      <c r="C946" s="31">
        <v>2</v>
      </c>
      <c r="D946" s="31" t="s">
        <v>534</v>
      </c>
      <c r="E946" s="31">
        <v>1</v>
      </c>
      <c r="F946" s="31" t="s">
        <v>535</v>
      </c>
      <c r="G946" s="31">
        <v>12</v>
      </c>
      <c r="H946" s="31" t="s">
        <v>36</v>
      </c>
      <c r="I946" s="31">
        <v>1</v>
      </c>
      <c r="J946" s="84" t="s">
        <v>37</v>
      </c>
      <c r="K946" s="98"/>
      <c r="L946" s="98"/>
      <c r="M946" s="98"/>
      <c r="N946" s="83" t="s">
        <v>3277</v>
      </c>
      <c r="O946" s="98">
        <v>552000</v>
      </c>
      <c r="P946" s="81"/>
      <c r="Q946" s="33"/>
      <c r="R946" s="39" t="s">
        <v>536</v>
      </c>
    </row>
    <row r="947" spans="1:18" ht="18" customHeight="1" x14ac:dyDescent="0.15">
      <c r="A947" s="30">
        <v>2</v>
      </c>
      <c r="B947" s="31" t="s">
        <v>130</v>
      </c>
      <c r="C947" s="31">
        <v>2</v>
      </c>
      <c r="D947" s="31" t="s">
        <v>534</v>
      </c>
      <c r="E947" s="31">
        <v>1</v>
      </c>
      <c r="F947" s="31" t="s">
        <v>535</v>
      </c>
      <c r="G947" s="31">
        <v>12</v>
      </c>
      <c r="H947" s="31" t="s">
        <v>36</v>
      </c>
      <c r="I947" s="31">
        <v>1</v>
      </c>
      <c r="J947" s="84" t="s">
        <v>37</v>
      </c>
      <c r="K947" s="98"/>
      <c r="L947" s="98"/>
      <c r="M947" s="98"/>
      <c r="N947" s="83" t="s">
        <v>3278</v>
      </c>
      <c r="O947" s="98">
        <v>140000</v>
      </c>
      <c r="P947" s="81"/>
      <c r="Q947" s="33"/>
      <c r="R947" s="39" t="s">
        <v>536</v>
      </c>
    </row>
    <row r="948" spans="1:18" ht="18" customHeight="1" x14ac:dyDescent="0.15">
      <c r="A948" s="30">
        <v>2</v>
      </c>
      <c r="B948" s="31" t="s">
        <v>130</v>
      </c>
      <c r="C948" s="31">
        <v>2</v>
      </c>
      <c r="D948" s="31" t="s">
        <v>534</v>
      </c>
      <c r="E948" s="31">
        <v>1</v>
      </c>
      <c r="F948" s="31" t="s">
        <v>535</v>
      </c>
      <c r="G948" s="31">
        <v>12</v>
      </c>
      <c r="H948" s="31" t="s">
        <v>36</v>
      </c>
      <c r="I948" s="31">
        <v>1</v>
      </c>
      <c r="J948" s="84" t="s">
        <v>37</v>
      </c>
      <c r="K948" s="98"/>
      <c r="L948" s="98"/>
      <c r="M948" s="98"/>
      <c r="N948" s="83" t="s">
        <v>3279</v>
      </c>
      <c r="O948" s="98">
        <v>196800</v>
      </c>
      <c r="P948" s="81"/>
      <c r="Q948" s="33"/>
      <c r="R948" s="39" t="s">
        <v>536</v>
      </c>
    </row>
    <row r="949" spans="1:18" ht="18" customHeight="1" x14ac:dyDescent="0.15">
      <c r="A949" s="30">
        <v>2</v>
      </c>
      <c r="B949" s="31" t="s">
        <v>130</v>
      </c>
      <c r="C949" s="31">
        <v>2</v>
      </c>
      <c r="D949" s="31" t="s">
        <v>534</v>
      </c>
      <c r="E949" s="31">
        <v>1</v>
      </c>
      <c r="F949" s="31" t="s">
        <v>535</v>
      </c>
      <c r="G949" s="31">
        <v>12</v>
      </c>
      <c r="H949" s="31" t="s">
        <v>36</v>
      </c>
      <c r="I949" s="31">
        <v>1</v>
      </c>
      <c r="J949" s="84" t="s">
        <v>37</v>
      </c>
      <c r="K949" s="98"/>
      <c r="L949" s="98"/>
      <c r="M949" s="98"/>
      <c r="N949" s="83" t="s">
        <v>573</v>
      </c>
      <c r="O949" s="98">
        <v>328000</v>
      </c>
      <c r="P949" s="81"/>
      <c r="Q949" s="33"/>
      <c r="R949" s="39" t="s">
        <v>536</v>
      </c>
    </row>
    <row r="950" spans="1:18" ht="18" customHeight="1" x14ac:dyDescent="0.15">
      <c r="A950" s="30">
        <v>2</v>
      </c>
      <c r="B950" s="31" t="s">
        <v>130</v>
      </c>
      <c r="C950" s="31">
        <v>2</v>
      </c>
      <c r="D950" s="31" t="s">
        <v>534</v>
      </c>
      <c r="E950" s="31">
        <v>1</v>
      </c>
      <c r="F950" s="31" t="s">
        <v>535</v>
      </c>
      <c r="G950" s="31">
        <v>12</v>
      </c>
      <c r="H950" s="31" t="s">
        <v>36</v>
      </c>
      <c r="I950" s="32">
        <v>3</v>
      </c>
      <c r="J950" s="83" t="s">
        <v>6</v>
      </c>
      <c r="K950" s="98">
        <v>73</v>
      </c>
      <c r="L950" s="98">
        <v>73</v>
      </c>
      <c r="M950" s="98">
        <f>K950-L950</f>
        <v>0</v>
      </c>
      <c r="N950" s="83" t="s">
        <v>574</v>
      </c>
      <c r="O950" s="98">
        <v>7000</v>
      </c>
      <c r="P950" s="81"/>
      <c r="Q950" s="33"/>
      <c r="R950" s="39" t="s">
        <v>536</v>
      </c>
    </row>
    <row r="951" spans="1:18" ht="18" customHeight="1" x14ac:dyDescent="0.15">
      <c r="A951" s="30">
        <v>2</v>
      </c>
      <c r="B951" s="31" t="s">
        <v>130</v>
      </c>
      <c r="C951" s="31">
        <v>2</v>
      </c>
      <c r="D951" s="31" t="s">
        <v>534</v>
      </c>
      <c r="E951" s="31">
        <v>1</v>
      </c>
      <c r="F951" s="31" t="s">
        <v>535</v>
      </c>
      <c r="G951" s="31">
        <v>12</v>
      </c>
      <c r="H951" s="31" t="s">
        <v>36</v>
      </c>
      <c r="I951" s="31">
        <v>3</v>
      </c>
      <c r="J951" s="84" t="s">
        <v>6</v>
      </c>
      <c r="K951" s="98"/>
      <c r="L951" s="98"/>
      <c r="M951" s="98"/>
      <c r="N951" s="83" t="s">
        <v>575</v>
      </c>
      <c r="O951" s="98">
        <v>16000</v>
      </c>
      <c r="P951" s="81"/>
      <c r="Q951" s="33"/>
      <c r="R951" s="39" t="s">
        <v>536</v>
      </c>
    </row>
    <row r="952" spans="1:18" ht="18" customHeight="1" x14ac:dyDescent="0.15">
      <c r="A952" s="30">
        <v>2</v>
      </c>
      <c r="B952" s="31" t="s">
        <v>130</v>
      </c>
      <c r="C952" s="31">
        <v>2</v>
      </c>
      <c r="D952" s="31" t="s">
        <v>534</v>
      </c>
      <c r="E952" s="31">
        <v>1</v>
      </c>
      <c r="F952" s="31" t="s">
        <v>535</v>
      </c>
      <c r="G952" s="31">
        <v>12</v>
      </c>
      <c r="H952" s="31" t="s">
        <v>36</v>
      </c>
      <c r="I952" s="31">
        <v>3</v>
      </c>
      <c r="J952" s="84" t="s">
        <v>6</v>
      </c>
      <c r="K952" s="98"/>
      <c r="L952" s="98"/>
      <c r="M952" s="98"/>
      <c r="N952" s="83" t="s">
        <v>576</v>
      </c>
      <c r="O952" s="98">
        <v>10000</v>
      </c>
      <c r="P952" s="81"/>
      <c r="Q952" s="33"/>
      <c r="R952" s="39" t="s">
        <v>536</v>
      </c>
    </row>
    <row r="953" spans="1:18" ht="18" customHeight="1" x14ac:dyDescent="0.15">
      <c r="A953" s="30">
        <v>2</v>
      </c>
      <c r="B953" s="31" t="s">
        <v>130</v>
      </c>
      <c r="C953" s="31">
        <v>2</v>
      </c>
      <c r="D953" s="31" t="s">
        <v>534</v>
      </c>
      <c r="E953" s="31">
        <v>1</v>
      </c>
      <c r="F953" s="31" t="s">
        <v>535</v>
      </c>
      <c r="G953" s="31">
        <v>12</v>
      </c>
      <c r="H953" s="31" t="s">
        <v>36</v>
      </c>
      <c r="I953" s="31">
        <v>3</v>
      </c>
      <c r="J953" s="84" t="s">
        <v>6</v>
      </c>
      <c r="K953" s="98"/>
      <c r="L953" s="98"/>
      <c r="M953" s="98"/>
      <c r="N953" s="83" t="s">
        <v>577</v>
      </c>
      <c r="O953" s="98">
        <v>40000</v>
      </c>
      <c r="P953" s="81"/>
      <c r="Q953" s="33"/>
      <c r="R953" s="39" t="s">
        <v>536</v>
      </c>
    </row>
    <row r="954" spans="1:18" ht="18" customHeight="1" x14ac:dyDescent="0.15">
      <c r="A954" s="30">
        <v>2</v>
      </c>
      <c r="B954" s="31" t="s">
        <v>130</v>
      </c>
      <c r="C954" s="31">
        <v>2</v>
      </c>
      <c r="D954" s="31" t="s">
        <v>534</v>
      </c>
      <c r="E954" s="31">
        <v>1</v>
      </c>
      <c r="F954" s="31" t="s">
        <v>535</v>
      </c>
      <c r="G954" s="32">
        <v>13</v>
      </c>
      <c r="H954" s="32" t="s">
        <v>39</v>
      </c>
      <c r="I954" s="32"/>
      <c r="J954" s="83"/>
      <c r="K954" s="98"/>
      <c r="L954" s="98"/>
      <c r="M954" s="98"/>
      <c r="N954" s="83"/>
      <c r="O954" s="33"/>
      <c r="P954" s="81"/>
      <c r="Q954" s="33"/>
      <c r="R954" s="39" t="s">
        <v>536</v>
      </c>
    </row>
    <row r="955" spans="1:18" ht="18" customHeight="1" x14ac:dyDescent="0.15">
      <c r="A955" s="30">
        <v>2</v>
      </c>
      <c r="B955" s="31" t="s">
        <v>130</v>
      </c>
      <c r="C955" s="31">
        <v>2</v>
      </c>
      <c r="D955" s="31" t="s">
        <v>534</v>
      </c>
      <c r="E955" s="31">
        <v>1</v>
      </c>
      <c r="F955" s="31" t="s">
        <v>535</v>
      </c>
      <c r="G955" s="31">
        <v>13</v>
      </c>
      <c r="H955" s="31" t="s">
        <v>39</v>
      </c>
      <c r="I955" s="32">
        <v>21</v>
      </c>
      <c r="J955" s="83" t="s">
        <v>117</v>
      </c>
      <c r="K955" s="98">
        <v>2810</v>
      </c>
      <c r="L955" s="98">
        <v>462</v>
      </c>
      <c r="M955" s="98">
        <f>K955-L955</f>
        <v>2348</v>
      </c>
      <c r="N955" s="83" t="s">
        <v>578</v>
      </c>
      <c r="O955" s="98">
        <v>300000</v>
      </c>
      <c r="P955" s="81"/>
      <c r="Q955" s="33"/>
      <c r="R955" s="39" t="s">
        <v>536</v>
      </c>
    </row>
    <row r="956" spans="1:18" ht="18" customHeight="1" x14ac:dyDescent="0.15">
      <c r="A956" s="30">
        <v>2</v>
      </c>
      <c r="B956" s="31" t="s">
        <v>130</v>
      </c>
      <c r="C956" s="31">
        <v>2</v>
      </c>
      <c r="D956" s="31" t="s">
        <v>534</v>
      </c>
      <c r="E956" s="31">
        <v>1</v>
      </c>
      <c r="F956" s="31" t="s">
        <v>535</v>
      </c>
      <c r="G956" s="31">
        <v>13</v>
      </c>
      <c r="H956" s="31" t="s">
        <v>39</v>
      </c>
      <c r="I956" s="31">
        <v>21</v>
      </c>
      <c r="J956" s="84" t="s">
        <v>117</v>
      </c>
      <c r="K956" s="98"/>
      <c r="L956" s="98"/>
      <c r="M956" s="98"/>
      <c r="N956" s="83" t="s">
        <v>3280</v>
      </c>
      <c r="O956" s="98">
        <v>162000</v>
      </c>
      <c r="P956" s="81"/>
      <c r="Q956" s="33"/>
      <c r="R956" s="39" t="s">
        <v>536</v>
      </c>
    </row>
    <row r="957" spans="1:18" ht="18" customHeight="1" x14ac:dyDescent="0.15">
      <c r="A957" s="30">
        <v>2</v>
      </c>
      <c r="B957" s="31" t="s">
        <v>130</v>
      </c>
      <c r="C957" s="31">
        <v>2</v>
      </c>
      <c r="D957" s="31" t="s">
        <v>534</v>
      </c>
      <c r="E957" s="31">
        <v>1</v>
      </c>
      <c r="F957" s="31" t="s">
        <v>535</v>
      </c>
      <c r="G957" s="31">
        <v>13</v>
      </c>
      <c r="H957" s="31" t="s">
        <v>39</v>
      </c>
      <c r="I957" s="31">
        <v>21</v>
      </c>
      <c r="J957" s="84" t="s">
        <v>117</v>
      </c>
      <c r="K957" s="98"/>
      <c r="L957" s="98"/>
      <c r="M957" s="98"/>
      <c r="N957" s="83" t="s">
        <v>579</v>
      </c>
      <c r="O957" s="98">
        <v>2347400</v>
      </c>
      <c r="P957" s="81"/>
      <c r="Q957" s="33"/>
      <c r="R957" s="39" t="s">
        <v>536</v>
      </c>
    </row>
    <row r="958" spans="1:18" ht="18" customHeight="1" x14ac:dyDescent="0.15">
      <c r="A958" s="30">
        <v>2</v>
      </c>
      <c r="B958" s="31" t="s">
        <v>130</v>
      </c>
      <c r="C958" s="31">
        <v>2</v>
      </c>
      <c r="D958" s="31" t="s">
        <v>534</v>
      </c>
      <c r="E958" s="31">
        <v>1</v>
      </c>
      <c r="F958" s="31" t="s">
        <v>535</v>
      </c>
      <c r="G958" s="31">
        <v>13</v>
      </c>
      <c r="H958" s="31" t="s">
        <v>39</v>
      </c>
      <c r="I958" s="32">
        <v>51</v>
      </c>
      <c r="J958" s="83" t="s">
        <v>175</v>
      </c>
      <c r="K958" s="98">
        <v>7425</v>
      </c>
      <c r="L958" s="98">
        <v>7018</v>
      </c>
      <c r="M958" s="98">
        <f>K958-L958</f>
        <v>407</v>
      </c>
      <c r="N958" s="83" t="s">
        <v>580</v>
      </c>
      <c r="O958" s="98">
        <v>547180</v>
      </c>
      <c r="P958" s="81"/>
      <c r="Q958" s="33"/>
      <c r="R958" s="39" t="s">
        <v>536</v>
      </c>
    </row>
    <row r="959" spans="1:18" ht="18" customHeight="1" x14ac:dyDescent="0.15">
      <c r="A959" s="30">
        <v>2</v>
      </c>
      <c r="B959" s="31" t="s">
        <v>130</v>
      </c>
      <c r="C959" s="31">
        <v>2</v>
      </c>
      <c r="D959" s="31" t="s">
        <v>534</v>
      </c>
      <c r="E959" s="31">
        <v>1</v>
      </c>
      <c r="F959" s="31" t="s">
        <v>535</v>
      </c>
      <c r="G959" s="31">
        <v>13</v>
      </c>
      <c r="H959" s="31" t="s">
        <v>39</v>
      </c>
      <c r="I959" s="31">
        <v>51</v>
      </c>
      <c r="J959" s="84" t="s">
        <v>175</v>
      </c>
      <c r="K959" s="98"/>
      <c r="L959" s="98"/>
      <c r="M959" s="98"/>
      <c r="N959" s="83" t="s">
        <v>581</v>
      </c>
      <c r="O959" s="98">
        <v>816310</v>
      </c>
      <c r="P959" s="81"/>
      <c r="Q959" s="33"/>
      <c r="R959" s="39" t="s">
        <v>536</v>
      </c>
    </row>
    <row r="960" spans="1:18" ht="18" customHeight="1" x14ac:dyDescent="0.15">
      <c r="A960" s="30">
        <v>2</v>
      </c>
      <c r="B960" s="31" t="s">
        <v>130</v>
      </c>
      <c r="C960" s="31">
        <v>2</v>
      </c>
      <c r="D960" s="31" t="s">
        <v>534</v>
      </c>
      <c r="E960" s="31">
        <v>1</v>
      </c>
      <c r="F960" s="31" t="s">
        <v>535</v>
      </c>
      <c r="G960" s="31">
        <v>13</v>
      </c>
      <c r="H960" s="31" t="s">
        <v>39</v>
      </c>
      <c r="I960" s="31">
        <v>51</v>
      </c>
      <c r="J960" s="84" t="s">
        <v>175</v>
      </c>
      <c r="K960" s="98"/>
      <c r="L960" s="98"/>
      <c r="M960" s="98"/>
      <c r="N960" s="83" t="s">
        <v>582</v>
      </c>
      <c r="O960" s="98"/>
      <c r="P960" s="81"/>
      <c r="Q960" s="33"/>
      <c r="R960" s="39" t="s">
        <v>536</v>
      </c>
    </row>
    <row r="961" spans="1:18" ht="18" customHeight="1" x14ac:dyDescent="0.15">
      <c r="A961" s="30">
        <v>2</v>
      </c>
      <c r="B961" s="31" t="s">
        <v>130</v>
      </c>
      <c r="C961" s="31">
        <v>2</v>
      </c>
      <c r="D961" s="31" t="s">
        <v>534</v>
      </c>
      <c r="E961" s="31">
        <v>1</v>
      </c>
      <c r="F961" s="31" t="s">
        <v>535</v>
      </c>
      <c r="G961" s="31">
        <v>13</v>
      </c>
      <c r="H961" s="31" t="s">
        <v>39</v>
      </c>
      <c r="I961" s="31">
        <v>51</v>
      </c>
      <c r="J961" s="84" t="s">
        <v>175</v>
      </c>
      <c r="K961" s="98"/>
      <c r="L961" s="98"/>
      <c r="M961" s="98"/>
      <c r="N961" s="83" t="s">
        <v>583</v>
      </c>
      <c r="O961" s="98">
        <v>891110</v>
      </c>
      <c r="P961" s="81"/>
      <c r="Q961" s="33"/>
      <c r="R961" s="39" t="s">
        <v>536</v>
      </c>
    </row>
    <row r="962" spans="1:18" ht="18" customHeight="1" x14ac:dyDescent="0.15">
      <c r="A962" s="30">
        <v>2</v>
      </c>
      <c r="B962" s="31" t="s">
        <v>130</v>
      </c>
      <c r="C962" s="31">
        <v>2</v>
      </c>
      <c r="D962" s="31" t="s">
        <v>534</v>
      </c>
      <c r="E962" s="31">
        <v>1</v>
      </c>
      <c r="F962" s="31" t="s">
        <v>535</v>
      </c>
      <c r="G962" s="31">
        <v>13</v>
      </c>
      <c r="H962" s="31" t="s">
        <v>39</v>
      </c>
      <c r="I962" s="31">
        <v>51</v>
      </c>
      <c r="J962" s="84" t="s">
        <v>175</v>
      </c>
      <c r="K962" s="98"/>
      <c r="L962" s="98"/>
      <c r="M962" s="98"/>
      <c r="N962" s="83" t="s">
        <v>584</v>
      </c>
      <c r="O962" s="98">
        <v>251614</v>
      </c>
      <c r="P962" s="81"/>
      <c r="Q962" s="33"/>
      <c r="R962" s="39" t="s">
        <v>536</v>
      </c>
    </row>
    <row r="963" spans="1:18" ht="18" customHeight="1" x14ac:dyDescent="0.15">
      <c r="A963" s="30">
        <v>2</v>
      </c>
      <c r="B963" s="31" t="s">
        <v>130</v>
      </c>
      <c r="C963" s="31">
        <v>2</v>
      </c>
      <c r="D963" s="31" t="s">
        <v>534</v>
      </c>
      <c r="E963" s="31">
        <v>1</v>
      </c>
      <c r="F963" s="31" t="s">
        <v>535</v>
      </c>
      <c r="G963" s="31">
        <v>13</v>
      </c>
      <c r="H963" s="31" t="s">
        <v>39</v>
      </c>
      <c r="I963" s="31">
        <v>51</v>
      </c>
      <c r="J963" s="84" t="s">
        <v>175</v>
      </c>
      <c r="K963" s="98"/>
      <c r="L963" s="98"/>
      <c r="M963" s="98"/>
      <c r="N963" s="83" t="s">
        <v>585</v>
      </c>
      <c r="O963" s="98"/>
      <c r="P963" s="81"/>
      <c r="Q963" s="33"/>
      <c r="R963" s="39" t="s">
        <v>536</v>
      </c>
    </row>
    <row r="964" spans="1:18" ht="18" customHeight="1" x14ac:dyDescent="0.15">
      <c r="A964" s="30">
        <v>2</v>
      </c>
      <c r="B964" s="31" t="s">
        <v>130</v>
      </c>
      <c r="C964" s="31">
        <v>2</v>
      </c>
      <c r="D964" s="31" t="s">
        <v>534</v>
      </c>
      <c r="E964" s="31">
        <v>1</v>
      </c>
      <c r="F964" s="31" t="s">
        <v>535</v>
      </c>
      <c r="G964" s="31">
        <v>13</v>
      </c>
      <c r="H964" s="31" t="s">
        <v>39</v>
      </c>
      <c r="I964" s="31">
        <v>51</v>
      </c>
      <c r="J964" s="84" t="s">
        <v>175</v>
      </c>
      <c r="K964" s="98"/>
      <c r="L964" s="98"/>
      <c r="M964" s="98"/>
      <c r="N964" s="83" t="s">
        <v>3281</v>
      </c>
      <c r="O964" s="98">
        <v>1432260</v>
      </c>
      <c r="P964" s="81"/>
      <c r="Q964" s="33"/>
      <c r="R964" s="39" t="s">
        <v>536</v>
      </c>
    </row>
    <row r="965" spans="1:18" ht="18" customHeight="1" x14ac:dyDescent="0.15">
      <c r="A965" s="30">
        <v>2</v>
      </c>
      <c r="B965" s="31" t="s">
        <v>130</v>
      </c>
      <c r="C965" s="31">
        <v>2</v>
      </c>
      <c r="D965" s="31" t="s">
        <v>534</v>
      </c>
      <c r="E965" s="31">
        <v>1</v>
      </c>
      <c r="F965" s="31" t="s">
        <v>535</v>
      </c>
      <c r="G965" s="31">
        <v>13</v>
      </c>
      <c r="H965" s="31" t="s">
        <v>39</v>
      </c>
      <c r="I965" s="31">
        <v>51</v>
      </c>
      <c r="J965" s="84" t="s">
        <v>175</v>
      </c>
      <c r="K965" s="98"/>
      <c r="L965" s="98"/>
      <c r="M965" s="98"/>
      <c r="N965" s="83" t="s">
        <v>586</v>
      </c>
      <c r="O965" s="98">
        <v>299160</v>
      </c>
      <c r="P965" s="81"/>
      <c r="Q965" s="33"/>
      <c r="R965" s="39" t="s">
        <v>536</v>
      </c>
    </row>
    <row r="966" spans="1:18" ht="18" customHeight="1" x14ac:dyDescent="0.15">
      <c r="A966" s="30">
        <v>2</v>
      </c>
      <c r="B966" s="31" t="s">
        <v>130</v>
      </c>
      <c r="C966" s="31">
        <v>2</v>
      </c>
      <c r="D966" s="31" t="s">
        <v>534</v>
      </c>
      <c r="E966" s="31">
        <v>1</v>
      </c>
      <c r="F966" s="31" t="s">
        <v>535</v>
      </c>
      <c r="G966" s="31">
        <v>13</v>
      </c>
      <c r="H966" s="31" t="s">
        <v>39</v>
      </c>
      <c r="I966" s="31">
        <v>51</v>
      </c>
      <c r="J966" s="84" t="s">
        <v>175</v>
      </c>
      <c r="K966" s="98"/>
      <c r="L966" s="98"/>
      <c r="M966" s="98"/>
      <c r="N966" s="83" t="s">
        <v>587</v>
      </c>
      <c r="O966" s="98">
        <v>1782000</v>
      </c>
      <c r="P966" s="81"/>
      <c r="Q966" s="33"/>
      <c r="R966" s="39" t="s">
        <v>536</v>
      </c>
    </row>
    <row r="967" spans="1:18" ht="18" customHeight="1" x14ac:dyDescent="0.15">
      <c r="A967" s="30">
        <v>2</v>
      </c>
      <c r="B967" s="31" t="s">
        <v>130</v>
      </c>
      <c r="C967" s="31">
        <v>2</v>
      </c>
      <c r="D967" s="31" t="s">
        <v>534</v>
      </c>
      <c r="E967" s="31">
        <v>1</v>
      </c>
      <c r="F967" s="31" t="s">
        <v>535</v>
      </c>
      <c r="G967" s="31">
        <v>13</v>
      </c>
      <c r="H967" s="31" t="s">
        <v>39</v>
      </c>
      <c r="I967" s="31">
        <v>51</v>
      </c>
      <c r="J967" s="84" t="s">
        <v>175</v>
      </c>
      <c r="K967" s="98"/>
      <c r="L967" s="98"/>
      <c r="M967" s="98"/>
      <c r="N967" s="83" t="s">
        <v>588</v>
      </c>
      <c r="O967" s="98"/>
      <c r="P967" s="81"/>
      <c r="Q967" s="33"/>
      <c r="R967" s="39" t="s">
        <v>536</v>
      </c>
    </row>
    <row r="968" spans="1:18" ht="18" customHeight="1" x14ac:dyDescent="0.15">
      <c r="A968" s="30">
        <v>2</v>
      </c>
      <c r="B968" s="31" t="s">
        <v>130</v>
      </c>
      <c r="C968" s="31">
        <v>2</v>
      </c>
      <c r="D968" s="31" t="s">
        <v>534</v>
      </c>
      <c r="E968" s="31">
        <v>1</v>
      </c>
      <c r="F968" s="31" t="s">
        <v>535</v>
      </c>
      <c r="G968" s="31">
        <v>13</v>
      </c>
      <c r="H968" s="31" t="s">
        <v>39</v>
      </c>
      <c r="I968" s="31">
        <v>51</v>
      </c>
      <c r="J968" s="84" t="s">
        <v>175</v>
      </c>
      <c r="K968" s="98"/>
      <c r="L968" s="98"/>
      <c r="M968" s="98"/>
      <c r="N968" s="83" t="s">
        <v>589</v>
      </c>
      <c r="O968" s="98">
        <v>214500</v>
      </c>
      <c r="P968" s="81"/>
      <c r="Q968" s="33"/>
      <c r="R968" s="39" t="s">
        <v>536</v>
      </c>
    </row>
    <row r="969" spans="1:18" ht="18" customHeight="1" x14ac:dyDescent="0.15">
      <c r="A969" s="30">
        <v>2</v>
      </c>
      <c r="B969" s="31" t="s">
        <v>130</v>
      </c>
      <c r="C969" s="31">
        <v>2</v>
      </c>
      <c r="D969" s="31" t="s">
        <v>534</v>
      </c>
      <c r="E969" s="31">
        <v>1</v>
      </c>
      <c r="F969" s="31" t="s">
        <v>535</v>
      </c>
      <c r="G969" s="31">
        <v>13</v>
      </c>
      <c r="H969" s="31" t="s">
        <v>39</v>
      </c>
      <c r="I969" s="31">
        <v>51</v>
      </c>
      <c r="J969" s="84" t="s">
        <v>175</v>
      </c>
      <c r="K969" s="98"/>
      <c r="L969" s="98"/>
      <c r="M969" s="98"/>
      <c r="N969" s="83" t="s">
        <v>590</v>
      </c>
      <c r="O969" s="98">
        <v>885600</v>
      </c>
      <c r="P969" s="81"/>
      <c r="Q969" s="33"/>
      <c r="R969" s="39" t="s">
        <v>536</v>
      </c>
    </row>
    <row r="970" spans="1:18" ht="18" customHeight="1" x14ac:dyDescent="0.15">
      <c r="A970" s="30">
        <v>2</v>
      </c>
      <c r="B970" s="31" t="s">
        <v>130</v>
      </c>
      <c r="C970" s="31">
        <v>2</v>
      </c>
      <c r="D970" s="31" t="s">
        <v>534</v>
      </c>
      <c r="E970" s="31">
        <v>1</v>
      </c>
      <c r="F970" s="31" t="s">
        <v>535</v>
      </c>
      <c r="G970" s="31">
        <v>13</v>
      </c>
      <c r="H970" s="31" t="s">
        <v>39</v>
      </c>
      <c r="I970" s="31">
        <v>51</v>
      </c>
      <c r="J970" s="84" t="s">
        <v>175</v>
      </c>
      <c r="K970" s="98"/>
      <c r="L970" s="98"/>
      <c r="M970" s="98"/>
      <c r="N970" s="83" t="s">
        <v>591</v>
      </c>
      <c r="O970" s="98">
        <v>304700</v>
      </c>
      <c r="P970" s="81"/>
      <c r="Q970" s="33"/>
      <c r="R970" s="39" t="s">
        <v>536</v>
      </c>
    </row>
    <row r="971" spans="1:18" ht="18" customHeight="1" x14ac:dyDescent="0.15">
      <c r="A971" s="30">
        <v>2</v>
      </c>
      <c r="B971" s="31" t="s">
        <v>130</v>
      </c>
      <c r="C971" s="31">
        <v>2</v>
      </c>
      <c r="D971" s="31" t="s">
        <v>534</v>
      </c>
      <c r="E971" s="31">
        <v>1</v>
      </c>
      <c r="F971" s="31" t="s">
        <v>535</v>
      </c>
      <c r="G971" s="32">
        <v>14</v>
      </c>
      <c r="H971" s="32" t="s">
        <v>40</v>
      </c>
      <c r="I971" s="32"/>
      <c r="J971" s="83"/>
      <c r="K971" s="98"/>
      <c r="L971" s="98"/>
      <c r="M971" s="98"/>
      <c r="N971" s="83"/>
      <c r="O971" s="33"/>
      <c r="P971" s="81"/>
      <c r="Q971" s="33"/>
      <c r="R971" s="39" t="s">
        <v>536</v>
      </c>
    </row>
    <row r="972" spans="1:18" ht="18" customHeight="1" x14ac:dyDescent="0.15">
      <c r="A972" s="30">
        <v>2</v>
      </c>
      <c r="B972" s="31" t="s">
        <v>130</v>
      </c>
      <c r="C972" s="31">
        <v>2</v>
      </c>
      <c r="D972" s="31" t="s">
        <v>534</v>
      </c>
      <c r="E972" s="31">
        <v>1</v>
      </c>
      <c r="F972" s="31" t="s">
        <v>535</v>
      </c>
      <c r="G972" s="31">
        <v>14</v>
      </c>
      <c r="H972" s="31" t="s">
        <v>40</v>
      </c>
      <c r="I972" s="32">
        <v>1</v>
      </c>
      <c r="J972" s="83" t="s">
        <v>41</v>
      </c>
      <c r="K972" s="98">
        <v>10</v>
      </c>
      <c r="L972" s="98">
        <v>10</v>
      </c>
      <c r="M972" s="98">
        <f t="shared" ref="M972:M973" si="60">K972-L972</f>
        <v>0</v>
      </c>
      <c r="N972" s="83" t="s">
        <v>592</v>
      </c>
      <c r="O972" s="98">
        <v>10000</v>
      </c>
      <c r="P972" s="81"/>
      <c r="Q972" s="33"/>
      <c r="R972" s="39" t="s">
        <v>536</v>
      </c>
    </row>
    <row r="973" spans="1:18" ht="18" customHeight="1" x14ac:dyDescent="0.15">
      <c r="A973" s="30">
        <v>2</v>
      </c>
      <c r="B973" s="31" t="s">
        <v>130</v>
      </c>
      <c r="C973" s="31">
        <v>2</v>
      </c>
      <c r="D973" s="31" t="s">
        <v>534</v>
      </c>
      <c r="E973" s="31">
        <v>1</v>
      </c>
      <c r="F973" s="31" t="s">
        <v>535</v>
      </c>
      <c r="G973" s="31">
        <v>14</v>
      </c>
      <c r="H973" s="31" t="s">
        <v>40</v>
      </c>
      <c r="I973" s="32">
        <v>41</v>
      </c>
      <c r="J973" s="83" t="s">
        <v>182</v>
      </c>
      <c r="K973" s="98">
        <v>9108</v>
      </c>
      <c r="L973" s="98">
        <v>8999</v>
      </c>
      <c r="M973" s="98">
        <f t="shared" si="60"/>
        <v>109</v>
      </c>
      <c r="N973" s="83" t="s">
        <v>593</v>
      </c>
      <c r="O973" s="98">
        <v>2707560</v>
      </c>
      <c r="P973" s="81"/>
      <c r="Q973" s="33"/>
      <c r="R973" s="39" t="s">
        <v>536</v>
      </c>
    </row>
    <row r="974" spans="1:18" ht="18" customHeight="1" x14ac:dyDescent="0.15">
      <c r="A974" s="30">
        <v>2</v>
      </c>
      <c r="B974" s="31" t="s">
        <v>130</v>
      </c>
      <c r="C974" s="31">
        <v>2</v>
      </c>
      <c r="D974" s="31" t="s">
        <v>534</v>
      </c>
      <c r="E974" s="31">
        <v>1</v>
      </c>
      <c r="F974" s="31" t="s">
        <v>535</v>
      </c>
      <c r="G974" s="31">
        <v>14</v>
      </c>
      <c r="H974" s="31" t="s">
        <v>40</v>
      </c>
      <c r="I974" s="31">
        <v>41</v>
      </c>
      <c r="J974" s="84" t="s">
        <v>182</v>
      </c>
      <c r="K974" s="98"/>
      <c r="L974" s="98"/>
      <c r="M974" s="98"/>
      <c r="N974" s="83" t="s">
        <v>594</v>
      </c>
      <c r="O974" s="98">
        <v>588600</v>
      </c>
      <c r="P974" s="81"/>
      <c r="Q974" s="33"/>
      <c r="R974" s="39" t="s">
        <v>536</v>
      </c>
    </row>
    <row r="975" spans="1:18" ht="18" customHeight="1" x14ac:dyDescent="0.15">
      <c r="A975" s="30">
        <v>2</v>
      </c>
      <c r="B975" s="31" t="s">
        <v>130</v>
      </c>
      <c r="C975" s="31">
        <v>2</v>
      </c>
      <c r="D975" s="31" t="s">
        <v>534</v>
      </c>
      <c r="E975" s="31">
        <v>1</v>
      </c>
      <c r="F975" s="31" t="s">
        <v>535</v>
      </c>
      <c r="G975" s="31">
        <v>14</v>
      </c>
      <c r="H975" s="31" t="s">
        <v>40</v>
      </c>
      <c r="I975" s="31">
        <v>41</v>
      </c>
      <c r="J975" s="84" t="s">
        <v>182</v>
      </c>
      <c r="K975" s="98"/>
      <c r="L975" s="98"/>
      <c r="M975" s="98"/>
      <c r="N975" s="83" t="s">
        <v>595</v>
      </c>
      <c r="O975" s="98">
        <v>3450896</v>
      </c>
      <c r="P975" s="81"/>
      <c r="Q975" s="33"/>
      <c r="R975" s="39" t="s">
        <v>536</v>
      </c>
    </row>
    <row r="976" spans="1:18" ht="18" customHeight="1" x14ac:dyDescent="0.15">
      <c r="A976" s="30">
        <v>2</v>
      </c>
      <c r="B976" s="31" t="s">
        <v>130</v>
      </c>
      <c r="C976" s="31">
        <v>2</v>
      </c>
      <c r="D976" s="31" t="s">
        <v>534</v>
      </c>
      <c r="E976" s="31">
        <v>1</v>
      </c>
      <c r="F976" s="31" t="s">
        <v>535</v>
      </c>
      <c r="G976" s="31">
        <v>14</v>
      </c>
      <c r="H976" s="31" t="s">
        <v>40</v>
      </c>
      <c r="I976" s="31">
        <v>41</v>
      </c>
      <c r="J976" s="84" t="s">
        <v>182</v>
      </c>
      <c r="K976" s="98"/>
      <c r="L976" s="98"/>
      <c r="M976" s="98"/>
      <c r="N976" s="83" t="s">
        <v>596</v>
      </c>
      <c r="O976" s="98">
        <v>235440</v>
      </c>
      <c r="P976" s="81"/>
      <c r="Q976" s="33"/>
      <c r="R976" s="39" t="s">
        <v>536</v>
      </c>
    </row>
    <row r="977" spans="1:18" ht="18" customHeight="1" x14ac:dyDescent="0.15">
      <c r="A977" s="30">
        <v>2</v>
      </c>
      <c r="B977" s="31" t="s">
        <v>130</v>
      </c>
      <c r="C977" s="31">
        <v>2</v>
      </c>
      <c r="D977" s="31" t="s">
        <v>534</v>
      </c>
      <c r="E977" s="31">
        <v>1</v>
      </c>
      <c r="F977" s="31" t="s">
        <v>535</v>
      </c>
      <c r="G977" s="31">
        <v>14</v>
      </c>
      <c r="H977" s="31" t="s">
        <v>40</v>
      </c>
      <c r="I977" s="31">
        <v>41</v>
      </c>
      <c r="J977" s="84" t="s">
        <v>182</v>
      </c>
      <c r="K977" s="98"/>
      <c r="L977" s="98"/>
      <c r="M977" s="98"/>
      <c r="N977" s="83" t="s">
        <v>597</v>
      </c>
      <c r="O977" s="98">
        <v>765180</v>
      </c>
      <c r="P977" s="81"/>
      <c r="Q977" s="33"/>
      <c r="R977" s="39" t="s">
        <v>536</v>
      </c>
    </row>
    <row r="978" spans="1:18" ht="18" customHeight="1" x14ac:dyDescent="0.15">
      <c r="A978" s="30">
        <v>2</v>
      </c>
      <c r="B978" s="31" t="s">
        <v>130</v>
      </c>
      <c r="C978" s="31">
        <v>2</v>
      </c>
      <c r="D978" s="31" t="s">
        <v>534</v>
      </c>
      <c r="E978" s="31">
        <v>1</v>
      </c>
      <c r="F978" s="31" t="s">
        <v>535</v>
      </c>
      <c r="G978" s="31">
        <v>14</v>
      </c>
      <c r="H978" s="31" t="s">
        <v>40</v>
      </c>
      <c r="I978" s="31">
        <v>41</v>
      </c>
      <c r="J978" s="84" t="s">
        <v>182</v>
      </c>
      <c r="K978" s="98"/>
      <c r="L978" s="98"/>
      <c r="M978" s="98"/>
      <c r="N978" s="83" t="s">
        <v>598</v>
      </c>
      <c r="O978" s="98">
        <v>575520</v>
      </c>
      <c r="P978" s="81"/>
      <c r="Q978" s="33"/>
      <c r="R978" s="39" t="s">
        <v>536</v>
      </c>
    </row>
    <row r="979" spans="1:18" ht="18" customHeight="1" x14ac:dyDescent="0.15">
      <c r="A979" s="30">
        <v>2</v>
      </c>
      <c r="B979" s="31" t="s">
        <v>130</v>
      </c>
      <c r="C979" s="31">
        <v>2</v>
      </c>
      <c r="D979" s="31" t="s">
        <v>534</v>
      </c>
      <c r="E979" s="31">
        <v>1</v>
      </c>
      <c r="F979" s="31" t="s">
        <v>535</v>
      </c>
      <c r="G979" s="31">
        <v>14</v>
      </c>
      <c r="H979" s="31" t="s">
        <v>40</v>
      </c>
      <c r="I979" s="31">
        <v>41</v>
      </c>
      <c r="J979" s="84" t="s">
        <v>182</v>
      </c>
      <c r="K979" s="98"/>
      <c r="L979" s="98"/>
      <c r="M979" s="98"/>
      <c r="N979" s="83" t="s">
        <v>584</v>
      </c>
      <c r="O979" s="98">
        <v>562440</v>
      </c>
      <c r="P979" s="81"/>
      <c r="Q979" s="33"/>
      <c r="R979" s="39" t="s">
        <v>536</v>
      </c>
    </row>
    <row r="980" spans="1:18" ht="18" customHeight="1" x14ac:dyDescent="0.15">
      <c r="A980" s="30">
        <v>2</v>
      </c>
      <c r="B980" s="31" t="s">
        <v>130</v>
      </c>
      <c r="C980" s="31">
        <v>2</v>
      </c>
      <c r="D980" s="31" t="s">
        <v>534</v>
      </c>
      <c r="E980" s="31">
        <v>1</v>
      </c>
      <c r="F980" s="31" t="s">
        <v>535</v>
      </c>
      <c r="G980" s="31">
        <v>14</v>
      </c>
      <c r="H980" s="31" t="s">
        <v>40</v>
      </c>
      <c r="I980" s="31">
        <v>41</v>
      </c>
      <c r="J980" s="84" t="s">
        <v>182</v>
      </c>
      <c r="K980" s="98"/>
      <c r="L980" s="98"/>
      <c r="M980" s="98"/>
      <c r="N980" s="83" t="s">
        <v>599</v>
      </c>
      <c r="O980" s="98">
        <v>222360</v>
      </c>
      <c r="P980" s="81"/>
      <c r="Q980" s="33"/>
      <c r="R980" s="39" t="s">
        <v>536</v>
      </c>
    </row>
    <row r="981" spans="1:18" ht="18" customHeight="1" x14ac:dyDescent="0.15">
      <c r="A981" s="30">
        <v>2</v>
      </c>
      <c r="B981" s="31" t="s">
        <v>130</v>
      </c>
      <c r="C981" s="31">
        <v>2</v>
      </c>
      <c r="D981" s="31" t="s">
        <v>534</v>
      </c>
      <c r="E981" s="31">
        <v>1</v>
      </c>
      <c r="F981" s="31" t="s">
        <v>535</v>
      </c>
      <c r="G981" s="32">
        <v>19</v>
      </c>
      <c r="H981" s="32" t="s">
        <v>42</v>
      </c>
      <c r="I981" s="32"/>
      <c r="J981" s="83"/>
      <c r="K981" s="98"/>
      <c r="L981" s="98"/>
      <c r="M981" s="98"/>
      <c r="N981" s="83"/>
      <c r="O981" s="33"/>
      <c r="P981" s="81"/>
      <c r="Q981" s="33"/>
      <c r="R981" s="39" t="s">
        <v>536</v>
      </c>
    </row>
    <row r="982" spans="1:18" ht="18" customHeight="1" x14ac:dyDescent="0.15">
      <c r="A982" s="30">
        <v>2</v>
      </c>
      <c r="B982" s="31" t="s">
        <v>130</v>
      </c>
      <c r="C982" s="31">
        <v>2</v>
      </c>
      <c r="D982" s="31" t="s">
        <v>534</v>
      </c>
      <c r="E982" s="31">
        <v>1</v>
      </c>
      <c r="F982" s="31" t="s">
        <v>535</v>
      </c>
      <c r="G982" s="31">
        <v>19</v>
      </c>
      <c r="H982" s="31" t="s">
        <v>42</v>
      </c>
      <c r="I982" s="32">
        <v>11</v>
      </c>
      <c r="J982" s="83" t="s">
        <v>43</v>
      </c>
      <c r="K982" s="98">
        <v>284</v>
      </c>
      <c r="L982" s="98">
        <v>251</v>
      </c>
      <c r="M982" s="98">
        <f>K982-L982</f>
        <v>33</v>
      </c>
      <c r="N982" s="83" t="s">
        <v>600</v>
      </c>
      <c r="O982" s="98">
        <v>10000</v>
      </c>
      <c r="P982" s="81"/>
      <c r="Q982" s="33"/>
      <c r="R982" s="39" t="s">
        <v>536</v>
      </c>
    </row>
    <row r="983" spans="1:18" ht="18" customHeight="1" x14ac:dyDescent="0.15">
      <c r="A983" s="30">
        <v>2</v>
      </c>
      <c r="B983" s="31" t="s">
        <v>130</v>
      </c>
      <c r="C983" s="31">
        <v>2</v>
      </c>
      <c r="D983" s="31" t="s">
        <v>534</v>
      </c>
      <c r="E983" s="31">
        <v>1</v>
      </c>
      <c r="F983" s="31" t="s">
        <v>535</v>
      </c>
      <c r="G983" s="31">
        <v>19</v>
      </c>
      <c r="H983" s="31" t="s">
        <v>42</v>
      </c>
      <c r="I983" s="31">
        <v>11</v>
      </c>
      <c r="J983" s="84" t="s">
        <v>43</v>
      </c>
      <c r="K983" s="98"/>
      <c r="L983" s="98"/>
      <c r="M983" s="98"/>
      <c r="N983" s="83" t="s">
        <v>601</v>
      </c>
      <c r="O983" s="98">
        <v>45000</v>
      </c>
      <c r="P983" s="81"/>
      <c r="Q983" s="33"/>
      <c r="R983" s="39" t="s">
        <v>536</v>
      </c>
    </row>
    <row r="984" spans="1:18" ht="18" customHeight="1" x14ac:dyDescent="0.15">
      <c r="A984" s="30">
        <v>2</v>
      </c>
      <c r="B984" s="31" t="s">
        <v>130</v>
      </c>
      <c r="C984" s="31">
        <v>2</v>
      </c>
      <c r="D984" s="31" t="s">
        <v>534</v>
      </c>
      <c r="E984" s="31">
        <v>1</v>
      </c>
      <c r="F984" s="31" t="s">
        <v>535</v>
      </c>
      <c r="G984" s="31">
        <v>19</v>
      </c>
      <c r="H984" s="31" t="s">
        <v>42</v>
      </c>
      <c r="I984" s="31">
        <v>11</v>
      </c>
      <c r="J984" s="84" t="s">
        <v>43</v>
      </c>
      <c r="K984" s="98"/>
      <c r="L984" s="98"/>
      <c r="M984" s="98"/>
      <c r="N984" s="83" t="s">
        <v>602</v>
      </c>
      <c r="O984" s="98">
        <v>70000</v>
      </c>
      <c r="P984" s="81"/>
      <c r="Q984" s="33"/>
      <c r="R984" s="39" t="s">
        <v>536</v>
      </c>
    </row>
    <row r="985" spans="1:18" ht="18" customHeight="1" x14ac:dyDescent="0.15">
      <c r="A985" s="30">
        <v>2</v>
      </c>
      <c r="B985" s="31" t="s">
        <v>130</v>
      </c>
      <c r="C985" s="31">
        <v>2</v>
      </c>
      <c r="D985" s="31" t="s">
        <v>534</v>
      </c>
      <c r="E985" s="31">
        <v>1</v>
      </c>
      <c r="F985" s="31" t="s">
        <v>535</v>
      </c>
      <c r="G985" s="31">
        <v>19</v>
      </c>
      <c r="H985" s="31" t="s">
        <v>42</v>
      </c>
      <c r="I985" s="31">
        <v>11</v>
      </c>
      <c r="J985" s="84" t="s">
        <v>43</v>
      </c>
      <c r="K985" s="98"/>
      <c r="L985" s="98"/>
      <c r="M985" s="98"/>
      <c r="N985" s="83" t="s">
        <v>603</v>
      </c>
      <c r="O985" s="98"/>
      <c r="P985" s="81"/>
      <c r="Q985" s="33"/>
      <c r="R985" s="39" t="s">
        <v>536</v>
      </c>
    </row>
    <row r="986" spans="1:18" ht="18" customHeight="1" x14ac:dyDescent="0.15">
      <c r="A986" s="30">
        <v>2</v>
      </c>
      <c r="B986" s="31" t="s">
        <v>130</v>
      </c>
      <c r="C986" s="31">
        <v>2</v>
      </c>
      <c r="D986" s="31" t="s">
        <v>534</v>
      </c>
      <c r="E986" s="31">
        <v>1</v>
      </c>
      <c r="F986" s="31" t="s">
        <v>535</v>
      </c>
      <c r="G986" s="31">
        <v>19</v>
      </c>
      <c r="H986" s="31" t="s">
        <v>42</v>
      </c>
      <c r="I986" s="31">
        <v>11</v>
      </c>
      <c r="J986" s="84" t="s">
        <v>43</v>
      </c>
      <c r="K986" s="98"/>
      <c r="L986" s="98"/>
      <c r="M986" s="98"/>
      <c r="N986" s="83" t="s">
        <v>604</v>
      </c>
      <c r="O986" s="98"/>
      <c r="P986" s="81"/>
      <c r="Q986" s="33"/>
      <c r="R986" s="39" t="s">
        <v>536</v>
      </c>
    </row>
    <row r="987" spans="1:18" ht="18" customHeight="1" x14ac:dyDescent="0.15">
      <c r="A987" s="30">
        <v>2</v>
      </c>
      <c r="B987" s="31" t="s">
        <v>130</v>
      </c>
      <c r="C987" s="31">
        <v>2</v>
      </c>
      <c r="D987" s="31" t="s">
        <v>534</v>
      </c>
      <c r="E987" s="31">
        <v>1</v>
      </c>
      <c r="F987" s="31" t="s">
        <v>535</v>
      </c>
      <c r="G987" s="31">
        <v>19</v>
      </c>
      <c r="H987" s="31" t="s">
        <v>42</v>
      </c>
      <c r="I987" s="31">
        <v>11</v>
      </c>
      <c r="J987" s="84" t="s">
        <v>43</v>
      </c>
      <c r="K987" s="98"/>
      <c r="L987" s="98"/>
      <c r="M987" s="98"/>
      <c r="N987" s="83" t="s">
        <v>605</v>
      </c>
      <c r="O987" s="98">
        <v>12000</v>
      </c>
      <c r="P987" s="81"/>
      <c r="Q987" s="33"/>
      <c r="R987" s="39" t="s">
        <v>536</v>
      </c>
    </row>
    <row r="988" spans="1:18" ht="18" customHeight="1" x14ac:dyDescent="0.15">
      <c r="A988" s="30">
        <v>2</v>
      </c>
      <c r="B988" s="31" t="s">
        <v>130</v>
      </c>
      <c r="C988" s="31">
        <v>2</v>
      </c>
      <c r="D988" s="31" t="s">
        <v>534</v>
      </c>
      <c r="E988" s="31">
        <v>1</v>
      </c>
      <c r="F988" s="31" t="s">
        <v>535</v>
      </c>
      <c r="G988" s="31">
        <v>19</v>
      </c>
      <c r="H988" s="31" t="s">
        <v>42</v>
      </c>
      <c r="I988" s="31">
        <v>11</v>
      </c>
      <c r="J988" s="84" t="s">
        <v>43</v>
      </c>
      <c r="K988" s="98"/>
      <c r="L988" s="98"/>
      <c r="M988" s="98"/>
      <c r="N988" s="83" t="s">
        <v>606</v>
      </c>
      <c r="O988" s="98">
        <v>99000</v>
      </c>
      <c r="P988" s="81"/>
      <c r="Q988" s="33"/>
      <c r="R988" s="39" t="s">
        <v>536</v>
      </c>
    </row>
    <row r="989" spans="1:18" ht="18" customHeight="1" x14ac:dyDescent="0.15">
      <c r="A989" s="30">
        <v>2</v>
      </c>
      <c r="B989" s="31" t="s">
        <v>130</v>
      </c>
      <c r="C989" s="31">
        <v>2</v>
      </c>
      <c r="D989" s="31" t="s">
        <v>534</v>
      </c>
      <c r="E989" s="31">
        <v>1</v>
      </c>
      <c r="F989" s="31" t="s">
        <v>535</v>
      </c>
      <c r="G989" s="31">
        <v>19</v>
      </c>
      <c r="H989" s="31" t="s">
        <v>42</v>
      </c>
      <c r="I989" s="31">
        <v>11</v>
      </c>
      <c r="J989" s="84" t="s">
        <v>43</v>
      </c>
      <c r="K989" s="98"/>
      <c r="L989" s="98"/>
      <c r="M989" s="98"/>
      <c r="N989" s="83" t="s">
        <v>607</v>
      </c>
      <c r="O989" s="98">
        <v>6000</v>
      </c>
      <c r="P989" s="81"/>
      <c r="Q989" s="33"/>
      <c r="R989" s="39" t="s">
        <v>536</v>
      </c>
    </row>
    <row r="990" spans="1:18" ht="18" customHeight="1" x14ac:dyDescent="0.15">
      <c r="A990" s="30">
        <v>2</v>
      </c>
      <c r="B990" s="31" t="s">
        <v>130</v>
      </c>
      <c r="C990" s="31">
        <v>2</v>
      </c>
      <c r="D990" s="31" t="s">
        <v>534</v>
      </c>
      <c r="E990" s="31">
        <v>1</v>
      </c>
      <c r="F990" s="31" t="s">
        <v>535</v>
      </c>
      <c r="G990" s="31">
        <v>19</v>
      </c>
      <c r="H990" s="31" t="s">
        <v>42</v>
      </c>
      <c r="I990" s="31">
        <v>11</v>
      </c>
      <c r="J990" s="84" t="s">
        <v>43</v>
      </c>
      <c r="K990" s="98"/>
      <c r="L990" s="98"/>
      <c r="M990" s="98"/>
      <c r="N990" s="83" t="s">
        <v>608</v>
      </c>
      <c r="O990" s="98">
        <v>20000</v>
      </c>
      <c r="P990" s="81"/>
      <c r="Q990" s="33"/>
      <c r="R990" s="39" t="s">
        <v>536</v>
      </c>
    </row>
    <row r="991" spans="1:18" ht="18" customHeight="1" x14ac:dyDescent="0.15">
      <c r="A991" s="30">
        <v>2</v>
      </c>
      <c r="B991" s="31" t="s">
        <v>130</v>
      </c>
      <c r="C991" s="31">
        <v>2</v>
      </c>
      <c r="D991" s="31" t="s">
        <v>534</v>
      </c>
      <c r="E991" s="31">
        <v>1</v>
      </c>
      <c r="F991" s="31" t="s">
        <v>535</v>
      </c>
      <c r="G991" s="31">
        <v>19</v>
      </c>
      <c r="H991" s="31" t="s">
        <v>42</v>
      </c>
      <c r="I991" s="31">
        <v>11</v>
      </c>
      <c r="J991" s="84" t="s">
        <v>43</v>
      </c>
      <c r="K991" s="98"/>
      <c r="L991" s="98"/>
      <c r="M991" s="98"/>
      <c r="N991" s="83" t="s">
        <v>609</v>
      </c>
      <c r="O991" s="98">
        <v>20000</v>
      </c>
      <c r="P991" s="81"/>
      <c r="Q991" s="33"/>
      <c r="R991" s="39" t="s">
        <v>536</v>
      </c>
    </row>
    <row r="992" spans="1:18" ht="18" customHeight="1" x14ac:dyDescent="0.15">
      <c r="A992" s="30">
        <v>2</v>
      </c>
      <c r="B992" s="31" t="s">
        <v>130</v>
      </c>
      <c r="C992" s="31">
        <v>2</v>
      </c>
      <c r="D992" s="31" t="s">
        <v>534</v>
      </c>
      <c r="E992" s="31">
        <v>1</v>
      </c>
      <c r="F992" s="31" t="s">
        <v>535</v>
      </c>
      <c r="G992" s="31">
        <v>19</v>
      </c>
      <c r="H992" s="31" t="s">
        <v>42</v>
      </c>
      <c r="I992" s="31">
        <v>11</v>
      </c>
      <c r="J992" s="84" t="s">
        <v>43</v>
      </c>
      <c r="K992" s="98"/>
      <c r="L992" s="98"/>
      <c r="M992" s="98"/>
      <c r="N992" s="83" t="s">
        <v>610</v>
      </c>
      <c r="O992" s="98">
        <v>2000</v>
      </c>
      <c r="P992" s="81"/>
      <c r="Q992" s="33"/>
      <c r="R992" s="39" t="s">
        <v>536</v>
      </c>
    </row>
    <row r="993" spans="1:18" ht="18" customHeight="1" x14ac:dyDescent="0.15">
      <c r="A993" s="30">
        <v>2</v>
      </c>
      <c r="B993" s="31" t="s">
        <v>130</v>
      </c>
      <c r="C993" s="31">
        <v>2</v>
      </c>
      <c r="D993" s="31" t="s">
        <v>534</v>
      </c>
      <c r="E993" s="31">
        <v>1</v>
      </c>
      <c r="F993" s="31" t="s">
        <v>535</v>
      </c>
      <c r="G993" s="31">
        <v>19</v>
      </c>
      <c r="H993" s="31" t="s">
        <v>42</v>
      </c>
      <c r="I993" s="32">
        <v>31</v>
      </c>
      <c r="J993" s="83" t="s">
        <v>611</v>
      </c>
      <c r="K993" s="98">
        <v>60</v>
      </c>
      <c r="L993" s="98">
        <v>60</v>
      </c>
      <c r="M993" s="98">
        <f>K993-L993</f>
        <v>0</v>
      </c>
      <c r="N993" s="83" t="s">
        <v>612</v>
      </c>
      <c r="O993" s="98">
        <v>34000</v>
      </c>
      <c r="P993" s="81"/>
      <c r="Q993" s="33"/>
      <c r="R993" s="39" t="s">
        <v>536</v>
      </c>
    </row>
    <row r="994" spans="1:18" ht="18" customHeight="1" x14ac:dyDescent="0.15">
      <c r="A994" s="30">
        <v>2</v>
      </c>
      <c r="B994" s="31" t="s">
        <v>130</v>
      </c>
      <c r="C994" s="31">
        <v>2</v>
      </c>
      <c r="D994" s="31" t="s">
        <v>534</v>
      </c>
      <c r="E994" s="31">
        <v>1</v>
      </c>
      <c r="F994" s="31" t="s">
        <v>535</v>
      </c>
      <c r="G994" s="31">
        <v>19</v>
      </c>
      <c r="H994" s="31" t="s">
        <v>42</v>
      </c>
      <c r="I994" s="31">
        <v>31</v>
      </c>
      <c r="J994" s="84" t="s">
        <v>611</v>
      </c>
      <c r="K994" s="98"/>
      <c r="L994" s="98"/>
      <c r="M994" s="98"/>
      <c r="N994" s="83" t="s">
        <v>613</v>
      </c>
      <c r="O994" s="98">
        <v>26000</v>
      </c>
      <c r="P994" s="81"/>
      <c r="Q994" s="33"/>
      <c r="R994" s="39" t="s">
        <v>536</v>
      </c>
    </row>
    <row r="995" spans="1:18" ht="18" customHeight="1" x14ac:dyDescent="0.15">
      <c r="A995" s="30">
        <v>2</v>
      </c>
      <c r="B995" s="31" t="s">
        <v>130</v>
      </c>
      <c r="C995" s="31">
        <v>2</v>
      </c>
      <c r="D995" s="31" t="s">
        <v>534</v>
      </c>
      <c r="E995" s="31">
        <v>1</v>
      </c>
      <c r="F995" s="31" t="s">
        <v>535</v>
      </c>
      <c r="G995" s="32">
        <v>23</v>
      </c>
      <c r="H995" s="32" t="s">
        <v>57</v>
      </c>
      <c r="I995" s="32"/>
      <c r="J995" s="83"/>
      <c r="K995" s="98"/>
      <c r="L995" s="98"/>
      <c r="M995" s="98"/>
      <c r="N995" s="83"/>
      <c r="O995" s="33"/>
      <c r="P995" s="81"/>
      <c r="Q995" s="33"/>
      <c r="R995" s="39" t="s">
        <v>536</v>
      </c>
    </row>
    <row r="996" spans="1:18" ht="18" customHeight="1" x14ac:dyDescent="0.15">
      <c r="A996" s="30">
        <v>2</v>
      </c>
      <c r="B996" s="31" t="s">
        <v>130</v>
      </c>
      <c r="C996" s="31">
        <v>2</v>
      </c>
      <c r="D996" s="31" t="s">
        <v>534</v>
      </c>
      <c r="E996" s="31">
        <v>1</v>
      </c>
      <c r="F996" s="31" t="s">
        <v>535</v>
      </c>
      <c r="G996" s="31">
        <v>23</v>
      </c>
      <c r="H996" s="31" t="s">
        <v>57</v>
      </c>
      <c r="I996" s="32">
        <v>1</v>
      </c>
      <c r="J996" s="83" t="s">
        <v>614</v>
      </c>
      <c r="K996" s="98">
        <v>2000</v>
      </c>
      <c r="L996" s="98">
        <v>2000</v>
      </c>
      <c r="M996" s="98">
        <f t="shared" ref="M996:M997" si="61">K996-L996</f>
        <v>0</v>
      </c>
      <c r="N996" s="83" t="s">
        <v>615</v>
      </c>
      <c r="O996" s="98">
        <v>2000000</v>
      </c>
      <c r="P996" s="81"/>
      <c r="Q996" s="33"/>
      <c r="R996" s="39" t="s">
        <v>536</v>
      </c>
    </row>
    <row r="997" spans="1:18" ht="18" customHeight="1" x14ac:dyDescent="0.15">
      <c r="A997" s="30">
        <v>2</v>
      </c>
      <c r="B997" s="31" t="s">
        <v>130</v>
      </c>
      <c r="C997" s="31">
        <v>2</v>
      </c>
      <c r="D997" s="31" t="s">
        <v>534</v>
      </c>
      <c r="E997" s="31">
        <v>1</v>
      </c>
      <c r="F997" s="31" t="s">
        <v>535</v>
      </c>
      <c r="G997" s="31">
        <v>23</v>
      </c>
      <c r="H997" s="31" t="s">
        <v>57</v>
      </c>
      <c r="I997" s="32">
        <v>2</v>
      </c>
      <c r="J997" s="83" t="s">
        <v>616</v>
      </c>
      <c r="K997" s="98">
        <v>250</v>
      </c>
      <c r="L997" s="98">
        <v>400</v>
      </c>
      <c r="M997" s="98">
        <f t="shared" si="61"/>
        <v>-150</v>
      </c>
      <c r="N997" s="83" t="s">
        <v>617</v>
      </c>
      <c r="O997" s="98">
        <v>250000</v>
      </c>
      <c r="P997" s="81"/>
      <c r="Q997" s="33"/>
      <c r="R997" s="39" t="s">
        <v>536</v>
      </c>
    </row>
    <row r="998" spans="1:18" s="6" customFormat="1" ht="18" customHeight="1" x14ac:dyDescent="0.15">
      <c r="A998" s="13">
        <v>2</v>
      </c>
      <c r="B998" s="14" t="s">
        <v>2998</v>
      </c>
      <c r="C998" s="19">
        <v>2</v>
      </c>
      <c r="D998" s="14" t="s">
        <v>534</v>
      </c>
      <c r="E998" s="20">
        <v>2</v>
      </c>
      <c r="F998" s="21" t="s">
        <v>3025</v>
      </c>
      <c r="G998" s="20"/>
      <c r="H998" s="21"/>
      <c r="I998" s="20"/>
      <c r="J998" s="20"/>
      <c r="K998" s="22">
        <f>IF(C998="",SUMIFS($K999:$K$6096,$A999:$A$6096,A998,$E999:$E$6096,""),IF(E998="",SUMIFS($K999:$K$6096,$A999:$A$6096,A998,$C999:$C$6096,C998,$G999:$G$6096,""),IF(G998="",SUMIFS($K999:$K$6096,$A999:$A$6096,A998,$C999:$C$6096,C998,$E999:$E$6096,E998,$R999:$R$6096,R998),IF(I998="",SUMIFS($K999:$K$6096,$A999:$A$6096,A998,$C999:$C$6096,C998,$E999:$E$6096,E998,$G999:$G$6096,G998,$R999:$R$6096,R998),0))))</f>
        <v>18161</v>
      </c>
      <c r="L998" s="22">
        <f>IF(C998="",SUMIFS($L999:$L$6096,$A999:$A$6096,A998,$E999:$E$6096,""),IF(E998="",SUMIFS($L999:$L$6096,$A999:$A$6096,A998,$C999:$C$6096,C998,$G999:$G$6096,""),IF(G998="",SUMIFS($L999:$L$6096,$A999:$A$6096,A998,$C999:$C$6096,C998,$E999:$E$6096,E998,$R999:$R$6096,R998),IF(I998="",SUMIFS($L999:$L$6096,$A999:$A$6096,A998,$C999:$C$6096,C998,$E999:$E$6096,E998,$G999:$G$6096,G998,$R999:$R$6096,R998),0))))</f>
        <v>21438</v>
      </c>
      <c r="M998" s="22">
        <f t="shared" ref="M998" si="62">K998-L998</f>
        <v>-3277</v>
      </c>
      <c r="N998" s="77"/>
      <c r="O998" s="23"/>
      <c r="P998" s="60"/>
      <c r="Q998" s="73">
        <f>IF(C998="",SUMIFS($Q999:$Q$6096,$A999:$A$6096,A998,$E999:$E$6096,""),IF(E998="",SUMIFS($Q999:$Q$6096,$A999:$A$6096,A998,$C999:$C$6096,C998,$G999:$G$6096,""),IF(G998="",SUMIFS($Q999:$Q$6096,$A999:$A$6096,A998,$C999:$C$6096,C998,$E999:$E$6096,E998,$R999:$R$6096,R998),IF(I998="",SUMIFS($Q999:$Q$6096,$A999:$A$6096,A998,$C999:$C$6096,C998,$E999:$E$6096,E998,$G999:$G$6096,G998,$R999:$R$6096,R998),0))))</f>
        <v>14247</v>
      </c>
      <c r="R998" s="61" t="s">
        <v>3024</v>
      </c>
    </row>
    <row r="999" spans="1:18" ht="18" customHeight="1" x14ac:dyDescent="0.15">
      <c r="A999" s="30">
        <v>2</v>
      </c>
      <c r="B999" s="31" t="s">
        <v>130</v>
      </c>
      <c r="C999" s="31">
        <v>2</v>
      </c>
      <c r="D999" s="31" t="s">
        <v>534</v>
      </c>
      <c r="E999" s="31">
        <v>2</v>
      </c>
      <c r="F999" s="31" t="s">
        <v>618</v>
      </c>
      <c r="G999" s="32">
        <v>7</v>
      </c>
      <c r="H999" s="32" t="s">
        <v>44</v>
      </c>
      <c r="I999" s="32"/>
      <c r="J999" s="83"/>
      <c r="K999" s="98"/>
      <c r="L999" s="98"/>
      <c r="M999" s="98"/>
      <c r="N999" s="83"/>
      <c r="O999" s="33"/>
      <c r="P999" s="81" t="s">
        <v>2794</v>
      </c>
      <c r="Q999" s="33">
        <v>714</v>
      </c>
      <c r="R999" s="39" t="s">
        <v>536</v>
      </c>
    </row>
    <row r="1000" spans="1:18" ht="18" customHeight="1" x14ac:dyDescent="0.15">
      <c r="A1000" s="30">
        <v>2</v>
      </c>
      <c r="B1000" s="31" t="s">
        <v>130</v>
      </c>
      <c r="C1000" s="31">
        <v>2</v>
      </c>
      <c r="D1000" s="31" t="s">
        <v>534</v>
      </c>
      <c r="E1000" s="31">
        <v>2</v>
      </c>
      <c r="F1000" s="31" t="s">
        <v>618</v>
      </c>
      <c r="G1000" s="31">
        <v>7</v>
      </c>
      <c r="H1000" s="31" t="s">
        <v>44</v>
      </c>
      <c r="I1000" s="32">
        <v>2</v>
      </c>
      <c r="J1000" s="83" t="s">
        <v>239</v>
      </c>
      <c r="K1000" s="98">
        <v>0</v>
      </c>
      <c r="L1000" s="98">
        <v>1560</v>
      </c>
      <c r="M1000" s="98">
        <f>K1000-L1000</f>
        <v>-1560</v>
      </c>
      <c r="N1000" s="83"/>
      <c r="O1000" s="98"/>
      <c r="P1000" s="81" t="s">
        <v>2795</v>
      </c>
      <c r="Q1000" s="33">
        <v>356</v>
      </c>
      <c r="R1000" s="39" t="s">
        <v>536</v>
      </c>
    </row>
    <row r="1001" spans="1:18" ht="18" customHeight="1" x14ac:dyDescent="0.15">
      <c r="A1001" s="30">
        <v>2</v>
      </c>
      <c r="B1001" s="31" t="s">
        <v>130</v>
      </c>
      <c r="C1001" s="31">
        <v>2</v>
      </c>
      <c r="D1001" s="31" t="s">
        <v>534</v>
      </c>
      <c r="E1001" s="31">
        <v>2</v>
      </c>
      <c r="F1001" s="31" t="s">
        <v>618</v>
      </c>
      <c r="G1001" s="32">
        <v>9</v>
      </c>
      <c r="H1001" s="32" t="s">
        <v>30</v>
      </c>
      <c r="I1001" s="32"/>
      <c r="J1001" s="83"/>
      <c r="K1001" s="98"/>
      <c r="L1001" s="98"/>
      <c r="M1001" s="98"/>
      <c r="N1001" s="83"/>
      <c r="O1001" s="33"/>
      <c r="P1001" s="81" t="s">
        <v>4792</v>
      </c>
      <c r="Q1001" s="33">
        <v>277</v>
      </c>
      <c r="R1001" s="39" t="s">
        <v>536</v>
      </c>
    </row>
    <row r="1002" spans="1:18" ht="18" customHeight="1" x14ac:dyDescent="0.15">
      <c r="A1002" s="30">
        <v>2</v>
      </c>
      <c r="B1002" s="31" t="s">
        <v>130</v>
      </c>
      <c r="C1002" s="31">
        <v>2</v>
      </c>
      <c r="D1002" s="31" t="s">
        <v>534</v>
      </c>
      <c r="E1002" s="31">
        <v>2</v>
      </c>
      <c r="F1002" s="31" t="s">
        <v>618</v>
      </c>
      <c r="G1002" s="31">
        <v>9</v>
      </c>
      <c r="H1002" s="31" t="s">
        <v>30</v>
      </c>
      <c r="I1002" s="32">
        <v>2</v>
      </c>
      <c r="J1002" s="83" t="s">
        <v>31</v>
      </c>
      <c r="K1002" s="98">
        <v>44</v>
      </c>
      <c r="L1002" s="98">
        <v>44</v>
      </c>
      <c r="M1002" s="98">
        <f>K1002-L1002</f>
        <v>0</v>
      </c>
      <c r="N1002" s="83" t="s">
        <v>3282</v>
      </c>
      <c r="O1002" s="98">
        <v>7200</v>
      </c>
      <c r="P1002" s="81" t="s">
        <v>4793</v>
      </c>
      <c r="Q1002" s="33"/>
      <c r="R1002" s="39" t="s">
        <v>536</v>
      </c>
    </row>
    <row r="1003" spans="1:18" ht="18" customHeight="1" x14ac:dyDescent="0.15">
      <c r="A1003" s="30">
        <v>2</v>
      </c>
      <c r="B1003" s="31" t="s">
        <v>130</v>
      </c>
      <c r="C1003" s="31">
        <v>2</v>
      </c>
      <c r="D1003" s="31" t="s">
        <v>534</v>
      </c>
      <c r="E1003" s="31">
        <v>2</v>
      </c>
      <c r="F1003" s="31" t="s">
        <v>618</v>
      </c>
      <c r="G1003" s="31">
        <v>9</v>
      </c>
      <c r="H1003" s="31" t="s">
        <v>30</v>
      </c>
      <c r="I1003" s="31">
        <v>2</v>
      </c>
      <c r="J1003" s="84" t="s">
        <v>31</v>
      </c>
      <c r="K1003" s="98"/>
      <c r="L1003" s="98"/>
      <c r="M1003" s="98"/>
      <c r="N1003" s="83" t="s">
        <v>3283</v>
      </c>
      <c r="O1003" s="98">
        <v>36400</v>
      </c>
      <c r="P1003" s="81" t="s">
        <v>2797</v>
      </c>
      <c r="Q1003" s="33">
        <v>12900</v>
      </c>
      <c r="R1003" s="39" t="s">
        <v>536</v>
      </c>
    </row>
    <row r="1004" spans="1:18" ht="18" customHeight="1" x14ac:dyDescent="0.15">
      <c r="A1004" s="30">
        <v>2</v>
      </c>
      <c r="B1004" s="31" t="s">
        <v>130</v>
      </c>
      <c r="C1004" s="31">
        <v>2</v>
      </c>
      <c r="D1004" s="31" t="s">
        <v>534</v>
      </c>
      <c r="E1004" s="31">
        <v>2</v>
      </c>
      <c r="F1004" s="31" t="s">
        <v>618</v>
      </c>
      <c r="G1004" s="31">
        <v>9</v>
      </c>
      <c r="H1004" s="31" t="s">
        <v>30</v>
      </c>
      <c r="I1004" s="32">
        <v>3</v>
      </c>
      <c r="J1004" s="83" t="s">
        <v>32</v>
      </c>
      <c r="K1004" s="98">
        <v>0</v>
      </c>
      <c r="L1004" s="98">
        <v>56</v>
      </c>
      <c r="M1004" s="98">
        <f>K1004-L1004</f>
        <v>-56</v>
      </c>
      <c r="N1004" s="83"/>
      <c r="O1004" s="98"/>
      <c r="P1004" s="81"/>
      <c r="Q1004" s="33"/>
      <c r="R1004" s="39" t="s">
        <v>536</v>
      </c>
    </row>
    <row r="1005" spans="1:18" ht="18" customHeight="1" x14ac:dyDescent="0.15">
      <c r="A1005" s="30">
        <v>2</v>
      </c>
      <c r="B1005" s="31" t="s">
        <v>130</v>
      </c>
      <c r="C1005" s="31">
        <v>2</v>
      </c>
      <c r="D1005" s="31" t="s">
        <v>534</v>
      </c>
      <c r="E1005" s="31">
        <v>2</v>
      </c>
      <c r="F1005" s="31" t="s">
        <v>618</v>
      </c>
      <c r="G1005" s="32">
        <v>11</v>
      </c>
      <c r="H1005" s="32" t="s">
        <v>33</v>
      </c>
      <c r="I1005" s="32"/>
      <c r="J1005" s="83"/>
      <c r="K1005" s="98"/>
      <c r="L1005" s="98"/>
      <c r="M1005" s="98"/>
      <c r="N1005" s="83"/>
      <c r="O1005" s="33"/>
      <c r="P1005" s="81"/>
      <c r="Q1005" s="33"/>
      <c r="R1005" s="39" t="s">
        <v>536</v>
      </c>
    </row>
    <row r="1006" spans="1:18" ht="18" customHeight="1" x14ac:dyDescent="0.15">
      <c r="A1006" s="30">
        <v>2</v>
      </c>
      <c r="B1006" s="31" t="s">
        <v>130</v>
      </c>
      <c r="C1006" s="31">
        <v>2</v>
      </c>
      <c r="D1006" s="31" t="s">
        <v>534</v>
      </c>
      <c r="E1006" s="31">
        <v>2</v>
      </c>
      <c r="F1006" s="31" t="s">
        <v>618</v>
      </c>
      <c r="G1006" s="31">
        <v>11</v>
      </c>
      <c r="H1006" s="31" t="s">
        <v>33</v>
      </c>
      <c r="I1006" s="32">
        <v>1</v>
      </c>
      <c r="J1006" s="83" t="s">
        <v>34</v>
      </c>
      <c r="K1006" s="98">
        <v>1080</v>
      </c>
      <c r="L1006" s="98">
        <v>1266</v>
      </c>
      <c r="M1006" s="98">
        <f>K1006-L1006</f>
        <v>-186</v>
      </c>
      <c r="N1006" s="83" t="s">
        <v>619</v>
      </c>
      <c r="O1006" s="98">
        <v>15000</v>
      </c>
      <c r="P1006" s="81"/>
      <c r="Q1006" s="33"/>
      <c r="R1006" s="39" t="s">
        <v>536</v>
      </c>
    </row>
    <row r="1007" spans="1:18" ht="18" customHeight="1" x14ac:dyDescent="0.15">
      <c r="A1007" s="30">
        <v>2</v>
      </c>
      <c r="B1007" s="31" t="s">
        <v>130</v>
      </c>
      <c r="C1007" s="31">
        <v>2</v>
      </c>
      <c r="D1007" s="31" t="s">
        <v>534</v>
      </c>
      <c r="E1007" s="31">
        <v>2</v>
      </c>
      <c r="F1007" s="31" t="s">
        <v>618</v>
      </c>
      <c r="G1007" s="31">
        <v>11</v>
      </c>
      <c r="H1007" s="31" t="s">
        <v>33</v>
      </c>
      <c r="I1007" s="31">
        <v>1</v>
      </c>
      <c r="J1007" s="84" t="s">
        <v>34</v>
      </c>
      <c r="K1007" s="98"/>
      <c r="L1007" s="98"/>
      <c r="M1007" s="98"/>
      <c r="N1007" s="83" t="s">
        <v>620</v>
      </c>
      <c r="O1007" s="98">
        <v>10000</v>
      </c>
      <c r="P1007" s="81"/>
      <c r="Q1007" s="33"/>
      <c r="R1007" s="39" t="s">
        <v>536</v>
      </c>
    </row>
    <row r="1008" spans="1:18" ht="18" customHeight="1" x14ac:dyDescent="0.15">
      <c r="A1008" s="30">
        <v>2</v>
      </c>
      <c r="B1008" s="31" t="s">
        <v>130</v>
      </c>
      <c r="C1008" s="31">
        <v>2</v>
      </c>
      <c r="D1008" s="31" t="s">
        <v>534</v>
      </c>
      <c r="E1008" s="31">
        <v>2</v>
      </c>
      <c r="F1008" s="31" t="s">
        <v>618</v>
      </c>
      <c r="G1008" s="31">
        <v>11</v>
      </c>
      <c r="H1008" s="31" t="s">
        <v>33</v>
      </c>
      <c r="I1008" s="31">
        <v>1</v>
      </c>
      <c r="J1008" s="84" t="s">
        <v>34</v>
      </c>
      <c r="K1008" s="98"/>
      <c r="L1008" s="98"/>
      <c r="M1008" s="98"/>
      <c r="N1008" s="83" t="s">
        <v>3284</v>
      </c>
      <c r="O1008" s="98">
        <v>322000</v>
      </c>
      <c r="P1008" s="81"/>
      <c r="Q1008" s="33"/>
      <c r="R1008" s="39" t="s">
        <v>536</v>
      </c>
    </row>
    <row r="1009" spans="1:18" ht="18" customHeight="1" x14ac:dyDescent="0.15">
      <c r="A1009" s="30">
        <v>2</v>
      </c>
      <c r="B1009" s="31" t="s">
        <v>130</v>
      </c>
      <c r="C1009" s="31">
        <v>2</v>
      </c>
      <c r="D1009" s="31" t="s">
        <v>534</v>
      </c>
      <c r="E1009" s="31">
        <v>2</v>
      </c>
      <c r="F1009" s="31" t="s">
        <v>618</v>
      </c>
      <c r="G1009" s="31">
        <v>11</v>
      </c>
      <c r="H1009" s="31" t="s">
        <v>33</v>
      </c>
      <c r="I1009" s="31">
        <v>1</v>
      </c>
      <c r="J1009" s="84" t="s">
        <v>34</v>
      </c>
      <c r="K1009" s="98"/>
      <c r="L1009" s="98"/>
      <c r="M1009" s="98"/>
      <c r="N1009" s="83" t="s">
        <v>3285</v>
      </c>
      <c r="O1009" s="98">
        <v>28080</v>
      </c>
      <c r="P1009" s="81"/>
      <c r="Q1009" s="33"/>
      <c r="R1009" s="39" t="s">
        <v>536</v>
      </c>
    </row>
    <row r="1010" spans="1:18" ht="18" customHeight="1" x14ac:dyDescent="0.15">
      <c r="A1010" s="30">
        <v>2</v>
      </c>
      <c r="B1010" s="31" t="s">
        <v>130</v>
      </c>
      <c r="C1010" s="31">
        <v>2</v>
      </c>
      <c r="D1010" s="31" t="s">
        <v>534</v>
      </c>
      <c r="E1010" s="31">
        <v>2</v>
      </c>
      <c r="F1010" s="31" t="s">
        <v>618</v>
      </c>
      <c r="G1010" s="31">
        <v>11</v>
      </c>
      <c r="H1010" s="31" t="s">
        <v>33</v>
      </c>
      <c r="I1010" s="31">
        <v>1</v>
      </c>
      <c r="J1010" s="84" t="s">
        <v>34</v>
      </c>
      <c r="K1010" s="98"/>
      <c r="L1010" s="98"/>
      <c r="M1010" s="98"/>
      <c r="N1010" s="83" t="s">
        <v>4201</v>
      </c>
      <c r="O1010" s="98">
        <v>64800</v>
      </c>
      <c r="P1010" s="81"/>
      <c r="Q1010" s="33"/>
      <c r="R1010" s="39" t="s">
        <v>536</v>
      </c>
    </row>
    <row r="1011" spans="1:18" ht="18" customHeight="1" x14ac:dyDescent="0.15">
      <c r="A1011" s="30">
        <v>2</v>
      </c>
      <c r="B1011" s="31" t="s">
        <v>130</v>
      </c>
      <c r="C1011" s="31">
        <v>2</v>
      </c>
      <c r="D1011" s="31" t="s">
        <v>534</v>
      </c>
      <c r="E1011" s="31">
        <v>2</v>
      </c>
      <c r="F1011" s="31" t="s">
        <v>618</v>
      </c>
      <c r="G1011" s="31">
        <v>11</v>
      </c>
      <c r="H1011" s="31" t="s">
        <v>33</v>
      </c>
      <c r="I1011" s="31">
        <v>1</v>
      </c>
      <c r="J1011" s="84" t="s">
        <v>34</v>
      </c>
      <c r="K1011" s="98"/>
      <c r="L1011" s="98"/>
      <c r="M1011" s="98"/>
      <c r="N1011" s="83" t="s">
        <v>621</v>
      </c>
      <c r="O1011" s="98">
        <v>40000</v>
      </c>
      <c r="P1011" s="81"/>
      <c r="Q1011" s="33"/>
      <c r="R1011" s="39" t="s">
        <v>536</v>
      </c>
    </row>
    <row r="1012" spans="1:18" ht="18" customHeight="1" x14ac:dyDescent="0.15">
      <c r="A1012" s="30">
        <v>2</v>
      </c>
      <c r="B1012" s="31" t="s">
        <v>130</v>
      </c>
      <c r="C1012" s="31">
        <v>2</v>
      </c>
      <c r="D1012" s="31" t="s">
        <v>534</v>
      </c>
      <c r="E1012" s="31">
        <v>2</v>
      </c>
      <c r="F1012" s="31" t="s">
        <v>618</v>
      </c>
      <c r="G1012" s="31">
        <v>11</v>
      </c>
      <c r="H1012" s="31" t="s">
        <v>33</v>
      </c>
      <c r="I1012" s="31">
        <v>1</v>
      </c>
      <c r="J1012" s="84" t="s">
        <v>34</v>
      </c>
      <c r="K1012" s="98"/>
      <c r="L1012" s="98"/>
      <c r="M1012" s="98"/>
      <c r="N1012" s="83" t="s">
        <v>622</v>
      </c>
      <c r="O1012" s="98">
        <v>67500</v>
      </c>
      <c r="P1012" s="81"/>
      <c r="Q1012" s="33"/>
      <c r="R1012" s="39" t="s">
        <v>536</v>
      </c>
    </row>
    <row r="1013" spans="1:18" ht="18" customHeight="1" x14ac:dyDescent="0.15">
      <c r="A1013" s="30">
        <v>2</v>
      </c>
      <c r="B1013" s="31" t="s">
        <v>130</v>
      </c>
      <c r="C1013" s="31">
        <v>2</v>
      </c>
      <c r="D1013" s="31" t="s">
        <v>534</v>
      </c>
      <c r="E1013" s="31">
        <v>2</v>
      </c>
      <c r="F1013" s="31" t="s">
        <v>618</v>
      </c>
      <c r="G1013" s="31">
        <v>11</v>
      </c>
      <c r="H1013" s="31" t="s">
        <v>33</v>
      </c>
      <c r="I1013" s="31">
        <v>1</v>
      </c>
      <c r="J1013" s="84" t="s">
        <v>34</v>
      </c>
      <c r="K1013" s="98"/>
      <c r="L1013" s="98"/>
      <c r="M1013" s="98"/>
      <c r="N1013" s="83" t="s">
        <v>623</v>
      </c>
      <c r="O1013" s="98">
        <v>27540</v>
      </c>
      <c r="P1013" s="81"/>
      <c r="Q1013" s="33"/>
      <c r="R1013" s="39" t="s">
        <v>536</v>
      </c>
    </row>
    <row r="1014" spans="1:18" ht="18" customHeight="1" x14ac:dyDescent="0.15">
      <c r="A1014" s="30">
        <v>2</v>
      </c>
      <c r="B1014" s="31" t="s">
        <v>130</v>
      </c>
      <c r="C1014" s="31">
        <v>2</v>
      </c>
      <c r="D1014" s="31" t="s">
        <v>534</v>
      </c>
      <c r="E1014" s="31">
        <v>2</v>
      </c>
      <c r="F1014" s="31" t="s">
        <v>618</v>
      </c>
      <c r="G1014" s="31">
        <v>11</v>
      </c>
      <c r="H1014" s="31" t="s">
        <v>33</v>
      </c>
      <c r="I1014" s="31">
        <v>1</v>
      </c>
      <c r="J1014" s="84" t="s">
        <v>34</v>
      </c>
      <c r="K1014" s="98"/>
      <c r="L1014" s="98"/>
      <c r="M1014" s="98"/>
      <c r="N1014" s="83" t="s">
        <v>624</v>
      </c>
      <c r="O1014" s="98">
        <v>171600</v>
      </c>
      <c r="P1014" s="81"/>
      <c r="Q1014" s="33"/>
      <c r="R1014" s="39" t="s">
        <v>536</v>
      </c>
    </row>
    <row r="1015" spans="1:18" ht="18" customHeight="1" x14ac:dyDescent="0.15">
      <c r="A1015" s="30">
        <v>2</v>
      </c>
      <c r="B1015" s="31" t="s">
        <v>130</v>
      </c>
      <c r="C1015" s="31">
        <v>2</v>
      </c>
      <c r="D1015" s="31" t="s">
        <v>534</v>
      </c>
      <c r="E1015" s="31">
        <v>2</v>
      </c>
      <c r="F1015" s="31" t="s">
        <v>618</v>
      </c>
      <c r="G1015" s="31">
        <v>11</v>
      </c>
      <c r="H1015" s="31" t="s">
        <v>33</v>
      </c>
      <c r="I1015" s="31">
        <v>1</v>
      </c>
      <c r="J1015" s="84" t="s">
        <v>34</v>
      </c>
      <c r="K1015" s="98"/>
      <c r="L1015" s="98"/>
      <c r="M1015" s="98"/>
      <c r="N1015" s="83" t="s">
        <v>625</v>
      </c>
      <c r="O1015" s="98">
        <v>50600</v>
      </c>
      <c r="P1015" s="81"/>
      <c r="Q1015" s="33"/>
      <c r="R1015" s="39" t="s">
        <v>536</v>
      </c>
    </row>
    <row r="1016" spans="1:18" ht="18" customHeight="1" x14ac:dyDescent="0.15">
      <c r="A1016" s="30">
        <v>2</v>
      </c>
      <c r="B1016" s="31" t="s">
        <v>130</v>
      </c>
      <c r="C1016" s="31">
        <v>2</v>
      </c>
      <c r="D1016" s="31" t="s">
        <v>534</v>
      </c>
      <c r="E1016" s="31">
        <v>2</v>
      </c>
      <c r="F1016" s="31" t="s">
        <v>618</v>
      </c>
      <c r="G1016" s="31">
        <v>11</v>
      </c>
      <c r="H1016" s="31" t="s">
        <v>33</v>
      </c>
      <c r="I1016" s="31">
        <v>1</v>
      </c>
      <c r="J1016" s="84" t="s">
        <v>34</v>
      </c>
      <c r="K1016" s="98"/>
      <c r="L1016" s="98"/>
      <c r="M1016" s="98"/>
      <c r="N1016" s="83" t="s">
        <v>626</v>
      </c>
      <c r="O1016" s="98">
        <v>70000</v>
      </c>
      <c r="P1016" s="81"/>
      <c r="Q1016" s="33"/>
      <c r="R1016" s="39" t="s">
        <v>536</v>
      </c>
    </row>
    <row r="1017" spans="1:18" ht="18" customHeight="1" x14ac:dyDescent="0.15">
      <c r="A1017" s="30">
        <v>2</v>
      </c>
      <c r="B1017" s="31" t="s">
        <v>130</v>
      </c>
      <c r="C1017" s="31">
        <v>2</v>
      </c>
      <c r="D1017" s="31" t="s">
        <v>534</v>
      </c>
      <c r="E1017" s="31">
        <v>2</v>
      </c>
      <c r="F1017" s="31" t="s">
        <v>618</v>
      </c>
      <c r="G1017" s="31">
        <v>11</v>
      </c>
      <c r="H1017" s="31" t="s">
        <v>33</v>
      </c>
      <c r="I1017" s="31">
        <v>1</v>
      </c>
      <c r="J1017" s="84" t="s">
        <v>34</v>
      </c>
      <c r="K1017" s="98"/>
      <c r="L1017" s="98"/>
      <c r="M1017" s="98"/>
      <c r="N1017" s="83" t="s">
        <v>627</v>
      </c>
      <c r="O1017" s="98">
        <v>212784</v>
      </c>
      <c r="P1017" s="81"/>
      <c r="Q1017" s="33"/>
      <c r="R1017" s="39" t="s">
        <v>536</v>
      </c>
    </row>
    <row r="1018" spans="1:18" ht="18" customHeight="1" x14ac:dyDescent="0.15">
      <c r="A1018" s="30">
        <v>2</v>
      </c>
      <c r="B1018" s="31" t="s">
        <v>130</v>
      </c>
      <c r="C1018" s="31">
        <v>2</v>
      </c>
      <c r="D1018" s="31" t="s">
        <v>534</v>
      </c>
      <c r="E1018" s="31">
        <v>2</v>
      </c>
      <c r="F1018" s="31" t="s">
        <v>618</v>
      </c>
      <c r="G1018" s="31">
        <v>11</v>
      </c>
      <c r="H1018" s="31" t="s">
        <v>33</v>
      </c>
      <c r="I1018" s="32">
        <v>2</v>
      </c>
      <c r="J1018" s="83" t="s">
        <v>46</v>
      </c>
      <c r="K1018" s="98">
        <v>154</v>
      </c>
      <c r="L1018" s="98">
        <v>130</v>
      </c>
      <c r="M1018" s="98">
        <f t="shared" ref="M1018:M1020" si="63">K1018-L1018</f>
        <v>24</v>
      </c>
      <c r="N1018" s="83" t="s">
        <v>3286</v>
      </c>
      <c r="O1018" s="98">
        <v>153600</v>
      </c>
      <c r="P1018" s="81"/>
      <c r="Q1018" s="33"/>
      <c r="R1018" s="39" t="s">
        <v>536</v>
      </c>
    </row>
    <row r="1019" spans="1:18" ht="18" customHeight="1" x14ac:dyDescent="0.15">
      <c r="A1019" s="30">
        <v>2</v>
      </c>
      <c r="B1019" s="31" t="s">
        <v>130</v>
      </c>
      <c r="C1019" s="31">
        <v>2</v>
      </c>
      <c r="D1019" s="31" t="s">
        <v>534</v>
      </c>
      <c r="E1019" s="31">
        <v>2</v>
      </c>
      <c r="F1019" s="31" t="s">
        <v>618</v>
      </c>
      <c r="G1019" s="31">
        <v>11</v>
      </c>
      <c r="H1019" s="31" t="s">
        <v>33</v>
      </c>
      <c r="I1019" s="32">
        <v>4</v>
      </c>
      <c r="J1019" s="83" t="s">
        <v>111</v>
      </c>
      <c r="K1019" s="98">
        <v>128</v>
      </c>
      <c r="L1019" s="98">
        <v>175</v>
      </c>
      <c r="M1019" s="98">
        <f t="shared" si="63"/>
        <v>-47</v>
      </c>
      <c r="N1019" s="83" t="s">
        <v>3287</v>
      </c>
      <c r="O1019" s="98">
        <v>127980</v>
      </c>
      <c r="P1019" s="81"/>
      <c r="Q1019" s="33"/>
      <c r="R1019" s="39" t="s">
        <v>536</v>
      </c>
    </row>
    <row r="1020" spans="1:18" ht="18" customHeight="1" x14ac:dyDescent="0.15">
      <c r="A1020" s="30">
        <v>2</v>
      </c>
      <c r="B1020" s="31" t="s">
        <v>130</v>
      </c>
      <c r="C1020" s="31">
        <v>2</v>
      </c>
      <c r="D1020" s="31" t="s">
        <v>534</v>
      </c>
      <c r="E1020" s="31">
        <v>2</v>
      </c>
      <c r="F1020" s="31" t="s">
        <v>618</v>
      </c>
      <c r="G1020" s="31">
        <v>11</v>
      </c>
      <c r="H1020" s="31" t="s">
        <v>33</v>
      </c>
      <c r="I1020" s="32">
        <v>6</v>
      </c>
      <c r="J1020" s="83" t="s">
        <v>48</v>
      </c>
      <c r="K1020" s="98">
        <v>66</v>
      </c>
      <c r="L1020" s="98">
        <v>10</v>
      </c>
      <c r="M1020" s="98">
        <f t="shared" si="63"/>
        <v>56</v>
      </c>
      <c r="N1020" s="83" t="s">
        <v>628</v>
      </c>
      <c r="O1020" s="98">
        <v>10000</v>
      </c>
      <c r="P1020" s="81"/>
      <c r="Q1020" s="33"/>
      <c r="R1020" s="39" t="s">
        <v>536</v>
      </c>
    </row>
    <row r="1021" spans="1:18" ht="18" customHeight="1" x14ac:dyDescent="0.15">
      <c r="A1021" s="30">
        <v>2</v>
      </c>
      <c r="B1021" s="31" t="s">
        <v>130</v>
      </c>
      <c r="C1021" s="31">
        <v>2</v>
      </c>
      <c r="D1021" s="31" t="s">
        <v>534</v>
      </c>
      <c r="E1021" s="31">
        <v>2</v>
      </c>
      <c r="F1021" s="31" t="s">
        <v>618</v>
      </c>
      <c r="G1021" s="31">
        <v>11</v>
      </c>
      <c r="H1021" s="31" t="s">
        <v>33</v>
      </c>
      <c r="I1021" s="31">
        <v>6</v>
      </c>
      <c r="J1021" s="84" t="s">
        <v>48</v>
      </c>
      <c r="K1021" s="98"/>
      <c r="L1021" s="98"/>
      <c r="M1021" s="98"/>
      <c r="N1021" s="83" t="s">
        <v>629</v>
      </c>
      <c r="O1021" s="98">
        <v>56000</v>
      </c>
      <c r="P1021" s="81"/>
      <c r="Q1021" s="33"/>
      <c r="R1021" s="39" t="s">
        <v>536</v>
      </c>
    </row>
    <row r="1022" spans="1:18" ht="18" customHeight="1" x14ac:dyDescent="0.15">
      <c r="A1022" s="30">
        <v>2</v>
      </c>
      <c r="B1022" s="31" t="s">
        <v>130</v>
      </c>
      <c r="C1022" s="31">
        <v>2</v>
      </c>
      <c r="D1022" s="31" t="s">
        <v>534</v>
      </c>
      <c r="E1022" s="31">
        <v>2</v>
      </c>
      <c r="F1022" s="31" t="s">
        <v>618</v>
      </c>
      <c r="G1022" s="32">
        <v>12</v>
      </c>
      <c r="H1022" s="32" t="s">
        <v>36</v>
      </c>
      <c r="I1022" s="32"/>
      <c r="J1022" s="83"/>
      <c r="K1022" s="98"/>
      <c r="L1022" s="98"/>
      <c r="M1022" s="98"/>
      <c r="N1022" s="83"/>
      <c r="O1022" s="33"/>
      <c r="P1022" s="81"/>
      <c r="Q1022" s="33"/>
      <c r="R1022" s="39" t="s">
        <v>536</v>
      </c>
    </row>
    <row r="1023" spans="1:18" ht="18" customHeight="1" x14ac:dyDescent="0.15">
      <c r="A1023" s="30">
        <v>2</v>
      </c>
      <c r="B1023" s="31" t="s">
        <v>130</v>
      </c>
      <c r="C1023" s="31">
        <v>2</v>
      </c>
      <c r="D1023" s="31" t="s">
        <v>534</v>
      </c>
      <c r="E1023" s="31">
        <v>2</v>
      </c>
      <c r="F1023" s="31" t="s">
        <v>618</v>
      </c>
      <c r="G1023" s="31">
        <v>12</v>
      </c>
      <c r="H1023" s="31" t="s">
        <v>36</v>
      </c>
      <c r="I1023" s="32">
        <v>1</v>
      </c>
      <c r="J1023" s="83" t="s">
        <v>37</v>
      </c>
      <c r="K1023" s="98">
        <v>829</v>
      </c>
      <c r="L1023" s="98">
        <v>829</v>
      </c>
      <c r="M1023" s="98">
        <f>K1023-L1023</f>
        <v>0</v>
      </c>
      <c r="N1023" s="83" t="s">
        <v>3288</v>
      </c>
      <c r="O1023" s="98">
        <v>60000</v>
      </c>
      <c r="P1023" s="81"/>
      <c r="Q1023" s="33"/>
      <c r="R1023" s="39" t="s">
        <v>536</v>
      </c>
    </row>
    <row r="1024" spans="1:18" ht="18" customHeight="1" x14ac:dyDescent="0.15">
      <c r="A1024" s="30">
        <v>2</v>
      </c>
      <c r="B1024" s="31" t="s">
        <v>130</v>
      </c>
      <c r="C1024" s="31">
        <v>2</v>
      </c>
      <c r="D1024" s="31" t="s">
        <v>534</v>
      </c>
      <c r="E1024" s="31">
        <v>2</v>
      </c>
      <c r="F1024" s="31" t="s">
        <v>618</v>
      </c>
      <c r="G1024" s="31">
        <v>12</v>
      </c>
      <c r="H1024" s="31" t="s">
        <v>36</v>
      </c>
      <c r="I1024" s="31">
        <v>1</v>
      </c>
      <c r="J1024" s="84" t="s">
        <v>37</v>
      </c>
      <c r="K1024" s="98"/>
      <c r="L1024" s="98"/>
      <c r="M1024" s="98"/>
      <c r="N1024" s="83" t="s">
        <v>3289</v>
      </c>
      <c r="O1024" s="98">
        <v>80000</v>
      </c>
      <c r="P1024" s="81"/>
      <c r="Q1024" s="33"/>
      <c r="R1024" s="39" t="s">
        <v>536</v>
      </c>
    </row>
    <row r="1025" spans="1:18" ht="18" customHeight="1" x14ac:dyDescent="0.15">
      <c r="A1025" s="30">
        <v>2</v>
      </c>
      <c r="B1025" s="31" t="s">
        <v>130</v>
      </c>
      <c r="C1025" s="31">
        <v>2</v>
      </c>
      <c r="D1025" s="31" t="s">
        <v>534</v>
      </c>
      <c r="E1025" s="31">
        <v>2</v>
      </c>
      <c r="F1025" s="31" t="s">
        <v>618</v>
      </c>
      <c r="G1025" s="31">
        <v>12</v>
      </c>
      <c r="H1025" s="31" t="s">
        <v>36</v>
      </c>
      <c r="I1025" s="31">
        <v>1</v>
      </c>
      <c r="J1025" s="84" t="s">
        <v>37</v>
      </c>
      <c r="K1025" s="98"/>
      <c r="L1025" s="98"/>
      <c r="M1025" s="98"/>
      <c r="N1025" s="83" t="s">
        <v>3290</v>
      </c>
      <c r="O1025" s="98">
        <v>80000</v>
      </c>
      <c r="P1025" s="81"/>
      <c r="Q1025" s="33"/>
      <c r="R1025" s="39" t="s">
        <v>536</v>
      </c>
    </row>
    <row r="1026" spans="1:18" ht="18" customHeight="1" x14ac:dyDescent="0.15">
      <c r="A1026" s="30">
        <v>2</v>
      </c>
      <c r="B1026" s="31" t="s">
        <v>130</v>
      </c>
      <c r="C1026" s="31">
        <v>2</v>
      </c>
      <c r="D1026" s="31" t="s">
        <v>534</v>
      </c>
      <c r="E1026" s="31">
        <v>2</v>
      </c>
      <c r="F1026" s="31" t="s">
        <v>618</v>
      </c>
      <c r="G1026" s="31">
        <v>12</v>
      </c>
      <c r="H1026" s="31" t="s">
        <v>36</v>
      </c>
      <c r="I1026" s="31">
        <v>1</v>
      </c>
      <c r="J1026" s="84" t="s">
        <v>37</v>
      </c>
      <c r="K1026" s="98"/>
      <c r="L1026" s="98"/>
      <c r="M1026" s="98"/>
      <c r="N1026" s="83" t="s">
        <v>3291</v>
      </c>
      <c r="O1026" s="98">
        <v>328000</v>
      </c>
      <c r="P1026" s="81"/>
      <c r="Q1026" s="33"/>
      <c r="R1026" s="39" t="s">
        <v>536</v>
      </c>
    </row>
    <row r="1027" spans="1:18" ht="18" customHeight="1" x14ac:dyDescent="0.15">
      <c r="A1027" s="30">
        <v>2</v>
      </c>
      <c r="B1027" s="31" t="s">
        <v>130</v>
      </c>
      <c r="C1027" s="31">
        <v>2</v>
      </c>
      <c r="D1027" s="31" t="s">
        <v>534</v>
      </c>
      <c r="E1027" s="31">
        <v>2</v>
      </c>
      <c r="F1027" s="31" t="s">
        <v>618</v>
      </c>
      <c r="G1027" s="31">
        <v>12</v>
      </c>
      <c r="H1027" s="31" t="s">
        <v>36</v>
      </c>
      <c r="I1027" s="31">
        <v>1</v>
      </c>
      <c r="J1027" s="84" t="s">
        <v>37</v>
      </c>
      <c r="K1027" s="98"/>
      <c r="L1027" s="98"/>
      <c r="M1027" s="98"/>
      <c r="N1027" s="83" t="s">
        <v>3292</v>
      </c>
      <c r="O1027" s="98">
        <v>165600</v>
      </c>
      <c r="P1027" s="81"/>
      <c r="Q1027" s="33"/>
      <c r="R1027" s="39" t="s">
        <v>536</v>
      </c>
    </row>
    <row r="1028" spans="1:18" ht="18" customHeight="1" x14ac:dyDescent="0.15">
      <c r="A1028" s="30">
        <v>2</v>
      </c>
      <c r="B1028" s="31" t="s">
        <v>130</v>
      </c>
      <c r="C1028" s="31">
        <v>2</v>
      </c>
      <c r="D1028" s="31" t="s">
        <v>534</v>
      </c>
      <c r="E1028" s="31">
        <v>2</v>
      </c>
      <c r="F1028" s="31" t="s">
        <v>618</v>
      </c>
      <c r="G1028" s="31">
        <v>12</v>
      </c>
      <c r="H1028" s="31" t="s">
        <v>36</v>
      </c>
      <c r="I1028" s="31">
        <v>1</v>
      </c>
      <c r="J1028" s="84" t="s">
        <v>37</v>
      </c>
      <c r="K1028" s="98"/>
      <c r="L1028" s="98"/>
      <c r="M1028" s="98"/>
      <c r="N1028" s="83" t="s">
        <v>3293</v>
      </c>
      <c r="O1028" s="98">
        <v>114800</v>
      </c>
      <c r="P1028" s="81"/>
      <c r="Q1028" s="33"/>
      <c r="R1028" s="39" t="s">
        <v>536</v>
      </c>
    </row>
    <row r="1029" spans="1:18" ht="18" customHeight="1" x14ac:dyDescent="0.15">
      <c r="A1029" s="30">
        <v>2</v>
      </c>
      <c r="B1029" s="31" t="s">
        <v>130</v>
      </c>
      <c r="C1029" s="31">
        <v>2</v>
      </c>
      <c r="D1029" s="31" t="s">
        <v>534</v>
      </c>
      <c r="E1029" s="31">
        <v>2</v>
      </c>
      <c r="F1029" s="31" t="s">
        <v>618</v>
      </c>
      <c r="G1029" s="31">
        <v>12</v>
      </c>
      <c r="H1029" s="31" t="s">
        <v>36</v>
      </c>
      <c r="I1029" s="32">
        <v>3</v>
      </c>
      <c r="J1029" s="83" t="s">
        <v>6</v>
      </c>
      <c r="K1029" s="98">
        <v>816</v>
      </c>
      <c r="L1029" s="98">
        <v>1105</v>
      </c>
      <c r="M1029" s="98">
        <f>K1029-L1029</f>
        <v>-289</v>
      </c>
      <c r="N1029" s="83" t="s">
        <v>630</v>
      </c>
      <c r="O1029" s="98"/>
      <c r="P1029" s="81"/>
      <c r="Q1029" s="33"/>
      <c r="R1029" s="39" t="s">
        <v>536</v>
      </c>
    </row>
    <row r="1030" spans="1:18" ht="18" customHeight="1" x14ac:dyDescent="0.15">
      <c r="A1030" s="30">
        <v>2</v>
      </c>
      <c r="B1030" s="31" t="s">
        <v>130</v>
      </c>
      <c r="C1030" s="31">
        <v>2</v>
      </c>
      <c r="D1030" s="31" t="s">
        <v>534</v>
      </c>
      <c r="E1030" s="31">
        <v>2</v>
      </c>
      <c r="F1030" s="31" t="s">
        <v>618</v>
      </c>
      <c r="G1030" s="31">
        <v>12</v>
      </c>
      <c r="H1030" s="31" t="s">
        <v>36</v>
      </c>
      <c r="I1030" s="31">
        <v>3</v>
      </c>
      <c r="J1030" s="84" t="s">
        <v>6</v>
      </c>
      <c r="K1030" s="98"/>
      <c r="L1030" s="98"/>
      <c r="M1030" s="98"/>
      <c r="N1030" s="83" t="s">
        <v>3294</v>
      </c>
      <c r="O1030" s="98">
        <v>90720</v>
      </c>
      <c r="P1030" s="81"/>
      <c r="Q1030" s="33"/>
      <c r="R1030" s="39" t="s">
        <v>536</v>
      </c>
    </row>
    <row r="1031" spans="1:18" ht="18" customHeight="1" x14ac:dyDescent="0.15">
      <c r="A1031" s="30">
        <v>2</v>
      </c>
      <c r="B1031" s="31" t="s">
        <v>130</v>
      </c>
      <c r="C1031" s="31">
        <v>2</v>
      </c>
      <c r="D1031" s="31" t="s">
        <v>534</v>
      </c>
      <c r="E1031" s="31">
        <v>2</v>
      </c>
      <c r="F1031" s="31" t="s">
        <v>618</v>
      </c>
      <c r="G1031" s="31">
        <v>12</v>
      </c>
      <c r="H1031" s="31" t="s">
        <v>36</v>
      </c>
      <c r="I1031" s="31">
        <v>3</v>
      </c>
      <c r="J1031" s="84" t="s">
        <v>6</v>
      </c>
      <c r="K1031" s="98"/>
      <c r="L1031" s="98"/>
      <c r="M1031" s="98"/>
      <c r="N1031" s="83" t="s">
        <v>3295</v>
      </c>
      <c r="O1031" s="98">
        <v>10800</v>
      </c>
      <c r="P1031" s="81"/>
      <c r="Q1031" s="33"/>
      <c r="R1031" s="39" t="s">
        <v>536</v>
      </c>
    </row>
    <row r="1032" spans="1:18" ht="18" customHeight="1" x14ac:dyDescent="0.15">
      <c r="A1032" s="30">
        <v>2</v>
      </c>
      <c r="B1032" s="31" t="s">
        <v>130</v>
      </c>
      <c r="C1032" s="31">
        <v>2</v>
      </c>
      <c r="D1032" s="31" t="s">
        <v>534</v>
      </c>
      <c r="E1032" s="31">
        <v>2</v>
      </c>
      <c r="F1032" s="31" t="s">
        <v>618</v>
      </c>
      <c r="G1032" s="31">
        <v>12</v>
      </c>
      <c r="H1032" s="31" t="s">
        <v>36</v>
      </c>
      <c r="I1032" s="31">
        <v>3</v>
      </c>
      <c r="J1032" s="84" t="s">
        <v>6</v>
      </c>
      <c r="K1032" s="98"/>
      <c r="L1032" s="98"/>
      <c r="M1032" s="98"/>
      <c r="N1032" s="83" t="s">
        <v>631</v>
      </c>
      <c r="O1032" s="98"/>
      <c r="P1032" s="81"/>
      <c r="Q1032" s="33"/>
      <c r="R1032" s="39" t="s">
        <v>536</v>
      </c>
    </row>
    <row r="1033" spans="1:18" ht="18" customHeight="1" x14ac:dyDescent="0.15">
      <c r="A1033" s="30">
        <v>2</v>
      </c>
      <c r="B1033" s="31" t="s">
        <v>130</v>
      </c>
      <c r="C1033" s="31">
        <v>2</v>
      </c>
      <c r="D1033" s="31" t="s">
        <v>534</v>
      </c>
      <c r="E1033" s="31">
        <v>2</v>
      </c>
      <c r="F1033" s="31" t="s">
        <v>618</v>
      </c>
      <c r="G1033" s="31">
        <v>12</v>
      </c>
      <c r="H1033" s="31" t="s">
        <v>36</v>
      </c>
      <c r="I1033" s="31">
        <v>3</v>
      </c>
      <c r="J1033" s="84" t="s">
        <v>6</v>
      </c>
      <c r="K1033" s="98"/>
      <c r="L1033" s="98"/>
      <c r="M1033" s="98"/>
      <c r="N1033" s="83" t="s">
        <v>3296</v>
      </c>
      <c r="O1033" s="98">
        <v>29160</v>
      </c>
      <c r="P1033" s="81"/>
      <c r="Q1033" s="33"/>
      <c r="R1033" s="39" t="s">
        <v>536</v>
      </c>
    </row>
    <row r="1034" spans="1:18" ht="18" customHeight="1" x14ac:dyDescent="0.15">
      <c r="A1034" s="30">
        <v>2</v>
      </c>
      <c r="B1034" s="31" t="s">
        <v>130</v>
      </c>
      <c r="C1034" s="31">
        <v>2</v>
      </c>
      <c r="D1034" s="31" t="s">
        <v>534</v>
      </c>
      <c r="E1034" s="31">
        <v>2</v>
      </c>
      <c r="F1034" s="31" t="s">
        <v>618</v>
      </c>
      <c r="G1034" s="31">
        <v>12</v>
      </c>
      <c r="H1034" s="31" t="s">
        <v>36</v>
      </c>
      <c r="I1034" s="31">
        <v>3</v>
      </c>
      <c r="J1034" s="84" t="s">
        <v>6</v>
      </c>
      <c r="K1034" s="98"/>
      <c r="L1034" s="98"/>
      <c r="M1034" s="98"/>
      <c r="N1034" s="83" t="s">
        <v>3297</v>
      </c>
      <c r="O1034" s="98">
        <v>7020</v>
      </c>
      <c r="P1034" s="81"/>
      <c r="Q1034" s="33"/>
      <c r="R1034" s="39" t="s">
        <v>536</v>
      </c>
    </row>
    <row r="1035" spans="1:18" ht="18" customHeight="1" x14ac:dyDescent="0.15">
      <c r="A1035" s="30">
        <v>2</v>
      </c>
      <c r="B1035" s="31" t="s">
        <v>130</v>
      </c>
      <c r="C1035" s="31">
        <v>2</v>
      </c>
      <c r="D1035" s="31" t="s">
        <v>534</v>
      </c>
      <c r="E1035" s="31">
        <v>2</v>
      </c>
      <c r="F1035" s="31" t="s">
        <v>618</v>
      </c>
      <c r="G1035" s="31">
        <v>12</v>
      </c>
      <c r="H1035" s="31" t="s">
        <v>36</v>
      </c>
      <c r="I1035" s="31">
        <v>3</v>
      </c>
      <c r="J1035" s="84" t="s">
        <v>6</v>
      </c>
      <c r="K1035" s="98"/>
      <c r="L1035" s="98"/>
      <c r="M1035" s="98"/>
      <c r="N1035" s="83" t="s">
        <v>3298</v>
      </c>
      <c r="O1035" s="98">
        <v>10800</v>
      </c>
      <c r="P1035" s="81"/>
      <c r="Q1035" s="33"/>
      <c r="R1035" s="39" t="s">
        <v>536</v>
      </c>
    </row>
    <row r="1036" spans="1:18" ht="18" customHeight="1" x14ac:dyDescent="0.15">
      <c r="A1036" s="30">
        <v>2</v>
      </c>
      <c r="B1036" s="31" t="s">
        <v>130</v>
      </c>
      <c r="C1036" s="31">
        <v>2</v>
      </c>
      <c r="D1036" s="31" t="s">
        <v>534</v>
      </c>
      <c r="E1036" s="31">
        <v>2</v>
      </c>
      <c r="F1036" s="31" t="s">
        <v>618</v>
      </c>
      <c r="G1036" s="31">
        <v>12</v>
      </c>
      <c r="H1036" s="31" t="s">
        <v>36</v>
      </c>
      <c r="I1036" s="31">
        <v>3</v>
      </c>
      <c r="J1036" s="84" t="s">
        <v>6</v>
      </c>
      <c r="K1036" s="98"/>
      <c r="L1036" s="98"/>
      <c r="M1036" s="98"/>
      <c r="N1036" s="83" t="s">
        <v>632</v>
      </c>
      <c r="O1036" s="98">
        <v>6000</v>
      </c>
      <c r="P1036" s="81"/>
      <c r="Q1036" s="33"/>
      <c r="R1036" s="39" t="s">
        <v>536</v>
      </c>
    </row>
    <row r="1037" spans="1:18" ht="18" customHeight="1" x14ac:dyDescent="0.15">
      <c r="A1037" s="30">
        <v>2</v>
      </c>
      <c r="B1037" s="31" t="s">
        <v>130</v>
      </c>
      <c r="C1037" s="31">
        <v>2</v>
      </c>
      <c r="D1037" s="31" t="s">
        <v>534</v>
      </c>
      <c r="E1037" s="31">
        <v>2</v>
      </c>
      <c r="F1037" s="31" t="s">
        <v>618</v>
      </c>
      <c r="G1037" s="31">
        <v>12</v>
      </c>
      <c r="H1037" s="31" t="s">
        <v>36</v>
      </c>
      <c r="I1037" s="31">
        <v>3</v>
      </c>
      <c r="J1037" s="84" t="s">
        <v>6</v>
      </c>
      <c r="K1037" s="98"/>
      <c r="L1037" s="98"/>
      <c r="M1037" s="98"/>
      <c r="N1037" s="83" t="s">
        <v>633</v>
      </c>
      <c r="O1037" s="98">
        <v>650000</v>
      </c>
      <c r="P1037" s="81"/>
      <c r="Q1037" s="33"/>
      <c r="R1037" s="39" t="s">
        <v>536</v>
      </c>
    </row>
    <row r="1038" spans="1:18" ht="18" customHeight="1" x14ac:dyDescent="0.15">
      <c r="A1038" s="30">
        <v>2</v>
      </c>
      <c r="B1038" s="31" t="s">
        <v>130</v>
      </c>
      <c r="C1038" s="31">
        <v>2</v>
      </c>
      <c r="D1038" s="31" t="s">
        <v>534</v>
      </c>
      <c r="E1038" s="31">
        <v>2</v>
      </c>
      <c r="F1038" s="31" t="s">
        <v>618</v>
      </c>
      <c r="G1038" s="31">
        <v>12</v>
      </c>
      <c r="H1038" s="31" t="s">
        <v>36</v>
      </c>
      <c r="I1038" s="31">
        <v>3</v>
      </c>
      <c r="J1038" s="84" t="s">
        <v>6</v>
      </c>
      <c r="K1038" s="98"/>
      <c r="L1038" s="98"/>
      <c r="M1038" s="98"/>
      <c r="N1038" s="83" t="s">
        <v>634</v>
      </c>
      <c r="O1038" s="98">
        <v>11000</v>
      </c>
      <c r="P1038" s="81"/>
      <c r="Q1038" s="33"/>
      <c r="R1038" s="39" t="s">
        <v>536</v>
      </c>
    </row>
    <row r="1039" spans="1:18" ht="18" customHeight="1" x14ac:dyDescent="0.15">
      <c r="A1039" s="30">
        <v>2</v>
      </c>
      <c r="B1039" s="31" t="s">
        <v>130</v>
      </c>
      <c r="C1039" s="31">
        <v>2</v>
      </c>
      <c r="D1039" s="31" t="s">
        <v>534</v>
      </c>
      <c r="E1039" s="31">
        <v>2</v>
      </c>
      <c r="F1039" s="31" t="s">
        <v>618</v>
      </c>
      <c r="G1039" s="31">
        <v>12</v>
      </c>
      <c r="H1039" s="31" t="s">
        <v>36</v>
      </c>
      <c r="I1039" s="32">
        <v>11</v>
      </c>
      <c r="J1039" s="83" t="s">
        <v>38</v>
      </c>
      <c r="K1039" s="98">
        <v>40</v>
      </c>
      <c r="L1039" s="98">
        <v>15</v>
      </c>
      <c r="M1039" s="98">
        <f>K1039-L1039</f>
        <v>25</v>
      </c>
      <c r="N1039" s="83" t="s">
        <v>635</v>
      </c>
      <c r="O1039" s="98">
        <v>14540</v>
      </c>
      <c r="P1039" s="81"/>
      <c r="Q1039" s="33"/>
      <c r="R1039" s="39" t="s">
        <v>536</v>
      </c>
    </row>
    <row r="1040" spans="1:18" ht="18" customHeight="1" x14ac:dyDescent="0.15">
      <c r="A1040" s="30">
        <v>2</v>
      </c>
      <c r="B1040" s="31" t="s">
        <v>130</v>
      </c>
      <c r="C1040" s="31">
        <v>2</v>
      </c>
      <c r="D1040" s="31" t="s">
        <v>534</v>
      </c>
      <c r="E1040" s="31">
        <v>2</v>
      </c>
      <c r="F1040" s="31" t="s">
        <v>618</v>
      </c>
      <c r="G1040" s="31">
        <v>12</v>
      </c>
      <c r="H1040" s="31" t="s">
        <v>36</v>
      </c>
      <c r="I1040" s="31">
        <v>11</v>
      </c>
      <c r="J1040" s="84" t="s">
        <v>38</v>
      </c>
      <c r="K1040" s="98"/>
      <c r="L1040" s="98"/>
      <c r="M1040" s="98"/>
      <c r="N1040" s="83" t="s">
        <v>636</v>
      </c>
      <c r="O1040" s="98">
        <v>25100</v>
      </c>
      <c r="P1040" s="81"/>
      <c r="Q1040" s="33"/>
      <c r="R1040" s="39" t="s">
        <v>536</v>
      </c>
    </row>
    <row r="1041" spans="1:18" ht="18" customHeight="1" x14ac:dyDescent="0.15">
      <c r="A1041" s="30">
        <v>2</v>
      </c>
      <c r="B1041" s="31" t="s">
        <v>130</v>
      </c>
      <c r="C1041" s="31">
        <v>2</v>
      </c>
      <c r="D1041" s="31" t="s">
        <v>534</v>
      </c>
      <c r="E1041" s="31">
        <v>2</v>
      </c>
      <c r="F1041" s="31" t="s">
        <v>618</v>
      </c>
      <c r="G1041" s="32">
        <v>13</v>
      </c>
      <c r="H1041" s="32" t="s">
        <v>39</v>
      </c>
      <c r="I1041" s="32"/>
      <c r="J1041" s="83"/>
      <c r="K1041" s="98"/>
      <c r="L1041" s="98"/>
      <c r="M1041" s="98"/>
      <c r="N1041" s="83"/>
      <c r="O1041" s="33"/>
      <c r="P1041" s="81"/>
      <c r="Q1041" s="33"/>
      <c r="R1041" s="39" t="s">
        <v>536</v>
      </c>
    </row>
    <row r="1042" spans="1:18" ht="18" customHeight="1" x14ac:dyDescent="0.15">
      <c r="A1042" s="30">
        <v>2</v>
      </c>
      <c r="B1042" s="31" t="s">
        <v>130</v>
      </c>
      <c r="C1042" s="31">
        <v>2</v>
      </c>
      <c r="D1042" s="31" t="s">
        <v>534</v>
      </c>
      <c r="E1042" s="31">
        <v>2</v>
      </c>
      <c r="F1042" s="31" t="s">
        <v>618</v>
      </c>
      <c r="G1042" s="31">
        <v>13</v>
      </c>
      <c r="H1042" s="31" t="s">
        <v>39</v>
      </c>
      <c r="I1042" s="32">
        <v>51</v>
      </c>
      <c r="J1042" s="83" t="s">
        <v>175</v>
      </c>
      <c r="K1042" s="98">
        <v>478</v>
      </c>
      <c r="L1042" s="98">
        <v>485</v>
      </c>
      <c r="M1042" s="98">
        <f>K1042-L1042</f>
        <v>-7</v>
      </c>
      <c r="N1042" s="83" t="s">
        <v>637</v>
      </c>
      <c r="O1042" s="98">
        <v>394680</v>
      </c>
      <c r="P1042" s="81"/>
      <c r="Q1042" s="33"/>
      <c r="R1042" s="39" t="s">
        <v>536</v>
      </c>
    </row>
    <row r="1043" spans="1:18" ht="18" customHeight="1" x14ac:dyDescent="0.15">
      <c r="A1043" s="30">
        <v>2</v>
      </c>
      <c r="B1043" s="31" t="s">
        <v>130</v>
      </c>
      <c r="C1043" s="31">
        <v>2</v>
      </c>
      <c r="D1043" s="31" t="s">
        <v>534</v>
      </c>
      <c r="E1043" s="31">
        <v>2</v>
      </c>
      <c r="F1043" s="31" t="s">
        <v>618</v>
      </c>
      <c r="G1043" s="31">
        <v>13</v>
      </c>
      <c r="H1043" s="31" t="s">
        <v>39</v>
      </c>
      <c r="I1043" s="31">
        <v>51</v>
      </c>
      <c r="J1043" s="84" t="s">
        <v>175</v>
      </c>
      <c r="K1043" s="98"/>
      <c r="L1043" s="98"/>
      <c r="M1043" s="98"/>
      <c r="N1043" s="83" t="s">
        <v>638</v>
      </c>
      <c r="O1043" s="98">
        <v>82404</v>
      </c>
      <c r="P1043" s="81"/>
      <c r="Q1043" s="33"/>
      <c r="R1043" s="39" t="s">
        <v>536</v>
      </c>
    </row>
    <row r="1044" spans="1:18" ht="18" customHeight="1" x14ac:dyDescent="0.15">
      <c r="A1044" s="30">
        <v>2</v>
      </c>
      <c r="B1044" s="31" t="s">
        <v>130</v>
      </c>
      <c r="C1044" s="31">
        <v>2</v>
      </c>
      <c r="D1044" s="31" t="s">
        <v>534</v>
      </c>
      <c r="E1044" s="31">
        <v>2</v>
      </c>
      <c r="F1044" s="31" t="s">
        <v>618</v>
      </c>
      <c r="G1044" s="32">
        <v>14</v>
      </c>
      <c r="H1044" s="32" t="s">
        <v>40</v>
      </c>
      <c r="I1044" s="32"/>
      <c r="J1044" s="83"/>
      <c r="K1044" s="98"/>
      <c r="L1044" s="98"/>
      <c r="M1044" s="98"/>
      <c r="N1044" s="83"/>
      <c r="O1044" s="33"/>
      <c r="P1044" s="81"/>
      <c r="Q1044" s="33"/>
      <c r="R1044" s="39" t="s">
        <v>536</v>
      </c>
    </row>
    <row r="1045" spans="1:18" ht="18" customHeight="1" x14ac:dyDescent="0.15">
      <c r="A1045" s="30">
        <v>2</v>
      </c>
      <c r="B1045" s="31" t="s">
        <v>130</v>
      </c>
      <c r="C1045" s="31">
        <v>2</v>
      </c>
      <c r="D1045" s="31" t="s">
        <v>534</v>
      </c>
      <c r="E1045" s="31">
        <v>2</v>
      </c>
      <c r="F1045" s="31" t="s">
        <v>618</v>
      </c>
      <c r="G1045" s="31">
        <v>14</v>
      </c>
      <c r="H1045" s="31" t="s">
        <v>40</v>
      </c>
      <c r="I1045" s="32">
        <v>1</v>
      </c>
      <c r="J1045" s="83" t="s">
        <v>41</v>
      </c>
      <c r="K1045" s="98">
        <v>30</v>
      </c>
      <c r="L1045" s="98">
        <v>30</v>
      </c>
      <c r="M1045" s="98">
        <f t="shared" ref="M1045:M1046" si="64">K1045-L1045</f>
        <v>0</v>
      </c>
      <c r="N1045" s="83" t="s">
        <v>639</v>
      </c>
      <c r="O1045" s="98">
        <v>30000</v>
      </c>
      <c r="P1045" s="81"/>
      <c r="Q1045" s="33"/>
      <c r="R1045" s="39" t="s">
        <v>536</v>
      </c>
    </row>
    <row r="1046" spans="1:18" ht="18" customHeight="1" x14ac:dyDescent="0.15">
      <c r="A1046" s="30">
        <v>2</v>
      </c>
      <c r="B1046" s="31" t="s">
        <v>130</v>
      </c>
      <c r="C1046" s="31">
        <v>2</v>
      </c>
      <c r="D1046" s="31" t="s">
        <v>534</v>
      </c>
      <c r="E1046" s="31">
        <v>2</v>
      </c>
      <c r="F1046" s="31" t="s">
        <v>618</v>
      </c>
      <c r="G1046" s="31">
        <v>14</v>
      </c>
      <c r="H1046" s="31" t="s">
        <v>40</v>
      </c>
      <c r="I1046" s="32">
        <v>41</v>
      </c>
      <c r="J1046" s="83" t="s">
        <v>182</v>
      </c>
      <c r="K1046" s="98">
        <v>7686</v>
      </c>
      <c r="L1046" s="98">
        <v>7949</v>
      </c>
      <c r="M1046" s="98">
        <f t="shared" si="64"/>
        <v>-263</v>
      </c>
      <c r="N1046" s="83" t="s">
        <v>640</v>
      </c>
      <c r="O1046" s="98">
        <v>719400</v>
      </c>
      <c r="P1046" s="81"/>
      <c r="Q1046" s="33"/>
      <c r="R1046" s="39" t="s">
        <v>536</v>
      </c>
    </row>
    <row r="1047" spans="1:18" ht="18" customHeight="1" x14ac:dyDescent="0.15">
      <c r="A1047" s="30">
        <v>2</v>
      </c>
      <c r="B1047" s="31" t="s">
        <v>130</v>
      </c>
      <c r="C1047" s="31">
        <v>2</v>
      </c>
      <c r="D1047" s="31" t="s">
        <v>534</v>
      </c>
      <c r="E1047" s="31">
        <v>2</v>
      </c>
      <c r="F1047" s="31" t="s">
        <v>618</v>
      </c>
      <c r="G1047" s="31">
        <v>14</v>
      </c>
      <c r="H1047" s="31" t="s">
        <v>40</v>
      </c>
      <c r="I1047" s="31">
        <v>41</v>
      </c>
      <c r="J1047" s="84" t="s">
        <v>182</v>
      </c>
      <c r="K1047" s="98"/>
      <c r="L1047" s="98"/>
      <c r="M1047" s="98"/>
      <c r="N1047" s="83" t="s">
        <v>641</v>
      </c>
      <c r="O1047" s="98">
        <v>444720</v>
      </c>
      <c r="P1047" s="81"/>
      <c r="Q1047" s="33"/>
      <c r="R1047" s="39" t="s">
        <v>536</v>
      </c>
    </row>
    <row r="1048" spans="1:18" ht="18" customHeight="1" x14ac:dyDescent="0.15">
      <c r="A1048" s="30">
        <v>2</v>
      </c>
      <c r="B1048" s="31" t="s">
        <v>130</v>
      </c>
      <c r="C1048" s="31">
        <v>2</v>
      </c>
      <c r="D1048" s="31" t="s">
        <v>534</v>
      </c>
      <c r="E1048" s="31">
        <v>2</v>
      </c>
      <c r="F1048" s="31" t="s">
        <v>618</v>
      </c>
      <c r="G1048" s="31">
        <v>14</v>
      </c>
      <c r="H1048" s="31" t="s">
        <v>40</v>
      </c>
      <c r="I1048" s="31">
        <v>41</v>
      </c>
      <c r="J1048" s="84" t="s">
        <v>182</v>
      </c>
      <c r="K1048" s="98"/>
      <c r="L1048" s="98"/>
      <c r="M1048" s="98"/>
      <c r="N1048" s="83" t="s">
        <v>642</v>
      </c>
      <c r="O1048" s="98">
        <v>1831200</v>
      </c>
      <c r="P1048" s="81"/>
      <c r="Q1048" s="33"/>
      <c r="R1048" s="39" t="s">
        <v>536</v>
      </c>
    </row>
    <row r="1049" spans="1:18" ht="18" customHeight="1" x14ac:dyDescent="0.15">
      <c r="A1049" s="30">
        <v>2</v>
      </c>
      <c r="B1049" s="31" t="s">
        <v>130</v>
      </c>
      <c r="C1049" s="31">
        <v>2</v>
      </c>
      <c r="D1049" s="31" t="s">
        <v>534</v>
      </c>
      <c r="E1049" s="31">
        <v>2</v>
      </c>
      <c r="F1049" s="31" t="s">
        <v>618</v>
      </c>
      <c r="G1049" s="31">
        <v>14</v>
      </c>
      <c r="H1049" s="31" t="s">
        <v>40</v>
      </c>
      <c r="I1049" s="31">
        <v>41</v>
      </c>
      <c r="J1049" s="84" t="s">
        <v>182</v>
      </c>
      <c r="K1049" s="98"/>
      <c r="L1049" s="98"/>
      <c r="M1049" s="98"/>
      <c r="N1049" s="83" t="s">
        <v>643</v>
      </c>
      <c r="O1049" s="98">
        <v>1296000</v>
      </c>
      <c r="P1049" s="81"/>
      <c r="Q1049" s="33"/>
      <c r="R1049" s="39" t="s">
        <v>536</v>
      </c>
    </row>
    <row r="1050" spans="1:18" ht="18" customHeight="1" x14ac:dyDescent="0.15">
      <c r="A1050" s="30">
        <v>2</v>
      </c>
      <c r="B1050" s="31" t="s">
        <v>130</v>
      </c>
      <c r="C1050" s="31">
        <v>2</v>
      </c>
      <c r="D1050" s="31" t="s">
        <v>534</v>
      </c>
      <c r="E1050" s="31">
        <v>2</v>
      </c>
      <c r="F1050" s="31" t="s">
        <v>618</v>
      </c>
      <c r="G1050" s="31">
        <v>14</v>
      </c>
      <c r="H1050" s="31" t="s">
        <v>40</v>
      </c>
      <c r="I1050" s="31">
        <v>41</v>
      </c>
      <c r="J1050" s="84" t="s">
        <v>182</v>
      </c>
      <c r="K1050" s="98"/>
      <c r="L1050" s="98"/>
      <c r="M1050" s="98"/>
      <c r="N1050" s="83" t="s">
        <v>644</v>
      </c>
      <c r="O1050" s="98">
        <v>3254304</v>
      </c>
      <c r="P1050" s="81"/>
      <c r="Q1050" s="33"/>
      <c r="R1050" s="39" t="s">
        <v>536</v>
      </c>
    </row>
    <row r="1051" spans="1:18" ht="18" customHeight="1" x14ac:dyDescent="0.15">
      <c r="A1051" s="30">
        <v>2</v>
      </c>
      <c r="B1051" s="31" t="s">
        <v>130</v>
      </c>
      <c r="C1051" s="31">
        <v>2</v>
      </c>
      <c r="D1051" s="31" t="s">
        <v>534</v>
      </c>
      <c r="E1051" s="31">
        <v>2</v>
      </c>
      <c r="F1051" s="31" t="s">
        <v>618</v>
      </c>
      <c r="G1051" s="31">
        <v>14</v>
      </c>
      <c r="H1051" s="31" t="s">
        <v>40</v>
      </c>
      <c r="I1051" s="31">
        <v>41</v>
      </c>
      <c r="J1051" s="84" t="s">
        <v>182</v>
      </c>
      <c r="K1051" s="98"/>
      <c r="L1051" s="98"/>
      <c r="M1051" s="98"/>
      <c r="N1051" s="83" t="s">
        <v>645</v>
      </c>
      <c r="O1051" s="98">
        <v>139950</v>
      </c>
      <c r="P1051" s="81"/>
      <c r="Q1051" s="33"/>
      <c r="R1051" s="39" t="s">
        <v>536</v>
      </c>
    </row>
    <row r="1052" spans="1:18" ht="18" customHeight="1" x14ac:dyDescent="0.15">
      <c r="A1052" s="30">
        <v>2</v>
      </c>
      <c r="B1052" s="31" t="s">
        <v>130</v>
      </c>
      <c r="C1052" s="31">
        <v>2</v>
      </c>
      <c r="D1052" s="31" t="s">
        <v>534</v>
      </c>
      <c r="E1052" s="31">
        <v>2</v>
      </c>
      <c r="F1052" s="31" t="s">
        <v>618</v>
      </c>
      <c r="G1052" s="32">
        <v>18</v>
      </c>
      <c r="H1052" s="32" t="s">
        <v>125</v>
      </c>
      <c r="I1052" s="32"/>
      <c r="J1052" s="83"/>
      <c r="K1052" s="98"/>
      <c r="L1052" s="98"/>
      <c r="M1052" s="98"/>
      <c r="N1052" s="83"/>
      <c r="O1052" s="33"/>
      <c r="P1052" s="81"/>
      <c r="Q1052" s="33"/>
      <c r="R1052" s="39" t="s">
        <v>536</v>
      </c>
    </row>
    <row r="1053" spans="1:18" ht="18" customHeight="1" x14ac:dyDescent="0.15">
      <c r="A1053" s="30">
        <v>2</v>
      </c>
      <c r="B1053" s="31" t="s">
        <v>130</v>
      </c>
      <c r="C1053" s="31">
        <v>2</v>
      </c>
      <c r="D1053" s="31" t="s">
        <v>534</v>
      </c>
      <c r="E1053" s="31">
        <v>2</v>
      </c>
      <c r="F1053" s="31" t="s">
        <v>618</v>
      </c>
      <c r="G1053" s="31">
        <v>18</v>
      </c>
      <c r="H1053" s="31" t="s">
        <v>125</v>
      </c>
      <c r="I1053" s="32">
        <v>21</v>
      </c>
      <c r="J1053" s="83" t="s">
        <v>235</v>
      </c>
      <c r="K1053" s="98">
        <v>20</v>
      </c>
      <c r="L1053" s="98">
        <v>50</v>
      </c>
      <c r="M1053" s="98">
        <f>K1053-L1053</f>
        <v>-30</v>
      </c>
      <c r="N1053" s="83" t="s">
        <v>646</v>
      </c>
      <c r="O1053" s="98">
        <v>20000</v>
      </c>
      <c r="P1053" s="81"/>
      <c r="Q1053" s="33"/>
      <c r="R1053" s="39" t="s">
        <v>536</v>
      </c>
    </row>
    <row r="1054" spans="1:18" ht="18" customHeight="1" x14ac:dyDescent="0.15">
      <c r="A1054" s="30">
        <v>2</v>
      </c>
      <c r="B1054" s="31" t="s">
        <v>130</v>
      </c>
      <c r="C1054" s="31">
        <v>2</v>
      </c>
      <c r="D1054" s="31" t="s">
        <v>534</v>
      </c>
      <c r="E1054" s="31">
        <v>2</v>
      </c>
      <c r="F1054" s="31" t="s">
        <v>618</v>
      </c>
      <c r="G1054" s="32">
        <v>19</v>
      </c>
      <c r="H1054" s="32" t="s">
        <v>42</v>
      </c>
      <c r="I1054" s="32"/>
      <c r="J1054" s="83"/>
      <c r="K1054" s="98"/>
      <c r="L1054" s="98"/>
      <c r="M1054" s="98"/>
      <c r="N1054" s="83"/>
      <c r="O1054" s="33"/>
      <c r="P1054" s="81"/>
      <c r="Q1054" s="33"/>
      <c r="R1054" s="39" t="s">
        <v>536</v>
      </c>
    </row>
    <row r="1055" spans="1:18" ht="18" customHeight="1" x14ac:dyDescent="0.15">
      <c r="A1055" s="30">
        <v>2</v>
      </c>
      <c r="B1055" s="31" t="s">
        <v>130</v>
      </c>
      <c r="C1055" s="31">
        <v>2</v>
      </c>
      <c r="D1055" s="31" t="s">
        <v>534</v>
      </c>
      <c r="E1055" s="31">
        <v>2</v>
      </c>
      <c r="F1055" s="31" t="s">
        <v>618</v>
      </c>
      <c r="G1055" s="31">
        <v>19</v>
      </c>
      <c r="H1055" s="31" t="s">
        <v>42</v>
      </c>
      <c r="I1055" s="32">
        <v>2</v>
      </c>
      <c r="J1055" s="83" t="s">
        <v>647</v>
      </c>
      <c r="K1055" s="98">
        <v>2860</v>
      </c>
      <c r="L1055" s="98">
        <v>3576</v>
      </c>
      <c r="M1055" s="98">
        <f t="shared" ref="M1055:M1056" si="65">K1055-L1055</f>
        <v>-716</v>
      </c>
      <c r="N1055" s="83" t="s">
        <v>648</v>
      </c>
      <c r="O1055" s="98">
        <v>2860000</v>
      </c>
      <c r="P1055" s="81"/>
      <c r="Q1055" s="33"/>
      <c r="R1055" s="39" t="s">
        <v>536</v>
      </c>
    </row>
    <row r="1056" spans="1:18" ht="18" customHeight="1" x14ac:dyDescent="0.15">
      <c r="A1056" s="30">
        <v>2</v>
      </c>
      <c r="B1056" s="31" t="s">
        <v>130</v>
      </c>
      <c r="C1056" s="31">
        <v>2</v>
      </c>
      <c r="D1056" s="31" t="s">
        <v>534</v>
      </c>
      <c r="E1056" s="31">
        <v>2</v>
      </c>
      <c r="F1056" s="31" t="s">
        <v>618</v>
      </c>
      <c r="G1056" s="31">
        <v>19</v>
      </c>
      <c r="H1056" s="31" t="s">
        <v>42</v>
      </c>
      <c r="I1056" s="32">
        <v>21</v>
      </c>
      <c r="J1056" s="83" t="s">
        <v>477</v>
      </c>
      <c r="K1056" s="98">
        <v>3853</v>
      </c>
      <c r="L1056" s="98">
        <v>4088</v>
      </c>
      <c r="M1056" s="98">
        <f t="shared" si="65"/>
        <v>-235</v>
      </c>
      <c r="N1056" s="83" t="s">
        <v>649</v>
      </c>
      <c r="O1056" s="98">
        <v>180000</v>
      </c>
      <c r="P1056" s="81"/>
      <c r="Q1056" s="33"/>
      <c r="R1056" s="39" t="s">
        <v>536</v>
      </c>
    </row>
    <row r="1057" spans="1:18" ht="18" customHeight="1" x14ac:dyDescent="0.15">
      <c r="A1057" s="30">
        <v>2</v>
      </c>
      <c r="B1057" s="31" t="s">
        <v>130</v>
      </c>
      <c r="C1057" s="31">
        <v>2</v>
      </c>
      <c r="D1057" s="31" t="s">
        <v>534</v>
      </c>
      <c r="E1057" s="31">
        <v>2</v>
      </c>
      <c r="F1057" s="31" t="s">
        <v>618</v>
      </c>
      <c r="G1057" s="31">
        <v>19</v>
      </c>
      <c r="H1057" s="31" t="s">
        <v>42</v>
      </c>
      <c r="I1057" s="31">
        <v>21</v>
      </c>
      <c r="J1057" s="84" t="s">
        <v>477</v>
      </c>
      <c r="K1057" s="98"/>
      <c r="L1057" s="98"/>
      <c r="M1057" s="98"/>
      <c r="N1057" s="83" t="s">
        <v>3299</v>
      </c>
      <c r="O1057" s="98">
        <v>522500</v>
      </c>
      <c r="P1057" s="81"/>
      <c r="Q1057" s="33"/>
      <c r="R1057" s="39" t="s">
        <v>536</v>
      </c>
    </row>
    <row r="1058" spans="1:18" ht="18" customHeight="1" x14ac:dyDescent="0.15">
      <c r="A1058" s="30">
        <v>2</v>
      </c>
      <c r="B1058" s="31" t="s">
        <v>130</v>
      </c>
      <c r="C1058" s="31">
        <v>2</v>
      </c>
      <c r="D1058" s="31" t="s">
        <v>534</v>
      </c>
      <c r="E1058" s="31">
        <v>2</v>
      </c>
      <c r="F1058" s="31" t="s">
        <v>618</v>
      </c>
      <c r="G1058" s="31">
        <v>19</v>
      </c>
      <c r="H1058" s="31" t="s">
        <v>42</v>
      </c>
      <c r="I1058" s="31">
        <v>21</v>
      </c>
      <c r="J1058" s="84" t="s">
        <v>477</v>
      </c>
      <c r="K1058" s="98"/>
      <c r="L1058" s="98"/>
      <c r="M1058" s="98"/>
      <c r="N1058" s="83" t="s">
        <v>650</v>
      </c>
      <c r="O1058" s="98"/>
      <c r="P1058" s="81"/>
      <c r="Q1058" s="33"/>
      <c r="R1058" s="39" t="s">
        <v>536</v>
      </c>
    </row>
    <row r="1059" spans="1:18" ht="18" customHeight="1" x14ac:dyDescent="0.15">
      <c r="A1059" s="30">
        <v>2</v>
      </c>
      <c r="B1059" s="31" t="s">
        <v>130</v>
      </c>
      <c r="C1059" s="31">
        <v>2</v>
      </c>
      <c r="D1059" s="31" t="s">
        <v>534</v>
      </c>
      <c r="E1059" s="31">
        <v>2</v>
      </c>
      <c r="F1059" s="31" t="s">
        <v>618</v>
      </c>
      <c r="G1059" s="31">
        <v>19</v>
      </c>
      <c r="H1059" s="31" t="s">
        <v>42</v>
      </c>
      <c r="I1059" s="31">
        <v>21</v>
      </c>
      <c r="J1059" s="84" t="s">
        <v>477</v>
      </c>
      <c r="K1059" s="98"/>
      <c r="L1059" s="98"/>
      <c r="M1059" s="98"/>
      <c r="N1059" s="83" t="s">
        <v>3300</v>
      </c>
      <c r="O1059" s="98">
        <v>480000</v>
      </c>
      <c r="P1059" s="81"/>
      <c r="Q1059" s="33"/>
      <c r="R1059" s="39" t="s">
        <v>536</v>
      </c>
    </row>
    <row r="1060" spans="1:18" ht="18" customHeight="1" x14ac:dyDescent="0.15">
      <c r="A1060" s="30">
        <v>2</v>
      </c>
      <c r="B1060" s="31" t="s">
        <v>130</v>
      </c>
      <c r="C1060" s="31">
        <v>2</v>
      </c>
      <c r="D1060" s="31" t="s">
        <v>534</v>
      </c>
      <c r="E1060" s="31">
        <v>2</v>
      </c>
      <c r="F1060" s="31" t="s">
        <v>618</v>
      </c>
      <c r="G1060" s="31">
        <v>19</v>
      </c>
      <c r="H1060" s="31" t="s">
        <v>42</v>
      </c>
      <c r="I1060" s="31">
        <v>21</v>
      </c>
      <c r="J1060" s="84" t="s">
        <v>477</v>
      </c>
      <c r="K1060" s="98"/>
      <c r="L1060" s="98"/>
      <c r="M1060" s="98"/>
      <c r="N1060" s="83" t="s">
        <v>3301</v>
      </c>
      <c r="O1060" s="98">
        <v>2070000</v>
      </c>
      <c r="P1060" s="81"/>
      <c r="Q1060" s="33"/>
      <c r="R1060" s="39" t="s">
        <v>536</v>
      </c>
    </row>
    <row r="1061" spans="1:18" ht="18" customHeight="1" x14ac:dyDescent="0.15">
      <c r="A1061" s="30">
        <v>2</v>
      </c>
      <c r="B1061" s="31" t="s">
        <v>130</v>
      </c>
      <c r="C1061" s="31">
        <v>2</v>
      </c>
      <c r="D1061" s="31" t="s">
        <v>534</v>
      </c>
      <c r="E1061" s="31">
        <v>2</v>
      </c>
      <c r="F1061" s="31" t="s">
        <v>618</v>
      </c>
      <c r="G1061" s="31">
        <v>19</v>
      </c>
      <c r="H1061" s="31" t="s">
        <v>42</v>
      </c>
      <c r="I1061" s="31">
        <v>21</v>
      </c>
      <c r="J1061" s="84" t="s">
        <v>477</v>
      </c>
      <c r="K1061" s="98"/>
      <c r="L1061" s="98"/>
      <c r="M1061" s="98"/>
      <c r="N1061" s="83" t="s">
        <v>3302</v>
      </c>
      <c r="O1061" s="98">
        <v>600000</v>
      </c>
      <c r="P1061" s="81"/>
      <c r="Q1061" s="33"/>
      <c r="R1061" s="39" t="s">
        <v>536</v>
      </c>
    </row>
    <row r="1062" spans="1:18" ht="18" customHeight="1" x14ac:dyDescent="0.15">
      <c r="A1062" s="30">
        <v>2</v>
      </c>
      <c r="B1062" s="31" t="s">
        <v>130</v>
      </c>
      <c r="C1062" s="31">
        <v>2</v>
      </c>
      <c r="D1062" s="31" t="s">
        <v>534</v>
      </c>
      <c r="E1062" s="31">
        <v>2</v>
      </c>
      <c r="F1062" s="31" t="s">
        <v>618</v>
      </c>
      <c r="G1062" s="31">
        <v>19</v>
      </c>
      <c r="H1062" s="31" t="s">
        <v>42</v>
      </c>
      <c r="I1062" s="32">
        <v>31</v>
      </c>
      <c r="J1062" s="83" t="s">
        <v>386</v>
      </c>
      <c r="K1062" s="98">
        <v>70</v>
      </c>
      <c r="L1062" s="98">
        <v>70</v>
      </c>
      <c r="M1062" s="98">
        <f>K1062-L1062</f>
        <v>0</v>
      </c>
      <c r="N1062" s="83" t="s">
        <v>651</v>
      </c>
      <c r="O1062" s="98">
        <v>70000</v>
      </c>
      <c r="P1062" s="81"/>
      <c r="Q1062" s="33"/>
      <c r="R1062" s="39" t="s">
        <v>536</v>
      </c>
    </row>
    <row r="1063" spans="1:18" ht="18" customHeight="1" x14ac:dyDescent="0.15">
      <c r="A1063" s="30">
        <v>2</v>
      </c>
      <c r="B1063" s="31" t="s">
        <v>130</v>
      </c>
      <c r="C1063" s="31">
        <v>2</v>
      </c>
      <c r="D1063" s="31" t="s">
        <v>534</v>
      </c>
      <c r="E1063" s="31">
        <v>2</v>
      </c>
      <c r="F1063" s="31" t="s">
        <v>618</v>
      </c>
      <c r="G1063" s="32">
        <v>27</v>
      </c>
      <c r="H1063" s="32" t="s">
        <v>54</v>
      </c>
      <c r="I1063" s="32"/>
      <c r="J1063" s="83"/>
      <c r="K1063" s="98"/>
      <c r="L1063" s="98"/>
      <c r="M1063" s="98"/>
      <c r="N1063" s="83"/>
      <c r="O1063" s="33"/>
      <c r="P1063" s="81"/>
      <c r="Q1063" s="33"/>
      <c r="R1063" s="39" t="s">
        <v>536</v>
      </c>
    </row>
    <row r="1064" spans="1:18" ht="18" customHeight="1" x14ac:dyDescent="0.15">
      <c r="A1064" s="30">
        <v>2</v>
      </c>
      <c r="B1064" s="31" t="s">
        <v>130</v>
      </c>
      <c r="C1064" s="31">
        <v>2</v>
      </c>
      <c r="D1064" s="31" t="s">
        <v>534</v>
      </c>
      <c r="E1064" s="31">
        <v>2</v>
      </c>
      <c r="F1064" s="31" t="s">
        <v>618</v>
      </c>
      <c r="G1064" s="31">
        <v>27</v>
      </c>
      <c r="H1064" s="31" t="s">
        <v>54</v>
      </c>
      <c r="I1064" s="32">
        <v>1</v>
      </c>
      <c r="J1064" s="83" t="s">
        <v>55</v>
      </c>
      <c r="K1064" s="98">
        <v>7</v>
      </c>
      <c r="L1064" s="98">
        <v>0</v>
      </c>
      <c r="M1064" s="98">
        <f>K1064-L1064</f>
        <v>7</v>
      </c>
      <c r="N1064" s="83" t="s">
        <v>652</v>
      </c>
      <c r="O1064" s="98">
        <v>7000</v>
      </c>
      <c r="P1064" s="81"/>
      <c r="Q1064" s="33"/>
      <c r="R1064" s="39" t="s">
        <v>536</v>
      </c>
    </row>
    <row r="1065" spans="1:18" s="12" customFormat="1" ht="18" customHeight="1" x14ac:dyDescent="0.15">
      <c r="A1065" s="13">
        <v>2</v>
      </c>
      <c r="B1065" s="14" t="s">
        <v>130</v>
      </c>
      <c r="C1065" s="15">
        <v>3</v>
      </c>
      <c r="D1065" s="15" t="s">
        <v>2961</v>
      </c>
      <c r="E1065" s="16"/>
      <c r="F1065" s="15"/>
      <c r="G1065" s="16"/>
      <c r="H1065" s="15"/>
      <c r="I1065" s="16"/>
      <c r="J1065" s="16"/>
      <c r="K1065" s="17">
        <f>IF(C1065="",SUMIFS($K1066:$K$6096,$A1066:$A$6096,A1065,$E1066:$E$6096,""),IF(E1065="",SUMIFS($K1066:$K$6096,$A1066:$A$6096,A1065,$C1066:$C$6096,C1065,$G1066:$G$6096,""),IF(G1065="",SUMIFS($K1066:$K$6096,$A1066:$A$6096,A1065,$C1066:$C$6096,C1065,$E1066:$E$6096,E1065,$R1066:$R$6096,R1065),IF(I1065="",SUMIFS($K1066:$K$6096,$A1066:$A$6096,A1065,$C1066:$C$6096,C1065,$E1066:$E$6096,E1065,$G1066:$G$6096,G1065,$R1066:$R$6096,R1065),0))))</f>
        <v>26715</v>
      </c>
      <c r="L1065" s="17">
        <f>IF(C1065="",SUMIFS($L1066:$L$6096,$A1066:$A$6096,A1065,$E1066:$E$6096,""),IF(E1065="",SUMIFS($L1066:$L$6096,$A1066:$A$6096,A1065,$C1066:$C$6096,C1065,$G1066:$G$6096,""),IF(G1065="",SUMIFS($L1066:$L$6096,$A1066:$A$6096,A1065,$C1066:$C$6096,C1065,$E1066:$E$6096,E1065,$R1066:$R$6096,R1065),IF(I1065="",SUMIFS($L1066:$L$6096,$A1066:$A$6096,A1065,$C1066:$C$6096,C1065,$E1066:$E$6096,E1065,$G1066:$G$6096,G1065,$R1066:$R$6096,R1065),0))))</f>
        <v>25883</v>
      </c>
      <c r="M1065" s="17">
        <f t="shared" ref="M1065:M1066" si="66">K1065-L1065</f>
        <v>832</v>
      </c>
      <c r="N1065" s="58"/>
      <c r="O1065" s="72"/>
      <c r="P1065" s="18"/>
      <c r="Q1065" s="17">
        <f>IF(C1065="",SUMIFS($Q1066:$Q$6096,$A1066:$A$6096,A1065,$E1066:$E$6096,""),IF(E1065="",SUMIFS($Q1066:$Q$6096,$A1066:$A$6096,A1065,$C1066:$C$6096,C1065,$G1066:$G$6096,""),IF(G1065="",SUMIFS($Q1066:$Q$6096,$A1066:$A$6096,A1065,$C1066:$C$6096,C1065,$E1066:$E$6096,E1065,$R1066:$R$6096,R1065),IF(I1065="",SUMIFS($Q1066:$Q$6096,$A1066:$A$6096,A1065,$C1066:$C$6096,C1065,$E1066:$E$6096,E1065,$G1066:$G$6096,G1065,$R1066:$R$6096,R1065),0))))</f>
        <v>4725</v>
      </c>
      <c r="R1065" s="59"/>
    </row>
    <row r="1066" spans="1:18" s="6" customFormat="1" ht="18" customHeight="1" x14ac:dyDescent="0.15">
      <c r="A1066" s="13">
        <v>2</v>
      </c>
      <c r="B1066" s="14" t="s">
        <v>3026</v>
      </c>
      <c r="C1066" s="19">
        <v>3</v>
      </c>
      <c r="D1066" s="14" t="s">
        <v>653</v>
      </c>
      <c r="E1066" s="20">
        <v>1</v>
      </c>
      <c r="F1066" s="21" t="s">
        <v>3027</v>
      </c>
      <c r="G1066" s="20"/>
      <c r="H1066" s="21"/>
      <c r="I1066" s="20"/>
      <c r="J1066" s="20"/>
      <c r="K1066" s="22">
        <f>IF(C1066="",SUMIFS($K1067:$K$6096,$A1067:$A$6096,A1066,$E1067:$E$6096,""),IF(E1066="",SUMIFS($K1067:$K$6096,$A1067:$A$6096,A1066,$C1067:$C$6096,C1066,$G1067:$G$6096,""),IF(G1066="",SUMIFS($K1067:$K$6096,$A1067:$A$6096,A1066,$C1067:$C$6096,C1066,$E1067:$E$6096,E1066,$R1067:$R$6096,R1066),IF(I1066="",SUMIFS($K1067:$K$6096,$A1067:$A$6096,A1066,$C1067:$C$6096,C1066,$E1067:$E$6096,E1066,$G1067:$G$6096,G1066,$R1067:$R$6096,R1066),0))))</f>
        <v>26715</v>
      </c>
      <c r="L1066" s="22">
        <f>IF(C1066="",SUMIFS($L1067:$L$6096,$A1067:$A$6096,A1066,$E1067:$E$6096,""),IF(E1066="",SUMIFS($L1067:$L$6096,$A1067:$A$6096,A1066,$C1067:$C$6096,C1066,$G1067:$G$6096,""),IF(G1066="",SUMIFS($L1067:$L$6096,$A1067:$A$6096,A1066,$C1067:$C$6096,C1066,$E1067:$E$6096,E1066,$R1067:$R$6096,R1066),IF(I1066="",SUMIFS($L1067:$L$6096,$A1067:$A$6096,A1066,$C1067:$C$6096,C1066,$E1067:$E$6096,E1066,$G1067:$G$6096,G1066,$R1067:$R$6096,R1066),0))))</f>
        <v>25883</v>
      </c>
      <c r="M1066" s="22">
        <f t="shared" si="66"/>
        <v>832</v>
      </c>
      <c r="N1066" s="77"/>
      <c r="O1066" s="23"/>
      <c r="P1066" s="60"/>
      <c r="Q1066" s="73">
        <f>IF(C1066="",SUMIFS($Q1067:$Q$6096,$A1067:$A$6096,A1066,$E1067:$E$6096,""),IF(E1066="",SUMIFS($Q1067:$Q$6096,$A1067:$A$6096,A1066,$C1067:$C$6096,C1066,$G1067:$G$6096,""),IF(G1066="",SUMIFS($Q1067:$Q$6096,$A1067:$A$6096,A1066,$C1067:$C$6096,C1066,$E1067:$E$6096,E1066,$R1067:$R$6096,R1066),IF(I1066="",SUMIFS($Q1067:$Q$6096,$A1067:$A$6096,A1066,$C1067:$C$6096,C1066,$E1067:$E$6096,E1066,$G1067:$G$6096,G1066,$R1067:$R$6096,R1066),0))))</f>
        <v>4725</v>
      </c>
      <c r="R1066" s="61" t="s">
        <v>3028</v>
      </c>
    </row>
    <row r="1067" spans="1:18" ht="18" customHeight="1" x14ac:dyDescent="0.15">
      <c r="A1067" s="30">
        <v>2</v>
      </c>
      <c r="B1067" s="31" t="s">
        <v>130</v>
      </c>
      <c r="C1067" s="31">
        <v>3</v>
      </c>
      <c r="D1067" s="31" t="s">
        <v>653</v>
      </c>
      <c r="E1067" s="31">
        <v>1</v>
      </c>
      <c r="F1067" s="31" t="s">
        <v>653</v>
      </c>
      <c r="G1067" s="32">
        <v>2</v>
      </c>
      <c r="H1067" s="32" t="s">
        <v>20</v>
      </c>
      <c r="I1067" s="32"/>
      <c r="J1067" s="83"/>
      <c r="K1067" s="98"/>
      <c r="L1067" s="98"/>
      <c r="M1067" s="98"/>
      <c r="N1067" s="83"/>
      <c r="O1067" s="33"/>
      <c r="P1067" s="81" t="s">
        <v>2798</v>
      </c>
      <c r="Q1067" s="33">
        <v>1612</v>
      </c>
      <c r="R1067" s="39" t="s">
        <v>453</v>
      </c>
    </row>
    <row r="1068" spans="1:18" ht="18" customHeight="1" x14ac:dyDescent="0.15">
      <c r="A1068" s="30">
        <v>2</v>
      </c>
      <c r="B1068" s="31" t="s">
        <v>130</v>
      </c>
      <c r="C1068" s="31">
        <v>3</v>
      </c>
      <c r="D1068" s="31" t="s">
        <v>653</v>
      </c>
      <c r="E1068" s="31">
        <v>1</v>
      </c>
      <c r="F1068" s="31" t="s">
        <v>653</v>
      </c>
      <c r="G1068" s="31">
        <v>2</v>
      </c>
      <c r="H1068" s="31" t="s">
        <v>20</v>
      </c>
      <c r="I1068" s="32">
        <v>3</v>
      </c>
      <c r="J1068" s="83" t="s">
        <v>21</v>
      </c>
      <c r="K1068" s="98">
        <v>5648</v>
      </c>
      <c r="L1068" s="98">
        <v>5899</v>
      </c>
      <c r="M1068" s="98">
        <f>K1068-L1068</f>
        <v>-251</v>
      </c>
      <c r="N1068" s="83" t="s">
        <v>70</v>
      </c>
      <c r="O1068" s="98">
        <v>5647500</v>
      </c>
      <c r="P1068" s="81" t="s">
        <v>2799</v>
      </c>
      <c r="Q1068" s="33">
        <v>1374</v>
      </c>
      <c r="R1068" s="39" t="s">
        <v>453</v>
      </c>
    </row>
    <row r="1069" spans="1:18" ht="18" customHeight="1" x14ac:dyDescent="0.15">
      <c r="A1069" s="30">
        <v>2</v>
      </c>
      <c r="B1069" s="31" t="s">
        <v>130</v>
      </c>
      <c r="C1069" s="31">
        <v>3</v>
      </c>
      <c r="D1069" s="31" t="s">
        <v>653</v>
      </c>
      <c r="E1069" s="31">
        <v>1</v>
      </c>
      <c r="F1069" s="31" t="s">
        <v>653</v>
      </c>
      <c r="G1069" s="32">
        <v>3</v>
      </c>
      <c r="H1069" s="32" t="s">
        <v>22</v>
      </c>
      <c r="I1069" s="32"/>
      <c r="J1069" s="83"/>
      <c r="K1069" s="98"/>
      <c r="L1069" s="98"/>
      <c r="M1069" s="98"/>
      <c r="N1069" s="83"/>
      <c r="O1069" s="33"/>
      <c r="P1069" s="81" t="s">
        <v>4794</v>
      </c>
      <c r="Q1069" s="33">
        <v>891</v>
      </c>
      <c r="R1069" s="39" t="s">
        <v>453</v>
      </c>
    </row>
    <row r="1070" spans="1:18" ht="18" customHeight="1" x14ac:dyDescent="0.15">
      <c r="A1070" s="30">
        <v>2</v>
      </c>
      <c r="B1070" s="31" t="s">
        <v>130</v>
      </c>
      <c r="C1070" s="31">
        <v>3</v>
      </c>
      <c r="D1070" s="31" t="s">
        <v>653</v>
      </c>
      <c r="E1070" s="31">
        <v>1</v>
      </c>
      <c r="F1070" s="31" t="s">
        <v>653</v>
      </c>
      <c r="G1070" s="31">
        <v>3</v>
      </c>
      <c r="H1070" s="31" t="s">
        <v>22</v>
      </c>
      <c r="I1070" s="32">
        <v>33</v>
      </c>
      <c r="J1070" s="83" t="s">
        <v>24</v>
      </c>
      <c r="K1070" s="98">
        <v>184</v>
      </c>
      <c r="L1070" s="98">
        <v>51</v>
      </c>
      <c r="M1070" s="98">
        <f t="shared" ref="M1070:M1071" si="67">K1070-L1070</f>
        <v>133</v>
      </c>
      <c r="N1070" s="83" t="s">
        <v>70</v>
      </c>
      <c r="O1070" s="98">
        <v>183200</v>
      </c>
      <c r="P1070" s="81" t="s">
        <v>4795</v>
      </c>
      <c r="Q1070" s="33"/>
      <c r="R1070" s="39" t="s">
        <v>453</v>
      </c>
    </row>
    <row r="1071" spans="1:18" ht="18" customHeight="1" x14ac:dyDescent="0.15">
      <c r="A1071" s="30">
        <v>2</v>
      </c>
      <c r="B1071" s="31" t="s">
        <v>130</v>
      </c>
      <c r="C1071" s="31">
        <v>3</v>
      </c>
      <c r="D1071" s="31" t="s">
        <v>653</v>
      </c>
      <c r="E1071" s="31">
        <v>1</v>
      </c>
      <c r="F1071" s="31" t="s">
        <v>653</v>
      </c>
      <c r="G1071" s="31">
        <v>3</v>
      </c>
      <c r="H1071" s="31" t="s">
        <v>22</v>
      </c>
      <c r="I1071" s="32">
        <v>35</v>
      </c>
      <c r="J1071" s="83" t="s">
        <v>25</v>
      </c>
      <c r="K1071" s="98">
        <v>280</v>
      </c>
      <c r="L1071" s="98">
        <v>280</v>
      </c>
      <c r="M1071" s="98">
        <f t="shared" si="67"/>
        <v>0</v>
      </c>
      <c r="N1071" s="83" t="s">
        <v>654</v>
      </c>
      <c r="O1071" s="98"/>
      <c r="P1071" s="81" t="s">
        <v>2801</v>
      </c>
      <c r="Q1071" s="33">
        <v>50</v>
      </c>
      <c r="R1071" s="39" t="s">
        <v>453</v>
      </c>
    </row>
    <row r="1072" spans="1:18" ht="18" customHeight="1" x14ac:dyDescent="0.15">
      <c r="A1072" s="30">
        <v>2</v>
      </c>
      <c r="B1072" s="31" t="s">
        <v>130</v>
      </c>
      <c r="C1072" s="31">
        <v>3</v>
      </c>
      <c r="D1072" s="31" t="s">
        <v>653</v>
      </c>
      <c r="E1072" s="31">
        <v>1</v>
      </c>
      <c r="F1072" s="31" t="s">
        <v>653</v>
      </c>
      <c r="G1072" s="31">
        <v>3</v>
      </c>
      <c r="H1072" s="31" t="s">
        <v>22</v>
      </c>
      <c r="I1072" s="31">
        <v>35</v>
      </c>
      <c r="J1072" s="84" t="s">
        <v>25</v>
      </c>
      <c r="K1072" s="98"/>
      <c r="L1072" s="98"/>
      <c r="M1072" s="98"/>
      <c r="N1072" s="83" t="s">
        <v>4202</v>
      </c>
      <c r="O1072" s="98">
        <v>110000</v>
      </c>
      <c r="P1072" s="81" t="s">
        <v>4796</v>
      </c>
      <c r="Q1072" s="33">
        <v>8</v>
      </c>
      <c r="R1072" s="39" t="s">
        <v>453</v>
      </c>
    </row>
    <row r="1073" spans="1:18" ht="18" customHeight="1" x14ac:dyDescent="0.15">
      <c r="A1073" s="30">
        <v>2</v>
      </c>
      <c r="B1073" s="31" t="s">
        <v>130</v>
      </c>
      <c r="C1073" s="31">
        <v>3</v>
      </c>
      <c r="D1073" s="31" t="s">
        <v>653</v>
      </c>
      <c r="E1073" s="31">
        <v>1</v>
      </c>
      <c r="F1073" s="31" t="s">
        <v>653</v>
      </c>
      <c r="G1073" s="31">
        <v>3</v>
      </c>
      <c r="H1073" s="31" t="s">
        <v>22</v>
      </c>
      <c r="I1073" s="31">
        <v>35</v>
      </c>
      <c r="J1073" s="84" t="s">
        <v>25</v>
      </c>
      <c r="K1073" s="98"/>
      <c r="L1073" s="98"/>
      <c r="M1073" s="98"/>
      <c r="N1073" s="83" t="s">
        <v>4203</v>
      </c>
      <c r="O1073" s="98">
        <v>105000</v>
      </c>
      <c r="P1073" s="81" t="s">
        <v>4797</v>
      </c>
      <c r="Q1073" s="33"/>
      <c r="R1073" s="39" t="s">
        <v>453</v>
      </c>
    </row>
    <row r="1074" spans="1:18" ht="18" customHeight="1" x14ac:dyDescent="0.15">
      <c r="A1074" s="30">
        <v>2</v>
      </c>
      <c r="B1074" s="31" t="s">
        <v>130</v>
      </c>
      <c r="C1074" s="31">
        <v>3</v>
      </c>
      <c r="D1074" s="31" t="s">
        <v>653</v>
      </c>
      <c r="E1074" s="31">
        <v>1</v>
      </c>
      <c r="F1074" s="31" t="s">
        <v>653</v>
      </c>
      <c r="G1074" s="31">
        <v>3</v>
      </c>
      <c r="H1074" s="31" t="s">
        <v>22</v>
      </c>
      <c r="I1074" s="31">
        <v>35</v>
      </c>
      <c r="J1074" s="84" t="s">
        <v>25</v>
      </c>
      <c r="K1074" s="98"/>
      <c r="L1074" s="98"/>
      <c r="M1074" s="98"/>
      <c r="N1074" s="83" t="s">
        <v>4204</v>
      </c>
      <c r="O1074" s="98">
        <v>65000</v>
      </c>
      <c r="P1074" s="81" t="s">
        <v>4798</v>
      </c>
      <c r="Q1074" s="33">
        <v>605</v>
      </c>
      <c r="R1074" s="39" t="s">
        <v>453</v>
      </c>
    </row>
    <row r="1075" spans="1:18" ht="18" customHeight="1" x14ac:dyDescent="0.15">
      <c r="A1075" s="30">
        <v>2</v>
      </c>
      <c r="B1075" s="31" t="s">
        <v>130</v>
      </c>
      <c r="C1075" s="31">
        <v>3</v>
      </c>
      <c r="D1075" s="31" t="s">
        <v>653</v>
      </c>
      <c r="E1075" s="31">
        <v>1</v>
      </c>
      <c r="F1075" s="31" t="s">
        <v>653</v>
      </c>
      <c r="G1075" s="31">
        <v>3</v>
      </c>
      <c r="H1075" s="31" t="s">
        <v>22</v>
      </c>
      <c r="I1075" s="32">
        <v>39</v>
      </c>
      <c r="J1075" s="83" t="s">
        <v>26</v>
      </c>
      <c r="K1075" s="98">
        <v>1248</v>
      </c>
      <c r="L1075" s="98">
        <v>1351</v>
      </c>
      <c r="M1075" s="98">
        <f t="shared" ref="M1075:M1077" si="68">K1075-L1075</f>
        <v>-103</v>
      </c>
      <c r="N1075" s="83" t="s">
        <v>70</v>
      </c>
      <c r="O1075" s="98">
        <v>1247402</v>
      </c>
      <c r="P1075" s="81" t="s">
        <v>4799</v>
      </c>
      <c r="Q1075" s="33"/>
      <c r="R1075" s="39" t="s">
        <v>453</v>
      </c>
    </row>
    <row r="1076" spans="1:18" ht="18" customHeight="1" x14ac:dyDescent="0.15">
      <c r="A1076" s="30">
        <v>2</v>
      </c>
      <c r="B1076" s="31" t="s">
        <v>130</v>
      </c>
      <c r="C1076" s="31">
        <v>3</v>
      </c>
      <c r="D1076" s="31" t="s">
        <v>653</v>
      </c>
      <c r="E1076" s="31">
        <v>1</v>
      </c>
      <c r="F1076" s="31" t="s">
        <v>653</v>
      </c>
      <c r="G1076" s="31">
        <v>3</v>
      </c>
      <c r="H1076" s="31" t="s">
        <v>22</v>
      </c>
      <c r="I1076" s="32">
        <v>40</v>
      </c>
      <c r="J1076" s="83" t="s">
        <v>27</v>
      </c>
      <c r="K1076" s="98">
        <v>888</v>
      </c>
      <c r="L1076" s="98">
        <v>935</v>
      </c>
      <c r="M1076" s="98">
        <f t="shared" si="68"/>
        <v>-47</v>
      </c>
      <c r="N1076" s="83" t="s">
        <v>70</v>
      </c>
      <c r="O1076" s="98">
        <v>887574</v>
      </c>
      <c r="P1076" s="81" t="s">
        <v>4800</v>
      </c>
      <c r="Q1076" s="33">
        <v>173</v>
      </c>
      <c r="R1076" s="39" t="s">
        <v>453</v>
      </c>
    </row>
    <row r="1077" spans="1:18" ht="18" customHeight="1" x14ac:dyDescent="0.15">
      <c r="A1077" s="30">
        <v>2</v>
      </c>
      <c r="B1077" s="31" t="s">
        <v>130</v>
      </c>
      <c r="C1077" s="31">
        <v>3</v>
      </c>
      <c r="D1077" s="31" t="s">
        <v>653</v>
      </c>
      <c r="E1077" s="31">
        <v>1</v>
      </c>
      <c r="F1077" s="31" t="s">
        <v>653</v>
      </c>
      <c r="G1077" s="31">
        <v>3</v>
      </c>
      <c r="H1077" s="31" t="s">
        <v>22</v>
      </c>
      <c r="I1077" s="32">
        <v>41</v>
      </c>
      <c r="J1077" s="83" t="s">
        <v>75</v>
      </c>
      <c r="K1077" s="98">
        <v>74</v>
      </c>
      <c r="L1077" s="98">
        <v>74</v>
      </c>
      <c r="M1077" s="98">
        <f t="shared" si="68"/>
        <v>0</v>
      </c>
      <c r="N1077" s="83" t="s">
        <v>70</v>
      </c>
      <c r="O1077" s="98">
        <v>73600</v>
      </c>
      <c r="P1077" s="81" t="s">
        <v>4801</v>
      </c>
      <c r="Q1077" s="33"/>
      <c r="R1077" s="39" t="s">
        <v>453</v>
      </c>
    </row>
    <row r="1078" spans="1:18" ht="18" customHeight="1" x14ac:dyDescent="0.15">
      <c r="A1078" s="30">
        <v>2</v>
      </c>
      <c r="B1078" s="31" t="s">
        <v>130</v>
      </c>
      <c r="C1078" s="31">
        <v>3</v>
      </c>
      <c r="D1078" s="31" t="s">
        <v>653</v>
      </c>
      <c r="E1078" s="31">
        <v>1</v>
      </c>
      <c r="F1078" s="31" t="s">
        <v>653</v>
      </c>
      <c r="G1078" s="32">
        <v>4</v>
      </c>
      <c r="H1078" s="32" t="s">
        <v>28</v>
      </c>
      <c r="I1078" s="32"/>
      <c r="J1078" s="83"/>
      <c r="K1078" s="98"/>
      <c r="L1078" s="98"/>
      <c r="M1078" s="98"/>
      <c r="N1078" s="83"/>
      <c r="O1078" s="33"/>
      <c r="P1078" s="81" t="s">
        <v>2805</v>
      </c>
      <c r="Q1078" s="33">
        <v>12</v>
      </c>
      <c r="R1078" s="39" t="s">
        <v>453</v>
      </c>
    </row>
    <row r="1079" spans="1:18" ht="18" customHeight="1" x14ac:dyDescent="0.15">
      <c r="A1079" s="30">
        <v>2</v>
      </c>
      <c r="B1079" s="31" t="s">
        <v>130</v>
      </c>
      <c r="C1079" s="31">
        <v>3</v>
      </c>
      <c r="D1079" s="31" t="s">
        <v>653</v>
      </c>
      <c r="E1079" s="31">
        <v>1</v>
      </c>
      <c r="F1079" s="31" t="s">
        <v>653</v>
      </c>
      <c r="G1079" s="31">
        <v>4</v>
      </c>
      <c r="H1079" s="31" t="s">
        <v>28</v>
      </c>
      <c r="I1079" s="32">
        <v>31</v>
      </c>
      <c r="J1079" s="83" t="s">
        <v>29</v>
      </c>
      <c r="K1079" s="98">
        <v>1519</v>
      </c>
      <c r="L1079" s="98">
        <v>1691</v>
      </c>
      <c r="M1079" s="98">
        <f>K1079-L1079</f>
        <v>-172</v>
      </c>
      <c r="N1079" s="83" t="s">
        <v>70</v>
      </c>
      <c r="O1079" s="98">
        <v>1518736</v>
      </c>
      <c r="P1079" s="81"/>
      <c r="Q1079" s="33"/>
      <c r="R1079" s="39" t="s">
        <v>453</v>
      </c>
    </row>
    <row r="1080" spans="1:18" ht="18" customHeight="1" x14ac:dyDescent="0.15">
      <c r="A1080" s="30">
        <v>2</v>
      </c>
      <c r="B1080" s="31" t="s">
        <v>130</v>
      </c>
      <c r="C1080" s="31">
        <v>3</v>
      </c>
      <c r="D1080" s="31" t="s">
        <v>653</v>
      </c>
      <c r="E1080" s="31">
        <v>1</v>
      </c>
      <c r="F1080" s="31" t="s">
        <v>653</v>
      </c>
      <c r="G1080" s="32">
        <v>9</v>
      </c>
      <c r="H1080" s="32" t="s">
        <v>30</v>
      </c>
      <c r="I1080" s="32"/>
      <c r="J1080" s="83"/>
      <c r="K1080" s="98"/>
      <c r="L1080" s="98"/>
      <c r="M1080" s="98"/>
      <c r="N1080" s="83"/>
      <c r="O1080" s="33"/>
      <c r="P1080" s="81"/>
      <c r="Q1080" s="33"/>
      <c r="R1080" s="39" t="s">
        <v>453</v>
      </c>
    </row>
    <row r="1081" spans="1:18" ht="18" customHeight="1" x14ac:dyDescent="0.15">
      <c r="A1081" s="30">
        <v>2</v>
      </c>
      <c r="B1081" s="31" t="s">
        <v>130</v>
      </c>
      <c r="C1081" s="31">
        <v>3</v>
      </c>
      <c r="D1081" s="31" t="s">
        <v>653</v>
      </c>
      <c r="E1081" s="31">
        <v>1</v>
      </c>
      <c r="F1081" s="31" t="s">
        <v>653</v>
      </c>
      <c r="G1081" s="31">
        <v>9</v>
      </c>
      <c r="H1081" s="31" t="s">
        <v>30</v>
      </c>
      <c r="I1081" s="32">
        <v>2</v>
      </c>
      <c r="J1081" s="83" t="s">
        <v>31</v>
      </c>
      <c r="K1081" s="98">
        <v>15</v>
      </c>
      <c r="L1081" s="98">
        <v>15</v>
      </c>
      <c r="M1081" s="98">
        <f>K1081-L1081</f>
        <v>0</v>
      </c>
      <c r="N1081" s="83" t="s">
        <v>3303</v>
      </c>
      <c r="O1081" s="98">
        <v>7200</v>
      </c>
      <c r="P1081" s="81"/>
      <c r="Q1081" s="33"/>
      <c r="R1081" s="39" t="s">
        <v>453</v>
      </c>
    </row>
    <row r="1082" spans="1:18" ht="18" customHeight="1" x14ac:dyDescent="0.15">
      <c r="A1082" s="30">
        <v>2</v>
      </c>
      <c r="B1082" s="31" t="s">
        <v>130</v>
      </c>
      <c r="C1082" s="31">
        <v>3</v>
      </c>
      <c r="D1082" s="31" t="s">
        <v>653</v>
      </c>
      <c r="E1082" s="31">
        <v>1</v>
      </c>
      <c r="F1082" s="31" t="s">
        <v>653</v>
      </c>
      <c r="G1082" s="31">
        <v>9</v>
      </c>
      <c r="H1082" s="31" t="s">
        <v>30</v>
      </c>
      <c r="I1082" s="31">
        <v>2</v>
      </c>
      <c r="J1082" s="84" t="s">
        <v>31</v>
      </c>
      <c r="K1082" s="98"/>
      <c r="L1082" s="98"/>
      <c r="M1082" s="98"/>
      <c r="N1082" s="83" t="s">
        <v>3304</v>
      </c>
      <c r="O1082" s="98">
        <v>7200</v>
      </c>
      <c r="P1082" s="81"/>
      <c r="Q1082" s="33"/>
      <c r="R1082" s="39" t="s">
        <v>453</v>
      </c>
    </row>
    <row r="1083" spans="1:18" ht="18" customHeight="1" x14ac:dyDescent="0.15">
      <c r="A1083" s="30">
        <v>2</v>
      </c>
      <c r="B1083" s="31" t="s">
        <v>130</v>
      </c>
      <c r="C1083" s="31">
        <v>3</v>
      </c>
      <c r="D1083" s="31" t="s">
        <v>653</v>
      </c>
      <c r="E1083" s="31">
        <v>1</v>
      </c>
      <c r="F1083" s="31" t="s">
        <v>653</v>
      </c>
      <c r="G1083" s="32">
        <v>11</v>
      </c>
      <c r="H1083" s="32" t="s">
        <v>33</v>
      </c>
      <c r="I1083" s="32"/>
      <c r="J1083" s="83"/>
      <c r="K1083" s="98"/>
      <c r="L1083" s="98"/>
      <c r="M1083" s="98"/>
      <c r="N1083" s="83"/>
      <c r="O1083" s="33"/>
      <c r="P1083" s="81"/>
      <c r="Q1083" s="33"/>
      <c r="R1083" s="39" t="s">
        <v>453</v>
      </c>
    </row>
    <row r="1084" spans="1:18" ht="18" customHeight="1" x14ac:dyDescent="0.15">
      <c r="A1084" s="30">
        <v>2</v>
      </c>
      <c r="B1084" s="31" t="s">
        <v>130</v>
      </c>
      <c r="C1084" s="31">
        <v>3</v>
      </c>
      <c r="D1084" s="31" t="s">
        <v>653</v>
      </c>
      <c r="E1084" s="31">
        <v>1</v>
      </c>
      <c r="F1084" s="31" t="s">
        <v>653</v>
      </c>
      <c r="G1084" s="31">
        <v>11</v>
      </c>
      <c r="H1084" s="31" t="s">
        <v>33</v>
      </c>
      <c r="I1084" s="32">
        <v>1</v>
      </c>
      <c r="J1084" s="83" t="s">
        <v>34</v>
      </c>
      <c r="K1084" s="98">
        <v>1108</v>
      </c>
      <c r="L1084" s="98">
        <v>1108</v>
      </c>
      <c r="M1084" s="98">
        <f>K1084-L1084</f>
        <v>0</v>
      </c>
      <c r="N1084" s="83" t="s">
        <v>3305</v>
      </c>
      <c r="O1084" s="98">
        <v>96000</v>
      </c>
      <c r="P1084" s="81"/>
      <c r="Q1084" s="33"/>
      <c r="R1084" s="39" t="s">
        <v>453</v>
      </c>
    </row>
    <row r="1085" spans="1:18" ht="18" customHeight="1" x14ac:dyDescent="0.15">
      <c r="A1085" s="30">
        <v>2</v>
      </c>
      <c r="B1085" s="31" t="s">
        <v>130</v>
      </c>
      <c r="C1085" s="31">
        <v>3</v>
      </c>
      <c r="D1085" s="31" t="s">
        <v>653</v>
      </c>
      <c r="E1085" s="31">
        <v>1</v>
      </c>
      <c r="F1085" s="31" t="s">
        <v>653</v>
      </c>
      <c r="G1085" s="31">
        <v>11</v>
      </c>
      <c r="H1085" s="31" t="s">
        <v>33</v>
      </c>
      <c r="I1085" s="31">
        <v>1</v>
      </c>
      <c r="J1085" s="84" t="s">
        <v>34</v>
      </c>
      <c r="K1085" s="98"/>
      <c r="L1085" s="98"/>
      <c r="M1085" s="98"/>
      <c r="N1085" s="83" t="s">
        <v>3306</v>
      </c>
      <c r="O1085" s="98">
        <v>720000</v>
      </c>
      <c r="P1085" s="81"/>
      <c r="Q1085" s="33"/>
      <c r="R1085" s="39" t="s">
        <v>453</v>
      </c>
    </row>
    <row r="1086" spans="1:18" ht="18" customHeight="1" x14ac:dyDescent="0.15">
      <c r="A1086" s="30">
        <v>2</v>
      </c>
      <c r="B1086" s="31" t="s">
        <v>130</v>
      </c>
      <c r="C1086" s="31">
        <v>3</v>
      </c>
      <c r="D1086" s="31" t="s">
        <v>653</v>
      </c>
      <c r="E1086" s="31">
        <v>1</v>
      </c>
      <c r="F1086" s="31" t="s">
        <v>653</v>
      </c>
      <c r="G1086" s="31">
        <v>11</v>
      </c>
      <c r="H1086" s="31" t="s">
        <v>33</v>
      </c>
      <c r="I1086" s="31">
        <v>1</v>
      </c>
      <c r="J1086" s="84" t="s">
        <v>34</v>
      </c>
      <c r="K1086" s="98"/>
      <c r="L1086" s="98"/>
      <c r="M1086" s="98"/>
      <c r="N1086" s="83" t="s">
        <v>655</v>
      </c>
      <c r="O1086" s="98">
        <v>120000</v>
      </c>
      <c r="P1086" s="81"/>
      <c r="Q1086" s="33"/>
      <c r="R1086" s="39" t="s">
        <v>453</v>
      </c>
    </row>
    <row r="1087" spans="1:18" ht="18" customHeight="1" x14ac:dyDescent="0.15">
      <c r="A1087" s="30">
        <v>2</v>
      </c>
      <c r="B1087" s="31" t="s">
        <v>130</v>
      </c>
      <c r="C1087" s="31">
        <v>3</v>
      </c>
      <c r="D1087" s="31" t="s">
        <v>653</v>
      </c>
      <c r="E1087" s="31">
        <v>1</v>
      </c>
      <c r="F1087" s="31" t="s">
        <v>653</v>
      </c>
      <c r="G1087" s="31">
        <v>11</v>
      </c>
      <c r="H1087" s="31" t="s">
        <v>33</v>
      </c>
      <c r="I1087" s="31">
        <v>1</v>
      </c>
      <c r="J1087" s="84" t="s">
        <v>34</v>
      </c>
      <c r="K1087" s="98"/>
      <c r="L1087" s="98"/>
      <c r="M1087" s="98"/>
      <c r="N1087" s="83" t="s">
        <v>656</v>
      </c>
      <c r="O1087" s="98">
        <v>80000</v>
      </c>
      <c r="P1087" s="81"/>
      <c r="Q1087" s="33"/>
      <c r="R1087" s="39" t="s">
        <v>453</v>
      </c>
    </row>
    <row r="1088" spans="1:18" ht="18" customHeight="1" x14ac:dyDescent="0.15">
      <c r="A1088" s="30">
        <v>2</v>
      </c>
      <c r="B1088" s="31" t="s">
        <v>130</v>
      </c>
      <c r="C1088" s="31">
        <v>3</v>
      </c>
      <c r="D1088" s="31" t="s">
        <v>653</v>
      </c>
      <c r="E1088" s="31">
        <v>1</v>
      </c>
      <c r="F1088" s="31" t="s">
        <v>653</v>
      </c>
      <c r="G1088" s="31">
        <v>11</v>
      </c>
      <c r="H1088" s="31" t="s">
        <v>33</v>
      </c>
      <c r="I1088" s="31">
        <v>1</v>
      </c>
      <c r="J1088" s="84" t="s">
        <v>34</v>
      </c>
      <c r="K1088" s="98"/>
      <c r="L1088" s="98"/>
      <c r="M1088" s="98"/>
      <c r="N1088" s="83" t="s">
        <v>3307</v>
      </c>
      <c r="O1088" s="98">
        <v>82620</v>
      </c>
      <c r="P1088" s="81"/>
      <c r="Q1088" s="33"/>
      <c r="R1088" s="39" t="s">
        <v>453</v>
      </c>
    </row>
    <row r="1089" spans="1:18" ht="18" customHeight="1" x14ac:dyDescent="0.15">
      <c r="A1089" s="30">
        <v>2</v>
      </c>
      <c r="B1089" s="31" t="s">
        <v>130</v>
      </c>
      <c r="C1089" s="31">
        <v>3</v>
      </c>
      <c r="D1089" s="31" t="s">
        <v>653</v>
      </c>
      <c r="E1089" s="31">
        <v>1</v>
      </c>
      <c r="F1089" s="31" t="s">
        <v>653</v>
      </c>
      <c r="G1089" s="31">
        <v>11</v>
      </c>
      <c r="H1089" s="31" t="s">
        <v>33</v>
      </c>
      <c r="I1089" s="31">
        <v>1</v>
      </c>
      <c r="J1089" s="84" t="s">
        <v>34</v>
      </c>
      <c r="K1089" s="98"/>
      <c r="L1089" s="98"/>
      <c r="M1089" s="98"/>
      <c r="N1089" s="83" t="s">
        <v>7233</v>
      </c>
      <c r="O1089" s="98">
        <v>6050</v>
      </c>
      <c r="P1089" s="81"/>
      <c r="Q1089" s="33"/>
      <c r="R1089" s="39" t="s">
        <v>453</v>
      </c>
    </row>
    <row r="1090" spans="1:18" ht="18" customHeight="1" x14ac:dyDescent="0.15">
      <c r="A1090" s="30">
        <v>2</v>
      </c>
      <c r="B1090" s="31" t="s">
        <v>130</v>
      </c>
      <c r="C1090" s="31">
        <v>3</v>
      </c>
      <c r="D1090" s="31" t="s">
        <v>653</v>
      </c>
      <c r="E1090" s="31">
        <v>1</v>
      </c>
      <c r="F1090" s="31" t="s">
        <v>653</v>
      </c>
      <c r="G1090" s="31">
        <v>11</v>
      </c>
      <c r="H1090" s="31" t="s">
        <v>33</v>
      </c>
      <c r="I1090" s="31">
        <v>1</v>
      </c>
      <c r="J1090" s="84" t="s">
        <v>34</v>
      </c>
      <c r="K1090" s="98"/>
      <c r="L1090" s="98"/>
      <c r="M1090" s="98"/>
      <c r="N1090" s="83" t="s">
        <v>657</v>
      </c>
      <c r="O1090" s="98">
        <v>3240</v>
      </c>
      <c r="P1090" s="81"/>
      <c r="Q1090" s="33"/>
      <c r="R1090" s="39" t="s">
        <v>453</v>
      </c>
    </row>
    <row r="1091" spans="1:18" ht="18" customHeight="1" x14ac:dyDescent="0.15">
      <c r="A1091" s="30">
        <v>2</v>
      </c>
      <c r="B1091" s="31" t="s">
        <v>130</v>
      </c>
      <c r="C1091" s="31">
        <v>3</v>
      </c>
      <c r="D1091" s="31" t="s">
        <v>653</v>
      </c>
      <c r="E1091" s="31">
        <v>1</v>
      </c>
      <c r="F1091" s="31" t="s">
        <v>653</v>
      </c>
      <c r="G1091" s="31">
        <v>11</v>
      </c>
      <c r="H1091" s="31" t="s">
        <v>33</v>
      </c>
      <c r="I1091" s="32">
        <v>4</v>
      </c>
      <c r="J1091" s="83" t="s">
        <v>111</v>
      </c>
      <c r="K1091" s="98">
        <v>149</v>
      </c>
      <c r="L1091" s="98">
        <v>149</v>
      </c>
      <c r="M1091" s="98">
        <f>K1091-L1091</f>
        <v>0</v>
      </c>
      <c r="N1091" s="83" t="s">
        <v>3308</v>
      </c>
      <c r="O1091" s="98">
        <v>42400</v>
      </c>
      <c r="P1091" s="81"/>
      <c r="Q1091" s="33"/>
      <c r="R1091" s="39" t="s">
        <v>453</v>
      </c>
    </row>
    <row r="1092" spans="1:18" ht="18" customHeight="1" x14ac:dyDescent="0.15">
      <c r="A1092" s="30">
        <v>2</v>
      </c>
      <c r="B1092" s="31" t="s">
        <v>130</v>
      </c>
      <c r="C1092" s="31">
        <v>3</v>
      </c>
      <c r="D1092" s="31" t="s">
        <v>653</v>
      </c>
      <c r="E1092" s="31">
        <v>1</v>
      </c>
      <c r="F1092" s="31" t="s">
        <v>653</v>
      </c>
      <c r="G1092" s="31">
        <v>11</v>
      </c>
      <c r="H1092" s="31" t="s">
        <v>33</v>
      </c>
      <c r="I1092" s="31">
        <v>4</v>
      </c>
      <c r="J1092" s="84" t="s">
        <v>111</v>
      </c>
      <c r="K1092" s="98"/>
      <c r="L1092" s="98"/>
      <c r="M1092" s="98"/>
      <c r="N1092" s="83" t="s">
        <v>3309</v>
      </c>
      <c r="O1092" s="98">
        <v>16500</v>
      </c>
      <c r="P1092" s="81"/>
      <c r="Q1092" s="33"/>
      <c r="R1092" s="39" t="s">
        <v>453</v>
      </c>
    </row>
    <row r="1093" spans="1:18" ht="18" customHeight="1" x14ac:dyDescent="0.15">
      <c r="A1093" s="30">
        <v>2</v>
      </c>
      <c r="B1093" s="31" t="s">
        <v>130</v>
      </c>
      <c r="C1093" s="31">
        <v>3</v>
      </c>
      <c r="D1093" s="31" t="s">
        <v>653</v>
      </c>
      <c r="E1093" s="31">
        <v>1</v>
      </c>
      <c r="F1093" s="31" t="s">
        <v>653</v>
      </c>
      <c r="G1093" s="31">
        <v>11</v>
      </c>
      <c r="H1093" s="31" t="s">
        <v>33</v>
      </c>
      <c r="I1093" s="31">
        <v>4</v>
      </c>
      <c r="J1093" s="84" t="s">
        <v>111</v>
      </c>
      <c r="K1093" s="98"/>
      <c r="L1093" s="98"/>
      <c r="M1093" s="98"/>
      <c r="N1093" s="83" t="s">
        <v>3310</v>
      </c>
      <c r="O1093" s="98">
        <v>21000</v>
      </c>
      <c r="P1093" s="81"/>
      <c r="Q1093" s="33"/>
      <c r="R1093" s="39" t="s">
        <v>453</v>
      </c>
    </row>
    <row r="1094" spans="1:18" ht="18" customHeight="1" x14ac:dyDescent="0.15">
      <c r="A1094" s="30">
        <v>2</v>
      </c>
      <c r="B1094" s="31" t="s">
        <v>130</v>
      </c>
      <c r="C1094" s="31">
        <v>3</v>
      </c>
      <c r="D1094" s="31" t="s">
        <v>653</v>
      </c>
      <c r="E1094" s="31">
        <v>1</v>
      </c>
      <c r="F1094" s="31" t="s">
        <v>653</v>
      </c>
      <c r="G1094" s="31">
        <v>11</v>
      </c>
      <c r="H1094" s="31" t="s">
        <v>33</v>
      </c>
      <c r="I1094" s="31">
        <v>4</v>
      </c>
      <c r="J1094" s="84" t="s">
        <v>111</v>
      </c>
      <c r="K1094" s="98"/>
      <c r="L1094" s="98"/>
      <c r="M1094" s="98"/>
      <c r="N1094" s="83" t="s">
        <v>3311</v>
      </c>
      <c r="O1094" s="98">
        <v>10500</v>
      </c>
      <c r="P1094" s="81"/>
      <c r="Q1094" s="33"/>
      <c r="R1094" s="39" t="s">
        <v>453</v>
      </c>
    </row>
    <row r="1095" spans="1:18" ht="18" customHeight="1" x14ac:dyDescent="0.15">
      <c r="A1095" s="30">
        <v>2</v>
      </c>
      <c r="B1095" s="31" t="s">
        <v>130</v>
      </c>
      <c r="C1095" s="31">
        <v>3</v>
      </c>
      <c r="D1095" s="31" t="s">
        <v>653</v>
      </c>
      <c r="E1095" s="31">
        <v>1</v>
      </c>
      <c r="F1095" s="31" t="s">
        <v>653</v>
      </c>
      <c r="G1095" s="31">
        <v>11</v>
      </c>
      <c r="H1095" s="31" t="s">
        <v>33</v>
      </c>
      <c r="I1095" s="31">
        <v>4</v>
      </c>
      <c r="J1095" s="84" t="s">
        <v>111</v>
      </c>
      <c r="K1095" s="98"/>
      <c r="L1095" s="98"/>
      <c r="M1095" s="98"/>
      <c r="N1095" s="83" t="s">
        <v>7234</v>
      </c>
      <c r="O1095" s="98">
        <v>9657</v>
      </c>
      <c r="P1095" s="81"/>
      <c r="Q1095" s="33"/>
      <c r="R1095" s="39" t="s">
        <v>453</v>
      </c>
    </row>
    <row r="1096" spans="1:18" ht="18" customHeight="1" x14ac:dyDescent="0.15">
      <c r="A1096" s="30">
        <v>2</v>
      </c>
      <c r="B1096" s="31" t="s">
        <v>130</v>
      </c>
      <c r="C1096" s="31">
        <v>3</v>
      </c>
      <c r="D1096" s="31" t="s">
        <v>653</v>
      </c>
      <c r="E1096" s="31">
        <v>1</v>
      </c>
      <c r="F1096" s="31" t="s">
        <v>653</v>
      </c>
      <c r="G1096" s="31">
        <v>11</v>
      </c>
      <c r="H1096" s="31" t="s">
        <v>33</v>
      </c>
      <c r="I1096" s="31">
        <v>4</v>
      </c>
      <c r="J1096" s="84" t="s">
        <v>111</v>
      </c>
      <c r="K1096" s="98"/>
      <c r="L1096" s="98"/>
      <c r="M1096" s="98"/>
      <c r="N1096" s="83" t="s">
        <v>3312</v>
      </c>
      <c r="O1096" s="98">
        <v>48200</v>
      </c>
      <c r="P1096" s="81"/>
      <c r="Q1096" s="33"/>
      <c r="R1096" s="39" t="s">
        <v>453</v>
      </c>
    </row>
    <row r="1097" spans="1:18" ht="18" customHeight="1" x14ac:dyDescent="0.15">
      <c r="A1097" s="30">
        <v>2</v>
      </c>
      <c r="B1097" s="31" t="s">
        <v>130</v>
      </c>
      <c r="C1097" s="31">
        <v>3</v>
      </c>
      <c r="D1097" s="31" t="s">
        <v>653</v>
      </c>
      <c r="E1097" s="31">
        <v>1</v>
      </c>
      <c r="F1097" s="31" t="s">
        <v>653</v>
      </c>
      <c r="G1097" s="31">
        <v>11</v>
      </c>
      <c r="H1097" s="31" t="s">
        <v>33</v>
      </c>
      <c r="I1097" s="32">
        <v>6</v>
      </c>
      <c r="J1097" s="83" t="s">
        <v>48</v>
      </c>
      <c r="K1097" s="98">
        <v>100</v>
      </c>
      <c r="L1097" s="98">
        <v>100</v>
      </c>
      <c r="M1097" s="98">
        <f>K1097-L1097</f>
        <v>0</v>
      </c>
      <c r="N1097" s="83" t="s">
        <v>658</v>
      </c>
      <c r="O1097" s="98">
        <v>100000</v>
      </c>
      <c r="P1097" s="81"/>
      <c r="Q1097" s="33"/>
      <c r="R1097" s="39" t="s">
        <v>453</v>
      </c>
    </row>
    <row r="1098" spans="1:18" ht="18" customHeight="1" x14ac:dyDescent="0.15">
      <c r="A1098" s="30">
        <v>2</v>
      </c>
      <c r="B1098" s="31" t="s">
        <v>130</v>
      </c>
      <c r="C1098" s="31">
        <v>3</v>
      </c>
      <c r="D1098" s="31" t="s">
        <v>653</v>
      </c>
      <c r="E1098" s="31">
        <v>1</v>
      </c>
      <c r="F1098" s="31" t="s">
        <v>653</v>
      </c>
      <c r="G1098" s="32">
        <v>12</v>
      </c>
      <c r="H1098" s="32" t="s">
        <v>36</v>
      </c>
      <c r="I1098" s="32"/>
      <c r="J1098" s="83"/>
      <c r="K1098" s="98"/>
      <c r="L1098" s="98"/>
      <c r="M1098" s="98"/>
      <c r="N1098" s="83"/>
      <c r="O1098" s="33"/>
      <c r="P1098" s="81"/>
      <c r="Q1098" s="33"/>
      <c r="R1098" s="39" t="s">
        <v>453</v>
      </c>
    </row>
    <row r="1099" spans="1:18" ht="18" customHeight="1" x14ac:dyDescent="0.15">
      <c r="A1099" s="30">
        <v>2</v>
      </c>
      <c r="B1099" s="31" t="s">
        <v>130</v>
      </c>
      <c r="C1099" s="31">
        <v>3</v>
      </c>
      <c r="D1099" s="31" t="s">
        <v>653</v>
      </c>
      <c r="E1099" s="31">
        <v>1</v>
      </c>
      <c r="F1099" s="31" t="s">
        <v>653</v>
      </c>
      <c r="G1099" s="31">
        <v>12</v>
      </c>
      <c r="H1099" s="31" t="s">
        <v>36</v>
      </c>
      <c r="I1099" s="32">
        <v>1</v>
      </c>
      <c r="J1099" s="83" t="s">
        <v>37</v>
      </c>
      <c r="K1099" s="98">
        <v>120</v>
      </c>
      <c r="L1099" s="98">
        <v>120</v>
      </c>
      <c r="M1099" s="98">
        <f>K1099-L1099</f>
        <v>0</v>
      </c>
      <c r="N1099" s="83" t="s">
        <v>3313</v>
      </c>
      <c r="O1099" s="98">
        <v>120000</v>
      </c>
      <c r="P1099" s="81"/>
      <c r="Q1099" s="33"/>
      <c r="R1099" s="39" t="s">
        <v>453</v>
      </c>
    </row>
    <row r="1100" spans="1:18" ht="18" customHeight="1" x14ac:dyDescent="0.15">
      <c r="A1100" s="30">
        <v>2</v>
      </c>
      <c r="B1100" s="31" t="s">
        <v>130</v>
      </c>
      <c r="C1100" s="31">
        <v>3</v>
      </c>
      <c r="D1100" s="31" t="s">
        <v>653</v>
      </c>
      <c r="E1100" s="31">
        <v>1</v>
      </c>
      <c r="F1100" s="31" t="s">
        <v>653</v>
      </c>
      <c r="G1100" s="32">
        <v>13</v>
      </c>
      <c r="H1100" s="32" t="s">
        <v>39</v>
      </c>
      <c r="I1100" s="32"/>
      <c r="J1100" s="83"/>
      <c r="K1100" s="98"/>
      <c r="L1100" s="98"/>
      <c r="M1100" s="98"/>
      <c r="N1100" s="83"/>
      <c r="O1100" s="33"/>
      <c r="P1100" s="81"/>
      <c r="Q1100" s="33"/>
      <c r="R1100" s="39" t="s">
        <v>453</v>
      </c>
    </row>
    <row r="1101" spans="1:18" ht="18" customHeight="1" x14ac:dyDescent="0.15">
      <c r="A1101" s="30">
        <v>2</v>
      </c>
      <c r="B1101" s="31" t="s">
        <v>130</v>
      </c>
      <c r="C1101" s="31">
        <v>3</v>
      </c>
      <c r="D1101" s="31" t="s">
        <v>653</v>
      </c>
      <c r="E1101" s="31">
        <v>1</v>
      </c>
      <c r="F1101" s="31" t="s">
        <v>653</v>
      </c>
      <c r="G1101" s="31">
        <v>13</v>
      </c>
      <c r="H1101" s="31" t="s">
        <v>39</v>
      </c>
      <c r="I1101" s="32">
        <v>51</v>
      </c>
      <c r="J1101" s="83" t="s">
        <v>175</v>
      </c>
      <c r="K1101" s="98">
        <v>2371</v>
      </c>
      <c r="L1101" s="98">
        <v>2285</v>
      </c>
      <c r="M1101" s="98">
        <f>K1101-L1101</f>
        <v>86</v>
      </c>
      <c r="N1101" s="83" t="s">
        <v>4205</v>
      </c>
      <c r="O1101" s="98">
        <v>422400</v>
      </c>
      <c r="P1101" s="81"/>
      <c r="Q1101" s="33"/>
      <c r="R1101" s="39" t="s">
        <v>453</v>
      </c>
    </row>
    <row r="1102" spans="1:18" ht="18" customHeight="1" x14ac:dyDescent="0.15">
      <c r="A1102" s="30">
        <v>2</v>
      </c>
      <c r="B1102" s="31" t="s">
        <v>130</v>
      </c>
      <c r="C1102" s="31">
        <v>3</v>
      </c>
      <c r="D1102" s="31" t="s">
        <v>653</v>
      </c>
      <c r="E1102" s="31">
        <v>1</v>
      </c>
      <c r="F1102" s="31" t="s">
        <v>653</v>
      </c>
      <c r="G1102" s="31">
        <v>13</v>
      </c>
      <c r="H1102" s="31" t="s">
        <v>39</v>
      </c>
      <c r="I1102" s="31">
        <v>51</v>
      </c>
      <c r="J1102" s="84" t="s">
        <v>175</v>
      </c>
      <c r="K1102" s="98"/>
      <c r="L1102" s="98"/>
      <c r="M1102" s="98"/>
      <c r="N1102" s="83" t="s">
        <v>659</v>
      </c>
      <c r="O1102" s="98"/>
      <c r="P1102" s="81"/>
      <c r="Q1102" s="33"/>
      <c r="R1102" s="39" t="s">
        <v>453</v>
      </c>
    </row>
    <row r="1103" spans="1:18" ht="18" customHeight="1" x14ac:dyDescent="0.15">
      <c r="A1103" s="30">
        <v>2</v>
      </c>
      <c r="B1103" s="31" t="s">
        <v>130</v>
      </c>
      <c r="C1103" s="31">
        <v>3</v>
      </c>
      <c r="D1103" s="31" t="s">
        <v>653</v>
      </c>
      <c r="E1103" s="31">
        <v>1</v>
      </c>
      <c r="F1103" s="31" t="s">
        <v>653</v>
      </c>
      <c r="G1103" s="31">
        <v>13</v>
      </c>
      <c r="H1103" s="31" t="s">
        <v>39</v>
      </c>
      <c r="I1103" s="31">
        <v>51</v>
      </c>
      <c r="J1103" s="84" t="s">
        <v>175</v>
      </c>
      <c r="K1103" s="98"/>
      <c r="L1103" s="98"/>
      <c r="M1103" s="98"/>
      <c r="N1103" s="83" t="s">
        <v>660</v>
      </c>
      <c r="O1103" s="98">
        <v>183600</v>
      </c>
      <c r="P1103" s="81"/>
      <c r="Q1103" s="33"/>
      <c r="R1103" s="39" t="s">
        <v>453</v>
      </c>
    </row>
    <row r="1104" spans="1:18" ht="18" customHeight="1" x14ac:dyDescent="0.15">
      <c r="A1104" s="30">
        <v>2</v>
      </c>
      <c r="B1104" s="31" t="s">
        <v>130</v>
      </c>
      <c r="C1104" s="31">
        <v>3</v>
      </c>
      <c r="D1104" s="31" t="s">
        <v>653</v>
      </c>
      <c r="E1104" s="31">
        <v>1</v>
      </c>
      <c r="F1104" s="31" t="s">
        <v>653</v>
      </c>
      <c r="G1104" s="31">
        <v>13</v>
      </c>
      <c r="H1104" s="31" t="s">
        <v>39</v>
      </c>
      <c r="I1104" s="31">
        <v>51</v>
      </c>
      <c r="J1104" s="84" t="s">
        <v>175</v>
      </c>
      <c r="K1104" s="98"/>
      <c r="L1104" s="98"/>
      <c r="M1104" s="98"/>
      <c r="N1104" s="83" t="s">
        <v>407</v>
      </c>
      <c r="O1104" s="98">
        <v>144970</v>
      </c>
      <c r="P1104" s="81"/>
      <c r="Q1104" s="33"/>
      <c r="R1104" s="39" t="s">
        <v>453</v>
      </c>
    </row>
    <row r="1105" spans="1:18" ht="18" customHeight="1" x14ac:dyDescent="0.15">
      <c r="A1105" s="30">
        <v>2</v>
      </c>
      <c r="B1105" s="31" t="s">
        <v>130</v>
      </c>
      <c r="C1105" s="31">
        <v>3</v>
      </c>
      <c r="D1105" s="31" t="s">
        <v>653</v>
      </c>
      <c r="E1105" s="31">
        <v>1</v>
      </c>
      <c r="F1105" s="31" t="s">
        <v>653</v>
      </c>
      <c r="G1105" s="31">
        <v>13</v>
      </c>
      <c r="H1105" s="31" t="s">
        <v>39</v>
      </c>
      <c r="I1105" s="31">
        <v>51</v>
      </c>
      <c r="J1105" s="84" t="s">
        <v>175</v>
      </c>
      <c r="K1105" s="98"/>
      <c r="L1105" s="98"/>
      <c r="M1105" s="98"/>
      <c r="N1105" s="83" t="s">
        <v>661</v>
      </c>
      <c r="O1105" s="98">
        <v>540465</v>
      </c>
      <c r="P1105" s="81"/>
      <c r="Q1105" s="33"/>
      <c r="R1105" s="39" t="s">
        <v>453</v>
      </c>
    </row>
    <row r="1106" spans="1:18" ht="18" customHeight="1" x14ac:dyDescent="0.15">
      <c r="A1106" s="30">
        <v>2</v>
      </c>
      <c r="B1106" s="31" t="s">
        <v>130</v>
      </c>
      <c r="C1106" s="31">
        <v>3</v>
      </c>
      <c r="D1106" s="31" t="s">
        <v>653</v>
      </c>
      <c r="E1106" s="31">
        <v>1</v>
      </c>
      <c r="F1106" s="31" t="s">
        <v>653</v>
      </c>
      <c r="G1106" s="31">
        <v>13</v>
      </c>
      <c r="H1106" s="31" t="s">
        <v>39</v>
      </c>
      <c r="I1106" s="31">
        <v>51</v>
      </c>
      <c r="J1106" s="84" t="s">
        <v>175</v>
      </c>
      <c r="K1106" s="98"/>
      <c r="L1106" s="98"/>
      <c r="M1106" s="98"/>
      <c r="N1106" s="83" t="s">
        <v>662</v>
      </c>
      <c r="O1106" s="98">
        <v>848892</v>
      </c>
      <c r="P1106" s="81"/>
      <c r="Q1106" s="33"/>
      <c r="R1106" s="39" t="s">
        <v>453</v>
      </c>
    </row>
    <row r="1107" spans="1:18" ht="18" customHeight="1" x14ac:dyDescent="0.15">
      <c r="A1107" s="30">
        <v>2</v>
      </c>
      <c r="B1107" s="31" t="s">
        <v>130</v>
      </c>
      <c r="C1107" s="31">
        <v>3</v>
      </c>
      <c r="D1107" s="31" t="s">
        <v>653</v>
      </c>
      <c r="E1107" s="31">
        <v>1</v>
      </c>
      <c r="F1107" s="31" t="s">
        <v>653</v>
      </c>
      <c r="G1107" s="31">
        <v>13</v>
      </c>
      <c r="H1107" s="31" t="s">
        <v>39</v>
      </c>
      <c r="I1107" s="31">
        <v>51</v>
      </c>
      <c r="J1107" s="84" t="s">
        <v>175</v>
      </c>
      <c r="K1107" s="98"/>
      <c r="L1107" s="98"/>
      <c r="M1107" s="98"/>
      <c r="N1107" s="83" t="s">
        <v>663</v>
      </c>
      <c r="O1107" s="98">
        <v>206010</v>
      </c>
      <c r="P1107" s="81"/>
      <c r="Q1107" s="33"/>
      <c r="R1107" s="39" t="s">
        <v>453</v>
      </c>
    </row>
    <row r="1108" spans="1:18" ht="18" customHeight="1" x14ac:dyDescent="0.15">
      <c r="A1108" s="30">
        <v>2</v>
      </c>
      <c r="B1108" s="31" t="s">
        <v>130</v>
      </c>
      <c r="C1108" s="31">
        <v>3</v>
      </c>
      <c r="D1108" s="31" t="s">
        <v>653</v>
      </c>
      <c r="E1108" s="31">
        <v>1</v>
      </c>
      <c r="F1108" s="31" t="s">
        <v>653</v>
      </c>
      <c r="G1108" s="31">
        <v>13</v>
      </c>
      <c r="H1108" s="31" t="s">
        <v>39</v>
      </c>
      <c r="I1108" s="31">
        <v>51</v>
      </c>
      <c r="J1108" s="84" t="s">
        <v>175</v>
      </c>
      <c r="K1108" s="98"/>
      <c r="L1108" s="98"/>
      <c r="M1108" s="98"/>
      <c r="N1108" s="83" t="s">
        <v>664</v>
      </c>
      <c r="O1108" s="98">
        <v>23980</v>
      </c>
      <c r="P1108" s="81"/>
      <c r="Q1108" s="33"/>
      <c r="R1108" s="39" t="s">
        <v>453</v>
      </c>
    </row>
    <row r="1109" spans="1:18" ht="18" customHeight="1" x14ac:dyDescent="0.15">
      <c r="A1109" s="30">
        <v>2</v>
      </c>
      <c r="B1109" s="31" t="s">
        <v>130</v>
      </c>
      <c r="C1109" s="31">
        <v>3</v>
      </c>
      <c r="D1109" s="31" t="s">
        <v>653</v>
      </c>
      <c r="E1109" s="31">
        <v>1</v>
      </c>
      <c r="F1109" s="31" t="s">
        <v>653</v>
      </c>
      <c r="G1109" s="32">
        <v>14</v>
      </c>
      <c r="H1109" s="32" t="s">
        <v>40</v>
      </c>
      <c r="I1109" s="32"/>
      <c r="J1109" s="83"/>
      <c r="K1109" s="98"/>
      <c r="L1109" s="98"/>
      <c r="M1109" s="98"/>
      <c r="N1109" s="83"/>
      <c r="O1109" s="33"/>
      <c r="P1109" s="81"/>
      <c r="Q1109" s="33"/>
      <c r="R1109" s="39" t="s">
        <v>453</v>
      </c>
    </row>
    <row r="1110" spans="1:18" ht="18" customHeight="1" x14ac:dyDescent="0.15">
      <c r="A1110" s="30">
        <v>2</v>
      </c>
      <c r="B1110" s="31" t="s">
        <v>130</v>
      </c>
      <c r="C1110" s="31">
        <v>3</v>
      </c>
      <c r="D1110" s="31" t="s">
        <v>653</v>
      </c>
      <c r="E1110" s="31">
        <v>1</v>
      </c>
      <c r="F1110" s="31" t="s">
        <v>653</v>
      </c>
      <c r="G1110" s="31">
        <v>14</v>
      </c>
      <c r="H1110" s="31" t="s">
        <v>40</v>
      </c>
      <c r="I1110" s="32">
        <v>41</v>
      </c>
      <c r="J1110" s="83" t="s">
        <v>182</v>
      </c>
      <c r="K1110" s="98">
        <v>12403</v>
      </c>
      <c r="L1110" s="98">
        <v>10912</v>
      </c>
      <c r="M1110" s="98">
        <f>K1110-L1110</f>
        <v>1491</v>
      </c>
      <c r="N1110" s="83" t="s">
        <v>409</v>
      </c>
      <c r="O1110" s="98">
        <v>903964</v>
      </c>
      <c r="P1110" s="81"/>
      <c r="Q1110" s="33"/>
      <c r="R1110" s="39" t="s">
        <v>453</v>
      </c>
    </row>
    <row r="1111" spans="1:18" ht="18" customHeight="1" x14ac:dyDescent="0.15">
      <c r="A1111" s="30">
        <v>2</v>
      </c>
      <c r="B1111" s="31" t="s">
        <v>130</v>
      </c>
      <c r="C1111" s="31">
        <v>3</v>
      </c>
      <c r="D1111" s="31" t="s">
        <v>653</v>
      </c>
      <c r="E1111" s="31">
        <v>1</v>
      </c>
      <c r="F1111" s="31" t="s">
        <v>653</v>
      </c>
      <c r="G1111" s="31">
        <v>14</v>
      </c>
      <c r="H1111" s="31" t="s">
        <v>40</v>
      </c>
      <c r="I1111" s="31">
        <v>41</v>
      </c>
      <c r="J1111" s="84" t="s">
        <v>182</v>
      </c>
      <c r="K1111" s="98"/>
      <c r="L1111" s="98"/>
      <c r="M1111" s="98"/>
      <c r="N1111" s="83" t="s">
        <v>665</v>
      </c>
      <c r="O1111" s="98">
        <v>248520</v>
      </c>
      <c r="P1111" s="81"/>
      <c r="Q1111" s="33"/>
      <c r="R1111" s="39" t="s">
        <v>453</v>
      </c>
    </row>
    <row r="1112" spans="1:18" ht="18" customHeight="1" x14ac:dyDescent="0.15">
      <c r="A1112" s="30">
        <v>2</v>
      </c>
      <c r="B1112" s="31" t="s">
        <v>130</v>
      </c>
      <c r="C1112" s="31">
        <v>3</v>
      </c>
      <c r="D1112" s="31" t="s">
        <v>653</v>
      </c>
      <c r="E1112" s="31">
        <v>1</v>
      </c>
      <c r="F1112" s="31" t="s">
        <v>653</v>
      </c>
      <c r="G1112" s="31">
        <v>14</v>
      </c>
      <c r="H1112" s="31" t="s">
        <v>40</v>
      </c>
      <c r="I1112" s="31">
        <v>41</v>
      </c>
      <c r="J1112" s="84" t="s">
        <v>182</v>
      </c>
      <c r="K1112" s="98"/>
      <c r="L1112" s="98"/>
      <c r="M1112" s="98"/>
      <c r="N1112" s="83" t="s">
        <v>666</v>
      </c>
      <c r="O1112" s="98">
        <v>4434120</v>
      </c>
      <c r="P1112" s="81"/>
      <c r="Q1112" s="33"/>
      <c r="R1112" s="39" t="s">
        <v>453</v>
      </c>
    </row>
    <row r="1113" spans="1:18" ht="18" customHeight="1" x14ac:dyDescent="0.15">
      <c r="A1113" s="30">
        <v>2</v>
      </c>
      <c r="B1113" s="31" t="s">
        <v>130</v>
      </c>
      <c r="C1113" s="31">
        <v>3</v>
      </c>
      <c r="D1113" s="31" t="s">
        <v>653</v>
      </c>
      <c r="E1113" s="31">
        <v>1</v>
      </c>
      <c r="F1113" s="31" t="s">
        <v>653</v>
      </c>
      <c r="G1113" s="31">
        <v>14</v>
      </c>
      <c r="H1113" s="31" t="s">
        <v>40</v>
      </c>
      <c r="I1113" s="31">
        <v>41</v>
      </c>
      <c r="J1113" s="84" t="s">
        <v>182</v>
      </c>
      <c r="K1113" s="98"/>
      <c r="L1113" s="98"/>
      <c r="M1113" s="98"/>
      <c r="N1113" s="83" t="s">
        <v>667</v>
      </c>
      <c r="O1113" s="98">
        <v>143880</v>
      </c>
      <c r="P1113" s="81"/>
      <c r="Q1113" s="33"/>
      <c r="R1113" s="39" t="s">
        <v>453</v>
      </c>
    </row>
    <row r="1114" spans="1:18" ht="18" customHeight="1" x14ac:dyDescent="0.15">
      <c r="A1114" s="30">
        <v>2</v>
      </c>
      <c r="B1114" s="31" t="s">
        <v>130</v>
      </c>
      <c r="C1114" s="31">
        <v>3</v>
      </c>
      <c r="D1114" s="31" t="s">
        <v>653</v>
      </c>
      <c r="E1114" s="31">
        <v>1</v>
      </c>
      <c r="F1114" s="31" t="s">
        <v>653</v>
      </c>
      <c r="G1114" s="31">
        <v>14</v>
      </c>
      <c r="H1114" s="31" t="s">
        <v>40</v>
      </c>
      <c r="I1114" s="31">
        <v>41</v>
      </c>
      <c r="J1114" s="84" t="s">
        <v>182</v>
      </c>
      <c r="K1114" s="98"/>
      <c r="L1114" s="98"/>
      <c r="M1114" s="98"/>
      <c r="N1114" s="83" t="s">
        <v>668</v>
      </c>
      <c r="O1114" s="98">
        <v>287760</v>
      </c>
      <c r="P1114" s="81"/>
      <c r="Q1114" s="33"/>
      <c r="R1114" s="39" t="s">
        <v>453</v>
      </c>
    </row>
    <row r="1115" spans="1:18" ht="18" customHeight="1" x14ac:dyDescent="0.15">
      <c r="A1115" s="30">
        <v>2</v>
      </c>
      <c r="B1115" s="31" t="s">
        <v>130</v>
      </c>
      <c r="C1115" s="31">
        <v>3</v>
      </c>
      <c r="D1115" s="31" t="s">
        <v>653</v>
      </c>
      <c r="E1115" s="31">
        <v>1</v>
      </c>
      <c r="F1115" s="31" t="s">
        <v>653</v>
      </c>
      <c r="G1115" s="31">
        <v>14</v>
      </c>
      <c r="H1115" s="31" t="s">
        <v>40</v>
      </c>
      <c r="I1115" s="31">
        <v>41</v>
      </c>
      <c r="J1115" s="84" t="s">
        <v>182</v>
      </c>
      <c r="K1115" s="98"/>
      <c r="L1115" s="98"/>
      <c r="M1115" s="98"/>
      <c r="N1115" s="83" t="s">
        <v>669</v>
      </c>
      <c r="O1115" s="98">
        <v>366240</v>
      </c>
      <c r="P1115" s="81"/>
      <c r="Q1115" s="33"/>
      <c r="R1115" s="39" t="s">
        <v>453</v>
      </c>
    </row>
    <row r="1116" spans="1:18" ht="18" customHeight="1" x14ac:dyDescent="0.15">
      <c r="A1116" s="30">
        <v>2</v>
      </c>
      <c r="B1116" s="31" t="s">
        <v>130</v>
      </c>
      <c r="C1116" s="31">
        <v>3</v>
      </c>
      <c r="D1116" s="31" t="s">
        <v>653</v>
      </c>
      <c r="E1116" s="31">
        <v>1</v>
      </c>
      <c r="F1116" s="31" t="s">
        <v>653</v>
      </c>
      <c r="G1116" s="31">
        <v>14</v>
      </c>
      <c r="H1116" s="31" t="s">
        <v>40</v>
      </c>
      <c r="I1116" s="31">
        <v>41</v>
      </c>
      <c r="J1116" s="84" t="s">
        <v>182</v>
      </c>
      <c r="K1116" s="98"/>
      <c r="L1116" s="98"/>
      <c r="M1116" s="98"/>
      <c r="N1116" s="83" t="s">
        <v>670</v>
      </c>
      <c r="O1116" s="98"/>
      <c r="P1116" s="81"/>
      <c r="Q1116" s="33"/>
      <c r="R1116" s="39" t="s">
        <v>453</v>
      </c>
    </row>
    <row r="1117" spans="1:18" ht="18" customHeight="1" x14ac:dyDescent="0.15">
      <c r="A1117" s="30">
        <v>2</v>
      </c>
      <c r="B1117" s="31" t="s">
        <v>130</v>
      </c>
      <c r="C1117" s="31">
        <v>3</v>
      </c>
      <c r="D1117" s="31" t="s">
        <v>653</v>
      </c>
      <c r="E1117" s="31">
        <v>1</v>
      </c>
      <c r="F1117" s="31" t="s">
        <v>653</v>
      </c>
      <c r="G1117" s="31">
        <v>14</v>
      </c>
      <c r="H1117" s="31" t="s">
        <v>40</v>
      </c>
      <c r="I1117" s="31">
        <v>41</v>
      </c>
      <c r="J1117" s="84" t="s">
        <v>182</v>
      </c>
      <c r="K1117" s="98"/>
      <c r="L1117" s="98"/>
      <c r="M1117" s="98"/>
      <c r="N1117" s="83" t="s">
        <v>671</v>
      </c>
      <c r="O1117" s="98"/>
      <c r="P1117" s="81"/>
      <c r="Q1117" s="33"/>
      <c r="R1117" s="39" t="s">
        <v>453</v>
      </c>
    </row>
    <row r="1118" spans="1:18" ht="18" customHeight="1" x14ac:dyDescent="0.15">
      <c r="A1118" s="30">
        <v>2</v>
      </c>
      <c r="B1118" s="31" t="s">
        <v>130</v>
      </c>
      <c r="C1118" s="31">
        <v>3</v>
      </c>
      <c r="D1118" s="31" t="s">
        <v>653</v>
      </c>
      <c r="E1118" s="31">
        <v>1</v>
      </c>
      <c r="F1118" s="31" t="s">
        <v>653</v>
      </c>
      <c r="G1118" s="31">
        <v>14</v>
      </c>
      <c r="H1118" s="31" t="s">
        <v>40</v>
      </c>
      <c r="I1118" s="31">
        <v>41</v>
      </c>
      <c r="J1118" s="84" t="s">
        <v>182</v>
      </c>
      <c r="K1118" s="98"/>
      <c r="L1118" s="98"/>
      <c r="M1118" s="98"/>
      <c r="N1118" s="83" t="s">
        <v>672</v>
      </c>
      <c r="O1118" s="98"/>
      <c r="P1118" s="81"/>
      <c r="Q1118" s="33"/>
      <c r="R1118" s="39" t="s">
        <v>453</v>
      </c>
    </row>
    <row r="1119" spans="1:18" ht="18" customHeight="1" x14ac:dyDescent="0.15">
      <c r="A1119" s="30">
        <v>2</v>
      </c>
      <c r="B1119" s="31" t="s">
        <v>130</v>
      </c>
      <c r="C1119" s="31">
        <v>3</v>
      </c>
      <c r="D1119" s="31" t="s">
        <v>653</v>
      </c>
      <c r="E1119" s="31">
        <v>1</v>
      </c>
      <c r="F1119" s="31" t="s">
        <v>653</v>
      </c>
      <c r="G1119" s="31">
        <v>14</v>
      </c>
      <c r="H1119" s="31" t="s">
        <v>40</v>
      </c>
      <c r="I1119" s="31">
        <v>41</v>
      </c>
      <c r="J1119" s="84" t="s">
        <v>182</v>
      </c>
      <c r="K1119" s="98"/>
      <c r="L1119" s="98"/>
      <c r="M1119" s="98"/>
      <c r="N1119" s="83" t="s">
        <v>673</v>
      </c>
      <c r="O1119" s="98"/>
      <c r="P1119" s="81"/>
      <c r="Q1119" s="33"/>
      <c r="R1119" s="39" t="s">
        <v>453</v>
      </c>
    </row>
    <row r="1120" spans="1:18" ht="18" customHeight="1" x14ac:dyDescent="0.15">
      <c r="A1120" s="30">
        <v>2</v>
      </c>
      <c r="B1120" s="31" t="s">
        <v>130</v>
      </c>
      <c r="C1120" s="31">
        <v>3</v>
      </c>
      <c r="D1120" s="31" t="s">
        <v>653</v>
      </c>
      <c r="E1120" s="31">
        <v>1</v>
      </c>
      <c r="F1120" s="31" t="s">
        <v>653</v>
      </c>
      <c r="G1120" s="31">
        <v>14</v>
      </c>
      <c r="H1120" s="31" t="s">
        <v>40</v>
      </c>
      <c r="I1120" s="31">
        <v>41</v>
      </c>
      <c r="J1120" s="84" t="s">
        <v>182</v>
      </c>
      <c r="K1120" s="98"/>
      <c r="L1120" s="98"/>
      <c r="M1120" s="98"/>
      <c r="N1120" s="83" t="s">
        <v>674</v>
      </c>
      <c r="O1120" s="98">
        <v>1941408</v>
      </c>
      <c r="P1120" s="81"/>
      <c r="Q1120" s="33"/>
      <c r="R1120" s="39" t="s">
        <v>453</v>
      </c>
    </row>
    <row r="1121" spans="1:18" ht="18" customHeight="1" x14ac:dyDescent="0.15">
      <c r="A1121" s="30">
        <v>2</v>
      </c>
      <c r="B1121" s="31" t="s">
        <v>130</v>
      </c>
      <c r="C1121" s="31">
        <v>3</v>
      </c>
      <c r="D1121" s="31" t="s">
        <v>653</v>
      </c>
      <c r="E1121" s="31">
        <v>1</v>
      </c>
      <c r="F1121" s="31" t="s">
        <v>653</v>
      </c>
      <c r="G1121" s="31">
        <v>14</v>
      </c>
      <c r="H1121" s="31" t="s">
        <v>40</v>
      </c>
      <c r="I1121" s="31">
        <v>41</v>
      </c>
      <c r="J1121" s="84" t="s">
        <v>182</v>
      </c>
      <c r="K1121" s="98"/>
      <c r="L1121" s="98"/>
      <c r="M1121" s="98"/>
      <c r="N1121" s="83" t="s">
        <v>4206</v>
      </c>
      <c r="O1121" s="98">
        <v>4076160</v>
      </c>
      <c r="P1121" s="81"/>
      <c r="Q1121" s="33"/>
      <c r="R1121" s="39" t="s">
        <v>453</v>
      </c>
    </row>
    <row r="1122" spans="1:18" ht="18" customHeight="1" x14ac:dyDescent="0.15">
      <c r="A1122" s="30">
        <v>2</v>
      </c>
      <c r="B1122" s="31" t="s">
        <v>130</v>
      </c>
      <c r="C1122" s="31">
        <v>3</v>
      </c>
      <c r="D1122" s="31" t="s">
        <v>653</v>
      </c>
      <c r="E1122" s="31">
        <v>1</v>
      </c>
      <c r="F1122" s="31" t="s">
        <v>653</v>
      </c>
      <c r="G1122" s="32">
        <v>19</v>
      </c>
      <c r="H1122" s="32" t="s">
        <v>42</v>
      </c>
      <c r="I1122" s="32"/>
      <c r="J1122" s="83"/>
      <c r="K1122" s="98"/>
      <c r="L1122" s="98"/>
      <c r="M1122" s="98"/>
      <c r="N1122" s="83"/>
      <c r="O1122" s="33"/>
      <c r="P1122" s="81"/>
      <c r="Q1122" s="33"/>
      <c r="R1122" s="39" t="s">
        <v>453</v>
      </c>
    </row>
    <row r="1123" spans="1:18" ht="18" customHeight="1" x14ac:dyDescent="0.15">
      <c r="A1123" s="30">
        <v>2</v>
      </c>
      <c r="B1123" s="31" t="s">
        <v>130</v>
      </c>
      <c r="C1123" s="31">
        <v>3</v>
      </c>
      <c r="D1123" s="31" t="s">
        <v>653</v>
      </c>
      <c r="E1123" s="31">
        <v>1</v>
      </c>
      <c r="F1123" s="31" t="s">
        <v>653</v>
      </c>
      <c r="G1123" s="31">
        <v>19</v>
      </c>
      <c r="H1123" s="31" t="s">
        <v>42</v>
      </c>
      <c r="I1123" s="32">
        <v>11</v>
      </c>
      <c r="J1123" s="83" t="s">
        <v>43</v>
      </c>
      <c r="K1123" s="98">
        <v>3</v>
      </c>
      <c r="L1123" s="98">
        <v>3</v>
      </c>
      <c r="M1123" s="98">
        <f>K1123-L1123</f>
        <v>0</v>
      </c>
      <c r="N1123" s="83" t="s">
        <v>675</v>
      </c>
      <c r="O1123" s="98">
        <v>1500</v>
      </c>
      <c r="P1123" s="81"/>
      <c r="Q1123" s="33"/>
      <c r="R1123" s="39" t="s">
        <v>453</v>
      </c>
    </row>
    <row r="1124" spans="1:18" ht="18" customHeight="1" x14ac:dyDescent="0.15">
      <c r="A1124" s="30">
        <v>2</v>
      </c>
      <c r="B1124" s="31" t="s">
        <v>130</v>
      </c>
      <c r="C1124" s="31">
        <v>3</v>
      </c>
      <c r="D1124" s="31" t="s">
        <v>653</v>
      </c>
      <c r="E1124" s="31">
        <v>1</v>
      </c>
      <c r="F1124" s="31" t="s">
        <v>653</v>
      </c>
      <c r="G1124" s="31">
        <v>19</v>
      </c>
      <c r="H1124" s="31" t="s">
        <v>42</v>
      </c>
      <c r="I1124" s="31">
        <v>11</v>
      </c>
      <c r="J1124" s="84" t="s">
        <v>43</v>
      </c>
      <c r="K1124" s="98"/>
      <c r="L1124" s="98"/>
      <c r="M1124" s="98"/>
      <c r="N1124" s="83" t="s">
        <v>676</v>
      </c>
      <c r="O1124" s="98">
        <v>560</v>
      </c>
      <c r="P1124" s="81"/>
      <c r="Q1124" s="33"/>
      <c r="R1124" s="39" t="s">
        <v>453</v>
      </c>
    </row>
    <row r="1125" spans="1:18" ht="18" customHeight="1" x14ac:dyDescent="0.15">
      <c r="A1125" s="30">
        <v>2</v>
      </c>
      <c r="B1125" s="31" t="s">
        <v>130</v>
      </c>
      <c r="C1125" s="31">
        <v>3</v>
      </c>
      <c r="D1125" s="31" t="s">
        <v>653</v>
      </c>
      <c r="E1125" s="31">
        <v>1</v>
      </c>
      <c r="F1125" s="31" t="s">
        <v>653</v>
      </c>
      <c r="G1125" s="31">
        <v>19</v>
      </c>
      <c r="H1125" s="31" t="s">
        <v>42</v>
      </c>
      <c r="I1125" s="32">
        <v>31</v>
      </c>
      <c r="J1125" s="83" t="s">
        <v>386</v>
      </c>
      <c r="K1125" s="98">
        <v>605</v>
      </c>
      <c r="L1125" s="98">
        <v>910</v>
      </c>
      <c r="M1125" s="98">
        <f>K1125-L1125</f>
        <v>-305</v>
      </c>
      <c r="N1125" s="83" t="s">
        <v>677</v>
      </c>
      <c r="O1125" s="98">
        <v>605000</v>
      </c>
      <c r="P1125" s="81"/>
      <c r="Q1125" s="33"/>
      <c r="R1125" s="39" t="s">
        <v>453</v>
      </c>
    </row>
    <row r="1126" spans="1:18" s="12" customFormat="1" ht="18" customHeight="1" x14ac:dyDescent="0.15">
      <c r="A1126" s="13">
        <v>2</v>
      </c>
      <c r="B1126" s="14" t="s">
        <v>130</v>
      </c>
      <c r="C1126" s="15">
        <v>4</v>
      </c>
      <c r="D1126" s="15" t="s">
        <v>2962</v>
      </c>
      <c r="E1126" s="16"/>
      <c r="F1126" s="15"/>
      <c r="G1126" s="16"/>
      <c r="H1126" s="15"/>
      <c r="I1126" s="16"/>
      <c r="J1126" s="16"/>
      <c r="K1126" s="17">
        <f>IF(C1126="",SUMIFS($K1127:$K$6096,$A1127:$A$6096,A1126,$E1127:$E$6096,""),IF(E1126="",SUMIFS($K1127:$K$6096,$A1127:$A$6096,A1126,$C1127:$C$6096,C1126,$G1127:$G$6096,""),IF(G1126="",SUMIFS($K1127:$K$6096,$A1127:$A$6096,A1126,$C1127:$C$6096,C1126,$E1127:$E$6096,E1126,$R1127:$R$6096,R1126),IF(I1126="",SUMIFS($K1127:$K$6096,$A1127:$A$6096,A1126,$C1127:$C$6096,C1126,$E1127:$E$6096,E1126,$G1127:$G$6096,G1126,$R1127:$R$6096,R1126),0))))</f>
        <v>35653</v>
      </c>
      <c r="L1126" s="17">
        <f>IF(C1126="",SUMIFS($L1127:$L$6096,$A1127:$A$6096,A1126,$E1127:$E$6096,""),IF(E1126="",SUMIFS($L1127:$L$6096,$A1127:$A$6096,A1126,$C1127:$C$6096,C1126,$G1127:$G$6096,""),IF(G1126="",SUMIFS($L1127:$L$6096,$A1127:$A$6096,A1126,$C1127:$C$6096,C1126,$E1127:$E$6096,E1126,$R1127:$R$6096,R1126),IF(I1126="",SUMIFS($L1127:$L$6096,$A1127:$A$6096,A1126,$C1127:$C$6096,C1126,$E1127:$E$6096,E1126,$G1127:$G$6096,G1126,$R1127:$R$6096,R1126),0))))</f>
        <v>1758</v>
      </c>
      <c r="M1126" s="17">
        <f t="shared" ref="M1126:M1127" si="69">K1126-L1126</f>
        <v>33895</v>
      </c>
      <c r="N1126" s="58"/>
      <c r="O1126" s="72"/>
      <c r="P1126" s="18"/>
      <c r="Q1126" s="17">
        <f>IF(C1126="",SUMIFS($Q1127:$Q$6096,$A1127:$A$6096,A1126,$E1127:$E$6096,""),IF(E1126="",SUMIFS($Q1127:$Q$6096,$A1127:$A$6096,A1126,$C1127:$C$6096,C1126,$G1127:$G$6096,""),IF(G1126="",SUMIFS($Q1127:$Q$6096,$A1127:$A$6096,A1126,$C1127:$C$6096,C1126,$E1127:$E$6096,E1126,$R1127:$R$6096,R1126),IF(I1126="",SUMIFS($Q1127:$Q$6096,$A1127:$A$6096,A1126,$C1127:$C$6096,C1126,$E1127:$E$6096,E1126,$G1127:$G$6096,G1126,$R1127:$R$6096,R1126),0))))</f>
        <v>16765</v>
      </c>
      <c r="R1126" s="59"/>
    </row>
    <row r="1127" spans="1:18" s="6" customFormat="1" ht="18" customHeight="1" x14ac:dyDescent="0.15">
      <c r="A1127" s="13">
        <v>2</v>
      </c>
      <c r="B1127" s="14" t="s">
        <v>2998</v>
      </c>
      <c r="C1127" s="19">
        <v>4</v>
      </c>
      <c r="D1127" s="14" t="s">
        <v>678</v>
      </c>
      <c r="E1127" s="20">
        <v>1</v>
      </c>
      <c r="F1127" s="21" t="s">
        <v>3029</v>
      </c>
      <c r="G1127" s="20"/>
      <c r="H1127" s="21"/>
      <c r="I1127" s="20"/>
      <c r="J1127" s="20"/>
      <c r="K1127" s="22">
        <f>IF(C1127="",SUMIFS($K1128:$K$6096,$A1128:$A$6096,A1127,$E1128:$E$6096,""),IF(E1127="",SUMIFS($K1128:$K$6096,$A1128:$A$6096,A1127,$C1128:$C$6096,C1127,$G1128:$G$6096,""),IF(G1127="",SUMIFS($K1128:$K$6096,$A1128:$A$6096,A1127,$C1128:$C$6096,C1127,$E1128:$E$6096,E1127,$R1128:$R$6096,R1127),IF(I1127="",SUMIFS($K1128:$K$6096,$A1128:$A$6096,A1127,$C1128:$C$6096,C1127,$E1128:$E$6096,E1127,$G1128:$G$6096,G1127,$R1128:$R$6096,R1127),0))))</f>
        <v>1740</v>
      </c>
      <c r="L1127" s="22">
        <f>IF(C1127="",SUMIFS($L1128:$L$6096,$A1128:$A$6096,A1127,$E1128:$E$6096,""),IF(E1127="",SUMIFS($L1128:$L$6096,$A1128:$A$6096,A1127,$C1128:$C$6096,C1127,$G1128:$G$6096,""),IF(G1127="",SUMIFS($L1128:$L$6096,$A1128:$A$6096,A1127,$C1128:$C$6096,C1127,$E1128:$E$6096,E1127,$R1128:$R$6096,R1127),IF(I1127="",SUMIFS($L1128:$L$6096,$A1128:$A$6096,A1127,$C1128:$C$6096,C1127,$E1128:$E$6096,E1127,$G1128:$G$6096,G1127,$R1128:$R$6096,R1127),0))))</f>
        <v>1758</v>
      </c>
      <c r="M1127" s="22">
        <f t="shared" si="69"/>
        <v>-18</v>
      </c>
      <c r="N1127" s="77"/>
      <c r="O1127" s="23"/>
      <c r="P1127" s="60"/>
      <c r="Q1127" s="73">
        <f>IF(C1127="",SUMIFS($Q1128:$Q$6096,$A1128:$A$6096,A1127,$E1128:$E$6096,""),IF(E1127="",SUMIFS($Q1128:$Q$6096,$A1128:$A$6096,A1127,$C1128:$C$6096,C1127,$G1128:$G$6096,""),IF(G1127="",SUMIFS($Q1128:$Q$6096,$A1128:$A$6096,A1127,$C1128:$C$6096,C1127,$E1128:$E$6096,E1127,$R1128:$R$6096,R1127),IF(I1127="",SUMIFS($Q1128:$Q$6096,$A1128:$A$6096,A1127,$C1128:$C$6096,C1127,$E1128:$E$6096,E1127,$G1128:$G$6096,G1127,$R1128:$R$6096,R1127),0))))</f>
        <v>0</v>
      </c>
      <c r="R1127" s="61" t="s">
        <v>3030</v>
      </c>
    </row>
    <row r="1128" spans="1:18" ht="18" customHeight="1" x14ac:dyDescent="0.15">
      <c r="A1128" s="30">
        <v>2</v>
      </c>
      <c r="B1128" s="31" t="s">
        <v>130</v>
      </c>
      <c r="C1128" s="31">
        <v>4</v>
      </c>
      <c r="D1128" s="31" t="s">
        <v>678</v>
      </c>
      <c r="E1128" s="31">
        <v>1</v>
      </c>
      <c r="F1128" s="31" t="s">
        <v>679</v>
      </c>
      <c r="G1128" s="32">
        <v>1</v>
      </c>
      <c r="H1128" s="32" t="s">
        <v>19</v>
      </c>
      <c r="I1128" s="32"/>
      <c r="J1128" s="83"/>
      <c r="K1128" s="98"/>
      <c r="L1128" s="98"/>
      <c r="M1128" s="98"/>
      <c r="N1128" s="83"/>
      <c r="O1128" s="33"/>
      <c r="P1128" s="81"/>
      <c r="Q1128" s="33"/>
      <c r="R1128" s="39" t="s">
        <v>681</v>
      </c>
    </row>
    <row r="1129" spans="1:18" ht="18" customHeight="1" x14ac:dyDescent="0.15">
      <c r="A1129" s="30">
        <v>2</v>
      </c>
      <c r="B1129" s="31" t="s">
        <v>130</v>
      </c>
      <c r="C1129" s="31">
        <v>4</v>
      </c>
      <c r="D1129" s="31" t="s">
        <v>678</v>
      </c>
      <c r="E1129" s="31">
        <v>1</v>
      </c>
      <c r="F1129" s="31" t="s">
        <v>679</v>
      </c>
      <c r="G1129" s="31">
        <v>1</v>
      </c>
      <c r="H1129" s="31" t="s">
        <v>19</v>
      </c>
      <c r="I1129" s="32">
        <v>11</v>
      </c>
      <c r="J1129" s="83" t="s">
        <v>680</v>
      </c>
      <c r="K1129" s="98">
        <v>1324</v>
      </c>
      <c r="L1129" s="98">
        <v>1324</v>
      </c>
      <c r="M1129" s="98">
        <f>K1129-L1129</f>
        <v>0</v>
      </c>
      <c r="N1129" s="83" t="s">
        <v>3314</v>
      </c>
      <c r="O1129" s="98">
        <v>351600</v>
      </c>
      <c r="P1129" s="81"/>
      <c r="Q1129" s="33"/>
      <c r="R1129" s="39" t="s">
        <v>681</v>
      </c>
    </row>
    <row r="1130" spans="1:18" ht="18" customHeight="1" x14ac:dyDescent="0.15">
      <c r="A1130" s="30">
        <v>2</v>
      </c>
      <c r="B1130" s="31" t="s">
        <v>130</v>
      </c>
      <c r="C1130" s="31">
        <v>4</v>
      </c>
      <c r="D1130" s="31" t="s">
        <v>678</v>
      </c>
      <c r="E1130" s="31">
        <v>1</v>
      </c>
      <c r="F1130" s="31" t="s">
        <v>679</v>
      </c>
      <c r="G1130" s="31">
        <v>1</v>
      </c>
      <c r="H1130" s="31" t="s">
        <v>19</v>
      </c>
      <c r="I1130" s="31">
        <v>11</v>
      </c>
      <c r="J1130" s="84" t="s">
        <v>680</v>
      </c>
      <c r="K1130" s="98"/>
      <c r="L1130" s="98"/>
      <c r="M1130" s="98"/>
      <c r="N1130" s="83" t="s">
        <v>3315</v>
      </c>
      <c r="O1130" s="98">
        <v>972000</v>
      </c>
      <c r="P1130" s="81"/>
      <c r="Q1130" s="33"/>
      <c r="R1130" s="39" t="s">
        <v>681</v>
      </c>
    </row>
    <row r="1131" spans="1:18" ht="18" customHeight="1" x14ac:dyDescent="0.15">
      <c r="A1131" s="30">
        <v>2</v>
      </c>
      <c r="B1131" s="31" t="s">
        <v>130</v>
      </c>
      <c r="C1131" s="31">
        <v>4</v>
      </c>
      <c r="D1131" s="31" t="s">
        <v>678</v>
      </c>
      <c r="E1131" s="31">
        <v>1</v>
      </c>
      <c r="F1131" s="31" t="s">
        <v>679</v>
      </c>
      <c r="G1131" s="32">
        <v>3</v>
      </c>
      <c r="H1131" s="32" t="s">
        <v>22</v>
      </c>
      <c r="I1131" s="32"/>
      <c r="J1131" s="83"/>
      <c r="K1131" s="98"/>
      <c r="L1131" s="98"/>
      <c r="M1131" s="98"/>
      <c r="N1131" s="83"/>
      <c r="O1131" s="33"/>
      <c r="P1131" s="81"/>
      <c r="Q1131" s="33"/>
      <c r="R1131" s="39" t="s">
        <v>681</v>
      </c>
    </row>
    <row r="1132" spans="1:18" ht="18" customHeight="1" x14ac:dyDescent="0.15">
      <c r="A1132" s="30">
        <v>2</v>
      </c>
      <c r="B1132" s="31" t="s">
        <v>130</v>
      </c>
      <c r="C1132" s="31">
        <v>4</v>
      </c>
      <c r="D1132" s="31" t="s">
        <v>678</v>
      </c>
      <c r="E1132" s="31">
        <v>1</v>
      </c>
      <c r="F1132" s="31" t="s">
        <v>679</v>
      </c>
      <c r="G1132" s="31">
        <v>3</v>
      </c>
      <c r="H1132" s="31" t="s">
        <v>22</v>
      </c>
      <c r="I1132" s="32">
        <v>35</v>
      </c>
      <c r="J1132" s="83" t="s">
        <v>25</v>
      </c>
      <c r="K1132" s="98">
        <v>40</v>
      </c>
      <c r="L1132" s="98">
        <v>40</v>
      </c>
      <c r="M1132" s="98">
        <f>K1132-L1132</f>
        <v>0</v>
      </c>
      <c r="N1132" s="83" t="s">
        <v>682</v>
      </c>
      <c r="O1132" s="98">
        <v>40000</v>
      </c>
      <c r="P1132" s="81"/>
      <c r="Q1132" s="33"/>
      <c r="R1132" s="39" t="s">
        <v>681</v>
      </c>
    </row>
    <row r="1133" spans="1:18" ht="18" customHeight="1" x14ac:dyDescent="0.15">
      <c r="A1133" s="30">
        <v>2</v>
      </c>
      <c r="B1133" s="31" t="s">
        <v>130</v>
      </c>
      <c r="C1133" s="31">
        <v>4</v>
      </c>
      <c r="D1133" s="31" t="s">
        <v>678</v>
      </c>
      <c r="E1133" s="31">
        <v>1</v>
      </c>
      <c r="F1133" s="31" t="s">
        <v>679</v>
      </c>
      <c r="G1133" s="32">
        <v>8</v>
      </c>
      <c r="H1133" s="32" t="s">
        <v>77</v>
      </c>
      <c r="I1133" s="32"/>
      <c r="J1133" s="83"/>
      <c r="K1133" s="98"/>
      <c r="L1133" s="98"/>
      <c r="M1133" s="98"/>
      <c r="N1133" s="83"/>
      <c r="O1133" s="33"/>
      <c r="P1133" s="81"/>
      <c r="Q1133" s="33"/>
      <c r="R1133" s="39" t="s">
        <v>681</v>
      </c>
    </row>
    <row r="1134" spans="1:18" ht="18" customHeight="1" x14ac:dyDescent="0.15">
      <c r="A1134" s="30">
        <v>2</v>
      </c>
      <c r="B1134" s="31" t="s">
        <v>130</v>
      </c>
      <c r="C1134" s="31">
        <v>4</v>
      </c>
      <c r="D1134" s="31" t="s">
        <v>678</v>
      </c>
      <c r="E1134" s="31">
        <v>1</v>
      </c>
      <c r="F1134" s="31" t="s">
        <v>679</v>
      </c>
      <c r="G1134" s="31">
        <v>8</v>
      </c>
      <c r="H1134" s="31" t="s">
        <v>77</v>
      </c>
      <c r="I1134" s="32">
        <v>11</v>
      </c>
      <c r="J1134" s="83" t="s">
        <v>78</v>
      </c>
      <c r="K1134" s="98">
        <v>42</v>
      </c>
      <c r="L1134" s="98">
        <v>42</v>
      </c>
      <c r="M1134" s="98">
        <f>K1134-L1134</f>
        <v>0</v>
      </c>
      <c r="N1134" s="83" t="s">
        <v>683</v>
      </c>
      <c r="O1134" s="98">
        <v>8400</v>
      </c>
      <c r="P1134" s="81"/>
      <c r="Q1134" s="33"/>
      <c r="R1134" s="39" t="s">
        <v>681</v>
      </c>
    </row>
    <row r="1135" spans="1:18" ht="18" customHeight="1" x14ac:dyDescent="0.15">
      <c r="A1135" s="30">
        <v>2</v>
      </c>
      <c r="B1135" s="31" t="s">
        <v>130</v>
      </c>
      <c r="C1135" s="31">
        <v>4</v>
      </c>
      <c r="D1135" s="31" t="s">
        <v>678</v>
      </c>
      <c r="E1135" s="31">
        <v>1</v>
      </c>
      <c r="F1135" s="31" t="s">
        <v>679</v>
      </c>
      <c r="G1135" s="31">
        <v>8</v>
      </c>
      <c r="H1135" s="31" t="s">
        <v>77</v>
      </c>
      <c r="I1135" s="31">
        <v>11</v>
      </c>
      <c r="J1135" s="84" t="s">
        <v>78</v>
      </c>
      <c r="K1135" s="98"/>
      <c r="L1135" s="98"/>
      <c r="M1135" s="98"/>
      <c r="N1135" s="83" t="s">
        <v>3316</v>
      </c>
      <c r="O1135" s="98">
        <v>33600</v>
      </c>
      <c r="P1135" s="81"/>
      <c r="Q1135" s="33"/>
      <c r="R1135" s="39" t="s">
        <v>681</v>
      </c>
    </row>
    <row r="1136" spans="1:18" ht="18" customHeight="1" x14ac:dyDescent="0.15">
      <c r="A1136" s="30">
        <v>2</v>
      </c>
      <c r="B1136" s="31" t="s">
        <v>130</v>
      </c>
      <c r="C1136" s="31">
        <v>4</v>
      </c>
      <c r="D1136" s="31" t="s">
        <v>678</v>
      </c>
      <c r="E1136" s="31">
        <v>1</v>
      </c>
      <c r="F1136" s="31" t="s">
        <v>679</v>
      </c>
      <c r="G1136" s="32">
        <v>9</v>
      </c>
      <c r="H1136" s="32" t="s">
        <v>30</v>
      </c>
      <c r="I1136" s="32"/>
      <c r="J1136" s="83"/>
      <c r="K1136" s="98"/>
      <c r="L1136" s="98"/>
      <c r="M1136" s="98"/>
      <c r="N1136" s="83"/>
      <c r="O1136" s="33"/>
      <c r="P1136" s="81"/>
      <c r="Q1136" s="33"/>
      <c r="R1136" s="39" t="s">
        <v>681</v>
      </c>
    </row>
    <row r="1137" spans="1:18" ht="18" customHeight="1" x14ac:dyDescent="0.15">
      <c r="A1137" s="30">
        <v>2</v>
      </c>
      <c r="B1137" s="31" t="s">
        <v>130</v>
      </c>
      <c r="C1137" s="31">
        <v>4</v>
      </c>
      <c r="D1137" s="31" t="s">
        <v>678</v>
      </c>
      <c r="E1137" s="31">
        <v>1</v>
      </c>
      <c r="F1137" s="31" t="s">
        <v>679</v>
      </c>
      <c r="G1137" s="31">
        <v>9</v>
      </c>
      <c r="H1137" s="31" t="s">
        <v>30</v>
      </c>
      <c r="I1137" s="32">
        <v>1</v>
      </c>
      <c r="J1137" s="83" t="s">
        <v>80</v>
      </c>
      <c r="K1137" s="98">
        <v>30</v>
      </c>
      <c r="L1137" s="98">
        <v>30</v>
      </c>
      <c r="M1137" s="98">
        <f>K1137-L1137</f>
        <v>0</v>
      </c>
      <c r="N1137" s="83" t="s">
        <v>3317</v>
      </c>
      <c r="O1137" s="98">
        <v>25000</v>
      </c>
      <c r="P1137" s="81"/>
      <c r="Q1137" s="33"/>
      <c r="R1137" s="39" t="s">
        <v>681</v>
      </c>
    </row>
    <row r="1138" spans="1:18" ht="18" customHeight="1" x14ac:dyDescent="0.15">
      <c r="A1138" s="30">
        <v>2</v>
      </c>
      <c r="B1138" s="31" t="s">
        <v>130</v>
      </c>
      <c r="C1138" s="31">
        <v>4</v>
      </c>
      <c r="D1138" s="31" t="s">
        <v>678</v>
      </c>
      <c r="E1138" s="31">
        <v>1</v>
      </c>
      <c r="F1138" s="31" t="s">
        <v>679</v>
      </c>
      <c r="G1138" s="31">
        <v>9</v>
      </c>
      <c r="H1138" s="31" t="s">
        <v>30</v>
      </c>
      <c r="I1138" s="31">
        <v>1</v>
      </c>
      <c r="J1138" s="84" t="s">
        <v>80</v>
      </c>
      <c r="K1138" s="98"/>
      <c r="L1138" s="98"/>
      <c r="M1138" s="98"/>
      <c r="N1138" s="83" t="s">
        <v>3318</v>
      </c>
      <c r="O1138" s="98">
        <v>5000</v>
      </c>
      <c r="P1138" s="81"/>
      <c r="Q1138" s="33"/>
      <c r="R1138" s="39" t="s">
        <v>681</v>
      </c>
    </row>
    <row r="1139" spans="1:18" ht="18" customHeight="1" x14ac:dyDescent="0.15">
      <c r="A1139" s="30">
        <v>2</v>
      </c>
      <c r="B1139" s="31" t="s">
        <v>130</v>
      </c>
      <c r="C1139" s="31">
        <v>4</v>
      </c>
      <c r="D1139" s="31" t="s">
        <v>678</v>
      </c>
      <c r="E1139" s="31">
        <v>1</v>
      </c>
      <c r="F1139" s="31" t="s">
        <v>679</v>
      </c>
      <c r="G1139" s="31">
        <v>9</v>
      </c>
      <c r="H1139" s="31" t="s">
        <v>30</v>
      </c>
      <c r="I1139" s="32">
        <v>3</v>
      </c>
      <c r="J1139" s="83" t="s">
        <v>32</v>
      </c>
      <c r="K1139" s="98">
        <v>11</v>
      </c>
      <c r="L1139" s="98">
        <v>11</v>
      </c>
      <c r="M1139" s="98">
        <f>K1139-L1139</f>
        <v>0</v>
      </c>
      <c r="N1139" s="83" t="s">
        <v>684</v>
      </c>
      <c r="O1139" s="98"/>
      <c r="P1139" s="81"/>
      <c r="Q1139" s="33"/>
      <c r="R1139" s="39" t="s">
        <v>681</v>
      </c>
    </row>
    <row r="1140" spans="1:18" ht="18" customHeight="1" x14ac:dyDescent="0.15">
      <c r="A1140" s="30">
        <v>2</v>
      </c>
      <c r="B1140" s="31" t="s">
        <v>130</v>
      </c>
      <c r="C1140" s="31">
        <v>4</v>
      </c>
      <c r="D1140" s="31" t="s">
        <v>678</v>
      </c>
      <c r="E1140" s="31">
        <v>1</v>
      </c>
      <c r="F1140" s="31" t="s">
        <v>679</v>
      </c>
      <c r="G1140" s="31">
        <v>9</v>
      </c>
      <c r="H1140" s="31" t="s">
        <v>30</v>
      </c>
      <c r="I1140" s="31">
        <v>3</v>
      </c>
      <c r="J1140" s="84" t="s">
        <v>32</v>
      </c>
      <c r="K1140" s="98"/>
      <c r="L1140" s="98"/>
      <c r="M1140" s="98"/>
      <c r="N1140" s="83" t="s">
        <v>4207</v>
      </c>
      <c r="O1140" s="98">
        <v>10665</v>
      </c>
      <c r="P1140" s="81"/>
      <c r="Q1140" s="33"/>
      <c r="R1140" s="39" t="s">
        <v>681</v>
      </c>
    </row>
    <row r="1141" spans="1:18" ht="18" customHeight="1" x14ac:dyDescent="0.15">
      <c r="A1141" s="30">
        <v>2</v>
      </c>
      <c r="B1141" s="31" t="s">
        <v>130</v>
      </c>
      <c r="C1141" s="31">
        <v>4</v>
      </c>
      <c r="D1141" s="31" t="s">
        <v>678</v>
      </c>
      <c r="E1141" s="31">
        <v>1</v>
      </c>
      <c r="F1141" s="31" t="s">
        <v>679</v>
      </c>
      <c r="G1141" s="32">
        <v>10</v>
      </c>
      <c r="H1141" s="32" t="s">
        <v>99</v>
      </c>
      <c r="I1141" s="32"/>
      <c r="J1141" s="83"/>
      <c r="K1141" s="98"/>
      <c r="L1141" s="98"/>
      <c r="M1141" s="98"/>
      <c r="N1141" s="83"/>
      <c r="O1141" s="33"/>
      <c r="P1141" s="81"/>
      <c r="Q1141" s="33"/>
      <c r="R1141" s="39" t="s">
        <v>681</v>
      </c>
    </row>
    <row r="1142" spans="1:18" ht="18" customHeight="1" x14ac:dyDescent="0.15">
      <c r="A1142" s="30">
        <v>2</v>
      </c>
      <c r="B1142" s="31" t="s">
        <v>130</v>
      </c>
      <c r="C1142" s="31">
        <v>4</v>
      </c>
      <c r="D1142" s="31" t="s">
        <v>678</v>
      </c>
      <c r="E1142" s="31">
        <v>1</v>
      </c>
      <c r="F1142" s="31" t="s">
        <v>679</v>
      </c>
      <c r="G1142" s="31">
        <v>10</v>
      </c>
      <c r="H1142" s="31" t="s">
        <v>99</v>
      </c>
      <c r="I1142" s="32">
        <v>3</v>
      </c>
      <c r="J1142" s="83" t="s">
        <v>685</v>
      </c>
      <c r="K1142" s="98">
        <v>30</v>
      </c>
      <c r="L1142" s="98">
        <v>50</v>
      </c>
      <c r="M1142" s="98">
        <f>K1142-L1142</f>
        <v>-20</v>
      </c>
      <c r="N1142" s="83" t="s">
        <v>686</v>
      </c>
      <c r="O1142" s="98">
        <v>30000</v>
      </c>
      <c r="P1142" s="81"/>
      <c r="Q1142" s="33"/>
      <c r="R1142" s="39" t="s">
        <v>681</v>
      </c>
    </row>
    <row r="1143" spans="1:18" ht="18" customHeight="1" x14ac:dyDescent="0.15">
      <c r="A1143" s="30">
        <v>2</v>
      </c>
      <c r="B1143" s="31" t="s">
        <v>130</v>
      </c>
      <c r="C1143" s="31">
        <v>4</v>
      </c>
      <c r="D1143" s="31" t="s">
        <v>678</v>
      </c>
      <c r="E1143" s="31">
        <v>1</v>
      </c>
      <c r="F1143" s="31" t="s">
        <v>679</v>
      </c>
      <c r="G1143" s="32">
        <v>11</v>
      </c>
      <c r="H1143" s="32" t="s">
        <v>33</v>
      </c>
      <c r="I1143" s="32"/>
      <c r="J1143" s="83"/>
      <c r="K1143" s="98"/>
      <c r="L1143" s="98"/>
      <c r="M1143" s="98"/>
      <c r="N1143" s="83"/>
      <c r="O1143" s="33"/>
      <c r="P1143" s="81"/>
      <c r="Q1143" s="33"/>
      <c r="R1143" s="39" t="s">
        <v>681</v>
      </c>
    </row>
    <row r="1144" spans="1:18" ht="18" customHeight="1" x14ac:dyDescent="0.15">
      <c r="A1144" s="30">
        <v>2</v>
      </c>
      <c r="B1144" s="31" t="s">
        <v>130</v>
      </c>
      <c r="C1144" s="31">
        <v>4</v>
      </c>
      <c r="D1144" s="31" t="s">
        <v>678</v>
      </c>
      <c r="E1144" s="31">
        <v>1</v>
      </c>
      <c r="F1144" s="31" t="s">
        <v>679</v>
      </c>
      <c r="G1144" s="31">
        <v>11</v>
      </c>
      <c r="H1144" s="31" t="s">
        <v>33</v>
      </c>
      <c r="I1144" s="32">
        <v>1</v>
      </c>
      <c r="J1144" s="83" t="s">
        <v>34</v>
      </c>
      <c r="K1144" s="98">
        <v>100</v>
      </c>
      <c r="L1144" s="98">
        <v>100</v>
      </c>
      <c r="M1144" s="98">
        <f>K1144-L1144</f>
        <v>0</v>
      </c>
      <c r="N1144" s="83" t="s">
        <v>3319</v>
      </c>
      <c r="O1144" s="98">
        <v>16680</v>
      </c>
      <c r="P1144" s="81"/>
      <c r="Q1144" s="33"/>
      <c r="R1144" s="39" t="s">
        <v>681</v>
      </c>
    </row>
    <row r="1145" spans="1:18" ht="18" customHeight="1" x14ac:dyDescent="0.15">
      <c r="A1145" s="30">
        <v>2</v>
      </c>
      <c r="B1145" s="31" t="s">
        <v>130</v>
      </c>
      <c r="C1145" s="31">
        <v>4</v>
      </c>
      <c r="D1145" s="31" t="s">
        <v>678</v>
      </c>
      <c r="E1145" s="31">
        <v>1</v>
      </c>
      <c r="F1145" s="31" t="s">
        <v>679</v>
      </c>
      <c r="G1145" s="31">
        <v>11</v>
      </c>
      <c r="H1145" s="31" t="s">
        <v>33</v>
      </c>
      <c r="I1145" s="31">
        <v>1</v>
      </c>
      <c r="J1145" s="84" t="s">
        <v>34</v>
      </c>
      <c r="K1145" s="98"/>
      <c r="L1145" s="98"/>
      <c r="M1145" s="98"/>
      <c r="N1145" s="83" t="s">
        <v>655</v>
      </c>
      <c r="O1145" s="98">
        <v>80000</v>
      </c>
      <c r="P1145" s="81"/>
      <c r="Q1145" s="33"/>
      <c r="R1145" s="39" t="s">
        <v>681</v>
      </c>
    </row>
    <row r="1146" spans="1:18" ht="18" customHeight="1" x14ac:dyDescent="0.15">
      <c r="A1146" s="30">
        <v>2</v>
      </c>
      <c r="B1146" s="31" t="s">
        <v>130</v>
      </c>
      <c r="C1146" s="31">
        <v>4</v>
      </c>
      <c r="D1146" s="31" t="s">
        <v>678</v>
      </c>
      <c r="E1146" s="31">
        <v>1</v>
      </c>
      <c r="F1146" s="31" t="s">
        <v>679</v>
      </c>
      <c r="G1146" s="31">
        <v>11</v>
      </c>
      <c r="H1146" s="31" t="s">
        <v>33</v>
      </c>
      <c r="I1146" s="31">
        <v>1</v>
      </c>
      <c r="J1146" s="84" t="s">
        <v>34</v>
      </c>
      <c r="K1146" s="98"/>
      <c r="L1146" s="98"/>
      <c r="M1146" s="98"/>
      <c r="N1146" s="83" t="s">
        <v>687</v>
      </c>
      <c r="O1146" s="98">
        <v>3000</v>
      </c>
      <c r="P1146" s="81"/>
      <c r="Q1146" s="33"/>
      <c r="R1146" s="39" t="s">
        <v>681</v>
      </c>
    </row>
    <row r="1147" spans="1:18" ht="18" customHeight="1" x14ac:dyDescent="0.15">
      <c r="A1147" s="30">
        <v>2</v>
      </c>
      <c r="B1147" s="31" t="s">
        <v>130</v>
      </c>
      <c r="C1147" s="31">
        <v>4</v>
      </c>
      <c r="D1147" s="31" t="s">
        <v>678</v>
      </c>
      <c r="E1147" s="31">
        <v>1</v>
      </c>
      <c r="F1147" s="31" t="s">
        <v>679</v>
      </c>
      <c r="G1147" s="32">
        <v>12</v>
      </c>
      <c r="H1147" s="32" t="s">
        <v>36</v>
      </c>
      <c r="I1147" s="32"/>
      <c r="J1147" s="83"/>
      <c r="K1147" s="98"/>
      <c r="L1147" s="98"/>
      <c r="M1147" s="98"/>
      <c r="N1147" s="83"/>
      <c r="O1147" s="33"/>
      <c r="P1147" s="81"/>
      <c r="Q1147" s="33"/>
      <c r="R1147" s="39" t="s">
        <v>681</v>
      </c>
    </row>
    <row r="1148" spans="1:18" ht="18" customHeight="1" x14ac:dyDescent="0.15">
      <c r="A1148" s="30">
        <v>2</v>
      </c>
      <c r="B1148" s="31" t="s">
        <v>130</v>
      </c>
      <c r="C1148" s="31">
        <v>4</v>
      </c>
      <c r="D1148" s="31" t="s">
        <v>678</v>
      </c>
      <c r="E1148" s="31">
        <v>1</v>
      </c>
      <c r="F1148" s="31" t="s">
        <v>679</v>
      </c>
      <c r="G1148" s="31">
        <v>12</v>
      </c>
      <c r="H1148" s="31" t="s">
        <v>36</v>
      </c>
      <c r="I1148" s="32">
        <v>1</v>
      </c>
      <c r="J1148" s="83" t="s">
        <v>37</v>
      </c>
      <c r="K1148" s="98">
        <v>5</v>
      </c>
      <c r="L1148" s="98">
        <v>5</v>
      </c>
      <c r="M1148" s="98">
        <f>K1148-L1148</f>
        <v>0</v>
      </c>
      <c r="N1148" s="83" t="s">
        <v>688</v>
      </c>
      <c r="O1148" s="98">
        <v>5000</v>
      </c>
      <c r="P1148" s="81"/>
      <c r="Q1148" s="33"/>
      <c r="R1148" s="39" t="s">
        <v>681</v>
      </c>
    </row>
    <row r="1149" spans="1:18" ht="18" customHeight="1" x14ac:dyDescent="0.15">
      <c r="A1149" s="30">
        <v>2</v>
      </c>
      <c r="B1149" s="31" t="s">
        <v>130</v>
      </c>
      <c r="C1149" s="31">
        <v>4</v>
      </c>
      <c r="D1149" s="31" t="s">
        <v>678</v>
      </c>
      <c r="E1149" s="31">
        <v>1</v>
      </c>
      <c r="F1149" s="31" t="s">
        <v>679</v>
      </c>
      <c r="G1149" s="32">
        <v>14</v>
      </c>
      <c r="H1149" s="32" t="s">
        <v>40</v>
      </c>
      <c r="I1149" s="32"/>
      <c r="J1149" s="83"/>
      <c r="K1149" s="98"/>
      <c r="L1149" s="98"/>
      <c r="M1149" s="98"/>
      <c r="N1149" s="83"/>
      <c r="O1149" s="33"/>
      <c r="P1149" s="81"/>
      <c r="Q1149" s="33"/>
      <c r="R1149" s="39" t="s">
        <v>681</v>
      </c>
    </row>
    <row r="1150" spans="1:18" ht="18" customHeight="1" x14ac:dyDescent="0.15">
      <c r="A1150" s="30">
        <v>2</v>
      </c>
      <c r="B1150" s="31" t="s">
        <v>130</v>
      </c>
      <c r="C1150" s="31">
        <v>4</v>
      </c>
      <c r="D1150" s="31" t="s">
        <v>678</v>
      </c>
      <c r="E1150" s="31">
        <v>1</v>
      </c>
      <c r="F1150" s="31" t="s">
        <v>679</v>
      </c>
      <c r="G1150" s="31">
        <v>14</v>
      </c>
      <c r="H1150" s="31" t="s">
        <v>40</v>
      </c>
      <c r="I1150" s="32">
        <v>1</v>
      </c>
      <c r="J1150" s="83" t="s">
        <v>41</v>
      </c>
      <c r="K1150" s="98">
        <v>1</v>
      </c>
      <c r="L1150" s="98">
        <v>0</v>
      </c>
      <c r="M1150" s="98">
        <f t="shared" ref="M1150:M1151" si="70">K1150-L1150</f>
        <v>1</v>
      </c>
      <c r="N1150" s="83" t="s">
        <v>689</v>
      </c>
      <c r="O1150" s="98">
        <v>200</v>
      </c>
      <c r="P1150" s="81"/>
      <c r="Q1150" s="33"/>
      <c r="R1150" s="39" t="s">
        <v>681</v>
      </c>
    </row>
    <row r="1151" spans="1:18" ht="18" customHeight="1" x14ac:dyDescent="0.15">
      <c r="A1151" s="30">
        <v>2</v>
      </c>
      <c r="B1151" s="31" t="s">
        <v>130</v>
      </c>
      <c r="C1151" s="31">
        <v>4</v>
      </c>
      <c r="D1151" s="31" t="s">
        <v>678</v>
      </c>
      <c r="E1151" s="31">
        <v>1</v>
      </c>
      <c r="F1151" s="31" t="s">
        <v>679</v>
      </c>
      <c r="G1151" s="31">
        <v>14</v>
      </c>
      <c r="H1151" s="31" t="s">
        <v>40</v>
      </c>
      <c r="I1151" s="32">
        <v>41</v>
      </c>
      <c r="J1151" s="83" t="s">
        <v>182</v>
      </c>
      <c r="K1151" s="98">
        <v>157</v>
      </c>
      <c r="L1151" s="98">
        <v>156</v>
      </c>
      <c r="M1151" s="98">
        <f t="shared" si="70"/>
        <v>1</v>
      </c>
      <c r="N1151" s="83" t="s">
        <v>690</v>
      </c>
      <c r="O1151" s="98">
        <v>156960</v>
      </c>
      <c r="P1151" s="81"/>
      <c r="Q1151" s="33"/>
      <c r="R1151" s="39" t="s">
        <v>681</v>
      </c>
    </row>
    <row r="1152" spans="1:18" s="6" customFormat="1" ht="18" customHeight="1" x14ac:dyDescent="0.15">
      <c r="A1152" s="13">
        <v>2</v>
      </c>
      <c r="B1152" s="14" t="s">
        <v>2998</v>
      </c>
      <c r="C1152" s="19">
        <v>4</v>
      </c>
      <c r="D1152" s="14" t="s">
        <v>678</v>
      </c>
      <c r="E1152" s="20">
        <v>2</v>
      </c>
      <c r="F1152" s="21" t="s">
        <v>3031</v>
      </c>
      <c r="G1152" s="20"/>
      <c r="H1152" s="21"/>
      <c r="I1152" s="20"/>
      <c r="J1152" s="20"/>
      <c r="K1152" s="22">
        <f>IF(C1152="",SUMIFS($K1153:$K$6096,$A1153:$A$6096,A1152,$E1153:$E$6096,""),IF(E1152="",SUMIFS($K1153:$K$6096,$A1153:$A$6096,A1152,$C1153:$C$6096,C1152,$G1153:$G$6096,""),IF(G1152="",SUMIFS($K1153:$K$6096,$A1153:$A$6096,A1152,$C1153:$C$6096,C1152,$E1153:$E$6096,E1152,$R1153:$R$6096,R1152),IF(I1152="",SUMIFS($K1153:$K$6096,$A1153:$A$6096,A1152,$C1153:$C$6096,C1152,$E1153:$E$6096,E1152,$G1153:$G$6096,G1152,$R1153:$R$6096,R1152),0))))</f>
        <v>8996</v>
      </c>
      <c r="L1152" s="22">
        <f>IF(C1152="",SUMIFS($L1153:$L$6096,$A1153:$A$6096,A1152,$E1153:$E$6096,""),IF(E1152="",SUMIFS($L1153:$L$6096,$A1153:$A$6096,A1152,$C1153:$C$6096,C1152,$G1153:$G$6096,""),IF(G1152="",SUMIFS($L1153:$L$6096,$A1153:$A$6096,A1152,$C1153:$C$6096,C1152,$E1153:$E$6096,E1152,$R1153:$R$6096,R1152),IF(I1152="",SUMIFS($L1153:$L$6096,$A1153:$A$6096,A1152,$C1153:$C$6096,C1152,$E1153:$E$6096,E1152,$G1153:$G$6096,G1152,$R1153:$R$6096,R1152),0))))</f>
        <v>0</v>
      </c>
      <c r="M1152" s="22">
        <f t="shared" ref="M1152" si="71">K1152-L1152</f>
        <v>8996</v>
      </c>
      <c r="N1152" s="77"/>
      <c r="O1152" s="23"/>
      <c r="P1152" s="60"/>
      <c r="Q1152" s="73">
        <f>IF(C1152="",SUMIFS($Q1153:$Q$6096,$A1153:$A$6096,A1152,$E1153:$E$6096,""),IF(E1152="",SUMIFS($Q1153:$Q$6096,$A1153:$A$6096,A1152,$C1153:$C$6096,C1152,$G1153:$G$6096,""),IF(G1152="",SUMIFS($Q1153:$Q$6096,$A1153:$A$6096,A1152,$C1153:$C$6096,C1152,$E1153:$E$6096,E1152,$R1153:$R$6096,R1152),IF(I1152="",SUMIFS($Q1153:$Q$6096,$A1153:$A$6096,A1152,$C1153:$C$6096,C1152,$E1153:$E$6096,E1152,$G1153:$G$6096,G1152,$R1153:$R$6096,R1152),0))))</f>
        <v>8862</v>
      </c>
      <c r="R1152" s="61" t="s">
        <v>3030</v>
      </c>
    </row>
    <row r="1153" spans="1:18" ht="18" customHeight="1" x14ac:dyDescent="0.15">
      <c r="A1153" s="30">
        <v>2</v>
      </c>
      <c r="B1153" s="31" t="s">
        <v>130</v>
      </c>
      <c r="C1153" s="31">
        <v>4</v>
      </c>
      <c r="D1153" s="31" t="s">
        <v>678</v>
      </c>
      <c r="E1153" s="31">
        <v>2</v>
      </c>
      <c r="F1153" s="31" t="s">
        <v>691</v>
      </c>
      <c r="G1153" s="32">
        <v>1</v>
      </c>
      <c r="H1153" s="32" t="s">
        <v>19</v>
      </c>
      <c r="I1153" s="32"/>
      <c r="J1153" s="83"/>
      <c r="K1153" s="98"/>
      <c r="L1153" s="98"/>
      <c r="M1153" s="98"/>
      <c r="N1153" s="83"/>
      <c r="O1153" s="33"/>
      <c r="P1153" s="81" t="s">
        <v>4802</v>
      </c>
      <c r="Q1153" s="33">
        <v>8862</v>
      </c>
      <c r="R1153" s="39" t="s">
        <v>681</v>
      </c>
    </row>
    <row r="1154" spans="1:18" ht="18" customHeight="1" x14ac:dyDescent="0.15">
      <c r="A1154" s="30">
        <v>2</v>
      </c>
      <c r="B1154" s="31" t="s">
        <v>130</v>
      </c>
      <c r="C1154" s="31">
        <v>4</v>
      </c>
      <c r="D1154" s="31" t="s">
        <v>678</v>
      </c>
      <c r="E1154" s="31">
        <v>2</v>
      </c>
      <c r="F1154" s="31" t="s">
        <v>691</v>
      </c>
      <c r="G1154" s="31">
        <v>1</v>
      </c>
      <c r="H1154" s="31" t="s">
        <v>19</v>
      </c>
      <c r="I1154" s="32">
        <v>21</v>
      </c>
      <c r="J1154" s="83" t="s">
        <v>134</v>
      </c>
      <c r="K1154" s="98">
        <v>1369</v>
      </c>
      <c r="L1154" s="98">
        <v>0</v>
      </c>
      <c r="M1154" s="98">
        <f>K1154-L1154</f>
        <v>1369</v>
      </c>
      <c r="N1154" s="83" t="s">
        <v>692</v>
      </c>
      <c r="O1154" s="98">
        <v>177600</v>
      </c>
      <c r="P1154" s="81" t="s">
        <v>4803</v>
      </c>
      <c r="Q1154" s="33"/>
      <c r="R1154" s="39" t="s">
        <v>681</v>
      </c>
    </row>
    <row r="1155" spans="1:18" ht="18" customHeight="1" x14ac:dyDescent="0.15">
      <c r="A1155" s="30">
        <v>2</v>
      </c>
      <c r="B1155" s="31" t="s">
        <v>130</v>
      </c>
      <c r="C1155" s="31">
        <v>4</v>
      </c>
      <c r="D1155" s="31" t="s">
        <v>678</v>
      </c>
      <c r="E1155" s="31">
        <v>2</v>
      </c>
      <c r="F1155" s="31" t="s">
        <v>691</v>
      </c>
      <c r="G1155" s="31">
        <v>1</v>
      </c>
      <c r="H1155" s="31" t="s">
        <v>19</v>
      </c>
      <c r="I1155" s="31">
        <v>21</v>
      </c>
      <c r="J1155" s="84" t="s">
        <v>134</v>
      </c>
      <c r="K1155" s="98"/>
      <c r="L1155" s="98"/>
      <c r="M1155" s="98"/>
      <c r="N1155" s="83" t="s">
        <v>693</v>
      </c>
      <c r="O1155" s="98">
        <v>304000</v>
      </c>
      <c r="P1155" s="81"/>
      <c r="Q1155" s="33"/>
      <c r="R1155" s="39" t="s">
        <v>681</v>
      </c>
    </row>
    <row r="1156" spans="1:18" ht="18" customHeight="1" x14ac:dyDescent="0.15">
      <c r="A1156" s="30">
        <v>2</v>
      </c>
      <c r="B1156" s="31" t="s">
        <v>130</v>
      </c>
      <c r="C1156" s="31">
        <v>4</v>
      </c>
      <c r="D1156" s="31" t="s">
        <v>678</v>
      </c>
      <c r="E1156" s="31">
        <v>2</v>
      </c>
      <c r="F1156" s="31" t="s">
        <v>691</v>
      </c>
      <c r="G1156" s="31">
        <v>1</v>
      </c>
      <c r="H1156" s="31" t="s">
        <v>19</v>
      </c>
      <c r="I1156" s="31">
        <v>21</v>
      </c>
      <c r="J1156" s="84" t="s">
        <v>134</v>
      </c>
      <c r="K1156" s="98"/>
      <c r="L1156" s="98"/>
      <c r="M1156" s="98"/>
      <c r="N1156" s="83" t="s">
        <v>694</v>
      </c>
      <c r="O1156" s="98">
        <v>189000</v>
      </c>
      <c r="P1156" s="81"/>
      <c r="Q1156" s="33"/>
      <c r="R1156" s="39" t="s">
        <v>681</v>
      </c>
    </row>
    <row r="1157" spans="1:18" ht="18" customHeight="1" x14ac:dyDescent="0.15">
      <c r="A1157" s="30">
        <v>2</v>
      </c>
      <c r="B1157" s="31" t="s">
        <v>130</v>
      </c>
      <c r="C1157" s="31">
        <v>4</v>
      </c>
      <c r="D1157" s="31" t="s">
        <v>678</v>
      </c>
      <c r="E1157" s="31">
        <v>2</v>
      </c>
      <c r="F1157" s="31" t="s">
        <v>691</v>
      </c>
      <c r="G1157" s="31">
        <v>1</v>
      </c>
      <c r="H1157" s="31" t="s">
        <v>19</v>
      </c>
      <c r="I1157" s="31">
        <v>21</v>
      </c>
      <c r="J1157" s="84" t="s">
        <v>134</v>
      </c>
      <c r="K1157" s="98"/>
      <c r="L1157" s="98"/>
      <c r="M1157" s="98"/>
      <c r="N1157" s="83" t="s">
        <v>695</v>
      </c>
      <c r="O1157" s="98">
        <v>481500</v>
      </c>
      <c r="P1157" s="81"/>
      <c r="Q1157" s="33"/>
      <c r="R1157" s="39" t="s">
        <v>681</v>
      </c>
    </row>
    <row r="1158" spans="1:18" ht="18" customHeight="1" x14ac:dyDescent="0.15">
      <c r="A1158" s="30">
        <v>2</v>
      </c>
      <c r="B1158" s="31" t="s">
        <v>130</v>
      </c>
      <c r="C1158" s="31">
        <v>4</v>
      </c>
      <c r="D1158" s="31" t="s">
        <v>678</v>
      </c>
      <c r="E1158" s="31">
        <v>2</v>
      </c>
      <c r="F1158" s="31" t="s">
        <v>691</v>
      </c>
      <c r="G1158" s="31">
        <v>1</v>
      </c>
      <c r="H1158" s="31" t="s">
        <v>19</v>
      </c>
      <c r="I1158" s="31">
        <v>21</v>
      </c>
      <c r="J1158" s="84" t="s">
        <v>134</v>
      </c>
      <c r="K1158" s="98"/>
      <c r="L1158" s="98"/>
      <c r="M1158" s="98"/>
      <c r="N1158" s="83" t="s">
        <v>696</v>
      </c>
      <c r="O1158" s="98">
        <v>30000</v>
      </c>
      <c r="P1158" s="81"/>
      <c r="Q1158" s="33"/>
      <c r="R1158" s="39" t="s">
        <v>681</v>
      </c>
    </row>
    <row r="1159" spans="1:18" ht="18" customHeight="1" x14ac:dyDescent="0.15">
      <c r="A1159" s="30">
        <v>2</v>
      </c>
      <c r="B1159" s="31" t="s">
        <v>130</v>
      </c>
      <c r="C1159" s="31">
        <v>4</v>
      </c>
      <c r="D1159" s="31" t="s">
        <v>678</v>
      </c>
      <c r="E1159" s="31">
        <v>2</v>
      </c>
      <c r="F1159" s="31" t="s">
        <v>691</v>
      </c>
      <c r="G1159" s="31">
        <v>1</v>
      </c>
      <c r="H1159" s="31" t="s">
        <v>19</v>
      </c>
      <c r="I1159" s="31">
        <v>21</v>
      </c>
      <c r="J1159" s="84" t="s">
        <v>134</v>
      </c>
      <c r="K1159" s="98"/>
      <c r="L1159" s="98"/>
      <c r="M1159" s="98"/>
      <c r="N1159" s="83" t="s">
        <v>697</v>
      </c>
      <c r="O1159" s="98">
        <v>10600</v>
      </c>
      <c r="P1159" s="81"/>
      <c r="Q1159" s="33"/>
      <c r="R1159" s="39" t="s">
        <v>681</v>
      </c>
    </row>
    <row r="1160" spans="1:18" ht="18" customHeight="1" x14ac:dyDescent="0.15">
      <c r="A1160" s="30">
        <v>2</v>
      </c>
      <c r="B1160" s="31" t="s">
        <v>130</v>
      </c>
      <c r="C1160" s="31">
        <v>4</v>
      </c>
      <c r="D1160" s="31" t="s">
        <v>678</v>
      </c>
      <c r="E1160" s="31">
        <v>2</v>
      </c>
      <c r="F1160" s="31" t="s">
        <v>691</v>
      </c>
      <c r="G1160" s="31">
        <v>1</v>
      </c>
      <c r="H1160" s="31" t="s">
        <v>19</v>
      </c>
      <c r="I1160" s="31">
        <v>21</v>
      </c>
      <c r="J1160" s="84" t="s">
        <v>134</v>
      </c>
      <c r="K1160" s="98"/>
      <c r="L1160" s="98"/>
      <c r="M1160" s="98"/>
      <c r="N1160" s="83" t="s">
        <v>698</v>
      </c>
      <c r="O1160" s="98">
        <v>176000</v>
      </c>
      <c r="P1160" s="81"/>
      <c r="Q1160" s="33"/>
      <c r="R1160" s="39" t="s">
        <v>681</v>
      </c>
    </row>
    <row r="1161" spans="1:18" ht="18" customHeight="1" x14ac:dyDescent="0.15">
      <c r="A1161" s="30">
        <v>2</v>
      </c>
      <c r="B1161" s="31" t="s">
        <v>130</v>
      </c>
      <c r="C1161" s="31">
        <v>4</v>
      </c>
      <c r="D1161" s="31" t="s">
        <v>678</v>
      </c>
      <c r="E1161" s="31">
        <v>2</v>
      </c>
      <c r="F1161" s="31" t="s">
        <v>691</v>
      </c>
      <c r="G1161" s="32">
        <v>3</v>
      </c>
      <c r="H1161" s="32" t="s">
        <v>22</v>
      </c>
      <c r="I1161" s="32"/>
      <c r="J1161" s="83"/>
      <c r="K1161" s="98"/>
      <c r="L1161" s="98"/>
      <c r="M1161" s="98"/>
      <c r="N1161" s="83"/>
      <c r="O1161" s="33"/>
      <c r="P1161" s="81"/>
      <c r="Q1161" s="33"/>
      <c r="R1161" s="39" t="s">
        <v>681</v>
      </c>
    </row>
    <row r="1162" spans="1:18" ht="18" customHeight="1" x14ac:dyDescent="0.15">
      <c r="A1162" s="30">
        <v>2</v>
      </c>
      <c r="B1162" s="31" t="s">
        <v>130</v>
      </c>
      <c r="C1162" s="31">
        <v>4</v>
      </c>
      <c r="D1162" s="31" t="s">
        <v>678</v>
      </c>
      <c r="E1162" s="31">
        <v>2</v>
      </c>
      <c r="F1162" s="31" t="s">
        <v>691</v>
      </c>
      <c r="G1162" s="31">
        <v>3</v>
      </c>
      <c r="H1162" s="31" t="s">
        <v>22</v>
      </c>
      <c r="I1162" s="32">
        <v>35</v>
      </c>
      <c r="J1162" s="83" t="s">
        <v>25</v>
      </c>
      <c r="K1162" s="98">
        <v>4050</v>
      </c>
      <c r="L1162" s="98">
        <v>0</v>
      </c>
      <c r="M1162" s="98">
        <f>K1162-L1162</f>
        <v>4050</v>
      </c>
      <c r="N1162" s="83" t="s">
        <v>699</v>
      </c>
      <c r="O1162" s="98">
        <v>2550000</v>
      </c>
      <c r="P1162" s="81"/>
      <c r="Q1162" s="33"/>
      <c r="R1162" s="39" t="s">
        <v>681</v>
      </c>
    </row>
    <row r="1163" spans="1:18" ht="18" customHeight="1" x14ac:dyDescent="0.15">
      <c r="A1163" s="30">
        <v>2</v>
      </c>
      <c r="B1163" s="31" t="s">
        <v>130</v>
      </c>
      <c r="C1163" s="31">
        <v>4</v>
      </c>
      <c r="D1163" s="31" t="s">
        <v>678</v>
      </c>
      <c r="E1163" s="31">
        <v>2</v>
      </c>
      <c r="F1163" s="31" t="s">
        <v>691</v>
      </c>
      <c r="G1163" s="31">
        <v>3</v>
      </c>
      <c r="H1163" s="31" t="s">
        <v>22</v>
      </c>
      <c r="I1163" s="31">
        <v>35</v>
      </c>
      <c r="J1163" s="84" t="s">
        <v>25</v>
      </c>
      <c r="K1163" s="98"/>
      <c r="L1163" s="98"/>
      <c r="M1163" s="98"/>
      <c r="N1163" s="83" t="s">
        <v>700</v>
      </c>
      <c r="O1163" s="98">
        <v>500000</v>
      </c>
      <c r="P1163" s="81"/>
      <c r="Q1163" s="33"/>
      <c r="R1163" s="39" t="s">
        <v>681</v>
      </c>
    </row>
    <row r="1164" spans="1:18" ht="18" customHeight="1" x14ac:dyDescent="0.15">
      <c r="A1164" s="30">
        <v>2</v>
      </c>
      <c r="B1164" s="31" t="s">
        <v>130</v>
      </c>
      <c r="C1164" s="31">
        <v>4</v>
      </c>
      <c r="D1164" s="31" t="s">
        <v>678</v>
      </c>
      <c r="E1164" s="31">
        <v>2</v>
      </c>
      <c r="F1164" s="31" t="s">
        <v>691</v>
      </c>
      <c r="G1164" s="31">
        <v>3</v>
      </c>
      <c r="H1164" s="31" t="s">
        <v>22</v>
      </c>
      <c r="I1164" s="31">
        <v>35</v>
      </c>
      <c r="J1164" s="84" t="s">
        <v>25</v>
      </c>
      <c r="K1164" s="98"/>
      <c r="L1164" s="98"/>
      <c r="M1164" s="98"/>
      <c r="N1164" s="83" t="s">
        <v>701</v>
      </c>
      <c r="O1164" s="98">
        <v>1000000</v>
      </c>
      <c r="P1164" s="81"/>
      <c r="Q1164" s="33"/>
      <c r="R1164" s="39" t="s">
        <v>681</v>
      </c>
    </row>
    <row r="1165" spans="1:18" ht="18" customHeight="1" x14ac:dyDescent="0.15">
      <c r="A1165" s="30">
        <v>2</v>
      </c>
      <c r="B1165" s="31" t="s">
        <v>130</v>
      </c>
      <c r="C1165" s="31">
        <v>4</v>
      </c>
      <c r="D1165" s="31" t="s">
        <v>678</v>
      </c>
      <c r="E1165" s="31">
        <v>2</v>
      </c>
      <c r="F1165" s="31" t="s">
        <v>691</v>
      </c>
      <c r="G1165" s="31">
        <v>3</v>
      </c>
      <c r="H1165" s="31" t="s">
        <v>22</v>
      </c>
      <c r="I1165" s="32">
        <v>37</v>
      </c>
      <c r="J1165" s="83" t="s">
        <v>702</v>
      </c>
      <c r="K1165" s="98">
        <v>24</v>
      </c>
      <c r="L1165" s="98">
        <v>0</v>
      </c>
      <c r="M1165" s="98">
        <f>K1165-L1165</f>
        <v>24</v>
      </c>
      <c r="N1165" s="83" t="s">
        <v>703</v>
      </c>
      <c r="O1165" s="98">
        <v>24000</v>
      </c>
      <c r="P1165" s="81"/>
      <c r="Q1165" s="33"/>
      <c r="R1165" s="39" t="s">
        <v>681</v>
      </c>
    </row>
    <row r="1166" spans="1:18" ht="18" customHeight="1" x14ac:dyDescent="0.15">
      <c r="A1166" s="30">
        <v>2</v>
      </c>
      <c r="B1166" s="31" t="s">
        <v>130</v>
      </c>
      <c r="C1166" s="31">
        <v>4</v>
      </c>
      <c r="D1166" s="31" t="s">
        <v>678</v>
      </c>
      <c r="E1166" s="31">
        <v>2</v>
      </c>
      <c r="F1166" s="31" t="s">
        <v>691</v>
      </c>
      <c r="G1166" s="32">
        <v>7</v>
      </c>
      <c r="H1166" s="32" t="s">
        <v>44</v>
      </c>
      <c r="I1166" s="32"/>
      <c r="J1166" s="83"/>
      <c r="K1166" s="98"/>
      <c r="L1166" s="98"/>
      <c r="M1166" s="98"/>
      <c r="N1166" s="83"/>
      <c r="O1166" s="33"/>
      <c r="P1166" s="81"/>
      <c r="Q1166" s="33"/>
      <c r="R1166" s="39" t="s">
        <v>681</v>
      </c>
    </row>
    <row r="1167" spans="1:18" ht="18" customHeight="1" x14ac:dyDescent="0.15">
      <c r="A1167" s="30">
        <v>2</v>
      </c>
      <c r="B1167" s="31" t="s">
        <v>130</v>
      </c>
      <c r="C1167" s="31">
        <v>4</v>
      </c>
      <c r="D1167" s="31" t="s">
        <v>678</v>
      </c>
      <c r="E1167" s="31">
        <v>2</v>
      </c>
      <c r="F1167" s="31" t="s">
        <v>691</v>
      </c>
      <c r="G1167" s="31">
        <v>7</v>
      </c>
      <c r="H1167" s="31" t="s">
        <v>44</v>
      </c>
      <c r="I1167" s="32">
        <v>1</v>
      </c>
      <c r="J1167" s="83" t="s">
        <v>155</v>
      </c>
      <c r="K1167" s="98">
        <v>217</v>
      </c>
      <c r="L1167" s="98">
        <v>0</v>
      </c>
      <c r="M1167" s="98">
        <f>K1167-L1167</f>
        <v>217</v>
      </c>
      <c r="N1167" s="83" t="s">
        <v>704</v>
      </c>
      <c r="O1167" s="98">
        <v>217000</v>
      </c>
      <c r="P1167" s="81"/>
      <c r="Q1167" s="33"/>
      <c r="R1167" s="39" t="s">
        <v>681</v>
      </c>
    </row>
    <row r="1168" spans="1:18" ht="18" customHeight="1" x14ac:dyDescent="0.15">
      <c r="A1168" s="30">
        <v>2</v>
      </c>
      <c r="B1168" s="31" t="s">
        <v>130</v>
      </c>
      <c r="C1168" s="31">
        <v>4</v>
      </c>
      <c r="D1168" s="31" t="s">
        <v>678</v>
      </c>
      <c r="E1168" s="31">
        <v>2</v>
      </c>
      <c r="F1168" s="31" t="s">
        <v>691</v>
      </c>
      <c r="G1168" s="32">
        <v>8</v>
      </c>
      <c r="H1168" s="32" t="s">
        <v>77</v>
      </c>
      <c r="I1168" s="32"/>
      <c r="J1168" s="83"/>
      <c r="K1168" s="98"/>
      <c r="L1168" s="98"/>
      <c r="M1168" s="98"/>
      <c r="N1168" s="83"/>
      <c r="O1168" s="33"/>
      <c r="P1168" s="81"/>
      <c r="Q1168" s="33"/>
      <c r="R1168" s="39" t="s">
        <v>681</v>
      </c>
    </row>
    <row r="1169" spans="1:18" ht="18" customHeight="1" x14ac:dyDescent="0.15">
      <c r="A1169" s="30">
        <v>2</v>
      </c>
      <c r="B1169" s="31" t="s">
        <v>130</v>
      </c>
      <c r="C1169" s="31">
        <v>4</v>
      </c>
      <c r="D1169" s="31" t="s">
        <v>678</v>
      </c>
      <c r="E1169" s="31">
        <v>2</v>
      </c>
      <c r="F1169" s="31" t="s">
        <v>691</v>
      </c>
      <c r="G1169" s="31">
        <v>8</v>
      </c>
      <c r="H1169" s="31" t="s">
        <v>77</v>
      </c>
      <c r="I1169" s="32">
        <v>11</v>
      </c>
      <c r="J1169" s="83" t="s">
        <v>78</v>
      </c>
      <c r="K1169" s="98">
        <v>255</v>
      </c>
      <c r="L1169" s="98">
        <v>0</v>
      </c>
      <c r="M1169" s="98">
        <f>K1169-L1169</f>
        <v>255</v>
      </c>
      <c r="N1169" s="83" t="s">
        <v>705</v>
      </c>
      <c r="O1169" s="98">
        <v>63000</v>
      </c>
      <c r="P1169" s="81"/>
      <c r="Q1169" s="33"/>
      <c r="R1169" s="39" t="s">
        <v>681</v>
      </c>
    </row>
    <row r="1170" spans="1:18" ht="18" customHeight="1" x14ac:dyDescent="0.15">
      <c r="A1170" s="30">
        <v>2</v>
      </c>
      <c r="B1170" s="31" t="s">
        <v>130</v>
      </c>
      <c r="C1170" s="31">
        <v>4</v>
      </c>
      <c r="D1170" s="31" t="s">
        <v>678</v>
      </c>
      <c r="E1170" s="31">
        <v>2</v>
      </c>
      <c r="F1170" s="31" t="s">
        <v>691</v>
      </c>
      <c r="G1170" s="31">
        <v>8</v>
      </c>
      <c r="H1170" s="31" t="s">
        <v>77</v>
      </c>
      <c r="I1170" s="31">
        <v>11</v>
      </c>
      <c r="J1170" s="84" t="s">
        <v>78</v>
      </c>
      <c r="K1170" s="98"/>
      <c r="L1170" s="98"/>
      <c r="M1170" s="98"/>
      <c r="N1170" s="83" t="s">
        <v>706</v>
      </c>
      <c r="O1170" s="98">
        <v>92400</v>
      </c>
      <c r="P1170" s="81"/>
      <c r="Q1170" s="33"/>
      <c r="R1170" s="39" t="s">
        <v>681</v>
      </c>
    </row>
    <row r="1171" spans="1:18" ht="18" customHeight="1" x14ac:dyDescent="0.15">
      <c r="A1171" s="30">
        <v>2</v>
      </c>
      <c r="B1171" s="31" t="s">
        <v>130</v>
      </c>
      <c r="C1171" s="31">
        <v>4</v>
      </c>
      <c r="D1171" s="31" t="s">
        <v>678</v>
      </c>
      <c r="E1171" s="31">
        <v>2</v>
      </c>
      <c r="F1171" s="31" t="s">
        <v>691</v>
      </c>
      <c r="G1171" s="31">
        <v>8</v>
      </c>
      <c r="H1171" s="31" t="s">
        <v>77</v>
      </c>
      <c r="I1171" s="31">
        <v>11</v>
      </c>
      <c r="J1171" s="84" t="s">
        <v>78</v>
      </c>
      <c r="K1171" s="98"/>
      <c r="L1171" s="98"/>
      <c r="M1171" s="98"/>
      <c r="N1171" s="83" t="s">
        <v>707</v>
      </c>
      <c r="O1171" s="98">
        <v>99000</v>
      </c>
      <c r="P1171" s="81"/>
      <c r="Q1171" s="33"/>
      <c r="R1171" s="39" t="s">
        <v>681</v>
      </c>
    </row>
    <row r="1172" spans="1:18" ht="18" customHeight="1" x14ac:dyDescent="0.15">
      <c r="A1172" s="30">
        <v>2</v>
      </c>
      <c r="B1172" s="31" t="s">
        <v>130</v>
      </c>
      <c r="C1172" s="31">
        <v>4</v>
      </c>
      <c r="D1172" s="31" t="s">
        <v>678</v>
      </c>
      <c r="E1172" s="31">
        <v>2</v>
      </c>
      <c r="F1172" s="31" t="s">
        <v>691</v>
      </c>
      <c r="G1172" s="32">
        <v>9</v>
      </c>
      <c r="H1172" s="32" t="s">
        <v>30</v>
      </c>
      <c r="I1172" s="32"/>
      <c r="J1172" s="83"/>
      <c r="K1172" s="98"/>
      <c r="L1172" s="98"/>
      <c r="M1172" s="98"/>
      <c r="N1172" s="83"/>
      <c r="O1172" s="33"/>
      <c r="P1172" s="81"/>
      <c r="Q1172" s="33"/>
      <c r="R1172" s="39" t="s">
        <v>681</v>
      </c>
    </row>
    <row r="1173" spans="1:18" ht="18" customHeight="1" x14ac:dyDescent="0.15">
      <c r="A1173" s="30">
        <v>2</v>
      </c>
      <c r="B1173" s="31" t="s">
        <v>130</v>
      </c>
      <c r="C1173" s="31">
        <v>4</v>
      </c>
      <c r="D1173" s="31" t="s">
        <v>678</v>
      </c>
      <c r="E1173" s="31">
        <v>2</v>
      </c>
      <c r="F1173" s="31" t="s">
        <v>691</v>
      </c>
      <c r="G1173" s="31">
        <v>9</v>
      </c>
      <c r="H1173" s="31" t="s">
        <v>30</v>
      </c>
      <c r="I1173" s="32">
        <v>1</v>
      </c>
      <c r="J1173" s="83" t="s">
        <v>80</v>
      </c>
      <c r="K1173" s="98">
        <v>35</v>
      </c>
      <c r="L1173" s="98">
        <v>0</v>
      </c>
      <c r="M1173" s="98">
        <f t="shared" ref="M1173:M1174" si="72">K1173-L1173</f>
        <v>35</v>
      </c>
      <c r="N1173" s="83" t="s">
        <v>708</v>
      </c>
      <c r="O1173" s="98">
        <v>35000</v>
      </c>
      <c r="P1173" s="81"/>
      <c r="Q1173" s="33"/>
      <c r="R1173" s="39" t="s">
        <v>681</v>
      </c>
    </row>
    <row r="1174" spans="1:18" ht="18" customHeight="1" x14ac:dyDescent="0.15">
      <c r="A1174" s="30">
        <v>2</v>
      </c>
      <c r="B1174" s="31" t="s">
        <v>130</v>
      </c>
      <c r="C1174" s="31">
        <v>4</v>
      </c>
      <c r="D1174" s="31" t="s">
        <v>678</v>
      </c>
      <c r="E1174" s="31">
        <v>2</v>
      </c>
      <c r="F1174" s="31" t="s">
        <v>691</v>
      </c>
      <c r="G1174" s="31">
        <v>9</v>
      </c>
      <c r="H1174" s="31" t="s">
        <v>30</v>
      </c>
      <c r="I1174" s="32">
        <v>2</v>
      </c>
      <c r="J1174" s="83" t="s">
        <v>31</v>
      </c>
      <c r="K1174" s="98">
        <v>60</v>
      </c>
      <c r="L1174" s="98">
        <v>0</v>
      </c>
      <c r="M1174" s="98">
        <f t="shared" si="72"/>
        <v>60</v>
      </c>
      <c r="N1174" s="83" t="s">
        <v>709</v>
      </c>
      <c r="O1174" s="98">
        <v>60000</v>
      </c>
      <c r="P1174" s="81"/>
      <c r="Q1174" s="33"/>
      <c r="R1174" s="39" t="s">
        <v>681</v>
      </c>
    </row>
    <row r="1175" spans="1:18" ht="18" customHeight="1" x14ac:dyDescent="0.15">
      <c r="A1175" s="30">
        <v>2</v>
      </c>
      <c r="B1175" s="31" t="s">
        <v>130</v>
      </c>
      <c r="C1175" s="31">
        <v>4</v>
      </c>
      <c r="D1175" s="31" t="s">
        <v>678</v>
      </c>
      <c r="E1175" s="31">
        <v>2</v>
      </c>
      <c r="F1175" s="31" t="s">
        <v>691</v>
      </c>
      <c r="G1175" s="32">
        <v>11</v>
      </c>
      <c r="H1175" s="32" t="s">
        <v>33</v>
      </c>
      <c r="I1175" s="32"/>
      <c r="J1175" s="83"/>
      <c r="K1175" s="98"/>
      <c r="L1175" s="98"/>
      <c r="M1175" s="98"/>
      <c r="N1175" s="83"/>
      <c r="O1175" s="33"/>
      <c r="P1175" s="81"/>
      <c r="Q1175" s="33"/>
      <c r="R1175" s="39" t="s">
        <v>681</v>
      </c>
    </row>
    <row r="1176" spans="1:18" ht="18" customHeight="1" x14ac:dyDescent="0.15">
      <c r="A1176" s="30">
        <v>2</v>
      </c>
      <c r="B1176" s="31" t="s">
        <v>130</v>
      </c>
      <c r="C1176" s="31">
        <v>4</v>
      </c>
      <c r="D1176" s="31" t="s">
        <v>678</v>
      </c>
      <c r="E1176" s="31">
        <v>2</v>
      </c>
      <c r="F1176" s="31" t="s">
        <v>691</v>
      </c>
      <c r="G1176" s="31">
        <v>11</v>
      </c>
      <c r="H1176" s="31" t="s">
        <v>33</v>
      </c>
      <c r="I1176" s="32">
        <v>1</v>
      </c>
      <c r="J1176" s="83" t="s">
        <v>34</v>
      </c>
      <c r="K1176" s="98">
        <v>885</v>
      </c>
      <c r="L1176" s="98">
        <v>0</v>
      </c>
      <c r="M1176" s="98">
        <f>K1176-L1176</f>
        <v>885</v>
      </c>
      <c r="N1176" s="83" t="s">
        <v>710</v>
      </c>
      <c r="O1176" s="98">
        <v>135000</v>
      </c>
      <c r="P1176" s="81"/>
      <c r="Q1176" s="33"/>
      <c r="R1176" s="39" t="s">
        <v>681</v>
      </c>
    </row>
    <row r="1177" spans="1:18" ht="18" customHeight="1" x14ac:dyDescent="0.15">
      <c r="A1177" s="30">
        <v>2</v>
      </c>
      <c r="B1177" s="31" t="s">
        <v>130</v>
      </c>
      <c r="C1177" s="31">
        <v>4</v>
      </c>
      <c r="D1177" s="31" t="s">
        <v>678</v>
      </c>
      <c r="E1177" s="31">
        <v>2</v>
      </c>
      <c r="F1177" s="31" t="s">
        <v>691</v>
      </c>
      <c r="G1177" s="31">
        <v>11</v>
      </c>
      <c r="H1177" s="31" t="s">
        <v>33</v>
      </c>
      <c r="I1177" s="31">
        <v>1</v>
      </c>
      <c r="J1177" s="84" t="s">
        <v>34</v>
      </c>
      <c r="K1177" s="98"/>
      <c r="L1177" s="98"/>
      <c r="M1177" s="98"/>
      <c r="N1177" s="83" t="s">
        <v>711</v>
      </c>
      <c r="O1177" s="98">
        <v>350000</v>
      </c>
      <c r="P1177" s="81"/>
      <c r="Q1177" s="33"/>
      <c r="R1177" s="39" t="s">
        <v>681</v>
      </c>
    </row>
    <row r="1178" spans="1:18" ht="18" customHeight="1" x14ac:dyDescent="0.15">
      <c r="A1178" s="30">
        <v>2</v>
      </c>
      <c r="B1178" s="31" t="s">
        <v>130</v>
      </c>
      <c r="C1178" s="31">
        <v>4</v>
      </c>
      <c r="D1178" s="31" t="s">
        <v>678</v>
      </c>
      <c r="E1178" s="31">
        <v>2</v>
      </c>
      <c r="F1178" s="31" t="s">
        <v>691</v>
      </c>
      <c r="G1178" s="31">
        <v>11</v>
      </c>
      <c r="H1178" s="31" t="s">
        <v>33</v>
      </c>
      <c r="I1178" s="31">
        <v>1</v>
      </c>
      <c r="J1178" s="84" t="s">
        <v>34</v>
      </c>
      <c r="K1178" s="98"/>
      <c r="L1178" s="98"/>
      <c r="M1178" s="98"/>
      <c r="N1178" s="83" t="s">
        <v>712</v>
      </c>
      <c r="O1178" s="98">
        <v>200000</v>
      </c>
      <c r="P1178" s="81"/>
      <c r="Q1178" s="33"/>
      <c r="R1178" s="39" t="s">
        <v>681</v>
      </c>
    </row>
    <row r="1179" spans="1:18" ht="18" customHeight="1" x14ac:dyDescent="0.15">
      <c r="A1179" s="30">
        <v>2</v>
      </c>
      <c r="B1179" s="31" t="s">
        <v>130</v>
      </c>
      <c r="C1179" s="31">
        <v>4</v>
      </c>
      <c r="D1179" s="31" t="s">
        <v>678</v>
      </c>
      <c r="E1179" s="31">
        <v>2</v>
      </c>
      <c r="F1179" s="31" t="s">
        <v>691</v>
      </c>
      <c r="G1179" s="31">
        <v>11</v>
      </c>
      <c r="H1179" s="31" t="s">
        <v>33</v>
      </c>
      <c r="I1179" s="31">
        <v>1</v>
      </c>
      <c r="J1179" s="84" t="s">
        <v>34</v>
      </c>
      <c r="K1179" s="98"/>
      <c r="L1179" s="98"/>
      <c r="M1179" s="98"/>
      <c r="N1179" s="83" t="s">
        <v>713</v>
      </c>
      <c r="O1179" s="98">
        <v>200000</v>
      </c>
      <c r="P1179" s="81"/>
      <c r="Q1179" s="33"/>
      <c r="R1179" s="39" t="s">
        <v>681</v>
      </c>
    </row>
    <row r="1180" spans="1:18" ht="18" customHeight="1" x14ac:dyDescent="0.15">
      <c r="A1180" s="30">
        <v>2</v>
      </c>
      <c r="B1180" s="31" t="s">
        <v>130</v>
      </c>
      <c r="C1180" s="31">
        <v>4</v>
      </c>
      <c r="D1180" s="31" t="s">
        <v>678</v>
      </c>
      <c r="E1180" s="31">
        <v>2</v>
      </c>
      <c r="F1180" s="31" t="s">
        <v>691</v>
      </c>
      <c r="G1180" s="31">
        <v>11</v>
      </c>
      <c r="H1180" s="31" t="s">
        <v>33</v>
      </c>
      <c r="I1180" s="32">
        <v>3</v>
      </c>
      <c r="J1180" s="83" t="s">
        <v>35</v>
      </c>
      <c r="K1180" s="98">
        <v>54</v>
      </c>
      <c r="L1180" s="98">
        <v>0</v>
      </c>
      <c r="M1180" s="98">
        <f>K1180-L1180</f>
        <v>54</v>
      </c>
      <c r="N1180" s="83" t="s">
        <v>714</v>
      </c>
      <c r="O1180" s="98">
        <v>3000</v>
      </c>
      <c r="P1180" s="81"/>
      <c r="Q1180" s="33"/>
      <c r="R1180" s="39" t="s">
        <v>681</v>
      </c>
    </row>
    <row r="1181" spans="1:18" ht="18" customHeight="1" x14ac:dyDescent="0.15">
      <c r="A1181" s="30">
        <v>2</v>
      </c>
      <c r="B1181" s="31" t="s">
        <v>130</v>
      </c>
      <c r="C1181" s="31">
        <v>4</v>
      </c>
      <c r="D1181" s="31" t="s">
        <v>678</v>
      </c>
      <c r="E1181" s="31">
        <v>2</v>
      </c>
      <c r="F1181" s="31" t="s">
        <v>691</v>
      </c>
      <c r="G1181" s="31">
        <v>11</v>
      </c>
      <c r="H1181" s="31" t="s">
        <v>33</v>
      </c>
      <c r="I1181" s="31">
        <v>3</v>
      </c>
      <c r="J1181" s="84" t="s">
        <v>35</v>
      </c>
      <c r="K1181" s="98"/>
      <c r="L1181" s="98"/>
      <c r="M1181" s="98"/>
      <c r="N1181" s="83" t="s">
        <v>715</v>
      </c>
      <c r="O1181" s="98">
        <v>28000</v>
      </c>
      <c r="P1181" s="81"/>
      <c r="Q1181" s="33"/>
      <c r="R1181" s="39" t="s">
        <v>681</v>
      </c>
    </row>
    <row r="1182" spans="1:18" ht="18" customHeight="1" x14ac:dyDescent="0.15">
      <c r="A1182" s="30">
        <v>2</v>
      </c>
      <c r="B1182" s="31" t="s">
        <v>130</v>
      </c>
      <c r="C1182" s="31">
        <v>4</v>
      </c>
      <c r="D1182" s="31" t="s">
        <v>678</v>
      </c>
      <c r="E1182" s="31">
        <v>2</v>
      </c>
      <c r="F1182" s="31" t="s">
        <v>691</v>
      </c>
      <c r="G1182" s="31">
        <v>11</v>
      </c>
      <c r="H1182" s="31" t="s">
        <v>33</v>
      </c>
      <c r="I1182" s="31">
        <v>3</v>
      </c>
      <c r="J1182" s="84" t="s">
        <v>35</v>
      </c>
      <c r="K1182" s="98"/>
      <c r="L1182" s="98"/>
      <c r="M1182" s="98"/>
      <c r="N1182" s="83" t="s">
        <v>716</v>
      </c>
      <c r="O1182" s="98">
        <v>15000</v>
      </c>
      <c r="P1182" s="81"/>
      <c r="Q1182" s="33"/>
      <c r="R1182" s="39" t="s">
        <v>681</v>
      </c>
    </row>
    <row r="1183" spans="1:18" ht="18" customHeight="1" x14ac:dyDescent="0.15">
      <c r="A1183" s="30">
        <v>2</v>
      </c>
      <c r="B1183" s="31" t="s">
        <v>130</v>
      </c>
      <c r="C1183" s="31">
        <v>4</v>
      </c>
      <c r="D1183" s="31" t="s">
        <v>678</v>
      </c>
      <c r="E1183" s="31">
        <v>2</v>
      </c>
      <c r="F1183" s="31" t="s">
        <v>691</v>
      </c>
      <c r="G1183" s="31">
        <v>11</v>
      </c>
      <c r="H1183" s="31" t="s">
        <v>33</v>
      </c>
      <c r="I1183" s="31">
        <v>3</v>
      </c>
      <c r="J1183" s="84" t="s">
        <v>35</v>
      </c>
      <c r="K1183" s="98"/>
      <c r="L1183" s="98"/>
      <c r="M1183" s="98"/>
      <c r="N1183" s="83" t="s">
        <v>717</v>
      </c>
      <c r="O1183" s="98">
        <v>7500</v>
      </c>
      <c r="P1183" s="81"/>
      <c r="Q1183" s="33"/>
      <c r="R1183" s="39" t="s">
        <v>681</v>
      </c>
    </row>
    <row r="1184" spans="1:18" ht="18" customHeight="1" x14ac:dyDescent="0.15">
      <c r="A1184" s="30">
        <v>2</v>
      </c>
      <c r="B1184" s="31" t="s">
        <v>130</v>
      </c>
      <c r="C1184" s="31">
        <v>4</v>
      </c>
      <c r="D1184" s="31" t="s">
        <v>678</v>
      </c>
      <c r="E1184" s="31">
        <v>2</v>
      </c>
      <c r="F1184" s="31" t="s">
        <v>691</v>
      </c>
      <c r="G1184" s="31">
        <v>11</v>
      </c>
      <c r="H1184" s="31" t="s">
        <v>33</v>
      </c>
      <c r="I1184" s="32">
        <v>4</v>
      </c>
      <c r="J1184" s="83" t="s">
        <v>111</v>
      </c>
      <c r="K1184" s="98">
        <v>192</v>
      </c>
      <c r="L1184" s="98">
        <v>0</v>
      </c>
      <c r="M1184" s="98">
        <f>K1184-L1184</f>
        <v>192</v>
      </c>
      <c r="N1184" s="83" t="s">
        <v>718</v>
      </c>
      <c r="O1184" s="98">
        <v>24000</v>
      </c>
      <c r="P1184" s="81"/>
      <c r="Q1184" s="33"/>
      <c r="R1184" s="39" t="s">
        <v>681</v>
      </c>
    </row>
    <row r="1185" spans="1:18" ht="18" customHeight="1" x14ac:dyDescent="0.15">
      <c r="A1185" s="30">
        <v>2</v>
      </c>
      <c r="B1185" s="31" t="s">
        <v>130</v>
      </c>
      <c r="C1185" s="31">
        <v>4</v>
      </c>
      <c r="D1185" s="31" t="s">
        <v>678</v>
      </c>
      <c r="E1185" s="31">
        <v>2</v>
      </c>
      <c r="F1185" s="31" t="s">
        <v>691</v>
      </c>
      <c r="G1185" s="31">
        <v>11</v>
      </c>
      <c r="H1185" s="31" t="s">
        <v>33</v>
      </c>
      <c r="I1185" s="31">
        <v>4</v>
      </c>
      <c r="J1185" s="84" t="s">
        <v>111</v>
      </c>
      <c r="K1185" s="98"/>
      <c r="L1185" s="98"/>
      <c r="M1185" s="98"/>
      <c r="N1185" s="83" t="s">
        <v>719</v>
      </c>
      <c r="O1185" s="98">
        <v>27000</v>
      </c>
      <c r="P1185" s="81"/>
      <c r="Q1185" s="33"/>
      <c r="R1185" s="39" t="s">
        <v>681</v>
      </c>
    </row>
    <row r="1186" spans="1:18" ht="18" customHeight="1" x14ac:dyDescent="0.15">
      <c r="A1186" s="30">
        <v>2</v>
      </c>
      <c r="B1186" s="31" t="s">
        <v>130</v>
      </c>
      <c r="C1186" s="31">
        <v>4</v>
      </c>
      <c r="D1186" s="31" t="s">
        <v>678</v>
      </c>
      <c r="E1186" s="31">
        <v>2</v>
      </c>
      <c r="F1186" s="31" t="s">
        <v>691</v>
      </c>
      <c r="G1186" s="31">
        <v>11</v>
      </c>
      <c r="H1186" s="31" t="s">
        <v>33</v>
      </c>
      <c r="I1186" s="31">
        <v>4</v>
      </c>
      <c r="J1186" s="84" t="s">
        <v>111</v>
      </c>
      <c r="K1186" s="98"/>
      <c r="L1186" s="98"/>
      <c r="M1186" s="98"/>
      <c r="N1186" s="83" t="s">
        <v>720</v>
      </c>
      <c r="O1186" s="98">
        <v>73720</v>
      </c>
      <c r="P1186" s="81"/>
      <c r="Q1186" s="33"/>
      <c r="R1186" s="39" t="s">
        <v>681</v>
      </c>
    </row>
    <row r="1187" spans="1:18" ht="18" customHeight="1" x14ac:dyDescent="0.15">
      <c r="A1187" s="30">
        <v>2</v>
      </c>
      <c r="B1187" s="31" t="s">
        <v>130</v>
      </c>
      <c r="C1187" s="31">
        <v>4</v>
      </c>
      <c r="D1187" s="31" t="s">
        <v>678</v>
      </c>
      <c r="E1187" s="31">
        <v>2</v>
      </c>
      <c r="F1187" s="31" t="s">
        <v>691</v>
      </c>
      <c r="G1187" s="31">
        <v>11</v>
      </c>
      <c r="H1187" s="31" t="s">
        <v>33</v>
      </c>
      <c r="I1187" s="31">
        <v>4</v>
      </c>
      <c r="J1187" s="84" t="s">
        <v>111</v>
      </c>
      <c r="K1187" s="98"/>
      <c r="L1187" s="98"/>
      <c r="M1187" s="98"/>
      <c r="N1187" s="83" t="s">
        <v>721</v>
      </c>
      <c r="O1187" s="98">
        <v>45000</v>
      </c>
      <c r="P1187" s="81"/>
      <c r="Q1187" s="33"/>
      <c r="R1187" s="39" t="s">
        <v>681</v>
      </c>
    </row>
    <row r="1188" spans="1:18" ht="18" customHeight="1" x14ac:dyDescent="0.15">
      <c r="A1188" s="30">
        <v>2</v>
      </c>
      <c r="B1188" s="31" t="s">
        <v>130</v>
      </c>
      <c r="C1188" s="31">
        <v>4</v>
      </c>
      <c r="D1188" s="31" t="s">
        <v>678</v>
      </c>
      <c r="E1188" s="31">
        <v>2</v>
      </c>
      <c r="F1188" s="31" t="s">
        <v>691</v>
      </c>
      <c r="G1188" s="31">
        <v>11</v>
      </c>
      <c r="H1188" s="31" t="s">
        <v>33</v>
      </c>
      <c r="I1188" s="31">
        <v>4</v>
      </c>
      <c r="J1188" s="84" t="s">
        <v>111</v>
      </c>
      <c r="K1188" s="98"/>
      <c r="L1188" s="98"/>
      <c r="M1188" s="98"/>
      <c r="N1188" s="83" t="s">
        <v>722</v>
      </c>
      <c r="O1188" s="98">
        <v>21600</v>
      </c>
      <c r="P1188" s="81"/>
      <c r="Q1188" s="33"/>
      <c r="R1188" s="39" t="s">
        <v>681</v>
      </c>
    </row>
    <row r="1189" spans="1:18" ht="18" customHeight="1" x14ac:dyDescent="0.15">
      <c r="A1189" s="30">
        <v>2</v>
      </c>
      <c r="B1189" s="31" t="s">
        <v>130</v>
      </c>
      <c r="C1189" s="31">
        <v>4</v>
      </c>
      <c r="D1189" s="31" t="s">
        <v>678</v>
      </c>
      <c r="E1189" s="31">
        <v>2</v>
      </c>
      <c r="F1189" s="31" t="s">
        <v>691</v>
      </c>
      <c r="G1189" s="32">
        <v>12</v>
      </c>
      <c r="H1189" s="32" t="s">
        <v>36</v>
      </c>
      <c r="I1189" s="32"/>
      <c r="J1189" s="83"/>
      <c r="K1189" s="98"/>
      <c r="L1189" s="98"/>
      <c r="M1189" s="98"/>
      <c r="N1189" s="83"/>
      <c r="O1189" s="33"/>
      <c r="P1189" s="81"/>
      <c r="Q1189" s="33"/>
      <c r="R1189" s="39" t="s">
        <v>681</v>
      </c>
    </row>
    <row r="1190" spans="1:18" ht="18" customHeight="1" x14ac:dyDescent="0.15">
      <c r="A1190" s="30">
        <v>2</v>
      </c>
      <c r="B1190" s="31" t="s">
        <v>130</v>
      </c>
      <c r="C1190" s="31">
        <v>4</v>
      </c>
      <c r="D1190" s="31" t="s">
        <v>678</v>
      </c>
      <c r="E1190" s="31">
        <v>2</v>
      </c>
      <c r="F1190" s="31" t="s">
        <v>691</v>
      </c>
      <c r="G1190" s="31">
        <v>12</v>
      </c>
      <c r="H1190" s="31" t="s">
        <v>36</v>
      </c>
      <c r="I1190" s="32">
        <v>1</v>
      </c>
      <c r="J1190" s="83" t="s">
        <v>37</v>
      </c>
      <c r="K1190" s="98">
        <v>356</v>
      </c>
      <c r="L1190" s="98">
        <v>0</v>
      </c>
      <c r="M1190" s="98">
        <f>K1190-L1190</f>
        <v>356</v>
      </c>
      <c r="N1190" s="83" t="s">
        <v>723</v>
      </c>
      <c r="O1190" s="98">
        <v>10000</v>
      </c>
      <c r="P1190" s="81"/>
      <c r="Q1190" s="33"/>
      <c r="R1190" s="39" t="s">
        <v>681</v>
      </c>
    </row>
    <row r="1191" spans="1:18" ht="18" customHeight="1" x14ac:dyDescent="0.15">
      <c r="A1191" s="30">
        <v>2</v>
      </c>
      <c r="B1191" s="31" t="s">
        <v>130</v>
      </c>
      <c r="C1191" s="31">
        <v>4</v>
      </c>
      <c r="D1191" s="31" t="s">
        <v>678</v>
      </c>
      <c r="E1191" s="31">
        <v>2</v>
      </c>
      <c r="F1191" s="31" t="s">
        <v>691</v>
      </c>
      <c r="G1191" s="31">
        <v>12</v>
      </c>
      <c r="H1191" s="31" t="s">
        <v>36</v>
      </c>
      <c r="I1191" s="31">
        <v>1</v>
      </c>
      <c r="J1191" s="84" t="s">
        <v>37</v>
      </c>
      <c r="K1191" s="98"/>
      <c r="L1191" s="98"/>
      <c r="M1191" s="98"/>
      <c r="N1191" s="83" t="s">
        <v>724</v>
      </c>
      <c r="O1191" s="98">
        <v>30000</v>
      </c>
      <c r="P1191" s="81"/>
      <c r="Q1191" s="33"/>
      <c r="R1191" s="39" t="s">
        <v>681</v>
      </c>
    </row>
    <row r="1192" spans="1:18" ht="18" customHeight="1" x14ac:dyDescent="0.15">
      <c r="A1192" s="30">
        <v>2</v>
      </c>
      <c r="B1192" s="31" t="s">
        <v>130</v>
      </c>
      <c r="C1192" s="31">
        <v>4</v>
      </c>
      <c r="D1192" s="31" t="s">
        <v>678</v>
      </c>
      <c r="E1192" s="31">
        <v>2</v>
      </c>
      <c r="F1192" s="31" t="s">
        <v>691</v>
      </c>
      <c r="G1192" s="31">
        <v>12</v>
      </c>
      <c r="H1192" s="31" t="s">
        <v>36</v>
      </c>
      <c r="I1192" s="31">
        <v>1</v>
      </c>
      <c r="J1192" s="84" t="s">
        <v>37</v>
      </c>
      <c r="K1192" s="98"/>
      <c r="L1192" s="98"/>
      <c r="M1192" s="98"/>
      <c r="N1192" s="83" t="s">
        <v>725</v>
      </c>
      <c r="O1192" s="98">
        <v>23520</v>
      </c>
      <c r="P1192" s="81"/>
      <c r="Q1192" s="33"/>
      <c r="R1192" s="39" t="s">
        <v>681</v>
      </c>
    </row>
    <row r="1193" spans="1:18" ht="18" customHeight="1" x14ac:dyDescent="0.15">
      <c r="A1193" s="30">
        <v>2</v>
      </c>
      <c r="B1193" s="31" t="s">
        <v>130</v>
      </c>
      <c r="C1193" s="31">
        <v>4</v>
      </c>
      <c r="D1193" s="31" t="s">
        <v>678</v>
      </c>
      <c r="E1193" s="31">
        <v>2</v>
      </c>
      <c r="F1193" s="31" t="s">
        <v>691</v>
      </c>
      <c r="G1193" s="31">
        <v>12</v>
      </c>
      <c r="H1193" s="31" t="s">
        <v>36</v>
      </c>
      <c r="I1193" s="31">
        <v>1</v>
      </c>
      <c r="J1193" s="84" t="s">
        <v>37</v>
      </c>
      <c r="K1193" s="98"/>
      <c r="L1193" s="98"/>
      <c r="M1193" s="98"/>
      <c r="N1193" s="83" t="s">
        <v>726</v>
      </c>
      <c r="O1193" s="98">
        <v>262400</v>
      </c>
      <c r="P1193" s="81"/>
      <c r="Q1193" s="33"/>
      <c r="R1193" s="39" t="s">
        <v>681</v>
      </c>
    </row>
    <row r="1194" spans="1:18" ht="18" customHeight="1" x14ac:dyDescent="0.15">
      <c r="A1194" s="30">
        <v>2</v>
      </c>
      <c r="B1194" s="31" t="s">
        <v>130</v>
      </c>
      <c r="C1194" s="31">
        <v>4</v>
      </c>
      <c r="D1194" s="31" t="s">
        <v>678</v>
      </c>
      <c r="E1194" s="31">
        <v>2</v>
      </c>
      <c r="F1194" s="31" t="s">
        <v>691</v>
      </c>
      <c r="G1194" s="31">
        <v>12</v>
      </c>
      <c r="H1194" s="31" t="s">
        <v>36</v>
      </c>
      <c r="I1194" s="31">
        <v>1</v>
      </c>
      <c r="J1194" s="84" t="s">
        <v>37</v>
      </c>
      <c r="K1194" s="98"/>
      <c r="L1194" s="98"/>
      <c r="M1194" s="98"/>
      <c r="N1194" s="83" t="s">
        <v>727</v>
      </c>
      <c r="O1194" s="98">
        <v>30000</v>
      </c>
      <c r="P1194" s="81"/>
      <c r="Q1194" s="33"/>
      <c r="R1194" s="39" t="s">
        <v>681</v>
      </c>
    </row>
    <row r="1195" spans="1:18" ht="18" customHeight="1" x14ac:dyDescent="0.15">
      <c r="A1195" s="30">
        <v>2</v>
      </c>
      <c r="B1195" s="31" t="s">
        <v>130</v>
      </c>
      <c r="C1195" s="31">
        <v>4</v>
      </c>
      <c r="D1195" s="31" t="s">
        <v>678</v>
      </c>
      <c r="E1195" s="31">
        <v>2</v>
      </c>
      <c r="F1195" s="31" t="s">
        <v>691</v>
      </c>
      <c r="G1195" s="31">
        <v>12</v>
      </c>
      <c r="H1195" s="31" t="s">
        <v>36</v>
      </c>
      <c r="I1195" s="32">
        <v>3</v>
      </c>
      <c r="J1195" s="83" t="s">
        <v>6</v>
      </c>
      <c r="K1195" s="98">
        <v>51</v>
      </c>
      <c r="L1195" s="98">
        <v>0</v>
      </c>
      <c r="M1195" s="98">
        <f>K1195-L1195</f>
        <v>51</v>
      </c>
      <c r="N1195" s="83" t="s">
        <v>728</v>
      </c>
      <c r="O1195" s="98">
        <v>50400</v>
      </c>
      <c r="P1195" s="81"/>
      <c r="Q1195" s="33"/>
      <c r="R1195" s="39" t="s">
        <v>681</v>
      </c>
    </row>
    <row r="1196" spans="1:18" ht="18" customHeight="1" x14ac:dyDescent="0.15">
      <c r="A1196" s="30">
        <v>2</v>
      </c>
      <c r="B1196" s="31" t="s">
        <v>130</v>
      </c>
      <c r="C1196" s="31">
        <v>4</v>
      </c>
      <c r="D1196" s="31" t="s">
        <v>678</v>
      </c>
      <c r="E1196" s="31">
        <v>2</v>
      </c>
      <c r="F1196" s="31" t="s">
        <v>691</v>
      </c>
      <c r="G1196" s="32">
        <v>13</v>
      </c>
      <c r="H1196" s="32" t="s">
        <v>39</v>
      </c>
      <c r="I1196" s="32"/>
      <c r="J1196" s="83"/>
      <c r="K1196" s="98"/>
      <c r="L1196" s="98"/>
      <c r="M1196" s="98"/>
      <c r="N1196" s="83"/>
      <c r="O1196" s="33"/>
      <c r="P1196" s="81"/>
      <c r="Q1196" s="33"/>
      <c r="R1196" s="39" t="s">
        <v>681</v>
      </c>
    </row>
    <row r="1197" spans="1:18" ht="18" customHeight="1" x14ac:dyDescent="0.15">
      <c r="A1197" s="30">
        <v>2</v>
      </c>
      <c r="B1197" s="31" t="s">
        <v>130</v>
      </c>
      <c r="C1197" s="31">
        <v>4</v>
      </c>
      <c r="D1197" s="31" t="s">
        <v>678</v>
      </c>
      <c r="E1197" s="31">
        <v>2</v>
      </c>
      <c r="F1197" s="31" t="s">
        <v>691</v>
      </c>
      <c r="G1197" s="31">
        <v>13</v>
      </c>
      <c r="H1197" s="31" t="s">
        <v>39</v>
      </c>
      <c r="I1197" s="32">
        <v>1</v>
      </c>
      <c r="J1197" s="83" t="s">
        <v>729</v>
      </c>
      <c r="K1197" s="98">
        <v>750</v>
      </c>
      <c r="L1197" s="98">
        <v>0</v>
      </c>
      <c r="M1197" s="98">
        <f>K1197-L1197</f>
        <v>750</v>
      </c>
      <c r="N1197" s="83" t="s">
        <v>730</v>
      </c>
      <c r="O1197" s="98">
        <v>750000</v>
      </c>
      <c r="P1197" s="81"/>
      <c r="Q1197" s="33"/>
      <c r="R1197" s="39" t="s">
        <v>681</v>
      </c>
    </row>
    <row r="1198" spans="1:18" ht="18" customHeight="1" x14ac:dyDescent="0.15">
      <c r="A1198" s="30">
        <v>2</v>
      </c>
      <c r="B1198" s="31" t="s">
        <v>130</v>
      </c>
      <c r="C1198" s="31">
        <v>4</v>
      </c>
      <c r="D1198" s="31" t="s">
        <v>678</v>
      </c>
      <c r="E1198" s="31">
        <v>2</v>
      </c>
      <c r="F1198" s="31" t="s">
        <v>691</v>
      </c>
      <c r="G1198" s="32">
        <v>14</v>
      </c>
      <c r="H1198" s="32" t="s">
        <v>40</v>
      </c>
      <c r="I1198" s="32"/>
      <c r="J1198" s="83"/>
      <c r="K1198" s="98"/>
      <c r="L1198" s="98"/>
      <c r="M1198" s="98"/>
      <c r="N1198" s="83"/>
      <c r="O1198" s="33"/>
      <c r="P1198" s="81"/>
      <c r="Q1198" s="33"/>
      <c r="R1198" s="39" t="s">
        <v>681</v>
      </c>
    </row>
    <row r="1199" spans="1:18" ht="18" customHeight="1" x14ac:dyDescent="0.15">
      <c r="A1199" s="30">
        <v>2</v>
      </c>
      <c r="B1199" s="31" t="s">
        <v>130</v>
      </c>
      <c r="C1199" s="31">
        <v>4</v>
      </c>
      <c r="D1199" s="31" t="s">
        <v>678</v>
      </c>
      <c r="E1199" s="31">
        <v>2</v>
      </c>
      <c r="F1199" s="31" t="s">
        <v>691</v>
      </c>
      <c r="G1199" s="31">
        <v>14</v>
      </c>
      <c r="H1199" s="31" t="s">
        <v>40</v>
      </c>
      <c r="I1199" s="32">
        <v>21</v>
      </c>
      <c r="J1199" s="83" t="s">
        <v>56</v>
      </c>
      <c r="K1199" s="98">
        <v>10</v>
      </c>
      <c r="L1199" s="98">
        <v>0</v>
      </c>
      <c r="M1199" s="98">
        <f t="shared" ref="M1199:M1201" si="73">K1199-L1199</f>
        <v>10</v>
      </c>
      <c r="N1199" s="83" t="s">
        <v>731</v>
      </c>
      <c r="O1199" s="98">
        <v>10000</v>
      </c>
      <c r="P1199" s="81"/>
      <c r="Q1199" s="33"/>
      <c r="R1199" s="39" t="s">
        <v>681</v>
      </c>
    </row>
    <row r="1200" spans="1:18" ht="18" customHeight="1" x14ac:dyDescent="0.15">
      <c r="A1200" s="30">
        <v>2</v>
      </c>
      <c r="B1200" s="31" t="s">
        <v>130</v>
      </c>
      <c r="C1200" s="31">
        <v>4</v>
      </c>
      <c r="D1200" s="31" t="s">
        <v>678</v>
      </c>
      <c r="E1200" s="31">
        <v>2</v>
      </c>
      <c r="F1200" s="31" t="s">
        <v>691</v>
      </c>
      <c r="G1200" s="31">
        <v>14</v>
      </c>
      <c r="H1200" s="31" t="s">
        <v>40</v>
      </c>
      <c r="I1200" s="32">
        <v>31</v>
      </c>
      <c r="J1200" s="83" t="s">
        <v>181</v>
      </c>
      <c r="K1200" s="98">
        <v>341</v>
      </c>
      <c r="L1200" s="98">
        <v>0</v>
      </c>
      <c r="M1200" s="98">
        <f t="shared" si="73"/>
        <v>341</v>
      </c>
      <c r="N1200" s="83" t="s">
        <v>732</v>
      </c>
      <c r="O1200" s="98">
        <v>340200</v>
      </c>
      <c r="P1200" s="81"/>
      <c r="Q1200" s="33"/>
      <c r="R1200" s="39" t="s">
        <v>681</v>
      </c>
    </row>
    <row r="1201" spans="1:18" ht="18" customHeight="1" x14ac:dyDescent="0.15">
      <c r="A1201" s="30">
        <v>2</v>
      </c>
      <c r="B1201" s="31" t="s">
        <v>130</v>
      </c>
      <c r="C1201" s="31">
        <v>4</v>
      </c>
      <c r="D1201" s="31" t="s">
        <v>678</v>
      </c>
      <c r="E1201" s="31">
        <v>2</v>
      </c>
      <c r="F1201" s="31" t="s">
        <v>691</v>
      </c>
      <c r="G1201" s="31">
        <v>14</v>
      </c>
      <c r="H1201" s="31" t="s">
        <v>40</v>
      </c>
      <c r="I1201" s="32">
        <v>41</v>
      </c>
      <c r="J1201" s="83" t="s">
        <v>182</v>
      </c>
      <c r="K1201" s="98">
        <v>47</v>
      </c>
      <c r="L1201" s="98">
        <v>0</v>
      </c>
      <c r="M1201" s="98">
        <f t="shared" si="73"/>
        <v>47</v>
      </c>
      <c r="N1201" s="83" t="s">
        <v>733</v>
      </c>
      <c r="O1201" s="98">
        <v>46440</v>
      </c>
      <c r="P1201" s="81"/>
      <c r="Q1201" s="33"/>
      <c r="R1201" s="39" t="s">
        <v>681</v>
      </c>
    </row>
    <row r="1202" spans="1:18" ht="18" customHeight="1" x14ac:dyDescent="0.15">
      <c r="A1202" s="30">
        <v>2</v>
      </c>
      <c r="B1202" s="31" t="s">
        <v>130</v>
      </c>
      <c r="C1202" s="31">
        <v>4</v>
      </c>
      <c r="D1202" s="31" t="s">
        <v>678</v>
      </c>
      <c r="E1202" s="31">
        <v>2</v>
      </c>
      <c r="F1202" s="31" t="s">
        <v>691</v>
      </c>
      <c r="G1202" s="32">
        <v>18</v>
      </c>
      <c r="H1202" s="32" t="s">
        <v>125</v>
      </c>
      <c r="I1202" s="32"/>
      <c r="J1202" s="83"/>
      <c r="K1202" s="98"/>
      <c r="L1202" s="98"/>
      <c r="M1202" s="98"/>
      <c r="N1202" s="83"/>
      <c r="O1202" s="33"/>
      <c r="P1202" s="81"/>
      <c r="Q1202" s="33"/>
      <c r="R1202" s="39" t="s">
        <v>681</v>
      </c>
    </row>
    <row r="1203" spans="1:18" ht="18" customHeight="1" x14ac:dyDescent="0.15">
      <c r="A1203" s="30">
        <v>2</v>
      </c>
      <c r="B1203" s="31" t="s">
        <v>130</v>
      </c>
      <c r="C1203" s="31">
        <v>4</v>
      </c>
      <c r="D1203" s="31" t="s">
        <v>678</v>
      </c>
      <c r="E1203" s="31">
        <v>2</v>
      </c>
      <c r="F1203" s="31" t="s">
        <v>691</v>
      </c>
      <c r="G1203" s="31">
        <v>18</v>
      </c>
      <c r="H1203" s="31" t="s">
        <v>125</v>
      </c>
      <c r="I1203" s="32">
        <v>21</v>
      </c>
      <c r="J1203" s="83" t="s">
        <v>235</v>
      </c>
      <c r="K1203" s="98">
        <v>300</v>
      </c>
      <c r="L1203" s="98">
        <v>0</v>
      </c>
      <c r="M1203" s="98">
        <f>K1203-L1203</f>
        <v>300</v>
      </c>
      <c r="N1203" s="83" t="s">
        <v>734</v>
      </c>
      <c r="O1203" s="98">
        <v>300000</v>
      </c>
      <c r="P1203" s="81"/>
      <c r="Q1203" s="33"/>
      <c r="R1203" s="39" t="s">
        <v>681</v>
      </c>
    </row>
    <row r="1204" spans="1:18" s="6" customFormat="1" ht="18" customHeight="1" x14ac:dyDescent="0.15">
      <c r="A1204" s="13">
        <v>2</v>
      </c>
      <c r="B1204" s="14" t="s">
        <v>2998</v>
      </c>
      <c r="C1204" s="19">
        <v>4</v>
      </c>
      <c r="D1204" s="14" t="s">
        <v>678</v>
      </c>
      <c r="E1204" s="20">
        <v>3</v>
      </c>
      <c r="F1204" s="21" t="s">
        <v>3032</v>
      </c>
      <c r="G1204" s="20"/>
      <c r="H1204" s="21"/>
      <c r="I1204" s="20"/>
      <c r="J1204" s="20"/>
      <c r="K1204" s="22">
        <f>IF(C1204="",SUMIFS($K1205:$K$6096,$A1205:$A$6096,A1204,$E1205:$E$6096,""),IF(E1204="",SUMIFS($K1205:$K$6096,$A1205:$A$6096,A1204,$C1205:$C$6096,C1204,$G1205:$G$6096,""),IF(G1204="",SUMIFS($K1205:$K$6096,$A1205:$A$6096,A1204,$C1205:$C$6096,C1204,$E1205:$E$6096,E1204,$R1205:$R$6096,R1204),IF(I1204="",SUMIFS($K1205:$K$6096,$A1205:$A$6096,A1204,$C1205:$C$6096,C1204,$E1205:$E$6096,E1204,$G1205:$G$6096,G1204,$R1205:$R$6096,R1204),0))))</f>
        <v>8015</v>
      </c>
      <c r="L1204" s="22">
        <f>IF(C1204="",SUMIFS($L1205:$L$6096,$A1205:$A$6096,A1204,$E1205:$E$6096,""),IF(E1204="",SUMIFS($L1205:$L$6096,$A1205:$A$6096,A1204,$C1205:$C$6096,C1204,$G1205:$G$6096,""),IF(G1204="",SUMIFS($L1205:$L$6096,$A1205:$A$6096,A1204,$C1205:$C$6096,C1204,$E1205:$E$6096,E1204,$R1205:$R$6096,R1204),IF(I1204="",SUMIFS($L1205:$L$6096,$A1205:$A$6096,A1204,$C1205:$C$6096,C1204,$E1205:$E$6096,E1204,$G1205:$G$6096,G1204,$R1205:$R$6096,R1204),0))))</f>
        <v>0</v>
      </c>
      <c r="M1204" s="22">
        <f t="shared" ref="M1204" si="74">K1204-L1204</f>
        <v>8015</v>
      </c>
      <c r="N1204" s="77"/>
      <c r="O1204" s="23"/>
      <c r="P1204" s="60"/>
      <c r="Q1204" s="73">
        <f>IF(C1204="",SUMIFS($Q1205:$Q$6096,$A1205:$A$6096,A1204,$E1205:$E$6096,""),IF(E1204="",SUMIFS($Q1205:$Q$6096,$A1205:$A$6096,A1204,$C1205:$C$6096,C1204,$G1205:$G$6096,""),IF(G1204="",SUMIFS($Q1205:$Q$6096,$A1205:$A$6096,A1204,$C1205:$C$6096,C1204,$E1205:$E$6096,E1204,$R1205:$R$6096,R1204),IF(I1204="",SUMIFS($Q1205:$Q$6096,$A1205:$A$6096,A1204,$C1205:$C$6096,C1204,$E1205:$E$6096,E1204,$G1205:$G$6096,G1204,$R1205:$R$6096,R1204),0))))</f>
        <v>7903</v>
      </c>
      <c r="R1204" s="61" t="s">
        <v>3030</v>
      </c>
    </row>
    <row r="1205" spans="1:18" ht="18" customHeight="1" x14ac:dyDescent="0.15">
      <c r="A1205" s="30">
        <v>2</v>
      </c>
      <c r="B1205" s="31" t="s">
        <v>130</v>
      </c>
      <c r="C1205" s="31">
        <v>4</v>
      </c>
      <c r="D1205" s="31" t="s">
        <v>678</v>
      </c>
      <c r="E1205" s="31">
        <v>3</v>
      </c>
      <c r="F1205" s="31" t="s">
        <v>735</v>
      </c>
      <c r="G1205" s="32">
        <v>1</v>
      </c>
      <c r="H1205" s="32" t="s">
        <v>19</v>
      </c>
      <c r="I1205" s="32"/>
      <c r="J1205" s="83"/>
      <c r="K1205" s="98"/>
      <c r="L1205" s="98"/>
      <c r="M1205" s="98"/>
      <c r="N1205" s="83"/>
      <c r="O1205" s="33"/>
      <c r="P1205" s="81" t="s">
        <v>4804</v>
      </c>
      <c r="Q1205" s="33">
        <v>7903</v>
      </c>
      <c r="R1205" s="39" t="s">
        <v>681</v>
      </c>
    </row>
    <row r="1206" spans="1:18" ht="18" customHeight="1" x14ac:dyDescent="0.15">
      <c r="A1206" s="30">
        <v>2</v>
      </c>
      <c r="B1206" s="31" t="s">
        <v>130</v>
      </c>
      <c r="C1206" s="31">
        <v>4</v>
      </c>
      <c r="D1206" s="31" t="s">
        <v>678</v>
      </c>
      <c r="E1206" s="31">
        <v>3</v>
      </c>
      <c r="F1206" s="31" t="s">
        <v>735</v>
      </c>
      <c r="G1206" s="31">
        <v>1</v>
      </c>
      <c r="H1206" s="31" t="s">
        <v>19</v>
      </c>
      <c r="I1206" s="32">
        <v>21</v>
      </c>
      <c r="J1206" s="83" t="s">
        <v>134</v>
      </c>
      <c r="K1206" s="98">
        <v>1040</v>
      </c>
      <c r="L1206" s="98">
        <v>0</v>
      </c>
      <c r="M1206" s="98">
        <f>K1206-L1206</f>
        <v>1040</v>
      </c>
      <c r="N1206" s="83" t="s">
        <v>736</v>
      </c>
      <c r="O1206" s="98">
        <v>88800</v>
      </c>
      <c r="P1206" s="81" t="s">
        <v>4803</v>
      </c>
      <c r="Q1206" s="33"/>
      <c r="R1206" s="39" t="s">
        <v>681</v>
      </c>
    </row>
    <row r="1207" spans="1:18" ht="18" customHeight="1" x14ac:dyDescent="0.15">
      <c r="A1207" s="30">
        <v>2</v>
      </c>
      <c r="B1207" s="31" t="s">
        <v>130</v>
      </c>
      <c r="C1207" s="31">
        <v>4</v>
      </c>
      <c r="D1207" s="31" t="s">
        <v>678</v>
      </c>
      <c r="E1207" s="31">
        <v>3</v>
      </c>
      <c r="F1207" s="31" t="s">
        <v>735</v>
      </c>
      <c r="G1207" s="31">
        <v>1</v>
      </c>
      <c r="H1207" s="31" t="s">
        <v>19</v>
      </c>
      <c r="I1207" s="31">
        <v>21</v>
      </c>
      <c r="J1207" s="84" t="s">
        <v>134</v>
      </c>
      <c r="K1207" s="98"/>
      <c r="L1207" s="98"/>
      <c r="M1207" s="98"/>
      <c r="N1207" s="83" t="s">
        <v>737</v>
      </c>
      <c r="O1207" s="98">
        <v>152000</v>
      </c>
      <c r="P1207" s="81"/>
      <c r="Q1207" s="33"/>
      <c r="R1207" s="39" t="s">
        <v>681</v>
      </c>
    </row>
    <row r="1208" spans="1:18" ht="18" customHeight="1" x14ac:dyDescent="0.15">
      <c r="A1208" s="30">
        <v>2</v>
      </c>
      <c r="B1208" s="31" t="s">
        <v>130</v>
      </c>
      <c r="C1208" s="31">
        <v>4</v>
      </c>
      <c r="D1208" s="31" t="s">
        <v>678</v>
      </c>
      <c r="E1208" s="31">
        <v>3</v>
      </c>
      <c r="F1208" s="31" t="s">
        <v>735</v>
      </c>
      <c r="G1208" s="31">
        <v>1</v>
      </c>
      <c r="H1208" s="31" t="s">
        <v>19</v>
      </c>
      <c r="I1208" s="31">
        <v>21</v>
      </c>
      <c r="J1208" s="84" t="s">
        <v>134</v>
      </c>
      <c r="K1208" s="98"/>
      <c r="L1208" s="98"/>
      <c r="M1208" s="98"/>
      <c r="N1208" s="83" t="s">
        <v>694</v>
      </c>
      <c r="O1208" s="98">
        <v>189000</v>
      </c>
      <c r="P1208" s="81"/>
      <c r="Q1208" s="33"/>
      <c r="R1208" s="39" t="s">
        <v>681</v>
      </c>
    </row>
    <row r="1209" spans="1:18" ht="18" customHeight="1" x14ac:dyDescent="0.15">
      <c r="A1209" s="30">
        <v>2</v>
      </c>
      <c r="B1209" s="31" t="s">
        <v>130</v>
      </c>
      <c r="C1209" s="31">
        <v>4</v>
      </c>
      <c r="D1209" s="31" t="s">
        <v>678</v>
      </c>
      <c r="E1209" s="31">
        <v>3</v>
      </c>
      <c r="F1209" s="31" t="s">
        <v>735</v>
      </c>
      <c r="G1209" s="31">
        <v>1</v>
      </c>
      <c r="H1209" s="31" t="s">
        <v>19</v>
      </c>
      <c r="I1209" s="31">
        <v>21</v>
      </c>
      <c r="J1209" s="84" t="s">
        <v>134</v>
      </c>
      <c r="K1209" s="98"/>
      <c r="L1209" s="98"/>
      <c r="M1209" s="98"/>
      <c r="N1209" s="83" t="s">
        <v>738</v>
      </c>
      <c r="O1209" s="98">
        <v>481500</v>
      </c>
      <c r="P1209" s="81"/>
      <c r="Q1209" s="33"/>
      <c r="R1209" s="39" t="s">
        <v>681</v>
      </c>
    </row>
    <row r="1210" spans="1:18" ht="18" customHeight="1" x14ac:dyDescent="0.15">
      <c r="A1210" s="30">
        <v>2</v>
      </c>
      <c r="B1210" s="31" t="s">
        <v>130</v>
      </c>
      <c r="C1210" s="31">
        <v>4</v>
      </c>
      <c r="D1210" s="31" t="s">
        <v>678</v>
      </c>
      <c r="E1210" s="31">
        <v>3</v>
      </c>
      <c r="F1210" s="31" t="s">
        <v>735</v>
      </c>
      <c r="G1210" s="31">
        <v>1</v>
      </c>
      <c r="H1210" s="31" t="s">
        <v>19</v>
      </c>
      <c r="I1210" s="31">
        <v>21</v>
      </c>
      <c r="J1210" s="84" t="s">
        <v>134</v>
      </c>
      <c r="K1210" s="98"/>
      <c r="L1210" s="98"/>
      <c r="M1210" s="98"/>
      <c r="N1210" s="83" t="s">
        <v>696</v>
      </c>
      <c r="O1210" s="98">
        <v>30000</v>
      </c>
      <c r="P1210" s="81"/>
      <c r="Q1210" s="33"/>
      <c r="R1210" s="39" t="s">
        <v>681</v>
      </c>
    </row>
    <row r="1211" spans="1:18" ht="18" customHeight="1" x14ac:dyDescent="0.15">
      <c r="A1211" s="30">
        <v>2</v>
      </c>
      <c r="B1211" s="31" t="s">
        <v>130</v>
      </c>
      <c r="C1211" s="31">
        <v>4</v>
      </c>
      <c r="D1211" s="31" t="s">
        <v>678</v>
      </c>
      <c r="E1211" s="31">
        <v>3</v>
      </c>
      <c r="F1211" s="31" t="s">
        <v>735</v>
      </c>
      <c r="G1211" s="31">
        <v>1</v>
      </c>
      <c r="H1211" s="31" t="s">
        <v>19</v>
      </c>
      <c r="I1211" s="31">
        <v>21</v>
      </c>
      <c r="J1211" s="84" t="s">
        <v>134</v>
      </c>
      <c r="K1211" s="98"/>
      <c r="L1211" s="98"/>
      <c r="M1211" s="98"/>
      <c r="N1211" s="83" t="s">
        <v>697</v>
      </c>
      <c r="O1211" s="98">
        <v>10600</v>
      </c>
      <c r="P1211" s="81"/>
      <c r="Q1211" s="33"/>
      <c r="R1211" s="39" t="s">
        <v>681</v>
      </c>
    </row>
    <row r="1212" spans="1:18" ht="18" customHeight="1" x14ac:dyDescent="0.15">
      <c r="A1212" s="30">
        <v>2</v>
      </c>
      <c r="B1212" s="31" t="s">
        <v>130</v>
      </c>
      <c r="C1212" s="31">
        <v>4</v>
      </c>
      <c r="D1212" s="31" t="s">
        <v>678</v>
      </c>
      <c r="E1212" s="31">
        <v>3</v>
      </c>
      <c r="F1212" s="31" t="s">
        <v>735</v>
      </c>
      <c r="G1212" s="31">
        <v>1</v>
      </c>
      <c r="H1212" s="31" t="s">
        <v>19</v>
      </c>
      <c r="I1212" s="31">
        <v>21</v>
      </c>
      <c r="J1212" s="84" t="s">
        <v>134</v>
      </c>
      <c r="K1212" s="98"/>
      <c r="L1212" s="98"/>
      <c r="M1212" s="98"/>
      <c r="N1212" s="83" t="s">
        <v>739</v>
      </c>
      <c r="O1212" s="98">
        <v>88000</v>
      </c>
      <c r="P1212" s="81"/>
      <c r="Q1212" s="33"/>
      <c r="R1212" s="39" t="s">
        <v>681</v>
      </c>
    </row>
    <row r="1213" spans="1:18" ht="18" customHeight="1" x14ac:dyDescent="0.15">
      <c r="A1213" s="30">
        <v>2</v>
      </c>
      <c r="B1213" s="31" t="s">
        <v>130</v>
      </c>
      <c r="C1213" s="31">
        <v>4</v>
      </c>
      <c r="D1213" s="31" t="s">
        <v>678</v>
      </c>
      <c r="E1213" s="31">
        <v>3</v>
      </c>
      <c r="F1213" s="31" t="s">
        <v>735</v>
      </c>
      <c r="G1213" s="32">
        <v>3</v>
      </c>
      <c r="H1213" s="32" t="s">
        <v>22</v>
      </c>
      <c r="I1213" s="32"/>
      <c r="J1213" s="83"/>
      <c r="K1213" s="98"/>
      <c r="L1213" s="98"/>
      <c r="M1213" s="98"/>
      <c r="N1213" s="83"/>
      <c r="O1213" s="33"/>
      <c r="P1213" s="81"/>
      <c r="Q1213" s="33"/>
      <c r="R1213" s="39" t="s">
        <v>681</v>
      </c>
    </row>
    <row r="1214" spans="1:18" ht="18" customHeight="1" x14ac:dyDescent="0.15">
      <c r="A1214" s="30">
        <v>2</v>
      </c>
      <c r="B1214" s="31" t="s">
        <v>130</v>
      </c>
      <c r="C1214" s="31">
        <v>4</v>
      </c>
      <c r="D1214" s="31" t="s">
        <v>678</v>
      </c>
      <c r="E1214" s="31">
        <v>3</v>
      </c>
      <c r="F1214" s="31" t="s">
        <v>735</v>
      </c>
      <c r="G1214" s="31">
        <v>3</v>
      </c>
      <c r="H1214" s="31" t="s">
        <v>22</v>
      </c>
      <c r="I1214" s="32">
        <v>35</v>
      </c>
      <c r="J1214" s="83" t="s">
        <v>25</v>
      </c>
      <c r="K1214" s="98">
        <v>3400</v>
      </c>
      <c r="L1214" s="98">
        <v>0</v>
      </c>
      <c r="M1214" s="98">
        <f>K1214-L1214</f>
        <v>3400</v>
      </c>
      <c r="N1214" s="83" t="s">
        <v>740</v>
      </c>
      <c r="O1214" s="98">
        <v>2220000</v>
      </c>
      <c r="P1214" s="81"/>
      <c r="Q1214" s="33"/>
      <c r="R1214" s="39" t="s">
        <v>681</v>
      </c>
    </row>
    <row r="1215" spans="1:18" ht="18" customHeight="1" x14ac:dyDescent="0.15">
      <c r="A1215" s="30">
        <v>2</v>
      </c>
      <c r="B1215" s="31" t="s">
        <v>130</v>
      </c>
      <c r="C1215" s="31">
        <v>4</v>
      </c>
      <c r="D1215" s="31" t="s">
        <v>678</v>
      </c>
      <c r="E1215" s="31">
        <v>3</v>
      </c>
      <c r="F1215" s="31" t="s">
        <v>735</v>
      </c>
      <c r="G1215" s="31">
        <v>3</v>
      </c>
      <c r="H1215" s="31" t="s">
        <v>22</v>
      </c>
      <c r="I1215" s="31">
        <v>35</v>
      </c>
      <c r="J1215" s="84" t="s">
        <v>25</v>
      </c>
      <c r="K1215" s="98"/>
      <c r="L1215" s="98"/>
      <c r="M1215" s="98"/>
      <c r="N1215" s="83" t="s">
        <v>741</v>
      </c>
      <c r="O1215" s="98">
        <v>480000</v>
      </c>
      <c r="P1215" s="81"/>
      <c r="Q1215" s="33"/>
      <c r="R1215" s="39" t="s">
        <v>681</v>
      </c>
    </row>
    <row r="1216" spans="1:18" ht="18" customHeight="1" x14ac:dyDescent="0.15">
      <c r="A1216" s="30">
        <v>2</v>
      </c>
      <c r="B1216" s="31" t="s">
        <v>130</v>
      </c>
      <c r="C1216" s="31">
        <v>4</v>
      </c>
      <c r="D1216" s="31" t="s">
        <v>678</v>
      </c>
      <c r="E1216" s="31">
        <v>3</v>
      </c>
      <c r="F1216" s="31" t="s">
        <v>735</v>
      </c>
      <c r="G1216" s="31">
        <v>3</v>
      </c>
      <c r="H1216" s="31" t="s">
        <v>22</v>
      </c>
      <c r="I1216" s="31">
        <v>35</v>
      </c>
      <c r="J1216" s="84" t="s">
        <v>25</v>
      </c>
      <c r="K1216" s="98"/>
      <c r="L1216" s="98"/>
      <c r="M1216" s="98"/>
      <c r="N1216" s="83" t="s">
        <v>701</v>
      </c>
      <c r="O1216" s="98">
        <v>700000</v>
      </c>
      <c r="P1216" s="81"/>
      <c r="Q1216" s="33"/>
      <c r="R1216" s="39" t="s">
        <v>681</v>
      </c>
    </row>
    <row r="1217" spans="1:18" ht="18" customHeight="1" x14ac:dyDescent="0.15">
      <c r="A1217" s="30">
        <v>2</v>
      </c>
      <c r="B1217" s="31" t="s">
        <v>130</v>
      </c>
      <c r="C1217" s="31">
        <v>4</v>
      </c>
      <c r="D1217" s="31" t="s">
        <v>678</v>
      </c>
      <c r="E1217" s="31">
        <v>3</v>
      </c>
      <c r="F1217" s="31" t="s">
        <v>735</v>
      </c>
      <c r="G1217" s="31">
        <v>3</v>
      </c>
      <c r="H1217" s="31" t="s">
        <v>22</v>
      </c>
      <c r="I1217" s="32">
        <v>37</v>
      </c>
      <c r="J1217" s="83" t="s">
        <v>702</v>
      </c>
      <c r="K1217" s="98">
        <v>24</v>
      </c>
      <c r="L1217" s="98">
        <v>0</v>
      </c>
      <c r="M1217" s="98">
        <f>K1217-L1217</f>
        <v>24</v>
      </c>
      <c r="N1217" s="83" t="s">
        <v>742</v>
      </c>
      <c r="O1217" s="98">
        <v>24000</v>
      </c>
      <c r="P1217" s="81"/>
      <c r="Q1217" s="33"/>
      <c r="R1217" s="39" t="s">
        <v>681</v>
      </c>
    </row>
    <row r="1218" spans="1:18" ht="18" customHeight="1" x14ac:dyDescent="0.15">
      <c r="A1218" s="30">
        <v>2</v>
      </c>
      <c r="B1218" s="31" t="s">
        <v>130</v>
      </c>
      <c r="C1218" s="31">
        <v>4</v>
      </c>
      <c r="D1218" s="31" t="s">
        <v>678</v>
      </c>
      <c r="E1218" s="31">
        <v>3</v>
      </c>
      <c r="F1218" s="31" t="s">
        <v>735</v>
      </c>
      <c r="G1218" s="32">
        <v>7</v>
      </c>
      <c r="H1218" s="32" t="s">
        <v>44</v>
      </c>
      <c r="I1218" s="32"/>
      <c r="J1218" s="83"/>
      <c r="K1218" s="98"/>
      <c r="L1218" s="98"/>
      <c r="M1218" s="98"/>
      <c r="N1218" s="83"/>
      <c r="O1218" s="33"/>
      <c r="P1218" s="81"/>
      <c r="Q1218" s="33"/>
      <c r="R1218" s="39" t="s">
        <v>681</v>
      </c>
    </row>
    <row r="1219" spans="1:18" ht="18" customHeight="1" x14ac:dyDescent="0.15">
      <c r="A1219" s="30">
        <v>2</v>
      </c>
      <c r="B1219" s="31" t="s">
        <v>130</v>
      </c>
      <c r="C1219" s="31">
        <v>4</v>
      </c>
      <c r="D1219" s="31" t="s">
        <v>678</v>
      </c>
      <c r="E1219" s="31">
        <v>3</v>
      </c>
      <c r="F1219" s="31" t="s">
        <v>735</v>
      </c>
      <c r="G1219" s="31">
        <v>7</v>
      </c>
      <c r="H1219" s="31" t="s">
        <v>44</v>
      </c>
      <c r="I1219" s="32">
        <v>1</v>
      </c>
      <c r="J1219" s="83" t="s">
        <v>155</v>
      </c>
      <c r="K1219" s="98">
        <v>186</v>
      </c>
      <c r="L1219" s="98">
        <v>0</v>
      </c>
      <c r="M1219" s="98">
        <f>K1219-L1219</f>
        <v>186</v>
      </c>
      <c r="N1219" s="83" t="s">
        <v>743</v>
      </c>
      <c r="O1219" s="98">
        <v>186000</v>
      </c>
      <c r="P1219" s="81"/>
      <c r="Q1219" s="33"/>
      <c r="R1219" s="39" t="s">
        <v>681</v>
      </c>
    </row>
    <row r="1220" spans="1:18" ht="18" customHeight="1" x14ac:dyDescent="0.15">
      <c r="A1220" s="30">
        <v>2</v>
      </c>
      <c r="B1220" s="31" t="s">
        <v>130</v>
      </c>
      <c r="C1220" s="31">
        <v>4</v>
      </c>
      <c r="D1220" s="31" t="s">
        <v>678</v>
      </c>
      <c r="E1220" s="31">
        <v>3</v>
      </c>
      <c r="F1220" s="31" t="s">
        <v>735</v>
      </c>
      <c r="G1220" s="32">
        <v>8</v>
      </c>
      <c r="H1220" s="32" t="s">
        <v>77</v>
      </c>
      <c r="I1220" s="32"/>
      <c r="J1220" s="83"/>
      <c r="K1220" s="98"/>
      <c r="L1220" s="98"/>
      <c r="M1220" s="98"/>
      <c r="N1220" s="83"/>
      <c r="O1220" s="33"/>
      <c r="P1220" s="81"/>
      <c r="Q1220" s="33"/>
      <c r="R1220" s="39" t="s">
        <v>681</v>
      </c>
    </row>
    <row r="1221" spans="1:18" ht="18" customHeight="1" x14ac:dyDescent="0.15">
      <c r="A1221" s="30">
        <v>2</v>
      </c>
      <c r="B1221" s="31" t="s">
        <v>130</v>
      </c>
      <c r="C1221" s="31">
        <v>4</v>
      </c>
      <c r="D1221" s="31" t="s">
        <v>678</v>
      </c>
      <c r="E1221" s="31">
        <v>3</v>
      </c>
      <c r="F1221" s="31" t="s">
        <v>735</v>
      </c>
      <c r="G1221" s="31">
        <v>8</v>
      </c>
      <c r="H1221" s="31" t="s">
        <v>77</v>
      </c>
      <c r="I1221" s="32">
        <v>11</v>
      </c>
      <c r="J1221" s="83" t="s">
        <v>78</v>
      </c>
      <c r="K1221" s="98">
        <v>255</v>
      </c>
      <c r="L1221" s="98">
        <v>0</v>
      </c>
      <c r="M1221" s="98">
        <f>K1221-L1221</f>
        <v>255</v>
      </c>
      <c r="N1221" s="83" t="s">
        <v>705</v>
      </c>
      <c r="O1221" s="98">
        <v>63000</v>
      </c>
      <c r="P1221" s="81"/>
      <c r="Q1221" s="33"/>
      <c r="R1221" s="39" t="s">
        <v>681</v>
      </c>
    </row>
    <row r="1222" spans="1:18" ht="18" customHeight="1" x14ac:dyDescent="0.15">
      <c r="A1222" s="30">
        <v>2</v>
      </c>
      <c r="B1222" s="31" t="s">
        <v>130</v>
      </c>
      <c r="C1222" s="31">
        <v>4</v>
      </c>
      <c r="D1222" s="31" t="s">
        <v>678</v>
      </c>
      <c r="E1222" s="31">
        <v>3</v>
      </c>
      <c r="F1222" s="31" t="s">
        <v>735</v>
      </c>
      <c r="G1222" s="31">
        <v>8</v>
      </c>
      <c r="H1222" s="31" t="s">
        <v>77</v>
      </c>
      <c r="I1222" s="31">
        <v>11</v>
      </c>
      <c r="J1222" s="84" t="s">
        <v>78</v>
      </c>
      <c r="K1222" s="98"/>
      <c r="L1222" s="98"/>
      <c r="M1222" s="98"/>
      <c r="N1222" s="83" t="s">
        <v>706</v>
      </c>
      <c r="O1222" s="98">
        <v>92400</v>
      </c>
      <c r="P1222" s="81"/>
      <c r="Q1222" s="33"/>
      <c r="R1222" s="39" t="s">
        <v>681</v>
      </c>
    </row>
    <row r="1223" spans="1:18" ht="18" customHeight="1" x14ac:dyDescent="0.15">
      <c r="A1223" s="30">
        <v>2</v>
      </c>
      <c r="B1223" s="31" t="s">
        <v>130</v>
      </c>
      <c r="C1223" s="31">
        <v>4</v>
      </c>
      <c r="D1223" s="31" t="s">
        <v>678</v>
      </c>
      <c r="E1223" s="31">
        <v>3</v>
      </c>
      <c r="F1223" s="31" t="s">
        <v>735</v>
      </c>
      <c r="G1223" s="31">
        <v>8</v>
      </c>
      <c r="H1223" s="31" t="s">
        <v>77</v>
      </c>
      <c r="I1223" s="31">
        <v>11</v>
      </c>
      <c r="J1223" s="84" t="s">
        <v>78</v>
      </c>
      <c r="K1223" s="98"/>
      <c r="L1223" s="98"/>
      <c r="M1223" s="98"/>
      <c r="N1223" s="83" t="s">
        <v>744</v>
      </c>
      <c r="O1223" s="98">
        <v>99000</v>
      </c>
      <c r="P1223" s="81"/>
      <c r="Q1223" s="33"/>
      <c r="R1223" s="39" t="s">
        <v>681</v>
      </c>
    </row>
    <row r="1224" spans="1:18" ht="18" customHeight="1" x14ac:dyDescent="0.15">
      <c r="A1224" s="30">
        <v>2</v>
      </c>
      <c r="B1224" s="31" t="s">
        <v>130</v>
      </c>
      <c r="C1224" s="31">
        <v>4</v>
      </c>
      <c r="D1224" s="31" t="s">
        <v>678</v>
      </c>
      <c r="E1224" s="31">
        <v>3</v>
      </c>
      <c r="F1224" s="31" t="s">
        <v>735</v>
      </c>
      <c r="G1224" s="32">
        <v>9</v>
      </c>
      <c r="H1224" s="32" t="s">
        <v>30</v>
      </c>
      <c r="I1224" s="32"/>
      <c r="J1224" s="83"/>
      <c r="K1224" s="98"/>
      <c r="L1224" s="98"/>
      <c r="M1224" s="98"/>
      <c r="N1224" s="83"/>
      <c r="O1224" s="33"/>
      <c r="P1224" s="81"/>
      <c r="Q1224" s="33"/>
      <c r="R1224" s="39" t="s">
        <v>681</v>
      </c>
    </row>
    <row r="1225" spans="1:18" ht="18" customHeight="1" x14ac:dyDescent="0.15">
      <c r="A1225" s="30">
        <v>2</v>
      </c>
      <c r="B1225" s="31" t="s">
        <v>130</v>
      </c>
      <c r="C1225" s="31">
        <v>4</v>
      </c>
      <c r="D1225" s="31" t="s">
        <v>678</v>
      </c>
      <c r="E1225" s="31">
        <v>3</v>
      </c>
      <c r="F1225" s="31" t="s">
        <v>735</v>
      </c>
      <c r="G1225" s="31">
        <v>9</v>
      </c>
      <c r="H1225" s="31" t="s">
        <v>30</v>
      </c>
      <c r="I1225" s="32">
        <v>1</v>
      </c>
      <c r="J1225" s="83" t="s">
        <v>80</v>
      </c>
      <c r="K1225" s="98">
        <v>20</v>
      </c>
      <c r="L1225" s="98">
        <v>0</v>
      </c>
      <c r="M1225" s="98">
        <f t="shared" ref="M1225:M1226" si="75">K1225-L1225</f>
        <v>20</v>
      </c>
      <c r="N1225" s="83" t="s">
        <v>745</v>
      </c>
      <c r="O1225" s="98">
        <v>20000</v>
      </c>
      <c r="P1225" s="81"/>
      <c r="Q1225" s="33"/>
      <c r="R1225" s="39" t="s">
        <v>681</v>
      </c>
    </row>
    <row r="1226" spans="1:18" ht="18" customHeight="1" x14ac:dyDescent="0.15">
      <c r="A1226" s="30">
        <v>2</v>
      </c>
      <c r="B1226" s="31" t="s">
        <v>130</v>
      </c>
      <c r="C1226" s="31">
        <v>4</v>
      </c>
      <c r="D1226" s="31" t="s">
        <v>678</v>
      </c>
      <c r="E1226" s="31">
        <v>3</v>
      </c>
      <c r="F1226" s="31" t="s">
        <v>735</v>
      </c>
      <c r="G1226" s="31">
        <v>9</v>
      </c>
      <c r="H1226" s="31" t="s">
        <v>30</v>
      </c>
      <c r="I1226" s="32">
        <v>2</v>
      </c>
      <c r="J1226" s="83" t="s">
        <v>31</v>
      </c>
      <c r="K1226" s="98">
        <v>60</v>
      </c>
      <c r="L1226" s="98">
        <v>0</v>
      </c>
      <c r="M1226" s="98">
        <f t="shared" si="75"/>
        <v>60</v>
      </c>
      <c r="N1226" s="83" t="s">
        <v>709</v>
      </c>
      <c r="O1226" s="98">
        <v>60000</v>
      </c>
      <c r="P1226" s="81"/>
      <c r="Q1226" s="33"/>
      <c r="R1226" s="39" t="s">
        <v>681</v>
      </c>
    </row>
    <row r="1227" spans="1:18" ht="18" customHeight="1" x14ac:dyDescent="0.15">
      <c r="A1227" s="30">
        <v>2</v>
      </c>
      <c r="B1227" s="31" t="s">
        <v>130</v>
      </c>
      <c r="C1227" s="31">
        <v>4</v>
      </c>
      <c r="D1227" s="31" t="s">
        <v>678</v>
      </c>
      <c r="E1227" s="31">
        <v>3</v>
      </c>
      <c r="F1227" s="31" t="s">
        <v>735</v>
      </c>
      <c r="G1227" s="32">
        <v>11</v>
      </c>
      <c r="H1227" s="32" t="s">
        <v>33</v>
      </c>
      <c r="I1227" s="32"/>
      <c r="J1227" s="83"/>
      <c r="K1227" s="98"/>
      <c r="L1227" s="98"/>
      <c r="M1227" s="98"/>
      <c r="N1227" s="83"/>
      <c r="O1227" s="33"/>
      <c r="P1227" s="81"/>
      <c r="Q1227" s="33"/>
      <c r="R1227" s="39" t="s">
        <v>681</v>
      </c>
    </row>
    <row r="1228" spans="1:18" ht="18" customHeight="1" x14ac:dyDescent="0.15">
      <c r="A1228" s="30">
        <v>2</v>
      </c>
      <c r="B1228" s="31" t="s">
        <v>130</v>
      </c>
      <c r="C1228" s="31">
        <v>4</v>
      </c>
      <c r="D1228" s="31" t="s">
        <v>678</v>
      </c>
      <c r="E1228" s="31">
        <v>3</v>
      </c>
      <c r="F1228" s="31" t="s">
        <v>735</v>
      </c>
      <c r="G1228" s="31">
        <v>11</v>
      </c>
      <c r="H1228" s="31" t="s">
        <v>33</v>
      </c>
      <c r="I1228" s="32">
        <v>1</v>
      </c>
      <c r="J1228" s="83" t="s">
        <v>34</v>
      </c>
      <c r="K1228" s="98">
        <v>885</v>
      </c>
      <c r="L1228" s="98">
        <v>0</v>
      </c>
      <c r="M1228" s="98">
        <f>K1228-L1228</f>
        <v>885</v>
      </c>
      <c r="N1228" s="83" t="s">
        <v>746</v>
      </c>
      <c r="O1228" s="98">
        <v>135000</v>
      </c>
      <c r="P1228" s="81"/>
      <c r="Q1228" s="33"/>
      <c r="R1228" s="39" t="s">
        <v>681</v>
      </c>
    </row>
    <row r="1229" spans="1:18" ht="18" customHeight="1" x14ac:dyDescent="0.15">
      <c r="A1229" s="30">
        <v>2</v>
      </c>
      <c r="B1229" s="31" t="s">
        <v>130</v>
      </c>
      <c r="C1229" s="31">
        <v>4</v>
      </c>
      <c r="D1229" s="31" t="s">
        <v>678</v>
      </c>
      <c r="E1229" s="31">
        <v>3</v>
      </c>
      <c r="F1229" s="31" t="s">
        <v>735</v>
      </c>
      <c r="G1229" s="31">
        <v>11</v>
      </c>
      <c r="H1229" s="31" t="s">
        <v>33</v>
      </c>
      <c r="I1229" s="31">
        <v>1</v>
      </c>
      <c r="J1229" s="84" t="s">
        <v>34</v>
      </c>
      <c r="K1229" s="98"/>
      <c r="L1229" s="98"/>
      <c r="M1229" s="98"/>
      <c r="N1229" s="83" t="s">
        <v>711</v>
      </c>
      <c r="O1229" s="98">
        <v>350000</v>
      </c>
      <c r="P1229" s="81"/>
      <c r="Q1229" s="33"/>
      <c r="R1229" s="39" t="s">
        <v>681</v>
      </c>
    </row>
    <row r="1230" spans="1:18" ht="18" customHeight="1" x14ac:dyDescent="0.15">
      <c r="A1230" s="30">
        <v>2</v>
      </c>
      <c r="B1230" s="31" t="s">
        <v>130</v>
      </c>
      <c r="C1230" s="31">
        <v>4</v>
      </c>
      <c r="D1230" s="31" t="s">
        <v>678</v>
      </c>
      <c r="E1230" s="31">
        <v>3</v>
      </c>
      <c r="F1230" s="31" t="s">
        <v>735</v>
      </c>
      <c r="G1230" s="31">
        <v>11</v>
      </c>
      <c r="H1230" s="31" t="s">
        <v>33</v>
      </c>
      <c r="I1230" s="31">
        <v>1</v>
      </c>
      <c r="J1230" s="84" t="s">
        <v>34</v>
      </c>
      <c r="K1230" s="98"/>
      <c r="L1230" s="98"/>
      <c r="M1230" s="98"/>
      <c r="N1230" s="83" t="s">
        <v>712</v>
      </c>
      <c r="O1230" s="98">
        <v>200000</v>
      </c>
      <c r="P1230" s="81"/>
      <c r="Q1230" s="33"/>
      <c r="R1230" s="39" t="s">
        <v>681</v>
      </c>
    </row>
    <row r="1231" spans="1:18" ht="18" customHeight="1" x14ac:dyDescent="0.15">
      <c r="A1231" s="30">
        <v>2</v>
      </c>
      <c r="B1231" s="31" t="s">
        <v>130</v>
      </c>
      <c r="C1231" s="31">
        <v>4</v>
      </c>
      <c r="D1231" s="31" t="s">
        <v>678</v>
      </c>
      <c r="E1231" s="31">
        <v>3</v>
      </c>
      <c r="F1231" s="31" t="s">
        <v>735</v>
      </c>
      <c r="G1231" s="31">
        <v>11</v>
      </c>
      <c r="H1231" s="31" t="s">
        <v>33</v>
      </c>
      <c r="I1231" s="31">
        <v>1</v>
      </c>
      <c r="J1231" s="84" t="s">
        <v>34</v>
      </c>
      <c r="K1231" s="98"/>
      <c r="L1231" s="98"/>
      <c r="M1231" s="98"/>
      <c r="N1231" s="83" t="s">
        <v>713</v>
      </c>
      <c r="O1231" s="98">
        <v>200000</v>
      </c>
      <c r="P1231" s="81"/>
      <c r="Q1231" s="33"/>
      <c r="R1231" s="39" t="s">
        <v>681</v>
      </c>
    </row>
    <row r="1232" spans="1:18" ht="18" customHeight="1" x14ac:dyDescent="0.15">
      <c r="A1232" s="30">
        <v>2</v>
      </c>
      <c r="B1232" s="31" t="s">
        <v>130</v>
      </c>
      <c r="C1232" s="31">
        <v>4</v>
      </c>
      <c r="D1232" s="31" t="s">
        <v>678</v>
      </c>
      <c r="E1232" s="31">
        <v>3</v>
      </c>
      <c r="F1232" s="31" t="s">
        <v>735</v>
      </c>
      <c r="G1232" s="31">
        <v>11</v>
      </c>
      <c r="H1232" s="31" t="s">
        <v>33</v>
      </c>
      <c r="I1232" s="32">
        <v>3</v>
      </c>
      <c r="J1232" s="83" t="s">
        <v>35</v>
      </c>
      <c r="K1232" s="98">
        <v>39</v>
      </c>
      <c r="L1232" s="98">
        <v>0</v>
      </c>
      <c r="M1232" s="98">
        <f>K1232-L1232</f>
        <v>39</v>
      </c>
      <c r="N1232" s="83" t="s">
        <v>714</v>
      </c>
      <c r="O1232" s="98">
        <v>3000</v>
      </c>
      <c r="P1232" s="81"/>
      <c r="Q1232" s="33"/>
      <c r="R1232" s="39" t="s">
        <v>681</v>
      </c>
    </row>
    <row r="1233" spans="1:18" ht="18" customHeight="1" x14ac:dyDescent="0.15">
      <c r="A1233" s="30">
        <v>2</v>
      </c>
      <c r="B1233" s="31" t="s">
        <v>130</v>
      </c>
      <c r="C1233" s="31">
        <v>4</v>
      </c>
      <c r="D1233" s="31" t="s">
        <v>678</v>
      </c>
      <c r="E1233" s="31">
        <v>3</v>
      </c>
      <c r="F1233" s="31" t="s">
        <v>735</v>
      </c>
      <c r="G1233" s="31">
        <v>11</v>
      </c>
      <c r="H1233" s="31" t="s">
        <v>33</v>
      </c>
      <c r="I1233" s="31">
        <v>3</v>
      </c>
      <c r="J1233" s="84" t="s">
        <v>35</v>
      </c>
      <c r="K1233" s="98"/>
      <c r="L1233" s="98"/>
      <c r="M1233" s="98"/>
      <c r="N1233" s="83" t="s">
        <v>747</v>
      </c>
      <c r="O1233" s="98">
        <v>28000</v>
      </c>
      <c r="P1233" s="81"/>
      <c r="Q1233" s="33"/>
      <c r="R1233" s="39" t="s">
        <v>681</v>
      </c>
    </row>
    <row r="1234" spans="1:18" ht="18" customHeight="1" x14ac:dyDescent="0.15">
      <c r="A1234" s="30">
        <v>2</v>
      </c>
      <c r="B1234" s="31" t="s">
        <v>130</v>
      </c>
      <c r="C1234" s="31">
        <v>4</v>
      </c>
      <c r="D1234" s="31" t="s">
        <v>678</v>
      </c>
      <c r="E1234" s="31">
        <v>3</v>
      </c>
      <c r="F1234" s="31" t="s">
        <v>735</v>
      </c>
      <c r="G1234" s="31">
        <v>11</v>
      </c>
      <c r="H1234" s="31" t="s">
        <v>33</v>
      </c>
      <c r="I1234" s="31">
        <v>3</v>
      </c>
      <c r="J1234" s="84" t="s">
        <v>35</v>
      </c>
      <c r="K1234" s="98"/>
      <c r="L1234" s="98"/>
      <c r="M1234" s="98"/>
      <c r="N1234" s="83" t="s">
        <v>748</v>
      </c>
      <c r="O1234" s="98">
        <v>7500</v>
      </c>
      <c r="P1234" s="81"/>
      <c r="Q1234" s="33"/>
      <c r="R1234" s="39" t="s">
        <v>681</v>
      </c>
    </row>
    <row r="1235" spans="1:18" ht="18" customHeight="1" x14ac:dyDescent="0.15">
      <c r="A1235" s="30">
        <v>2</v>
      </c>
      <c r="B1235" s="31" t="s">
        <v>130</v>
      </c>
      <c r="C1235" s="31">
        <v>4</v>
      </c>
      <c r="D1235" s="31" t="s">
        <v>678</v>
      </c>
      <c r="E1235" s="31">
        <v>3</v>
      </c>
      <c r="F1235" s="31" t="s">
        <v>735</v>
      </c>
      <c r="G1235" s="31">
        <v>11</v>
      </c>
      <c r="H1235" s="31" t="s">
        <v>33</v>
      </c>
      <c r="I1235" s="32">
        <v>4</v>
      </c>
      <c r="J1235" s="83" t="s">
        <v>111</v>
      </c>
      <c r="K1235" s="98">
        <v>194</v>
      </c>
      <c r="L1235" s="98">
        <v>0</v>
      </c>
      <c r="M1235" s="98">
        <f>K1235-L1235</f>
        <v>194</v>
      </c>
      <c r="N1235" s="83" t="s">
        <v>718</v>
      </c>
      <c r="O1235" s="98">
        <v>24000</v>
      </c>
      <c r="P1235" s="81"/>
      <c r="Q1235" s="33"/>
      <c r="R1235" s="39" t="s">
        <v>681</v>
      </c>
    </row>
    <row r="1236" spans="1:18" ht="18" customHeight="1" x14ac:dyDescent="0.15">
      <c r="A1236" s="30">
        <v>2</v>
      </c>
      <c r="B1236" s="31" t="s">
        <v>130</v>
      </c>
      <c r="C1236" s="31">
        <v>4</v>
      </c>
      <c r="D1236" s="31" t="s">
        <v>678</v>
      </c>
      <c r="E1236" s="31">
        <v>3</v>
      </c>
      <c r="F1236" s="31" t="s">
        <v>735</v>
      </c>
      <c r="G1236" s="31">
        <v>11</v>
      </c>
      <c r="H1236" s="31" t="s">
        <v>33</v>
      </c>
      <c r="I1236" s="31">
        <v>4</v>
      </c>
      <c r="J1236" s="84" t="s">
        <v>111</v>
      </c>
      <c r="K1236" s="98"/>
      <c r="L1236" s="98"/>
      <c r="M1236" s="98"/>
      <c r="N1236" s="83" t="s">
        <v>749</v>
      </c>
      <c r="O1236" s="98">
        <v>27000</v>
      </c>
      <c r="P1236" s="81"/>
      <c r="Q1236" s="33"/>
      <c r="R1236" s="39" t="s">
        <v>681</v>
      </c>
    </row>
    <row r="1237" spans="1:18" ht="18" customHeight="1" x14ac:dyDescent="0.15">
      <c r="A1237" s="30">
        <v>2</v>
      </c>
      <c r="B1237" s="31" t="s">
        <v>130</v>
      </c>
      <c r="C1237" s="31">
        <v>4</v>
      </c>
      <c r="D1237" s="31" t="s">
        <v>678</v>
      </c>
      <c r="E1237" s="31">
        <v>3</v>
      </c>
      <c r="F1237" s="31" t="s">
        <v>735</v>
      </c>
      <c r="G1237" s="31">
        <v>11</v>
      </c>
      <c r="H1237" s="31" t="s">
        <v>33</v>
      </c>
      <c r="I1237" s="31">
        <v>4</v>
      </c>
      <c r="J1237" s="84" t="s">
        <v>111</v>
      </c>
      <c r="K1237" s="98"/>
      <c r="L1237" s="98"/>
      <c r="M1237" s="98"/>
      <c r="N1237" s="83" t="s">
        <v>750</v>
      </c>
      <c r="O1237" s="98">
        <v>75086</v>
      </c>
      <c r="P1237" s="81"/>
      <c r="Q1237" s="33"/>
      <c r="R1237" s="39" t="s">
        <v>681</v>
      </c>
    </row>
    <row r="1238" spans="1:18" ht="18" customHeight="1" x14ac:dyDescent="0.15">
      <c r="A1238" s="30">
        <v>2</v>
      </c>
      <c r="B1238" s="31" t="s">
        <v>130</v>
      </c>
      <c r="C1238" s="31">
        <v>4</v>
      </c>
      <c r="D1238" s="31" t="s">
        <v>678</v>
      </c>
      <c r="E1238" s="31">
        <v>3</v>
      </c>
      <c r="F1238" s="31" t="s">
        <v>735</v>
      </c>
      <c r="G1238" s="31">
        <v>11</v>
      </c>
      <c r="H1238" s="31" t="s">
        <v>33</v>
      </c>
      <c r="I1238" s="31">
        <v>4</v>
      </c>
      <c r="J1238" s="84" t="s">
        <v>111</v>
      </c>
      <c r="K1238" s="98"/>
      <c r="L1238" s="98"/>
      <c r="M1238" s="98"/>
      <c r="N1238" s="83" t="s">
        <v>721</v>
      </c>
      <c r="O1238" s="98">
        <v>45000</v>
      </c>
      <c r="P1238" s="81"/>
      <c r="Q1238" s="33"/>
      <c r="R1238" s="39" t="s">
        <v>681</v>
      </c>
    </row>
    <row r="1239" spans="1:18" ht="18" customHeight="1" x14ac:dyDescent="0.15">
      <c r="A1239" s="30">
        <v>2</v>
      </c>
      <c r="B1239" s="31" t="s">
        <v>130</v>
      </c>
      <c r="C1239" s="31">
        <v>4</v>
      </c>
      <c r="D1239" s="31" t="s">
        <v>678</v>
      </c>
      <c r="E1239" s="31">
        <v>3</v>
      </c>
      <c r="F1239" s="31" t="s">
        <v>735</v>
      </c>
      <c r="G1239" s="31">
        <v>11</v>
      </c>
      <c r="H1239" s="31" t="s">
        <v>33</v>
      </c>
      <c r="I1239" s="31">
        <v>4</v>
      </c>
      <c r="J1239" s="84" t="s">
        <v>111</v>
      </c>
      <c r="K1239" s="98"/>
      <c r="L1239" s="98"/>
      <c r="M1239" s="98"/>
      <c r="N1239" s="83" t="s">
        <v>751</v>
      </c>
      <c r="O1239" s="98">
        <v>22000</v>
      </c>
      <c r="P1239" s="81"/>
      <c r="Q1239" s="33"/>
      <c r="R1239" s="39" t="s">
        <v>681</v>
      </c>
    </row>
    <row r="1240" spans="1:18" ht="18" customHeight="1" x14ac:dyDescent="0.15">
      <c r="A1240" s="30">
        <v>2</v>
      </c>
      <c r="B1240" s="31" t="s">
        <v>130</v>
      </c>
      <c r="C1240" s="31">
        <v>4</v>
      </c>
      <c r="D1240" s="31" t="s">
        <v>678</v>
      </c>
      <c r="E1240" s="31">
        <v>3</v>
      </c>
      <c r="F1240" s="31" t="s">
        <v>735</v>
      </c>
      <c r="G1240" s="32">
        <v>12</v>
      </c>
      <c r="H1240" s="32" t="s">
        <v>36</v>
      </c>
      <c r="I1240" s="32"/>
      <c r="J1240" s="83"/>
      <c r="K1240" s="98"/>
      <c r="L1240" s="98"/>
      <c r="M1240" s="98"/>
      <c r="N1240" s="83"/>
      <c r="O1240" s="33"/>
      <c r="P1240" s="81"/>
      <c r="Q1240" s="33"/>
      <c r="R1240" s="39" t="s">
        <v>681</v>
      </c>
    </row>
    <row r="1241" spans="1:18" ht="18" customHeight="1" x14ac:dyDescent="0.15">
      <c r="A1241" s="30">
        <v>2</v>
      </c>
      <c r="B1241" s="31" t="s">
        <v>130</v>
      </c>
      <c r="C1241" s="31">
        <v>4</v>
      </c>
      <c r="D1241" s="31" t="s">
        <v>678</v>
      </c>
      <c r="E1241" s="31">
        <v>3</v>
      </c>
      <c r="F1241" s="31" t="s">
        <v>735</v>
      </c>
      <c r="G1241" s="31">
        <v>12</v>
      </c>
      <c r="H1241" s="31" t="s">
        <v>36</v>
      </c>
      <c r="I1241" s="32">
        <v>1</v>
      </c>
      <c r="J1241" s="83" t="s">
        <v>37</v>
      </c>
      <c r="K1241" s="98">
        <v>510</v>
      </c>
      <c r="L1241" s="98">
        <v>0</v>
      </c>
      <c r="M1241" s="98">
        <f>K1241-L1241</f>
        <v>510</v>
      </c>
      <c r="N1241" s="83" t="s">
        <v>752</v>
      </c>
      <c r="O1241" s="98">
        <v>10000</v>
      </c>
      <c r="P1241" s="81"/>
      <c r="Q1241" s="33"/>
      <c r="R1241" s="39" t="s">
        <v>681</v>
      </c>
    </row>
    <row r="1242" spans="1:18" ht="18" customHeight="1" x14ac:dyDescent="0.15">
      <c r="A1242" s="30">
        <v>2</v>
      </c>
      <c r="B1242" s="31" t="s">
        <v>130</v>
      </c>
      <c r="C1242" s="31">
        <v>4</v>
      </c>
      <c r="D1242" s="31" t="s">
        <v>678</v>
      </c>
      <c r="E1242" s="31">
        <v>3</v>
      </c>
      <c r="F1242" s="31" t="s">
        <v>735</v>
      </c>
      <c r="G1242" s="31">
        <v>12</v>
      </c>
      <c r="H1242" s="31" t="s">
        <v>36</v>
      </c>
      <c r="I1242" s="31">
        <v>1</v>
      </c>
      <c r="J1242" s="84" t="s">
        <v>37</v>
      </c>
      <c r="K1242" s="98"/>
      <c r="L1242" s="98"/>
      <c r="M1242" s="98"/>
      <c r="N1242" s="83" t="s">
        <v>724</v>
      </c>
      <c r="O1242" s="98">
        <v>30000</v>
      </c>
      <c r="P1242" s="81"/>
      <c r="Q1242" s="33"/>
      <c r="R1242" s="39" t="s">
        <v>681</v>
      </c>
    </row>
    <row r="1243" spans="1:18" ht="18" customHeight="1" x14ac:dyDescent="0.15">
      <c r="A1243" s="30">
        <v>2</v>
      </c>
      <c r="B1243" s="31" t="s">
        <v>130</v>
      </c>
      <c r="C1243" s="31">
        <v>4</v>
      </c>
      <c r="D1243" s="31" t="s">
        <v>678</v>
      </c>
      <c r="E1243" s="31">
        <v>3</v>
      </c>
      <c r="F1243" s="31" t="s">
        <v>735</v>
      </c>
      <c r="G1243" s="31">
        <v>12</v>
      </c>
      <c r="H1243" s="31" t="s">
        <v>36</v>
      </c>
      <c r="I1243" s="31">
        <v>1</v>
      </c>
      <c r="J1243" s="84" t="s">
        <v>37</v>
      </c>
      <c r="K1243" s="98"/>
      <c r="L1243" s="98"/>
      <c r="M1243" s="98"/>
      <c r="N1243" s="83" t="s">
        <v>725</v>
      </c>
      <c r="O1243" s="98">
        <v>23520</v>
      </c>
      <c r="P1243" s="81"/>
      <c r="Q1243" s="33"/>
      <c r="R1243" s="39" t="s">
        <v>681</v>
      </c>
    </row>
    <row r="1244" spans="1:18" ht="18" customHeight="1" x14ac:dyDescent="0.15">
      <c r="A1244" s="30">
        <v>2</v>
      </c>
      <c r="B1244" s="31" t="s">
        <v>130</v>
      </c>
      <c r="C1244" s="31">
        <v>4</v>
      </c>
      <c r="D1244" s="31" t="s">
        <v>678</v>
      </c>
      <c r="E1244" s="31">
        <v>3</v>
      </c>
      <c r="F1244" s="31" t="s">
        <v>735</v>
      </c>
      <c r="G1244" s="31">
        <v>12</v>
      </c>
      <c r="H1244" s="31" t="s">
        <v>36</v>
      </c>
      <c r="I1244" s="31">
        <v>1</v>
      </c>
      <c r="J1244" s="84" t="s">
        <v>37</v>
      </c>
      <c r="K1244" s="98"/>
      <c r="L1244" s="98"/>
      <c r="M1244" s="98"/>
      <c r="N1244" s="83" t="s">
        <v>753</v>
      </c>
      <c r="O1244" s="98">
        <v>416000</v>
      </c>
      <c r="P1244" s="81"/>
      <c r="Q1244" s="33"/>
      <c r="R1244" s="39" t="s">
        <v>681</v>
      </c>
    </row>
    <row r="1245" spans="1:18" ht="18" customHeight="1" x14ac:dyDescent="0.15">
      <c r="A1245" s="30">
        <v>2</v>
      </c>
      <c r="B1245" s="31" t="s">
        <v>130</v>
      </c>
      <c r="C1245" s="31">
        <v>4</v>
      </c>
      <c r="D1245" s="31" t="s">
        <v>678</v>
      </c>
      <c r="E1245" s="31">
        <v>3</v>
      </c>
      <c r="F1245" s="31" t="s">
        <v>735</v>
      </c>
      <c r="G1245" s="31">
        <v>12</v>
      </c>
      <c r="H1245" s="31" t="s">
        <v>36</v>
      </c>
      <c r="I1245" s="31">
        <v>1</v>
      </c>
      <c r="J1245" s="84" t="s">
        <v>37</v>
      </c>
      <c r="K1245" s="98"/>
      <c r="L1245" s="98"/>
      <c r="M1245" s="98"/>
      <c r="N1245" s="83" t="s">
        <v>727</v>
      </c>
      <c r="O1245" s="98">
        <v>30000</v>
      </c>
      <c r="P1245" s="81"/>
      <c r="Q1245" s="33"/>
      <c r="R1245" s="39" t="s">
        <v>681</v>
      </c>
    </row>
    <row r="1246" spans="1:18" ht="18" customHeight="1" x14ac:dyDescent="0.15">
      <c r="A1246" s="30">
        <v>2</v>
      </c>
      <c r="B1246" s="31" t="s">
        <v>130</v>
      </c>
      <c r="C1246" s="31">
        <v>4</v>
      </c>
      <c r="D1246" s="31" t="s">
        <v>678</v>
      </c>
      <c r="E1246" s="31">
        <v>3</v>
      </c>
      <c r="F1246" s="31" t="s">
        <v>735</v>
      </c>
      <c r="G1246" s="31">
        <v>12</v>
      </c>
      <c r="H1246" s="31" t="s">
        <v>36</v>
      </c>
      <c r="I1246" s="32">
        <v>3</v>
      </c>
      <c r="J1246" s="83" t="s">
        <v>6</v>
      </c>
      <c r="K1246" s="98">
        <v>47</v>
      </c>
      <c r="L1246" s="98">
        <v>0</v>
      </c>
      <c r="M1246" s="98">
        <f>K1246-L1246</f>
        <v>47</v>
      </c>
      <c r="N1246" s="83" t="s">
        <v>754</v>
      </c>
      <c r="O1246" s="98">
        <v>46200</v>
      </c>
      <c r="P1246" s="81"/>
      <c r="Q1246" s="33"/>
      <c r="R1246" s="39" t="s">
        <v>681</v>
      </c>
    </row>
    <row r="1247" spans="1:18" ht="18" customHeight="1" x14ac:dyDescent="0.15">
      <c r="A1247" s="30">
        <v>2</v>
      </c>
      <c r="B1247" s="31" t="s">
        <v>130</v>
      </c>
      <c r="C1247" s="31">
        <v>4</v>
      </c>
      <c r="D1247" s="31" t="s">
        <v>678</v>
      </c>
      <c r="E1247" s="31">
        <v>3</v>
      </c>
      <c r="F1247" s="31" t="s">
        <v>735</v>
      </c>
      <c r="G1247" s="32">
        <v>13</v>
      </c>
      <c r="H1247" s="32" t="s">
        <v>39</v>
      </c>
      <c r="I1247" s="32"/>
      <c r="J1247" s="83"/>
      <c r="K1247" s="98"/>
      <c r="L1247" s="98"/>
      <c r="M1247" s="98"/>
      <c r="N1247" s="83"/>
      <c r="O1247" s="33"/>
      <c r="P1247" s="81"/>
      <c r="Q1247" s="33"/>
      <c r="R1247" s="39" t="s">
        <v>681</v>
      </c>
    </row>
    <row r="1248" spans="1:18" ht="18" customHeight="1" x14ac:dyDescent="0.15">
      <c r="A1248" s="30">
        <v>2</v>
      </c>
      <c r="B1248" s="31" t="s">
        <v>130</v>
      </c>
      <c r="C1248" s="31">
        <v>4</v>
      </c>
      <c r="D1248" s="31" t="s">
        <v>678</v>
      </c>
      <c r="E1248" s="31">
        <v>3</v>
      </c>
      <c r="F1248" s="31" t="s">
        <v>735</v>
      </c>
      <c r="G1248" s="31">
        <v>13</v>
      </c>
      <c r="H1248" s="31" t="s">
        <v>39</v>
      </c>
      <c r="I1248" s="32">
        <v>1</v>
      </c>
      <c r="J1248" s="83" t="s">
        <v>729</v>
      </c>
      <c r="K1248" s="98">
        <v>750</v>
      </c>
      <c r="L1248" s="98">
        <v>0</v>
      </c>
      <c r="M1248" s="98">
        <f>K1248-L1248</f>
        <v>750</v>
      </c>
      <c r="N1248" s="83" t="s">
        <v>755</v>
      </c>
      <c r="O1248" s="98">
        <v>750000</v>
      </c>
      <c r="P1248" s="81"/>
      <c r="Q1248" s="33"/>
      <c r="R1248" s="39" t="s">
        <v>681</v>
      </c>
    </row>
    <row r="1249" spans="1:18" ht="18" customHeight="1" x14ac:dyDescent="0.15">
      <c r="A1249" s="30">
        <v>2</v>
      </c>
      <c r="B1249" s="31" t="s">
        <v>130</v>
      </c>
      <c r="C1249" s="31">
        <v>4</v>
      </c>
      <c r="D1249" s="31" t="s">
        <v>678</v>
      </c>
      <c r="E1249" s="31">
        <v>3</v>
      </c>
      <c r="F1249" s="31" t="s">
        <v>735</v>
      </c>
      <c r="G1249" s="32">
        <v>14</v>
      </c>
      <c r="H1249" s="32" t="s">
        <v>40</v>
      </c>
      <c r="I1249" s="32"/>
      <c r="J1249" s="83"/>
      <c r="K1249" s="98"/>
      <c r="L1249" s="98"/>
      <c r="M1249" s="98"/>
      <c r="N1249" s="83"/>
      <c r="O1249" s="33"/>
      <c r="P1249" s="81"/>
      <c r="Q1249" s="33"/>
      <c r="R1249" s="39" t="s">
        <v>681</v>
      </c>
    </row>
    <row r="1250" spans="1:18" ht="18" customHeight="1" x14ac:dyDescent="0.15">
      <c r="A1250" s="30">
        <v>2</v>
      </c>
      <c r="B1250" s="31" t="s">
        <v>130</v>
      </c>
      <c r="C1250" s="31">
        <v>4</v>
      </c>
      <c r="D1250" s="31" t="s">
        <v>678</v>
      </c>
      <c r="E1250" s="31">
        <v>3</v>
      </c>
      <c r="F1250" s="31" t="s">
        <v>735</v>
      </c>
      <c r="G1250" s="31">
        <v>14</v>
      </c>
      <c r="H1250" s="31" t="s">
        <v>40</v>
      </c>
      <c r="I1250" s="32">
        <v>21</v>
      </c>
      <c r="J1250" s="83" t="s">
        <v>56</v>
      </c>
      <c r="K1250" s="98">
        <v>10</v>
      </c>
      <c r="L1250" s="98">
        <v>0</v>
      </c>
      <c r="M1250" s="98">
        <f t="shared" ref="M1250:M1252" si="76">K1250-L1250</f>
        <v>10</v>
      </c>
      <c r="N1250" s="83" t="s">
        <v>731</v>
      </c>
      <c r="O1250" s="98">
        <v>10000</v>
      </c>
      <c r="P1250" s="81"/>
      <c r="Q1250" s="33"/>
      <c r="R1250" s="39" t="s">
        <v>681</v>
      </c>
    </row>
    <row r="1251" spans="1:18" ht="18" customHeight="1" x14ac:dyDescent="0.15">
      <c r="A1251" s="30">
        <v>2</v>
      </c>
      <c r="B1251" s="31" t="s">
        <v>130</v>
      </c>
      <c r="C1251" s="31">
        <v>4</v>
      </c>
      <c r="D1251" s="31" t="s">
        <v>678</v>
      </c>
      <c r="E1251" s="31">
        <v>3</v>
      </c>
      <c r="F1251" s="31" t="s">
        <v>735</v>
      </c>
      <c r="G1251" s="31">
        <v>14</v>
      </c>
      <c r="H1251" s="31" t="s">
        <v>40</v>
      </c>
      <c r="I1251" s="32">
        <v>31</v>
      </c>
      <c r="J1251" s="83" t="s">
        <v>181</v>
      </c>
      <c r="K1251" s="98">
        <v>347</v>
      </c>
      <c r="L1251" s="98">
        <v>0</v>
      </c>
      <c r="M1251" s="98">
        <f t="shared" si="76"/>
        <v>347</v>
      </c>
      <c r="N1251" s="83" t="s">
        <v>756</v>
      </c>
      <c r="O1251" s="98">
        <v>346500</v>
      </c>
      <c r="P1251" s="81"/>
      <c r="Q1251" s="33"/>
      <c r="R1251" s="39" t="s">
        <v>681</v>
      </c>
    </row>
    <row r="1252" spans="1:18" ht="18" customHeight="1" x14ac:dyDescent="0.15">
      <c r="A1252" s="30">
        <v>2</v>
      </c>
      <c r="B1252" s="31" t="s">
        <v>130</v>
      </c>
      <c r="C1252" s="31">
        <v>4</v>
      </c>
      <c r="D1252" s="31" t="s">
        <v>678</v>
      </c>
      <c r="E1252" s="31">
        <v>3</v>
      </c>
      <c r="F1252" s="31" t="s">
        <v>735</v>
      </c>
      <c r="G1252" s="31">
        <v>14</v>
      </c>
      <c r="H1252" s="31" t="s">
        <v>40</v>
      </c>
      <c r="I1252" s="32">
        <v>41</v>
      </c>
      <c r="J1252" s="83" t="s">
        <v>182</v>
      </c>
      <c r="K1252" s="98">
        <v>48</v>
      </c>
      <c r="L1252" s="98">
        <v>0</v>
      </c>
      <c r="M1252" s="98">
        <f t="shared" si="76"/>
        <v>48</v>
      </c>
      <c r="N1252" s="83" t="s">
        <v>757</v>
      </c>
      <c r="O1252" s="98">
        <v>47300</v>
      </c>
      <c r="P1252" s="81"/>
      <c r="Q1252" s="33"/>
      <c r="R1252" s="39" t="s">
        <v>681</v>
      </c>
    </row>
    <row r="1253" spans="1:18" ht="18" customHeight="1" x14ac:dyDescent="0.15">
      <c r="A1253" s="30">
        <v>2</v>
      </c>
      <c r="B1253" s="31" t="s">
        <v>130</v>
      </c>
      <c r="C1253" s="31">
        <v>4</v>
      </c>
      <c r="D1253" s="31" t="s">
        <v>678</v>
      </c>
      <c r="E1253" s="31">
        <v>3</v>
      </c>
      <c r="F1253" s="31" t="s">
        <v>735</v>
      </c>
      <c r="G1253" s="32">
        <v>18</v>
      </c>
      <c r="H1253" s="32" t="s">
        <v>125</v>
      </c>
      <c r="I1253" s="32"/>
      <c r="J1253" s="83"/>
      <c r="K1253" s="98"/>
      <c r="L1253" s="98"/>
      <c r="M1253" s="98"/>
      <c r="N1253" s="83"/>
      <c r="O1253" s="33"/>
      <c r="P1253" s="81"/>
      <c r="Q1253" s="33"/>
      <c r="R1253" s="39" t="s">
        <v>681</v>
      </c>
    </row>
    <row r="1254" spans="1:18" ht="18" customHeight="1" x14ac:dyDescent="0.15">
      <c r="A1254" s="30">
        <v>2</v>
      </c>
      <c r="B1254" s="31" t="s">
        <v>130</v>
      </c>
      <c r="C1254" s="31">
        <v>4</v>
      </c>
      <c r="D1254" s="31" t="s">
        <v>678</v>
      </c>
      <c r="E1254" s="31">
        <v>3</v>
      </c>
      <c r="F1254" s="31" t="s">
        <v>735</v>
      </c>
      <c r="G1254" s="31">
        <v>18</v>
      </c>
      <c r="H1254" s="31" t="s">
        <v>125</v>
      </c>
      <c r="I1254" s="32">
        <v>21</v>
      </c>
      <c r="J1254" s="83" t="s">
        <v>235</v>
      </c>
      <c r="K1254" s="98">
        <v>200</v>
      </c>
      <c r="L1254" s="98">
        <v>0</v>
      </c>
      <c r="M1254" s="98">
        <f>K1254-L1254</f>
        <v>200</v>
      </c>
      <c r="N1254" s="83" t="s">
        <v>734</v>
      </c>
      <c r="O1254" s="98">
        <v>200000</v>
      </c>
      <c r="P1254" s="81"/>
      <c r="Q1254" s="33"/>
      <c r="R1254" s="39" t="s">
        <v>681</v>
      </c>
    </row>
    <row r="1255" spans="1:18" s="6" customFormat="1" ht="18" customHeight="1" x14ac:dyDescent="0.15">
      <c r="A1255" s="13">
        <v>2</v>
      </c>
      <c r="B1255" s="14" t="s">
        <v>2998</v>
      </c>
      <c r="C1255" s="19">
        <v>4</v>
      </c>
      <c r="D1255" s="14" t="s">
        <v>678</v>
      </c>
      <c r="E1255" s="20">
        <v>4</v>
      </c>
      <c r="F1255" s="21" t="s">
        <v>3033</v>
      </c>
      <c r="G1255" s="20"/>
      <c r="H1255" s="21"/>
      <c r="I1255" s="20"/>
      <c r="J1255" s="20"/>
      <c r="K1255" s="22">
        <f>IF(C1255="",SUMIFS($K1256:$K$6096,$A1256:$A$6096,A1255,$E1256:$E$6096,""),IF(E1255="",SUMIFS($K1256:$K$6096,$A1256:$A$6096,A1255,$C1256:$C$6096,C1255,$G1256:$G$6096,""),IF(G1255="",SUMIFS($K1256:$K$6096,$A1256:$A$6096,A1255,$C1256:$C$6096,C1255,$E1256:$E$6096,E1255,$R1256:$R$6096,R1255),IF(I1255="",SUMIFS($K1256:$K$6096,$A1256:$A$6096,A1255,$C1256:$C$6096,C1255,$E1256:$E$6096,E1255,$G1256:$G$6096,G1255,$R1256:$R$6096,R1255),0))))</f>
        <v>8054</v>
      </c>
      <c r="L1255" s="22">
        <f>IF(C1255="",SUMIFS($L1256:$L$6096,$A1256:$A$6096,A1255,$E1256:$E$6096,""),IF(E1255="",SUMIFS($L1256:$L$6096,$A1256:$A$6096,A1255,$C1256:$C$6096,C1255,$G1256:$G$6096,""),IF(G1255="",SUMIFS($L1256:$L$6096,$A1256:$A$6096,A1255,$C1256:$C$6096,C1255,$E1256:$E$6096,E1255,$R1256:$R$6096,R1255),IF(I1255="",SUMIFS($L1256:$L$6096,$A1256:$A$6096,A1255,$C1256:$C$6096,C1255,$E1256:$E$6096,E1255,$G1256:$G$6096,G1255,$R1256:$R$6096,R1255),0))))</f>
        <v>0</v>
      </c>
      <c r="M1255" s="22">
        <f t="shared" ref="M1255" si="77">K1255-L1255</f>
        <v>8054</v>
      </c>
      <c r="N1255" s="77"/>
      <c r="O1255" s="23"/>
      <c r="P1255" s="60"/>
      <c r="Q1255" s="73">
        <f>IF(C1255="",SUMIFS($Q1256:$Q$6096,$A1256:$A$6096,A1255,$E1256:$E$6096,""),IF(E1255="",SUMIFS($Q1256:$Q$6096,$A1256:$A$6096,A1255,$C1256:$C$6096,C1255,$G1256:$G$6096,""),IF(G1255="",SUMIFS($Q1256:$Q$6096,$A1256:$A$6096,A1255,$C1256:$C$6096,C1255,$E1256:$E$6096,E1255,$R1256:$R$6096,R1255),IF(I1255="",SUMIFS($Q1256:$Q$6096,$A1256:$A$6096,A1255,$C1256:$C$6096,C1255,$E1256:$E$6096,E1255,$G1256:$G$6096,G1255,$R1256:$R$6096,R1255),0))))</f>
        <v>0</v>
      </c>
      <c r="R1255" s="61" t="s">
        <v>3030</v>
      </c>
    </row>
    <row r="1256" spans="1:18" ht="18" customHeight="1" x14ac:dyDescent="0.15">
      <c r="A1256" s="30">
        <v>2</v>
      </c>
      <c r="B1256" s="31" t="s">
        <v>130</v>
      </c>
      <c r="C1256" s="31">
        <v>4</v>
      </c>
      <c r="D1256" s="31" t="s">
        <v>678</v>
      </c>
      <c r="E1256" s="31">
        <v>4</v>
      </c>
      <c r="F1256" s="31" t="s">
        <v>758</v>
      </c>
      <c r="G1256" s="32">
        <v>1</v>
      </c>
      <c r="H1256" s="32" t="s">
        <v>19</v>
      </c>
      <c r="I1256" s="32"/>
      <c r="J1256" s="83"/>
      <c r="K1256" s="98"/>
      <c r="L1256" s="98"/>
      <c r="M1256" s="98"/>
      <c r="N1256" s="83"/>
      <c r="O1256" s="33"/>
      <c r="P1256" s="81"/>
      <c r="Q1256" s="33"/>
      <c r="R1256" s="39" t="s">
        <v>681</v>
      </c>
    </row>
    <row r="1257" spans="1:18" ht="18" customHeight="1" x14ac:dyDescent="0.15">
      <c r="A1257" s="30">
        <v>2</v>
      </c>
      <c r="B1257" s="31" t="s">
        <v>130</v>
      </c>
      <c r="C1257" s="31">
        <v>4</v>
      </c>
      <c r="D1257" s="31" t="s">
        <v>678</v>
      </c>
      <c r="E1257" s="31">
        <v>4</v>
      </c>
      <c r="F1257" s="31" t="s">
        <v>758</v>
      </c>
      <c r="G1257" s="31">
        <v>1</v>
      </c>
      <c r="H1257" s="31" t="s">
        <v>19</v>
      </c>
      <c r="I1257" s="32">
        <v>21</v>
      </c>
      <c r="J1257" s="83" t="s">
        <v>134</v>
      </c>
      <c r="K1257" s="98">
        <v>867</v>
      </c>
      <c r="L1257" s="98">
        <v>0</v>
      </c>
      <c r="M1257" s="98">
        <f>K1257-L1257</f>
        <v>867</v>
      </c>
      <c r="N1257" s="83" t="s">
        <v>759</v>
      </c>
      <c r="O1257" s="98">
        <v>44400</v>
      </c>
      <c r="P1257" s="81"/>
      <c r="Q1257" s="33"/>
      <c r="R1257" s="39" t="s">
        <v>681</v>
      </c>
    </row>
    <row r="1258" spans="1:18" ht="18" customHeight="1" x14ac:dyDescent="0.15">
      <c r="A1258" s="30">
        <v>2</v>
      </c>
      <c r="B1258" s="31" t="s">
        <v>130</v>
      </c>
      <c r="C1258" s="31">
        <v>4</v>
      </c>
      <c r="D1258" s="31" t="s">
        <v>678</v>
      </c>
      <c r="E1258" s="31">
        <v>4</v>
      </c>
      <c r="F1258" s="31" t="s">
        <v>758</v>
      </c>
      <c r="G1258" s="31">
        <v>1</v>
      </c>
      <c r="H1258" s="31" t="s">
        <v>19</v>
      </c>
      <c r="I1258" s="31">
        <v>21</v>
      </c>
      <c r="J1258" s="84" t="s">
        <v>134</v>
      </c>
      <c r="K1258" s="98"/>
      <c r="L1258" s="98"/>
      <c r="M1258" s="98"/>
      <c r="N1258" s="83" t="s">
        <v>760</v>
      </c>
      <c r="O1258" s="98">
        <v>76000</v>
      </c>
      <c r="P1258" s="81"/>
      <c r="Q1258" s="33"/>
      <c r="R1258" s="39" t="s">
        <v>681</v>
      </c>
    </row>
    <row r="1259" spans="1:18" ht="18" customHeight="1" x14ac:dyDescent="0.15">
      <c r="A1259" s="30">
        <v>2</v>
      </c>
      <c r="B1259" s="31" t="s">
        <v>130</v>
      </c>
      <c r="C1259" s="31">
        <v>4</v>
      </c>
      <c r="D1259" s="31" t="s">
        <v>678</v>
      </c>
      <c r="E1259" s="31">
        <v>4</v>
      </c>
      <c r="F1259" s="31" t="s">
        <v>758</v>
      </c>
      <c r="G1259" s="31">
        <v>1</v>
      </c>
      <c r="H1259" s="31" t="s">
        <v>19</v>
      </c>
      <c r="I1259" s="31">
        <v>21</v>
      </c>
      <c r="J1259" s="84" t="s">
        <v>134</v>
      </c>
      <c r="K1259" s="98"/>
      <c r="L1259" s="98"/>
      <c r="M1259" s="98"/>
      <c r="N1259" s="83" t="s">
        <v>694</v>
      </c>
      <c r="O1259" s="98">
        <v>189000</v>
      </c>
      <c r="P1259" s="81"/>
      <c r="Q1259" s="33"/>
      <c r="R1259" s="39" t="s">
        <v>681</v>
      </c>
    </row>
    <row r="1260" spans="1:18" ht="18" customHeight="1" x14ac:dyDescent="0.15">
      <c r="A1260" s="30">
        <v>2</v>
      </c>
      <c r="B1260" s="31" t="s">
        <v>130</v>
      </c>
      <c r="C1260" s="31">
        <v>4</v>
      </c>
      <c r="D1260" s="31" t="s">
        <v>678</v>
      </c>
      <c r="E1260" s="31">
        <v>4</v>
      </c>
      <c r="F1260" s="31" t="s">
        <v>758</v>
      </c>
      <c r="G1260" s="31">
        <v>1</v>
      </c>
      <c r="H1260" s="31" t="s">
        <v>19</v>
      </c>
      <c r="I1260" s="31">
        <v>21</v>
      </c>
      <c r="J1260" s="84" t="s">
        <v>134</v>
      </c>
      <c r="K1260" s="98"/>
      <c r="L1260" s="98"/>
      <c r="M1260" s="98"/>
      <c r="N1260" s="83" t="s">
        <v>738</v>
      </c>
      <c r="O1260" s="98">
        <v>481500</v>
      </c>
      <c r="P1260" s="81"/>
      <c r="Q1260" s="33"/>
      <c r="R1260" s="39" t="s">
        <v>681</v>
      </c>
    </row>
    <row r="1261" spans="1:18" ht="18" customHeight="1" x14ac:dyDescent="0.15">
      <c r="A1261" s="30">
        <v>2</v>
      </c>
      <c r="B1261" s="31" t="s">
        <v>130</v>
      </c>
      <c r="C1261" s="31">
        <v>4</v>
      </c>
      <c r="D1261" s="31" t="s">
        <v>678</v>
      </c>
      <c r="E1261" s="31">
        <v>4</v>
      </c>
      <c r="F1261" s="31" t="s">
        <v>758</v>
      </c>
      <c r="G1261" s="31">
        <v>1</v>
      </c>
      <c r="H1261" s="31" t="s">
        <v>19</v>
      </c>
      <c r="I1261" s="31">
        <v>21</v>
      </c>
      <c r="J1261" s="84" t="s">
        <v>134</v>
      </c>
      <c r="K1261" s="98"/>
      <c r="L1261" s="98"/>
      <c r="M1261" s="98"/>
      <c r="N1261" s="83" t="s">
        <v>696</v>
      </c>
      <c r="O1261" s="98">
        <v>30000</v>
      </c>
      <c r="P1261" s="81"/>
      <c r="Q1261" s="33"/>
      <c r="R1261" s="39" t="s">
        <v>681</v>
      </c>
    </row>
    <row r="1262" spans="1:18" ht="18" customHeight="1" x14ac:dyDescent="0.15">
      <c r="A1262" s="30">
        <v>2</v>
      </c>
      <c r="B1262" s="31" t="s">
        <v>130</v>
      </c>
      <c r="C1262" s="31">
        <v>4</v>
      </c>
      <c r="D1262" s="31" t="s">
        <v>678</v>
      </c>
      <c r="E1262" s="31">
        <v>4</v>
      </c>
      <c r="F1262" s="31" t="s">
        <v>758</v>
      </c>
      <c r="G1262" s="31">
        <v>1</v>
      </c>
      <c r="H1262" s="31" t="s">
        <v>19</v>
      </c>
      <c r="I1262" s="31">
        <v>21</v>
      </c>
      <c r="J1262" s="84" t="s">
        <v>134</v>
      </c>
      <c r="K1262" s="98"/>
      <c r="L1262" s="98"/>
      <c r="M1262" s="98"/>
      <c r="N1262" s="83" t="s">
        <v>697</v>
      </c>
      <c r="O1262" s="98">
        <v>10600</v>
      </c>
      <c r="P1262" s="81"/>
      <c r="Q1262" s="33"/>
      <c r="R1262" s="39" t="s">
        <v>681</v>
      </c>
    </row>
    <row r="1263" spans="1:18" ht="18" customHeight="1" x14ac:dyDescent="0.15">
      <c r="A1263" s="30">
        <v>2</v>
      </c>
      <c r="B1263" s="31" t="s">
        <v>130</v>
      </c>
      <c r="C1263" s="31">
        <v>4</v>
      </c>
      <c r="D1263" s="31" t="s">
        <v>678</v>
      </c>
      <c r="E1263" s="31">
        <v>4</v>
      </c>
      <c r="F1263" s="31" t="s">
        <v>758</v>
      </c>
      <c r="G1263" s="31">
        <v>1</v>
      </c>
      <c r="H1263" s="31" t="s">
        <v>19</v>
      </c>
      <c r="I1263" s="31">
        <v>21</v>
      </c>
      <c r="J1263" s="84" t="s">
        <v>134</v>
      </c>
      <c r="K1263" s="98"/>
      <c r="L1263" s="98"/>
      <c r="M1263" s="98"/>
      <c r="N1263" s="83" t="s">
        <v>761</v>
      </c>
      <c r="O1263" s="98">
        <v>35200</v>
      </c>
      <c r="P1263" s="81"/>
      <c r="Q1263" s="33"/>
      <c r="R1263" s="39" t="s">
        <v>681</v>
      </c>
    </row>
    <row r="1264" spans="1:18" ht="18" customHeight="1" x14ac:dyDescent="0.15">
      <c r="A1264" s="30">
        <v>2</v>
      </c>
      <c r="B1264" s="31" t="s">
        <v>130</v>
      </c>
      <c r="C1264" s="31">
        <v>4</v>
      </c>
      <c r="D1264" s="31" t="s">
        <v>678</v>
      </c>
      <c r="E1264" s="31">
        <v>4</v>
      </c>
      <c r="F1264" s="31" t="s">
        <v>758</v>
      </c>
      <c r="G1264" s="32">
        <v>3</v>
      </c>
      <c r="H1264" s="32" t="s">
        <v>22</v>
      </c>
      <c r="I1264" s="32"/>
      <c r="J1264" s="83"/>
      <c r="K1264" s="98"/>
      <c r="L1264" s="98"/>
      <c r="M1264" s="98"/>
      <c r="N1264" s="83"/>
      <c r="O1264" s="33"/>
      <c r="P1264" s="81"/>
      <c r="Q1264" s="33"/>
      <c r="R1264" s="39" t="s">
        <v>681</v>
      </c>
    </row>
    <row r="1265" spans="1:18" ht="18" customHeight="1" x14ac:dyDescent="0.15">
      <c r="A1265" s="30">
        <v>2</v>
      </c>
      <c r="B1265" s="31" t="s">
        <v>130</v>
      </c>
      <c r="C1265" s="31">
        <v>4</v>
      </c>
      <c r="D1265" s="31" t="s">
        <v>678</v>
      </c>
      <c r="E1265" s="31">
        <v>4</v>
      </c>
      <c r="F1265" s="31" t="s">
        <v>758</v>
      </c>
      <c r="G1265" s="31">
        <v>3</v>
      </c>
      <c r="H1265" s="31" t="s">
        <v>22</v>
      </c>
      <c r="I1265" s="32">
        <v>35</v>
      </c>
      <c r="J1265" s="83" t="s">
        <v>25</v>
      </c>
      <c r="K1265" s="98">
        <v>3400</v>
      </c>
      <c r="L1265" s="98">
        <v>0</v>
      </c>
      <c r="M1265" s="98">
        <f>K1265-L1265</f>
        <v>3400</v>
      </c>
      <c r="N1265" s="83" t="s">
        <v>762</v>
      </c>
      <c r="O1265" s="98">
        <v>2220000</v>
      </c>
      <c r="P1265" s="81"/>
      <c r="Q1265" s="33"/>
      <c r="R1265" s="39" t="s">
        <v>681</v>
      </c>
    </row>
    <row r="1266" spans="1:18" ht="18" customHeight="1" x14ac:dyDescent="0.15">
      <c r="A1266" s="30">
        <v>2</v>
      </c>
      <c r="B1266" s="31" t="s">
        <v>130</v>
      </c>
      <c r="C1266" s="31">
        <v>4</v>
      </c>
      <c r="D1266" s="31" t="s">
        <v>678</v>
      </c>
      <c r="E1266" s="31">
        <v>4</v>
      </c>
      <c r="F1266" s="31" t="s">
        <v>758</v>
      </c>
      <c r="G1266" s="31">
        <v>3</v>
      </c>
      <c r="H1266" s="31" t="s">
        <v>22</v>
      </c>
      <c r="I1266" s="31">
        <v>35</v>
      </c>
      <c r="J1266" s="84" t="s">
        <v>25</v>
      </c>
      <c r="K1266" s="98"/>
      <c r="L1266" s="98"/>
      <c r="M1266" s="98"/>
      <c r="N1266" s="83" t="s">
        <v>741</v>
      </c>
      <c r="O1266" s="98">
        <v>480000</v>
      </c>
      <c r="P1266" s="81"/>
      <c r="Q1266" s="33"/>
      <c r="R1266" s="39" t="s">
        <v>681</v>
      </c>
    </row>
    <row r="1267" spans="1:18" ht="18" customHeight="1" x14ac:dyDescent="0.15">
      <c r="A1267" s="30">
        <v>2</v>
      </c>
      <c r="B1267" s="31" t="s">
        <v>130</v>
      </c>
      <c r="C1267" s="31">
        <v>4</v>
      </c>
      <c r="D1267" s="31" t="s">
        <v>678</v>
      </c>
      <c r="E1267" s="31">
        <v>4</v>
      </c>
      <c r="F1267" s="31" t="s">
        <v>758</v>
      </c>
      <c r="G1267" s="31">
        <v>3</v>
      </c>
      <c r="H1267" s="31" t="s">
        <v>22</v>
      </c>
      <c r="I1267" s="31">
        <v>35</v>
      </c>
      <c r="J1267" s="84" t="s">
        <v>25</v>
      </c>
      <c r="K1267" s="98"/>
      <c r="L1267" s="98"/>
      <c r="M1267" s="98"/>
      <c r="N1267" s="83" t="s">
        <v>701</v>
      </c>
      <c r="O1267" s="98">
        <v>700000</v>
      </c>
      <c r="P1267" s="81"/>
      <c r="Q1267" s="33"/>
      <c r="R1267" s="39" t="s">
        <v>681</v>
      </c>
    </row>
    <row r="1268" spans="1:18" ht="18" customHeight="1" x14ac:dyDescent="0.15">
      <c r="A1268" s="30">
        <v>2</v>
      </c>
      <c r="B1268" s="31" t="s">
        <v>130</v>
      </c>
      <c r="C1268" s="31">
        <v>4</v>
      </c>
      <c r="D1268" s="31" t="s">
        <v>678</v>
      </c>
      <c r="E1268" s="31">
        <v>4</v>
      </c>
      <c r="F1268" s="31" t="s">
        <v>758</v>
      </c>
      <c r="G1268" s="31">
        <v>3</v>
      </c>
      <c r="H1268" s="31" t="s">
        <v>22</v>
      </c>
      <c r="I1268" s="32">
        <v>37</v>
      </c>
      <c r="J1268" s="83" t="s">
        <v>702</v>
      </c>
      <c r="K1268" s="98">
        <v>24</v>
      </c>
      <c r="L1268" s="98">
        <v>0</v>
      </c>
      <c r="M1268" s="98">
        <f>K1268-L1268</f>
        <v>24</v>
      </c>
      <c r="N1268" s="83" t="s">
        <v>742</v>
      </c>
      <c r="O1268" s="98">
        <v>24000</v>
      </c>
      <c r="P1268" s="81"/>
      <c r="Q1268" s="33"/>
      <c r="R1268" s="39" t="s">
        <v>681</v>
      </c>
    </row>
    <row r="1269" spans="1:18" ht="18" customHeight="1" x14ac:dyDescent="0.15">
      <c r="A1269" s="30">
        <v>2</v>
      </c>
      <c r="B1269" s="31" t="s">
        <v>130</v>
      </c>
      <c r="C1269" s="31">
        <v>4</v>
      </c>
      <c r="D1269" s="31" t="s">
        <v>678</v>
      </c>
      <c r="E1269" s="31">
        <v>4</v>
      </c>
      <c r="F1269" s="31" t="s">
        <v>758</v>
      </c>
      <c r="G1269" s="32">
        <v>7</v>
      </c>
      <c r="H1269" s="32" t="s">
        <v>44</v>
      </c>
      <c r="I1269" s="32"/>
      <c r="J1269" s="83"/>
      <c r="K1269" s="98"/>
      <c r="L1269" s="98"/>
      <c r="M1269" s="98"/>
      <c r="N1269" s="83"/>
      <c r="O1269" s="33"/>
      <c r="P1269" s="81"/>
      <c r="Q1269" s="33"/>
      <c r="R1269" s="39" t="s">
        <v>681</v>
      </c>
    </row>
    <row r="1270" spans="1:18" ht="18" customHeight="1" x14ac:dyDescent="0.15">
      <c r="A1270" s="30">
        <v>2</v>
      </c>
      <c r="B1270" s="31" t="s">
        <v>130</v>
      </c>
      <c r="C1270" s="31">
        <v>4</v>
      </c>
      <c r="D1270" s="31" t="s">
        <v>678</v>
      </c>
      <c r="E1270" s="31">
        <v>4</v>
      </c>
      <c r="F1270" s="31" t="s">
        <v>758</v>
      </c>
      <c r="G1270" s="31">
        <v>7</v>
      </c>
      <c r="H1270" s="31" t="s">
        <v>44</v>
      </c>
      <c r="I1270" s="32">
        <v>1</v>
      </c>
      <c r="J1270" s="83" t="s">
        <v>155</v>
      </c>
      <c r="K1270" s="98">
        <v>124</v>
      </c>
      <c r="L1270" s="98">
        <v>0</v>
      </c>
      <c r="M1270" s="98">
        <f>K1270-L1270</f>
        <v>124</v>
      </c>
      <c r="N1270" s="83" t="s">
        <v>763</v>
      </c>
      <c r="O1270" s="98">
        <v>124000</v>
      </c>
      <c r="P1270" s="81"/>
      <c r="Q1270" s="33"/>
      <c r="R1270" s="39" t="s">
        <v>681</v>
      </c>
    </row>
    <row r="1271" spans="1:18" ht="18" customHeight="1" x14ac:dyDescent="0.15">
      <c r="A1271" s="30">
        <v>2</v>
      </c>
      <c r="B1271" s="31" t="s">
        <v>130</v>
      </c>
      <c r="C1271" s="31">
        <v>4</v>
      </c>
      <c r="D1271" s="31" t="s">
        <v>678</v>
      </c>
      <c r="E1271" s="31">
        <v>4</v>
      </c>
      <c r="F1271" s="31" t="s">
        <v>758</v>
      </c>
      <c r="G1271" s="32">
        <v>8</v>
      </c>
      <c r="H1271" s="32" t="s">
        <v>77</v>
      </c>
      <c r="I1271" s="32"/>
      <c r="J1271" s="83"/>
      <c r="K1271" s="98"/>
      <c r="L1271" s="98"/>
      <c r="M1271" s="98"/>
      <c r="N1271" s="83"/>
      <c r="O1271" s="33"/>
      <c r="P1271" s="81"/>
      <c r="Q1271" s="33"/>
      <c r="R1271" s="39" t="s">
        <v>681</v>
      </c>
    </row>
    <row r="1272" spans="1:18" ht="18" customHeight="1" x14ac:dyDescent="0.15">
      <c r="A1272" s="30">
        <v>2</v>
      </c>
      <c r="B1272" s="31" t="s">
        <v>130</v>
      </c>
      <c r="C1272" s="31">
        <v>4</v>
      </c>
      <c r="D1272" s="31" t="s">
        <v>678</v>
      </c>
      <c r="E1272" s="31">
        <v>4</v>
      </c>
      <c r="F1272" s="31" t="s">
        <v>758</v>
      </c>
      <c r="G1272" s="31">
        <v>8</v>
      </c>
      <c r="H1272" s="31" t="s">
        <v>77</v>
      </c>
      <c r="I1272" s="32">
        <v>11</v>
      </c>
      <c r="J1272" s="83" t="s">
        <v>78</v>
      </c>
      <c r="K1272" s="98">
        <v>266</v>
      </c>
      <c r="L1272" s="98">
        <v>0</v>
      </c>
      <c r="M1272" s="98">
        <f>K1272-L1272</f>
        <v>266</v>
      </c>
      <c r="N1272" s="83" t="s">
        <v>705</v>
      </c>
      <c r="O1272" s="98">
        <v>63000</v>
      </c>
      <c r="P1272" s="81"/>
      <c r="Q1272" s="33"/>
      <c r="R1272" s="39" t="s">
        <v>681</v>
      </c>
    </row>
    <row r="1273" spans="1:18" ht="18" customHeight="1" x14ac:dyDescent="0.15">
      <c r="A1273" s="30">
        <v>2</v>
      </c>
      <c r="B1273" s="31" t="s">
        <v>130</v>
      </c>
      <c r="C1273" s="31">
        <v>4</v>
      </c>
      <c r="D1273" s="31" t="s">
        <v>678</v>
      </c>
      <c r="E1273" s="31">
        <v>4</v>
      </c>
      <c r="F1273" s="31" t="s">
        <v>758</v>
      </c>
      <c r="G1273" s="31">
        <v>8</v>
      </c>
      <c r="H1273" s="31" t="s">
        <v>77</v>
      </c>
      <c r="I1273" s="31">
        <v>11</v>
      </c>
      <c r="J1273" s="84" t="s">
        <v>78</v>
      </c>
      <c r="K1273" s="98"/>
      <c r="L1273" s="98"/>
      <c r="M1273" s="98"/>
      <c r="N1273" s="83" t="s">
        <v>706</v>
      </c>
      <c r="O1273" s="98">
        <v>92400</v>
      </c>
      <c r="P1273" s="81"/>
      <c r="Q1273" s="33"/>
      <c r="R1273" s="39" t="s">
        <v>681</v>
      </c>
    </row>
    <row r="1274" spans="1:18" ht="18" customHeight="1" x14ac:dyDescent="0.15">
      <c r="A1274" s="30">
        <v>2</v>
      </c>
      <c r="B1274" s="31" t="s">
        <v>130</v>
      </c>
      <c r="C1274" s="31">
        <v>4</v>
      </c>
      <c r="D1274" s="31" t="s">
        <v>678</v>
      </c>
      <c r="E1274" s="31">
        <v>4</v>
      </c>
      <c r="F1274" s="31" t="s">
        <v>758</v>
      </c>
      <c r="G1274" s="31">
        <v>8</v>
      </c>
      <c r="H1274" s="31" t="s">
        <v>77</v>
      </c>
      <c r="I1274" s="31">
        <v>11</v>
      </c>
      <c r="J1274" s="84" t="s">
        <v>78</v>
      </c>
      <c r="K1274" s="98"/>
      <c r="L1274" s="98"/>
      <c r="M1274" s="98"/>
      <c r="N1274" s="83" t="s">
        <v>744</v>
      </c>
      <c r="O1274" s="98">
        <v>99000</v>
      </c>
      <c r="P1274" s="81"/>
      <c r="Q1274" s="33"/>
      <c r="R1274" s="39" t="s">
        <v>681</v>
      </c>
    </row>
    <row r="1275" spans="1:18" ht="18" customHeight="1" x14ac:dyDescent="0.15">
      <c r="A1275" s="30">
        <v>2</v>
      </c>
      <c r="B1275" s="31" t="s">
        <v>130</v>
      </c>
      <c r="C1275" s="31">
        <v>4</v>
      </c>
      <c r="D1275" s="31" t="s">
        <v>678</v>
      </c>
      <c r="E1275" s="31">
        <v>4</v>
      </c>
      <c r="F1275" s="31" t="s">
        <v>758</v>
      </c>
      <c r="G1275" s="31">
        <v>8</v>
      </c>
      <c r="H1275" s="31" t="s">
        <v>77</v>
      </c>
      <c r="I1275" s="31">
        <v>11</v>
      </c>
      <c r="J1275" s="84" t="s">
        <v>78</v>
      </c>
      <c r="K1275" s="98"/>
      <c r="L1275" s="98"/>
      <c r="M1275" s="98"/>
      <c r="N1275" s="83" t="s">
        <v>764</v>
      </c>
      <c r="O1275" s="98">
        <v>11000</v>
      </c>
      <c r="P1275" s="81"/>
      <c r="Q1275" s="33"/>
      <c r="R1275" s="39" t="s">
        <v>681</v>
      </c>
    </row>
    <row r="1276" spans="1:18" ht="18" customHeight="1" x14ac:dyDescent="0.15">
      <c r="A1276" s="30">
        <v>2</v>
      </c>
      <c r="B1276" s="31" t="s">
        <v>130</v>
      </c>
      <c r="C1276" s="31">
        <v>4</v>
      </c>
      <c r="D1276" s="31" t="s">
        <v>678</v>
      </c>
      <c r="E1276" s="31">
        <v>4</v>
      </c>
      <c r="F1276" s="31" t="s">
        <v>758</v>
      </c>
      <c r="G1276" s="32">
        <v>9</v>
      </c>
      <c r="H1276" s="32" t="s">
        <v>30</v>
      </c>
      <c r="I1276" s="32"/>
      <c r="J1276" s="83"/>
      <c r="K1276" s="98"/>
      <c r="L1276" s="98"/>
      <c r="M1276" s="98"/>
      <c r="N1276" s="83"/>
      <c r="O1276" s="33"/>
      <c r="P1276" s="81"/>
      <c r="Q1276" s="33"/>
      <c r="R1276" s="39" t="s">
        <v>681</v>
      </c>
    </row>
    <row r="1277" spans="1:18" ht="18" customHeight="1" x14ac:dyDescent="0.15">
      <c r="A1277" s="30">
        <v>2</v>
      </c>
      <c r="B1277" s="31" t="s">
        <v>130</v>
      </c>
      <c r="C1277" s="31">
        <v>4</v>
      </c>
      <c r="D1277" s="31" t="s">
        <v>678</v>
      </c>
      <c r="E1277" s="31">
        <v>4</v>
      </c>
      <c r="F1277" s="31" t="s">
        <v>758</v>
      </c>
      <c r="G1277" s="31">
        <v>9</v>
      </c>
      <c r="H1277" s="31" t="s">
        <v>30</v>
      </c>
      <c r="I1277" s="32">
        <v>1</v>
      </c>
      <c r="J1277" s="83" t="s">
        <v>80</v>
      </c>
      <c r="K1277" s="98">
        <v>37</v>
      </c>
      <c r="L1277" s="98">
        <v>0</v>
      </c>
      <c r="M1277" s="98">
        <f>K1277-L1277</f>
        <v>37</v>
      </c>
      <c r="N1277" s="83" t="s">
        <v>708</v>
      </c>
      <c r="O1277" s="98">
        <v>35000</v>
      </c>
      <c r="P1277" s="81"/>
      <c r="Q1277" s="33"/>
      <c r="R1277" s="39" t="s">
        <v>681</v>
      </c>
    </row>
    <row r="1278" spans="1:18" ht="18" customHeight="1" x14ac:dyDescent="0.15">
      <c r="A1278" s="30">
        <v>2</v>
      </c>
      <c r="B1278" s="31" t="s">
        <v>130</v>
      </c>
      <c r="C1278" s="31">
        <v>4</v>
      </c>
      <c r="D1278" s="31" t="s">
        <v>678</v>
      </c>
      <c r="E1278" s="31">
        <v>4</v>
      </c>
      <c r="F1278" s="31" t="s">
        <v>758</v>
      </c>
      <c r="G1278" s="31">
        <v>9</v>
      </c>
      <c r="H1278" s="31" t="s">
        <v>30</v>
      </c>
      <c r="I1278" s="31">
        <v>1</v>
      </c>
      <c r="J1278" s="84" t="s">
        <v>80</v>
      </c>
      <c r="K1278" s="98"/>
      <c r="L1278" s="98"/>
      <c r="M1278" s="98"/>
      <c r="N1278" s="83" t="s">
        <v>765</v>
      </c>
      <c r="O1278" s="98">
        <v>2000</v>
      </c>
      <c r="P1278" s="81"/>
      <c r="Q1278" s="33"/>
      <c r="R1278" s="39" t="s">
        <v>681</v>
      </c>
    </row>
    <row r="1279" spans="1:18" ht="18" customHeight="1" x14ac:dyDescent="0.15">
      <c r="A1279" s="30">
        <v>2</v>
      </c>
      <c r="B1279" s="31" t="s">
        <v>130</v>
      </c>
      <c r="C1279" s="31">
        <v>4</v>
      </c>
      <c r="D1279" s="31" t="s">
        <v>678</v>
      </c>
      <c r="E1279" s="31">
        <v>4</v>
      </c>
      <c r="F1279" s="31" t="s">
        <v>758</v>
      </c>
      <c r="G1279" s="31">
        <v>9</v>
      </c>
      <c r="H1279" s="31" t="s">
        <v>30</v>
      </c>
      <c r="I1279" s="32">
        <v>2</v>
      </c>
      <c r="J1279" s="83" t="s">
        <v>31</v>
      </c>
      <c r="K1279" s="98">
        <v>60</v>
      </c>
      <c r="L1279" s="98">
        <v>0</v>
      </c>
      <c r="M1279" s="98">
        <f>K1279-L1279</f>
        <v>60</v>
      </c>
      <c r="N1279" s="83" t="s">
        <v>709</v>
      </c>
      <c r="O1279" s="98">
        <v>60000</v>
      </c>
      <c r="P1279" s="81"/>
      <c r="Q1279" s="33"/>
      <c r="R1279" s="39" t="s">
        <v>681</v>
      </c>
    </row>
    <row r="1280" spans="1:18" ht="18" customHeight="1" x14ac:dyDescent="0.15">
      <c r="A1280" s="30">
        <v>2</v>
      </c>
      <c r="B1280" s="31" t="s">
        <v>130</v>
      </c>
      <c r="C1280" s="31">
        <v>4</v>
      </c>
      <c r="D1280" s="31" t="s">
        <v>678</v>
      </c>
      <c r="E1280" s="31">
        <v>4</v>
      </c>
      <c r="F1280" s="31" t="s">
        <v>758</v>
      </c>
      <c r="G1280" s="32">
        <v>11</v>
      </c>
      <c r="H1280" s="32" t="s">
        <v>33</v>
      </c>
      <c r="I1280" s="32"/>
      <c r="J1280" s="83"/>
      <c r="K1280" s="98"/>
      <c r="L1280" s="98"/>
      <c r="M1280" s="98"/>
      <c r="N1280" s="83"/>
      <c r="O1280" s="33"/>
      <c r="P1280" s="81"/>
      <c r="Q1280" s="33"/>
      <c r="R1280" s="39" t="s">
        <v>681</v>
      </c>
    </row>
    <row r="1281" spans="1:18" ht="18" customHeight="1" x14ac:dyDescent="0.15">
      <c r="A1281" s="30">
        <v>2</v>
      </c>
      <c r="B1281" s="31" t="s">
        <v>130</v>
      </c>
      <c r="C1281" s="31">
        <v>4</v>
      </c>
      <c r="D1281" s="31" t="s">
        <v>678</v>
      </c>
      <c r="E1281" s="31">
        <v>4</v>
      </c>
      <c r="F1281" s="31" t="s">
        <v>758</v>
      </c>
      <c r="G1281" s="31">
        <v>11</v>
      </c>
      <c r="H1281" s="31" t="s">
        <v>33</v>
      </c>
      <c r="I1281" s="32">
        <v>1</v>
      </c>
      <c r="J1281" s="83" t="s">
        <v>34</v>
      </c>
      <c r="K1281" s="98">
        <v>456</v>
      </c>
      <c r="L1281" s="98">
        <v>0</v>
      </c>
      <c r="M1281" s="98">
        <f>K1281-L1281</f>
        <v>456</v>
      </c>
      <c r="N1281" s="83" t="s">
        <v>710</v>
      </c>
      <c r="O1281" s="98">
        <v>135000</v>
      </c>
      <c r="P1281" s="81"/>
      <c r="Q1281" s="33"/>
      <c r="R1281" s="39" t="s">
        <v>681</v>
      </c>
    </row>
    <row r="1282" spans="1:18" ht="18" customHeight="1" x14ac:dyDescent="0.15">
      <c r="A1282" s="30">
        <v>2</v>
      </c>
      <c r="B1282" s="31" t="s">
        <v>130</v>
      </c>
      <c r="C1282" s="31">
        <v>4</v>
      </c>
      <c r="D1282" s="31" t="s">
        <v>678</v>
      </c>
      <c r="E1282" s="31">
        <v>4</v>
      </c>
      <c r="F1282" s="31" t="s">
        <v>758</v>
      </c>
      <c r="G1282" s="31">
        <v>11</v>
      </c>
      <c r="H1282" s="31" t="s">
        <v>33</v>
      </c>
      <c r="I1282" s="31">
        <v>1</v>
      </c>
      <c r="J1282" s="84" t="s">
        <v>34</v>
      </c>
      <c r="K1282" s="98"/>
      <c r="L1282" s="98"/>
      <c r="M1282" s="98"/>
      <c r="N1282" s="83" t="s">
        <v>766</v>
      </c>
      <c r="O1282" s="98">
        <v>100000</v>
      </c>
      <c r="P1282" s="81"/>
      <c r="Q1282" s="33"/>
      <c r="R1282" s="39" t="s">
        <v>681</v>
      </c>
    </row>
    <row r="1283" spans="1:18" ht="18" customHeight="1" x14ac:dyDescent="0.15">
      <c r="A1283" s="30">
        <v>2</v>
      </c>
      <c r="B1283" s="31" t="s">
        <v>130</v>
      </c>
      <c r="C1283" s="31">
        <v>4</v>
      </c>
      <c r="D1283" s="31" t="s">
        <v>678</v>
      </c>
      <c r="E1283" s="31">
        <v>4</v>
      </c>
      <c r="F1283" s="31" t="s">
        <v>758</v>
      </c>
      <c r="G1283" s="31">
        <v>11</v>
      </c>
      <c r="H1283" s="31" t="s">
        <v>33</v>
      </c>
      <c r="I1283" s="31">
        <v>1</v>
      </c>
      <c r="J1283" s="84" t="s">
        <v>34</v>
      </c>
      <c r="K1283" s="98"/>
      <c r="L1283" s="98"/>
      <c r="M1283" s="98"/>
      <c r="N1283" s="83" t="s">
        <v>767</v>
      </c>
      <c r="O1283" s="98">
        <v>64800</v>
      </c>
      <c r="P1283" s="81"/>
      <c r="Q1283" s="33"/>
      <c r="R1283" s="39" t="s">
        <v>681</v>
      </c>
    </row>
    <row r="1284" spans="1:18" ht="18" customHeight="1" x14ac:dyDescent="0.15">
      <c r="A1284" s="30">
        <v>2</v>
      </c>
      <c r="B1284" s="31" t="s">
        <v>130</v>
      </c>
      <c r="C1284" s="31">
        <v>4</v>
      </c>
      <c r="D1284" s="31" t="s">
        <v>678</v>
      </c>
      <c r="E1284" s="31">
        <v>4</v>
      </c>
      <c r="F1284" s="31" t="s">
        <v>758</v>
      </c>
      <c r="G1284" s="31">
        <v>11</v>
      </c>
      <c r="H1284" s="31" t="s">
        <v>33</v>
      </c>
      <c r="I1284" s="31">
        <v>1</v>
      </c>
      <c r="J1284" s="84" t="s">
        <v>34</v>
      </c>
      <c r="K1284" s="98"/>
      <c r="L1284" s="98"/>
      <c r="M1284" s="98"/>
      <c r="N1284" s="83" t="s">
        <v>768</v>
      </c>
      <c r="O1284" s="98">
        <v>5400</v>
      </c>
      <c r="P1284" s="81"/>
      <c r="Q1284" s="33"/>
      <c r="R1284" s="39" t="s">
        <v>681</v>
      </c>
    </row>
    <row r="1285" spans="1:18" ht="18" customHeight="1" x14ac:dyDescent="0.15">
      <c r="A1285" s="30">
        <v>2</v>
      </c>
      <c r="B1285" s="31" t="s">
        <v>130</v>
      </c>
      <c r="C1285" s="31">
        <v>4</v>
      </c>
      <c r="D1285" s="31" t="s">
        <v>678</v>
      </c>
      <c r="E1285" s="31">
        <v>4</v>
      </c>
      <c r="F1285" s="31" t="s">
        <v>758</v>
      </c>
      <c r="G1285" s="31">
        <v>11</v>
      </c>
      <c r="H1285" s="31" t="s">
        <v>33</v>
      </c>
      <c r="I1285" s="31">
        <v>1</v>
      </c>
      <c r="J1285" s="84" t="s">
        <v>34</v>
      </c>
      <c r="K1285" s="98"/>
      <c r="L1285" s="98"/>
      <c r="M1285" s="98"/>
      <c r="N1285" s="83" t="s">
        <v>769</v>
      </c>
      <c r="O1285" s="98">
        <v>100000</v>
      </c>
      <c r="P1285" s="81"/>
      <c r="Q1285" s="33"/>
      <c r="R1285" s="39" t="s">
        <v>681</v>
      </c>
    </row>
    <row r="1286" spans="1:18" ht="18" customHeight="1" x14ac:dyDescent="0.15">
      <c r="A1286" s="30">
        <v>2</v>
      </c>
      <c r="B1286" s="31" t="s">
        <v>130</v>
      </c>
      <c r="C1286" s="31">
        <v>4</v>
      </c>
      <c r="D1286" s="31" t="s">
        <v>678</v>
      </c>
      <c r="E1286" s="31">
        <v>4</v>
      </c>
      <c r="F1286" s="31" t="s">
        <v>758</v>
      </c>
      <c r="G1286" s="31">
        <v>11</v>
      </c>
      <c r="H1286" s="31" t="s">
        <v>33</v>
      </c>
      <c r="I1286" s="31">
        <v>1</v>
      </c>
      <c r="J1286" s="84" t="s">
        <v>34</v>
      </c>
      <c r="K1286" s="98"/>
      <c r="L1286" s="98"/>
      <c r="M1286" s="98"/>
      <c r="N1286" s="83" t="s">
        <v>711</v>
      </c>
      <c r="O1286" s="98">
        <v>50000</v>
      </c>
      <c r="P1286" s="81"/>
      <c r="Q1286" s="33"/>
      <c r="R1286" s="39" t="s">
        <v>681</v>
      </c>
    </row>
    <row r="1287" spans="1:18" ht="18" customHeight="1" x14ac:dyDescent="0.15">
      <c r="A1287" s="30">
        <v>2</v>
      </c>
      <c r="B1287" s="31" t="s">
        <v>130</v>
      </c>
      <c r="C1287" s="31">
        <v>4</v>
      </c>
      <c r="D1287" s="31" t="s">
        <v>678</v>
      </c>
      <c r="E1287" s="31">
        <v>4</v>
      </c>
      <c r="F1287" s="31" t="s">
        <v>758</v>
      </c>
      <c r="G1287" s="31">
        <v>11</v>
      </c>
      <c r="H1287" s="31" t="s">
        <v>33</v>
      </c>
      <c r="I1287" s="32">
        <v>3</v>
      </c>
      <c r="J1287" s="83" t="s">
        <v>35</v>
      </c>
      <c r="K1287" s="98">
        <v>54</v>
      </c>
      <c r="L1287" s="98">
        <v>0</v>
      </c>
      <c r="M1287" s="98">
        <f>K1287-L1287</f>
        <v>54</v>
      </c>
      <c r="N1287" s="83" t="s">
        <v>714</v>
      </c>
      <c r="O1287" s="98">
        <v>3000</v>
      </c>
      <c r="P1287" s="81"/>
      <c r="Q1287" s="33"/>
      <c r="R1287" s="39" t="s">
        <v>681</v>
      </c>
    </row>
    <row r="1288" spans="1:18" ht="18" customHeight="1" x14ac:dyDescent="0.15">
      <c r="A1288" s="30">
        <v>2</v>
      </c>
      <c r="B1288" s="31" t="s">
        <v>130</v>
      </c>
      <c r="C1288" s="31">
        <v>4</v>
      </c>
      <c r="D1288" s="31" t="s">
        <v>678</v>
      </c>
      <c r="E1288" s="31">
        <v>4</v>
      </c>
      <c r="F1288" s="31" t="s">
        <v>758</v>
      </c>
      <c r="G1288" s="31">
        <v>11</v>
      </c>
      <c r="H1288" s="31" t="s">
        <v>33</v>
      </c>
      <c r="I1288" s="31">
        <v>3</v>
      </c>
      <c r="J1288" s="84" t="s">
        <v>35</v>
      </c>
      <c r="K1288" s="98"/>
      <c r="L1288" s="98"/>
      <c r="M1288" s="98"/>
      <c r="N1288" s="83" t="s">
        <v>747</v>
      </c>
      <c r="O1288" s="98">
        <v>28000</v>
      </c>
      <c r="P1288" s="81"/>
      <c r="Q1288" s="33"/>
      <c r="R1288" s="39" t="s">
        <v>681</v>
      </c>
    </row>
    <row r="1289" spans="1:18" ht="18" customHeight="1" x14ac:dyDescent="0.15">
      <c r="A1289" s="30">
        <v>2</v>
      </c>
      <c r="B1289" s="31" t="s">
        <v>130</v>
      </c>
      <c r="C1289" s="31">
        <v>4</v>
      </c>
      <c r="D1289" s="31" t="s">
        <v>678</v>
      </c>
      <c r="E1289" s="31">
        <v>4</v>
      </c>
      <c r="F1289" s="31" t="s">
        <v>758</v>
      </c>
      <c r="G1289" s="31">
        <v>11</v>
      </c>
      <c r="H1289" s="31" t="s">
        <v>33</v>
      </c>
      <c r="I1289" s="31">
        <v>3</v>
      </c>
      <c r="J1289" s="84" t="s">
        <v>35</v>
      </c>
      <c r="K1289" s="98"/>
      <c r="L1289" s="98"/>
      <c r="M1289" s="98"/>
      <c r="N1289" s="83" t="s">
        <v>716</v>
      </c>
      <c r="O1289" s="98">
        <v>15000</v>
      </c>
      <c r="P1289" s="81"/>
      <c r="Q1289" s="33"/>
      <c r="R1289" s="39" t="s">
        <v>681</v>
      </c>
    </row>
    <row r="1290" spans="1:18" ht="18" customHeight="1" x14ac:dyDescent="0.15">
      <c r="A1290" s="30">
        <v>2</v>
      </c>
      <c r="B1290" s="31" t="s">
        <v>130</v>
      </c>
      <c r="C1290" s="31">
        <v>4</v>
      </c>
      <c r="D1290" s="31" t="s">
        <v>678</v>
      </c>
      <c r="E1290" s="31">
        <v>4</v>
      </c>
      <c r="F1290" s="31" t="s">
        <v>758</v>
      </c>
      <c r="G1290" s="31">
        <v>11</v>
      </c>
      <c r="H1290" s="31" t="s">
        <v>33</v>
      </c>
      <c r="I1290" s="31">
        <v>3</v>
      </c>
      <c r="J1290" s="84" t="s">
        <v>35</v>
      </c>
      <c r="K1290" s="98"/>
      <c r="L1290" s="98"/>
      <c r="M1290" s="98"/>
      <c r="N1290" s="83" t="s">
        <v>770</v>
      </c>
      <c r="O1290" s="98">
        <v>7500</v>
      </c>
      <c r="P1290" s="81"/>
      <c r="Q1290" s="33"/>
      <c r="R1290" s="39" t="s">
        <v>681</v>
      </c>
    </row>
    <row r="1291" spans="1:18" ht="18" customHeight="1" x14ac:dyDescent="0.15">
      <c r="A1291" s="30">
        <v>2</v>
      </c>
      <c r="B1291" s="31" t="s">
        <v>130</v>
      </c>
      <c r="C1291" s="31">
        <v>4</v>
      </c>
      <c r="D1291" s="31" t="s">
        <v>678</v>
      </c>
      <c r="E1291" s="31">
        <v>4</v>
      </c>
      <c r="F1291" s="31" t="s">
        <v>758</v>
      </c>
      <c r="G1291" s="31">
        <v>11</v>
      </c>
      <c r="H1291" s="31" t="s">
        <v>33</v>
      </c>
      <c r="I1291" s="32">
        <v>4</v>
      </c>
      <c r="J1291" s="83" t="s">
        <v>111</v>
      </c>
      <c r="K1291" s="98">
        <v>624</v>
      </c>
      <c r="L1291" s="98">
        <v>0</v>
      </c>
      <c r="M1291" s="98">
        <f>K1291-L1291</f>
        <v>624</v>
      </c>
      <c r="N1291" s="83" t="s">
        <v>771</v>
      </c>
      <c r="O1291" s="98">
        <v>73720</v>
      </c>
      <c r="P1291" s="81"/>
      <c r="Q1291" s="33"/>
      <c r="R1291" s="39" t="s">
        <v>681</v>
      </c>
    </row>
    <row r="1292" spans="1:18" ht="18" customHeight="1" x14ac:dyDescent="0.15">
      <c r="A1292" s="30">
        <v>2</v>
      </c>
      <c r="B1292" s="31" t="s">
        <v>130</v>
      </c>
      <c r="C1292" s="31">
        <v>4</v>
      </c>
      <c r="D1292" s="31" t="s">
        <v>678</v>
      </c>
      <c r="E1292" s="31">
        <v>4</v>
      </c>
      <c r="F1292" s="31" t="s">
        <v>758</v>
      </c>
      <c r="G1292" s="31">
        <v>11</v>
      </c>
      <c r="H1292" s="31" t="s">
        <v>33</v>
      </c>
      <c r="I1292" s="31">
        <v>4</v>
      </c>
      <c r="J1292" s="84" t="s">
        <v>111</v>
      </c>
      <c r="K1292" s="98"/>
      <c r="L1292" s="98"/>
      <c r="M1292" s="98"/>
      <c r="N1292" s="83" t="s">
        <v>772</v>
      </c>
      <c r="O1292" s="98">
        <v>86400</v>
      </c>
      <c r="P1292" s="81"/>
      <c r="Q1292" s="33"/>
      <c r="R1292" s="39" t="s">
        <v>681</v>
      </c>
    </row>
    <row r="1293" spans="1:18" ht="18" customHeight="1" x14ac:dyDescent="0.15">
      <c r="A1293" s="30">
        <v>2</v>
      </c>
      <c r="B1293" s="31" t="s">
        <v>130</v>
      </c>
      <c r="C1293" s="31">
        <v>4</v>
      </c>
      <c r="D1293" s="31" t="s">
        <v>678</v>
      </c>
      <c r="E1293" s="31">
        <v>4</v>
      </c>
      <c r="F1293" s="31" t="s">
        <v>758</v>
      </c>
      <c r="G1293" s="31">
        <v>11</v>
      </c>
      <c r="H1293" s="31" t="s">
        <v>33</v>
      </c>
      <c r="I1293" s="31">
        <v>4</v>
      </c>
      <c r="J1293" s="84" t="s">
        <v>111</v>
      </c>
      <c r="K1293" s="98"/>
      <c r="L1293" s="98"/>
      <c r="M1293" s="98"/>
      <c r="N1293" s="83" t="s">
        <v>773</v>
      </c>
      <c r="O1293" s="98">
        <v>200000</v>
      </c>
      <c r="P1293" s="81"/>
      <c r="Q1293" s="33"/>
      <c r="R1293" s="39" t="s">
        <v>681</v>
      </c>
    </row>
    <row r="1294" spans="1:18" ht="18" customHeight="1" x14ac:dyDescent="0.15">
      <c r="A1294" s="30">
        <v>2</v>
      </c>
      <c r="B1294" s="31" t="s">
        <v>130</v>
      </c>
      <c r="C1294" s="31">
        <v>4</v>
      </c>
      <c r="D1294" s="31" t="s">
        <v>678</v>
      </c>
      <c r="E1294" s="31">
        <v>4</v>
      </c>
      <c r="F1294" s="31" t="s">
        <v>758</v>
      </c>
      <c r="G1294" s="31">
        <v>11</v>
      </c>
      <c r="H1294" s="31" t="s">
        <v>33</v>
      </c>
      <c r="I1294" s="31">
        <v>4</v>
      </c>
      <c r="J1294" s="84" t="s">
        <v>111</v>
      </c>
      <c r="K1294" s="98"/>
      <c r="L1294" s="98"/>
      <c r="M1294" s="98"/>
      <c r="N1294" s="83" t="s">
        <v>774</v>
      </c>
      <c r="O1294" s="98">
        <v>45000</v>
      </c>
      <c r="P1294" s="81"/>
      <c r="Q1294" s="33"/>
      <c r="R1294" s="39" t="s">
        <v>681</v>
      </c>
    </row>
    <row r="1295" spans="1:18" ht="18" customHeight="1" x14ac:dyDescent="0.15">
      <c r="A1295" s="30">
        <v>2</v>
      </c>
      <c r="B1295" s="31" t="s">
        <v>130</v>
      </c>
      <c r="C1295" s="31">
        <v>4</v>
      </c>
      <c r="D1295" s="31" t="s">
        <v>678</v>
      </c>
      <c r="E1295" s="31">
        <v>4</v>
      </c>
      <c r="F1295" s="31" t="s">
        <v>758</v>
      </c>
      <c r="G1295" s="31">
        <v>11</v>
      </c>
      <c r="H1295" s="31" t="s">
        <v>33</v>
      </c>
      <c r="I1295" s="31">
        <v>4</v>
      </c>
      <c r="J1295" s="84" t="s">
        <v>111</v>
      </c>
      <c r="K1295" s="98"/>
      <c r="L1295" s="98"/>
      <c r="M1295" s="98"/>
      <c r="N1295" s="83" t="s">
        <v>775</v>
      </c>
      <c r="O1295" s="98">
        <v>108000</v>
      </c>
      <c r="P1295" s="81"/>
      <c r="Q1295" s="33"/>
      <c r="R1295" s="39" t="s">
        <v>681</v>
      </c>
    </row>
    <row r="1296" spans="1:18" ht="18" customHeight="1" x14ac:dyDescent="0.15">
      <c r="A1296" s="30">
        <v>2</v>
      </c>
      <c r="B1296" s="31" t="s">
        <v>130</v>
      </c>
      <c r="C1296" s="31">
        <v>4</v>
      </c>
      <c r="D1296" s="31" t="s">
        <v>678</v>
      </c>
      <c r="E1296" s="31">
        <v>4</v>
      </c>
      <c r="F1296" s="31" t="s">
        <v>758</v>
      </c>
      <c r="G1296" s="31">
        <v>11</v>
      </c>
      <c r="H1296" s="31" t="s">
        <v>33</v>
      </c>
      <c r="I1296" s="31">
        <v>4</v>
      </c>
      <c r="J1296" s="84" t="s">
        <v>111</v>
      </c>
      <c r="K1296" s="98"/>
      <c r="L1296" s="98"/>
      <c r="M1296" s="98"/>
      <c r="N1296" s="83" t="s">
        <v>776</v>
      </c>
      <c r="O1296" s="98">
        <v>110000</v>
      </c>
      <c r="P1296" s="81"/>
      <c r="Q1296" s="33"/>
      <c r="R1296" s="39" t="s">
        <v>681</v>
      </c>
    </row>
    <row r="1297" spans="1:18" ht="18" customHeight="1" x14ac:dyDescent="0.15">
      <c r="A1297" s="30">
        <v>2</v>
      </c>
      <c r="B1297" s="31" t="s">
        <v>130</v>
      </c>
      <c r="C1297" s="31">
        <v>4</v>
      </c>
      <c r="D1297" s="31" t="s">
        <v>678</v>
      </c>
      <c r="E1297" s="31">
        <v>4</v>
      </c>
      <c r="F1297" s="31" t="s">
        <v>758</v>
      </c>
      <c r="G1297" s="32">
        <v>12</v>
      </c>
      <c r="H1297" s="32" t="s">
        <v>36</v>
      </c>
      <c r="I1297" s="32"/>
      <c r="J1297" s="83"/>
      <c r="K1297" s="98"/>
      <c r="L1297" s="98"/>
      <c r="M1297" s="98"/>
      <c r="N1297" s="83"/>
      <c r="O1297" s="33"/>
      <c r="P1297" s="81"/>
      <c r="Q1297" s="33"/>
      <c r="R1297" s="39" t="s">
        <v>681</v>
      </c>
    </row>
    <row r="1298" spans="1:18" ht="18" customHeight="1" x14ac:dyDescent="0.15">
      <c r="A1298" s="30">
        <v>2</v>
      </c>
      <c r="B1298" s="31" t="s">
        <v>130</v>
      </c>
      <c r="C1298" s="31">
        <v>4</v>
      </c>
      <c r="D1298" s="31" t="s">
        <v>678</v>
      </c>
      <c r="E1298" s="31">
        <v>4</v>
      </c>
      <c r="F1298" s="31" t="s">
        <v>758</v>
      </c>
      <c r="G1298" s="31">
        <v>12</v>
      </c>
      <c r="H1298" s="31" t="s">
        <v>36</v>
      </c>
      <c r="I1298" s="32">
        <v>1</v>
      </c>
      <c r="J1298" s="83" t="s">
        <v>37</v>
      </c>
      <c r="K1298" s="98">
        <v>886</v>
      </c>
      <c r="L1298" s="98">
        <v>0</v>
      </c>
      <c r="M1298" s="98">
        <f>K1298-L1298</f>
        <v>886</v>
      </c>
      <c r="N1298" s="83" t="s">
        <v>723</v>
      </c>
      <c r="O1298" s="98">
        <v>10000</v>
      </c>
      <c r="P1298" s="81"/>
      <c r="Q1298" s="33"/>
      <c r="R1298" s="39" t="s">
        <v>681</v>
      </c>
    </row>
    <row r="1299" spans="1:18" ht="18" customHeight="1" x14ac:dyDescent="0.15">
      <c r="A1299" s="30">
        <v>2</v>
      </c>
      <c r="B1299" s="31" t="s">
        <v>130</v>
      </c>
      <c r="C1299" s="31">
        <v>4</v>
      </c>
      <c r="D1299" s="31" t="s">
        <v>678</v>
      </c>
      <c r="E1299" s="31">
        <v>4</v>
      </c>
      <c r="F1299" s="31" t="s">
        <v>758</v>
      </c>
      <c r="G1299" s="31">
        <v>12</v>
      </c>
      <c r="H1299" s="31" t="s">
        <v>36</v>
      </c>
      <c r="I1299" s="31">
        <v>1</v>
      </c>
      <c r="J1299" s="84" t="s">
        <v>37</v>
      </c>
      <c r="K1299" s="98"/>
      <c r="L1299" s="98"/>
      <c r="M1299" s="98"/>
      <c r="N1299" s="83" t="s">
        <v>724</v>
      </c>
      <c r="O1299" s="98">
        <v>30000</v>
      </c>
      <c r="P1299" s="81"/>
      <c r="Q1299" s="33"/>
      <c r="R1299" s="39" t="s">
        <v>681</v>
      </c>
    </row>
    <row r="1300" spans="1:18" ht="18" customHeight="1" x14ac:dyDescent="0.15">
      <c r="A1300" s="30">
        <v>2</v>
      </c>
      <c r="B1300" s="31" t="s">
        <v>130</v>
      </c>
      <c r="C1300" s="31">
        <v>4</v>
      </c>
      <c r="D1300" s="31" t="s">
        <v>678</v>
      </c>
      <c r="E1300" s="31">
        <v>4</v>
      </c>
      <c r="F1300" s="31" t="s">
        <v>758</v>
      </c>
      <c r="G1300" s="31">
        <v>12</v>
      </c>
      <c r="H1300" s="31" t="s">
        <v>36</v>
      </c>
      <c r="I1300" s="31">
        <v>1</v>
      </c>
      <c r="J1300" s="84" t="s">
        <v>37</v>
      </c>
      <c r="K1300" s="98"/>
      <c r="L1300" s="98"/>
      <c r="M1300" s="98"/>
      <c r="N1300" s="83" t="s">
        <v>777</v>
      </c>
      <c r="O1300" s="98">
        <v>390000</v>
      </c>
      <c r="P1300" s="81"/>
      <c r="Q1300" s="33"/>
      <c r="R1300" s="39" t="s">
        <v>681</v>
      </c>
    </row>
    <row r="1301" spans="1:18" ht="18" customHeight="1" x14ac:dyDescent="0.15">
      <c r="A1301" s="30">
        <v>2</v>
      </c>
      <c r="B1301" s="31" t="s">
        <v>130</v>
      </c>
      <c r="C1301" s="31">
        <v>4</v>
      </c>
      <c r="D1301" s="31" t="s">
        <v>678</v>
      </c>
      <c r="E1301" s="31">
        <v>4</v>
      </c>
      <c r="F1301" s="31" t="s">
        <v>758</v>
      </c>
      <c r="G1301" s="31">
        <v>12</v>
      </c>
      <c r="H1301" s="31" t="s">
        <v>36</v>
      </c>
      <c r="I1301" s="31">
        <v>1</v>
      </c>
      <c r="J1301" s="84" t="s">
        <v>37</v>
      </c>
      <c r="K1301" s="98"/>
      <c r="L1301" s="98"/>
      <c r="M1301" s="98"/>
      <c r="N1301" s="83" t="s">
        <v>753</v>
      </c>
      <c r="O1301" s="98">
        <v>416000</v>
      </c>
      <c r="P1301" s="81"/>
      <c r="Q1301" s="33"/>
      <c r="R1301" s="39" t="s">
        <v>681</v>
      </c>
    </row>
    <row r="1302" spans="1:18" ht="18" customHeight="1" x14ac:dyDescent="0.15">
      <c r="A1302" s="30">
        <v>2</v>
      </c>
      <c r="B1302" s="31" t="s">
        <v>130</v>
      </c>
      <c r="C1302" s="31">
        <v>4</v>
      </c>
      <c r="D1302" s="31" t="s">
        <v>678</v>
      </c>
      <c r="E1302" s="31">
        <v>4</v>
      </c>
      <c r="F1302" s="31" t="s">
        <v>758</v>
      </c>
      <c r="G1302" s="31">
        <v>12</v>
      </c>
      <c r="H1302" s="31" t="s">
        <v>36</v>
      </c>
      <c r="I1302" s="31">
        <v>1</v>
      </c>
      <c r="J1302" s="84" t="s">
        <v>37</v>
      </c>
      <c r="K1302" s="98"/>
      <c r="L1302" s="98"/>
      <c r="M1302" s="98"/>
      <c r="N1302" s="83" t="s">
        <v>727</v>
      </c>
      <c r="O1302" s="98">
        <v>40000</v>
      </c>
      <c r="P1302" s="81"/>
      <c r="Q1302" s="33"/>
      <c r="R1302" s="39" t="s">
        <v>681</v>
      </c>
    </row>
    <row r="1303" spans="1:18" ht="18" customHeight="1" x14ac:dyDescent="0.15">
      <c r="A1303" s="30">
        <v>2</v>
      </c>
      <c r="B1303" s="31" t="s">
        <v>130</v>
      </c>
      <c r="C1303" s="31">
        <v>4</v>
      </c>
      <c r="D1303" s="31" t="s">
        <v>678</v>
      </c>
      <c r="E1303" s="31">
        <v>4</v>
      </c>
      <c r="F1303" s="31" t="s">
        <v>758</v>
      </c>
      <c r="G1303" s="31">
        <v>12</v>
      </c>
      <c r="H1303" s="31" t="s">
        <v>36</v>
      </c>
      <c r="I1303" s="32">
        <v>3</v>
      </c>
      <c r="J1303" s="83" t="s">
        <v>6</v>
      </c>
      <c r="K1303" s="98">
        <v>108</v>
      </c>
      <c r="L1303" s="98">
        <v>0</v>
      </c>
      <c r="M1303" s="98">
        <f>K1303-L1303</f>
        <v>108</v>
      </c>
      <c r="N1303" s="83" t="s">
        <v>778</v>
      </c>
      <c r="O1303" s="98">
        <v>34560</v>
      </c>
      <c r="P1303" s="81"/>
      <c r="Q1303" s="33"/>
      <c r="R1303" s="39" t="s">
        <v>681</v>
      </c>
    </row>
    <row r="1304" spans="1:18" ht="18" customHeight="1" x14ac:dyDescent="0.15">
      <c r="A1304" s="30">
        <v>2</v>
      </c>
      <c r="B1304" s="31" t="s">
        <v>130</v>
      </c>
      <c r="C1304" s="31">
        <v>4</v>
      </c>
      <c r="D1304" s="31" t="s">
        <v>678</v>
      </c>
      <c r="E1304" s="31">
        <v>4</v>
      </c>
      <c r="F1304" s="31" t="s">
        <v>758</v>
      </c>
      <c r="G1304" s="31">
        <v>12</v>
      </c>
      <c r="H1304" s="31" t="s">
        <v>36</v>
      </c>
      <c r="I1304" s="31">
        <v>3</v>
      </c>
      <c r="J1304" s="84" t="s">
        <v>6</v>
      </c>
      <c r="K1304" s="98"/>
      <c r="L1304" s="98"/>
      <c r="M1304" s="98"/>
      <c r="N1304" s="83" t="s">
        <v>779</v>
      </c>
      <c r="O1304" s="98">
        <v>72700</v>
      </c>
      <c r="P1304" s="81"/>
      <c r="Q1304" s="33"/>
      <c r="R1304" s="39" t="s">
        <v>681</v>
      </c>
    </row>
    <row r="1305" spans="1:18" ht="18" customHeight="1" x14ac:dyDescent="0.15">
      <c r="A1305" s="30">
        <v>2</v>
      </c>
      <c r="B1305" s="31" t="s">
        <v>130</v>
      </c>
      <c r="C1305" s="31">
        <v>4</v>
      </c>
      <c r="D1305" s="31" t="s">
        <v>678</v>
      </c>
      <c r="E1305" s="31">
        <v>4</v>
      </c>
      <c r="F1305" s="31" t="s">
        <v>758</v>
      </c>
      <c r="G1305" s="32">
        <v>13</v>
      </c>
      <c r="H1305" s="32" t="s">
        <v>39</v>
      </c>
      <c r="I1305" s="32"/>
      <c r="J1305" s="83"/>
      <c r="K1305" s="98"/>
      <c r="L1305" s="98"/>
      <c r="M1305" s="98"/>
      <c r="N1305" s="83"/>
      <c r="O1305" s="33"/>
      <c r="P1305" s="81"/>
      <c r="Q1305" s="33"/>
      <c r="R1305" s="39" t="s">
        <v>681</v>
      </c>
    </row>
    <row r="1306" spans="1:18" ht="18" customHeight="1" x14ac:dyDescent="0.15">
      <c r="A1306" s="30">
        <v>2</v>
      </c>
      <c r="B1306" s="31" t="s">
        <v>130</v>
      </c>
      <c r="C1306" s="31">
        <v>4</v>
      </c>
      <c r="D1306" s="31" t="s">
        <v>678</v>
      </c>
      <c r="E1306" s="31">
        <v>4</v>
      </c>
      <c r="F1306" s="31" t="s">
        <v>758</v>
      </c>
      <c r="G1306" s="31">
        <v>13</v>
      </c>
      <c r="H1306" s="31" t="s">
        <v>39</v>
      </c>
      <c r="I1306" s="32">
        <v>1</v>
      </c>
      <c r="J1306" s="83" t="s">
        <v>729</v>
      </c>
      <c r="K1306" s="98">
        <v>750</v>
      </c>
      <c r="L1306" s="98">
        <v>0</v>
      </c>
      <c r="M1306" s="98">
        <f>K1306-L1306</f>
        <v>750</v>
      </c>
      <c r="N1306" s="83" t="s">
        <v>780</v>
      </c>
      <c r="O1306" s="98">
        <v>750000</v>
      </c>
      <c r="P1306" s="81"/>
      <c r="Q1306" s="33"/>
      <c r="R1306" s="39" t="s">
        <v>681</v>
      </c>
    </row>
    <row r="1307" spans="1:18" ht="18" customHeight="1" x14ac:dyDescent="0.15">
      <c r="A1307" s="30">
        <v>2</v>
      </c>
      <c r="B1307" s="31" t="s">
        <v>130</v>
      </c>
      <c r="C1307" s="31">
        <v>4</v>
      </c>
      <c r="D1307" s="31" t="s">
        <v>678</v>
      </c>
      <c r="E1307" s="31">
        <v>4</v>
      </c>
      <c r="F1307" s="31" t="s">
        <v>758</v>
      </c>
      <c r="G1307" s="32">
        <v>14</v>
      </c>
      <c r="H1307" s="32" t="s">
        <v>40</v>
      </c>
      <c r="I1307" s="32"/>
      <c r="J1307" s="83"/>
      <c r="K1307" s="98"/>
      <c r="L1307" s="98"/>
      <c r="M1307" s="98"/>
      <c r="N1307" s="83"/>
      <c r="O1307" s="33"/>
      <c r="P1307" s="81"/>
      <c r="Q1307" s="33"/>
      <c r="R1307" s="39" t="s">
        <v>681</v>
      </c>
    </row>
    <row r="1308" spans="1:18" ht="18" customHeight="1" x14ac:dyDescent="0.15">
      <c r="A1308" s="30">
        <v>2</v>
      </c>
      <c r="B1308" s="31" t="s">
        <v>130</v>
      </c>
      <c r="C1308" s="31">
        <v>4</v>
      </c>
      <c r="D1308" s="31" t="s">
        <v>678</v>
      </c>
      <c r="E1308" s="31">
        <v>4</v>
      </c>
      <c r="F1308" s="31" t="s">
        <v>758</v>
      </c>
      <c r="G1308" s="31">
        <v>14</v>
      </c>
      <c r="H1308" s="31" t="s">
        <v>40</v>
      </c>
      <c r="I1308" s="32">
        <v>21</v>
      </c>
      <c r="J1308" s="83" t="s">
        <v>56</v>
      </c>
      <c r="K1308" s="98">
        <v>10</v>
      </c>
      <c r="L1308" s="98">
        <v>0</v>
      </c>
      <c r="M1308" s="98">
        <f t="shared" ref="M1308:M1310" si="78">K1308-L1308</f>
        <v>10</v>
      </c>
      <c r="N1308" s="83" t="s">
        <v>781</v>
      </c>
      <c r="O1308" s="98">
        <v>10000</v>
      </c>
      <c r="P1308" s="81"/>
      <c r="Q1308" s="33"/>
      <c r="R1308" s="39" t="s">
        <v>681</v>
      </c>
    </row>
    <row r="1309" spans="1:18" ht="18" customHeight="1" x14ac:dyDescent="0.15">
      <c r="A1309" s="30">
        <v>2</v>
      </c>
      <c r="B1309" s="31" t="s">
        <v>130</v>
      </c>
      <c r="C1309" s="31">
        <v>4</v>
      </c>
      <c r="D1309" s="31" t="s">
        <v>678</v>
      </c>
      <c r="E1309" s="31">
        <v>4</v>
      </c>
      <c r="F1309" s="31" t="s">
        <v>758</v>
      </c>
      <c r="G1309" s="31">
        <v>14</v>
      </c>
      <c r="H1309" s="31" t="s">
        <v>40</v>
      </c>
      <c r="I1309" s="32">
        <v>31</v>
      </c>
      <c r="J1309" s="83" t="s">
        <v>181</v>
      </c>
      <c r="K1309" s="98">
        <v>341</v>
      </c>
      <c r="L1309" s="98">
        <v>0</v>
      </c>
      <c r="M1309" s="98">
        <f t="shared" si="78"/>
        <v>341</v>
      </c>
      <c r="N1309" s="83" t="s">
        <v>732</v>
      </c>
      <c r="O1309" s="98">
        <v>340200</v>
      </c>
      <c r="P1309" s="81"/>
      <c r="Q1309" s="33"/>
      <c r="R1309" s="39" t="s">
        <v>681</v>
      </c>
    </row>
    <row r="1310" spans="1:18" ht="18" customHeight="1" x14ac:dyDescent="0.15">
      <c r="A1310" s="30">
        <v>2</v>
      </c>
      <c r="B1310" s="31" t="s">
        <v>130</v>
      </c>
      <c r="C1310" s="31">
        <v>4</v>
      </c>
      <c r="D1310" s="31" t="s">
        <v>678</v>
      </c>
      <c r="E1310" s="31">
        <v>4</v>
      </c>
      <c r="F1310" s="31" t="s">
        <v>758</v>
      </c>
      <c r="G1310" s="31">
        <v>14</v>
      </c>
      <c r="H1310" s="31" t="s">
        <v>40</v>
      </c>
      <c r="I1310" s="32">
        <v>41</v>
      </c>
      <c r="J1310" s="83" t="s">
        <v>182</v>
      </c>
      <c r="K1310" s="98">
        <v>47</v>
      </c>
      <c r="L1310" s="98">
        <v>0</v>
      </c>
      <c r="M1310" s="98">
        <f t="shared" si="78"/>
        <v>47</v>
      </c>
      <c r="N1310" s="83" t="s">
        <v>757</v>
      </c>
      <c r="O1310" s="98">
        <v>46440</v>
      </c>
      <c r="P1310" s="81"/>
      <c r="Q1310" s="33"/>
      <c r="R1310" s="39" t="s">
        <v>681</v>
      </c>
    </row>
    <row r="1311" spans="1:18" s="6" customFormat="1" ht="18" customHeight="1" x14ac:dyDescent="0.15">
      <c r="A1311" s="13">
        <v>2</v>
      </c>
      <c r="B1311" s="14" t="s">
        <v>2998</v>
      </c>
      <c r="C1311" s="19">
        <v>4</v>
      </c>
      <c r="D1311" s="14" t="s">
        <v>678</v>
      </c>
      <c r="E1311" s="20">
        <v>5</v>
      </c>
      <c r="F1311" s="21" t="s">
        <v>3034</v>
      </c>
      <c r="G1311" s="20"/>
      <c r="H1311" s="21"/>
      <c r="I1311" s="20"/>
      <c r="J1311" s="20"/>
      <c r="K1311" s="22">
        <f>IF(C1311="",SUMIFS($K1312:$K$6096,$A1312:$A$6096,A1311,$E1312:$E$6096,""),IF(E1311="",SUMIFS($K1312:$K$6096,$A1312:$A$6096,A1311,$C1312:$C$6096,C1311,$G1312:$G$6096,""),IF(G1311="",SUMIFS($K1312:$K$6096,$A1312:$A$6096,A1311,$C1312:$C$6096,C1311,$E1312:$E$6096,E1311,$R1312:$R$6096,R1311),IF(I1311="",SUMIFS($K1312:$K$6096,$A1312:$A$6096,A1311,$C1312:$C$6096,C1311,$E1312:$E$6096,E1311,$G1312:$G$6096,G1311,$R1312:$R$6096,R1311),0))))</f>
        <v>8848</v>
      </c>
      <c r="L1311" s="22">
        <f>IF(C1311="",SUMIFS($L1312:$L$6096,$A1312:$A$6096,A1311,$E1312:$E$6096,""),IF(E1311="",SUMIFS($L1312:$L$6096,$A1312:$A$6096,A1311,$C1312:$C$6096,C1311,$G1312:$G$6096,""),IF(G1311="",SUMIFS($L1312:$L$6096,$A1312:$A$6096,A1311,$C1312:$C$6096,C1311,$E1312:$E$6096,E1311,$R1312:$R$6096,R1311),IF(I1311="",SUMIFS($L1312:$L$6096,$A1312:$A$6096,A1311,$C1312:$C$6096,C1311,$E1312:$E$6096,E1311,$G1312:$G$6096,G1311,$R1312:$R$6096,R1311),0))))</f>
        <v>0</v>
      </c>
      <c r="M1311" s="22">
        <f t="shared" ref="M1311" si="79">K1311-L1311</f>
        <v>8848</v>
      </c>
      <c r="N1311" s="77"/>
      <c r="O1311" s="23"/>
      <c r="P1311" s="60"/>
      <c r="Q1311" s="73">
        <f>IF(C1311="",SUMIFS($Q1312:$Q$6096,$A1312:$A$6096,A1311,$E1312:$E$6096,""),IF(E1311="",SUMIFS($Q1312:$Q$6096,$A1312:$A$6096,A1311,$C1312:$C$6096,C1311,$G1312:$G$6096,""),IF(G1311="",SUMIFS($Q1312:$Q$6096,$A1312:$A$6096,A1311,$C1312:$C$6096,C1311,$E1312:$E$6096,E1311,$R1312:$R$6096,R1311),IF(I1311="",SUMIFS($Q1312:$Q$6096,$A1312:$A$6096,A1311,$C1312:$C$6096,C1311,$E1312:$E$6096,E1311,$G1312:$G$6096,G1311,$R1312:$R$6096,R1311),0))))</f>
        <v>0</v>
      </c>
      <c r="R1311" s="61" t="s">
        <v>3030</v>
      </c>
    </row>
    <row r="1312" spans="1:18" ht="18" customHeight="1" x14ac:dyDescent="0.15">
      <c r="A1312" s="30">
        <v>2</v>
      </c>
      <c r="B1312" s="31" t="s">
        <v>130</v>
      </c>
      <c r="C1312" s="31">
        <v>4</v>
      </c>
      <c r="D1312" s="31" t="s">
        <v>678</v>
      </c>
      <c r="E1312" s="31">
        <v>5</v>
      </c>
      <c r="F1312" s="31" t="s">
        <v>782</v>
      </c>
      <c r="G1312" s="32">
        <v>1</v>
      </c>
      <c r="H1312" s="32" t="s">
        <v>19</v>
      </c>
      <c r="I1312" s="32"/>
      <c r="J1312" s="83"/>
      <c r="K1312" s="98"/>
      <c r="L1312" s="98"/>
      <c r="M1312" s="98"/>
      <c r="N1312" s="83"/>
      <c r="O1312" s="33"/>
      <c r="P1312" s="81"/>
      <c r="Q1312" s="33"/>
      <c r="R1312" s="39" t="s">
        <v>681</v>
      </c>
    </row>
    <row r="1313" spans="1:18" ht="18" customHeight="1" x14ac:dyDescent="0.15">
      <c r="A1313" s="30">
        <v>2</v>
      </c>
      <c r="B1313" s="31" t="s">
        <v>130</v>
      </c>
      <c r="C1313" s="31">
        <v>4</v>
      </c>
      <c r="D1313" s="31" t="s">
        <v>678</v>
      </c>
      <c r="E1313" s="31">
        <v>5</v>
      </c>
      <c r="F1313" s="31" t="s">
        <v>782</v>
      </c>
      <c r="G1313" s="31">
        <v>1</v>
      </c>
      <c r="H1313" s="31" t="s">
        <v>19</v>
      </c>
      <c r="I1313" s="32">
        <v>21</v>
      </c>
      <c r="J1313" s="83" t="s">
        <v>134</v>
      </c>
      <c r="K1313" s="98">
        <v>920</v>
      </c>
      <c r="L1313" s="98">
        <v>0</v>
      </c>
      <c r="M1313" s="98">
        <f>K1313-L1313</f>
        <v>920</v>
      </c>
      <c r="N1313" s="83" t="s">
        <v>783</v>
      </c>
      <c r="O1313" s="98">
        <v>44400</v>
      </c>
      <c r="P1313" s="81"/>
      <c r="Q1313" s="33"/>
      <c r="R1313" s="39" t="s">
        <v>681</v>
      </c>
    </row>
    <row r="1314" spans="1:18" ht="18" customHeight="1" x14ac:dyDescent="0.15">
      <c r="A1314" s="30">
        <v>2</v>
      </c>
      <c r="B1314" s="31" t="s">
        <v>130</v>
      </c>
      <c r="C1314" s="31">
        <v>4</v>
      </c>
      <c r="D1314" s="31" t="s">
        <v>678</v>
      </c>
      <c r="E1314" s="31">
        <v>5</v>
      </c>
      <c r="F1314" s="31" t="s">
        <v>782</v>
      </c>
      <c r="G1314" s="31">
        <v>1</v>
      </c>
      <c r="H1314" s="31" t="s">
        <v>19</v>
      </c>
      <c r="I1314" s="31">
        <v>21</v>
      </c>
      <c r="J1314" s="84" t="s">
        <v>134</v>
      </c>
      <c r="K1314" s="98"/>
      <c r="L1314" s="98"/>
      <c r="M1314" s="98"/>
      <c r="N1314" s="83" t="s">
        <v>760</v>
      </c>
      <c r="O1314" s="98">
        <v>76000</v>
      </c>
      <c r="P1314" s="81"/>
      <c r="Q1314" s="33"/>
      <c r="R1314" s="39" t="s">
        <v>681</v>
      </c>
    </row>
    <row r="1315" spans="1:18" ht="18" customHeight="1" x14ac:dyDescent="0.15">
      <c r="A1315" s="30">
        <v>2</v>
      </c>
      <c r="B1315" s="31" t="s">
        <v>130</v>
      </c>
      <c r="C1315" s="31">
        <v>4</v>
      </c>
      <c r="D1315" s="31" t="s">
        <v>678</v>
      </c>
      <c r="E1315" s="31">
        <v>5</v>
      </c>
      <c r="F1315" s="31" t="s">
        <v>782</v>
      </c>
      <c r="G1315" s="31">
        <v>1</v>
      </c>
      <c r="H1315" s="31" t="s">
        <v>19</v>
      </c>
      <c r="I1315" s="31">
        <v>21</v>
      </c>
      <c r="J1315" s="84" t="s">
        <v>134</v>
      </c>
      <c r="K1315" s="98"/>
      <c r="L1315" s="98"/>
      <c r="M1315" s="98"/>
      <c r="N1315" s="83" t="s">
        <v>694</v>
      </c>
      <c r="O1315" s="98">
        <v>189000</v>
      </c>
      <c r="P1315" s="81"/>
      <c r="Q1315" s="33"/>
      <c r="R1315" s="39" t="s">
        <v>681</v>
      </c>
    </row>
    <row r="1316" spans="1:18" ht="18" customHeight="1" x14ac:dyDescent="0.15">
      <c r="A1316" s="30">
        <v>2</v>
      </c>
      <c r="B1316" s="31" t="s">
        <v>130</v>
      </c>
      <c r="C1316" s="31">
        <v>4</v>
      </c>
      <c r="D1316" s="31" t="s">
        <v>678</v>
      </c>
      <c r="E1316" s="31">
        <v>5</v>
      </c>
      <c r="F1316" s="31" t="s">
        <v>782</v>
      </c>
      <c r="G1316" s="31">
        <v>1</v>
      </c>
      <c r="H1316" s="31" t="s">
        <v>19</v>
      </c>
      <c r="I1316" s="31">
        <v>21</v>
      </c>
      <c r="J1316" s="84" t="s">
        <v>134</v>
      </c>
      <c r="K1316" s="98"/>
      <c r="L1316" s="98"/>
      <c r="M1316" s="98"/>
      <c r="N1316" s="83" t="s">
        <v>738</v>
      </c>
      <c r="O1316" s="98">
        <v>481500</v>
      </c>
      <c r="P1316" s="81"/>
      <c r="Q1316" s="33"/>
      <c r="R1316" s="39" t="s">
        <v>681</v>
      </c>
    </row>
    <row r="1317" spans="1:18" ht="18" customHeight="1" x14ac:dyDescent="0.15">
      <c r="A1317" s="30">
        <v>2</v>
      </c>
      <c r="B1317" s="31" t="s">
        <v>130</v>
      </c>
      <c r="C1317" s="31">
        <v>4</v>
      </c>
      <c r="D1317" s="31" t="s">
        <v>678</v>
      </c>
      <c r="E1317" s="31">
        <v>5</v>
      </c>
      <c r="F1317" s="31" t="s">
        <v>782</v>
      </c>
      <c r="G1317" s="31">
        <v>1</v>
      </c>
      <c r="H1317" s="31" t="s">
        <v>19</v>
      </c>
      <c r="I1317" s="31">
        <v>21</v>
      </c>
      <c r="J1317" s="84" t="s">
        <v>134</v>
      </c>
      <c r="K1317" s="98"/>
      <c r="L1317" s="98"/>
      <c r="M1317" s="98"/>
      <c r="N1317" s="83" t="s">
        <v>696</v>
      </c>
      <c r="O1317" s="98">
        <v>30000</v>
      </c>
      <c r="P1317" s="81"/>
      <c r="Q1317" s="33"/>
      <c r="R1317" s="39" t="s">
        <v>681</v>
      </c>
    </row>
    <row r="1318" spans="1:18" ht="18" customHeight="1" x14ac:dyDescent="0.15">
      <c r="A1318" s="30">
        <v>2</v>
      </c>
      <c r="B1318" s="31" t="s">
        <v>130</v>
      </c>
      <c r="C1318" s="31">
        <v>4</v>
      </c>
      <c r="D1318" s="31" t="s">
        <v>678</v>
      </c>
      <c r="E1318" s="31">
        <v>5</v>
      </c>
      <c r="F1318" s="31" t="s">
        <v>782</v>
      </c>
      <c r="G1318" s="31">
        <v>1</v>
      </c>
      <c r="H1318" s="31" t="s">
        <v>19</v>
      </c>
      <c r="I1318" s="31">
        <v>21</v>
      </c>
      <c r="J1318" s="84" t="s">
        <v>134</v>
      </c>
      <c r="K1318" s="98"/>
      <c r="L1318" s="98"/>
      <c r="M1318" s="98"/>
      <c r="N1318" s="83" t="s">
        <v>697</v>
      </c>
      <c r="O1318" s="98">
        <v>10600</v>
      </c>
      <c r="P1318" s="81"/>
      <c r="Q1318" s="33"/>
      <c r="R1318" s="39" t="s">
        <v>681</v>
      </c>
    </row>
    <row r="1319" spans="1:18" ht="18" customHeight="1" x14ac:dyDescent="0.15">
      <c r="A1319" s="30">
        <v>2</v>
      </c>
      <c r="B1319" s="31" t="s">
        <v>130</v>
      </c>
      <c r="C1319" s="31">
        <v>4</v>
      </c>
      <c r="D1319" s="31" t="s">
        <v>678</v>
      </c>
      <c r="E1319" s="31">
        <v>5</v>
      </c>
      <c r="F1319" s="31" t="s">
        <v>782</v>
      </c>
      <c r="G1319" s="31">
        <v>1</v>
      </c>
      <c r="H1319" s="31" t="s">
        <v>19</v>
      </c>
      <c r="I1319" s="31">
        <v>21</v>
      </c>
      <c r="J1319" s="84" t="s">
        <v>134</v>
      </c>
      <c r="K1319" s="98"/>
      <c r="L1319" s="98"/>
      <c r="M1319" s="98"/>
      <c r="N1319" s="83" t="s">
        <v>739</v>
      </c>
      <c r="O1319" s="98">
        <v>88000</v>
      </c>
      <c r="P1319" s="81"/>
      <c r="Q1319" s="33"/>
      <c r="R1319" s="39" t="s">
        <v>681</v>
      </c>
    </row>
    <row r="1320" spans="1:18" ht="18" customHeight="1" x14ac:dyDescent="0.15">
      <c r="A1320" s="30">
        <v>2</v>
      </c>
      <c r="B1320" s="31" t="s">
        <v>130</v>
      </c>
      <c r="C1320" s="31">
        <v>4</v>
      </c>
      <c r="D1320" s="31" t="s">
        <v>678</v>
      </c>
      <c r="E1320" s="31">
        <v>5</v>
      </c>
      <c r="F1320" s="31" t="s">
        <v>782</v>
      </c>
      <c r="G1320" s="32">
        <v>3</v>
      </c>
      <c r="H1320" s="32" t="s">
        <v>784</v>
      </c>
      <c r="I1320" s="32"/>
      <c r="J1320" s="83"/>
      <c r="K1320" s="98"/>
      <c r="L1320" s="98"/>
      <c r="M1320" s="98"/>
      <c r="N1320" s="83"/>
      <c r="O1320" s="33"/>
      <c r="P1320" s="81"/>
      <c r="Q1320" s="33"/>
      <c r="R1320" s="39" t="s">
        <v>681</v>
      </c>
    </row>
    <row r="1321" spans="1:18" ht="18" customHeight="1" x14ac:dyDescent="0.15">
      <c r="A1321" s="30">
        <v>2</v>
      </c>
      <c r="B1321" s="31" t="s">
        <v>130</v>
      </c>
      <c r="C1321" s="31">
        <v>4</v>
      </c>
      <c r="D1321" s="31" t="s">
        <v>678</v>
      </c>
      <c r="E1321" s="31">
        <v>5</v>
      </c>
      <c r="F1321" s="31" t="s">
        <v>782</v>
      </c>
      <c r="G1321" s="31">
        <v>3</v>
      </c>
      <c r="H1321" s="31" t="s">
        <v>784</v>
      </c>
      <c r="I1321" s="32">
        <v>35</v>
      </c>
      <c r="J1321" s="83" t="s">
        <v>25</v>
      </c>
      <c r="K1321" s="98">
        <v>3410</v>
      </c>
      <c r="L1321" s="98">
        <v>0</v>
      </c>
      <c r="M1321" s="98">
        <f>K1321-L1321</f>
        <v>3410</v>
      </c>
      <c r="N1321" s="83" t="s">
        <v>740</v>
      </c>
      <c r="O1321" s="98">
        <v>2220000</v>
      </c>
      <c r="P1321" s="81"/>
      <c r="Q1321" s="33"/>
      <c r="R1321" s="39" t="s">
        <v>681</v>
      </c>
    </row>
    <row r="1322" spans="1:18" ht="18" customHeight="1" x14ac:dyDescent="0.15">
      <c r="A1322" s="30">
        <v>2</v>
      </c>
      <c r="B1322" s="31" t="s">
        <v>130</v>
      </c>
      <c r="C1322" s="31">
        <v>4</v>
      </c>
      <c r="D1322" s="31" t="s">
        <v>678</v>
      </c>
      <c r="E1322" s="31">
        <v>5</v>
      </c>
      <c r="F1322" s="31" t="s">
        <v>782</v>
      </c>
      <c r="G1322" s="31">
        <v>3</v>
      </c>
      <c r="H1322" s="31" t="s">
        <v>784</v>
      </c>
      <c r="I1322" s="31">
        <v>35</v>
      </c>
      <c r="J1322" s="84" t="s">
        <v>25</v>
      </c>
      <c r="K1322" s="98"/>
      <c r="L1322" s="98"/>
      <c r="M1322" s="98"/>
      <c r="N1322" s="83" t="s">
        <v>785</v>
      </c>
      <c r="O1322" s="98">
        <v>490000</v>
      </c>
      <c r="P1322" s="81"/>
      <c r="Q1322" s="33"/>
      <c r="R1322" s="39" t="s">
        <v>681</v>
      </c>
    </row>
    <row r="1323" spans="1:18" ht="18" customHeight="1" x14ac:dyDescent="0.15">
      <c r="A1323" s="30">
        <v>2</v>
      </c>
      <c r="B1323" s="31" t="s">
        <v>130</v>
      </c>
      <c r="C1323" s="31">
        <v>4</v>
      </c>
      <c r="D1323" s="31" t="s">
        <v>678</v>
      </c>
      <c r="E1323" s="31">
        <v>5</v>
      </c>
      <c r="F1323" s="31" t="s">
        <v>782</v>
      </c>
      <c r="G1323" s="31">
        <v>3</v>
      </c>
      <c r="H1323" s="31" t="s">
        <v>784</v>
      </c>
      <c r="I1323" s="31">
        <v>35</v>
      </c>
      <c r="J1323" s="84" t="s">
        <v>25</v>
      </c>
      <c r="K1323" s="98"/>
      <c r="L1323" s="98"/>
      <c r="M1323" s="98"/>
      <c r="N1323" s="83" t="s">
        <v>701</v>
      </c>
      <c r="O1323" s="98">
        <v>700000</v>
      </c>
      <c r="P1323" s="81"/>
      <c r="Q1323" s="33"/>
      <c r="R1323" s="39" t="s">
        <v>681</v>
      </c>
    </row>
    <row r="1324" spans="1:18" ht="18" customHeight="1" x14ac:dyDescent="0.15">
      <c r="A1324" s="30">
        <v>2</v>
      </c>
      <c r="B1324" s="31" t="s">
        <v>130</v>
      </c>
      <c r="C1324" s="31">
        <v>4</v>
      </c>
      <c r="D1324" s="31" t="s">
        <v>678</v>
      </c>
      <c r="E1324" s="31">
        <v>5</v>
      </c>
      <c r="F1324" s="31" t="s">
        <v>782</v>
      </c>
      <c r="G1324" s="31">
        <v>3</v>
      </c>
      <c r="H1324" s="31" t="s">
        <v>784</v>
      </c>
      <c r="I1324" s="32">
        <v>37</v>
      </c>
      <c r="J1324" s="83" t="s">
        <v>702</v>
      </c>
      <c r="K1324" s="98">
        <v>24</v>
      </c>
      <c r="L1324" s="98">
        <v>0</v>
      </c>
      <c r="M1324" s="98">
        <f>K1324-L1324</f>
        <v>24</v>
      </c>
      <c r="N1324" s="83" t="s">
        <v>742</v>
      </c>
      <c r="O1324" s="98">
        <v>24000</v>
      </c>
      <c r="P1324" s="81"/>
      <c r="Q1324" s="33"/>
      <c r="R1324" s="39" t="s">
        <v>681</v>
      </c>
    </row>
    <row r="1325" spans="1:18" ht="18" customHeight="1" x14ac:dyDescent="0.15">
      <c r="A1325" s="30">
        <v>2</v>
      </c>
      <c r="B1325" s="31" t="s">
        <v>130</v>
      </c>
      <c r="C1325" s="31">
        <v>4</v>
      </c>
      <c r="D1325" s="31" t="s">
        <v>678</v>
      </c>
      <c r="E1325" s="31">
        <v>5</v>
      </c>
      <c r="F1325" s="31" t="s">
        <v>782</v>
      </c>
      <c r="G1325" s="32">
        <v>7</v>
      </c>
      <c r="H1325" s="32" t="s">
        <v>44</v>
      </c>
      <c r="I1325" s="32"/>
      <c r="J1325" s="83"/>
      <c r="K1325" s="98"/>
      <c r="L1325" s="98"/>
      <c r="M1325" s="98"/>
      <c r="N1325" s="83"/>
      <c r="O1325" s="33"/>
      <c r="P1325" s="81"/>
      <c r="Q1325" s="33"/>
      <c r="R1325" s="39" t="s">
        <v>681</v>
      </c>
    </row>
    <row r="1326" spans="1:18" ht="18" customHeight="1" x14ac:dyDescent="0.15">
      <c r="A1326" s="30">
        <v>2</v>
      </c>
      <c r="B1326" s="31" t="s">
        <v>130</v>
      </c>
      <c r="C1326" s="31">
        <v>4</v>
      </c>
      <c r="D1326" s="31" t="s">
        <v>678</v>
      </c>
      <c r="E1326" s="31">
        <v>5</v>
      </c>
      <c r="F1326" s="31" t="s">
        <v>782</v>
      </c>
      <c r="G1326" s="31">
        <v>7</v>
      </c>
      <c r="H1326" s="31" t="s">
        <v>44</v>
      </c>
      <c r="I1326" s="32">
        <v>1</v>
      </c>
      <c r="J1326" s="83" t="s">
        <v>155</v>
      </c>
      <c r="K1326" s="98">
        <v>186</v>
      </c>
      <c r="L1326" s="98">
        <v>0</v>
      </c>
      <c r="M1326" s="98">
        <f>K1326-L1326</f>
        <v>186</v>
      </c>
      <c r="N1326" s="83" t="s">
        <v>743</v>
      </c>
      <c r="O1326" s="98">
        <v>186000</v>
      </c>
      <c r="P1326" s="81"/>
      <c r="Q1326" s="33"/>
      <c r="R1326" s="39" t="s">
        <v>681</v>
      </c>
    </row>
    <row r="1327" spans="1:18" ht="18" customHeight="1" x14ac:dyDescent="0.15">
      <c r="A1327" s="30">
        <v>2</v>
      </c>
      <c r="B1327" s="31" t="s">
        <v>130</v>
      </c>
      <c r="C1327" s="31">
        <v>4</v>
      </c>
      <c r="D1327" s="31" t="s">
        <v>678</v>
      </c>
      <c r="E1327" s="31">
        <v>5</v>
      </c>
      <c r="F1327" s="31" t="s">
        <v>782</v>
      </c>
      <c r="G1327" s="32">
        <v>8</v>
      </c>
      <c r="H1327" s="32" t="s">
        <v>77</v>
      </c>
      <c r="I1327" s="32"/>
      <c r="J1327" s="83"/>
      <c r="K1327" s="98"/>
      <c r="L1327" s="98"/>
      <c r="M1327" s="98"/>
      <c r="N1327" s="83"/>
      <c r="O1327" s="33"/>
      <c r="P1327" s="81"/>
      <c r="Q1327" s="33"/>
      <c r="R1327" s="39" t="s">
        <v>681</v>
      </c>
    </row>
    <row r="1328" spans="1:18" ht="18" customHeight="1" x14ac:dyDescent="0.15">
      <c r="A1328" s="30">
        <v>2</v>
      </c>
      <c r="B1328" s="31" t="s">
        <v>130</v>
      </c>
      <c r="C1328" s="31">
        <v>4</v>
      </c>
      <c r="D1328" s="31" t="s">
        <v>678</v>
      </c>
      <c r="E1328" s="31">
        <v>5</v>
      </c>
      <c r="F1328" s="31" t="s">
        <v>782</v>
      </c>
      <c r="G1328" s="31">
        <v>8</v>
      </c>
      <c r="H1328" s="31" t="s">
        <v>77</v>
      </c>
      <c r="I1328" s="32">
        <v>11</v>
      </c>
      <c r="J1328" s="83" t="s">
        <v>78</v>
      </c>
      <c r="K1328" s="98">
        <v>285</v>
      </c>
      <c r="L1328" s="98">
        <v>0</v>
      </c>
      <c r="M1328" s="98">
        <f>K1328-L1328</f>
        <v>285</v>
      </c>
      <c r="N1328" s="83" t="s">
        <v>705</v>
      </c>
      <c r="O1328" s="98">
        <v>63000</v>
      </c>
      <c r="P1328" s="81"/>
      <c r="Q1328" s="33"/>
      <c r="R1328" s="39" t="s">
        <v>681</v>
      </c>
    </row>
    <row r="1329" spans="1:18" ht="18" customHeight="1" x14ac:dyDescent="0.15">
      <c r="A1329" s="30">
        <v>2</v>
      </c>
      <c r="B1329" s="31" t="s">
        <v>130</v>
      </c>
      <c r="C1329" s="31">
        <v>4</v>
      </c>
      <c r="D1329" s="31" t="s">
        <v>678</v>
      </c>
      <c r="E1329" s="31">
        <v>5</v>
      </c>
      <c r="F1329" s="31" t="s">
        <v>782</v>
      </c>
      <c r="G1329" s="31">
        <v>8</v>
      </c>
      <c r="H1329" s="31" t="s">
        <v>77</v>
      </c>
      <c r="I1329" s="31">
        <v>11</v>
      </c>
      <c r="J1329" s="84" t="s">
        <v>78</v>
      </c>
      <c r="K1329" s="98"/>
      <c r="L1329" s="98"/>
      <c r="M1329" s="98"/>
      <c r="N1329" s="83" t="s">
        <v>706</v>
      </c>
      <c r="O1329" s="98">
        <v>92400</v>
      </c>
      <c r="P1329" s="81"/>
      <c r="Q1329" s="33"/>
      <c r="R1329" s="39" t="s">
        <v>681</v>
      </c>
    </row>
    <row r="1330" spans="1:18" ht="18" customHeight="1" x14ac:dyDescent="0.15">
      <c r="A1330" s="30">
        <v>2</v>
      </c>
      <c r="B1330" s="31" t="s">
        <v>130</v>
      </c>
      <c r="C1330" s="31">
        <v>4</v>
      </c>
      <c r="D1330" s="31" t="s">
        <v>678</v>
      </c>
      <c r="E1330" s="31">
        <v>5</v>
      </c>
      <c r="F1330" s="31" t="s">
        <v>782</v>
      </c>
      <c r="G1330" s="31">
        <v>8</v>
      </c>
      <c r="H1330" s="31" t="s">
        <v>77</v>
      </c>
      <c r="I1330" s="31">
        <v>11</v>
      </c>
      <c r="J1330" s="84" t="s">
        <v>78</v>
      </c>
      <c r="K1330" s="98"/>
      <c r="L1330" s="98"/>
      <c r="M1330" s="98"/>
      <c r="N1330" s="83" t="s">
        <v>744</v>
      </c>
      <c r="O1330" s="98">
        <v>99000</v>
      </c>
      <c r="P1330" s="81"/>
      <c r="Q1330" s="33"/>
      <c r="R1330" s="39" t="s">
        <v>681</v>
      </c>
    </row>
    <row r="1331" spans="1:18" ht="18" customHeight="1" x14ac:dyDescent="0.15">
      <c r="A1331" s="30">
        <v>2</v>
      </c>
      <c r="B1331" s="31" t="s">
        <v>130</v>
      </c>
      <c r="C1331" s="31">
        <v>4</v>
      </c>
      <c r="D1331" s="31" t="s">
        <v>678</v>
      </c>
      <c r="E1331" s="31">
        <v>5</v>
      </c>
      <c r="F1331" s="31" t="s">
        <v>782</v>
      </c>
      <c r="G1331" s="31">
        <v>8</v>
      </c>
      <c r="H1331" s="31" t="s">
        <v>77</v>
      </c>
      <c r="I1331" s="31">
        <v>11</v>
      </c>
      <c r="J1331" s="84" t="s">
        <v>78</v>
      </c>
      <c r="K1331" s="98"/>
      <c r="L1331" s="98"/>
      <c r="M1331" s="98"/>
      <c r="N1331" s="83" t="s">
        <v>786</v>
      </c>
      <c r="O1331" s="98">
        <v>30000</v>
      </c>
      <c r="P1331" s="81"/>
      <c r="Q1331" s="33"/>
      <c r="R1331" s="39" t="s">
        <v>681</v>
      </c>
    </row>
    <row r="1332" spans="1:18" ht="18" customHeight="1" x14ac:dyDescent="0.15">
      <c r="A1332" s="30">
        <v>2</v>
      </c>
      <c r="B1332" s="31" t="s">
        <v>130</v>
      </c>
      <c r="C1332" s="31">
        <v>4</v>
      </c>
      <c r="D1332" s="31" t="s">
        <v>678</v>
      </c>
      <c r="E1332" s="31">
        <v>5</v>
      </c>
      <c r="F1332" s="31" t="s">
        <v>782</v>
      </c>
      <c r="G1332" s="32">
        <v>9</v>
      </c>
      <c r="H1332" s="32" t="s">
        <v>30</v>
      </c>
      <c r="I1332" s="32"/>
      <c r="J1332" s="83"/>
      <c r="K1332" s="98"/>
      <c r="L1332" s="98"/>
      <c r="M1332" s="98"/>
      <c r="N1332" s="83"/>
      <c r="O1332" s="33"/>
      <c r="P1332" s="81"/>
      <c r="Q1332" s="33"/>
      <c r="R1332" s="39" t="s">
        <v>681</v>
      </c>
    </row>
    <row r="1333" spans="1:18" ht="18" customHeight="1" x14ac:dyDescent="0.15">
      <c r="A1333" s="30">
        <v>2</v>
      </c>
      <c r="B1333" s="31" t="s">
        <v>130</v>
      </c>
      <c r="C1333" s="31">
        <v>4</v>
      </c>
      <c r="D1333" s="31" t="s">
        <v>678</v>
      </c>
      <c r="E1333" s="31">
        <v>5</v>
      </c>
      <c r="F1333" s="31" t="s">
        <v>782</v>
      </c>
      <c r="G1333" s="31">
        <v>9</v>
      </c>
      <c r="H1333" s="31" t="s">
        <v>30</v>
      </c>
      <c r="I1333" s="32">
        <v>1</v>
      </c>
      <c r="J1333" s="83" t="s">
        <v>80</v>
      </c>
      <c r="K1333" s="98">
        <v>37</v>
      </c>
      <c r="L1333" s="98">
        <v>0</v>
      </c>
      <c r="M1333" s="98">
        <f>K1333-L1333</f>
        <v>37</v>
      </c>
      <c r="N1333" s="83" t="s">
        <v>708</v>
      </c>
      <c r="O1333" s="98">
        <v>35000</v>
      </c>
      <c r="P1333" s="81"/>
      <c r="Q1333" s="33"/>
      <c r="R1333" s="39" t="s">
        <v>681</v>
      </c>
    </row>
    <row r="1334" spans="1:18" ht="18" customHeight="1" x14ac:dyDescent="0.15">
      <c r="A1334" s="30">
        <v>2</v>
      </c>
      <c r="B1334" s="31" t="s">
        <v>130</v>
      </c>
      <c r="C1334" s="31">
        <v>4</v>
      </c>
      <c r="D1334" s="31" t="s">
        <v>678</v>
      </c>
      <c r="E1334" s="31">
        <v>5</v>
      </c>
      <c r="F1334" s="31" t="s">
        <v>782</v>
      </c>
      <c r="G1334" s="31">
        <v>9</v>
      </c>
      <c r="H1334" s="31" t="s">
        <v>30</v>
      </c>
      <c r="I1334" s="31">
        <v>1</v>
      </c>
      <c r="J1334" s="84" t="s">
        <v>80</v>
      </c>
      <c r="K1334" s="98"/>
      <c r="L1334" s="98"/>
      <c r="M1334" s="98"/>
      <c r="N1334" s="83" t="s">
        <v>765</v>
      </c>
      <c r="O1334" s="98">
        <v>2000</v>
      </c>
      <c r="P1334" s="81"/>
      <c r="Q1334" s="33"/>
      <c r="R1334" s="39" t="s">
        <v>681</v>
      </c>
    </row>
    <row r="1335" spans="1:18" ht="18" customHeight="1" x14ac:dyDescent="0.15">
      <c r="A1335" s="30">
        <v>2</v>
      </c>
      <c r="B1335" s="31" t="s">
        <v>130</v>
      </c>
      <c r="C1335" s="31">
        <v>4</v>
      </c>
      <c r="D1335" s="31" t="s">
        <v>678</v>
      </c>
      <c r="E1335" s="31">
        <v>5</v>
      </c>
      <c r="F1335" s="31" t="s">
        <v>782</v>
      </c>
      <c r="G1335" s="31">
        <v>9</v>
      </c>
      <c r="H1335" s="31" t="s">
        <v>30</v>
      </c>
      <c r="I1335" s="32">
        <v>2</v>
      </c>
      <c r="J1335" s="83" t="s">
        <v>31</v>
      </c>
      <c r="K1335" s="98">
        <v>60</v>
      </c>
      <c r="L1335" s="98">
        <v>0</v>
      </c>
      <c r="M1335" s="98">
        <f>K1335-L1335</f>
        <v>60</v>
      </c>
      <c r="N1335" s="83" t="s">
        <v>709</v>
      </c>
      <c r="O1335" s="98">
        <v>60000</v>
      </c>
      <c r="P1335" s="81"/>
      <c r="Q1335" s="33"/>
      <c r="R1335" s="39" t="s">
        <v>681</v>
      </c>
    </row>
    <row r="1336" spans="1:18" ht="18" customHeight="1" x14ac:dyDescent="0.15">
      <c r="A1336" s="30">
        <v>2</v>
      </c>
      <c r="B1336" s="31" t="s">
        <v>130</v>
      </c>
      <c r="C1336" s="31">
        <v>4</v>
      </c>
      <c r="D1336" s="31" t="s">
        <v>678</v>
      </c>
      <c r="E1336" s="31">
        <v>5</v>
      </c>
      <c r="F1336" s="31" t="s">
        <v>782</v>
      </c>
      <c r="G1336" s="32">
        <v>11</v>
      </c>
      <c r="H1336" s="32" t="s">
        <v>33</v>
      </c>
      <c r="I1336" s="32"/>
      <c r="J1336" s="83"/>
      <c r="K1336" s="98"/>
      <c r="L1336" s="98"/>
      <c r="M1336" s="98"/>
      <c r="N1336" s="83"/>
      <c r="O1336" s="33"/>
      <c r="P1336" s="81"/>
      <c r="Q1336" s="33"/>
      <c r="R1336" s="39" t="s">
        <v>681</v>
      </c>
    </row>
    <row r="1337" spans="1:18" ht="18" customHeight="1" x14ac:dyDescent="0.15">
      <c r="A1337" s="30">
        <v>2</v>
      </c>
      <c r="B1337" s="31" t="s">
        <v>130</v>
      </c>
      <c r="C1337" s="31">
        <v>4</v>
      </c>
      <c r="D1337" s="31" t="s">
        <v>678</v>
      </c>
      <c r="E1337" s="31">
        <v>5</v>
      </c>
      <c r="F1337" s="31" t="s">
        <v>782</v>
      </c>
      <c r="G1337" s="31">
        <v>11</v>
      </c>
      <c r="H1337" s="31" t="s">
        <v>33</v>
      </c>
      <c r="I1337" s="32">
        <v>1</v>
      </c>
      <c r="J1337" s="83" t="s">
        <v>34</v>
      </c>
      <c r="K1337" s="98">
        <v>759</v>
      </c>
      <c r="L1337" s="98">
        <v>0</v>
      </c>
      <c r="M1337" s="98">
        <f>K1337-L1337</f>
        <v>759</v>
      </c>
      <c r="N1337" s="83" t="s">
        <v>710</v>
      </c>
      <c r="O1337" s="98">
        <v>135000</v>
      </c>
      <c r="P1337" s="81"/>
      <c r="Q1337" s="33"/>
      <c r="R1337" s="39" t="s">
        <v>681</v>
      </c>
    </row>
    <row r="1338" spans="1:18" ht="18" customHeight="1" x14ac:dyDescent="0.15">
      <c r="A1338" s="30">
        <v>2</v>
      </c>
      <c r="B1338" s="31" t="s">
        <v>130</v>
      </c>
      <c r="C1338" s="31">
        <v>4</v>
      </c>
      <c r="D1338" s="31" t="s">
        <v>678</v>
      </c>
      <c r="E1338" s="31">
        <v>5</v>
      </c>
      <c r="F1338" s="31" t="s">
        <v>782</v>
      </c>
      <c r="G1338" s="31">
        <v>11</v>
      </c>
      <c r="H1338" s="31" t="s">
        <v>33</v>
      </c>
      <c r="I1338" s="31">
        <v>1</v>
      </c>
      <c r="J1338" s="84" t="s">
        <v>34</v>
      </c>
      <c r="K1338" s="98"/>
      <c r="L1338" s="98"/>
      <c r="M1338" s="98"/>
      <c r="N1338" s="83" t="s">
        <v>766</v>
      </c>
      <c r="O1338" s="98">
        <v>100000</v>
      </c>
      <c r="P1338" s="81"/>
      <c r="Q1338" s="33"/>
      <c r="R1338" s="39" t="s">
        <v>681</v>
      </c>
    </row>
    <row r="1339" spans="1:18" ht="18" customHeight="1" x14ac:dyDescent="0.15">
      <c r="A1339" s="30">
        <v>2</v>
      </c>
      <c r="B1339" s="31" t="s">
        <v>130</v>
      </c>
      <c r="C1339" s="31">
        <v>4</v>
      </c>
      <c r="D1339" s="31" t="s">
        <v>678</v>
      </c>
      <c r="E1339" s="31">
        <v>5</v>
      </c>
      <c r="F1339" s="31" t="s">
        <v>782</v>
      </c>
      <c r="G1339" s="31">
        <v>11</v>
      </c>
      <c r="H1339" s="31" t="s">
        <v>33</v>
      </c>
      <c r="I1339" s="31">
        <v>1</v>
      </c>
      <c r="J1339" s="84" t="s">
        <v>34</v>
      </c>
      <c r="K1339" s="98"/>
      <c r="L1339" s="98"/>
      <c r="M1339" s="98"/>
      <c r="N1339" s="83" t="s">
        <v>787</v>
      </c>
      <c r="O1339" s="98">
        <v>330000</v>
      </c>
      <c r="P1339" s="81"/>
      <c r="Q1339" s="33"/>
      <c r="R1339" s="39" t="s">
        <v>681</v>
      </c>
    </row>
    <row r="1340" spans="1:18" ht="18" customHeight="1" x14ac:dyDescent="0.15">
      <c r="A1340" s="30">
        <v>2</v>
      </c>
      <c r="B1340" s="31" t="s">
        <v>130</v>
      </c>
      <c r="C1340" s="31">
        <v>4</v>
      </c>
      <c r="D1340" s="31" t="s">
        <v>678</v>
      </c>
      <c r="E1340" s="31">
        <v>5</v>
      </c>
      <c r="F1340" s="31" t="s">
        <v>782</v>
      </c>
      <c r="G1340" s="31">
        <v>11</v>
      </c>
      <c r="H1340" s="31" t="s">
        <v>33</v>
      </c>
      <c r="I1340" s="31">
        <v>1</v>
      </c>
      <c r="J1340" s="84" t="s">
        <v>34</v>
      </c>
      <c r="K1340" s="98"/>
      <c r="L1340" s="98"/>
      <c r="M1340" s="98"/>
      <c r="N1340" s="83" t="s">
        <v>788</v>
      </c>
      <c r="O1340" s="98">
        <v>44000</v>
      </c>
      <c r="P1340" s="81"/>
      <c r="Q1340" s="33"/>
      <c r="R1340" s="39" t="s">
        <v>681</v>
      </c>
    </row>
    <row r="1341" spans="1:18" ht="18" customHeight="1" x14ac:dyDescent="0.15">
      <c r="A1341" s="30">
        <v>2</v>
      </c>
      <c r="B1341" s="31" t="s">
        <v>130</v>
      </c>
      <c r="C1341" s="31">
        <v>4</v>
      </c>
      <c r="D1341" s="31" t="s">
        <v>678</v>
      </c>
      <c r="E1341" s="31">
        <v>5</v>
      </c>
      <c r="F1341" s="31" t="s">
        <v>782</v>
      </c>
      <c r="G1341" s="31">
        <v>11</v>
      </c>
      <c r="H1341" s="31" t="s">
        <v>33</v>
      </c>
      <c r="I1341" s="31">
        <v>1</v>
      </c>
      <c r="J1341" s="84" t="s">
        <v>34</v>
      </c>
      <c r="K1341" s="98"/>
      <c r="L1341" s="98"/>
      <c r="M1341" s="98"/>
      <c r="N1341" s="83" t="s">
        <v>769</v>
      </c>
      <c r="O1341" s="98">
        <v>100000</v>
      </c>
      <c r="P1341" s="81"/>
      <c r="Q1341" s="33"/>
      <c r="R1341" s="39" t="s">
        <v>681</v>
      </c>
    </row>
    <row r="1342" spans="1:18" ht="18" customHeight="1" x14ac:dyDescent="0.15">
      <c r="A1342" s="30">
        <v>2</v>
      </c>
      <c r="B1342" s="31" t="s">
        <v>130</v>
      </c>
      <c r="C1342" s="31">
        <v>4</v>
      </c>
      <c r="D1342" s="31" t="s">
        <v>678</v>
      </c>
      <c r="E1342" s="31">
        <v>5</v>
      </c>
      <c r="F1342" s="31" t="s">
        <v>782</v>
      </c>
      <c r="G1342" s="31">
        <v>11</v>
      </c>
      <c r="H1342" s="31" t="s">
        <v>33</v>
      </c>
      <c r="I1342" s="31">
        <v>1</v>
      </c>
      <c r="J1342" s="84" t="s">
        <v>34</v>
      </c>
      <c r="K1342" s="98"/>
      <c r="L1342" s="98"/>
      <c r="M1342" s="98"/>
      <c r="N1342" s="83" t="s">
        <v>711</v>
      </c>
      <c r="O1342" s="98">
        <v>50000</v>
      </c>
      <c r="P1342" s="81"/>
      <c r="Q1342" s="33"/>
      <c r="R1342" s="39" t="s">
        <v>681</v>
      </c>
    </row>
    <row r="1343" spans="1:18" ht="18" customHeight="1" x14ac:dyDescent="0.15">
      <c r="A1343" s="30">
        <v>2</v>
      </c>
      <c r="B1343" s="31" t="s">
        <v>130</v>
      </c>
      <c r="C1343" s="31">
        <v>4</v>
      </c>
      <c r="D1343" s="31" t="s">
        <v>678</v>
      </c>
      <c r="E1343" s="31">
        <v>5</v>
      </c>
      <c r="F1343" s="31" t="s">
        <v>782</v>
      </c>
      <c r="G1343" s="31">
        <v>11</v>
      </c>
      <c r="H1343" s="31" t="s">
        <v>33</v>
      </c>
      <c r="I1343" s="32">
        <v>3</v>
      </c>
      <c r="J1343" s="83" t="s">
        <v>35</v>
      </c>
      <c r="K1343" s="98">
        <v>54</v>
      </c>
      <c r="L1343" s="98">
        <v>0</v>
      </c>
      <c r="M1343" s="98">
        <f>K1343-L1343</f>
        <v>54</v>
      </c>
      <c r="N1343" s="83" t="s">
        <v>714</v>
      </c>
      <c r="O1343" s="98">
        <v>3000</v>
      </c>
      <c r="P1343" s="81"/>
      <c r="Q1343" s="33"/>
      <c r="R1343" s="39" t="s">
        <v>681</v>
      </c>
    </row>
    <row r="1344" spans="1:18" ht="18" customHeight="1" x14ac:dyDescent="0.15">
      <c r="A1344" s="30">
        <v>2</v>
      </c>
      <c r="B1344" s="31" t="s">
        <v>130</v>
      </c>
      <c r="C1344" s="31">
        <v>4</v>
      </c>
      <c r="D1344" s="31" t="s">
        <v>678</v>
      </c>
      <c r="E1344" s="31">
        <v>5</v>
      </c>
      <c r="F1344" s="31" t="s">
        <v>782</v>
      </c>
      <c r="G1344" s="31">
        <v>11</v>
      </c>
      <c r="H1344" s="31" t="s">
        <v>33</v>
      </c>
      <c r="I1344" s="31">
        <v>3</v>
      </c>
      <c r="J1344" s="84" t="s">
        <v>35</v>
      </c>
      <c r="K1344" s="98"/>
      <c r="L1344" s="98"/>
      <c r="M1344" s="98"/>
      <c r="N1344" s="83" t="s">
        <v>747</v>
      </c>
      <c r="O1344" s="98">
        <v>28000</v>
      </c>
      <c r="P1344" s="81"/>
      <c r="Q1344" s="33"/>
      <c r="R1344" s="39" t="s">
        <v>681</v>
      </c>
    </row>
    <row r="1345" spans="1:18" ht="18" customHeight="1" x14ac:dyDescent="0.15">
      <c r="A1345" s="30">
        <v>2</v>
      </c>
      <c r="B1345" s="31" t="s">
        <v>130</v>
      </c>
      <c r="C1345" s="31">
        <v>4</v>
      </c>
      <c r="D1345" s="31" t="s">
        <v>678</v>
      </c>
      <c r="E1345" s="31">
        <v>5</v>
      </c>
      <c r="F1345" s="31" t="s">
        <v>782</v>
      </c>
      <c r="G1345" s="31">
        <v>11</v>
      </c>
      <c r="H1345" s="31" t="s">
        <v>33</v>
      </c>
      <c r="I1345" s="31">
        <v>3</v>
      </c>
      <c r="J1345" s="84" t="s">
        <v>35</v>
      </c>
      <c r="K1345" s="98"/>
      <c r="L1345" s="98"/>
      <c r="M1345" s="98"/>
      <c r="N1345" s="83" t="s">
        <v>716</v>
      </c>
      <c r="O1345" s="98">
        <v>15000</v>
      </c>
      <c r="P1345" s="81"/>
      <c r="Q1345" s="33"/>
      <c r="R1345" s="39" t="s">
        <v>681</v>
      </c>
    </row>
    <row r="1346" spans="1:18" ht="18" customHeight="1" x14ac:dyDescent="0.15">
      <c r="A1346" s="30">
        <v>2</v>
      </c>
      <c r="B1346" s="31" t="s">
        <v>130</v>
      </c>
      <c r="C1346" s="31">
        <v>4</v>
      </c>
      <c r="D1346" s="31" t="s">
        <v>678</v>
      </c>
      <c r="E1346" s="31">
        <v>5</v>
      </c>
      <c r="F1346" s="31" t="s">
        <v>782</v>
      </c>
      <c r="G1346" s="31">
        <v>11</v>
      </c>
      <c r="H1346" s="31" t="s">
        <v>33</v>
      </c>
      <c r="I1346" s="31">
        <v>3</v>
      </c>
      <c r="J1346" s="84" t="s">
        <v>35</v>
      </c>
      <c r="K1346" s="98"/>
      <c r="L1346" s="98"/>
      <c r="M1346" s="98"/>
      <c r="N1346" s="83" t="s">
        <v>770</v>
      </c>
      <c r="O1346" s="98">
        <v>7500</v>
      </c>
      <c r="P1346" s="81"/>
      <c r="Q1346" s="33"/>
      <c r="R1346" s="39" t="s">
        <v>681</v>
      </c>
    </row>
    <row r="1347" spans="1:18" ht="18" customHeight="1" x14ac:dyDescent="0.15">
      <c r="A1347" s="30">
        <v>2</v>
      </c>
      <c r="B1347" s="31" t="s">
        <v>130</v>
      </c>
      <c r="C1347" s="31">
        <v>4</v>
      </c>
      <c r="D1347" s="31" t="s">
        <v>678</v>
      </c>
      <c r="E1347" s="31">
        <v>5</v>
      </c>
      <c r="F1347" s="31" t="s">
        <v>782</v>
      </c>
      <c r="G1347" s="31">
        <v>11</v>
      </c>
      <c r="H1347" s="31" t="s">
        <v>33</v>
      </c>
      <c r="I1347" s="32">
        <v>4</v>
      </c>
      <c r="J1347" s="83" t="s">
        <v>111</v>
      </c>
      <c r="K1347" s="98">
        <v>593</v>
      </c>
      <c r="L1347" s="98">
        <v>0</v>
      </c>
      <c r="M1347" s="98">
        <f>K1347-L1347</f>
        <v>593</v>
      </c>
      <c r="N1347" s="83" t="s">
        <v>789</v>
      </c>
      <c r="O1347" s="98">
        <v>50600</v>
      </c>
      <c r="P1347" s="81"/>
      <c r="Q1347" s="33"/>
      <c r="R1347" s="39" t="s">
        <v>681</v>
      </c>
    </row>
    <row r="1348" spans="1:18" ht="18" customHeight="1" x14ac:dyDescent="0.15">
      <c r="A1348" s="30">
        <v>2</v>
      </c>
      <c r="B1348" s="31" t="s">
        <v>130</v>
      </c>
      <c r="C1348" s="31">
        <v>4</v>
      </c>
      <c r="D1348" s="31" t="s">
        <v>678</v>
      </c>
      <c r="E1348" s="31">
        <v>5</v>
      </c>
      <c r="F1348" s="31" t="s">
        <v>782</v>
      </c>
      <c r="G1348" s="31">
        <v>11</v>
      </c>
      <c r="H1348" s="31" t="s">
        <v>33</v>
      </c>
      <c r="I1348" s="31">
        <v>4</v>
      </c>
      <c r="J1348" s="84" t="s">
        <v>111</v>
      </c>
      <c r="K1348" s="98"/>
      <c r="L1348" s="98"/>
      <c r="M1348" s="98"/>
      <c r="N1348" s="83" t="s">
        <v>773</v>
      </c>
      <c r="O1348" s="98">
        <v>200000</v>
      </c>
      <c r="P1348" s="81"/>
      <c r="Q1348" s="33"/>
      <c r="R1348" s="39" t="s">
        <v>681</v>
      </c>
    </row>
    <row r="1349" spans="1:18" ht="18" customHeight="1" x14ac:dyDescent="0.15">
      <c r="A1349" s="30">
        <v>2</v>
      </c>
      <c r="B1349" s="31" t="s">
        <v>130</v>
      </c>
      <c r="C1349" s="31">
        <v>4</v>
      </c>
      <c r="D1349" s="31" t="s">
        <v>678</v>
      </c>
      <c r="E1349" s="31">
        <v>5</v>
      </c>
      <c r="F1349" s="31" t="s">
        <v>782</v>
      </c>
      <c r="G1349" s="31">
        <v>11</v>
      </c>
      <c r="H1349" s="31" t="s">
        <v>33</v>
      </c>
      <c r="I1349" s="31">
        <v>4</v>
      </c>
      <c r="J1349" s="84" t="s">
        <v>111</v>
      </c>
      <c r="K1349" s="98"/>
      <c r="L1349" s="98"/>
      <c r="M1349" s="98"/>
      <c r="N1349" s="83" t="s">
        <v>721</v>
      </c>
      <c r="O1349" s="98">
        <v>45000</v>
      </c>
      <c r="P1349" s="81"/>
      <c r="Q1349" s="33"/>
      <c r="R1349" s="39" t="s">
        <v>681</v>
      </c>
    </row>
    <row r="1350" spans="1:18" ht="18" customHeight="1" x14ac:dyDescent="0.15">
      <c r="A1350" s="30">
        <v>2</v>
      </c>
      <c r="B1350" s="31" t="s">
        <v>130</v>
      </c>
      <c r="C1350" s="31">
        <v>4</v>
      </c>
      <c r="D1350" s="31" t="s">
        <v>678</v>
      </c>
      <c r="E1350" s="31">
        <v>5</v>
      </c>
      <c r="F1350" s="31" t="s">
        <v>782</v>
      </c>
      <c r="G1350" s="31">
        <v>11</v>
      </c>
      <c r="H1350" s="31" t="s">
        <v>33</v>
      </c>
      <c r="I1350" s="31">
        <v>4</v>
      </c>
      <c r="J1350" s="84" t="s">
        <v>111</v>
      </c>
      <c r="K1350" s="98"/>
      <c r="L1350" s="98"/>
      <c r="M1350" s="98"/>
      <c r="N1350" s="83" t="s">
        <v>775</v>
      </c>
      <c r="O1350" s="98">
        <v>110000</v>
      </c>
      <c r="P1350" s="81"/>
      <c r="Q1350" s="33"/>
      <c r="R1350" s="39" t="s">
        <v>681</v>
      </c>
    </row>
    <row r="1351" spans="1:18" ht="18" customHeight="1" x14ac:dyDescent="0.15">
      <c r="A1351" s="30">
        <v>2</v>
      </c>
      <c r="B1351" s="31" t="s">
        <v>130</v>
      </c>
      <c r="C1351" s="31">
        <v>4</v>
      </c>
      <c r="D1351" s="31" t="s">
        <v>678</v>
      </c>
      <c r="E1351" s="31">
        <v>5</v>
      </c>
      <c r="F1351" s="31" t="s">
        <v>782</v>
      </c>
      <c r="G1351" s="31">
        <v>11</v>
      </c>
      <c r="H1351" s="31" t="s">
        <v>33</v>
      </c>
      <c r="I1351" s="31">
        <v>4</v>
      </c>
      <c r="J1351" s="84" t="s">
        <v>111</v>
      </c>
      <c r="K1351" s="98"/>
      <c r="L1351" s="98"/>
      <c r="M1351" s="98"/>
      <c r="N1351" s="83" t="s">
        <v>790</v>
      </c>
      <c r="O1351" s="98">
        <v>187000</v>
      </c>
      <c r="P1351" s="81"/>
      <c r="Q1351" s="33"/>
      <c r="R1351" s="39" t="s">
        <v>681</v>
      </c>
    </row>
    <row r="1352" spans="1:18" ht="18" customHeight="1" x14ac:dyDescent="0.15">
      <c r="A1352" s="30">
        <v>2</v>
      </c>
      <c r="B1352" s="31" t="s">
        <v>130</v>
      </c>
      <c r="C1352" s="31">
        <v>4</v>
      </c>
      <c r="D1352" s="31" t="s">
        <v>678</v>
      </c>
      <c r="E1352" s="31">
        <v>5</v>
      </c>
      <c r="F1352" s="31" t="s">
        <v>782</v>
      </c>
      <c r="G1352" s="32">
        <v>12</v>
      </c>
      <c r="H1352" s="32" t="s">
        <v>36</v>
      </c>
      <c r="I1352" s="32"/>
      <c r="J1352" s="83"/>
      <c r="K1352" s="98"/>
      <c r="L1352" s="98"/>
      <c r="M1352" s="98"/>
      <c r="N1352" s="83"/>
      <c r="O1352" s="33"/>
      <c r="P1352" s="81"/>
      <c r="Q1352" s="33"/>
      <c r="R1352" s="39" t="s">
        <v>681</v>
      </c>
    </row>
    <row r="1353" spans="1:18" ht="18" customHeight="1" x14ac:dyDescent="0.15">
      <c r="A1353" s="30">
        <v>2</v>
      </c>
      <c r="B1353" s="31" t="s">
        <v>130</v>
      </c>
      <c r="C1353" s="31">
        <v>4</v>
      </c>
      <c r="D1353" s="31" t="s">
        <v>678</v>
      </c>
      <c r="E1353" s="31">
        <v>5</v>
      </c>
      <c r="F1353" s="31" t="s">
        <v>782</v>
      </c>
      <c r="G1353" s="31">
        <v>12</v>
      </c>
      <c r="H1353" s="31" t="s">
        <v>36</v>
      </c>
      <c r="I1353" s="32">
        <v>1</v>
      </c>
      <c r="J1353" s="83" t="s">
        <v>37</v>
      </c>
      <c r="K1353" s="98">
        <v>1318</v>
      </c>
      <c r="L1353" s="98">
        <v>0</v>
      </c>
      <c r="M1353" s="98">
        <f>K1353-L1353</f>
        <v>1318</v>
      </c>
      <c r="N1353" s="83" t="s">
        <v>723</v>
      </c>
      <c r="O1353" s="98">
        <v>10000</v>
      </c>
      <c r="P1353" s="81"/>
      <c r="Q1353" s="33"/>
      <c r="R1353" s="39" t="s">
        <v>681</v>
      </c>
    </row>
    <row r="1354" spans="1:18" ht="18" customHeight="1" x14ac:dyDescent="0.15">
      <c r="A1354" s="30">
        <v>2</v>
      </c>
      <c r="B1354" s="31" t="s">
        <v>130</v>
      </c>
      <c r="C1354" s="31">
        <v>4</v>
      </c>
      <c r="D1354" s="31" t="s">
        <v>678</v>
      </c>
      <c r="E1354" s="31">
        <v>5</v>
      </c>
      <c r="F1354" s="31" t="s">
        <v>782</v>
      </c>
      <c r="G1354" s="31">
        <v>12</v>
      </c>
      <c r="H1354" s="31" t="s">
        <v>36</v>
      </c>
      <c r="I1354" s="31">
        <v>1</v>
      </c>
      <c r="J1354" s="84" t="s">
        <v>37</v>
      </c>
      <c r="K1354" s="98"/>
      <c r="L1354" s="98"/>
      <c r="M1354" s="98"/>
      <c r="N1354" s="83" t="s">
        <v>724</v>
      </c>
      <c r="O1354" s="98">
        <v>30000</v>
      </c>
      <c r="P1354" s="81"/>
      <c r="Q1354" s="33"/>
      <c r="R1354" s="39" t="s">
        <v>681</v>
      </c>
    </row>
    <row r="1355" spans="1:18" ht="18" customHeight="1" x14ac:dyDescent="0.15">
      <c r="A1355" s="30">
        <v>2</v>
      </c>
      <c r="B1355" s="31" t="s">
        <v>130</v>
      </c>
      <c r="C1355" s="31">
        <v>4</v>
      </c>
      <c r="D1355" s="31" t="s">
        <v>678</v>
      </c>
      <c r="E1355" s="31">
        <v>5</v>
      </c>
      <c r="F1355" s="31" t="s">
        <v>782</v>
      </c>
      <c r="G1355" s="31">
        <v>12</v>
      </c>
      <c r="H1355" s="31" t="s">
        <v>36</v>
      </c>
      <c r="I1355" s="31">
        <v>1</v>
      </c>
      <c r="J1355" s="84" t="s">
        <v>37</v>
      </c>
      <c r="K1355" s="98"/>
      <c r="L1355" s="98"/>
      <c r="M1355" s="98"/>
      <c r="N1355" s="83" t="s">
        <v>791</v>
      </c>
      <c r="O1355" s="98">
        <v>832000</v>
      </c>
      <c r="P1355" s="81"/>
      <c r="Q1355" s="33"/>
      <c r="R1355" s="39" t="s">
        <v>681</v>
      </c>
    </row>
    <row r="1356" spans="1:18" ht="18" customHeight="1" x14ac:dyDescent="0.15">
      <c r="A1356" s="30">
        <v>2</v>
      </c>
      <c r="B1356" s="31" t="s">
        <v>130</v>
      </c>
      <c r="C1356" s="31">
        <v>4</v>
      </c>
      <c r="D1356" s="31" t="s">
        <v>678</v>
      </c>
      <c r="E1356" s="31">
        <v>5</v>
      </c>
      <c r="F1356" s="31" t="s">
        <v>782</v>
      </c>
      <c r="G1356" s="31">
        <v>12</v>
      </c>
      <c r="H1356" s="31" t="s">
        <v>36</v>
      </c>
      <c r="I1356" s="31">
        <v>1</v>
      </c>
      <c r="J1356" s="84" t="s">
        <v>37</v>
      </c>
      <c r="K1356" s="98"/>
      <c r="L1356" s="98"/>
      <c r="M1356" s="98"/>
      <c r="N1356" s="83" t="s">
        <v>753</v>
      </c>
      <c r="O1356" s="98">
        <v>416000</v>
      </c>
      <c r="P1356" s="81"/>
      <c r="Q1356" s="33"/>
      <c r="R1356" s="39" t="s">
        <v>681</v>
      </c>
    </row>
    <row r="1357" spans="1:18" ht="18" customHeight="1" x14ac:dyDescent="0.15">
      <c r="A1357" s="30">
        <v>2</v>
      </c>
      <c r="B1357" s="31" t="s">
        <v>130</v>
      </c>
      <c r="C1357" s="31">
        <v>4</v>
      </c>
      <c r="D1357" s="31" t="s">
        <v>678</v>
      </c>
      <c r="E1357" s="31">
        <v>5</v>
      </c>
      <c r="F1357" s="31" t="s">
        <v>782</v>
      </c>
      <c r="G1357" s="31">
        <v>12</v>
      </c>
      <c r="H1357" s="31" t="s">
        <v>36</v>
      </c>
      <c r="I1357" s="31">
        <v>1</v>
      </c>
      <c r="J1357" s="84" t="s">
        <v>37</v>
      </c>
      <c r="K1357" s="98"/>
      <c r="L1357" s="98"/>
      <c r="M1357" s="98"/>
      <c r="N1357" s="83" t="s">
        <v>727</v>
      </c>
      <c r="O1357" s="98">
        <v>30000</v>
      </c>
      <c r="P1357" s="81"/>
      <c r="Q1357" s="33"/>
      <c r="R1357" s="39" t="s">
        <v>681</v>
      </c>
    </row>
    <row r="1358" spans="1:18" ht="18" customHeight="1" x14ac:dyDescent="0.15">
      <c r="A1358" s="30">
        <v>2</v>
      </c>
      <c r="B1358" s="31" t="s">
        <v>130</v>
      </c>
      <c r="C1358" s="31">
        <v>4</v>
      </c>
      <c r="D1358" s="31" t="s">
        <v>678</v>
      </c>
      <c r="E1358" s="31">
        <v>5</v>
      </c>
      <c r="F1358" s="31" t="s">
        <v>782</v>
      </c>
      <c r="G1358" s="31">
        <v>12</v>
      </c>
      <c r="H1358" s="31" t="s">
        <v>36</v>
      </c>
      <c r="I1358" s="32">
        <v>3</v>
      </c>
      <c r="J1358" s="83" t="s">
        <v>6</v>
      </c>
      <c r="K1358" s="98">
        <v>47</v>
      </c>
      <c r="L1358" s="98">
        <v>0</v>
      </c>
      <c r="M1358" s="98">
        <f>K1358-L1358</f>
        <v>47</v>
      </c>
      <c r="N1358" s="83" t="s">
        <v>754</v>
      </c>
      <c r="O1358" s="98">
        <v>46200</v>
      </c>
      <c r="P1358" s="81"/>
      <c r="Q1358" s="33"/>
      <c r="R1358" s="39" t="s">
        <v>681</v>
      </c>
    </row>
    <row r="1359" spans="1:18" ht="18" customHeight="1" x14ac:dyDescent="0.15">
      <c r="A1359" s="30">
        <v>2</v>
      </c>
      <c r="B1359" s="31" t="s">
        <v>130</v>
      </c>
      <c r="C1359" s="31">
        <v>4</v>
      </c>
      <c r="D1359" s="31" t="s">
        <v>678</v>
      </c>
      <c r="E1359" s="31">
        <v>5</v>
      </c>
      <c r="F1359" s="31" t="s">
        <v>782</v>
      </c>
      <c r="G1359" s="32">
        <v>13</v>
      </c>
      <c r="H1359" s="32" t="s">
        <v>39</v>
      </c>
      <c r="I1359" s="32"/>
      <c r="J1359" s="83"/>
      <c r="K1359" s="98"/>
      <c r="L1359" s="98"/>
      <c r="M1359" s="98"/>
      <c r="N1359" s="83"/>
      <c r="O1359" s="33"/>
      <c r="P1359" s="81"/>
      <c r="Q1359" s="33"/>
      <c r="R1359" s="39" t="s">
        <v>681</v>
      </c>
    </row>
    <row r="1360" spans="1:18" ht="18" customHeight="1" x14ac:dyDescent="0.15">
      <c r="A1360" s="30">
        <v>2</v>
      </c>
      <c r="B1360" s="31" t="s">
        <v>130</v>
      </c>
      <c r="C1360" s="31">
        <v>4</v>
      </c>
      <c r="D1360" s="31" t="s">
        <v>678</v>
      </c>
      <c r="E1360" s="31">
        <v>5</v>
      </c>
      <c r="F1360" s="31" t="s">
        <v>782</v>
      </c>
      <c r="G1360" s="31">
        <v>13</v>
      </c>
      <c r="H1360" s="31" t="s">
        <v>39</v>
      </c>
      <c r="I1360" s="32">
        <v>1</v>
      </c>
      <c r="J1360" s="83" t="s">
        <v>729</v>
      </c>
      <c r="K1360" s="98">
        <v>750</v>
      </c>
      <c r="L1360" s="98">
        <v>0</v>
      </c>
      <c r="M1360" s="98">
        <f>K1360-L1360</f>
        <v>750</v>
      </c>
      <c r="N1360" s="83" t="s">
        <v>730</v>
      </c>
      <c r="O1360" s="98">
        <v>750000</v>
      </c>
      <c r="P1360" s="81"/>
      <c r="Q1360" s="33"/>
      <c r="R1360" s="39" t="s">
        <v>681</v>
      </c>
    </row>
    <row r="1361" spans="1:18" ht="18" customHeight="1" x14ac:dyDescent="0.15">
      <c r="A1361" s="30">
        <v>2</v>
      </c>
      <c r="B1361" s="31" t="s">
        <v>130</v>
      </c>
      <c r="C1361" s="31">
        <v>4</v>
      </c>
      <c r="D1361" s="31" t="s">
        <v>678</v>
      </c>
      <c r="E1361" s="31">
        <v>5</v>
      </c>
      <c r="F1361" s="31" t="s">
        <v>782</v>
      </c>
      <c r="G1361" s="32">
        <v>14</v>
      </c>
      <c r="H1361" s="32" t="s">
        <v>40</v>
      </c>
      <c r="I1361" s="32"/>
      <c r="J1361" s="83"/>
      <c r="K1361" s="98"/>
      <c r="L1361" s="98"/>
      <c r="M1361" s="98"/>
      <c r="N1361" s="83"/>
      <c r="O1361" s="33"/>
      <c r="P1361" s="81"/>
      <c r="Q1361" s="33"/>
      <c r="R1361" s="39" t="s">
        <v>681</v>
      </c>
    </row>
    <row r="1362" spans="1:18" ht="18" customHeight="1" x14ac:dyDescent="0.15">
      <c r="A1362" s="30">
        <v>2</v>
      </c>
      <c r="B1362" s="31" t="s">
        <v>130</v>
      </c>
      <c r="C1362" s="31">
        <v>4</v>
      </c>
      <c r="D1362" s="31" t="s">
        <v>678</v>
      </c>
      <c r="E1362" s="31">
        <v>5</v>
      </c>
      <c r="F1362" s="31" t="s">
        <v>782</v>
      </c>
      <c r="G1362" s="31">
        <v>14</v>
      </c>
      <c r="H1362" s="31" t="s">
        <v>40</v>
      </c>
      <c r="I1362" s="32">
        <v>21</v>
      </c>
      <c r="J1362" s="83" t="s">
        <v>56</v>
      </c>
      <c r="K1362" s="98">
        <v>10</v>
      </c>
      <c r="L1362" s="98">
        <v>0</v>
      </c>
      <c r="M1362" s="98">
        <f t="shared" ref="M1362:M1364" si="80">K1362-L1362</f>
        <v>10</v>
      </c>
      <c r="N1362" s="83" t="s">
        <v>731</v>
      </c>
      <c r="O1362" s="98">
        <v>10000</v>
      </c>
      <c r="P1362" s="81"/>
      <c r="Q1362" s="33"/>
      <c r="R1362" s="39" t="s">
        <v>681</v>
      </c>
    </row>
    <row r="1363" spans="1:18" ht="18" customHeight="1" x14ac:dyDescent="0.15">
      <c r="A1363" s="30">
        <v>2</v>
      </c>
      <c r="B1363" s="31" t="s">
        <v>130</v>
      </c>
      <c r="C1363" s="31">
        <v>4</v>
      </c>
      <c r="D1363" s="31" t="s">
        <v>678</v>
      </c>
      <c r="E1363" s="31">
        <v>5</v>
      </c>
      <c r="F1363" s="31" t="s">
        <v>782</v>
      </c>
      <c r="G1363" s="31">
        <v>14</v>
      </c>
      <c r="H1363" s="31" t="s">
        <v>40</v>
      </c>
      <c r="I1363" s="32">
        <v>31</v>
      </c>
      <c r="J1363" s="83" t="s">
        <v>181</v>
      </c>
      <c r="K1363" s="98">
        <v>347</v>
      </c>
      <c r="L1363" s="98">
        <v>0</v>
      </c>
      <c r="M1363" s="98">
        <f t="shared" si="80"/>
        <v>347</v>
      </c>
      <c r="N1363" s="83" t="s">
        <v>756</v>
      </c>
      <c r="O1363" s="98">
        <v>346500</v>
      </c>
      <c r="P1363" s="81"/>
      <c r="Q1363" s="33"/>
      <c r="R1363" s="39" t="s">
        <v>681</v>
      </c>
    </row>
    <row r="1364" spans="1:18" ht="18" customHeight="1" x14ac:dyDescent="0.15">
      <c r="A1364" s="30">
        <v>2</v>
      </c>
      <c r="B1364" s="31" t="s">
        <v>130</v>
      </c>
      <c r="C1364" s="31">
        <v>4</v>
      </c>
      <c r="D1364" s="31" t="s">
        <v>678</v>
      </c>
      <c r="E1364" s="31">
        <v>5</v>
      </c>
      <c r="F1364" s="31" t="s">
        <v>782</v>
      </c>
      <c r="G1364" s="31">
        <v>14</v>
      </c>
      <c r="H1364" s="31" t="s">
        <v>40</v>
      </c>
      <c r="I1364" s="32">
        <v>41</v>
      </c>
      <c r="J1364" s="83" t="s">
        <v>182</v>
      </c>
      <c r="K1364" s="98">
        <v>48</v>
      </c>
      <c r="L1364" s="98">
        <v>0</v>
      </c>
      <c r="M1364" s="98">
        <f t="shared" si="80"/>
        <v>48</v>
      </c>
      <c r="N1364" s="83" t="s">
        <v>733</v>
      </c>
      <c r="O1364" s="98">
        <v>47300</v>
      </c>
      <c r="P1364" s="81"/>
      <c r="Q1364" s="33"/>
      <c r="R1364" s="39" t="s">
        <v>681</v>
      </c>
    </row>
    <row r="1365" spans="1:18" s="12" customFormat="1" ht="18" customHeight="1" x14ac:dyDescent="0.15">
      <c r="A1365" s="13">
        <v>2</v>
      </c>
      <c r="B1365" s="14" t="s">
        <v>130</v>
      </c>
      <c r="C1365" s="15">
        <v>5</v>
      </c>
      <c r="D1365" s="15" t="s">
        <v>2963</v>
      </c>
      <c r="E1365" s="16"/>
      <c r="F1365" s="15"/>
      <c r="G1365" s="16"/>
      <c r="H1365" s="15"/>
      <c r="I1365" s="16"/>
      <c r="J1365" s="16"/>
      <c r="K1365" s="17">
        <f>IF(C1365="",SUMIFS($K1366:$K$6096,$A1366:$A$6096,A1365,$E1366:$E$6096,""),IF(E1365="",SUMIFS($K1366:$K$6096,$A1366:$A$6096,A1365,$C1366:$C$6096,C1365,$G1366:$G$6096,""),IF(G1365="",SUMIFS($K1366:$K$6096,$A1366:$A$6096,A1365,$C1366:$C$6096,C1365,$E1366:$E$6096,E1365,$R1366:$R$6096,R1365),IF(I1365="",SUMIFS($K1366:$K$6096,$A1366:$A$6096,A1365,$C1366:$C$6096,C1365,$E1366:$E$6096,E1365,$G1366:$G$6096,G1365,$R1366:$R$6096,R1365),0))))</f>
        <v>52337</v>
      </c>
      <c r="L1365" s="17">
        <f>IF(C1365="",SUMIFS($L1366:$L$6096,$A1366:$A$6096,A1365,$E1366:$E$6096,""),IF(E1365="",SUMIFS($L1366:$L$6096,$A1366:$A$6096,A1365,$C1366:$C$6096,C1365,$G1366:$G$6096,""),IF(G1365="",SUMIFS($L1366:$L$6096,$A1366:$A$6096,A1365,$C1366:$C$6096,C1365,$E1366:$E$6096,E1365,$R1366:$R$6096,R1365),IF(I1365="",SUMIFS($L1366:$L$6096,$A1366:$A$6096,A1365,$C1366:$C$6096,C1365,$E1366:$E$6096,E1365,$G1366:$G$6096,G1365,$R1366:$R$6096,R1365),0))))</f>
        <v>52131</v>
      </c>
      <c r="M1365" s="17">
        <f t="shared" ref="M1365:M1366" si="81">K1365-L1365</f>
        <v>206</v>
      </c>
      <c r="N1365" s="58"/>
      <c r="O1365" s="72"/>
      <c r="P1365" s="18"/>
      <c r="Q1365" s="17">
        <f>IF(C1365="",SUMIFS($Q1366:$Q$6096,$A1366:$A$6096,A1365,$E1366:$E$6096,""),IF(E1365="",SUMIFS($Q1366:$Q$6096,$A1366:$A$6096,A1365,$C1366:$C$6096,C1365,$G1366:$G$6096,""),IF(G1365="",SUMIFS($Q1366:$Q$6096,$A1366:$A$6096,A1365,$C1366:$C$6096,C1365,$E1366:$E$6096,E1365,$R1366:$R$6096,R1365),IF(I1365="",SUMIFS($Q1366:$Q$6096,$A1366:$A$6096,A1365,$C1366:$C$6096,C1365,$E1366:$E$6096,E1365,$G1366:$G$6096,G1365,$R1366:$R$6096,R1365),0))))</f>
        <v>23326</v>
      </c>
      <c r="R1365" s="59"/>
    </row>
    <row r="1366" spans="1:18" s="6" customFormat="1" ht="18" customHeight="1" x14ac:dyDescent="0.15">
      <c r="A1366" s="13">
        <v>2</v>
      </c>
      <c r="B1366" s="14" t="s">
        <v>2998</v>
      </c>
      <c r="C1366" s="19">
        <v>5</v>
      </c>
      <c r="D1366" s="14" t="s">
        <v>792</v>
      </c>
      <c r="E1366" s="20">
        <v>1</v>
      </c>
      <c r="F1366" s="21" t="s">
        <v>3035</v>
      </c>
      <c r="G1366" s="20"/>
      <c r="H1366" s="21"/>
      <c r="I1366" s="20"/>
      <c r="J1366" s="20"/>
      <c r="K1366" s="22">
        <f>IF(C1366="",SUMIFS($K1367:$K$6096,$A1367:$A$6096,A1366,$E1367:$E$6096,""),IF(E1366="",SUMIFS($K1367:$K$6096,$A1367:$A$6096,A1366,$C1367:$C$6096,C1366,$G1367:$G$6096,""),IF(G1366="",SUMIFS($K1367:$K$6096,$A1367:$A$6096,A1366,$C1367:$C$6096,C1366,$E1367:$E$6096,E1366,$R1367:$R$6096,R1366),IF(I1366="",SUMIFS($K1367:$K$6096,$A1367:$A$6096,A1366,$C1367:$C$6096,C1366,$E1367:$E$6096,E1366,$G1367:$G$6096,G1366,$R1367:$R$6096,R1366),0))))</f>
        <v>4271</v>
      </c>
      <c r="L1366" s="22">
        <f>IF(C1366="",SUMIFS($L1367:$L$6096,$A1367:$A$6096,A1366,$E1367:$E$6096,""),IF(E1366="",SUMIFS($L1367:$L$6096,$A1367:$A$6096,A1366,$C1367:$C$6096,C1366,$G1367:$G$6096,""),IF(G1366="",SUMIFS($L1367:$L$6096,$A1367:$A$6096,A1366,$C1367:$C$6096,C1366,$E1367:$E$6096,E1366,$R1367:$R$6096,R1366),IF(I1366="",SUMIFS($L1367:$L$6096,$A1367:$A$6096,A1366,$C1367:$C$6096,C1366,$E1367:$E$6096,E1366,$G1367:$G$6096,G1366,$R1367:$R$6096,R1366),0))))</f>
        <v>5531</v>
      </c>
      <c r="M1366" s="22">
        <f t="shared" si="81"/>
        <v>-1260</v>
      </c>
      <c r="N1366" s="77"/>
      <c r="O1366" s="23"/>
      <c r="P1366" s="60"/>
      <c r="Q1366" s="73">
        <f>IF(C1366="",SUMIFS($Q1367:$Q$6096,$A1367:$A$6096,A1366,$E1367:$E$6096,""),IF(E1366="",SUMIFS($Q1367:$Q$6096,$A1367:$A$6096,A1366,$C1367:$C$6096,C1366,$G1367:$G$6096,""),IF(G1366="",SUMIFS($Q1367:$Q$6096,$A1367:$A$6096,A1366,$C1367:$C$6096,C1366,$E1367:$E$6096,E1366,$R1367:$R$6096,R1366),IF(I1366="",SUMIFS($Q1367:$Q$6096,$A1367:$A$6096,A1366,$C1367:$C$6096,C1366,$E1367:$E$6096,E1366,$G1367:$G$6096,G1366,$R1367:$R$6096,R1366),0))))</f>
        <v>20</v>
      </c>
      <c r="R1366" s="61" t="s">
        <v>3007</v>
      </c>
    </row>
    <row r="1367" spans="1:18" ht="18" customHeight="1" x14ac:dyDescent="0.15">
      <c r="A1367" s="30">
        <v>2</v>
      </c>
      <c r="B1367" s="31" t="s">
        <v>130</v>
      </c>
      <c r="C1367" s="31">
        <v>5</v>
      </c>
      <c r="D1367" s="31" t="s">
        <v>792</v>
      </c>
      <c r="E1367" s="31">
        <v>1</v>
      </c>
      <c r="F1367" s="31" t="s">
        <v>793</v>
      </c>
      <c r="G1367" s="32">
        <v>2</v>
      </c>
      <c r="H1367" s="32" t="s">
        <v>20</v>
      </c>
      <c r="I1367" s="32"/>
      <c r="J1367" s="83"/>
      <c r="K1367" s="98"/>
      <c r="L1367" s="98"/>
      <c r="M1367" s="98"/>
      <c r="N1367" s="83"/>
      <c r="O1367" s="33"/>
      <c r="P1367" s="81" t="s">
        <v>4805</v>
      </c>
      <c r="Q1367" s="33">
        <v>20</v>
      </c>
      <c r="R1367" s="39" t="s">
        <v>297</v>
      </c>
    </row>
    <row r="1368" spans="1:18" ht="18" customHeight="1" x14ac:dyDescent="0.15">
      <c r="A1368" s="30">
        <v>2</v>
      </c>
      <c r="B1368" s="31" t="s">
        <v>130</v>
      </c>
      <c r="C1368" s="31">
        <v>5</v>
      </c>
      <c r="D1368" s="31" t="s">
        <v>792</v>
      </c>
      <c r="E1368" s="31">
        <v>1</v>
      </c>
      <c r="F1368" s="31" t="s">
        <v>793</v>
      </c>
      <c r="G1368" s="31">
        <v>2</v>
      </c>
      <c r="H1368" s="31" t="s">
        <v>20</v>
      </c>
      <c r="I1368" s="32">
        <v>3</v>
      </c>
      <c r="J1368" s="83" t="s">
        <v>21</v>
      </c>
      <c r="K1368" s="98">
        <v>2458</v>
      </c>
      <c r="L1368" s="98">
        <v>3202</v>
      </c>
      <c r="M1368" s="98">
        <f>K1368-L1368</f>
        <v>-744</v>
      </c>
      <c r="N1368" s="83" t="s">
        <v>70</v>
      </c>
      <c r="O1368" s="98">
        <v>2457600</v>
      </c>
      <c r="P1368" s="81" t="s">
        <v>4806</v>
      </c>
      <c r="Q1368" s="33"/>
      <c r="R1368" s="39" t="s">
        <v>297</v>
      </c>
    </row>
    <row r="1369" spans="1:18" ht="18" customHeight="1" x14ac:dyDescent="0.15">
      <c r="A1369" s="30">
        <v>2</v>
      </c>
      <c r="B1369" s="31" t="s">
        <v>130</v>
      </c>
      <c r="C1369" s="31">
        <v>5</v>
      </c>
      <c r="D1369" s="31" t="s">
        <v>792</v>
      </c>
      <c r="E1369" s="31">
        <v>1</v>
      </c>
      <c r="F1369" s="31" t="s">
        <v>793</v>
      </c>
      <c r="G1369" s="32">
        <v>3</v>
      </c>
      <c r="H1369" s="32" t="s">
        <v>22</v>
      </c>
      <c r="I1369" s="32"/>
      <c r="J1369" s="83"/>
      <c r="K1369" s="98"/>
      <c r="L1369" s="98"/>
      <c r="M1369" s="98"/>
      <c r="N1369" s="83"/>
      <c r="O1369" s="33"/>
      <c r="P1369" s="81"/>
      <c r="Q1369" s="33"/>
      <c r="R1369" s="39" t="s">
        <v>297</v>
      </c>
    </row>
    <row r="1370" spans="1:18" ht="18" customHeight="1" x14ac:dyDescent="0.15">
      <c r="A1370" s="30">
        <v>2</v>
      </c>
      <c r="B1370" s="31" t="s">
        <v>130</v>
      </c>
      <c r="C1370" s="31">
        <v>5</v>
      </c>
      <c r="D1370" s="31" t="s">
        <v>792</v>
      </c>
      <c r="E1370" s="31">
        <v>1</v>
      </c>
      <c r="F1370" s="31" t="s">
        <v>793</v>
      </c>
      <c r="G1370" s="31">
        <v>3</v>
      </c>
      <c r="H1370" s="31" t="s">
        <v>22</v>
      </c>
      <c r="I1370" s="32">
        <v>33</v>
      </c>
      <c r="J1370" s="83" t="s">
        <v>24</v>
      </c>
      <c r="K1370" s="98">
        <v>24</v>
      </c>
      <c r="L1370" s="98">
        <v>24</v>
      </c>
      <c r="M1370" s="98">
        <f t="shared" ref="M1370:M1373" si="82">K1370-L1370</f>
        <v>0</v>
      </c>
      <c r="N1370" s="83" t="s">
        <v>70</v>
      </c>
      <c r="O1370" s="98">
        <v>24000</v>
      </c>
      <c r="P1370" s="81"/>
      <c r="Q1370" s="33"/>
      <c r="R1370" s="39" t="s">
        <v>297</v>
      </c>
    </row>
    <row r="1371" spans="1:18" ht="18" customHeight="1" x14ac:dyDescent="0.15">
      <c r="A1371" s="30">
        <v>2</v>
      </c>
      <c r="B1371" s="31" t="s">
        <v>130</v>
      </c>
      <c r="C1371" s="31">
        <v>5</v>
      </c>
      <c r="D1371" s="31" t="s">
        <v>792</v>
      </c>
      <c r="E1371" s="31">
        <v>1</v>
      </c>
      <c r="F1371" s="31" t="s">
        <v>793</v>
      </c>
      <c r="G1371" s="31">
        <v>3</v>
      </c>
      <c r="H1371" s="31" t="s">
        <v>22</v>
      </c>
      <c r="I1371" s="32">
        <v>39</v>
      </c>
      <c r="J1371" s="83" t="s">
        <v>26</v>
      </c>
      <c r="K1371" s="98">
        <v>556</v>
      </c>
      <c r="L1371" s="98">
        <v>724</v>
      </c>
      <c r="M1371" s="98">
        <f t="shared" si="82"/>
        <v>-168</v>
      </c>
      <c r="N1371" s="83" t="s">
        <v>70</v>
      </c>
      <c r="O1371" s="98">
        <v>555554</v>
      </c>
      <c r="P1371" s="81"/>
      <c r="Q1371" s="33"/>
      <c r="R1371" s="39" t="s">
        <v>297</v>
      </c>
    </row>
    <row r="1372" spans="1:18" ht="18" customHeight="1" x14ac:dyDescent="0.15">
      <c r="A1372" s="30">
        <v>2</v>
      </c>
      <c r="B1372" s="31" t="s">
        <v>130</v>
      </c>
      <c r="C1372" s="31">
        <v>5</v>
      </c>
      <c r="D1372" s="31" t="s">
        <v>792</v>
      </c>
      <c r="E1372" s="31">
        <v>1</v>
      </c>
      <c r="F1372" s="31" t="s">
        <v>793</v>
      </c>
      <c r="G1372" s="31">
        <v>3</v>
      </c>
      <c r="H1372" s="31" t="s">
        <v>22</v>
      </c>
      <c r="I1372" s="32">
        <v>40</v>
      </c>
      <c r="J1372" s="83" t="s">
        <v>27</v>
      </c>
      <c r="K1372" s="98">
        <v>396</v>
      </c>
      <c r="L1372" s="98">
        <v>501</v>
      </c>
      <c r="M1372" s="98">
        <f t="shared" si="82"/>
        <v>-105</v>
      </c>
      <c r="N1372" s="83" t="s">
        <v>70</v>
      </c>
      <c r="O1372" s="98">
        <v>395298</v>
      </c>
      <c r="P1372" s="81"/>
      <c r="Q1372" s="33"/>
      <c r="R1372" s="39" t="s">
        <v>297</v>
      </c>
    </row>
    <row r="1373" spans="1:18" ht="18" customHeight="1" x14ac:dyDescent="0.15">
      <c r="A1373" s="30">
        <v>2</v>
      </c>
      <c r="B1373" s="31" t="s">
        <v>130</v>
      </c>
      <c r="C1373" s="31">
        <v>5</v>
      </c>
      <c r="D1373" s="31" t="s">
        <v>792</v>
      </c>
      <c r="E1373" s="31">
        <v>1</v>
      </c>
      <c r="F1373" s="31" t="s">
        <v>793</v>
      </c>
      <c r="G1373" s="31">
        <v>3</v>
      </c>
      <c r="H1373" s="31" t="s">
        <v>22</v>
      </c>
      <c r="I1373" s="32">
        <v>41</v>
      </c>
      <c r="J1373" s="83" t="s">
        <v>75</v>
      </c>
      <c r="K1373" s="98">
        <v>37</v>
      </c>
      <c r="L1373" s="98">
        <v>37</v>
      </c>
      <c r="M1373" s="98">
        <f t="shared" si="82"/>
        <v>0</v>
      </c>
      <c r="N1373" s="83" t="s">
        <v>70</v>
      </c>
      <c r="O1373" s="98">
        <v>36800</v>
      </c>
      <c r="P1373" s="81"/>
      <c r="Q1373" s="33"/>
      <c r="R1373" s="39" t="s">
        <v>297</v>
      </c>
    </row>
    <row r="1374" spans="1:18" ht="18" customHeight="1" x14ac:dyDescent="0.15">
      <c r="A1374" s="30">
        <v>2</v>
      </c>
      <c r="B1374" s="31" t="s">
        <v>130</v>
      </c>
      <c r="C1374" s="31">
        <v>5</v>
      </c>
      <c r="D1374" s="31" t="s">
        <v>792</v>
      </c>
      <c r="E1374" s="31">
        <v>1</v>
      </c>
      <c r="F1374" s="31" t="s">
        <v>793</v>
      </c>
      <c r="G1374" s="32">
        <v>4</v>
      </c>
      <c r="H1374" s="32" t="s">
        <v>28</v>
      </c>
      <c r="I1374" s="32"/>
      <c r="J1374" s="83"/>
      <c r="K1374" s="98"/>
      <c r="L1374" s="98"/>
      <c r="M1374" s="98"/>
      <c r="N1374" s="83"/>
      <c r="O1374" s="33"/>
      <c r="P1374" s="81"/>
      <c r="Q1374" s="33"/>
      <c r="R1374" s="39" t="s">
        <v>297</v>
      </c>
    </row>
    <row r="1375" spans="1:18" ht="18" customHeight="1" x14ac:dyDescent="0.15">
      <c r="A1375" s="30">
        <v>2</v>
      </c>
      <c r="B1375" s="31" t="s">
        <v>130</v>
      </c>
      <c r="C1375" s="31">
        <v>5</v>
      </c>
      <c r="D1375" s="31" t="s">
        <v>792</v>
      </c>
      <c r="E1375" s="31">
        <v>1</v>
      </c>
      <c r="F1375" s="31" t="s">
        <v>793</v>
      </c>
      <c r="G1375" s="31">
        <v>4</v>
      </c>
      <c r="H1375" s="31" t="s">
        <v>28</v>
      </c>
      <c r="I1375" s="32">
        <v>31</v>
      </c>
      <c r="J1375" s="83" t="s">
        <v>29</v>
      </c>
      <c r="K1375" s="98">
        <v>682</v>
      </c>
      <c r="L1375" s="98">
        <v>881</v>
      </c>
      <c r="M1375" s="98">
        <f>K1375-L1375</f>
        <v>-199</v>
      </c>
      <c r="N1375" s="83" t="s">
        <v>70</v>
      </c>
      <c r="O1375" s="98">
        <v>681303</v>
      </c>
      <c r="P1375" s="81"/>
      <c r="Q1375" s="33"/>
      <c r="R1375" s="39" t="s">
        <v>297</v>
      </c>
    </row>
    <row r="1376" spans="1:18" ht="18" customHeight="1" x14ac:dyDescent="0.15">
      <c r="A1376" s="30">
        <v>2</v>
      </c>
      <c r="B1376" s="31" t="s">
        <v>130</v>
      </c>
      <c r="C1376" s="31">
        <v>5</v>
      </c>
      <c r="D1376" s="31" t="s">
        <v>792</v>
      </c>
      <c r="E1376" s="31">
        <v>1</v>
      </c>
      <c r="F1376" s="31" t="s">
        <v>793</v>
      </c>
      <c r="G1376" s="32">
        <v>9</v>
      </c>
      <c r="H1376" s="32" t="s">
        <v>30</v>
      </c>
      <c r="I1376" s="32"/>
      <c r="J1376" s="83"/>
      <c r="K1376" s="98"/>
      <c r="L1376" s="98"/>
      <c r="M1376" s="98"/>
      <c r="N1376" s="83"/>
      <c r="O1376" s="33"/>
      <c r="P1376" s="81"/>
      <c r="Q1376" s="33"/>
      <c r="R1376" s="39" t="s">
        <v>297</v>
      </c>
    </row>
    <row r="1377" spans="1:18" ht="18" customHeight="1" x14ac:dyDescent="0.15">
      <c r="A1377" s="30">
        <v>2</v>
      </c>
      <c r="B1377" s="31" t="s">
        <v>130</v>
      </c>
      <c r="C1377" s="31">
        <v>5</v>
      </c>
      <c r="D1377" s="31" t="s">
        <v>792</v>
      </c>
      <c r="E1377" s="31">
        <v>1</v>
      </c>
      <c r="F1377" s="31" t="s">
        <v>793</v>
      </c>
      <c r="G1377" s="31">
        <v>9</v>
      </c>
      <c r="H1377" s="31" t="s">
        <v>30</v>
      </c>
      <c r="I1377" s="32">
        <v>2</v>
      </c>
      <c r="J1377" s="83" t="s">
        <v>31</v>
      </c>
      <c r="K1377" s="98">
        <v>2</v>
      </c>
      <c r="L1377" s="98">
        <v>46</v>
      </c>
      <c r="M1377" s="98">
        <f>K1377-L1377</f>
        <v>-44</v>
      </c>
      <c r="N1377" s="83" t="s">
        <v>794</v>
      </c>
      <c r="O1377" s="98"/>
      <c r="P1377" s="81"/>
      <c r="Q1377" s="33"/>
      <c r="R1377" s="39" t="s">
        <v>297</v>
      </c>
    </row>
    <row r="1378" spans="1:18" ht="18" customHeight="1" x14ac:dyDescent="0.15">
      <c r="A1378" s="30">
        <v>2</v>
      </c>
      <c r="B1378" s="31" t="s">
        <v>130</v>
      </c>
      <c r="C1378" s="31">
        <v>5</v>
      </c>
      <c r="D1378" s="31" t="s">
        <v>792</v>
      </c>
      <c r="E1378" s="31">
        <v>1</v>
      </c>
      <c r="F1378" s="31" t="s">
        <v>793</v>
      </c>
      <c r="G1378" s="31">
        <v>9</v>
      </c>
      <c r="H1378" s="31" t="s">
        <v>30</v>
      </c>
      <c r="I1378" s="31">
        <v>2</v>
      </c>
      <c r="J1378" s="84" t="s">
        <v>31</v>
      </c>
      <c r="K1378" s="98"/>
      <c r="L1378" s="98"/>
      <c r="M1378" s="98"/>
      <c r="N1378" s="83" t="s">
        <v>3320</v>
      </c>
      <c r="O1378" s="98">
        <v>1800</v>
      </c>
      <c r="P1378" s="81"/>
      <c r="Q1378" s="33"/>
      <c r="R1378" s="39" t="s">
        <v>297</v>
      </c>
    </row>
    <row r="1379" spans="1:18" ht="18" customHeight="1" x14ac:dyDescent="0.15">
      <c r="A1379" s="30">
        <v>2</v>
      </c>
      <c r="B1379" s="31" t="s">
        <v>130</v>
      </c>
      <c r="C1379" s="31">
        <v>5</v>
      </c>
      <c r="D1379" s="31" t="s">
        <v>792</v>
      </c>
      <c r="E1379" s="31">
        <v>1</v>
      </c>
      <c r="F1379" s="31" t="s">
        <v>793</v>
      </c>
      <c r="G1379" s="32">
        <v>11</v>
      </c>
      <c r="H1379" s="32" t="s">
        <v>33</v>
      </c>
      <c r="I1379" s="32"/>
      <c r="J1379" s="83"/>
      <c r="K1379" s="98"/>
      <c r="L1379" s="98"/>
      <c r="M1379" s="98"/>
      <c r="N1379" s="83"/>
      <c r="O1379" s="33"/>
      <c r="P1379" s="81"/>
      <c r="Q1379" s="33"/>
      <c r="R1379" s="39" t="s">
        <v>297</v>
      </c>
    </row>
    <row r="1380" spans="1:18" ht="18" customHeight="1" x14ac:dyDescent="0.15">
      <c r="A1380" s="30">
        <v>2</v>
      </c>
      <c r="B1380" s="31" t="s">
        <v>130</v>
      </c>
      <c r="C1380" s="31">
        <v>5</v>
      </c>
      <c r="D1380" s="31" t="s">
        <v>792</v>
      </c>
      <c r="E1380" s="31">
        <v>1</v>
      </c>
      <c r="F1380" s="31" t="s">
        <v>793</v>
      </c>
      <c r="G1380" s="31">
        <v>11</v>
      </c>
      <c r="H1380" s="31" t="s">
        <v>33</v>
      </c>
      <c r="I1380" s="32">
        <v>1</v>
      </c>
      <c r="J1380" s="83" t="s">
        <v>34</v>
      </c>
      <c r="K1380" s="98">
        <v>3</v>
      </c>
      <c r="L1380" s="98">
        <v>3</v>
      </c>
      <c r="M1380" s="98">
        <f t="shared" ref="M1380:M1381" si="83">K1380-L1380</f>
        <v>0</v>
      </c>
      <c r="N1380" s="83" t="s">
        <v>795</v>
      </c>
      <c r="O1380" s="98">
        <v>3000</v>
      </c>
      <c r="P1380" s="81"/>
      <c r="Q1380" s="33"/>
      <c r="R1380" s="39" t="s">
        <v>297</v>
      </c>
    </row>
    <row r="1381" spans="1:18" ht="18" customHeight="1" x14ac:dyDescent="0.15">
      <c r="A1381" s="30">
        <v>2</v>
      </c>
      <c r="B1381" s="31" t="s">
        <v>130</v>
      </c>
      <c r="C1381" s="31">
        <v>5</v>
      </c>
      <c r="D1381" s="31" t="s">
        <v>792</v>
      </c>
      <c r="E1381" s="31">
        <v>1</v>
      </c>
      <c r="F1381" s="31" t="s">
        <v>793</v>
      </c>
      <c r="G1381" s="31">
        <v>11</v>
      </c>
      <c r="H1381" s="31" t="s">
        <v>33</v>
      </c>
      <c r="I1381" s="32">
        <v>3</v>
      </c>
      <c r="J1381" s="83" t="s">
        <v>35</v>
      </c>
      <c r="K1381" s="98">
        <v>6</v>
      </c>
      <c r="L1381" s="98">
        <v>6</v>
      </c>
      <c r="M1381" s="98">
        <f t="shared" si="83"/>
        <v>0</v>
      </c>
      <c r="N1381" s="83" t="s">
        <v>4208</v>
      </c>
      <c r="O1381" s="98">
        <v>5600</v>
      </c>
      <c r="P1381" s="81"/>
      <c r="Q1381" s="33"/>
      <c r="R1381" s="39" t="s">
        <v>297</v>
      </c>
    </row>
    <row r="1382" spans="1:18" ht="18" customHeight="1" x14ac:dyDescent="0.15">
      <c r="A1382" s="30">
        <v>2</v>
      </c>
      <c r="B1382" s="31" t="s">
        <v>130</v>
      </c>
      <c r="C1382" s="31">
        <v>5</v>
      </c>
      <c r="D1382" s="31" t="s">
        <v>792</v>
      </c>
      <c r="E1382" s="31">
        <v>1</v>
      </c>
      <c r="F1382" s="31" t="s">
        <v>793</v>
      </c>
      <c r="G1382" s="32">
        <v>14</v>
      </c>
      <c r="H1382" s="32" t="s">
        <v>40</v>
      </c>
      <c r="I1382" s="32"/>
      <c r="J1382" s="83"/>
      <c r="K1382" s="98"/>
      <c r="L1382" s="98"/>
      <c r="M1382" s="98"/>
      <c r="N1382" s="83"/>
      <c r="O1382" s="33"/>
      <c r="P1382" s="81"/>
      <c r="Q1382" s="33"/>
      <c r="R1382" s="39" t="s">
        <v>297</v>
      </c>
    </row>
    <row r="1383" spans="1:18" ht="18" customHeight="1" x14ac:dyDescent="0.15">
      <c r="A1383" s="30">
        <v>2</v>
      </c>
      <c r="B1383" s="31" t="s">
        <v>130</v>
      </c>
      <c r="C1383" s="31">
        <v>5</v>
      </c>
      <c r="D1383" s="31" t="s">
        <v>792</v>
      </c>
      <c r="E1383" s="31">
        <v>1</v>
      </c>
      <c r="F1383" s="31" t="s">
        <v>793</v>
      </c>
      <c r="G1383" s="31">
        <v>14</v>
      </c>
      <c r="H1383" s="31" t="s">
        <v>40</v>
      </c>
      <c r="I1383" s="32">
        <v>1</v>
      </c>
      <c r="J1383" s="83" t="s">
        <v>41</v>
      </c>
      <c r="K1383" s="98">
        <v>5</v>
      </c>
      <c r="L1383" s="98">
        <v>5</v>
      </c>
      <c r="M1383" s="98">
        <f>K1383-L1383</f>
        <v>0</v>
      </c>
      <c r="N1383" s="83" t="s">
        <v>796</v>
      </c>
      <c r="O1383" s="98">
        <v>5000</v>
      </c>
      <c r="P1383" s="81"/>
      <c r="Q1383" s="33"/>
      <c r="R1383" s="39" t="s">
        <v>297</v>
      </c>
    </row>
    <row r="1384" spans="1:18" ht="18" customHeight="1" x14ac:dyDescent="0.15">
      <c r="A1384" s="30">
        <v>2</v>
      </c>
      <c r="B1384" s="31" t="s">
        <v>130</v>
      </c>
      <c r="C1384" s="31">
        <v>5</v>
      </c>
      <c r="D1384" s="31" t="s">
        <v>792</v>
      </c>
      <c r="E1384" s="31">
        <v>1</v>
      </c>
      <c r="F1384" s="31" t="s">
        <v>793</v>
      </c>
      <c r="G1384" s="32">
        <v>19</v>
      </c>
      <c r="H1384" s="32" t="s">
        <v>42</v>
      </c>
      <c r="I1384" s="32"/>
      <c r="J1384" s="83"/>
      <c r="K1384" s="98"/>
      <c r="L1384" s="98"/>
      <c r="M1384" s="98"/>
      <c r="N1384" s="83"/>
      <c r="O1384" s="33"/>
      <c r="P1384" s="81"/>
      <c r="Q1384" s="33"/>
      <c r="R1384" s="39" t="s">
        <v>297</v>
      </c>
    </row>
    <row r="1385" spans="1:18" ht="18" customHeight="1" x14ac:dyDescent="0.15">
      <c r="A1385" s="30">
        <v>2</v>
      </c>
      <c r="B1385" s="31" t="s">
        <v>130</v>
      </c>
      <c r="C1385" s="31">
        <v>5</v>
      </c>
      <c r="D1385" s="31" t="s">
        <v>792</v>
      </c>
      <c r="E1385" s="31">
        <v>1</v>
      </c>
      <c r="F1385" s="31" t="s">
        <v>793</v>
      </c>
      <c r="G1385" s="31">
        <v>19</v>
      </c>
      <c r="H1385" s="31" t="s">
        <v>42</v>
      </c>
      <c r="I1385" s="32">
        <v>11</v>
      </c>
      <c r="J1385" s="83" t="s">
        <v>43</v>
      </c>
      <c r="K1385" s="98">
        <v>2</v>
      </c>
      <c r="L1385" s="98">
        <v>2</v>
      </c>
      <c r="M1385" s="98">
        <f t="shared" ref="M1385:M1386" si="84">K1385-L1385</f>
        <v>0</v>
      </c>
      <c r="N1385" s="83" t="s">
        <v>797</v>
      </c>
      <c r="O1385" s="98">
        <v>1600</v>
      </c>
      <c r="P1385" s="81"/>
      <c r="Q1385" s="33"/>
      <c r="R1385" s="39" t="s">
        <v>297</v>
      </c>
    </row>
    <row r="1386" spans="1:18" ht="18" customHeight="1" x14ac:dyDescent="0.15">
      <c r="A1386" s="30">
        <v>2</v>
      </c>
      <c r="B1386" s="31" t="s">
        <v>130</v>
      </c>
      <c r="C1386" s="31">
        <v>5</v>
      </c>
      <c r="D1386" s="31" t="s">
        <v>792</v>
      </c>
      <c r="E1386" s="31">
        <v>1</v>
      </c>
      <c r="F1386" s="31" t="s">
        <v>793</v>
      </c>
      <c r="G1386" s="31">
        <v>19</v>
      </c>
      <c r="H1386" s="31" t="s">
        <v>42</v>
      </c>
      <c r="I1386" s="32">
        <v>21</v>
      </c>
      <c r="J1386" s="83" t="s">
        <v>798</v>
      </c>
      <c r="K1386" s="98">
        <v>100</v>
      </c>
      <c r="L1386" s="98">
        <v>100</v>
      </c>
      <c r="M1386" s="98">
        <f t="shared" si="84"/>
        <v>0</v>
      </c>
      <c r="N1386" s="83" t="s">
        <v>799</v>
      </c>
      <c r="O1386" s="98">
        <v>100000</v>
      </c>
      <c r="P1386" s="81"/>
      <c r="Q1386" s="33"/>
      <c r="R1386" s="39" t="s">
        <v>297</v>
      </c>
    </row>
    <row r="1387" spans="1:18" s="6" customFormat="1" ht="18" customHeight="1" x14ac:dyDescent="0.15">
      <c r="A1387" s="13">
        <v>2</v>
      </c>
      <c r="B1387" s="14" t="s">
        <v>2998</v>
      </c>
      <c r="C1387" s="19">
        <v>5</v>
      </c>
      <c r="D1387" s="14" t="s">
        <v>792</v>
      </c>
      <c r="E1387" s="20">
        <v>2</v>
      </c>
      <c r="F1387" s="21" t="s">
        <v>3036</v>
      </c>
      <c r="G1387" s="20"/>
      <c r="H1387" s="21"/>
      <c r="I1387" s="20"/>
      <c r="J1387" s="20"/>
      <c r="K1387" s="22">
        <f>IF(C1387="",SUMIFS($K1388:$K$6096,$A1388:$A$6096,A1387,$E1388:$E$6096,""),IF(E1387="",SUMIFS($K1388:$K$6096,$A1388:$A$6096,A1387,$C1388:$C$6096,C1387,$G1388:$G$6096,""),IF(G1387="",SUMIFS($K1388:$K$6096,$A1388:$A$6096,A1387,$C1388:$C$6096,C1387,$E1388:$E$6096,E1387,$R1388:$R$6096,R1387),IF(I1387="",SUMIFS($K1388:$K$6096,$A1388:$A$6096,A1387,$C1388:$C$6096,C1387,$E1388:$E$6096,E1387,$G1388:$G$6096,G1387,$R1388:$R$6096,R1387),0))))</f>
        <v>2115</v>
      </c>
      <c r="L1387" s="22">
        <f>IF(C1387="",SUMIFS($L1388:$L$6096,$A1388:$A$6096,A1387,$E1388:$E$6096,""),IF(E1387="",SUMIFS($L1388:$L$6096,$A1388:$A$6096,A1387,$C1388:$C$6096,C1387,$G1388:$G$6096,""),IF(G1387="",SUMIFS($L1388:$L$6096,$A1388:$A$6096,A1387,$C1388:$C$6096,C1387,$E1388:$E$6096,E1387,$R1388:$R$6096,R1387),IF(I1387="",SUMIFS($L1388:$L$6096,$A1388:$A$6096,A1387,$C1388:$C$6096,C1387,$E1388:$E$6096,E1387,$G1388:$G$6096,G1387,$R1388:$R$6096,R1387),0))))</f>
        <v>518</v>
      </c>
      <c r="M1387" s="22">
        <f t="shared" ref="M1387" si="85">K1387-L1387</f>
        <v>1597</v>
      </c>
      <c r="N1387" s="77"/>
      <c r="O1387" s="23"/>
      <c r="P1387" s="60"/>
      <c r="Q1387" s="73">
        <f>IF(C1387="",SUMIFS($Q1388:$Q$6096,$A1388:$A$6096,A1387,$E1388:$E$6096,""),IF(E1387="",SUMIFS($Q1388:$Q$6096,$A1388:$A$6096,A1387,$C1388:$C$6096,C1387,$G1388:$G$6096,""),IF(G1387="",SUMIFS($Q1388:$Q$6096,$A1388:$A$6096,A1387,$C1388:$C$6096,C1387,$E1388:$E$6096,E1387,$R1388:$R$6096,R1387),IF(I1387="",SUMIFS($Q1388:$Q$6096,$A1388:$A$6096,A1387,$C1388:$C$6096,C1387,$E1388:$E$6096,E1387,$G1388:$G$6096,G1387,$R1388:$R$6096,R1387),0))))</f>
        <v>1631</v>
      </c>
      <c r="R1387" s="61" t="s">
        <v>3007</v>
      </c>
    </row>
    <row r="1388" spans="1:18" ht="18" customHeight="1" x14ac:dyDescent="0.15">
      <c r="A1388" s="30">
        <v>2</v>
      </c>
      <c r="B1388" s="31" t="s">
        <v>130</v>
      </c>
      <c r="C1388" s="31">
        <v>5</v>
      </c>
      <c r="D1388" s="31" t="s">
        <v>792</v>
      </c>
      <c r="E1388" s="31">
        <v>2</v>
      </c>
      <c r="F1388" s="31" t="s">
        <v>800</v>
      </c>
      <c r="G1388" s="32">
        <v>1</v>
      </c>
      <c r="H1388" s="32" t="s">
        <v>19</v>
      </c>
      <c r="I1388" s="32"/>
      <c r="J1388" s="83"/>
      <c r="K1388" s="98"/>
      <c r="L1388" s="98"/>
      <c r="M1388" s="98"/>
      <c r="N1388" s="83"/>
      <c r="O1388" s="33"/>
      <c r="P1388" s="81" t="s">
        <v>2808</v>
      </c>
      <c r="Q1388" s="33">
        <v>80</v>
      </c>
      <c r="R1388" s="39" t="s">
        <v>297</v>
      </c>
    </row>
    <row r="1389" spans="1:18" ht="18" customHeight="1" x14ac:dyDescent="0.15">
      <c r="A1389" s="30">
        <v>2</v>
      </c>
      <c r="B1389" s="31" t="s">
        <v>130</v>
      </c>
      <c r="C1389" s="31">
        <v>5</v>
      </c>
      <c r="D1389" s="31" t="s">
        <v>792</v>
      </c>
      <c r="E1389" s="31">
        <v>2</v>
      </c>
      <c r="F1389" s="31" t="s">
        <v>800</v>
      </c>
      <c r="G1389" s="31">
        <v>1</v>
      </c>
      <c r="H1389" s="31" t="s">
        <v>19</v>
      </c>
      <c r="I1389" s="32">
        <v>21</v>
      </c>
      <c r="J1389" s="83" t="s">
        <v>801</v>
      </c>
      <c r="K1389" s="98">
        <v>1822</v>
      </c>
      <c r="L1389" s="98">
        <v>248</v>
      </c>
      <c r="M1389" s="98">
        <f>K1389-L1389</f>
        <v>1574</v>
      </c>
      <c r="N1389" s="83" t="s">
        <v>4209</v>
      </c>
      <c r="O1389" s="98">
        <v>107100</v>
      </c>
      <c r="P1389" s="81" t="s">
        <v>4807</v>
      </c>
      <c r="Q1389" s="33">
        <v>1529</v>
      </c>
      <c r="R1389" s="39" t="s">
        <v>297</v>
      </c>
    </row>
    <row r="1390" spans="1:18" ht="18" customHeight="1" x14ac:dyDescent="0.15">
      <c r="A1390" s="30">
        <v>2</v>
      </c>
      <c r="B1390" s="31" t="s">
        <v>130</v>
      </c>
      <c r="C1390" s="31">
        <v>5</v>
      </c>
      <c r="D1390" s="31" t="s">
        <v>792</v>
      </c>
      <c r="E1390" s="31">
        <v>2</v>
      </c>
      <c r="F1390" s="31" t="s">
        <v>800</v>
      </c>
      <c r="G1390" s="31">
        <v>1</v>
      </c>
      <c r="H1390" s="31" t="s">
        <v>19</v>
      </c>
      <c r="I1390" s="31">
        <v>21</v>
      </c>
      <c r="J1390" s="84" t="s">
        <v>801</v>
      </c>
      <c r="K1390" s="98"/>
      <c r="L1390" s="98"/>
      <c r="M1390" s="98"/>
      <c r="N1390" s="83" t="s">
        <v>4210</v>
      </c>
      <c r="O1390" s="98">
        <v>107850</v>
      </c>
      <c r="P1390" s="81" t="s">
        <v>4808</v>
      </c>
      <c r="Q1390" s="33"/>
      <c r="R1390" s="39" t="s">
        <v>297</v>
      </c>
    </row>
    <row r="1391" spans="1:18" ht="18" customHeight="1" x14ac:dyDescent="0.15">
      <c r="A1391" s="30">
        <v>2</v>
      </c>
      <c r="B1391" s="31" t="s">
        <v>130</v>
      </c>
      <c r="C1391" s="31">
        <v>5</v>
      </c>
      <c r="D1391" s="31" t="s">
        <v>792</v>
      </c>
      <c r="E1391" s="31">
        <v>2</v>
      </c>
      <c r="F1391" s="31" t="s">
        <v>800</v>
      </c>
      <c r="G1391" s="31">
        <v>1</v>
      </c>
      <c r="H1391" s="31" t="s">
        <v>19</v>
      </c>
      <c r="I1391" s="31">
        <v>21</v>
      </c>
      <c r="J1391" s="84" t="s">
        <v>801</v>
      </c>
      <c r="K1391" s="98"/>
      <c r="L1391" s="98"/>
      <c r="M1391" s="98"/>
      <c r="N1391" s="83" t="s">
        <v>4211</v>
      </c>
      <c r="O1391" s="98">
        <v>1606500</v>
      </c>
      <c r="P1391" s="81" t="s">
        <v>4809</v>
      </c>
      <c r="Q1391" s="33">
        <v>22</v>
      </c>
      <c r="R1391" s="39" t="s">
        <v>297</v>
      </c>
    </row>
    <row r="1392" spans="1:18" ht="18" customHeight="1" x14ac:dyDescent="0.15">
      <c r="A1392" s="30">
        <v>2</v>
      </c>
      <c r="B1392" s="31" t="s">
        <v>130</v>
      </c>
      <c r="C1392" s="31">
        <v>5</v>
      </c>
      <c r="D1392" s="31" t="s">
        <v>792</v>
      </c>
      <c r="E1392" s="31">
        <v>2</v>
      </c>
      <c r="F1392" s="31" t="s">
        <v>800</v>
      </c>
      <c r="G1392" s="32">
        <v>3</v>
      </c>
      <c r="H1392" s="32" t="s">
        <v>22</v>
      </c>
      <c r="I1392" s="32"/>
      <c r="J1392" s="83"/>
      <c r="K1392" s="98"/>
      <c r="L1392" s="98"/>
      <c r="M1392" s="98"/>
      <c r="N1392" s="83"/>
      <c r="O1392" s="33"/>
      <c r="P1392" s="81" t="s">
        <v>4808</v>
      </c>
      <c r="Q1392" s="33"/>
      <c r="R1392" s="39" t="s">
        <v>297</v>
      </c>
    </row>
    <row r="1393" spans="1:18" ht="18" customHeight="1" x14ac:dyDescent="0.15">
      <c r="A1393" s="30">
        <v>2</v>
      </c>
      <c r="B1393" s="31" t="s">
        <v>130</v>
      </c>
      <c r="C1393" s="31">
        <v>5</v>
      </c>
      <c r="D1393" s="31" t="s">
        <v>792</v>
      </c>
      <c r="E1393" s="31">
        <v>2</v>
      </c>
      <c r="F1393" s="31" t="s">
        <v>800</v>
      </c>
      <c r="G1393" s="31">
        <v>3</v>
      </c>
      <c r="H1393" s="31" t="s">
        <v>22</v>
      </c>
      <c r="I1393" s="32">
        <v>35</v>
      </c>
      <c r="J1393" s="83" t="s">
        <v>25</v>
      </c>
      <c r="K1393" s="98">
        <v>66</v>
      </c>
      <c r="L1393" s="98">
        <v>66</v>
      </c>
      <c r="M1393" s="98">
        <f>K1393-L1393</f>
        <v>0</v>
      </c>
      <c r="N1393" s="83" t="s">
        <v>4212</v>
      </c>
      <c r="O1393" s="98">
        <v>66000</v>
      </c>
      <c r="P1393" s="81"/>
      <c r="Q1393" s="33"/>
      <c r="R1393" s="39" t="s">
        <v>297</v>
      </c>
    </row>
    <row r="1394" spans="1:18" ht="18" customHeight="1" x14ac:dyDescent="0.15">
      <c r="A1394" s="30">
        <v>2</v>
      </c>
      <c r="B1394" s="31" t="s">
        <v>130</v>
      </c>
      <c r="C1394" s="31">
        <v>5</v>
      </c>
      <c r="D1394" s="31" t="s">
        <v>792</v>
      </c>
      <c r="E1394" s="31">
        <v>2</v>
      </c>
      <c r="F1394" s="31" t="s">
        <v>800</v>
      </c>
      <c r="G1394" s="32">
        <v>9</v>
      </c>
      <c r="H1394" s="32" t="s">
        <v>30</v>
      </c>
      <c r="I1394" s="32"/>
      <c r="J1394" s="83"/>
      <c r="K1394" s="98"/>
      <c r="L1394" s="98"/>
      <c r="M1394" s="98"/>
      <c r="N1394" s="83"/>
      <c r="O1394" s="33"/>
      <c r="P1394" s="81"/>
      <c r="Q1394" s="33"/>
      <c r="R1394" s="39" t="s">
        <v>297</v>
      </c>
    </row>
    <row r="1395" spans="1:18" ht="18" customHeight="1" x14ac:dyDescent="0.15">
      <c r="A1395" s="30">
        <v>2</v>
      </c>
      <c r="B1395" s="31" t="s">
        <v>130</v>
      </c>
      <c r="C1395" s="31">
        <v>5</v>
      </c>
      <c r="D1395" s="31" t="s">
        <v>792</v>
      </c>
      <c r="E1395" s="31">
        <v>2</v>
      </c>
      <c r="F1395" s="31" t="s">
        <v>800</v>
      </c>
      <c r="G1395" s="31">
        <v>9</v>
      </c>
      <c r="H1395" s="31" t="s">
        <v>30</v>
      </c>
      <c r="I1395" s="32">
        <v>1</v>
      </c>
      <c r="J1395" s="83" t="s">
        <v>80</v>
      </c>
      <c r="K1395" s="98">
        <v>54</v>
      </c>
      <c r="L1395" s="98">
        <v>54</v>
      </c>
      <c r="M1395" s="98">
        <f>K1395-L1395</f>
        <v>0</v>
      </c>
      <c r="N1395" s="83" t="s">
        <v>802</v>
      </c>
      <c r="O1395" s="98"/>
      <c r="P1395" s="81"/>
      <c r="Q1395" s="33"/>
      <c r="R1395" s="39" t="s">
        <v>297</v>
      </c>
    </row>
    <row r="1396" spans="1:18" ht="18" customHeight="1" x14ac:dyDescent="0.15">
      <c r="A1396" s="30">
        <v>2</v>
      </c>
      <c r="B1396" s="31" t="s">
        <v>130</v>
      </c>
      <c r="C1396" s="31">
        <v>5</v>
      </c>
      <c r="D1396" s="31" t="s">
        <v>792</v>
      </c>
      <c r="E1396" s="31">
        <v>2</v>
      </c>
      <c r="F1396" s="31" t="s">
        <v>800</v>
      </c>
      <c r="G1396" s="31">
        <v>9</v>
      </c>
      <c r="H1396" s="31" t="s">
        <v>30</v>
      </c>
      <c r="I1396" s="31">
        <v>1</v>
      </c>
      <c r="J1396" s="84" t="s">
        <v>80</v>
      </c>
      <c r="K1396" s="98"/>
      <c r="L1396" s="98"/>
      <c r="M1396" s="98"/>
      <c r="N1396" s="83" t="s">
        <v>4213</v>
      </c>
      <c r="O1396" s="98">
        <v>54000</v>
      </c>
      <c r="P1396" s="81"/>
      <c r="Q1396" s="33"/>
      <c r="R1396" s="39" t="s">
        <v>297</v>
      </c>
    </row>
    <row r="1397" spans="1:18" ht="18" customHeight="1" x14ac:dyDescent="0.15">
      <c r="A1397" s="30">
        <v>2</v>
      </c>
      <c r="B1397" s="31" t="s">
        <v>130</v>
      </c>
      <c r="C1397" s="31">
        <v>5</v>
      </c>
      <c r="D1397" s="31" t="s">
        <v>792</v>
      </c>
      <c r="E1397" s="31">
        <v>2</v>
      </c>
      <c r="F1397" s="31" t="s">
        <v>800</v>
      </c>
      <c r="G1397" s="32">
        <v>11</v>
      </c>
      <c r="H1397" s="32" t="s">
        <v>33</v>
      </c>
      <c r="I1397" s="32"/>
      <c r="J1397" s="83"/>
      <c r="K1397" s="98"/>
      <c r="L1397" s="98"/>
      <c r="M1397" s="98"/>
      <c r="N1397" s="83"/>
      <c r="O1397" s="33"/>
      <c r="P1397" s="81"/>
      <c r="Q1397" s="33"/>
      <c r="R1397" s="39" t="s">
        <v>297</v>
      </c>
    </row>
    <row r="1398" spans="1:18" ht="18" customHeight="1" x14ac:dyDescent="0.15">
      <c r="A1398" s="30">
        <v>2</v>
      </c>
      <c r="B1398" s="31" t="s">
        <v>130</v>
      </c>
      <c r="C1398" s="31">
        <v>5</v>
      </c>
      <c r="D1398" s="31" t="s">
        <v>792</v>
      </c>
      <c r="E1398" s="31">
        <v>2</v>
      </c>
      <c r="F1398" s="31" t="s">
        <v>800</v>
      </c>
      <c r="G1398" s="31">
        <v>11</v>
      </c>
      <c r="H1398" s="31" t="s">
        <v>33</v>
      </c>
      <c r="I1398" s="32">
        <v>1</v>
      </c>
      <c r="J1398" s="83" t="s">
        <v>34</v>
      </c>
      <c r="K1398" s="98">
        <v>80</v>
      </c>
      <c r="L1398" s="98">
        <v>80</v>
      </c>
      <c r="M1398" s="98">
        <f t="shared" ref="M1398:M1400" si="86">K1398-L1398</f>
        <v>0</v>
      </c>
      <c r="N1398" s="83" t="s">
        <v>803</v>
      </c>
      <c r="O1398" s="98">
        <v>80000</v>
      </c>
      <c r="P1398" s="81"/>
      <c r="Q1398" s="33"/>
      <c r="R1398" s="39" t="s">
        <v>297</v>
      </c>
    </row>
    <row r="1399" spans="1:18" ht="18" customHeight="1" x14ac:dyDescent="0.15">
      <c r="A1399" s="30">
        <v>2</v>
      </c>
      <c r="B1399" s="31" t="s">
        <v>130</v>
      </c>
      <c r="C1399" s="31">
        <v>5</v>
      </c>
      <c r="D1399" s="31" t="s">
        <v>792</v>
      </c>
      <c r="E1399" s="31">
        <v>2</v>
      </c>
      <c r="F1399" s="31" t="s">
        <v>800</v>
      </c>
      <c r="G1399" s="31">
        <v>11</v>
      </c>
      <c r="H1399" s="31" t="s">
        <v>33</v>
      </c>
      <c r="I1399" s="32">
        <v>3</v>
      </c>
      <c r="J1399" s="83" t="s">
        <v>35</v>
      </c>
      <c r="K1399" s="98">
        <v>8</v>
      </c>
      <c r="L1399" s="98">
        <v>2</v>
      </c>
      <c r="M1399" s="98">
        <f t="shared" si="86"/>
        <v>6</v>
      </c>
      <c r="N1399" s="83" t="s">
        <v>4214</v>
      </c>
      <c r="O1399" s="98">
        <v>8000</v>
      </c>
      <c r="P1399" s="81"/>
      <c r="Q1399" s="33"/>
      <c r="R1399" s="39" t="s">
        <v>297</v>
      </c>
    </row>
    <row r="1400" spans="1:18" ht="18" customHeight="1" x14ac:dyDescent="0.15">
      <c r="A1400" s="30">
        <v>2</v>
      </c>
      <c r="B1400" s="31" t="s">
        <v>130</v>
      </c>
      <c r="C1400" s="31">
        <v>5</v>
      </c>
      <c r="D1400" s="31" t="s">
        <v>792</v>
      </c>
      <c r="E1400" s="31">
        <v>2</v>
      </c>
      <c r="F1400" s="31" t="s">
        <v>800</v>
      </c>
      <c r="G1400" s="31">
        <v>11</v>
      </c>
      <c r="H1400" s="31" t="s">
        <v>33</v>
      </c>
      <c r="I1400" s="32">
        <v>4</v>
      </c>
      <c r="J1400" s="83" t="s">
        <v>111</v>
      </c>
      <c r="K1400" s="98">
        <v>64</v>
      </c>
      <c r="L1400" s="98">
        <v>64</v>
      </c>
      <c r="M1400" s="98">
        <f t="shared" si="86"/>
        <v>0</v>
      </c>
      <c r="N1400" s="83" t="s">
        <v>804</v>
      </c>
      <c r="O1400" s="98"/>
      <c r="P1400" s="81"/>
      <c r="Q1400" s="33"/>
      <c r="R1400" s="39" t="s">
        <v>297</v>
      </c>
    </row>
    <row r="1401" spans="1:18" ht="18" customHeight="1" x14ac:dyDescent="0.15">
      <c r="A1401" s="30">
        <v>2</v>
      </c>
      <c r="B1401" s="31" t="s">
        <v>130</v>
      </c>
      <c r="C1401" s="31">
        <v>5</v>
      </c>
      <c r="D1401" s="31" t="s">
        <v>792</v>
      </c>
      <c r="E1401" s="31">
        <v>2</v>
      </c>
      <c r="F1401" s="31" t="s">
        <v>800</v>
      </c>
      <c r="G1401" s="31">
        <v>11</v>
      </c>
      <c r="H1401" s="31" t="s">
        <v>33</v>
      </c>
      <c r="I1401" s="31">
        <v>4</v>
      </c>
      <c r="J1401" s="84" t="s">
        <v>111</v>
      </c>
      <c r="K1401" s="98"/>
      <c r="L1401" s="98"/>
      <c r="M1401" s="98"/>
      <c r="N1401" s="83" t="s">
        <v>4215</v>
      </c>
      <c r="O1401" s="98">
        <v>64000</v>
      </c>
      <c r="P1401" s="81"/>
      <c r="Q1401" s="33"/>
      <c r="R1401" s="39" t="s">
        <v>297</v>
      </c>
    </row>
    <row r="1402" spans="1:18" ht="18" customHeight="1" x14ac:dyDescent="0.15">
      <c r="A1402" s="30">
        <v>2</v>
      </c>
      <c r="B1402" s="31" t="s">
        <v>130</v>
      </c>
      <c r="C1402" s="31">
        <v>5</v>
      </c>
      <c r="D1402" s="31" t="s">
        <v>792</v>
      </c>
      <c r="E1402" s="31">
        <v>2</v>
      </c>
      <c r="F1402" s="31" t="s">
        <v>800</v>
      </c>
      <c r="G1402" s="32">
        <v>12</v>
      </c>
      <c r="H1402" s="32" t="s">
        <v>36</v>
      </c>
      <c r="I1402" s="32"/>
      <c r="J1402" s="83"/>
      <c r="K1402" s="98"/>
      <c r="L1402" s="98"/>
      <c r="M1402" s="98"/>
      <c r="N1402" s="83"/>
      <c r="O1402" s="33"/>
      <c r="P1402" s="81"/>
      <c r="Q1402" s="33"/>
      <c r="R1402" s="39" t="s">
        <v>297</v>
      </c>
    </row>
    <row r="1403" spans="1:18" ht="18" customHeight="1" x14ac:dyDescent="0.15">
      <c r="A1403" s="30">
        <v>2</v>
      </c>
      <c r="B1403" s="31" t="s">
        <v>130</v>
      </c>
      <c r="C1403" s="31">
        <v>5</v>
      </c>
      <c r="D1403" s="31" t="s">
        <v>792</v>
      </c>
      <c r="E1403" s="31">
        <v>2</v>
      </c>
      <c r="F1403" s="31" t="s">
        <v>800</v>
      </c>
      <c r="G1403" s="31">
        <v>12</v>
      </c>
      <c r="H1403" s="31" t="s">
        <v>36</v>
      </c>
      <c r="I1403" s="32">
        <v>1</v>
      </c>
      <c r="J1403" s="83" t="s">
        <v>37</v>
      </c>
      <c r="K1403" s="98">
        <v>21</v>
      </c>
      <c r="L1403" s="98">
        <v>4</v>
      </c>
      <c r="M1403" s="98">
        <f>K1403-L1403</f>
        <v>17</v>
      </c>
      <c r="N1403" s="83" t="s">
        <v>4216</v>
      </c>
      <c r="O1403" s="98">
        <v>820</v>
      </c>
      <c r="P1403" s="81"/>
      <c r="Q1403" s="33"/>
      <c r="R1403" s="39" t="s">
        <v>297</v>
      </c>
    </row>
    <row r="1404" spans="1:18" ht="18" customHeight="1" x14ac:dyDescent="0.15">
      <c r="A1404" s="30">
        <v>2</v>
      </c>
      <c r="B1404" s="31" t="s">
        <v>130</v>
      </c>
      <c r="C1404" s="31">
        <v>5</v>
      </c>
      <c r="D1404" s="31" t="s">
        <v>792</v>
      </c>
      <c r="E1404" s="31">
        <v>2</v>
      </c>
      <c r="F1404" s="31" t="s">
        <v>800</v>
      </c>
      <c r="G1404" s="31">
        <v>12</v>
      </c>
      <c r="H1404" s="31" t="s">
        <v>36</v>
      </c>
      <c r="I1404" s="31">
        <v>1</v>
      </c>
      <c r="J1404" s="84" t="s">
        <v>37</v>
      </c>
      <c r="K1404" s="98"/>
      <c r="L1404" s="98"/>
      <c r="M1404" s="98"/>
      <c r="N1404" s="83" t="s">
        <v>4217</v>
      </c>
      <c r="O1404" s="98">
        <v>1200</v>
      </c>
      <c r="P1404" s="81"/>
      <c r="Q1404" s="33"/>
      <c r="R1404" s="39" t="s">
        <v>297</v>
      </c>
    </row>
    <row r="1405" spans="1:18" ht="18" customHeight="1" x14ac:dyDescent="0.15">
      <c r="A1405" s="30">
        <v>2</v>
      </c>
      <c r="B1405" s="31" t="s">
        <v>130</v>
      </c>
      <c r="C1405" s="31">
        <v>5</v>
      </c>
      <c r="D1405" s="31" t="s">
        <v>792</v>
      </c>
      <c r="E1405" s="31">
        <v>2</v>
      </c>
      <c r="F1405" s="31" t="s">
        <v>800</v>
      </c>
      <c r="G1405" s="31">
        <v>12</v>
      </c>
      <c r="H1405" s="31" t="s">
        <v>36</v>
      </c>
      <c r="I1405" s="31">
        <v>1</v>
      </c>
      <c r="J1405" s="84" t="s">
        <v>37</v>
      </c>
      <c r="K1405" s="98"/>
      <c r="L1405" s="98"/>
      <c r="M1405" s="98"/>
      <c r="N1405" s="83" t="s">
        <v>4218</v>
      </c>
      <c r="O1405" s="98">
        <v>18000</v>
      </c>
      <c r="P1405" s="81"/>
      <c r="Q1405" s="33"/>
      <c r="R1405" s="39" t="s">
        <v>297</v>
      </c>
    </row>
    <row r="1406" spans="1:18" s="6" customFormat="1" ht="18" customHeight="1" x14ac:dyDescent="0.15">
      <c r="A1406" s="13">
        <v>2</v>
      </c>
      <c r="B1406" s="14" t="s">
        <v>2998</v>
      </c>
      <c r="C1406" s="19">
        <v>5</v>
      </c>
      <c r="D1406" s="14" t="s">
        <v>792</v>
      </c>
      <c r="E1406" s="20">
        <v>3</v>
      </c>
      <c r="F1406" s="21" t="s">
        <v>3037</v>
      </c>
      <c r="G1406" s="20"/>
      <c r="H1406" s="21"/>
      <c r="I1406" s="20"/>
      <c r="J1406" s="20"/>
      <c r="K1406" s="22">
        <f>IF(C1406="",SUMIFS($K1407:$K$6096,$A1407:$A$6096,A1406,$E1407:$E$6096,""),IF(E1406="",SUMIFS($K1407:$K$6096,$A1407:$A$6096,A1406,$C1407:$C$6096,C1406,$G1407:$G$6096,""),IF(G1406="",SUMIFS($K1407:$K$6096,$A1407:$A$6096,A1406,$C1407:$C$6096,C1406,$E1407:$E$6096,E1406,$R1407:$R$6096,R1406),IF(I1406="",SUMIFS($K1407:$K$6096,$A1407:$A$6096,A1406,$C1407:$C$6096,C1406,$E1407:$E$6096,E1406,$G1407:$G$6096,G1406,$R1407:$R$6096,R1406),0))))</f>
        <v>45951</v>
      </c>
      <c r="L1406" s="22">
        <f>IF(C1406="",SUMIFS($L1407:$L$6096,$A1407:$A$6096,A1406,$E1407:$E$6096,""),IF(E1406="",SUMIFS($L1407:$L$6096,$A1407:$A$6096,A1406,$C1407:$C$6096,C1406,$G1407:$G$6096,""),IF(G1406="",SUMIFS($L1407:$L$6096,$A1407:$A$6096,A1406,$C1407:$C$6096,C1406,$E1407:$E$6096,E1406,$R1407:$R$6096,R1406),IF(I1406="",SUMIFS($L1407:$L$6096,$A1407:$A$6096,A1406,$C1407:$C$6096,C1406,$E1407:$E$6096,E1406,$G1407:$G$6096,G1406,$R1407:$R$6096,R1406),0))))</f>
        <v>46082</v>
      </c>
      <c r="M1406" s="22">
        <f t="shared" ref="M1406" si="87">K1406-L1406</f>
        <v>-131</v>
      </c>
      <c r="N1406" s="77"/>
      <c r="O1406" s="23"/>
      <c r="P1406" s="60"/>
      <c r="Q1406" s="73">
        <f>IF(C1406="",SUMIFS($Q1407:$Q$6096,$A1407:$A$6096,A1406,$E1407:$E$6096,""),IF(E1406="",SUMIFS($Q1407:$Q$6096,$A1407:$A$6096,A1406,$C1407:$C$6096,C1406,$G1407:$G$6096,""),IF(G1406="",SUMIFS($Q1407:$Q$6096,$A1407:$A$6096,A1406,$C1407:$C$6096,C1406,$E1407:$E$6096,E1406,$R1407:$R$6096,R1406),IF(I1406="",SUMIFS($Q1407:$Q$6096,$A1407:$A$6096,A1406,$C1407:$C$6096,C1406,$E1407:$E$6096,E1406,$G1407:$G$6096,G1406,$R1407:$R$6096,R1406),0))))</f>
        <v>21675</v>
      </c>
      <c r="R1406" s="61" t="s">
        <v>3038</v>
      </c>
    </row>
    <row r="1407" spans="1:18" ht="18" customHeight="1" x14ac:dyDescent="0.15">
      <c r="A1407" s="30">
        <v>2</v>
      </c>
      <c r="B1407" s="31" t="s">
        <v>130</v>
      </c>
      <c r="C1407" s="31">
        <v>5</v>
      </c>
      <c r="D1407" s="31" t="s">
        <v>792</v>
      </c>
      <c r="E1407" s="31">
        <v>3</v>
      </c>
      <c r="F1407" s="31" t="s">
        <v>805</v>
      </c>
      <c r="G1407" s="32">
        <v>2</v>
      </c>
      <c r="H1407" s="32" t="s">
        <v>20</v>
      </c>
      <c r="I1407" s="32"/>
      <c r="J1407" s="83"/>
      <c r="K1407" s="98"/>
      <c r="L1407" s="98"/>
      <c r="M1407" s="98"/>
      <c r="N1407" s="83"/>
      <c r="O1407" s="33"/>
      <c r="P1407" s="81" t="s">
        <v>4810</v>
      </c>
      <c r="Q1407" s="33">
        <v>21675</v>
      </c>
      <c r="R1407" s="39" t="s">
        <v>806</v>
      </c>
    </row>
    <row r="1408" spans="1:18" ht="18" customHeight="1" x14ac:dyDescent="0.15">
      <c r="A1408" s="30">
        <v>2</v>
      </c>
      <c r="B1408" s="31" t="s">
        <v>130</v>
      </c>
      <c r="C1408" s="31">
        <v>5</v>
      </c>
      <c r="D1408" s="31" t="s">
        <v>792</v>
      </c>
      <c r="E1408" s="31">
        <v>3</v>
      </c>
      <c r="F1408" s="31" t="s">
        <v>805</v>
      </c>
      <c r="G1408" s="31">
        <v>2</v>
      </c>
      <c r="H1408" s="31" t="s">
        <v>20</v>
      </c>
      <c r="I1408" s="32">
        <v>3</v>
      </c>
      <c r="J1408" s="83" t="s">
        <v>21</v>
      </c>
      <c r="K1408" s="98">
        <v>6993</v>
      </c>
      <c r="L1408" s="98">
        <v>9467</v>
      </c>
      <c r="M1408" s="98">
        <f>K1408-L1408</f>
        <v>-2474</v>
      </c>
      <c r="N1408" s="83" t="s">
        <v>70</v>
      </c>
      <c r="O1408" s="98">
        <v>6993000</v>
      </c>
      <c r="P1408" s="81" t="s">
        <v>4811</v>
      </c>
      <c r="Q1408" s="33"/>
      <c r="R1408" s="39" t="s">
        <v>806</v>
      </c>
    </row>
    <row r="1409" spans="1:18" ht="18" customHeight="1" x14ac:dyDescent="0.15">
      <c r="A1409" s="30">
        <v>2</v>
      </c>
      <c r="B1409" s="31" t="s">
        <v>130</v>
      </c>
      <c r="C1409" s="31">
        <v>5</v>
      </c>
      <c r="D1409" s="31" t="s">
        <v>792</v>
      </c>
      <c r="E1409" s="31">
        <v>3</v>
      </c>
      <c r="F1409" s="31" t="s">
        <v>805</v>
      </c>
      <c r="G1409" s="32">
        <v>3</v>
      </c>
      <c r="H1409" s="32" t="s">
        <v>22</v>
      </c>
      <c r="I1409" s="32"/>
      <c r="J1409" s="83"/>
      <c r="K1409" s="98"/>
      <c r="L1409" s="98"/>
      <c r="M1409" s="98"/>
      <c r="N1409" s="83"/>
      <c r="O1409" s="33"/>
      <c r="P1409" s="81"/>
      <c r="Q1409" s="33"/>
      <c r="R1409" s="39" t="s">
        <v>806</v>
      </c>
    </row>
    <row r="1410" spans="1:18" ht="18" customHeight="1" x14ac:dyDescent="0.15">
      <c r="A1410" s="30">
        <v>2</v>
      </c>
      <c r="B1410" s="31" t="s">
        <v>130</v>
      </c>
      <c r="C1410" s="31">
        <v>5</v>
      </c>
      <c r="D1410" s="31" t="s">
        <v>792</v>
      </c>
      <c r="E1410" s="31">
        <v>3</v>
      </c>
      <c r="F1410" s="31" t="s">
        <v>805</v>
      </c>
      <c r="G1410" s="31">
        <v>3</v>
      </c>
      <c r="H1410" s="31" t="s">
        <v>22</v>
      </c>
      <c r="I1410" s="32">
        <v>31</v>
      </c>
      <c r="J1410" s="83" t="s">
        <v>23</v>
      </c>
      <c r="K1410" s="98">
        <v>318</v>
      </c>
      <c r="L1410" s="98">
        <v>318</v>
      </c>
      <c r="M1410" s="98">
        <f t="shared" ref="M1410:M1413" si="88">K1410-L1410</f>
        <v>0</v>
      </c>
      <c r="N1410" s="83" t="s">
        <v>70</v>
      </c>
      <c r="O1410" s="98">
        <v>318000</v>
      </c>
      <c r="P1410" s="81"/>
      <c r="Q1410" s="33"/>
      <c r="R1410" s="39" t="s">
        <v>806</v>
      </c>
    </row>
    <row r="1411" spans="1:18" ht="18" customHeight="1" x14ac:dyDescent="0.15">
      <c r="A1411" s="30">
        <v>2</v>
      </c>
      <c r="B1411" s="31" t="s">
        <v>130</v>
      </c>
      <c r="C1411" s="31">
        <v>5</v>
      </c>
      <c r="D1411" s="31" t="s">
        <v>792</v>
      </c>
      <c r="E1411" s="31">
        <v>3</v>
      </c>
      <c r="F1411" s="31" t="s">
        <v>805</v>
      </c>
      <c r="G1411" s="31">
        <v>3</v>
      </c>
      <c r="H1411" s="31" t="s">
        <v>22</v>
      </c>
      <c r="I1411" s="32">
        <v>32</v>
      </c>
      <c r="J1411" s="83" t="s">
        <v>139</v>
      </c>
      <c r="K1411" s="98">
        <v>324</v>
      </c>
      <c r="L1411" s="98">
        <v>324</v>
      </c>
      <c r="M1411" s="98">
        <f t="shared" si="88"/>
        <v>0</v>
      </c>
      <c r="N1411" s="83" t="s">
        <v>70</v>
      </c>
      <c r="O1411" s="98">
        <v>324000</v>
      </c>
      <c r="P1411" s="81"/>
      <c r="Q1411" s="33"/>
      <c r="R1411" s="39" t="s">
        <v>806</v>
      </c>
    </row>
    <row r="1412" spans="1:18" ht="18" customHeight="1" x14ac:dyDescent="0.15">
      <c r="A1412" s="30">
        <v>2</v>
      </c>
      <c r="B1412" s="31" t="s">
        <v>130</v>
      </c>
      <c r="C1412" s="31">
        <v>5</v>
      </c>
      <c r="D1412" s="31" t="s">
        <v>792</v>
      </c>
      <c r="E1412" s="31">
        <v>3</v>
      </c>
      <c r="F1412" s="31" t="s">
        <v>805</v>
      </c>
      <c r="G1412" s="31">
        <v>3</v>
      </c>
      <c r="H1412" s="31" t="s">
        <v>22</v>
      </c>
      <c r="I1412" s="32">
        <v>33</v>
      </c>
      <c r="J1412" s="83" t="s">
        <v>24</v>
      </c>
      <c r="K1412" s="98">
        <v>345</v>
      </c>
      <c r="L1412" s="98">
        <v>345</v>
      </c>
      <c r="M1412" s="98">
        <f t="shared" si="88"/>
        <v>0</v>
      </c>
      <c r="N1412" s="83" t="s">
        <v>70</v>
      </c>
      <c r="O1412" s="98">
        <v>344400</v>
      </c>
      <c r="P1412" s="81"/>
      <c r="Q1412" s="33"/>
      <c r="R1412" s="39" t="s">
        <v>806</v>
      </c>
    </row>
    <row r="1413" spans="1:18" ht="18" customHeight="1" x14ac:dyDescent="0.15">
      <c r="A1413" s="30">
        <v>2</v>
      </c>
      <c r="B1413" s="31" t="s">
        <v>130</v>
      </c>
      <c r="C1413" s="31">
        <v>5</v>
      </c>
      <c r="D1413" s="31" t="s">
        <v>792</v>
      </c>
      <c r="E1413" s="31">
        <v>3</v>
      </c>
      <c r="F1413" s="31" t="s">
        <v>805</v>
      </c>
      <c r="G1413" s="31">
        <v>3</v>
      </c>
      <c r="H1413" s="31" t="s">
        <v>22</v>
      </c>
      <c r="I1413" s="32">
        <v>35</v>
      </c>
      <c r="J1413" s="83" t="s">
        <v>25</v>
      </c>
      <c r="K1413" s="98">
        <v>107</v>
      </c>
      <c r="L1413" s="98">
        <v>147</v>
      </c>
      <c r="M1413" s="98">
        <f t="shared" si="88"/>
        <v>-40</v>
      </c>
      <c r="N1413" s="83" t="s">
        <v>807</v>
      </c>
      <c r="O1413" s="98"/>
      <c r="P1413" s="81"/>
      <c r="Q1413" s="33"/>
      <c r="R1413" s="39" t="s">
        <v>806</v>
      </c>
    </row>
    <row r="1414" spans="1:18" ht="18" customHeight="1" x14ac:dyDescent="0.15">
      <c r="A1414" s="30">
        <v>2</v>
      </c>
      <c r="B1414" s="31" t="s">
        <v>130</v>
      </c>
      <c r="C1414" s="31">
        <v>5</v>
      </c>
      <c r="D1414" s="31" t="s">
        <v>792</v>
      </c>
      <c r="E1414" s="31">
        <v>3</v>
      </c>
      <c r="F1414" s="31" t="s">
        <v>805</v>
      </c>
      <c r="G1414" s="31">
        <v>3</v>
      </c>
      <c r="H1414" s="31" t="s">
        <v>22</v>
      </c>
      <c r="I1414" s="31">
        <v>35</v>
      </c>
      <c r="J1414" s="84" t="s">
        <v>25</v>
      </c>
      <c r="K1414" s="98"/>
      <c r="L1414" s="98"/>
      <c r="M1414" s="98"/>
      <c r="N1414" s="83" t="s">
        <v>4219</v>
      </c>
      <c r="O1414" s="98">
        <v>106750</v>
      </c>
      <c r="P1414" s="81"/>
      <c r="Q1414" s="33"/>
      <c r="R1414" s="39" t="s">
        <v>806</v>
      </c>
    </row>
    <row r="1415" spans="1:18" ht="18" customHeight="1" x14ac:dyDescent="0.15">
      <c r="A1415" s="30">
        <v>2</v>
      </c>
      <c r="B1415" s="31" t="s">
        <v>130</v>
      </c>
      <c r="C1415" s="31">
        <v>5</v>
      </c>
      <c r="D1415" s="31" t="s">
        <v>792</v>
      </c>
      <c r="E1415" s="31">
        <v>3</v>
      </c>
      <c r="F1415" s="31" t="s">
        <v>805</v>
      </c>
      <c r="G1415" s="31">
        <v>3</v>
      </c>
      <c r="H1415" s="31" t="s">
        <v>22</v>
      </c>
      <c r="I1415" s="32">
        <v>39</v>
      </c>
      <c r="J1415" s="83" t="s">
        <v>26</v>
      </c>
      <c r="K1415" s="98">
        <v>1677</v>
      </c>
      <c r="L1415" s="98">
        <v>2209</v>
      </c>
      <c r="M1415" s="98">
        <f t="shared" ref="M1415:M1417" si="89">K1415-L1415</f>
        <v>-532</v>
      </c>
      <c r="N1415" s="83" t="s">
        <v>70</v>
      </c>
      <c r="O1415" s="98">
        <v>1676480</v>
      </c>
      <c r="P1415" s="81"/>
      <c r="Q1415" s="33"/>
      <c r="R1415" s="39" t="s">
        <v>806</v>
      </c>
    </row>
    <row r="1416" spans="1:18" ht="18" customHeight="1" x14ac:dyDescent="0.15">
      <c r="A1416" s="30">
        <v>2</v>
      </c>
      <c r="B1416" s="31" t="s">
        <v>130</v>
      </c>
      <c r="C1416" s="31">
        <v>5</v>
      </c>
      <c r="D1416" s="31" t="s">
        <v>792</v>
      </c>
      <c r="E1416" s="31">
        <v>3</v>
      </c>
      <c r="F1416" s="31" t="s">
        <v>805</v>
      </c>
      <c r="G1416" s="31">
        <v>3</v>
      </c>
      <c r="H1416" s="31" t="s">
        <v>22</v>
      </c>
      <c r="I1416" s="32">
        <v>40</v>
      </c>
      <c r="J1416" s="83" t="s">
        <v>27</v>
      </c>
      <c r="K1416" s="98">
        <v>1144</v>
      </c>
      <c r="L1416" s="98">
        <v>1482</v>
      </c>
      <c r="M1416" s="98">
        <f t="shared" si="89"/>
        <v>-338</v>
      </c>
      <c r="N1416" s="83" t="s">
        <v>70</v>
      </c>
      <c r="O1416" s="98">
        <v>1143854</v>
      </c>
      <c r="P1416" s="81"/>
      <c r="Q1416" s="33"/>
      <c r="R1416" s="39" t="s">
        <v>806</v>
      </c>
    </row>
    <row r="1417" spans="1:18" ht="18" customHeight="1" x14ac:dyDescent="0.15">
      <c r="A1417" s="30">
        <v>2</v>
      </c>
      <c r="B1417" s="31" t="s">
        <v>130</v>
      </c>
      <c r="C1417" s="31">
        <v>5</v>
      </c>
      <c r="D1417" s="31" t="s">
        <v>792</v>
      </c>
      <c r="E1417" s="31">
        <v>3</v>
      </c>
      <c r="F1417" s="31" t="s">
        <v>805</v>
      </c>
      <c r="G1417" s="31">
        <v>3</v>
      </c>
      <c r="H1417" s="31" t="s">
        <v>22</v>
      </c>
      <c r="I1417" s="32">
        <v>41</v>
      </c>
      <c r="J1417" s="83" t="s">
        <v>75</v>
      </c>
      <c r="K1417" s="98">
        <v>178</v>
      </c>
      <c r="L1417" s="98">
        <v>229</v>
      </c>
      <c r="M1417" s="98">
        <f t="shared" si="89"/>
        <v>-51</v>
      </c>
      <c r="N1417" s="83" t="s">
        <v>70</v>
      </c>
      <c r="O1417" s="98">
        <v>178000</v>
      </c>
      <c r="P1417" s="81"/>
      <c r="Q1417" s="33"/>
      <c r="R1417" s="39" t="s">
        <v>806</v>
      </c>
    </row>
    <row r="1418" spans="1:18" ht="18" customHeight="1" x14ac:dyDescent="0.15">
      <c r="A1418" s="30">
        <v>2</v>
      </c>
      <c r="B1418" s="31" t="s">
        <v>130</v>
      </c>
      <c r="C1418" s="31">
        <v>5</v>
      </c>
      <c r="D1418" s="31" t="s">
        <v>792</v>
      </c>
      <c r="E1418" s="31">
        <v>3</v>
      </c>
      <c r="F1418" s="31" t="s">
        <v>805</v>
      </c>
      <c r="G1418" s="32">
        <v>4</v>
      </c>
      <c r="H1418" s="32" t="s">
        <v>28</v>
      </c>
      <c r="I1418" s="32"/>
      <c r="J1418" s="83"/>
      <c r="K1418" s="98"/>
      <c r="L1418" s="98"/>
      <c r="M1418" s="98"/>
      <c r="N1418" s="83"/>
      <c r="O1418" s="33"/>
      <c r="P1418" s="81"/>
      <c r="Q1418" s="33"/>
      <c r="R1418" s="39" t="s">
        <v>806</v>
      </c>
    </row>
    <row r="1419" spans="1:18" ht="18" customHeight="1" x14ac:dyDescent="0.15">
      <c r="A1419" s="30">
        <v>2</v>
      </c>
      <c r="B1419" s="31" t="s">
        <v>130</v>
      </c>
      <c r="C1419" s="31">
        <v>5</v>
      </c>
      <c r="D1419" s="31" t="s">
        <v>792</v>
      </c>
      <c r="E1419" s="31">
        <v>3</v>
      </c>
      <c r="F1419" s="31" t="s">
        <v>805</v>
      </c>
      <c r="G1419" s="31">
        <v>4</v>
      </c>
      <c r="H1419" s="31" t="s">
        <v>28</v>
      </c>
      <c r="I1419" s="32">
        <v>31</v>
      </c>
      <c r="J1419" s="83" t="s">
        <v>29</v>
      </c>
      <c r="K1419" s="98">
        <v>2273</v>
      </c>
      <c r="L1419" s="98">
        <v>2959</v>
      </c>
      <c r="M1419" s="98">
        <f>K1419-L1419</f>
        <v>-686</v>
      </c>
      <c r="N1419" s="83" t="s">
        <v>70</v>
      </c>
      <c r="O1419" s="98">
        <v>2272106</v>
      </c>
      <c r="P1419" s="81"/>
      <c r="Q1419" s="33"/>
      <c r="R1419" s="39" t="s">
        <v>806</v>
      </c>
    </row>
    <row r="1420" spans="1:18" ht="18" customHeight="1" x14ac:dyDescent="0.15">
      <c r="A1420" s="30">
        <v>2</v>
      </c>
      <c r="B1420" s="31" t="s">
        <v>130</v>
      </c>
      <c r="C1420" s="31">
        <v>5</v>
      </c>
      <c r="D1420" s="31" t="s">
        <v>792</v>
      </c>
      <c r="E1420" s="31">
        <v>3</v>
      </c>
      <c r="F1420" s="31" t="s">
        <v>805</v>
      </c>
      <c r="G1420" s="32">
        <v>8</v>
      </c>
      <c r="H1420" s="32" t="s">
        <v>77</v>
      </c>
      <c r="I1420" s="32"/>
      <c r="J1420" s="83"/>
      <c r="K1420" s="98"/>
      <c r="L1420" s="98"/>
      <c r="M1420" s="98"/>
      <c r="N1420" s="83"/>
      <c r="O1420" s="33"/>
      <c r="P1420" s="81"/>
      <c r="Q1420" s="33"/>
      <c r="R1420" s="39" t="s">
        <v>806</v>
      </c>
    </row>
    <row r="1421" spans="1:18" ht="18" customHeight="1" x14ac:dyDescent="0.15">
      <c r="A1421" s="30">
        <v>2</v>
      </c>
      <c r="B1421" s="31" t="s">
        <v>130</v>
      </c>
      <c r="C1421" s="31">
        <v>5</v>
      </c>
      <c r="D1421" s="31" t="s">
        <v>792</v>
      </c>
      <c r="E1421" s="31">
        <v>3</v>
      </c>
      <c r="F1421" s="31" t="s">
        <v>805</v>
      </c>
      <c r="G1421" s="31">
        <v>8</v>
      </c>
      <c r="H1421" s="31" t="s">
        <v>77</v>
      </c>
      <c r="I1421" s="32">
        <v>11</v>
      </c>
      <c r="J1421" s="83" t="s">
        <v>78</v>
      </c>
      <c r="K1421" s="98">
        <v>682</v>
      </c>
      <c r="L1421" s="98">
        <v>602</v>
      </c>
      <c r="M1421" s="98">
        <f>K1421-L1421</f>
        <v>80</v>
      </c>
      <c r="N1421" s="83" t="s">
        <v>3321</v>
      </c>
      <c r="O1421" s="98">
        <v>640000</v>
      </c>
      <c r="P1421" s="81"/>
      <c r="Q1421" s="33"/>
      <c r="R1421" s="39" t="s">
        <v>806</v>
      </c>
    </row>
    <row r="1422" spans="1:18" ht="18" customHeight="1" x14ac:dyDescent="0.15">
      <c r="A1422" s="30">
        <v>2</v>
      </c>
      <c r="B1422" s="31" t="s">
        <v>130</v>
      </c>
      <c r="C1422" s="31">
        <v>5</v>
      </c>
      <c r="D1422" s="31" t="s">
        <v>792</v>
      </c>
      <c r="E1422" s="31">
        <v>3</v>
      </c>
      <c r="F1422" s="31" t="s">
        <v>805</v>
      </c>
      <c r="G1422" s="31">
        <v>8</v>
      </c>
      <c r="H1422" s="31" t="s">
        <v>77</v>
      </c>
      <c r="I1422" s="31">
        <v>11</v>
      </c>
      <c r="J1422" s="84" t="s">
        <v>78</v>
      </c>
      <c r="K1422" s="98"/>
      <c r="L1422" s="98"/>
      <c r="M1422" s="98"/>
      <c r="N1422" s="83" t="s">
        <v>808</v>
      </c>
      <c r="O1422" s="98"/>
      <c r="P1422" s="81"/>
      <c r="Q1422" s="33"/>
      <c r="R1422" s="39" t="s">
        <v>806</v>
      </c>
    </row>
    <row r="1423" spans="1:18" ht="18" customHeight="1" x14ac:dyDescent="0.15">
      <c r="A1423" s="30">
        <v>2</v>
      </c>
      <c r="B1423" s="31" t="s">
        <v>130</v>
      </c>
      <c r="C1423" s="31">
        <v>5</v>
      </c>
      <c r="D1423" s="31" t="s">
        <v>792</v>
      </c>
      <c r="E1423" s="31">
        <v>3</v>
      </c>
      <c r="F1423" s="31" t="s">
        <v>805</v>
      </c>
      <c r="G1423" s="31">
        <v>8</v>
      </c>
      <c r="H1423" s="31" t="s">
        <v>77</v>
      </c>
      <c r="I1423" s="31">
        <v>11</v>
      </c>
      <c r="J1423" s="84" t="s">
        <v>78</v>
      </c>
      <c r="K1423" s="98"/>
      <c r="L1423" s="98"/>
      <c r="M1423" s="98"/>
      <c r="N1423" s="83" t="s">
        <v>3322</v>
      </c>
      <c r="O1423" s="98">
        <v>42000</v>
      </c>
      <c r="P1423" s="81"/>
      <c r="Q1423" s="33"/>
      <c r="R1423" s="39" t="s">
        <v>806</v>
      </c>
    </row>
    <row r="1424" spans="1:18" ht="18" customHeight="1" x14ac:dyDescent="0.15">
      <c r="A1424" s="30">
        <v>2</v>
      </c>
      <c r="B1424" s="31" t="s">
        <v>130</v>
      </c>
      <c r="C1424" s="31">
        <v>5</v>
      </c>
      <c r="D1424" s="31" t="s">
        <v>792</v>
      </c>
      <c r="E1424" s="31">
        <v>3</v>
      </c>
      <c r="F1424" s="31" t="s">
        <v>805</v>
      </c>
      <c r="G1424" s="32">
        <v>9</v>
      </c>
      <c r="H1424" s="32" t="s">
        <v>30</v>
      </c>
      <c r="I1424" s="32"/>
      <c r="J1424" s="83"/>
      <c r="K1424" s="98"/>
      <c r="L1424" s="98"/>
      <c r="M1424" s="98"/>
      <c r="N1424" s="83"/>
      <c r="O1424" s="33"/>
      <c r="P1424" s="81"/>
      <c r="Q1424" s="33"/>
      <c r="R1424" s="39" t="s">
        <v>806</v>
      </c>
    </row>
    <row r="1425" spans="1:18" ht="18" customHeight="1" x14ac:dyDescent="0.15">
      <c r="A1425" s="30">
        <v>2</v>
      </c>
      <c r="B1425" s="31" t="s">
        <v>130</v>
      </c>
      <c r="C1425" s="31">
        <v>5</v>
      </c>
      <c r="D1425" s="31" t="s">
        <v>792</v>
      </c>
      <c r="E1425" s="31">
        <v>3</v>
      </c>
      <c r="F1425" s="31" t="s">
        <v>805</v>
      </c>
      <c r="G1425" s="31">
        <v>9</v>
      </c>
      <c r="H1425" s="31" t="s">
        <v>30</v>
      </c>
      <c r="I1425" s="32">
        <v>2</v>
      </c>
      <c r="J1425" s="83" t="s">
        <v>31</v>
      </c>
      <c r="K1425" s="98">
        <v>19</v>
      </c>
      <c r="L1425" s="98">
        <v>19</v>
      </c>
      <c r="M1425" s="98">
        <f>K1425-L1425</f>
        <v>0</v>
      </c>
      <c r="N1425" s="83" t="s">
        <v>3323</v>
      </c>
      <c r="O1425" s="98">
        <v>14400</v>
      </c>
      <c r="P1425" s="81"/>
      <c r="Q1425" s="33"/>
      <c r="R1425" s="39" t="s">
        <v>806</v>
      </c>
    </row>
    <row r="1426" spans="1:18" ht="18" customHeight="1" x14ac:dyDescent="0.15">
      <c r="A1426" s="30">
        <v>2</v>
      </c>
      <c r="B1426" s="31" t="s">
        <v>130</v>
      </c>
      <c r="C1426" s="31">
        <v>5</v>
      </c>
      <c r="D1426" s="31" t="s">
        <v>792</v>
      </c>
      <c r="E1426" s="31">
        <v>3</v>
      </c>
      <c r="F1426" s="31" t="s">
        <v>805</v>
      </c>
      <c r="G1426" s="31">
        <v>9</v>
      </c>
      <c r="H1426" s="31" t="s">
        <v>30</v>
      </c>
      <c r="I1426" s="31">
        <v>2</v>
      </c>
      <c r="J1426" s="84" t="s">
        <v>31</v>
      </c>
      <c r="K1426" s="98"/>
      <c r="L1426" s="98"/>
      <c r="M1426" s="98"/>
      <c r="N1426" s="83" t="s">
        <v>4220</v>
      </c>
      <c r="O1426" s="98">
        <v>4200</v>
      </c>
      <c r="P1426" s="81"/>
      <c r="Q1426" s="33"/>
      <c r="R1426" s="39" t="s">
        <v>806</v>
      </c>
    </row>
    <row r="1427" spans="1:18" ht="18" customHeight="1" x14ac:dyDescent="0.15">
      <c r="A1427" s="30">
        <v>2</v>
      </c>
      <c r="B1427" s="31" t="s">
        <v>130</v>
      </c>
      <c r="C1427" s="31">
        <v>5</v>
      </c>
      <c r="D1427" s="31" t="s">
        <v>792</v>
      </c>
      <c r="E1427" s="31">
        <v>3</v>
      </c>
      <c r="F1427" s="31" t="s">
        <v>805</v>
      </c>
      <c r="G1427" s="32">
        <v>11</v>
      </c>
      <c r="H1427" s="32" t="s">
        <v>33</v>
      </c>
      <c r="I1427" s="32"/>
      <c r="J1427" s="83"/>
      <c r="K1427" s="98"/>
      <c r="L1427" s="98"/>
      <c r="M1427" s="98"/>
      <c r="N1427" s="83"/>
      <c r="O1427" s="33"/>
      <c r="P1427" s="81"/>
      <c r="Q1427" s="33"/>
      <c r="R1427" s="39" t="s">
        <v>806</v>
      </c>
    </row>
    <row r="1428" spans="1:18" ht="18" customHeight="1" x14ac:dyDescent="0.15">
      <c r="A1428" s="30">
        <v>2</v>
      </c>
      <c r="B1428" s="31" t="s">
        <v>130</v>
      </c>
      <c r="C1428" s="31">
        <v>5</v>
      </c>
      <c r="D1428" s="31" t="s">
        <v>792</v>
      </c>
      <c r="E1428" s="31">
        <v>3</v>
      </c>
      <c r="F1428" s="31" t="s">
        <v>805</v>
      </c>
      <c r="G1428" s="31">
        <v>11</v>
      </c>
      <c r="H1428" s="31" t="s">
        <v>33</v>
      </c>
      <c r="I1428" s="32">
        <v>1</v>
      </c>
      <c r="J1428" s="83" t="s">
        <v>34</v>
      </c>
      <c r="K1428" s="98">
        <v>460</v>
      </c>
      <c r="L1428" s="98">
        <v>458</v>
      </c>
      <c r="M1428" s="98">
        <f>K1428-L1428</f>
        <v>2</v>
      </c>
      <c r="N1428" s="83" t="s">
        <v>3324</v>
      </c>
      <c r="O1428" s="98">
        <v>162000</v>
      </c>
      <c r="P1428" s="81"/>
      <c r="Q1428" s="33"/>
      <c r="R1428" s="39" t="s">
        <v>806</v>
      </c>
    </row>
    <row r="1429" spans="1:18" ht="18" customHeight="1" x14ac:dyDescent="0.15">
      <c r="A1429" s="30">
        <v>2</v>
      </c>
      <c r="B1429" s="31" t="s">
        <v>130</v>
      </c>
      <c r="C1429" s="31">
        <v>5</v>
      </c>
      <c r="D1429" s="31" t="s">
        <v>792</v>
      </c>
      <c r="E1429" s="31">
        <v>3</v>
      </c>
      <c r="F1429" s="31" t="s">
        <v>805</v>
      </c>
      <c r="G1429" s="31">
        <v>11</v>
      </c>
      <c r="H1429" s="31" t="s">
        <v>33</v>
      </c>
      <c r="I1429" s="31">
        <v>1</v>
      </c>
      <c r="J1429" s="84" t="s">
        <v>34</v>
      </c>
      <c r="K1429" s="98"/>
      <c r="L1429" s="98"/>
      <c r="M1429" s="98"/>
      <c r="N1429" s="83" t="s">
        <v>3325</v>
      </c>
      <c r="O1429" s="98">
        <v>22600</v>
      </c>
      <c r="P1429" s="81"/>
      <c r="Q1429" s="33"/>
      <c r="R1429" s="39" t="s">
        <v>806</v>
      </c>
    </row>
    <row r="1430" spans="1:18" ht="18" customHeight="1" x14ac:dyDescent="0.15">
      <c r="A1430" s="30">
        <v>2</v>
      </c>
      <c r="B1430" s="31" t="s">
        <v>130</v>
      </c>
      <c r="C1430" s="31">
        <v>5</v>
      </c>
      <c r="D1430" s="31" t="s">
        <v>792</v>
      </c>
      <c r="E1430" s="31">
        <v>3</v>
      </c>
      <c r="F1430" s="31" t="s">
        <v>805</v>
      </c>
      <c r="G1430" s="31">
        <v>11</v>
      </c>
      <c r="H1430" s="31" t="s">
        <v>33</v>
      </c>
      <c r="I1430" s="31">
        <v>1</v>
      </c>
      <c r="J1430" s="84" t="s">
        <v>34</v>
      </c>
      <c r="K1430" s="98"/>
      <c r="L1430" s="98"/>
      <c r="M1430" s="98"/>
      <c r="N1430" s="83" t="s">
        <v>4221</v>
      </c>
      <c r="O1430" s="98">
        <v>10000</v>
      </c>
      <c r="P1430" s="81"/>
      <c r="Q1430" s="33"/>
      <c r="R1430" s="39" t="s">
        <v>806</v>
      </c>
    </row>
    <row r="1431" spans="1:18" ht="18" customHeight="1" x14ac:dyDescent="0.15">
      <c r="A1431" s="30">
        <v>2</v>
      </c>
      <c r="B1431" s="31" t="s">
        <v>130</v>
      </c>
      <c r="C1431" s="31">
        <v>5</v>
      </c>
      <c r="D1431" s="31" t="s">
        <v>792</v>
      </c>
      <c r="E1431" s="31">
        <v>3</v>
      </c>
      <c r="F1431" s="31" t="s">
        <v>805</v>
      </c>
      <c r="G1431" s="31">
        <v>11</v>
      </c>
      <c r="H1431" s="31" t="s">
        <v>33</v>
      </c>
      <c r="I1431" s="31">
        <v>1</v>
      </c>
      <c r="J1431" s="84" t="s">
        <v>34</v>
      </c>
      <c r="K1431" s="98"/>
      <c r="L1431" s="98"/>
      <c r="M1431" s="98"/>
      <c r="N1431" s="83" t="s">
        <v>3326</v>
      </c>
      <c r="O1431" s="98">
        <v>10600</v>
      </c>
      <c r="P1431" s="81"/>
      <c r="Q1431" s="33"/>
      <c r="R1431" s="39" t="s">
        <v>806</v>
      </c>
    </row>
    <row r="1432" spans="1:18" ht="18" customHeight="1" x14ac:dyDescent="0.15">
      <c r="A1432" s="30">
        <v>2</v>
      </c>
      <c r="B1432" s="31" t="s">
        <v>130</v>
      </c>
      <c r="C1432" s="31">
        <v>5</v>
      </c>
      <c r="D1432" s="31" t="s">
        <v>792</v>
      </c>
      <c r="E1432" s="31">
        <v>3</v>
      </c>
      <c r="F1432" s="31" t="s">
        <v>805</v>
      </c>
      <c r="G1432" s="31">
        <v>11</v>
      </c>
      <c r="H1432" s="31" t="s">
        <v>33</v>
      </c>
      <c r="I1432" s="31">
        <v>1</v>
      </c>
      <c r="J1432" s="84" t="s">
        <v>34</v>
      </c>
      <c r="K1432" s="98"/>
      <c r="L1432" s="98"/>
      <c r="M1432" s="98"/>
      <c r="N1432" s="83" t="s">
        <v>4222</v>
      </c>
      <c r="O1432" s="98">
        <v>37500</v>
      </c>
      <c r="P1432" s="81"/>
      <c r="Q1432" s="33"/>
      <c r="R1432" s="39" t="s">
        <v>806</v>
      </c>
    </row>
    <row r="1433" spans="1:18" ht="18" customHeight="1" x14ac:dyDescent="0.15">
      <c r="A1433" s="30">
        <v>2</v>
      </c>
      <c r="B1433" s="31" t="s">
        <v>130</v>
      </c>
      <c r="C1433" s="31">
        <v>5</v>
      </c>
      <c r="D1433" s="31" t="s">
        <v>792</v>
      </c>
      <c r="E1433" s="31">
        <v>3</v>
      </c>
      <c r="F1433" s="31" t="s">
        <v>805</v>
      </c>
      <c r="G1433" s="31">
        <v>11</v>
      </c>
      <c r="H1433" s="31" t="s">
        <v>33</v>
      </c>
      <c r="I1433" s="31">
        <v>1</v>
      </c>
      <c r="J1433" s="84" t="s">
        <v>34</v>
      </c>
      <c r="K1433" s="98"/>
      <c r="L1433" s="98"/>
      <c r="M1433" s="98"/>
      <c r="N1433" s="83" t="s">
        <v>4223</v>
      </c>
      <c r="O1433" s="98">
        <v>12000</v>
      </c>
      <c r="P1433" s="81"/>
      <c r="Q1433" s="33"/>
      <c r="R1433" s="39" t="s">
        <v>806</v>
      </c>
    </row>
    <row r="1434" spans="1:18" ht="18" customHeight="1" x14ac:dyDescent="0.15">
      <c r="A1434" s="30">
        <v>2</v>
      </c>
      <c r="B1434" s="31" t="s">
        <v>130</v>
      </c>
      <c r="C1434" s="31">
        <v>5</v>
      </c>
      <c r="D1434" s="31" t="s">
        <v>792</v>
      </c>
      <c r="E1434" s="31">
        <v>3</v>
      </c>
      <c r="F1434" s="31" t="s">
        <v>805</v>
      </c>
      <c r="G1434" s="31">
        <v>11</v>
      </c>
      <c r="H1434" s="31" t="s">
        <v>33</v>
      </c>
      <c r="I1434" s="31">
        <v>1</v>
      </c>
      <c r="J1434" s="84" t="s">
        <v>34</v>
      </c>
      <c r="K1434" s="98"/>
      <c r="L1434" s="98"/>
      <c r="M1434" s="98"/>
      <c r="N1434" s="83" t="s">
        <v>809</v>
      </c>
      <c r="O1434" s="98">
        <v>40000</v>
      </c>
      <c r="P1434" s="81"/>
      <c r="Q1434" s="33"/>
      <c r="R1434" s="39" t="s">
        <v>806</v>
      </c>
    </row>
    <row r="1435" spans="1:18" ht="18" customHeight="1" x14ac:dyDescent="0.15">
      <c r="A1435" s="30">
        <v>2</v>
      </c>
      <c r="B1435" s="31" t="s">
        <v>130</v>
      </c>
      <c r="C1435" s="31">
        <v>5</v>
      </c>
      <c r="D1435" s="31" t="s">
        <v>792</v>
      </c>
      <c r="E1435" s="31">
        <v>3</v>
      </c>
      <c r="F1435" s="31" t="s">
        <v>805</v>
      </c>
      <c r="G1435" s="31">
        <v>11</v>
      </c>
      <c r="H1435" s="31" t="s">
        <v>33</v>
      </c>
      <c r="I1435" s="31">
        <v>1</v>
      </c>
      <c r="J1435" s="84" t="s">
        <v>34</v>
      </c>
      <c r="K1435" s="98"/>
      <c r="L1435" s="98"/>
      <c r="M1435" s="98"/>
      <c r="N1435" s="83" t="s">
        <v>4224</v>
      </c>
      <c r="O1435" s="98">
        <v>43120</v>
      </c>
      <c r="P1435" s="81"/>
      <c r="Q1435" s="33"/>
      <c r="R1435" s="39" t="s">
        <v>806</v>
      </c>
    </row>
    <row r="1436" spans="1:18" ht="18" customHeight="1" x14ac:dyDescent="0.15">
      <c r="A1436" s="30">
        <v>2</v>
      </c>
      <c r="B1436" s="31" t="s">
        <v>130</v>
      </c>
      <c r="C1436" s="31">
        <v>5</v>
      </c>
      <c r="D1436" s="31" t="s">
        <v>792</v>
      </c>
      <c r="E1436" s="31">
        <v>3</v>
      </c>
      <c r="F1436" s="31" t="s">
        <v>805</v>
      </c>
      <c r="G1436" s="31">
        <v>11</v>
      </c>
      <c r="H1436" s="31" t="s">
        <v>33</v>
      </c>
      <c r="I1436" s="31">
        <v>1</v>
      </c>
      <c r="J1436" s="84" t="s">
        <v>34</v>
      </c>
      <c r="K1436" s="98"/>
      <c r="L1436" s="98"/>
      <c r="M1436" s="98"/>
      <c r="N1436" s="83" t="s">
        <v>810</v>
      </c>
      <c r="O1436" s="98">
        <v>61000</v>
      </c>
      <c r="P1436" s="81"/>
      <c r="Q1436" s="33"/>
      <c r="R1436" s="39" t="s">
        <v>806</v>
      </c>
    </row>
    <row r="1437" spans="1:18" ht="18" customHeight="1" x14ac:dyDescent="0.15">
      <c r="A1437" s="30">
        <v>2</v>
      </c>
      <c r="B1437" s="31" t="s">
        <v>130</v>
      </c>
      <c r="C1437" s="31">
        <v>5</v>
      </c>
      <c r="D1437" s="31" t="s">
        <v>792</v>
      </c>
      <c r="E1437" s="31">
        <v>3</v>
      </c>
      <c r="F1437" s="31" t="s">
        <v>805</v>
      </c>
      <c r="G1437" s="31">
        <v>11</v>
      </c>
      <c r="H1437" s="31" t="s">
        <v>33</v>
      </c>
      <c r="I1437" s="31">
        <v>1</v>
      </c>
      <c r="J1437" s="84" t="s">
        <v>34</v>
      </c>
      <c r="K1437" s="98"/>
      <c r="L1437" s="98"/>
      <c r="M1437" s="98"/>
      <c r="N1437" s="83" t="s">
        <v>811</v>
      </c>
      <c r="O1437" s="98">
        <v>1100</v>
      </c>
      <c r="P1437" s="81"/>
      <c r="Q1437" s="33"/>
      <c r="R1437" s="39" t="s">
        <v>806</v>
      </c>
    </row>
    <row r="1438" spans="1:18" ht="18" customHeight="1" x14ac:dyDescent="0.15">
      <c r="A1438" s="30">
        <v>2</v>
      </c>
      <c r="B1438" s="31" t="s">
        <v>130</v>
      </c>
      <c r="C1438" s="31">
        <v>5</v>
      </c>
      <c r="D1438" s="31" t="s">
        <v>792</v>
      </c>
      <c r="E1438" s="31">
        <v>3</v>
      </c>
      <c r="F1438" s="31" t="s">
        <v>805</v>
      </c>
      <c r="G1438" s="31">
        <v>11</v>
      </c>
      <c r="H1438" s="31" t="s">
        <v>33</v>
      </c>
      <c r="I1438" s="31">
        <v>1</v>
      </c>
      <c r="J1438" s="84" t="s">
        <v>34</v>
      </c>
      <c r="K1438" s="98"/>
      <c r="L1438" s="98"/>
      <c r="M1438" s="98"/>
      <c r="N1438" s="83" t="s">
        <v>812</v>
      </c>
      <c r="O1438" s="98">
        <v>60000</v>
      </c>
      <c r="P1438" s="81"/>
      <c r="Q1438" s="33"/>
      <c r="R1438" s="39" t="s">
        <v>806</v>
      </c>
    </row>
    <row r="1439" spans="1:18" ht="18" customHeight="1" x14ac:dyDescent="0.15">
      <c r="A1439" s="30">
        <v>2</v>
      </c>
      <c r="B1439" s="31" t="s">
        <v>130</v>
      </c>
      <c r="C1439" s="31">
        <v>5</v>
      </c>
      <c r="D1439" s="31" t="s">
        <v>792</v>
      </c>
      <c r="E1439" s="31">
        <v>3</v>
      </c>
      <c r="F1439" s="31" t="s">
        <v>805</v>
      </c>
      <c r="G1439" s="31">
        <v>11</v>
      </c>
      <c r="H1439" s="31" t="s">
        <v>33</v>
      </c>
      <c r="I1439" s="32">
        <v>2</v>
      </c>
      <c r="J1439" s="83" t="s">
        <v>46</v>
      </c>
      <c r="K1439" s="98">
        <v>77</v>
      </c>
      <c r="L1439" s="98">
        <v>65</v>
      </c>
      <c r="M1439" s="98">
        <f t="shared" ref="M1439:M1440" si="90">K1439-L1439</f>
        <v>12</v>
      </c>
      <c r="N1439" s="83" t="s">
        <v>3327</v>
      </c>
      <c r="O1439" s="98">
        <v>76800</v>
      </c>
      <c r="P1439" s="81"/>
      <c r="Q1439" s="33"/>
      <c r="R1439" s="39" t="s">
        <v>806</v>
      </c>
    </row>
    <row r="1440" spans="1:18" ht="18" customHeight="1" x14ac:dyDescent="0.15">
      <c r="A1440" s="30">
        <v>2</v>
      </c>
      <c r="B1440" s="31" t="s">
        <v>130</v>
      </c>
      <c r="C1440" s="31">
        <v>5</v>
      </c>
      <c r="D1440" s="31" t="s">
        <v>792</v>
      </c>
      <c r="E1440" s="31">
        <v>3</v>
      </c>
      <c r="F1440" s="31" t="s">
        <v>805</v>
      </c>
      <c r="G1440" s="31">
        <v>11</v>
      </c>
      <c r="H1440" s="31" t="s">
        <v>33</v>
      </c>
      <c r="I1440" s="32">
        <v>6</v>
      </c>
      <c r="J1440" s="83" t="s">
        <v>48</v>
      </c>
      <c r="K1440" s="98">
        <v>180</v>
      </c>
      <c r="L1440" s="98">
        <v>180</v>
      </c>
      <c r="M1440" s="98">
        <f t="shared" si="90"/>
        <v>0</v>
      </c>
      <c r="N1440" s="83" t="s">
        <v>813</v>
      </c>
      <c r="O1440" s="98">
        <v>100000</v>
      </c>
      <c r="P1440" s="81"/>
      <c r="Q1440" s="33"/>
      <c r="R1440" s="39" t="s">
        <v>806</v>
      </c>
    </row>
    <row r="1441" spans="1:18" ht="18" customHeight="1" x14ac:dyDescent="0.15">
      <c r="A1441" s="30">
        <v>2</v>
      </c>
      <c r="B1441" s="31" t="s">
        <v>130</v>
      </c>
      <c r="C1441" s="31">
        <v>5</v>
      </c>
      <c r="D1441" s="31" t="s">
        <v>792</v>
      </c>
      <c r="E1441" s="31">
        <v>3</v>
      </c>
      <c r="F1441" s="31" t="s">
        <v>805</v>
      </c>
      <c r="G1441" s="31">
        <v>11</v>
      </c>
      <c r="H1441" s="31" t="s">
        <v>33</v>
      </c>
      <c r="I1441" s="31">
        <v>6</v>
      </c>
      <c r="J1441" s="84" t="s">
        <v>48</v>
      </c>
      <c r="K1441" s="98"/>
      <c r="L1441" s="98"/>
      <c r="M1441" s="98"/>
      <c r="N1441" s="83" t="s">
        <v>814</v>
      </c>
      <c r="O1441" s="98">
        <v>80000</v>
      </c>
      <c r="P1441" s="81"/>
      <c r="Q1441" s="33"/>
      <c r="R1441" s="39" t="s">
        <v>806</v>
      </c>
    </row>
    <row r="1442" spans="1:18" ht="18" customHeight="1" x14ac:dyDescent="0.15">
      <c r="A1442" s="30">
        <v>2</v>
      </c>
      <c r="B1442" s="31" t="s">
        <v>130</v>
      </c>
      <c r="C1442" s="31">
        <v>5</v>
      </c>
      <c r="D1442" s="31" t="s">
        <v>792</v>
      </c>
      <c r="E1442" s="31">
        <v>3</v>
      </c>
      <c r="F1442" s="31" t="s">
        <v>805</v>
      </c>
      <c r="G1442" s="31">
        <v>11</v>
      </c>
      <c r="H1442" s="31" t="s">
        <v>33</v>
      </c>
      <c r="I1442" s="32">
        <v>8</v>
      </c>
      <c r="J1442" s="83" t="s">
        <v>815</v>
      </c>
      <c r="K1442" s="98">
        <v>10</v>
      </c>
      <c r="L1442" s="98">
        <v>10</v>
      </c>
      <c r="M1442" s="98">
        <f>K1442-L1442</f>
        <v>0</v>
      </c>
      <c r="N1442" s="83" t="s">
        <v>816</v>
      </c>
      <c r="O1442" s="98">
        <v>10000</v>
      </c>
      <c r="P1442" s="81"/>
      <c r="Q1442" s="33"/>
      <c r="R1442" s="39" t="s">
        <v>806</v>
      </c>
    </row>
    <row r="1443" spans="1:18" ht="18" customHeight="1" x14ac:dyDescent="0.15">
      <c r="A1443" s="30">
        <v>2</v>
      </c>
      <c r="B1443" s="31" t="s">
        <v>130</v>
      </c>
      <c r="C1443" s="31">
        <v>5</v>
      </c>
      <c r="D1443" s="31" t="s">
        <v>792</v>
      </c>
      <c r="E1443" s="31">
        <v>3</v>
      </c>
      <c r="F1443" s="31" t="s">
        <v>805</v>
      </c>
      <c r="G1443" s="32">
        <v>12</v>
      </c>
      <c r="H1443" s="32" t="s">
        <v>36</v>
      </c>
      <c r="I1443" s="32"/>
      <c r="J1443" s="83"/>
      <c r="K1443" s="98"/>
      <c r="L1443" s="98"/>
      <c r="M1443" s="98"/>
      <c r="N1443" s="83"/>
      <c r="O1443" s="33"/>
      <c r="P1443" s="81"/>
      <c r="Q1443" s="33"/>
      <c r="R1443" s="39" t="s">
        <v>806</v>
      </c>
    </row>
    <row r="1444" spans="1:18" ht="18" customHeight="1" x14ac:dyDescent="0.15">
      <c r="A1444" s="30">
        <v>2</v>
      </c>
      <c r="B1444" s="31" t="s">
        <v>130</v>
      </c>
      <c r="C1444" s="31">
        <v>5</v>
      </c>
      <c r="D1444" s="31" t="s">
        <v>792</v>
      </c>
      <c r="E1444" s="31">
        <v>3</v>
      </c>
      <c r="F1444" s="31" t="s">
        <v>805</v>
      </c>
      <c r="G1444" s="31">
        <v>12</v>
      </c>
      <c r="H1444" s="31" t="s">
        <v>36</v>
      </c>
      <c r="I1444" s="32">
        <v>1</v>
      </c>
      <c r="J1444" s="83" t="s">
        <v>37</v>
      </c>
      <c r="K1444" s="98">
        <v>91</v>
      </c>
      <c r="L1444" s="98">
        <v>91</v>
      </c>
      <c r="M1444" s="98">
        <f t="shared" ref="M1444:M1445" si="91">K1444-L1444</f>
        <v>0</v>
      </c>
      <c r="N1444" s="83" t="s">
        <v>3328</v>
      </c>
      <c r="O1444" s="98">
        <v>90200</v>
      </c>
      <c r="P1444" s="81"/>
      <c r="Q1444" s="33"/>
      <c r="R1444" s="39" t="s">
        <v>806</v>
      </c>
    </row>
    <row r="1445" spans="1:18" ht="18" customHeight="1" x14ac:dyDescent="0.15">
      <c r="A1445" s="30">
        <v>2</v>
      </c>
      <c r="B1445" s="31" t="s">
        <v>130</v>
      </c>
      <c r="C1445" s="31">
        <v>5</v>
      </c>
      <c r="D1445" s="31" t="s">
        <v>792</v>
      </c>
      <c r="E1445" s="31">
        <v>3</v>
      </c>
      <c r="F1445" s="31" t="s">
        <v>805</v>
      </c>
      <c r="G1445" s="31">
        <v>12</v>
      </c>
      <c r="H1445" s="31" t="s">
        <v>36</v>
      </c>
      <c r="I1445" s="32">
        <v>3</v>
      </c>
      <c r="J1445" s="83" t="s">
        <v>6</v>
      </c>
      <c r="K1445" s="98">
        <v>45</v>
      </c>
      <c r="L1445" s="98">
        <v>35</v>
      </c>
      <c r="M1445" s="98">
        <f t="shared" si="91"/>
        <v>10</v>
      </c>
      <c r="N1445" s="83" t="s">
        <v>634</v>
      </c>
      <c r="O1445" s="98">
        <v>7000</v>
      </c>
      <c r="P1445" s="81"/>
      <c r="Q1445" s="33"/>
      <c r="R1445" s="39" t="s">
        <v>806</v>
      </c>
    </row>
    <row r="1446" spans="1:18" ht="18" customHeight="1" x14ac:dyDescent="0.15">
      <c r="A1446" s="30">
        <v>2</v>
      </c>
      <c r="B1446" s="31" t="s">
        <v>130</v>
      </c>
      <c r="C1446" s="31">
        <v>5</v>
      </c>
      <c r="D1446" s="31" t="s">
        <v>792</v>
      </c>
      <c r="E1446" s="31">
        <v>3</v>
      </c>
      <c r="F1446" s="31" t="s">
        <v>805</v>
      </c>
      <c r="G1446" s="31">
        <v>12</v>
      </c>
      <c r="H1446" s="31" t="s">
        <v>36</v>
      </c>
      <c r="I1446" s="31">
        <v>3</v>
      </c>
      <c r="J1446" s="84" t="s">
        <v>6</v>
      </c>
      <c r="K1446" s="98"/>
      <c r="L1446" s="98"/>
      <c r="M1446" s="98"/>
      <c r="N1446" s="83" t="s">
        <v>3329</v>
      </c>
      <c r="O1446" s="98">
        <v>37260</v>
      </c>
      <c r="P1446" s="81"/>
      <c r="Q1446" s="33"/>
      <c r="R1446" s="39" t="s">
        <v>806</v>
      </c>
    </row>
    <row r="1447" spans="1:18" ht="18" customHeight="1" x14ac:dyDescent="0.15">
      <c r="A1447" s="30">
        <v>2</v>
      </c>
      <c r="B1447" s="31" t="s">
        <v>130</v>
      </c>
      <c r="C1447" s="31">
        <v>5</v>
      </c>
      <c r="D1447" s="31" t="s">
        <v>792</v>
      </c>
      <c r="E1447" s="31">
        <v>3</v>
      </c>
      <c r="F1447" s="31" t="s">
        <v>805</v>
      </c>
      <c r="G1447" s="31">
        <v>12</v>
      </c>
      <c r="H1447" s="31" t="s">
        <v>36</v>
      </c>
      <c r="I1447" s="31">
        <v>3</v>
      </c>
      <c r="J1447" s="84" t="s">
        <v>6</v>
      </c>
      <c r="K1447" s="98"/>
      <c r="L1447" s="98"/>
      <c r="M1447" s="98"/>
      <c r="N1447" s="83" t="s">
        <v>817</v>
      </c>
      <c r="O1447" s="98"/>
      <c r="P1447" s="81"/>
      <c r="Q1447" s="33"/>
      <c r="R1447" s="39" t="s">
        <v>806</v>
      </c>
    </row>
    <row r="1448" spans="1:18" ht="18" customHeight="1" x14ac:dyDescent="0.15">
      <c r="A1448" s="30">
        <v>2</v>
      </c>
      <c r="B1448" s="31" t="s">
        <v>130</v>
      </c>
      <c r="C1448" s="31">
        <v>5</v>
      </c>
      <c r="D1448" s="31" t="s">
        <v>792</v>
      </c>
      <c r="E1448" s="31">
        <v>3</v>
      </c>
      <c r="F1448" s="31" t="s">
        <v>805</v>
      </c>
      <c r="G1448" s="31">
        <v>12</v>
      </c>
      <c r="H1448" s="31" t="s">
        <v>36</v>
      </c>
      <c r="I1448" s="31">
        <v>3</v>
      </c>
      <c r="J1448" s="84" t="s">
        <v>6</v>
      </c>
      <c r="K1448" s="98"/>
      <c r="L1448" s="98"/>
      <c r="M1448" s="98"/>
      <c r="N1448" s="83" t="s">
        <v>818</v>
      </c>
      <c r="O1448" s="98"/>
      <c r="P1448" s="81"/>
      <c r="Q1448" s="33"/>
      <c r="R1448" s="39" t="s">
        <v>806</v>
      </c>
    </row>
    <row r="1449" spans="1:18" ht="18" customHeight="1" x14ac:dyDescent="0.15">
      <c r="A1449" s="30">
        <v>2</v>
      </c>
      <c r="B1449" s="31" t="s">
        <v>130</v>
      </c>
      <c r="C1449" s="31">
        <v>5</v>
      </c>
      <c r="D1449" s="31" t="s">
        <v>792</v>
      </c>
      <c r="E1449" s="31">
        <v>3</v>
      </c>
      <c r="F1449" s="31" t="s">
        <v>805</v>
      </c>
      <c r="G1449" s="31">
        <v>12</v>
      </c>
      <c r="H1449" s="31" t="s">
        <v>36</v>
      </c>
      <c r="I1449" s="32">
        <v>11</v>
      </c>
      <c r="J1449" s="83" t="s">
        <v>38</v>
      </c>
      <c r="K1449" s="98">
        <v>243</v>
      </c>
      <c r="L1449" s="98">
        <v>246</v>
      </c>
      <c r="M1449" s="98">
        <f>K1449-L1449</f>
        <v>-3</v>
      </c>
      <c r="N1449" s="83" t="s">
        <v>819</v>
      </c>
      <c r="O1449" s="98">
        <v>31500</v>
      </c>
      <c r="P1449" s="81"/>
      <c r="Q1449" s="33"/>
      <c r="R1449" s="39" t="s">
        <v>806</v>
      </c>
    </row>
    <row r="1450" spans="1:18" ht="18" customHeight="1" x14ac:dyDescent="0.15">
      <c r="A1450" s="30">
        <v>2</v>
      </c>
      <c r="B1450" s="31" t="s">
        <v>130</v>
      </c>
      <c r="C1450" s="31">
        <v>5</v>
      </c>
      <c r="D1450" s="31" t="s">
        <v>792</v>
      </c>
      <c r="E1450" s="31">
        <v>3</v>
      </c>
      <c r="F1450" s="31" t="s">
        <v>805</v>
      </c>
      <c r="G1450" s="31">
        <v>12</v>
      </c>
      <c r="H1450" s="31" t="s">
        <v>36</v>
      </c>
      <c r="I1450" s="31">
        <v>11</v>
      </c>
      <c r="J1450" s="84" t="s">
        <v>38</v>
      </c>
      <c r="K1450" s="98"/>
      <c r="L1450" s="98"/>
      <c r="M1450" s="98"/>
      <c r="N1450" s="83" t="s">
        <v>3330</v>
      </c>
      <c r="O1450" s="98">
        <v>66600</v>
      </c>
      <c r="P1450" s="81"/>
      <c r="Q1450" s="33"/>
      <c r="R1450" s="39" t="s">
        <v>806</v>
      </c>
    </row>
    <row r="1451" spans="1:18" ht="18" customHeight="1" x14ac:dyDescent="0.15">
      <c r="A1451" s="30">
        <v>2</v>
      </c>
      <c r="B1451" s="31" t="s">
        <v>130</v>
      </c>
      <c r="C1451" s="31">
        <v>5</v>
      </c>
      <c r="D1451" s="31" t="s">
        <v>792</v>
      </c>
      <c r="E1451" s="31">
        <v>3</v>
      </c>
      <c r="F1451" s="31" t="s">
        <v>805</v>
      </c>
      <c r="G1451" s="31">
        <v>12</v>
      </c>
      <c r="H1451" s="31" t="s">
        <v>36</v>
      </c>
      <c r="I1451" s="31">
        <v>11</v>
      </c>
      <c r="J1451" s="84" t="s">
        <v>38</v>
      </c>
      <c r="K1451" s="98"/>
      <c r="L1451" s="98"/>
      <c r="M1451" s="98"/>
      <c r="N1451" s="83" t="s">
        <v>820</v>
      </c>
      <c r="O1451" s="98">
        <v>31280</v>
      </c>
      <c r="P1451" s="81"/>
      <c r="Q1451" s="33"/>
      <c r="R1451" s="39" t="s">
        <v>806</v>
      </c>
    </row>
    <row r="1452" spans="1:18" ht="18" customHeight="1" x14ac:dyDescent="0.15">
      <c r="A1452" s="30">
        <v>2</v>
      </c>
      <c r="B1452" s="31" t="s">
        <v>130</v>
      </c>
      <c r="C1452" s="31">
        <v>5</v>
      </c>
      <c r="D1452" s="31" t="s">
        <v>792</v>
      </c>
      <c r="E1452" s="31">
        <v>3</v>
      </c>
      <c r="F1452" s="31" t="s">
        <v>805</v>
      </c>
      <c r="G1452" s="31">
        <v>12</v>
      </c>
      <c r="H1452" s="31" t="s">
        <v>36</v>
      </c>
      <c r="I1452" s="31">
        <v>11</v>
      </c>
      <c r="J1452" s="84" t="s">
        <v>38</v>
      </c>
      <c r="K1452" s="98"/>
      <c r="L1452" s="98"/>
      <c r="M1452" s="98"/>
      <c r="N1452" s="83" t="s">
        <v>821</v>
      </c>
      <c r="O1452" s="98">
        <v>78200</v>
      </c>
      <c r="P1452" s="81"/>
      <c r="Q1452" s="33"/>
      <c r="R1452" s="39" t="s">
        <v>806</v>
      </c>
    </row>
    <row r="1453" spans="1:18" ht="18" customHeight="1" x14ac:dyDescent="0.15">
      <c r="A1453" s="30">
        <v>2</v>
      </c>
      <c r="B1453" s="31" t="s">
        <v>130</v>
      </c>
      <c r="C1453" s="31">
        <v>5</v>
      </c>
      <c r="D1453" s="31" t="s">
        <v>792</v>
      </c>
      <c r="E1453" s="31">
        <v>3</v>
      </c>
      <c r="F1453" s="31" t="s">
        <v>805</v>
      </c>
      <c r="G1453" s="31">
        <v>12</v>
      </c>
      <c r="H1453" s="31" t="s">
        <v>36</v>
      </c>
      <c r="I1453" s="31">
        <v>11</v>
      </c>
      <c r="J1453" s="84" t="s">
        <v>38</v>
      </c>
      <c r="K1453" s="98"/>
      <c r="L1453" s="98"/>
      <c r="M1453" s="98"/>
      <c r="N1453" s="83" t="s">
        <v>3331</v>
      </c>
      <c r="O1453" s="98">
        <v>35000</v>
      </c>
      <c r="P1453" s="81"/>
      <c r="Q1453" s="33"/>
      <c r="R1453" s="39" t="s">
        <v>806</v>
      </c>
    </row>
    <row r="1454" spans="1:18" ht="18" customHeight="1" x14ac:dyDescent="0.15">
      <c r="A1454" s="30">
        <v>2</v>
      </c>
      <c r="B1454" s="31" t="s">
        <v>130</v>
      </c>
      <c r="C1454" s="31">
        <v>5</v>
      </c>
      <c r="D1454" s="31" t="s">
        <v>792</v>
      </c>
      <c r="E1454" s="31">
        <v>3</v>
      </c>
      <c r="F1454" s="31" t="s">
        <v>805</v>
      </c>
      <c r="G1454" s="32">
        <v>13</v>
      </c>
      <c r="H1454" s="32" t="s">
        <v>39</v>
      </c>
      <c r="I1454" s="32"/>
      <c r="J1454" s="83"/>
      <c r="K1454" s="98"/>
      <c r="L1454" s="98"/>
      <c r="M1454" s="98"/>
      <c r="N1454" s="83"/>
      <c r="O1454" s="33"/>
      <c r="P1454" s="81"/>
      <c r="Q1454" s="33"/>
      <c r="R1454" s="39" t="s">
        <v>806</v>
      </c>
    </row>
    <row r="1455" spans="1:18" ht="18" customHeight="1" x14ac:dyDescent="0.15">
      <c r="A1455" s="30">
        <v>2</v>
      </c>
      <c r="B1455" s="31" t="s">
        <v>130</v>
      </c>
      <c r="C1455" s="31">
        <v>5</v>
      </c>
      <c r="D1455" s="31" t="s">
        <v>792</v>
      </c>
      <c r="E1455" s="31">
        <v>3</v>
      </c>
      <c r="F1455" s="31" t="s">
        <v>805</v>
      </c>
      <c r="G1455" s="31">
        <v>13</v>
      </c>
      <c r="H1455" s="31" t="s">
        <v>39</v>
      </c>
      <c r="I1455" s="32">
        <v>11</v>
      </c>
      <c r="J1455" s="83" t="s">
        <v>822</v>
      </c>
      <c r="K1455" s="98">
        <v>18533</v>
      </c>
      <c r="L1455" s="98">
        <v>15552</v>
      </c>
      <c r="M1455" s="98">
        <f>K1455-L1455</f>
        <v>2981</v>
      </c>
      <c r="N1455" s="83" t="s">
        <v>823</v>
      </c>
      <c r="O1455" s="98">
        <v>18532800</v>
      </c>
      <c r="P1455" s="81"/>
      <c r="Q1455" s="33"/>
      <c r="R1455" s="39" t="s">
        <v>806</v>
      </c>
    </row>
    <row r="1456" spans="1:18" ht="18" customHeight="1" x14ac:dyDescent="0.15">
      <c r="A1456" s="30">
        <v>2</v>
      </c>
      <c r="B1456" s="31" t="s">
        <v>130</v>
      </c>
      <c r="C1456" s="31">
        <v>5</v>
      </c>
      <c r="D1456" s="31" t="s">
        <v>792</v>
      </c>
      <c r="E1456" s="31">
        <v>3</v>
      </c>
      <c r="F1456" s="31" t="s">
        <v>805</v>
      </c>
      <c r="G1456" s="31">
        <v>13</v>
      </c>
      <c r="H1456" s="31" t="s">
        <v>39</v>
      </c>
      <c r="I1456" s="31">
        <v>11</v>
      </c>
      <c r="J1456" s="84" t="s">
        <v>822</v>
      </c>
      <c r="K1456" s="98"/>
      <c r="L1456" s="98"/>
      <c r="M1456" s="98"/>
      <c r="N1456" s="83" t="s">
        <v>824</v>
      </c>
      <c r="O1456" s="98"/>
      <c r="P1456" s="81"/>
      <c r="Q1456" s="33"/>
      <c r="R1456" s="39" t="s">
        <v>806</v>
      </c>
    </row>
    <row r="1457" spans="1:18" ht="18" customHeight="1" x14ac:dyDescent="0.15">
      <c r="A1457" s="30">
        <v>2</v>
      </c>
      <c r="B1457" s="31" t="s">
        <v>130</v>
      </c>
      <c r="C1457" s="31">
        <v>5</v>
      </c>
      <c r="D1457" s="31" t="s">
        <v>792</v>
      </c>
      <c r="E1457" s="31">
        <v>3</v>
      </c>
      <c r="F1457" s="31" t="s">
        <v>805</v>
      </c>
      <c r="G1457" s="31">
        <v>13</v>
      </c>
      <c r="H1457" s="31" t="s">
        <v>39</v>
      </c>
      <c r="I1457" s="31">
        <v>11</v>
      </c>
      <c r="J1457" s="84" t="s">
        <v>822</v>
      </c>
      <c r="K1457" s="98"/>
      <c r="L1457" s="98"/>
      <c r="M1457" s="98"/>
      <c r="N1457" s="83" t="s">
        <v>825</v>
      </c>
      <c r="O1457" s="98"/>
      <c r="P1457" s="81"/>
      <c r="Q1457" s="33"/>
      <c r="R1457" s="39" t="s">
        <v>806</v>
      </c>
    </row>
    <row r="1458" spans="1:18" ht="18" customHeight="1" x14ac:dyDescent="0.15">
      <c r="A1458" s="30">
        <v>2</v>
      </c>
      <c r="B1458" s="31" t="s">
        <v>130</v>
      </c>
      <c r="C1458" s="31">
        <v>5</v>
      </c>
      <c r="D1458" s="31" t="s">
        <v>792</v>
      </c>
      <c r="E1458" s="31">
        <v>3</v>
      </c>
      <c r="F1458" s="31" t="s">
        <v>805</v>
      </c>
      <c r="G1458" s="31">
        <v>13</v>
      </c>
      <c r="H1458" s="31" t="s">
        <v>39</v>
      </c>
      <c r="I1458" s="31">
        <v>11</v>
      </c>
      <c r="J1458" s="84" t="s">
        <v>822</v>
      </c>
      <c r="K1458" s="98"/>
      <c r="L1458" s="98"/>
      <c r="M1458" s="98"/>
      <c r="N1458" s="83" t="s">
        <v>826</v>
      </c>
      <c r="O1458" s="98"/>
      <c r="P1458" s="81"/>
      <c r="Q1458" s="33"/>
      <c r="R1458" s="39" t="s">
        <v>806</v>
      </c>
    </row>
    <row r="1459" spans="1:18" ht="18" customHeight="1" x14ac:dyDescent="0.15">
      <c r="A1459" s="30">
        <v>2</v>
      </c>
      <c r="B1459" s="31" t="s">
        <v>130</v>
      </c>
      <c r="C1459" s="31">
        <v>5</v>
      </c>
      <c r="D1459" s="31" t="s">
        <v>792</v>
      </c>
      <c r="E1459" s="31">
        <v>3</v>
      </c>
      <c r="F1459" s="31" t="s">
        <v>805</v>
      </c>
      <c r="G1459" s="31">
        <v>13</v>
      </c>
      <c r="H1459" s="31" t="s">
        <v>39</v>
      </c>
      <c r="I1459" s="32">
        <v>21</v>
      </c>
      <c r="J1459" s="83" t="s">
        <v>827</v>
      </c>
      <c r="K1459" s="98">
        <v>11719</v>
      </c>
      <c r="L1459" s="98">
        <v>10824</v>
      </c>
      <c r="M1459" s="98">
        <f>K1459-L1459</f>
        <v>895</v>
      </c>
      <c r="N1459" s="83" t="s">
        <v>828</v>
      </c>
      <c r="O1459" s="98">
        <v>8337600</v>
      </c>
      <c r="P1459" s="81"/>
      <c r="Q1459" s="33"/>
      <c r="R1459" s="39" t="s">
        <v>806</v>
      </c>
    </row>
    <row r="1460" spans="1:18" ht="18" customHeight="1" x14ac:dyDescent="0.15">
      <c r="A1460" s="30">
        <v>2</v>
      </c>
      <c r="B1460" s="31" t="s">
        <v>130</v>
      </c>
      <c r="C1460" s="31">
        <v>5</v>
      </c>
      <c r="D1460" s="31" t="s">
        <v>792</v>
      </c>
      <c r="E1460" s="31">
        <v>3</v>
      </c>
      <c r="F1460" s="31" t="s">
        <v>805</v>
      </c>
      <c r="G1460" s="31">
        <v>13</v>
      </c>
      <c r="H1460" s="31" t="s">
        <v>39</v>
      </c>
      <c r="I1460" s="31">
        <v>21</v>
      </c>
      <c r="J1460" s="84" t="s">
        <v>827</v>
      </c>
      <c r="K1460" s="98"/>
      <c r="L1460" s="98"/>
      <c r="M1460" s="98"/>
      <c r="N1460" s="83" t="s">
        <v>829</v>
      </c>
      <c r="O1460" s="98"/>
      <c r="P1460" s="81"/>
      <c r="Q1460" s="33"/>
      <c r="R1460" s="39" t="s">
        <v>806</v>
      </c>
    </row>
    <row r="1461" spans="1:18" ht="18" customHeight="1" x14ac:dyDescent="0.15">
      <c r="A1461" s="30">
        <v>2</v>
      </c>
      <c r="B1461" s="31" t="s">
        <v>130</v>
      </c>
      <c r="C1461" s="31">
        <v>5</v>
      </c>
      <c r="D1461" s="31" t="s">
        <v>792</v>
      </c>
      <c r="E1461" s="31">
        <v>3</v>
      </c>
      <c r="F1461" s="31" t="s">
        <v>805</v>
      </c>
      <c r="G1461" s="31">
        <v>13</v>
      </c>
      <c r="H1461" s="31" t="s">
        <v>39</v>
      </c>
      <c r="I1461" s="31">
        <v>21</v>
      </c>
      <c r="J1461" s="84" t="s">
        <v>827</v>
      </c>
      <c r="K1461" s="98"/>
      <c r="L1461" s="98"/>
      <c r="M1461" s="98"/>
      <c r="N1461" s="83" t="s">
        <v>830</v>
      </c>
      <c r="O1461" s="98">
        <v>1254000</v>
      </c>
      <c r="P1461" s="81"/>
      <c r="Q1461" s="33"/>
      <c r="R1461" s="39" t="s">
        <v>806</v>
      </c>
    </row>
    <row r="1462" spans="1:18" ht="18" customHeight="1" x14ac:dyDescent="0.15">
      <c r="A1462" s="30">
        <v>2</v>
      </c>
      <c r="B1462" s="31" t="s">
        <v>130</v>
      </c>
      <c r="C1462" s="31">
        <v>5</v>
      </c>
      <c r="D1462" s="31" t="s">
        <v>792</v>
      </c>
      <c r="E1462" s="31">
        <v>3</v>
      </c>
      <c r="F1462" s="31" t="s">
        <v>805</v>
      </c>
      <c r="G1462" s="31">
        <v>13</v>
      </c>
      <c r="H1462" s="31" t="s">
        <v>39</v>
      </c>
      <c r="I1462" s="31">
        <v>21</v>
      </c>
      <c r="J1462" s="84" t="s">
        <v>827</v>
      </c>
      <c r="K1462" s="98"/>
      <c r="L1462" s="98"/>
      <c r="M1462" s="98"/>
      <c r="N1462" s="83" t="s">
        <v>831</v>
      </c>
      <c r="O1462" s="98"/>
      <c r="P1462" s="81"/>
      <c r="Q1462" s="33"/>
      <c r="R1462" s="39" t="s">
        <v>806</v>
      </c>
    </row>
    <row r="1463" spans="1:18" ht="18" customHeight="1" x14ac:dyDescent="0.15">
      <c r="A1463" s="30">
        <v>2</v>
      </c>
      <c r="B1463" s="31" t="s">
        <v>130</v>
      </c>
      <c r="C1463" s="31">
        <v>5</v>
      </c>
      <c r="D1463" s="31" t="s">
        <v>792</v>
      </c>
      <c r="E1463" s="31">
        <v>3</v>
      </c>
      <c r="F1463" s="31" t="s">
        <v>805</v>
      </c>
      <c r="G1463" s="31">
        <v>13</v>
      </c>
      <c r="H1463" s="31" t="s">
        <v>39</v>
      </c>
      <c r="I1463" s="31">
        <v>21</v>
      </c>
      <c r="J1463" s="84" t="s">
        <v>827</v>
      </c>
      <c r="K1463" s="98"/>
      <c r="L1463" s="98"/>
      <c r="M1463" s="98"/>
      <c r="N1463" s="83" t="s">
        <v>3332</v>
      </c>
      <c r="O1463" s="98">
        <v>788040</v>
      </c>
      <c r="P1463" s="81"/>
      <c r="Q1463" s="33"/>
      <c r="R1463" s="39" t="s">
        <v>806</v>
      </c>
    </row>
    <row r="1464" spans="1:18" ht="18" customHeight="1" x14ac:dyDescent="0.15">
      <c r="A1464" s="30">
        <v>2</v>
      </c>
      <c r="B1464" s="31" t="s">
        <v>130</v>
      </c>
      <c r="C1464" s="31">
        <v>5</v>
      </c>
      <c r="D1464" s="31" t="s">
        <v>792</v>
      </c>
      <c r="E1464" s="31">
        <v>3</v>
      </c>
      <c r="F1464" s="31" t="s">
        <v>805</v>
      </c>
      <c r="G1464" s="31">
        <v>13</v>
      </c>
      <c r="H1464" s="31" t="s">
        <v>39</v>
      </c>
      <c r="I1464" s="31">
        <v>21</v>
      </c>
      <c r="J1464" s="84" t="s">
        <v>827</v>
      </c>
      <c r="K1464" s="98"/>
      <c r="L1464" s="98"/>
      <c r="M1464" s="98"/>
      <c r="N1464" s="83" t="s">
        <v>832</v>
      </c>
      <c r="O1464" s="98">
        <v>1067000</v>
      </c>
      <c r="P1464" s="81"/>
      <c r="Q1464" s="33"/>
      <c r="R1464" s="39" t="s">
        <v>806</v>
      </c>
    </row>
    <row r="1465" spans="1:18" ht="18" customHeight="1" x14ac:dyDescent="0.15">
      <c r="A1465" s="30">
        <v>2</v>
      </c>
      <c r="B1465" s="31" t="s">
        <v>130</v>
      </c>
      <c r="C1465" s="31">
        <v>5</v>
      </c>
      <c r="D1465" s="31" t="s">
        <v>792</v>
      </c>
      <c r="E1465" s="31">
        <v>3</v>
      </c>
      <c r="F1465" s="31" t="s">
        <v>805</v>
      </c>
      <c r="G1465" s="31">
        <v>13</v>
      </c>
      <c r="H1465" s="31" t="s">
        <v>39</v>
      </c>
      <c r="I1465" s="31">
        <v>21</v>
      </c>
      <c r="J1465" s="84" t="s">
        <v>827</v>
      </c>
      <c r="K1465" s="98"/>
      <c r="L1465" s="98"/>
      <c r="M1465" s="98"/>
      <c r="N1465" s="83" t="s">
        <v>833</v>
      </c>
      <c r="O1465" s="98"/>
      <c r="P1465" s="81"/>
      <c r="Q1465" s="33"/>
      <c r="R1465" s="39" t="s">
        <v>806</v>
      </c>
    </row>
    <row r="1466" spans="1:18" ht="18" customHeight="1" x14ac:dyDescent="0.15">
      <c r="A1466" s="30">
        <v>2</v>
      </c>
      <c r="B1466" s="31" t="s">
        <v>130</v>
      </c>
      <c r="C1466" s="31">
        <v>5</v>
      </c>
      <c r="D1466" s="31" t="s">
        <v>792</v>
      </c>
      <c r="E1466" s="31">
        <v>3</v>
      </c>
      <c r="F1466" s="31" t="s">
        <v>805</v>
      </c>
      <c r="G1466" s="31">
        <v>13</v>
      </c>
      <c r="H1466" s="31" t="s">
        <v>39</v>
      </c>
      <c r="I1466" s="31">
        <v>21</v>
      </c>
      <c r="J1466" s="84" t="s">
        <v>827</v>
      </c>
      <c r="K1466" s="98"/>
      <c r="L1466" s="98"/>
      <c r="M1466" s="98"/>
      <c r="N1466" s="83" t="s">
        <v>834</v>
      </c>
      <c r="O1466" s="98">
        <v>271700</v>
      </c>
      <c r="P1466" s="81"/>
      <c r="Q1466" s="33"/>
      <c r="R1466" s="39" t="s">
        <v>806</v>
      </c>
    </row>
    <row r="1467" spans="1:18" ht="18" customHeight="1" x14ac:dyDescent="0.15">
      <c r="A1467" s="30">
        <v>2</v>
      </c>
      <c r="B1467" s="31" t="s">
        <v>130</v>
      </c>
      <c r="C1467" s="31">
        <v>5</v>
      </c>
      <c r="D1467" s="31" t="s">
        <v>792</v>
      </c>
      <c r="E1467" s="31">
        <v>3</v>
      </c>
      <c r="F1467" s="31" t="s">
        <v>805</v>
      </c>
      <c r="G1467" s="31">
        <v>13</v>
      </c>
      <c r="H1467" s="31" t="s">
        <v>39</v>
      </c>
      <c r="I1467" s="31">
        <v>21</v>
      </c>
      <c r="J1467" s="84" t="s">
        <v>827</v>
      </c>
      <c r="K1467" s="98"/>
      <c r="L1467" s="98"/>
      <c r="M1467" s="98"/>
      <c r="N1467" s="83" t="s">
        <v>835</v>
      </c>
      <c r="O1467" s="98"/>
      <c r="P1467" s="81"/>
      <c r="Q1467" s="33"/>
      <c r="R1467" s="39" t="s">
        <v>806</v>
      </c>
    </row>
    <row r="1468" spans="1:18" ht="18" customHeight="1" x14ac:dyDescent="0.15">
      <c r="A1468" s="30">
        <v>2</v>
      </c>
      <c r="B1468" s="31" t="s">
        <v>130</v>
      </c>
      <c r="C1468" s="31">
        <v>5</v>
      </c>
      <c r="D1468" s="31" t="s">
        <v>792</v>
      </c>
      <c r="E1468" s="31">
        <v>3</v>
      </c>
      <c r="F1468" s="31" t="s">
        <v>805</v>
      </c>
      <c r="G1468" s="31">
        <v>13</v>
      </c>
      <c r="H1468" s="31" t="s">
        <v>39</v>
      </c>
      <c r="I1468" s="32">
        <v>41</v>
      </c>
      <c r="J1468" s="83" t="s">
        <v>836</v>
      </c>
      <c r="K1468" s="98">
        <v>385</v>
      </c>
      <c r="L1468" s="98">
        <v>387</v>
      </c>
      <c r="M1468" s="98">
        <f>K1468-L1468</f>
        <v>-2</v>
      </c>
      <c r="N1468" s="83" t="s">
        <v>837</v>
      </c>
      <c r="O1468" s="98">
        <v>110000</v>
      </c>
      <c r="P1468" s="81"/>
      <c r="Q1468" s="33"/>
      <c r="R1468" s="39" t="s">
        <v>806</v>
      </c>
    </row>
    <row r="1469" spans="1:18" ht="18" customHeight="1" x14ac:dyDescent="0.15">
      <c r="A1469" s="30">
        <v>2</v>
      </c>
      <c r="B1469" s="31" t="s">
        <v>130</v>
      </c>
      <c r="C1469" s="31">
        <v>5</v>
      </c>
      <c r="D1469" s="31" t="s">
        <v>792</v>
      </c>
      <c r="E1469" s="31">
        <v>3</v>
      </c>
      <c r="F1469" s="31" t="s">
        <v>805</v>
      </c>
      <c r="G1469" s="31">
        <v>13</v>
      </c>
      <c r="H1469" s="31" t="s">
        <v>39</v>
      </c>
      <c r="I1469" s="31">
        <v>41</v>
      </c>
      <c r="J1469" s="84" t="s">
        <v>836</v>
      </c>
      <c r="K1469" s="98"/>
      <c r="L1469" s="98"/>
      <c r="M1469" s="98"/>
      <c r="N1469" s="83" t="s">
        <v>838</v>
      </c>
      <c r="O1469" s="98">
        <v>165000</v>
      </c>
      <c r="P1469" s="81"/>
      <c r="Q1469" s="33"/>
      <c r="R1469" s="39" t="s">
        <v>806</v>
      </c>
    </row>
    <row r="1470" spans="1:18" ht="18" customHeight="1" x14ac:dyDescent="0.15">
      <c r="A1470" s="30">
        <v>2</v>
      </c>
      <c r="B1470" s="31" t="s">
        <v>130</v>
      </c>
      <c r="C1470" s="31">
        <v>5</v>
      </c>
      <c r="D1470" s="31" t="s">
        <v>792</v>
      </c>
      <c r="E1470" s="31">
        <v>3</v>
      </c>
      <c r="F1470" s="31" t="s">
        <v>805</v>
      </c>
      <c r="G1470" s="31">
        <v>13</v>
      </c>
      <c r="H1470" s="31" t="s">
        <v>39</v>
      </c>
      <c r="I1470" s="31">
        <v>41</v>
      </c>
      <c r="J1470" s="84" t="s">
        <v>836</v>
      </c>
      <c r="K1470" s="98"/>
      <c r="L1470" s="98"/>
      <c r="M1470" s="98"/>
      <c r="N1470" s="83" t="s">
        <v>839</v>
      </c>
      <c r="O1470" s="98">
        <v>110000</v>
      </c>
      <c r="P1470" s="81"/>
      <c r="Q1470" s="33"/>
      <c r="R1470" s="39" t="s">
        <v>806</v>
      </c>
    </row>
    <row r="1471" spans="1:18" ht="18" customHeight="1" x14ac:dyDescent="0.15">
      <c r="A1471" s="30">
        <v>2</v>
      </c>
      <c r="B1471" s="31" t="s">
        <v>130</v>
      </c>
      <c r="C1471" s="31">
        <v>5</v>
      </c>
      <c r="D1471" s="31" t="s">
        <v>792</v>
      </c>
      <c r="E1471" s="31">
        <v>3</v>
      </c>
      <c r="F1471" s="31" t="s">
        <v>805</v>
      </c>
      <c r="G1471" s="32">
        <v>14</v>
      </c>
      <c r="H1471" s="32" t="s">
        <v>40</v>
      </c>
      <c r="I1471" s="32"/>
      <c r="J1471" s="83"/>
      <c r="K1471" s="98"/>
      <c r="L1471" s="98"/>
      <c r="M1471" s="98"/>
      <c r="N1471" s="83"/>
      <c r="O1471" s="33"/>
      <c r="P1471" s="81"/>
      <c r="Q1471" s="33"/>
      <c r="R1471" s="39" t="s">
        <v>806</v>
      </c>
    </row>
    <row r="1472" spans="1:18" ht="18" customHeight="1" x14ac:dyDescent="0.15">
      <c r="A1472" s="30">
        <v>2</v>
      </c>
      <c r="B1472" s="31" t="s">
        <v>130</v>
      </c>
      <c r="C1472" s="31">
        <v>5</v>
      </c>
      <c r="D1472" s="31" t="s">
        <v>792</v>
      </c>
      <c r="E1472" s="31">
        <v>3</v>
      </c>
      <c r="F1472" s="31" t="s">
        <v>805</v>
      </c>
      <c r="G1472" s="31">
        <v>14</v>
      </c>
      <c r="H1472" s="31" t="s">
        <v>40</v>
      </c>
      <c r="I1472" s="32">
        <v>1</v>
      </c>
      <c r="J1472" s="83" t="s">
        <v>41</v>
      </c>
      <c r="K1472" s="98">
        <v>10</v>
      </c>
      <c r="L1472" s="98">
        <v>10</v>
      </c>
      <c r="M1472" s="98">
        <f>K1472-L1472</f>
        <v>0</v>
      </c>
      <c r="N1472" s="83" t="s">
        <v>840</v>
      </c>
      <c r="O1472" s="98">
        <v>10000</v>
      </c>
      <c r="P1472" s="81"/>
      <c r="Q1472" s="33"/>
      <c r="R1472" s="39" t="s">
        <v>806</v>
      </c>
    </row>
    <row r="1473" spans="1:18" ht="18" customHeight="1" x14ac:dyDescent="0.15">
      <c r="A1473" s="30">
        <v>2</v>
      </c>
      <c r="B1473" s="31" t="s">
        <v>130</v>
      </c>
      <c r="C1473" s="31">
        <v>5</v>
      </c>
      <c r="D1473" s="31" t="s">
        <v>792</v>
      </c>
      <c r="E1473" s="31">
        <v>3</v>
      </c>
      <c r="F1473" s="31" t="s">
        <v>805</v>
      </c>
      <c r="G1473" s="32">
        <v>19</v>
      </c>
      <c r="H1473" s="32" t="s">
        <v>42</v>
      </c>
      <c r="I1473" s="32"/>
      <c r="J1473" s="83"/>
      <c r="K1473" s="98"/>
      <c r="L1473" s="98"/>
      <c r="M1473" s="98"/>
      <c r="N1473" s="83"/>
      <c r="O1473" s="33"/>
      <c r="P1473" s="81"/>
      <c r="Q1473" s="33"/>
      <c r="R1473" s="39" t="s">
        <v>806</v>
      </c>
    </row>
    <row r="1474" spans="1:18" ht="18" customHeight="1" x14ac:dyDescent="0.15">
      <c r="A1474" s="30">
        <v>2</v>
      </c>
      <c r="B1474" s="31" t="s">
        <v>130</v>
      </c>
      <c r="C1474" s="31">
        <v>5</v>
      </c>
      <c r="D1474" s="31" t="s">
        <v>792</v>
      </c>
      <c r="E1474" s="31">
        <v>3</v>
      </c>
      <c r="F1474" s="31" t="s">
        <v>805</v>
      </c>
      <c r="G1474" s="31">
        <v>19</v>
      </c>
      <c r="H1474" s="31" t="s">
        <v>42</v>
      </c>
      <c r="I1474" s="32">
        <v>11</v>
      </c>
      <c r="J1474" s="83" t="s">
        <v>43</v>
      </c>
      <c r="K1474" s="98">
        <v>100</v>
      </c>
      <c r="L1474" s="98">
        <v>85</v>
      </c>
      <c r="M1474" s="98">
        <f>K1474-L1474</f>
        <v>15</v>
      </c>
      <c r="N1474" s="83" t="s">
        <v>841</v>
      </c>
      <c r="O1474" s="98">
        <v>99800</v>
      </c>
      <c r="P1474" s="81"/>
      <c r="Q1474" s="33"/>
      <c r="R1474" s="39" t="s">
        <v>806</v>
      </c>
    </row>
    <row r="1475" spans="1:18" ht="18" customHeight="1" x14ac:dyDescent="0.15">
      <c r="A1475" s="30">
        <v>2</v>
      </c>
      <c r="B1475" s="31" t="s">
        <v>130</v>
      </c>
      <c r="C1475" s="31">
        <v>5</v>
      </c>
      <c r="D1475" s="31" t="s">
        <v>792</v>
      </c>
      <c r="E1475" s="31">
        <v>3</v>
      </c>
      <c r="F1475" s="31" t="s">
        <v>805</v>
      </c>
      <c r="G1475" s="32">
        <v>27</v>
      </c>
      <c r="H1475" s="32" t="s">
        <v>54</v>
      </c>
      <c r="I1475" s="32"/>
      <c r="J1475" s="83"/>
      <c r="K1475" s="98"/>
      <c r="L1475" s="98"/>
      <c r="M1475" s="98"/>
      <c r="N1475" s="83"/>
      <c r="O1475" s="33"/>
      <c r="P1475" s="81"/>
      <c r="Q1475" s="33"/>
      <c r="R1475" s="39" t="s">
        <v>806</v>
      </c>
    </row>
    <row r="1476" spans="1:18" ht="18" customHeight="1" x14ac:dyDescent="0.15">
      <c r="A1476" s="30">
        <v>2</v>
      </c>
      <c r="B1476" s="31" t="s">
        <v>130</v>
      </c>
      <c r="C1476" s="31">
        <v>5</v>
      </c>
      <c r="D1476" s="31" t="s">
        <v>792</v>
      </c>
      <c r="E1476" s="31">
        <v>3</v>
      </c>
      <c r="F1476" s="31" t="s">
        <v>805</v>
      </c>
      <c r="G1476" s="31">
        <v>27</v>
      </c>
      <c r="H1476" s="31" t="s">
        <v>54</v>
      </c>
      <c r="I1476" s="32">
        <v>1</v>
      </c>
      <c r="J1476" s="83" t="s">
        <v>55</v>
      </c>
      <c r="K1476" s="98">
        <v>38</v>
      </c>
      <c r="L1476" s="98">
        <v>38</v>
      </c>
      <c r="M1476" s="98">
        <f>K1476-L1476</f>
        <v>0</v>
      </c>
      <c r="N1476" s="83" t="s">
        <v>842</v>
      </c>
      <c r="O1476" s="98">
        <v>37800</v>
      </c>
      <c r="P1476" s="81"/>
      <c r="Q1476" s="33"/>
      <c r="R1476" s="39" t="s">
        <v>806</v>
      </c>
    </row>
    <row r="1477" spans="1:18" s="12" customFormat="1" ht="18" customHeight="1" x14ac:dyDescent="0.15">
      <c r="A1477" s="13">
        <v>2</v>
      </c>
      <c r="B1477" s="14" t="s">
        <v>130</v>
      </c>
      <c r="C1477" s="15">
        <v>6</v>
      </c>
      <c r="D1477" s="15" t="s">
        <v>2964</v>
      </c>
      <c r="E1477" s="16"/>
      <c r="F1477" s="15"/>
      <c r="G1477" s="16"/>
      <c r="H1477" s="15"/>
      <c r="I1477" s="16"/>
      <c r="J1477" s="16"/>
      <c r="K1477" s="17">
        <f>IF(C1477="",SUMIFS($K1478:$K$6096,$A1478:$A$6096,A1477,$E1478:$E$6096,""),IF(E1477="",SUMIFS($K1478:$K$6096,$A1478:$A$6096,A1477,$C1478:$C$6096,C1477,$G1478:$G$6096,""),IF(G1477="",SUMIFS($K1478:$K$6096,$A1478:$A$6096,A1477,$C1478:$C$6096,C1477,$E1478:$E$6096,E1477,$R1478:$R$6096,R1477),IF(I1477="",SUMIFS($K1478:$K$6096,$A1478:$A$6096,A1477,$C1478:$C$6096,C1477,$E1478:$E$6096,E1477,$G1478:$G$6096,G1477,$R1478:$R$6096,R1477),0))))</f>
        <v>1850</v>
      </c>
      <c r="L1477" s="17">
        <f>IF(C1477="",SUMIFS($L1478:$L$6096,$A1478:$A$6096,A1477,$E1478:$E$6096,""),IF(E1477="",SUMIFS($L1478:$L$6096,$A1478:$A$6096,A1477,$C1478:$C$6096,C1477,$G1478:$G$6096,""),IF(G1477="",SUMIFS($L1478:$L$6096,$A1478:$A$6096,A1477,$C1478:$C$6096,C1477,$E1478:$E$6096,E1477,$R1478:$R$6096,R1477),IF(I1477="",SUMIFS($L1478:$L$6096,$A1478:$A$6096,A1477,$C1478:$C$6096,C1477,$E1478:$E$6096,E1477,$G1478:$G$6096,G1477,$R1478:$R$6096,R1477),0))))</f>
        <v>1852</v>
      </c>
      <c r="M1477" s="17">
        <f t="shared" ref="M1477:M1478" si="92">K1477-L1477</f>
        <v>-2</v>
      </c>
      <c r="N1477" s="58"/>
      <c r="O1477" s="72"/>
      <c r="P1477" s="18"/>
      <c r="Q1477" s="17">
        <f>IF(C1477="",SUMIFS($Q1478:$Q$6096,$A1478:$A$6096,A1477,$E1478:$E$6096,""),IF(E1477="",SUMIFS($Q1478:$Q$6096,$A1478:$A$6096,A1477,$C1478:$C$6096,C1477,$G1478:$G$6096,""),IF(G1477="",SUMIFS($Q1478:$Q$6096,$A1478:$A$6096,A1477,$C1478:$C$6096,C1477,$E1478:$E$6096,E1477,$R1478:$R$6096,R1477),IF(I1477="",SUMIFS($Q1478:$Q$6096,$A1478:$A$6096,A1477,$C1478:$C$6096,C1477,$E1478:$E$6096,E1477,$G1478:$G$6096,G1477,$R1478:$R$6096,R1477),0))))</f>
        <v>0</v>
      </c>
      <c r="R1477" s="59"/>
    </row>
    <row r="1478" spans="1:18" s="6" customFormat="1" ht="18" customHeight="1" x14ac:dyDescent="0.15">
      <c r="A1478" s="13">
        <v>2</v>
      </c>
      <c r="B1478" s="14" t="s">
        <v>2998</v>
      </c>
      <c r="C1478" s="19">
        <v>6</v>
      </c>
      <c r="D1478" s="14" t="s">
        <v>843</v>
      </c>
      <c r="E1478" s="20">
        <v>1</v>
      </c>
      <c r="F1478" s="21" t="s">
        <v>2964</v>
      </c>
      <c r="G1478" s="20"/>
      <c r="H1478" s="21"/>
      <c r="I1478" s="20"/>
      <c r="J1478" s="20"/>
      <c r="K1478" s="22">
        <f>IF(C1478="",SUMIFS($K1479:$K$6096,$A1479:$A$6096,A1478,$E1479:$E$6096,""),IF(E1478="",SUMIFS($K1479:$K$6096,$A1479:$A$6096,A1478,$C1479:$C$6096,C1478,$G1479:$G$6096,""),IF(G1478="",SUMIFS($K1479:$K$6096,$A1479:$A$6096,A1478,$C1479:$C$6096,C1478,$E1479:$E$6096,E1478,$R1479:$R$6096,R1478),IF(I1478="",SUMIFS($K1479:$K$6096,$A1479:$A$6096,A1478,$C1479:$C$6096,C1478,$E1479:$E$6096,E1478,$G1479:$G$6096,G1478,$R1479:$R$6096,R1478),0))))</f>
        <v>1850</v>
      </c>
      <c r="L1478" s="22">
        <f>IF(C1478="",SUMIFS($L1479:$L$6096,$A1479:$A$6096,A1478,$E1479:$E$6096,""),IF(E1478="",SUMIFS($L1479:$L$6096,$A1479:$A$6096,A1478,$C1479:$C$6096,C1478,$G1479:$G$6096,""),IF(G1478="",SUMIFS($L1479:$L$6096,$A1479:$A$6096,A1478,$C1479:$C$6096,C1478,$E1479:$E$6096,E1478,$R1479:$R$6096,R1478),IF(I1478="",SUMIFS($L1479:$L$6096,$A1479:$A$6096,A1478,$C1479:$C$6096,C1478,$E1479:$E$6096,E1478,$G1479:$G$6096,G1478,$R1479:$R$6096,R1478),0))))</f>
        <v>1852</v>
      </c>
      <c r="M1478" s="22">
        <f t="shared" si="92"/>
        <v>-2</v>
      </c>
      <c r="N1478" s="77"/>
      <c r="O1478" s="23"/>
      <c r="P1478" s="60"/>
      <c r="Q1478" s="73">
        <f>IF(C1478="",SUMIFS($Q1479:$Q$6096,$A1479:$A$6096,A1478,$E1479:$E$6096,""),IF(E1478="",SUMIFS($Q1479:$Q$6096,$A1479:$A$6096,A1478,$C1479:$C$6096,C1478,$G1479:$G$6096,""),IF(G1478="",SUMIFS($Q1479:$Q$6096,$A1479:$A$6096,A1478,$C1479:$C$6096,C1478,$E1479:$E$6096,E1478,$R1479:$R$6096,R1478),IF(I1478="",SUMIFS($Q1479:$Q$6096,$A1479:$A$6096,A1478,$C1479:$C$6096,C1478,$E1479:$E$6096,E1478,$G1479:$G$6096,G1478,$R1479:$R$6096,R1478),0))))</f>
        <v>0</v>
      </c>
      <c r="R1478" s="61" t="s">
        <v>2958</v>
      </c>
    </row>
    <row r="1479" spans="1:18" ht="18" customHeight="1" x14ac:dyDescent="0.15">
      <c r="A1479" s="30">
        <v>2</v>
      </c>
      <c r="B1479" s="31" t="s">
        <v>130</v>
      </c>
      <c r="C1479" s="31">
        <v>6</v>
      </c>
      <c r="D1479" s="31" t="s">
        <v>843</v>
      </c>
      <c r="E1479" s="31">
        <v>1</v>
      </c>
      <c r="F1479" s="31" t="s">
        <v>843</v>
      </c>
      <c r="G1479" s="32">
        <v>1</v>
      </c>
      <c r="H1479" s="32" t="s">
        <v>19</v>
      </c>
      <c r="I1479" s="32"/>
      <c r="J1479" s="83"/>
      <c r="K1479" s="98"/>
      <c r="L1479" s="98"/>
      <c r="M1479" s="98"/>
      <c r="N1479" s="83"/>
      <c r="O1479" s="33"/>
      <c r="P1479" s="81"/>
      <c r="Q1479" s="33"/>
      <c r="R1479" s="39" t="s">
        <v>69</v>
      </c>
    </row>
    <row r="1480" spans="1:18" ht="18" customHeight="1" x14ac:dyDescent="0.15">
      <c r="A1480" s="30">
        <v>2</v>
      </c>
      <c r="B1480" s="31" t="s">
        <v>130</v>
      </c>
      <c r="C1480" s="31">
        <v>6</v>
      </c>
      <c r="D1480" s="31" t="s">
        <v>843</v>
      </c>
      <c r="E1480" s="31">
        <v>1</v>
      </c>
      <c r="F1480" s="31" t="s">
        <v>843</v>
      </c>
      <c r="G1480" s="31">
        <v>1</v>
      </c>
      <c r="H1480" s="31" t="s">
        <v>19</v>
      </c>
      <c r="I1480" s="32">
        <v>21</v>
      </c>
      <c r="J1480" s="83" t="s">
        <v>844</v>
      </c>
      <c r="K1480" s="98">
        <v>926</v>
      </c>
      <c r="L1480" s="98">
        <v>926</v>
      </c>
      <c r="M1480" s="98">
        <f>K1480-L1480</f>
        <v>0</v>
      </c>
      <c r="N1480" s="83" t="s">
        <v>4225</v>
      </c>
      <c r="O1480" s="98">
        <v>104400</v>
      </c>
      <c r="P1480" s="81"/>
      <c r="Q1480" s="33"/>
      <c r="R1480" s="39" t="s">
        <v>69</v>
      </c>
    </row>
    <row r="1481" spans="1:18" ht="18" customHeight="1" x14ac:dyDescent="0.15">
      <c r="A1481" s="30">
        <v>2</v>
      </c>
      <c r="B1481" s="31" t="s">
        <v>130</v>
      </c>
      <c r="C1481" s="31">
        <v>6</v>
      </c>
      <c r="D1481" s="31" t="s">
        <v>843</v>
      </c>
      <c r="E1481" s="31">
        <v>1</v>
      </c>
      <c r="F1481" s="31" t="s">
        <v>843</v>
      </c>
      <c r="G1481" s="31">
        <v>1</v>
      </c>
      <c r="H1481" s="31" t="s">
        <v>19</v>
      </c>
      <c r="I1481" s="31">
        <v>21</v>
      </c>
      <c r="J1481" s="84" t="s">
        <v>844</v>
      </c>
      <c r="K1481" s="98"/>
      <c r="L1481" s="98"/>
      <c r="M1481" s="98"/>
      <c r="N1481" s="83" t="s">
        <v>4226</v>
      </c>
      <c r="O1481" s="98">
        <v>97200</v>
      </c>
      <c r="P1481" s="81"/>
      <c r="Q1481" s="33"/>
      <c r="R1481" s="39" t="s">
        <v>69</v>
      </c>
    </row>
    <row r="1482" spans="1:18" ht="18" customHeight="1" x14ac:dyDescent="0.15">
      <c r="A1482" s="30">
        <v>2</v>
      </c>
      <c r="B1482" s="31" t="s">
        <v>130</v>
      </c>
      <c r="C1482" s="31">
        <v>6</v>
      </c>
      <c r="D1482" s="31" t="s">
        <v>843</v>
      </c>
      <c r="E1482" s="31">
        <v>1</v>
      </c>
      <c r="F1482" s="31" t="s">
        <v>843</v>
      </c>
      <c r="G1482" s="31">
        <v>1</v>
      </c>
      <c r="H1482" s="31" t="s">
        <v>19</v>
      </c>
      <c r="I1482" s="31">
        <v>21</v>
      </c>
      <c r="J1482" s="84" t="s">
        <v>844</v>
      </c>
      <c r="K1482" s="98"/>
      <c r="L1482" s="98"/>
      <c r="M1482" s="98"/>
      <c r="N1482" s="83" t="s">
        <v>4227</v>
      </c>
      <c r="O1482" s="98">
        <v>208800</v>
      </c>
      <c r="P1482" s="81"/>
      <c r="Q1482" s="33"/>
      <c r="R1482" s="39" t="s">
        <v>69</v>
      </c>
    </row>
    <row r="1483" spans="1:18" ht="18" customHeight="1" x14ac:dyDescent="0.15">
      <c r="A1483" s="30">
        <v>2</v>
      </c>
      <c r="B1483" s="31" t="s">
        <v>130</v>
      </c>
      <c r="C1483" s="31">
        <v>6</v>
      </c>
      <c r="D1483" s="31" t="s">
        <v>843</v>
      </c>
      <c r="E1483" s="31">
        <v>1</v>
      </c>
      <c r="F1483" s="31" t="s">
        <v>843</v>
      </c>
      <c r="G1483" s="31">
        <v>1</v>
      </c>
      <c r="H1483" s="31" t="s">
        <v>19</v>
      </c>
      <c r="I1483" s="31">
        <v>21</v>
      </c>
      <c r="J1483" s="84" t="s">
        <v>844</v>
      </c>
      <c r="K1483" s="98"/>
      <c r="L1483" s="98"/>
      <c r="M1483" s="98"/>
      <c r="N1483" s="83" t="s">
        <v>4228</v>
      </c>
      <c r="O1483" s="98">
        <v>43500</v>
      </c>
      <c r="P1483" s="81"/>
      <c r="Q1483" s="33"/>
      <c r="R1483" s="39" t="s">
        <v>69</v>
      </c>
    </row>
    <row r="1484" spans="1:18" ht="18" customHeight="1" x14ac:dyDescent="0.15">
      <c r="A1484" s="30">
        <v>2</v>
      </c>
      <c r="B1484" s="31" t="s">
        <v>130</v>
      </c>
      <c r="C1484" s="31">
        <v>6</v>
      </c>
      <c r="D1484" s="31" t="s">
        <v>843</v>
      </c>
      <c r="E1484" s="31">
        <v>1</v>
      </c>
      <c r="F1484" s="31" t="s">
        <v>843</v>
      </c>
      <c r="G1484" s="31">
        <v>1</v>
      </c>
      <c r="H1484" s="31" t="s">
        <v>19</v>
      </c>
      <c r="I1484" s="31">
        <v>21</v>
      </c>
      <c r="J1484" s="84" t="s">
        <v>844</v>
      </c>
      <c r="K1484" s="98"/>
      <c r="L1484" s="98"/>
      <c r="M1484" s="98"/>
      <c r="N1484" s="83" t="s">
        <v>4229</v>
      </c>
      <c r="O1484" s="98">
        <v>34800</v>
      </c>
      <c r="P1484" s="81"/>
      <c r="Q1484" s="33"/>
      <c r="R1484" s="39" t="s">
        <v>69</v>
      </c>
    </row>
    <row r="1485" spans="1:18" ht="18" customHeight="1" x14ac:dyDescent="0.15">
      <c r="A1485" s="30">
        <v>2</v>
      </c>
      <c r="B1485" s="31" t="s">
        <v>130</v>
      </c>
      <c r="C1485" s="31">
        <v>6</v>
      </c>
      <c r="D1485" s="31" t="s">
        <v>843</v>
      </c>
      <c r="E1485" s="31">
        <v>1</v>
      </c>
      <c r="F1485" s="31" t="s">
        <v>843</v>
      </c>
      <c r="G1485" s="31">
        <v>1</v>
      </c>
      <c r="H1485" s="31" t="s">
        <v>19</v>
      </c>
      <c r="I1485" s="31">
        <v>21</v>
      </c>
      <c r="J1485" s="84" t="s">
        <v>844</v>
      </c>
      <c r="K1485" s="98"/>
      <c r="L1485" s="98"/>
      <c r="M1485" s="98"/>
      <c r="N1485" s="83" t="s">
        <v>4230</v>
      </c>
      <c r="O1485" s="98">
        <v>87000</v>
      </c>
      <c r="P1485" s="81"/>
      <c r="Q1485" s="33"/>
      <c r="R1485" s="39" t="s">
        <v>69</v>
      </c>
    </row>
    <row r="1486" spans="1:18" ht="18" customHeight="1" x14ac:dyDescent="0.15">
      <c r="A1486" s="30">
        <v>2</v>
      </c>
      <c r="B1486" s="31" t="s">
        <v>130</v>
      </c>
      <c r="C1486" s="31">
        <v>6</v>
      </c>
      <c r="D1486" s="31" t="s">
        <v>843</v>
      </c>
      <c r="E1486" s="31">
        <v>1</v>
      </c>
      <c r="F1486" s="31" t="s">
        <v>843</v>
      </c>
      <c r="G1486" s="31">
        <v>1</v>
      </c>
      <c r="H1486" s="31" t="s">
        <v>19</v>
      </c>
      <c r="I1486" s="31">
        <v>21</v>
      </c>
      <c r="J1486" s="84" t="s">
        <v>844</v>
      </c>
      <c r="K1486" s="98"/>
      <c r="L1486" s="98"/>
      <c r="M1486" s="98"/>
      <c r="N1486" s="83" t="s">
        <v>4231</v>
      </c>
      <c r="O1486" s="98">
        <v>81000</v>
      </c>
      <c r="P1486" s="81"/>
      <c r="Q1486" s="33"/>
      <c r="R1486" s="39" t="s">
        <v>69</v>
      </c>
    </row>
    <row r="1487" spans="1:18" ht="18" customHeight="1" x14ac:dyDescent="0.15">
      <c r="A1487" s="30">
        <v>2</v>
      </c>
      <c r="B1487" s="31" t="s">
        <v>130</v>
      </c>
      <c r="C1487" s="31">
        <v>6</v>
      </c>
      <c r="D1487" s="31" t="s">
        <v>843</v>
      </c>
      <c r="E1487" s="31">
        <v>1</v>
      </c>
      <c r="F1487" s="31" t="s">
        <v>843</v>
      </c>
      <c r="G1487" s="31">
        <v>1</v>
      </c>
      <c r="H1487" s="31" t="s">
        <v>19</v>
      </c>
      <c r="I1487" s="31">
        <v>21</v>
      </c>
      <c r="J1487" s="84" t="s">
        <v>844</v>
      </c>
      <c r="K1487" s="98"/>
      <c r="L1487" s="98"/>
      <c r="M1487" s="98"/>
      <c r="N1487" s="83" t="s">
        <v>4232</v>
      </c>
      <c r="O1487" s="98">
        <v>60900</v>
      </c>
      <c r="P1487" s="81"/>
      <c r="Q1487" s="33"/>
      <c r="R1487" s="39" t="s">
        <v>69</v>
      </c>
    </row>
    <row r="1488" spans="1:18" ht="18" customHeight="1" x14ac:dyDescent="0.15">
      <c r="A1488" s="30">
        <v>2</v>
      </c>
      <c r="B1488" s="31" t="s">
        <v>130</v>
      </c>
      <c r="C1488" s="31">
        <v>6</v>
      </c>
      <c r="D1488" s="31" t="s">
        <v>843</v>
      </c>
      <c r="E1488" s="31">
        <v>1</v>
      </c>
      <c r="F1488" s="31" t="s">
        <v>843</v>
      </c>
      <c r="G1488" s="31">
        <v>1</v>
      </c>
      <c r="H1488" s="31" t="s">
        <v>19</v>
      </c>
      <c r="I1488" s="31">
        <v>21</v>
      </c>
      <c r="J1488" s="84" t="s">
        <v>844</v>
      </c>
      <c r="K1488" s="98"/>
      <c r="L1488" s="98"/>
      <c r="M1488" s="98"/>
      <c r="N1488" s="83" t="s">
        <v>4233</v>
      </c>
      <c r="O1488" s="98">
        <v>56700</v>
      </c>
      <c r="P1488" s="81"/>
      <c r="Q1488" s="33"/>
      <c r="R1488" s="39" t="s">
        <v>69</v>
      </c>
    </row>
    <row r="1489" spans="1:18" ht="18" customHeight="1" x14ac:dyDescent="0.15">
      <c r="A1489" s="30">
        <v>2</v>
      </c>
      <c r="B1489" s="31" t="s">
        <v>130</v>
      </c>
      <c r="C1489" s="31">
        <v>6</v>
      </c>
      <c r="D1489" s="31" t="s">
        <v>843</v>
      </c>
      <c r="E1489" s="31">
        <v>1</v>
      </c>
      <c r="F1489" s="31" t="s">
        <v>843</v>
      </c>
      <c r="G1489" s="31">
        <v>1</v>
      </c>
      <c r="H1489" s="31" t="s">
        <v>19</v>
      </c>
      <c r="I1489" s="31">
        <v>21</v>
      </c>
      <c r="J1489" s="84" t="s">
        <v>844</v>
      </c>
      <c r="K1489" s="98"/>
      <c r="L1489" s="98"/>
      <c r="M1489" s="98"/>
      <c r="N1489" s="83" t="s">
        <v>845</v>
      </c>
      <c r="O1489" s="98"/>
      <c r="P1489" s="81"/>
      <c r="Q1489" s="33"/>
      <c r="R1489" s="39" t="s">
        <v>69</v>
      </c>
    </row>
    <row r="1490" spans="1:18" ht="18" customHeight="1" x14ac:dyDescent="0.15">
      <c r="A1490" s="30">
        <v>2</v>
      </c>
      <c r="B1490" s="31" t="s">
        <v>130</v>
      </c>
      <c r="C1490" s="31">
        <v>6</v>
      </c>
      <c r="D1490" s="31" t="s">
        <v>843</v>
      </c>
      <c r="E1490" s="31">
        <v>1</v>
      </c>
      <c r="F1490" s="31" t="s">
        <v>843</v>
      </c>
      <c r="G1490" s="31">
        <v>1</v>
      </c>
      <c r="H1490" s="31" t="s">
        <v>19</v>
      </c>
      <c r="I1490" s="31">
        <v>21</v>
      </c>
      <c r="J1490" s="84" t="s">
        <v>844</v>
      </c>
      <c r="K1490" s="98"/>
      <c r="L1490" s="98"/>
      <c r="M1490" s="98"/>
      <c r="N1490" s="83" t="s">
        <v>4234</v>
      </c>
      <c r="O1490" s="98">
        <v>16800</v>
      </c>
      <c r="P1490" s="81"/>
      <c r="Q1490" s="33"/>
      <c r="R1490" s="39" t="s">
        <v>69</v>
      </c>
    </row>
    <row r="1491" spans="1:18" ht="18" customHeight="1" x14ac:dyDescent="0.15">
      <c r="A1491" s="30">
        <v>2</v>
      </c>
      <c r="B1491" s="31" t="s">
        <v>130</v>
      </c>
      <c r="C1491" s="31">
        <v>6</v>
      </c>
      <c r="D1491" s="31" t="s">
        <v>843</v>
      </c>
      <c r="E1491" s="31">
        <v>1</v>
      </c>
      <c r="F1491" s="31" t="s">
        <v>843</v>
      </c>
      <c r="G1491" s="31">
        <v>1</v>
      </c>
      <c r="H1491" s="31" t="s">
        <v>19</v>
      </c>
      <c r="I1491" s="31">
        <v>21</v>
      </c>
      <c r="J1491" s="84" t="s">
        <v>844</v>
      </c>
      <c r="K1491" s="98"/>
      <c r="L1491" s="98"/>
      <c r="M1491" s="98"/>
      <c r="N1491" s="83" t="s">
        <v>846</v>
      </c>
      <c r="O1491" s="98"/>
      <c r="P1491" s="81"/>
      <c r="Q1491" s="33"/>
      <c r="R1491" s="39" t="s">
        <v>69</v>
      </c>
    </row>
    <row r="1492" spans="1:18" ht="18" customHeight="1" x14ac:dyDescent="0.15">
      <c r="A1492" s="30">
        <v>2</v>
      </c>
      <c r="B1492" s="31" t="s">
        <v>130</v>
      </c>
      <c r="C1492" s="31">
        <v>6</v>
      </c>
      <c r="D1492" s="31" t="s">
        <v>843</v>
      </c>
      <c r="E1492" s="31">
        <v>1</v>
      </c>
      <c r="F1492" s="31" t="s">
        <v>843</v>
      </c>
      <c r="G1492" s="31">
        <v>1</v>
      </c>
      <c r="H1492" s="31" t="s">
        <v>19</v>
      </c>
      <c r="I1492" s="31">
        <v>21</v>
      </c>
      <c r="J1492" s="84" t="s">
        <v>844</v>
      </c>
      <c r="K1492" s="98"/>
      <c r="L1492" s="98"/>
      <c r="M1492" s="98"/>
      <c r="N1492" s="83" t="s">
        <v>4235</v>
      </c>
      <c r="O1492" s="98">
        <v>16800</v>
      </c>
      <c r="P1492" s="81"/>
      <c r="Q1492" s="33"/>
      <c r="R1492" s="39" t="s">
        <v>69</v>
      </c>
    </row>
    <row r="1493" spans="1:18" ht="18" customHeight="1" x14ac:dyDescent="0.15">
      <c r="A1493" s="30">
        <v>2</v>
      </c>
      <c r="B1493" s="31" t="s">
        <v>130</v>
      </c>
      <c r="C1493" s="31">
        <v>6</v>
      </c>
      <c r="D1493" s="31" t="s">
        <v>843</v>
      </c>
      <c r="E1493" s="31">
        <v>1</v>
      </c>
      <c r="F1493" s="31" t="s">
        <v>843</v>
      </c>
      <c r="G1493" s="31">
        <v>1</v>
      </c>
      <c r="H1493" s="31" t="s">
        <v>19</v>
      </c>
      <c r="I1493" s="31">
        <v>21</v>
      </c>
      <c r="J1493" s="84" t="s">
        <v>844</v>
      </c>
      <c r="K1493" s="98"/>
      <c r="L1493" s="98"/>
      <c r="M1493" s="98"/>
      <c r="N1493" s="83" t="s">
        <v>4236</v>
      </c>
      <c r="O1493" s="98">
        <v>33600</v>
      </c>
      <c r="P1493" s="81"/>
      <c r="Q1493" s="33"/>
      <c r="R1493" s="39" t="s">
        <v>69</v>
      </c>
    </row>
    <row r="1494" spans="1:18" ht="18" customHeight="1" x14ac:dyDescent="0.15">
      <c r="A1494" s="30">
        <v>2</v>
      </c>
      <c r="B1494" s="31" t="s">
        <v>130</v>
      </c>
      <c r="C1494" s="31">
        <v>6</v>
      </c>
      <c r="D1494" s="31" t="s">
        <v>843</v>
      </c>
      <c r="E1494" s="31">
        <v>1</v>
      </c>
      <c r="F1494" s="31" t="s">
        <v>843</v>
      </c>
      <c r="G1494" s="31">
        <v>1</v>
      </c>
      <c r="H1494" s="31" t="s">
        <v>19</v>
      </c>
      <c r="I1494" s="31">
        <v>21</v>
      </c>
      <c r="J1494" s="84" t="s">
        <v>844</v>
      </c>
      <c r="K1494" s="98"/>
      <c r="L1494" s="98"/>
      <c r="M1494" s="98"/>
      <c r="N1494" s="83" t="s">
        <v>4237</v>
      </c>
      <c r="O1494" s="98">
        <v>50400</v>
      </c>
      <c r="P1494" s="81"/>
      <c r="Q1494" s="33"/>
      <c r="R1494" s="39" t="s">
        <v>69</v>
      </c>
    </row>
    <row r="1495" spans="1:18" ht="18" customHeight="1" x14ac:dyDescent="0.15">
      <c r="A1495" s="30">
        <v>2</v>
      </c>
      <c r="B1495" s="31" t="s">
        <v>130</v>
      </c>
      <c r="C1495" s="31">
        <v>6</v>
      </c>
      <c r="D1495" s="31" t="s">
        <v>843</v>
      </c>
      <c r="E1495" s="31">
        <v>1</v>
      </c>
      <c r="F1495" s="31" t="s">
        <v>843</v>
      </c>
      <c r="G1495" s="31">
        <v>1</v>
      </c>
      <c r="H1495" s="31" t="s">
        <v>19</v>
      </c>
      <c r="I1495" s="31">
        <v>21</v>
      </c>
      <c r="J1495" s="84" t="s">
        <v>844</v>
      </c>
      <c r="K1495" s="98"/>
      <c r="L1495" s="98"/>
      <c r="M1495" s="98"/>
      <c r="N1495" s="83" t="s">
        <v>4238</v>
      </c>
      <c r="O1495" s="98">
        <v>33600</v>
      </c>
      <c r="P1495" s="81"/>
      <c r="Q1495" s="33"/>
      <c r="R1495" s="39" t="s">
        <v>69</v>
      </c>
    </row>
    <row r="1496" spans="1:18" ht="18" customHeight="1" x14ac:dyDescent="0.15">
      <c r="A1496" s="30">
        <v>2</v>
      </c>
      <c r="B1496" s="31" t="s">
        <v>130</v>
      </c>
      <c r="C1496" s="31">
        <v>6</v>
      </c>
      <c r="D1496" s="31" t="s">
        <v>843</v>
      </c>
      <c r="E1496" s="31">
        <v>1</v>
      </c>
      <c r="F1496" s="31" t="s">
        <v>843</v>
      </c>
      <c r="G1496" s="32">
        <v>9</v>
      </c>
      <c r="H1496" s="32" t="s">
        <v>30</v>
      </c>
      <c r="I1496" s="32"/>
      <c r="J1496" s="83"/>
      <c r="K1496" s="98"/>
      <c r="L1496" s="98"/>
      <c r="M1496" s="98"/>
      <c r="N1496" s="83"/>
      <c r="O1496" s="33"/>
      <c r="P1496" s="81"/>
      <c r="Q1496" s="33"/>
      <c r="R1496" s="39" t="s">
        <v>69</v>
      </c>
    </row>
    <row r="1497" spans="1:18" ht="18" customHeight="1" x14ac:dyDescent="0.15">
      <c r="A1497" s="30">
        <v>2</v>
      </c>
      <c r="B1497" s="31" t="s">
        <v>130</v>
      </c>
      <c r="C1497" s="31">
        <v>6</v>
      </c>
      <c r="D1497" s="31" t="s">
        <v>843</v>
      </c>
      <c r="E1497" s="31">
        <v>1</v>
      </c>
      <c r="F1497" s="31" t="s">
        <v>843</v>
      </c>
      <c r="G1497" s="31">
        <v>9</v>
      </c>
      <c r="H1497" s="31" t="s">
        <v>30</v>
      </c>
      <c r="I1497" s="32">
        <v>1</v>
      </c>
      <c r="J1497" s="83" t="s">
        <v>80</v>
      </c>
      <c r="K1497" s="98">
        <v>207</v>
      </c>
      <c r="L1497" s="98">
        <v>207</v>
      </c>
      <c r="M1497" s="98">
        <f>K1497-L1497</f>
        <v>0</v>
      </c>
      <c r="N1497" s="83" t="s">
        <v>4239</v>
      </c>
      <c r="O1497" s="98">
        <v>24000</v>
      </c>
      <c r="P1497" s="81"/>
      <c r="Q1497" s="33"/>
      <c r="R1497" s="39" t="s">
        <v>69</v>
      </c>
    </row>
    <row r="1498" spans="1:18" ht="18" customHeight="1" x14ac:dyDescent="0.15">
      <c r="A1498" s="30">
        <v>2</v>
      </c>
      <c r="B1498" s="31" t="s">
        <v>130</v>
      </c>
      <c r="C1498" s="31">
        <v>6</v>
      </c>
      <c r="D1498" s="31" t="s">
        <v>843</v>
      </c>
      <c r="E1498" s="31">
        <v>1</v>
      </c>
      <c r="F1498" s="31" t="s">
        <v>843</v>
      </c>
      <c r="G1498" s="31">
        <v>9</v>
      </c>
      <c r="H1498" s="31" t="s">
        <v>30</v>
      </c>
      <c r="I1498" s="31">
        <v>1</v>
      </c>
      <c r="J1498" s="84" t="s">
        <v>80</v>
      </c>
      <c r="K1498" s="98"/>
      <c r="L1498" s="98"/>
      <c r="M1498" s="98"/>
      <c r="N1498" s="83" t="s">
        <v>4240</v>
      </c>
      <c r="O1498" s="98">
        <v>10000</v>
      </c>
      <c r="P1498" s="81"/>
      <c r="Q1498" s="33"/>
      <c r="R1498" s="39" t="s">
        <v>69</v>
      </c>
    </row>
    <row r="1499" spans="1:18" ht="18" customHeight="1" x14ac:dyDescent="0.15">
      <c r="A1499" s="30">
        <v>2</v>
      </c>
      <c r="B1499" s="31" t="s">
        <v>130</v>
      </c>
      <c r="C1499" s="31">
        <v>6</v>
      </c>
      <c r="D1499" s="31" t="s">
        <v>843</v>
      </c>
      <c r="E1499" s="31">
        <v>1</v>
      </c>
      <c r="F1499" s="31" t="s">
        <v>843</v>
      </c>
      <c r="G1499" s="31">
        <v>9</v>
      </c>
      <c r="H1499" s="31" t="s">
        <v>30</v>
      </c>
      <c r="I1499" s="31">
        <v>1</v>
      </c>
      <c r="J1499" s="84" t="s">
        <v>80</v>
      </c>
      <c r="K1499" s="98"/>
      <c r="L1499" s="98"/>
      <c r="M1499" s="98"/>
      <c r="N1499" s="83" t="s">
        <v>4241</v>
      </c>
      <c r="O1499" s="98">
        <v>20000</v>
      </c>
      <c r="P1499" s="81"/>
      <c r="Q1499" s="33"/>
      <c r="R1499" s="39" t="s">
        <v>69</v>
      </c>
    </row>
    <row r="1500" spans="1:18" ht="18" customHeight="1" x14ac:dyDescent="0.15">
      <c r="A1500" s="30">
        <v>2</v>
      </c>
      <c r="B1500" s="31" t="s">
        <v>130</v>
      </c>
      <c r="C1500" s="31">
        <v>6</v>
      </c>
      <c r="D1500" s="31" t="s">
        <v>843</v>
      </c>
      <c r="E1500" s="31">
        <v>1</v>
      </c>
      <c r="F1500" s="31" t="s">
        <v>843</v>
      </c>
      <c r="G1500" s="31">
        <v>9</v>
      </c>
      <c r="H1500" s="31" t="s">
        <v>30</v>
      </c>
      <c r="I1500" s="31">
        <v>1</v>
      </c>
      <c r="J1500" s="84" t="s">
        <v>80</v>
      </c>
      <c r="K1500" s="98"/>
      <c r="L1500" s="98"/>
      <c r="M1500" s="98"/>
      <c r="N1500" s="83" t="s">
        <v>4242</v>
      </c>
      <c r="O1500" s="98">
        <v>12000</v>
      </c>
      <c r="P1500" s="81"/>
      <c r="Q1500" s="33"/>
      <c r="R1500" s="39" t="s">
        <v>69</v>
      </c>
    </row>
    <row r="1501" spans="1:18" ht="18" customHeight="1" x14ac:dyDescent="0.15">
      <c r="A1501" s="30">
        <v>2</v>
      </c>
      <c r="B1501" s="31" t="s">
        <v>130</v>
      </c>
      <c r="C1501" s="31">
        <v>6</v>
      </c>
      <c r="D1501" s="31" t="s">
        <v>843</v>
      </c>
      <c r="E1501" s="31">
        <v>1</v>
      </c>
      <c r="F1501" s="31" t="s">
        <v>843</v>
      </c>
      <c r="G1501" s="31">
        <v>9</v>
      </c>
      <c r="H1501" s="31" t="s">
        <v>30</v>
      </c>
      <c r="I1501" s="31">
        <v>1</v>
      </c>
      <c r="J1501" s="84" t="s">
        <v>80</v>
      </c>
      <c r="K1501" s="98"/>
      <c r="L1501" s="98"/>
      <c r="M1501" s="98"/>
      <c r="N1501" s="83" t="s">
        <v>4243</v>
      </c>
      <c r="O1501" s="98">
        <v>4000</v>
      </c>
      <c r="P1501" s="81"/>
      <c r="Q1501" s="33"/>
      <c r="R1501" s="39" t="s">
        <v>69</v>
      </c>
    </row>
    <row r="1502" spans="1:18" ht="18" customHeight="1" x14ac:dyDescent="0.15">
      <c r="A1502" s="30">
        <v>2</v>
      </c>
      <c r="B1502" s="31" t="s">
        <v>130</v>
      </c>
      <c r="C1502" s="31">
        <v>6</v>
      </c>
      <c r="D1502" s="31" t="s">
        <v>843</v>
      </c>
      <c r="E1502" s="31">
        <v>1</v>
      </c>
      <c r="F1502" s="31" t="s">
        <v>843</v>
      </c>
      <c r="G1502" s="31">
        <v>9</v>
      </c>
      <c r="H1502" s="31" t="s">
        <v>30</v>
      </c>
      <c r="I1502" s="31">
        <v>1</v>
      </c>
      <c r="J1502" s="84" t="s">
        <v>80</v>
      </c>
      <c r="K1502" s="98"/>
      <c r="L1502" s="98"/>
      <c r="M1502" s="98"/>
      <c r="N1502" s="83" t="s">
        <v>847</v>
      </c>
      <c r="O1502" s="98"/>
      <c r="P1502" s="81"/>
      <c r="Q1502" s="33"/>
      <c r="R1502" s="39" t="s">
        <v>69</v>
      </c>
    </row>
    <row r="1503" spans="1:18" ht="18" customHeight="1" x14ac:dyDescent="0.15">
      <c r="A1503" s="30">
        <v>2</v>
      </c>
      <c r="B1503" s="31" t="s">
        <v>130</v>
      </c>
      <c r="C1503" s="31">
        <v>6</v>
      </c>
      <c r="D1503" s="31" t="s">
        <v>843</v>
      </c>
      <c r="E1503" s="31">
        <v>1</v>
      </c>
      <c r="F1503" s="31" t="s">
        <v>843</v>
      </c>
      <c r="G1503" s="31">
        <v>9</v>
      </c>
      <c r="H1503" s="31" t="s">
        <v>30</v>
      </c>
      <c r="I1503" s="31">
        <v>1</v>
      </c>
      <c r="J1503" s="84" t="s">
        <v>80</v>
      </c>
      <c r="K1503" s="98"/>
      <c r="L1503" s="98"/>
      <c r="M1503" s="98"/>
      <c r="N1503" s="83" t="s">
        <v>4244</v>
      </c>
      <c r="O1503" s="98">
        <v>95000</v>
      </c>
      <c r="P1503" s="81"/>
      <c r="Q1503" s="33"/>
      <c r="R1503" s="39" t="s">
        <v>69</v>
      </c>
    </row>
    <row r="1504" spans="1:18" ht="18" customHeight="1" x14ac:dyDescent="0.15">
      <c r="A1504" s="30">
        <v>2</v>
      </c>
      <c r="B1504" s="31" t="s">
        <v>130</v>
      </c>
      <c r="C1504" s="31">
        <v>6</v>
      </c>
      <c r="D1504" s="31" t="s">
        <v>843</v>
      </c>
      <c r="E1504" s="31">
        <v>1</v>
      </c>
      <c r="F1504" s="31" t="s">
        <v>843</v>
      </c>
      <c r="G1504" s="31">
        <v>9</v>
      </c>
      <c r="H1504" s="31" t="s">
        <v>30</v>
      </c>
      <c r="I1504" s="31">
        <v>1</v>
      </c>
      <c r="J1504" s="84" t="s">
        <v>80</v>
      </c>
      <c r="K1504" s="98"/>
      <c r="L1504" s="98"/>
      <c r="M1504" s="98"/>
      <c r="N1504" s="83" t="s">
        <v>848</v>
      </c>
      <c r="O1504" s="98"/>
      <c r="P1504" s="81"/>
      <c r="Q1504" s="33"/>
      <c r="R1504" s="39" t="s">
        <v>69</v>
      </c>
    </row>
    <row r="1505" spans="1:18" ht="18" customHeight="1" x14ac:dyDescent="0.15">
      <c r="A1505" s="30">
        <v>2</v>
      </c>
      <c r="B1505" s="31" t="s">
        <v>130</v>
      </c>
      <c r="C1505" s="31">
        <v>6</v>
      </c>
      <c r="D1505" s="31" t="s">
        <v>843</v>
      </c>
      <c r="E1505" s="31">
        <v>1</v>
      </c>
      <c r="F1505" s="31" t="s">
        <v>843</v>
      </c>
      <c r="G1505" s="31">
        <v>9</v>
      </c>
      <c r="H1505" s="31" t="s">
        <v>30</v>
      </c>
      <c r="I1505" s="31">
        <v>1</v>
      </c>
      <c r="J1505" s="84" t="s">
        <v>80</v>
      </c>
      <c r="K1505" s="98"/>
      <c r="L1505" s="98"/>
      <c r="M1505" s="98"/>
      <c r="N1505" s="83" t="s">
        <v>4245</v>
      </c>
      <c r="O1505" s="98">
        <v>41600</v>
      </c>
      <c r="P1505" s="81"/>
      <c r="Q1505" s="33"/>
      <c r="R1505" s="39" t="s">
        <v>69</v>
      </c>
    </row>
    <row r="1506" spans="1:18" ht="18" customHeight="1" x14ac:dyDescent="0.15">
      <c r="A1506" s="30">
        <v>2</v>
      </c>
      <c r="B1506" s="31" t="s">
        <v>130</v>
      </c>
      <c r="C1506" s="31">
        <v>6</v>
      </c>
      <c r="D1506" s="31" t="s">
        <v>843</v>
      </c>
      <c r="E1506" s="31">
        <v>1</v>
      </c>
      <c r="F1506" s="31" t="s">
        <v>843</v>
      </c>
      <c r="G1506" s="31">
        <v>9</v>
      </c>
      <c r="H1506" s="31" t="s">
        <v>30</v>
      </c>
      <c r="I1506" s="32">
        <v>3</v>
      </c>
      <c r="J1506" s="83" t="s">
        <v>32</v>
      </c>
      <c r="K1506" s="98">
        <v>69</v>
      </c>
      <c r="L1506" s="98">
        <v>69</v>
      </c>
      <c r="M1506" s="98">
        <f>K1506-L1506</f>
        <v>0</v>
      </c>
      <c r="N1506" s="83" t="s">
        <v>849</v>
      </c>
      <c r="O1506" s="98"/>
      <c r="P1506" s="81"/>
      <c r="Q1506" s="33"/>
      <c r="R1506" s="39" t="s">
        <v>69</v>
      </c>
    </row>
    <row r="1507" spans="1:18" ht="18" customHeight="1" x14ac:dyDescent="0.15">
      <c r="A1507" s="30">
        <v>2</v>
      </c>
      <c r="B1507" s="31" t="s">
        <v>130</v>
      </c>
      <c r="C1507" s="31">
        <v>6</v>
      </c>
      <c r="D1507" s="31" t="s">
        <v>843</v>
      </c>
      <c r="E1507" s="31">
        <v>1</v>
      </c>
      <c r="F1507" s="31" t="s">
        <v>843</v>
      </c>
      <c r="G1507" s="31">
        <v>9</v>
      </c>
      <c r="H1507" s="31" t="s">
        <v>30</v>
      </c>
      <c r="I1507" s="31">
        <v>3</v>
      </c>
      <c r="J1507" s="84" t="s">
        <v>32</v>
      </c>
      <c r="K1507" s="98"/>
      <c r="L1507" s="98"/>
      <c r="M1507" s="98"/>
      <c r="N1507" s="83" t="s">
        <v>4246</v>
      </c>
      <c r="O1507" s="98">
        <v>47500</v>
      </c>
      <c r="P1507" s="81"/>
      <c r="Q1507" s="33"/>
      <c r="R1507" s="39" t="s">
        <v>69</v>
      </c>
    </row>
    <row r="1508" spans="1:18" ht="18" customHeight="1" x14ac:dyDescent="0.15">
      <c r="A1508" s="30">
        <v>2</v>
      </c>
      <c r="B1508" s="31" t="s">
        <v>130</v>
      </c>
      <c r="C1508" s="31">
        <v>6</v>
      </c>
      <c r="D1508" s="31" t="s">
        <v>843</v>
      </c>
      <c r="E1508" s="31">
        <v>1</v>
      </c>
      <c r="F1508" s="31" t="s">
        <v>843</v>
      </c>
      <c r="G1508" s="31">
        <v>9</v>
      </c>
      <c r="H1508" s="31" t="s">
        <v>30</v>
      </c>
      <c r="I1508" s="31">
        <v>3</v>
      </c>
      <c r="J1508" s="84" t="s">
        <v>32</v>
      </c>
      <c r="K1508" s="98"/>
      <c r="L1508" s="98"/>
      <c r="M1508" s="98"/>
      <c r="N1508" s="83" t="s">
        <v>4247</v>
      </c>
      <c r="O1508" s="98">
        <v>20800</v>
      </c>
      <c r="P1508" s="81"/>
      <c r="Q1508" s="33"/>
      <c r="R1508" s="39" t="s">
        <v>69</v>
      </c>
    </row>
    <row r="1509" spans="1:18" ht="18" customHeight="1" x14ac:dyDescent="0.15">
      <c r="A1509" s="30">
        <v>2</v>
      </c>
      <c r="B1509" s="31" t="s">
        <v>130</v>
      </c>
      <c r="C1509" s="31">
        <v>6</v>
      </c>
      <c r="D1509" s="31" t="s">
        <v>843</v>
      </c>
      <c r="E1509" s="31">
        <v>1</v>
      </c>
      <c r="F1509" s="31" t="s">
        <v>843</v>
      </c>
      <c r="G1509" s="32">
        <v>10</v>
      </c>
      <c r="H1509" s="32" t="s">
        <v>99</v>
      </c>
      <c r="I1509" s="32"/>
      <c r="J1509" s="83"/>
      <c r="K1509" s="98"/>
      <c r="L1509" s="98"/>
      <c r="M1509" s="98"/>
      <c r="N1509" s="83"/>
      <c r="O1509" s="33"/>
      <c r="P1509" s="81"/>
      <c r="Q1509" s="33"/>
      <c r="R1509" s="39" t="s">
        <v>69</v>
      </c>
    </row>
    <row r="1510" spans="1:18" ht="18" customHeight="1" x14ac:dyDescent="0.15">
      <c r="A1510" s="30">
        <v>2</v>
      </c>
      <c r="B1510" s="31" t="s">
        <v>130</v>
      </c>
      <c r="C1510" s="31">
        <v>6</v>
      </c>
      <c r="D1510" s="31" t="s">
        <v>843</v>
      </c>
      <c r="E1510" s="31">
        <v>1</v>
      </c>
      <c r="F1510" s="31" t="s">
        <v>843</v>
      </c>
      <c r="G1510" s="31">
        <v>10</v>
      </c>
      <c r="H1510" s="31" t="s">
        <v>99</v>
      </c>
      <c r="I1510" s="32">
        <v>8</v>
      </c>
      <c r="J1510" s="83" t="s">
        <v>850</v>
      </c>
      <c r="K1510" s="98">
        <v>20</v>
      </c>
      <c r="L1510" s="98">
        <v>20</v>
      </c>
      <c r="M1510" s="98">
        <f>K1510-L1510</f>
        <v>0</v>
      </c>
      <c r="N1510" s="83" t="s">
        <v>851</v>
      </c>
      <c r="O1510" s="98">
        <v>20000</v>
      </c>
      <c r="P1510" s="81"/>
      <c r="Q1510" s="33"/>
      <c r="R1510" s="39" t="s">
        <v>69</v>
      </c>
    </row>
    <row r="1511" spans="1:18" ht="18" customHeight="1" x14ac:dyDescent="0.15">
      <c r="A1511" s="30">
        <v>2</v>
      </c>
      <c r="B1511" s="31" t="s">
        <v>130</v>
      </c>
      <c r="C1511" s="31">
        <v>6</v>
      </c>
      <c r="D1511" s="31" t="s">
        <v>843</v>
      </c>
      <c r="E1511" s="31">
        <v>1</v>
      </c>
      <c r="F1511" s="31" t="s">
        <v>843</v>
      </c>
      <c r="G1511" s="32">
        <v>11</v>
      </c>
      <c r="H1511" s="32" t="s">
        <v>33</v>
      </c>
      <c r="I1511" s="32"/>
      <c r="J1511" s="83"/>
      <c r="K1511" s="98"/>
      <c r="L1511" s="98"/>
      <c r="M1511" s="98"/>
      <c r="N1511" s="83"/>
      <c r="O1511" s="33"/>
      <c r="P1511" s="81"/>
      <c r="Q1511" s="33"/>
      <c r="R1511" s="39" t="s">
        <v>69</v>
      </c>
    </row>
    <row r="1512" spans="1:18" ht="18" customHeight="1" x14ac:dyDescent="0.15">
      <c r="A1512" s="30">
        <v>2</v>
      </c>
      <c r="B1512" s="31" t="s">
        <v>130</v>
      </c>
      <c r="C1512" s="31">
        <v>6</v>
      </c>
      <c r="D1512" s="31" t="s">
        <v>843</v>
      </c>
      <c r="E1512" s="31">
        <v>1</v>
      </c>
      <c r="F1512" s="31" t="s">
        <v>843</v>
      </c>
      <c r="G1512" s="31">
        <v>11</v>
      </c>
      <c r="H1512" s="31" t="s">
        <v>33</v>
      </c>
      <c r="I1512" s="32">
        <v>1</v>
      </c>
      <c r="J1512" s="83" t="s">
        <v>34</v>
      </c>
      <c r="K1512" s="98">
        <v>435</v>
      </c>
      <c r="L1512" s="98">
        <v>428</v>
      </c>
      <c r="M1512" s="98">
        <f t="shared" ref="M1512:M1514" si="93">K1512-L1512</f>
        <v>7</v>
      </c>
      <c r="N1512" s="83" t="s">
        <v>852</v>
      </c>
      <c r="O1512" s="98">
        <v>434178</v>
      </c>
      <c r="P1512" s="81"/>
      <c r="Q1512" s="33"/>
      <c r="R1512" s="39" t="s">
        <v>69</v>
      </c>
    </row>
    <row r="1513" spans="1:18" ht="18" customHeight="1" x14ac:dyDescent="0.15">
      <c r="A1513" s="30">
        <v>2</v>
      </c>
      <c r="B1513" s="31" t="s">
        <v>130</v>
      </c>
      <c r="C1513" s="31">
        <v>6</v>
      </c>
      <c r="D1513" s="31" t="s">
        <v>843</v>
      </c>
      <c r="E1513" s="31">
        <v>1</v>
      </c>
      <c r="F1513" s="31" t="s">
        <v>843</v>
      </c>
      <c r="G1513" s="31">
        <v>11</v>
      </c>
      <c r="H1513" s="31" t="s">
        <v>33</v>
      </c>
      <c r="I1513" s="32">
        <v>3</v>
      </c>
      <c r="J1513" s="83" t="s">
        <v>35</v>
      </c>
      <c r="K1513" s="98">
        <v>5</v>
      </c>
      <c r="L1513" s="98">
        <v>10</v>
      </c>
      <c r="M1513" s="98">
        <f t="shared" si="93"/>
        <v>-5</v>
      </c>
      <c r="N1513" s="83" t="s">
        <v>853</v>
      </c>
      <c r="O1513" s="98">
        <v>5000</v>
      </c>
      <c r="P1513" s="81"/>
      <c r="Q1513" s="33"/>
      <c r="R1513" s="39" t="s">
        <v>69</v>
      </c>
    </row>
    <row r="1514" spans="1:18" ht="18" customHeight="1" x14ac:dyDescent="0.15">
      <c r="A1514" s="30">
        <v>2</v>
      </c>
      <c r="B1514" s="31" t="s">
        <v>130</v>
      </c>
      <c r="C1514" s="31">
        <v>6</v>
      </c>
      <c r="D1514" s="31" t="s">
        <v>843</v>
      </c>
      <c r="E1514" s="31">
        <v>1</v>
      </c>
      <c r="F1514" s="31" t="s">
        <v>843</v>
      </c>
      <c r="G1514" s="31">
        <v>11</v>
      </c>
      <c r="H1514" s="31" t="s">
        <v>33</v>
      </c>
      <c r="I1514" s="32">
        <v>4</v>
      </c>
      <c r="J1514" s="83" t="s">
        <v>111</v>
      </c>
      <c r="K1514" s="98">
        <v>110</v>
      </c>
      <c r="L1514" s="98">
        <v>110</v>
      </c>
      <c r="M1514" s="98">
        <f t="shared" si="93"/>
        <v>0</v>
      </c>
      <c r="N1514" s="83" t="s">
        <v>854</v>
      </c>
      <c r="O1514" s="98">
        <v>109296</v>
      </c>
      <c r="P1514" s="81"/>
      <c r="Q1514" s="33"/>
      <c r="R1514" s="39" t="s">
        <v>69</v>
      </c>
    </row>
    <row r="1515" spans="1:18" ht="18" customHeight="1" x14ac:dyDescent="0.15">
      <c r="A1515" s="30">
        <v>2</v>
      </c>
      <c r="B1515" s="31" t="s">
        <v>130</v>
      </c>
      <c r="C1515" s="31">
        <v>6</v>
      </c>
      <c r="D1515" s="31" t="s">
        <v>843</v>
      </c>
      <c r="E1515" s="31">
        <v>1</v>
      </c>
      <c r="F1515" s="31" t="s">
        <v>843</v>
      </c>
      <c r="G1515" s="32">
        <v>12</v>
      </c>
      <c r="H1515" s="32" t="s">
        <v>36</v>
      </c>
      <c r="I1515" s="32"/>
      <c r="J1515" s="83"/>
      <c r="K1515" s="98"/>
      <c r="L1515" s="98"/>
      <c r="M1515" s="98"/>
      <c r="N1515" s="83"/>
      <c r="O1515" s="33"/>
      <c r="P1515" s="81"/>
      <c r="Q1515" s="33"/>
      <c r="R1515" s="39" t="s">
        <v>69</v>
      </c>
    </row>
    <row r="1516" spans="1:18" ht="18" customHeight="1" x14ac:dyDescent="0.15">
      <c r="A1516" s="30">
        <v>2</v>
      </c>
      <c r="B1516" s="31" t="s">
        <v>130</v>
      </c>
      <c r="C1516" s="31">
        <v>6</v>
      </c>
      <c r="D1516" s="31" t="s">
        <v>843</v>
      </c>
      <c r="E1516" s="31">
        <v>1</v>
      </c>
      <c r="F1516" s="31" t="s">
        <v>843</v>
      </c>
      <c r="G1516" s="31">
        <v>12</v>
      </c>
      <c r="H1516" s="31" t="s">
        <v>36</v>
      </c>
      <c r="I1516" s="32">
        <v>1</v>
      </c>
      <c r="J1516" s="83" t="s">
        <v>37</v>
      </c>
      <c r="K1516" s="98">
        <v>3</v>
      </c>
      <c r="L1516" s="98">
        <v>5</v>
      </c>
      <c r="M1516" s="98">
        <f>K1516-L1516</f>
        <v>-2</v>
      </c>
      <c r="N1516" s="83" t="s">
        <v>855</v>
      </c>
      <c r="O1516" s="98">
        <v>3000</v>
      </c>
      <c r="P1516" s="81"/>
      <c r="Q1516" s="33"/>
      <c r="R1516" s="39" t="s">
        <v>69</v>
      </c>
    </row>
    <row r="1517" spans="1:18" ht="18" customHeight="1" x14ac:dyDescent="0.15">
      <c r="A1517" s="30">
        <v>2</v>
      </c>
      <c r="B1517" s="31" t="s">
        <v>130</v>
      </c>
      <c r="C1517" s="31">
        <v>6</v>
      </c>
      <c r="D1517" s="31" t="s">
        <v>843</v>
      </c>
      <c r="E1517" s="31">
        <v>1</v>
      </c>
      <c r="F1517" s="31" t="s">
        <v>843</v>
      </c>
      <c r="G1517" s="32">
        <v>14</v>
      </c>
      <c r="H1517" s="32" t="s">
        <v>40</v>
      </c>
      <c r="I1517" s="32"/>
      <c r="J1517" s="83"/>
      <c r="K1517" s="98"/>
      <c r="L1517" s="98"/>
      <c r="M1517" s="98"/>
      <c r="N1517" s="83"/>
      <c r="O1517" s="33"/>
      <c r="P1517" s="81"/>
      <c r="Q1517" s="33"/>
      <c r="R1517" s="39" t="s">
        <v>69</v>
      </c>
    </row>
    <row r="1518" spans="1:18" ht="18" customHeight="1" x14ac:dyDescent="0.15">
      <c r="A1518" s="30">
        <v>2</v>
      </c>
      <c r="B1518" s="31" t="s">
        <v>130</v>
      </c>
      <c r="C1518" s="31">
        <v>6</v>
      </c>
      <c r="D1518" s="31" t="s">
        <v>843</v>
      </c>
      <c r="E1518" s="31">
        <v>1</v>
      </c>
      <c r="F1518" s="31" t="s">
        <v>843</v>
      </c>
      <c r="G1518" s="31">
        <v>14</v>
      </c>
      <c r="H1518" s="31" t="s">
        <v>40</v>
      </c>
      <c r="I1518" s="32">
        <v>1</v>
      </c>
      <c r="J1518" s="83" t="s">
        <v>41</v>
      </c>
      <c r="K1518" s="98">
        <v>10</v>
      </c>
      <c r="L1518" s="98">
        <v>12</v>
      </c>
      <c r="M1518" s="98">
        <f>K1518-L1518</f>
        <v>-2</v>
      </c>
      <c r="N1518" s="83" t="s">
        <v>856</v>
      </c>
      <c r="O1518" s="98">
        <v>10000</v>
      </c>
      <c r="P1518" s="81"/>
      <c r="Q1518" s="33"/>
      <c r="R1518" s="39" t="s">
        <v>69</v>
      </c>
    </row>
    <row r="1519" spans="1:18" ht="18" customHeight="1" x14ac:dyDescent="0.15">
      <c r="A1519" s="30">
        <v>2</v>
      </c>
      <c r="B1519" s="31" t="s">
        <v>130</v>
      </c>
      <c r="C1519" s="31">
        <v>6</v>
      </c>
      <c r="D1519" s="31" t="s">
        <v>843</v>
      </c>
      <c r="E1519" s="31">
        <v>1</v>
      </c>
      <c r="F1519" s="31" t="s">
        <v>843</v>
      </c>
      <c r="G1519" s="32">
        <v>19</v>
      </c>
      <c r="H1519" s="32" t="s">
        <v>42</v>
      </c>
      <c r="I1519" s="32"/>
      <c r="J1519" s="83"/>
      <c r="K1519" s="98"/>
      <c r="L1519" s="98"/>
      <c r="M1519" s="98"/>
      <c r="N1519" s="83"/>
      <c r="O1519" s="33"/>
      <c r="P1519" s="81"/>
      <c r="Q1519" s="33"/>
      <c r="R1519" s="39" t="s">
        <v>69</v>
      </c>
    </row>
    <row r="1520" spans="1:18" ht="18" customHeight="1" x14ac:dyDescent="0.15">
      <c r="A1520" s="30">
        <v>2</v>
      </c>
      <c r="B1520" s="31" t="s">
        <v>130</v>
      </c>
      <c r="C1520" s="31">
        <v>6</v>
      </c>
      <c r="D1520" s="31" t="s">
        <v>843</v>
      </c>
      <c r="E1520" s="31">
        <v>1</v>
      </c>
      <c r="F1520" s="31" t="s">
        <v>843</v>
      </c>
      <c r="G1520" s="31">
        <v>19</v>
      </c>
      <c r="H1520" s="31" t="s">
        <v>42</v>
      </c>
      <c r="I1520" s="32">
        <v>11</v>
      </c>
      <c r="J1520" s="83" t="s">
        <v>43</v>
      </c>
      <c r="K1520" s="98">
        <v>65</v>
      </c>
      <c r="L1520" s="98">
        <v>65</v>
      </c>
      <c r="M1520" s="98">
        <f>K1520-L1520</f>
        <v>0</v>
      </c>
      <c r="N1520" s="83" t="s">
        <v>857</v>
      </c>
      <c r="O1520" s="98">
        <v>35000</v>
      </c>
      <c r="P1520" s="81"/>
      <c r="Q1520" s="33"/>
      <c r="R1520" s="39" t="s">
        <v>69</v>
      </c>
    </row>
    <row r="1521" spans="1:18" ht="18" customHeight="1" x14ac:dyDescent="0.15">
      <c r="A1521" s="30">
        <v>2</v>
      </c>
      <c r="B1521" s="31" t="s">
        <v>130</v>
      </c>
      <c r="C1521" s="31">
        <v>6</v>
      </c>
      <c r="D1521" s="31" t="s">
        <v>843</v>
      </c>
      <c r="E1521" s="31">
        <v>1</v>
      </c>
      <c r="F1521" s="31" t="s">
        <v>843</v>
      </c>
      <c r="G1521" s="31">
        <v>19</v>
      </c>
      <c r="H1521" s="31" t="s">
        <v>42</v>
      </c>
      <c r="I1521" s="31">
        <v>11</v>
      </c>
      <c r="J1521" s="84" t="s">
        <v>43</v>
      </c>
      <c r="K1521" s="98"/>
      <c r="L1521" s="98"/>
      <c r="M1521" s="98"/>
      <c r="N1521" s="83" t="s">
        <v>858</v>
      </c>
      <c r="O1521" s="98">
        <v>30000</v>
      </c>
      <c r="P1521" s="81"/>
      <c r="Q1521" s="33"/>
      <c r="R1521" s="39" t="s">
        <v>69</v>
      </c>
    </row>
    <row r="1522" spans="1:18" s="12" customFormat="1" ht="18" customHeight="1" x14ac:dyDescent="0.15">
      <c r="A1522" s="24">
        <v>3</v>
      </c>
      <c r="B1522" s="25" t="s">
        <v>859</v>
      </c>
      <c r="C1522" s="25"/>
      <c r="D1522" s="25"/>
      <c r="E1522" s="26"/>
      <c r="F1522" s="25"/>
      <c r="G1522" s="26"/>
      <c r="H1522" s="25"/>
      <c r="I1522" s="26"/>
      <c r="J1522" s="26"/>
      <c r="K1522" s="27">
        <f>IF(C1522="",SUMIFS($K1523:$K$6096,$A1523:$A$6096,A1522,$E1523:$E$6096,""),IF(E1522="",SUMIFS($K1523:$K$6096,$A1523:$A$6096,A1522,$C1523:$C$6096,C1522,$G1523:$G$6096,""),IF(G1522="",SUMIFS($K1523:$K$6096,$A1523:$A$6096,A1522,$C1523:$C$6096,C1522,$E1523:$E$6096,E1522,$R1523:$R$6096,R1522),IF(I1522="",SUMIFS($K1523:$K$6096,$A1523:$A$6096,A1522,$C1523:$C$6096,C1522,$E1523:$E$6096,E1522,$G1523:$G$6096,G1522,$R1523:$R$6096,R1522),0))))</f>
        <v>980204</v>
      </c>
      <c r="L1522" s="27">
        <f>IF(C1522="",SUMIFS($L1523:$L$6096,$A1523:$A$6096,A1522,$E1523:$E$6096,""),IF(E1522="",SUMIFS($L1523:$L$6096,$A1523:$A$6096,A1522,$C1523:$C$6096,C1522,$G1523:$G$6096,""),IF(G1522="",SUMIFS($L1523:$L$6096,$A1523:$A$6096,A1522,$C1523:$C$6096,C1522,$E1523:$E$6096,E1522,$R1523:$R$6096,R1522),IF(I1522="",SUMIFS($L1523:$L$6096,$A1523:$A$6096,A1522,$C1523:$C$6096,C1522,$E1523:$E$6096,E1522,$G1523:$G$6096,G1522,$R1523:$R$6096,R1522),0))))</f>
        <v>1065204</v>
      </c>
      <c r="M1522" s="27">
        <f>K1522-L1522</f>
        <v>-85000</v>
      </c>
      <c r="N1522" s="56"/>
      <c r="O1522" s="71"/>
      <c r="P1522" s="28"/>
      <c r="Q1522" s="27">
        <f>IF(C1522="",SUMIFS($Q1523:$Q$6096,$A1523:$A$6096,A1522,$E1523:$E$6096,""),IF(E1522="",SUMIFS($Q1523:$Q$6096,$A1523:$A$6096,A1522,$C1523:$C$6096,C1522,$G1523:$G$6096,""),IF(G1522="",SUMIFS($Q1523:$Q$6096,$A1523:$A$6096,A1522,$C1523:$C$6096,C1522,$E1523:$E$6096,E1522,$R1523:$R$6096,R1522),IF(I1522="",SUMIFS($Q1523:$Q$6096,$A1523:$A$6096,A1522,$C1523:$C$6096,C1522,$E1523:$E$6096,E1522,$G1523:$G$6096,G1522,$R1523:$R$6096,R1522),0))))</f>
        <v>326579</v>
      </c>
      <c r="R1522" s="57"/>
    </row>
    <row r="1523" spans="1:18" s="12" customFormat="1" ht="18" customHeight="1" x14ac:dyDescent="0.15">
      <c r="A1523" s="13">
        <v>3</v>
      </c>
      <c r="B1523" s="14" t="s">
        <v>859</v>
      </c>
      <c r="C1523" s="15">
        <v>1</v>
      </c>
      <c r="D1523" s="15" t="s">
        <v>2965</v>
      </c>
      <c r="E1523" s="16"/>
      <c r="F1523" s="15"/>
      <c r="G1523" s="16"/>
      <c r="H1523" s="15"/>
      <c r="I1523" s="16"/>
      <c r="J1523" s="16"/>
      <c r="K1523" s="17">
        <f>IF(C1523="",SUMIFS($K1524:$K$6096,$A1524:$A$6096,A1523,$E1524:$E$6096,""),IF(E1523="",SUMIFS($K1524:$K$6096,$A1524:$A$6096,A1523,$C1524:$C$6096,C1523,$G1524:$G$6096,""),IF(G1523="",SUMIFS($K1524:$K$6096,$A1524:$A$6096,A1523,$C1524:$C$6096,C1523,$E1524:$E$6096,E1523,$R1524:$R$6096,R1523),IF(I1523="",SUMIFS($K1524:$K$6096,$A1524:$A$6096,A1523,$C1524:$C$6096,C1523,$E1524:$E$6096,E1523,$G1524:$G$6096,G1523,$R1524:$R$6096,R1523),0))))</f>
        <v>819122</v>
      </c>
      <c r="L1523" s="17">
        <f>IF(C1523="",SUMIFS($L1524:$L$6096,$A1524:$A$6096,A1523,$E1524:$E$6096,""),IF(E1523="",SUMIFS($L1524:$L$6096,$A1524:$A$6096,A1523,$C1524:$C$6096,C1523,$G1524:$G$6096,""),IF(G1523="",SUMIFS($L1524:$L$6096,$A1524:$A$6096,A1523,$C1524:$C$6096,C1523,$E1524:$E$6096,E1523,$R1524:$R$6096,R1523),IF(I1523="",SUMIFS($L1524:$L$6096,$A1524:$A$6096,A1523,$C1524:$C$6096,C1523,$E1524:$E$6096,E1523,$G1524:$G$6096,G1523,$R1524:$R$6096,R1523),0))))</f>
        <v>894619</v>
      </c>
      <c r="M1523" s="17">
        <f t="shared" ref="M1523:M1524" si="94">K1523-L1523</f>
        <v>-75497</v>
      </c>
      <c r="N1523" s="58"/>
      <c r="O1523" s="72"/>
      <c r="P1523" s="18"/>
      <c r="Q1523" s="17">
        <f>IF(C1523="",SUMIFS($Q1524:$Q$6096,$A1524:$A$6096,A1523,$E1524:$E$6096,""),IF(E1523="",SUMIFS($Q1524:$Q$6096,$A1524:$A$6096,A1523,$C1524:$C$6096,C1523,$G1524:$G$6096,""),IF(G1523="",SUMIFS($Q1524:$Q$6096,$A1524:$A$6096,A1523,$C1524:$C$6096,C1523,$E1524:$E$6096,E1523,$R1524:$R$6096,R1523),IF(I1523="",SUMIFS($Q1524:$Q$6096,$A1524:$A$6096,A1523,$C1524:$C$6096,C1523,$E1524:$E$6096,E1523,$G1524:$G$6096,G1523,$R1524:$R$6096,R1523),0))))</f>
        <v>230927</v>
      </c>
      <c r="R1523" s="59"/>
    </row>
    <row r="1524" spans="1:18" s="6" customFormat="1" ht="18" customHeight="1" x14ac:dyDescent="0.15">
      <c r="A1524" s="13">
        <v>3</v>
      </c>
      <c r="B1524" s="14" t="s">
        <v>3039</v>
      </c>
      <c r="C1524" s="19">
        <v>1</v>
      </c>
      <c r="D1524" s="14" t="s">
        <v>860</v>
      </c>
      <c r="E1524" s="20">
        <v>1</v>
      </c>
      <c r="F1524" s="21" t="s">
        <v>3040</v>
      </c>
      <c r="G1524" s="20"/>
      <c r="H1524" s="21"/>
      <c r="I1524" s="20"/>
      <c r="J1524" s="20"/>
      <c r="K1524" s="22">
        <f>IF(C1524="",SUMIFS($K1525:$K$6096,$A1525:$A$6096,A1524,$E1525:$E$6096,""),IF(E1524="",SUMIFS($K1525:$K$6096,$A1525:$A$6096,A1524,$C1525:$C$6096,C1524,$G1525:$G$6096,""),IF(G1524="",SUMIFS($K1525:$K$6096,$A1525:$A$6096,A1524,$C1525:$C$6096,C1524,$E1525:$E$6096,E1524,$R1525:$R$6096,R1524),IF(I1524="",SUMIFS($K1525:$K$6096,$A1525:$A$6096,A1524,$C1525:$C$6096,C1524,$E1525:$E$6096,E1524,$G1525:$G$6096,G1524,$R1525:$R$6096,R1524),0))))</f>
        <v>121247</v>
      </c>
      <c r="L1524" s="22">
        <f>IF(C1524="",SUMIFS($L1525:$L$6096,$A1525:$A$6096,A1524,$E1525:$E$6096,""),IF(E1524="",SUMIFS($L1525:$L$6096,$A1525:$A$6096,A1524,$C1525:$C$6096,C1524,$G1525:$G$6096,""),IF(G1524="",SUMIFS($L1525:$L$6096,$A1525:$A$6096,A1524,$C1525:$C$6096,C1524,$E1525:$E$6096,E1524,$R1525:$R$6096,R1524),IF(I1524="",SUMIFS($L1525:$L$6096,$A1525:$A$6096,A1524,$C1525:$C$6096,C1524,$E1525:$E$6096,E1524,$G1525:$G$6096,G1524,$R1525:$R$6096,R1524),0))))</f>
        <v>220582</v>
      </c>
      <c r="M1524" s="22">
        <f t="shared" si="94"/>
        <v>-99335</v>
      </c>
      <c r="N1524" s="77"/>
      <c r="O1524" s="23"/>
      <c r="P1524" s="60"/>
      <c r="Q1524" s="73">
        <f>IF(C1524="",SUMIFS($Q1525:$Q$6096,$A1525:$A$6096,A1524,$E1525:$E$6096,""),IF(E1524="",SUMIFS($Q1525:$Q$6096,$A1525:$A$6096,A1524,$C1525:$C$6096,C1524,$G1525:$G$6096,""),IF(G1524="",SUMIFS($Q1525:$Q$6096,$A1525:$A$6096,A1524,$C1525:$C$6096,C1524,$E1525:$E$6096,E1524,$R1525:$R$6096,R1524),IF(I1524="",SUMIFS($Q1525:$Q$6096,$A1525:$A$6096,A1524,$C1525:$C$6096,C1524,$E1525:$E$6096,E1524,$G1525:$G$6096,G1524,$R1525:$R$6096,R1524),0))))</f>
        <v>45602</v>
      </c>
      <c r="R1524" s="61" t="s">
        <v>3041</v>
      </c>
    </row>
    <row r="1525" spans="1:18" ht="18" customHeight="1" x14ac:dyDescent="0.15">
      <c r="A1525" s="30">
        <v>3</v>
      </c>
      <c r="B1525" s="31" t="s">
        <v>859</v>
      </c>
      <c r="C1525" s="31">
        <v>1</v>
      </c>
      <c r="D1525" s="31" t="s">
        <v>860</v>
      </c>
      <c r="E1525" s="31">
        <v>1</v>
      </c>
      <c r="F1525" s="31" t="s">
        <v>861</v>
      </c>
      <c r="G1525" s="32">
        <v>2</v>
      </c>
      <c r="H1525" s="32" t="s">
        <v>20</v>
      </c>
      <c r="I1525" s="32"/>
      <c r="J1525" s="83"/>
      <c r="K1525" s="98"/>
      <c r="L1525" s="98"/>
      <c r="M1525" s="98"/>
      <c r="N1525" s="83"/>
      <c r="O1525" s="33"/>
      <c r="P1525" s="81" t="s">
        <v>2811</v>
      </c>
      <c r="Q1525" s="33">
        <v>10667</v>
      </c>
      <c r="R1525" s="39" t="s">
        <v>862</v>
      </c>
    </row>
    <row r="1526" spans="1:18" ht="18" customHeight="1" x14ac:dyDescent="0.15">
      <c r="A1526" s="30">
        <v>3</v>
      </c>
      <c r="B1526" s="31" t="s">
        <v>859</v>
      </c>
      <c r="C1526" s="31">
        <v>1</v>
      </c>
      <c r="D1526" s="31" t="s">
        <v>860</v>
      </c>
      <c r="E1526" s="31">
        <v>1</v>
      </c>
      <c r="F1526" s="31" t="s">
        <v>861</v>
      </c>
      <c r="G1526" s="31">
        <v>2</v>
      </c>
      <c r="H1526" s="31" t="s">
        <v>20</v>
      </c>
      <c r="I1526" s="32">
        <v>3</v>
      </c>
      <c r="J1526" s="83" t="s">
        <v>21</v>
      </c>
      <c r="K1526" s="98">
        <v>4895</v>
      </c>
      <c r="L1526" s="98">
        <v>4997</v>
      </c>
      <c r="M1526" s="98">
        <f>K1526-L1526</f>
        <v>-102</v>
      </c>
      <c r="N1526" s="83" t="s">
        <v>70</v>
      </c>
      <c r="O1526" s="98">
        <v>4894800</v>
      </c>
      <c r="P1526" s="81" t="s">
        <v>2812</v>
      </c>
      <c r="Q1526" s="33">
        <v>34915</v>
      </c>
      <c r="R1526" s="39" t="s">
        <v>862</v>
      </c>
    </row>
    <row r="1527" spans="1:18" ht="18" customHeight="1" x14ac:dyDescent="0.15">
      <c r="A1527" s="30">
        <v>3</v>
      </c>
      <c r="B1527" s="31" t="s">
        <v>859</v>
      </c>
      <c r="C1527" s="31">
        <v>1</v>
      </c>
      <c r="D1527" s="31" t="s">
        <v>860</v>
      </c>
      <c r="E1527" s="31">
        <v>1</v>
      </c>
      <c r="F1527" s="31" t="s">
        <v>861</v>
      </c>
      <c r="G1527" s="32">
        <v>3</v>
      </c>
      <c r="H1527" s="32" t="s">
        <v>22</v>
      </c>
      <c r="I1527" s="32"/>
      <c r="J1527" s="83"/>
      <c r="K1527" s="98"/>
      <c r="L1527" s="98"/>
      <c r="M1527" s="98"/>
      <c r="N1527" s="83"/>
      <c r="O1527" s="33"/>
      <c r="P1527" s="81" t="s">
        <v>4812</v>
      </c>
      <c r="Q1527" s="33">
        <v>20</v>
      </c>
      <c r="R1527" s="39" t="s">
        <v>862</v>
      </c>
    </row>
    <row r="1528" spans="1:18" ht="18" customHeight="1" x14ac:dyDescent="0.15">
      <c r="A1528" s="30">
        <v>3</v>
      </c>
      <c r="B1528" s="31" t="s">
        <v>859</v>
      </c>
      <c r="C1528" s="31">
        <v>1</v>
      </c>
      <c r="D1528" s="31" t="s">
        <v>860</v>
      </c>
      <c r="E1528" s="31">
        <v>1</v>
      </c>
      <c r="F1528" s="31" t="s">
        <v>861</v>
      </c>
      <c r="G1528" s="31">
        <v>3</v>
      </c>
      <c r="H1528" s="31" t="s">
        <v>22</v>
      </c>
      <c r="I1528" s="32">
        <v>31</v>
      </c>
      <c r="J1528" s="83" t="s">
        <v>23</v>
      </c>
      <c r="K1528" s="98">
        <v>78</v>
      </c>
      <c r="L1528" s="98">
        <v>258</v>
      </c>
      <c r="M1528" s="98">
        <f t="shared" ref="M1528:M1533" si="95">K1528-L1528</f>
        <v>-180</v>
      </c>
      <c r="N1528" s="83" t="s">
        <v>70</v>
      </c>
      <c r="O1528" s="98">
        <v>78000</v>
      </c>
      <c r="P1528" s="81" t="s">
        <v>4813</v>
      </c>
      <c r="Q1528" s="33"/>
      <c r="R1528" s="39" t="s">
        <v>862</v>
      </c>
    </row>
    <row r="1529" spans="1:18" ht="18" customHeight="1" x14ac:dyDescent="0.15">
      <c r="A1529" s="30">
        <v>3</v>
      </c>
      <c r="B1529" s="31" t="s">
        <v>859</v>
      </c>
      <c r="C1529" s="31">
        <v>1</v>
      </c>
      <c r="D1529" s="31" t="s">
        <v>860</v>
      </c>
      <c r="E1529" s="31">
        <v>1</v>
      </c>
      <c r="F1529" s="31" t="s">
        <v>861</v>
      </c>
      <c r="G1529" s="31">
        <v>3</v>
      </c>
      <c r="H1529" s="31" t="s">
        <v>22</v>
      </c>
      <c r="I1529" s="32">
        <v>33</v>
      </c>
      <c r="J1529" s="83" t="s">
        <v>24</v>
      </c>
      <c r="K1529" s="98">
        <v>24</v>
      </c>
      <c r="L1529" s="98">
        <v>86</v>
      </c>
      <c r="M1529" s="98">
        <f t="shared" si="95"/>
        <v>-62</v>
      </c>
      <c r="N1529" s="83" t="s">
        <v>70</v>
      </c>
      <c r="O1529" s="98">
        <v>24000</v>
      </c>
      <c r="P1529" s="81"/>
      <c r="Q1529" s="33"/>
      <c r="R1529" s="39" t="s">
        <v>862</v>
      </c>
    </row>
    <row r="1530" spans="1:18" ht="18" customHeight="1" x14ac:dyDescent="0.15">
      <c r="A1530" s="30">
        <v>3</v>
      </c>
      <c r="B1530" s="31" t="s">
        <v>859</v>
      </c>
      <c r="C1530" s="31">
        <v>1</v>
      </c>
      <c r="D1530" s="31" t="s">
        <v>860</v>
      </c>
      <c r="E1530" s="31">
        <v>1</v>
      </c>
      <c r="F1530" s="31" t="s">
        <v>861</v>
      </c>
      <c r="G1530" s="31">
        <v>3</v>
      </c>
      <c r="H1530" s="31" t="s">
        <v>22</v>
      </c>
      <c r="I1530" s="32">
        <v>38</v>
      </c>
      <c r="J1530" s="83" t="s">
        <v>74</v>
      </c>
      <c r="K1530" s="98">
        <v>748</v>
      </c>
      <c r="L1530" s="98">
        <v>748</v>
      </c>
      <c r="M1530" s="98">
        <f t="shared" si="95"/>
        <v>0</v>
      </c>
      <c r="N1530" s="83" t="s">
        <v>70</v>
      </c>
      <c r="O1530" s="98">
        <v>747600</v>
      </c>
      <c r="P1530" s="81"/>
      <c r="Q1530" s="33"/>
      <c r="R1530" s="39" t="s">
        <v>862</v>
      </c>
    </row>
    <row r="1531" spans="1:18" ht="18" customHeight="1" x14ac:dyDescent="0.15">
      <c r="A1531" s="30">
        <v>3</v>
      </c>
      <c r="B1531" s="31" t="s">
        <v>859</v>
      </c>
      <c r="C1531" s="31">
        <v>1</v>
      </c>
      <c r="D1531" s="31" t="s">
        <v>860</v>
      </c>
      <c r="E1531" s="31">
        <v>1</v>
      </c>
      <c r="F1531" s="31" t="s">
        <v>861</v>
      </c>
      <c r="G1531" s="31">
        <v>3</v>
      </c>
      <c r="H1531" s="31" t="s">
        <v>22</v>
      </c>
      <c r="I1531" s="32">
        <v>39</v>
      </c>
      <c r="J1531" s="83" t="s">
        <v>26</v>
      </c>
      <c r="K1531" s="98">
        <v>1237</v>
      </c>
      <c r="L1531" s="98">
        <v>1301</v>
      </c>
      <c r="M1531" s="98">
        <f t="shared" si="95"/>
        <v>-64</v>
      </c>
      <c r="N1531" s="83" t="s">
        <v>70</v>
      </c>
      <c r="O1531" s="98">
        <v>1236222</v>
      </c>
      <c r="P1531" s="81"/>
      <c r="Q1531" s="33"/>
      <c r="R1531" s="39" t="s">
        <v>862</v>
      </c>
    </row>
    <row r="1532" spans="1:18" ht="18" customHeight="1" x14ac:dyDescent="0.15">
      <c r="A1532" s="30">
        <v>3</v>
      </c>
      <c r="B1532" s="31" t="s">
        <v>859</v>
      </c>
      <c r="C1532" s="31">
        <v>1</v>
      </c>
      <c r="D1532" s="31" t="s">
        <v>860</v>
      </c>
      <c r="E1532" s="31">
        <v>1</v>
      </c>
      <c r="F1532" s="31" t="s">
        <v>861</v>
      </c>
      <c r="G1532" s="31">
        <v>3</v>
      </c>
      <c r="H1532" s="31" t="s">
        <v>22</v>
      </c>
      <c r="I1532" s="32">
        <v>40</v>
      </c>
      <c r="J1532" s="83" t="s">
        <v>27</v>
      </c>
      <c r="K1532" s="98">
        <v>868</v>
      </c>
      <c r="L1532" s="98">
        <v>862</v>
      </c>
      <c r="M1532" s="98">
        <f t="shared" si="95"/>
        <v>6</v>
      </c>
      <c r="N1532" s="83" t="s">
        <v>70</v>
      </c>
      <c r="O1532" s="98">
        <v>867594</v>
      </c>
      <c r="P1532" s="81"/>
      <c r="Q1532" s="33"/>
      <c r="R1532" s="39" t="s">
        <v>862</v>
      </c>
    </row>
    <row r="1533" spans="1:18" ht="18" customHeight="1" x14ac:dyDescent="0.15">
      <c r="A1533" s="30">
        <v>3</v>
      </c>
      <c r="B1533" s="31" t="s">
        <v>859</v>
      </c>
      <c r="C1533" s="31">
        <v>1</v>
      </c>
      <c r="D1533" s="31" t="s">
        <v>860</v>
      </c>
      <c r="E1533" s="31">
        <v>1</v>
      </c>
      <c r="F1533" s="31" t="s">
        <v>861</v>
      </c>
      <c r="G1533" s="31">
        <v>3</v>
      </c>
      <c r="H1533" s="31" t="s">
        <v>22</v>
      </c>
      <c r="I1533" s="32">
        <v>41</v>
      </c>
      <c r="J1533" s="83" t="s">
        <v>75</v>
      </c>
      <c r="K1533" s="98">
        <v>89</v>
      </c>
      <c r="L1533" s="98">
        <v>89</v>
      </c>
      <c r="M1533" s="98">
        <f t="shared" si="95"/>
        <v>0</v>
      </c>
      <c r="N1533" s="83" t="s">
        <v>70</v>
      </c>
      <c r="O1533" s="98">
        <v>89000</v>
      </c>
      <c r="P1533" s="81"/>
      <c r="Q1533" s="33"/>
      <c r="R1533" s="39" t="s">
        <v>862</v>
      </c>
    </row>
    <row r="1534" spans="1:18" ht="18" customHeight="1" x14ac:dyDescent="0.15">
      <c r="A1534" s="30">
        <v>3</v>
      </c>
      <c r="B1534" s="31" t="s">
        <v>859</v>
      </c>
      <c r="C1534" s="31">
        <v>1</v>
      </c>
      <c r="D1534" s="31" t="s">
        <v>860</v>
      </c>
      <c r="E1534" s="31">
        <v>1</v>
      </c>
      <c r="F1534" s="31" t="s">
        <v>861</v>
      </c>
      <c r="G1534" s="32">
        <v>4</v>
      </c>
      <c r="H1534" s="32" t="s">
        <v>28</v>
      </c>
      <c r="I1534" s="32"/>
      <c r="J1534" s="83"/>
      <c r="K1534" s="98"/>
      <c r="L1534" s="98"/>
      <c r="M1534" s="98"/>
      <c r="N1534" s="83"/>
      <c r="O1534" s="33"/>
      <c r="P1534" s="81"/>
      <c r="Q1534" s="33"/>
      <c r="R1534" s="39" t="s">
        <v>862</v>
      </c>
    </row>
    <row r="1535" spans="1:18" ht="18" customHeight="1" x14ac:dyDescent="0.15">
      <c r="A1535" s="30">
        <v>3</v>
      </c>
      <c r="B1535" s="31" t="s">
        <v>859</v>
      </c>
      <c r="C1535" s="31">
        <v>1</v>
      </c>
      <c r="D1535" s="31" t="s">
        <v>860</v>
      </c>
      <c r="E1535" s="31">
        <v>1</v>
      </c>
      <c r="F1535" s="31" t="s">
        <v>861</v>
      </c>
      <c r="G1535" s="31">
        <v>4</v>
      </c>
      <c r="H1535" s="31" t="s">
        <v>28</v>
      </c>
      <c r="I1535" s="32">
        <v>31</v>
      </c>
      <c r="J1535" s="83" t="s">
        <v>29</v>
      </c>
      <c r="K1535" s="98">
        <v>1692</v>
      </c>
      <c r="L1535" s="98">
        <v>1699</v>
      </c>
      <c r="M1535" s="98">
        <f>K1535-L1535</f>
        <v>-7</v>
      </c>
      <c r="N1535" s="83" t="s">
        <v>70</v>
      </c>
      <c r="O1535" s="98">
        <v>1691751</v>
      </c>
      <c r="P1535" s="81"/>
      <c r="Q1535" s="33"/>
      <c r="R1535" s="39" t="s">
        <v>862</v>
      </c>
    </row>
    <row r="1536" spans="1:18" ht="18" customHeight="1" x14ac:dyDescent="0.15">
      <c r="A1536" s="30">
        <v>3</v>
      </c>
      <c r="B1536" s="31" t="s">
        <v>859</v>
      </c>
      <c r="C1536" s="31">
        <v>1</v>
      </c>
      <c r="D1536" s="31" t="s">
        <v>860</v>
      </c>
      <c r="E1536" s="31">
        <v>1</v>
      </c>
      <c r="F1536" s="31" t="s">
        <v>861</v>
      </c>
      <c r="G1536" s="32">
        <v>8</v>
      </c>
      <c r="H1536" s="32" t="s">
        <v>77</v>
      </c>
      <c r="I1536" s="32"/>
      <c r="J1536" s="83"/>
      <c r="K1536" s="98"/>
      <c r="L1536" s="98"/>
      <c r="M1536" s="98"/>
      <c r="N1536" s="83"/>
      <c r="O1536" s="33"/>
      <c r="P1536" s="81"/>
      <c r="Q1536" s="33"/>
      <c r="R1536" s="39" t="s">
        <v>862</v>
      </c>
    </row>
    <row r="1537" spans="1:18" ht="18" customHeight="1" x14ac:dyDescent="0.15">
      <c r="A1537" s="30">
        <v>3</v>
      </c>
      <c r="B1537" s="31" t="s">
        <v>859</v>
      </c>
      <c r="C1537" s="31">
        <v>1</v>
      </c>
      <c r="D1537" s="31" t="s">
        <v>860</v>
      </c>
      <c r="E1537" s="31">
        <v>1</v>
      </c>
      <c r="F1537" s="31" t="s">
        <v>861</v>
      </c>
      <c r="G1537" s="31">
        <v>8</v>
      </c>
      <c r="H1537" s="31" t="s">
        <v>77</v>
      </c>
      <c r="I1537" s="32">
        <v>11</v>
      </c>
      <c r="J1537" s="83" t="s">
        <v>78</v>
      </c>
      <c r="K1537" s="98">
        <v>1857</v>
      </c>
      <c r="L1537" s="98">
        <v>2000</v>
      </c>
      <c r="M1537" s="98">
        <f>K1537-L1537</f>
        <v>-143</v>
      </c>
      <c r="N1537" s="83" t="s">
        <v>3333</v>
      </c>
      <c r="O1537" s="98">
        <v>1713600</v>
      </c>
      <c r="P1537" s="81"/>
      <c r="Q1537" s="33"/>
      <c r="R1537" s="39" t="s">
        <v>862</v>
      </c>
    </row>
    <row r="1538" spans="1:18" ht="18" customHeight="1" x14ac:dyDescent="0.15">
      <c r="A1538" s="30">
        <v>3</v>
      </c>
      <c r="B1538" s="31" t="s">
        <v>859</v>
      </c>
      <c r="C1538" s="31">
        <v>1</v>
      </c>
      <c r="D1538" s="31" t="s">
        <v>860</v>
      </c>
      <c r="E1538" s="31">
        <v>1</v>
      </c>
      <c r="F1538" s="31" t="s">
        <v>861</v>
      </c>
      <c r="G1538" s="31">
        <v>8</v>
      </c>
      <c r="H1538" s="31" t="s">
        <v>77</v>
      </c>
      <c r="I1538" s="31">
        <v>11</v>
      </c>
      <c r="J1538" s="84" t="s">
        <v>78</v>
      </c>
      <c r="K1538" s="98"/>
      <c r="L1538" s="98"/>
      <c r="M1538" s="98"/>
      <c r="N1538" s="83" t="s">
        <v>3334</v>
      </c>
      <c r="O1538" s="98">
        <v>142800</v>
      </c>
      <c r="P1538" s="81"/>
      <c r="Q1538" s="33"/>
      <c r="R1538" s="39" t="s">
        <v>862</v>
      </c>
    </row>
    <row r="1539" spans="1:18" ht="18" customHeight="1" x14ac:dyDescent="0.15">
      <c r="A1539" s="30">
        <v>3</v>
      </c>
      <c r="B1539" s="31" t="s">
        <v>859</v>
      </c>
      <c r="C1539" s="31">
        <v>1</v>
      </c>
      <c r="D1539" s="31" t="s">
        <v>860</v>
      </c>
      <c r="E1539" s="31">
        <v>1</v>
      </c>
      <c r="F1539" s="31" t="s">
        <v>861</v>
      </c>
      <c r="G1539" s="31">
        <v>8</v>
      </c>
      <c r="H1539" s="31" t="s">
        <v>77</v>
      </c>
      <c r="I1539" s="32">
        <v>21</v>
      </c>
      <c r="J1539" s="83" t="s">
        <v>863</v>
      </c>
      <c r="K1539" s="98">
        <v>21</v>
      </c>
      <c r="L1539" s="98">
        <v>21</v>
      </c>
      <c r="M1539" s="98">
        <f>K1539-L1539</f>
        <v>0</v>
      </c>
      <c r="N1539" s="83" t="s">
        <v>3335</v>
      </c>
      <c r="O1539" s="98">
        <v>21000</v>
      </c>
      <c r="P1539" s="81"/>
      <c r="Q1539" s="33"/>
      <c r="R1539" s="39" t="s">
        <v>862</v>
      </c>
    </row>
    <row r="1540" spans="1:18" ht="18" customHeight="1" x14ac:dyDescent="0.15">
      <c r="A1540" s="30">
        <v>3</v>
      </c>
      <c r="B1540" s="31" t="s">
        <v>859</v>
      </c>
      <c r="C1540" s="31">
        <v>1</v>
      </c>
      <c r="D1540" s="31" t="s">
        <v>860</v>
      </c>
      <c r="E1540" s="31">
        <v>1</v>
      </c>
      <c r="F1540" s="31" t="s">
        <v>861</v>
      </c>
      <c r="G1540" s="32">
        <v>9</v>
      </c>
      <c r="H1540" s="32" t="s">
        <v>30</v>
      </c>
      <c r="I1540" s="32"/>
      <c r="J1540" s="83"/>
      <c r="K1540" s="98"/>
      <c r="L1540" s="98"/>
      <c r="M1540" s="98"/>
      <c r="N1540" s="83"/>
      <c r="O1540" s="33"/>
      <c r="P1540" s="81"/>
      <c r="Q1540" s="33"/>
      <c r="R1540" s="39" t="s">
        <v>862</v>
      </c>
    </row>
    <row r="1541" spans="1:18" ht="18" customHeight="1" x14ac:dyDescent="0.15">
      <c r="A1541" s="30">
        <v>3</v>
      </c>
      <c r="B1541" s="31" t="s">
        <v>859</v>
      </c>
      <c r="C1541" s="31">
        <v>1</v>
      </c>
      <c r="D1541" s="31" t="s">
        <v>860</v>
      </c>
      <c r="E1541" s="31">
        <v>1</v>
      </c>
      <c r="F1541" s="31" t="s">
        <v>861</v>
      </c>
      <c r="G1541" s="31">
        <v>9</v>
      </c>
      <c r="H1541" s="31" t="s">
        <v>30</v>
      </c>
      <c r="I1541" s="32">
        <v>1</v>
      </c>
      <c r="J1541" s="83" t="s">
        <v>80</v>
      </c>
      <c r="K1541" s="98">
        <v>619</v>
      </c>
      <c r="L1541" s="98">
        <v>476</v>
      </c>
      <c r="M1541" s="98">
        <f t="shared" ref="M1541:M1542" si="96">K1541-L1541</f>
        <v>143</v>
      </c>
      <c r="N1541" s="83" t="s">
        <v>4248</v>
      </c>
      <c r="O1541" s="98">
        <v>618800</v>
      </c>
      <c r="P1541" s="81"/>
      <c r="Q1541" s="33"/>
      <c r="R1541" s="39" t="s">
        <v>862</v>
      </c>
    </row>
    <row r="1542" spans="1:18" ht="18" customHeight="1" x14ac:dyDescent="0.15">
      <c r="A1542" s="30">
        <v>3</v>
      </c>
      <c r="B1542" s="31" t="s">
        <v>859</v>
      </c>
      <c r="C1542" s="31">
        <v>1</v>
      </c>
      <c r="D1542" s="31" t="s">
        <v>860</v>
      </c>
      <c r="E1542" s="31">
        <v>1</v>
      </c>
      <c r="F1542" s="31" t="s">
        <v>861</v>
      </c>
      <c r="G1542" s="31">
        <v>9</v>
      </c>
      <c r="H1542" s="31" t="s">
        <v>30</v>
      </c>
      <c r="I1542" s="32">
        <v>2</v>
      </c>
      <c r="J1542" s="83" t="s">
        <v>31</v>
      </c>
      <c r="K1542" s="98">
        <v>6</v>
      </c>
      <c r="L1542" s="98">
        <v>6</v>
      </c>
      <c r="M1542" s="98">
        <f t="shared" si="96"/>
        <v>0</v>
      </c>
      <c r="N1542" s="83" t="s">
        <v>3336</v>
      </c>
      <c r="O1542" s="98">
        <v>5400</v>
      </c>
      <c r="P1542" s="81"/>
      <c r="Q1542" s="33"/>
      <c r="R1542" s="39" t="s">
        <v>862</v>
      </c>
    </row>
    <row r="1543" spans="1:18" ht="18" customHeight="1" x14ac:dyDescent="0.15">
      <c r="A1543" s="30">
        <v>3</v>
      </c>
      <c r="B1543" s="31" t="s">
        <v>859</v>
      </c>
      <c r="C1543" s="31">
        <v>1</v>
      </c>
      <c r="D1543" s="31" t="s">
        <v>860</v>
      </c>
      <c r="E1543" s="31">
        <v>1</v>
      </c>
      <c r="F1543" s="31" t="s">
        <v>861</v>
      </c>
      <c r="G1543" s="32">
        <v>11</v>
      </c>
      <c r="H1543" s="32" t="s">
        <v>33</v>
      </c>
      <c r="I1543" s="32"/>
      <c r="J1543" s="83"/>
      <c r="K1543" s="98"/>
      <c r="L1543" s="98"/>
      <c r="M1543" s="98"/>
      <c r="N1543" s="83"/>
      <c r="O1543" s="33"/>
      <c r="P1543" s="81"/>
      <c r="Q1543" s="33"/>
      <c r="R1543" s="39" t="s">
        <v>862</v>
      </c>
    </row>
    <row r="1544" spans="1:18" ht="18" customHeight="1" x14ac:dyDescent="0.15">
      <c r="A1544" s="30">
        <v>3</v>
      </c>
      <c r="B1544" s="31" t="s">
        <v>859</v>
      </c>
      <c r="C1544" s="31">
        <v>1</v>
      </c>
      <c r="D1544" s="31" t="s">
        <v>860</v>
      </c>
      <c r="E1544" s="31">
        <v>1</v>
      </c>
      <c r="F1544" s="31" t="s">
        <v>861</v>
      </c>
      <c r="G1544" s="31">
        <v>11</v>
      </c>
      <c r="H1544" s="31" t="s">
        <v>33</v>
      </c>
      <c r="I1544" s="32">
        <v>1</v>
      </c>
      <c r="J1544" s="83" t="s">
        <v>34</v>
      </c>
      <c r="K1544" s="98">
        <v>10</v>
      </c>
      <c r="L1544" s="98">
        <v>15</v>
      </c>
      <c r="M1544" s="98">
        <f t="shared" ref="M1544:M1545" si="97">K1544-L1544</f>
        <v>-5</v>
      </c>
      <c r="N1544" s="83" t="s">
        <v>864</v>
      </c>
      <c r="O1544" s="98">
        <v>10000</v>
      </c>
      <c r="P1544" s="81"/>
      <c r="Q1544" s="33"/>
      <c r="R1544" s="39" t="s">
        <v>862</v>
      </c>
    </row>
    <row r="1545" spans="1:18" ht="18" customHeight="1" x14ac:dyDescent="0.15">
      <c r="A1545" s="30">
        <v>3</v>
      </c>
      <c r="B1545" s="31" t="s">
        <v>859</v>
      </c>
      <c r="C1545" s="31">
        <v>1</v>
      </c>
      <c r="D1545" s="31" t="s">
        <v>860</v>
      </c>
      <c r="E1545" s="31">
        <v>1</v>
      </c>
      <c r="F1545" s="31" t="s">
        <v>861</v>
      </c>
      <c r="G1545" s="31">
        <v>11</v>
      </c>
      <c r="H1545" s="31" t="s">
        <v>33</v>
      </c>
      <c r="I1545" s="32">
        <v>4</v>
      </c>
      <c r="J1545" s="83" t="s">
        <v>111</v>
      </c>
      <c r="K1545" s="98">
        <v>20</v>
      </c>
      <c r="L1545" s="98">
        <v>20</v>
      </c>
      <c r="M1545" s="98">
        <f t="shared" si="97"/>
        <v>0</v>
      </c>
      <c r="N1545" s="83" t="s">
        <v>865</v>
      </c>
      <c r="O1545" s="98">
        <v>20000</v>
      </c>
      <c r="P1545" s="81"/>
      <c r="Q1545" s="33"/>
      <c r="R1545" s="39" t="s">
        <v>862</v>
      </c>
    </row>
    <row r="1546" spans="1:18" ht="18" customHeight="1" x14ac:dyDescent="0.15">
      <c r="A1546" s="30">
        <v>3</v>
      </c>
      <c r="B1546" s="31" t="s">
        <v>859</v>
      </c>
      <c r="C1546" s="31">
        <v>1</v>
      </c>
      <c r="D1546" s="31" t="s">
        <v>860</v>
      </c>
      <c r="E1546" s="31">
        <v>1</v>
      </c>
      <c r="F1546" s="31" t="s">
        <v>861</v>
      </c>
      <c r="G1546" s="32">
        <v>12</v>
      </c>
      <c r="H1546" s="32" t="s">
        <v>36</v>
      </c>
      <c r="I1546" s="32"/>
      <c r="J1546" s="83"/>
      <c r="K1546" s="98"/>
      <c r="L1546" s="98"/>
      <c r="M1546" s="98"/>
      <c r="N1546" s="83"/>
      <c r="O1546" s="33"/>
      <c r="P1546" s="81"/>
      <c r="Q1546" s="33"/>
      <c r="R1546" s="39" t="s">
        <v>862</v>
      </c>
    </row>
    <row r="1547" spans="1:18" ht="18" customHeight="1" x14ac:dyDescent="0.15">
      <c r="A1547" s="30">
        <v>3</v>
      </c>
      <c r="B1547" s="31" t="s">
        <v>859</v>
      </c>
      <c r="C1547" s="31">
        <v>1</v>
      </c>
      <c r="D1547" s="31" t="s">
        <v>860</v>
      </c>
      <c r="E1547" s="31">
        <v>1</v>
      </c>
      <c r="F1547" s="31" t="s">
        <v>861</v>
      </c>
      <c r="G1547" s="31">
        <v>12</v>
      </c>
      <c r="H1547" s="31" t="s">
        <v>36</v>
      </c>
      <c r="I1547" s="32">
        <v>1</v>
      </c>
      <c r="J1547" s="83" t="s">
        <v>855</v>
      </c>
      <c r="K1547" s="98">
        <v>34</v>
      </c>
      <c r="L1547" s="98">
        <v>34</v>
      </c>
      <c r="M1547" s="98">
        <f>K1547-L1547</f>
        <v>0</v>
      </c>
      <c r="N1547" s="83" t="s">
        <v>3337</v>
      </c>
      <c r="O1547" s="98">
        <v>33456</v>
      </c>
      <c r="P1547" s="81"/>
      <c r="Q1547" s="33"/>
      <c r="R1547" s="39" t="s">
        <v>862</v>
      </c>
    </row>
    <row r="1548" spans="1:18" ht="18" customHeight="1" x14ac:dyDescent="0.15">
      <c r="A1548" s="30">
        <v>3</v>
      </c>
      <c r="B1548" s="31" t="s">
        <v>859</v>
      </c>
      <c r="C1548" s="31">
        <v>1</v>
      </c>
      <c r="D1548" s="31" t="s">
        <v>860</v>
      </c>
      <c r="E1548" s="31">
        <v>1</v>
      </c>
      <c r="F1548" s="31" t="s">
        <v>861</v>
      </c>
      <c r="G1548" s="32">
        <v>14</v>
      </c>
      <c r="H1548" s="32" t="s">
        <v>40</v>
      </c>
      <c r="I1548" s="32"/>
      <c r="J1548" s="83"/>
      <c r="K1548" s="98"/>
      <c r="L1548" s="98"/>
      <c r="M1548" s="98"/>
      <c r="N1548" s="83"/>
      <c r="O1548" s="33"/>
      <c r="P1548" s="81"/>
      <c r="Q1548" s="33"/>
      <c r="R1548" s="39" t="s">
        <v>862</v>
      </c>
    </row>
    <row r="1549" spans="1:18" ht="18" customHeight="1" x14ac:dyDescent="0.15">
      <c r="A1549" s="30">
        <v>3</v>
      </c>
      <c r="B1549" s="31" t="s">
        <v>859</v>
      </c>
      <c r="C1549" s="31">
        <v>1</v>
      </c>
      <c r="D1549" s="31" t="s">
        <v>860</v>
      </c>
      <c r="E1549" s="31">
        <v>1</v>
      </c>
      <c r="F1549" s="31" t="s">
        <v>861</v>
      </c>
      <c r="G1549" s="31">
        <v>14</v>
      </c>
      <c r="H1549" s="31" t="s">
        <v>40</v>
      </c>
      <c r="I1549" s="32">
        <v>1</v>
      </c>
      <c r="J1549" s="83" t="s">
        <v>41</v>
      </c>
      <c r="K1549" s="98">
        <v>30</v>
      </c>
      <c r="L1549" s="98">
        <v>10</v>
      </c>
      <c r="M1549" s="98">
        <f>K1549-L1549</f>
        <v>20</v>
      </c>
      <c r="N1549" s="83" t="s">
        <v>866</v>
      </c>
      <c r="O1549" s="98">
        <v>30000</v>
      </c>
      <c r="P1549" s="81"/>
      <c r="Q1549" s="33"/>
      <c r="R1549" s="39" t="s">
        <v>862</v>
      </c>
    </row>
    <row r="1550" spans="1:18" ht="18" customHeight="1" x14ac:dyDescent="0.15">
      <c r="A1550" s="30">
        <v>3</v>
      </c>
      <c r="B1550" s="31" t="s">
        <v>859</v>
      </c>
      <c r="C1550" s="31">
        <v>1</v>
      </c>
      <c r="D1550" s="31" t="s">
        <v>860</v>
      </c>
      <c r="E1550" s="31">
        <v>1</v>
      </c>
      <c r="F1550" s="31" t="s">
        <v>861</v>
      </c>
      <c r="G1550" s="32">
        <v>19</v>
      </c>
      <c r="H1550" s="32" t="s">
        <v>42</v>
      </c>
      <c r="I1550" s="32"/>
      <c r="J1550" s="83"/>
      <c r="K1550" s="98"/>
      <c r="L1550" s="98"/>
      <c r="M1550" s="98"/>
      <c r="N1550" s="83"/>
      <c r="O1550" s="33"/>
      <c r="P1550" s="81"/>
      <c r="Q1550" s="33"/>
      <c r="R1550" s="39" t="s">
        <v>862</v>
      </c>
    </row>
    <row r="1551" spans="1:18" ht="18" customHeight="1" x14ac:dyDescent="0.15">
      <c r="A1551" s="30">
        <v>3</v>
      </c>
      <c r="B1551" s="31" t="s">
        <v>859</v>
      </c>
      <c r="C1551" s="31">
        <v>1</v>
      </c>
      <c r="D1551" s="31" t="s">
        <v>860</v>
      </c>
      <c r="E1551" s="31">
        <v>1</v>
      </c>
      <c r="F1551" s="31" t="s">
        <v>861</v>
      </c>
      <c r="G1551" s="31">
        <v>19</v>
      </c>
      <c r="H1551" s="31" t="s">
        <v>42</v>
      </c>
      <c r="I1551" s="32">
        <v>21</v>
      </c>
      <c r="J1551" s="83" t="s">
        <v>867</v>
      </c>
      <c r="K1551" s="98">
        <v>15903</v>
      </c>
      <c r="L1551" s="98">
        <v>16218</v>
      </c>
      <c r="M1551" s="98">
        <f>K1551-L1551</f>
        <v>-315</v>
      </c>
      <c r="N1551" s="83" t="s">
        <v>868</v>
      </c>
      <c r="O1551" s="98"/>
      <c r="P1551" s="81"/>
      <c r="Q1551" s="33"/>
      <c r="R1551" s="39" t="s">
        <v>862</v>
      </c>
    </row>
    <row r="1552" spans="1:18" ht="18" customHeight="1" x14ac:dyDescent="0.15">
      <c r="A1552" s="30">
        <v>3</v>
      </c>
      <c r="B1552" s="31" t="s">
        <v>859</v>
      </c>
      <c r="C1552" s="31">
        <v>1</v>
      </c>
      <c r="D1552" s="31" t="s">
        <v>860</v>
      </c>
      <c r="E1552" s="31">
        <v>1</v>
      </c>
      <c r="F1552" s="31" t="s">
        <v>861</v>
      </c>
      <c r="G1552" s="31">
        <v>19</v>
      </c>
      <c r="H1552" s="31" t="s">
        <v>42</v>
      </c>
      <c r="I1552" s="31">
        <v>21</v>
      </c>
      <c r="J1552" s="84" t="s">
        <v>867</v>
      </c>
      <c r="K1552" s="98"/>
      <c r="L1552" s="98"/>
      <c r="M1552" s="98"/>
      <c r="N1552" s="83" t="s">
        <v>869</v>
      </c>
      <c r="O1552" s="98"/>
      <c r="P1552" s="81"/>
      <c r="Q1552" s="33"/>
      <c r="R1552" s="39" t="s">
        <v>862</v>
      </c>
    </row>
    <row r="1553" spans="1:18" ht="18" customHeight="1" x14ac:dyDescent="0.15">
      <c r="A1553" s="30">
        <v>3</v>
      </c>
      <c r="B1553" s="31" t="s">
        <v>859</v>
      </c>
      <c r="C1553" s="31">
        <v>1</v>
      </c>
      <c r="D1553" s="31" t="s">
        <v>860</v>
      </c>
      <c r="E1553" s="31">
        <v>1</v>
      </c>
      <c r="F1553" s="31" t="s">
        <v>861</v>
      </c>
      <c r="G1553" s="31">
        <v>19</v>
      </c>
      <c r="H1553" s="31" t="s">
        <v>42</v>
      </c>
      <c r="I1553" s="31">
        <v>21</v>
      </c>
      <c r="J1553" s="84" t="s">
        <v>867</v>
      </c>
      <c r="K1553" s="98"/>
      <c r="L1553" s="98"/>
      <c r="M1553" s="98"/>
      <c r="N1553" s="83" t="s">
        <v>870</v>
      </c>
      <c r="O1553" s="98"/>
      <c r="P1553" s="81"/>
      <c r="Q1553" s="33"/>
      <c r="R1553" s="39" t="s">
        <v>862</v>
      </c>
    </row>
    <row r="1554" spans="1:18" ht="18" customHeight="1" x14ac:dyDescent="0.15">
      <c r="A1554" s="30">
        <v>3</v>
      </c>
      <c r="B1554" s="31" t="s">
        <v>859</v>
      </c>
      <c r="C1554" s="31">
        <v>1</v>
      </c>
      <c r="D1554" s="31" t="s">
        <v>860</v>
      </c>
      <c r="E1554" s="31">
        <v>1</v>
      </c>
      <c r="F1554" s="31" t="s">
        <v>861</v>
      </c>
      <c r="G1554" s="31">
        <v>19</v>
      </c>
      <c r="H1554" s="31" t="s">
        <v>42</v>
      </c>
      <c r="I1554" s="31">
        <v>21</v>
      </c>
      <c r="J1554" s="84" t="s">
        <v>867</v>
      </c>
      <c r="K1554" s="98"/>
      <c r="L1554" s="98"/>
      <c r="M1554" s="98"/>
      <c r="N1554" s="83" t="s">
        <v>871</v>
      </c>
      <c r="O1554" s="98"/>
      <c r="P1554" s="81"/>
      <c r="Q1554" s="33"/>
      <c r="R1554" s="39" t="s">
        <v>862</v>
      </c>
    </row>
    <row r="1555" spans="1:18" ht="18" customHeight="1" x14ac:dyDescent="0.15">
      <c r="A1555" s="30">
        <v>3</v>
      </c>
      <c r="B1555" s="31" t="s">
        <v>859</v>
      </c>
      <c r="C1555" s="31">
        <v>1</v>
      </c>
      <c r="D1555" s="31" t="s">
        <v>860</v>
      </c>
      <c r="E1555" s="31">
        <v>1</v>
      </c>
      <c r="F1555" s="31" t="s">
        <v>861</v>
      </c>
      <c r="G1555" s="31">
        <v>19</v>
      </c>
      <c r="H1555" s="31" t="s">
        <v>42</v>
      </c>
      <c r="I1555" s="31">
        <v>21</v>
      </c>
      <c r="J1555" s="84" t="s">
        <v>867</v>
      </c>
      <c r="K1555" s="98"/>
      <c r="L1555" s="98"/>
      <c r="M1555" s="98"/>
      <c r="N1555" s="83" t="s">
        <v>3338</v>
      </c>
      <c r="O1555" s="98">
        <v>2718000</v>
      </c>
      <c r="P1555" s="81"/>
      <c r="Q1555" s="33"/>
      <c r="R1555" s="39" t="s">
        <v>862</v>
      </c>
    </row>
    <row r="1556" spans="1:18" ht="18" customHeight="1" x14ac:dyDescent="0.15">
      <c r="A1556" s="30">
        <v>3</v>
      </c>
      <c r="B1556" s="31" t="s">
        <v>859</v>
      </c>
      <c r="C1556" s="31">
        <v>1</v>
      </c>
      <c r="D1556" s="31" t="s">
        <v>860</v>
      </c>
      <c r="E1556" s="31">
        <v>1</v>
      </c>
      <c r="F1556" s="31" t="s">
        <v>861</v>
      </c>
      <c r="G1556" s="31">
        <v>19</v>
      </c>
      <c r="H1556" s="31" t="s">
        <v>42</v>
      </c>
      <c r="I1556" s="31">
        <v>21</v>
      </c>
      <c r="J1556" s="84" t="s">
        <v>867</v>
      </c>
      <c r="K1556" s="98"/>
      <c r="L1556" s="98"/>
      <c r="M1556" s="98"/>
      <c r="N1556" s="83" t="s">
        <v>4249</v>
      </c>
      <c r="O1556" s="98">
        <v>5413100</v>
      </c>
      <c r="P1556" s="81"/>
      <c r="Q1556" s="33"/>
      <c r="R1556" s="39" t="s">
        <v>862</v>
      </c>
    </row>
    <row r="1557" spans="1:18" ht="18" customHeight="1" x14ac:dyDescent="0.15">
      <c r="A1557" s="30">
        <v>3</v>
      </c>
      <c r="B1557" s="31" t="s">
        <v>859</v>
      </c>
      <c r="C1557" s="31">
        <v>1</v>
      </c>
      <c r="D1557" s="31" t="s">
        <v>860</v>
      </c>
      <c r="E1557" s="31">
        <v>1</v>
      </c>
      <c r="F1557" s="31" t="s">
        <v>861</v>
      </c>
      <c r="G1557" s="31">
        <v>19</v>
      </c>
      <c r="H1557" s="31" t="s">
        <v>42</v>
      </c>
      <c r="I1557" s="31">
        <v>21</v>
      </c>
      <c r="J1557" s="84" t="s">
        <v>867</v>
      </c>
      <c r="K1557" s="98"/>
      <c r="L1557" s="98"/>
      <c r="M1557" s="98"/>
      <c r="N1557" s="83" t="s">
        <v>3339</v>
      </c>
      <c r="O1557" s="98">
        <v>5063500</v>
      </c>
      <c r="P1557" s="81"/>
      <c r="Q1557" s="33"/>
      <c r="R1557" s="39" t="s">
        <v>862</v>
      </c>
    </row>
    <row r="1558" spans="1:18" ht="18" customHeight="1" x14ac:dyDescent="0.15">
      <c r="A1558" s="30">
        <v>3</v>
      </c>
      <c r="B1558" s="31" t="s">
        <v>859</v>
      </c>
      <c r="C1558" s="31">
        <v>1</v>
      </c>
      <c r="D1558" s="31" t="s">
        <v>860</v>
      </c>
      <c r="E1558" s="31">
        <v>1</v>
      </c>
      <c r="F1558" s="31" t="s">
        <v>861</v>
      </c>
      <c r="G1558" s="31">
        <v>19</v>
      </c>
      <c r="H1558" s="31" t="s">
        <v>42</v>
      </c>
      <c r="I1558" s="31">
        <v>21</v>
      </c>
      <c r="J1558" s="84" t="s">
        <v>867</v>
      </c>
      <c r="K1558" s="98"/>
      <c r="L1558" s="98"/>
      <c r="M1558" s="98"/>
      <c r="N1558" s="83" t="s">
        <v>4250</v>
      </c>
      <c r="O1558" s="98">
        <v>2328500</v>
      </c>
      <c r="P1558" s="81"/>
      <c r="Q1558" s="33"/>
      <c r="R1558" s="39" t="s">
        <v>862</v>
      </c>
    </row>
    <row r="1559" spans="1:18" ht="18" customHeight="1" x14ac:dyDescent="0.15">
      <c r="A1559" s="30">
        <v>3</v>
      </c>
      <c r="B1559" s="31" t="s">
        <v>859</v>
      </c>
      <c r="C1559" s="31">
        <v>1</v>
      </c>
      <c r="D1559" s="31" t="s">
        <v>860</v>
      </c>
      <c r="E1559" s="31">
        <v>1</v>
      </c>
      <c r="F1559" s="31" t="s">
        <v>861</v>
      </c>
      <c r="G1559" s="31">
        <v>19</v>
      </c>
      <c r="H1559" s="31" t="s">
        <v>42</v>
      </c>
      <c r="I1559" s="31">
        <v>21</v>
      </c>
      <c r="J1559" s="84" t="s">
        <v>867</v>
      </c>
      <c r="K1559" s="98"/>
      <c r="L1559" s="98"/>
      <c r="M1559" s="98"/>
      <c r="N1559" s="83" t="s">
        <v>872</v>
      </c>
      <c r="O1559" s="98">
        <v>150000</v>
      </c>
      <c r="P1559" s="81"/>
      <c r="Q1559" s="33"/>
      <c r="R1559" s="39" t="s">
        <v>862</v>
      </c>
    </row>
    <row r="1560" spans="1:18" ht="18" customHeight="1" x14ac:dyDescent="0.15">
      <c r="A1560" s="30">
        <v>3</v>
      </c>
      <c r="B1560" s="31" t="s">
        <v>859</v>
      </c>
      <c r="C1560" s="31">
        <v>1</v>
      </c>
      <c r="D1560" s="31" t="s">
        <v>860</v>
      </c>
      <c r="E1560" s="31">
        <v>1</v>
      </c>
      <c r="F1560" s="31" t="s">
        <v>861</v>
      </c>
      <c r="G1560" s="31">
        <v>19</v>
      </c>
      <c r="H1560" s="31" t="s">
        <v>42</v>
      </c>
      <c r="I1560" s="31">
        <v>21</v>
      </c>
      <c r="J1560" s="84" t="s">
        <v>867</v>
      </c>
      <c r="K1560" s="98"/>
      <c r="L1560" s="98"/>
      <c r="M1560" s="98"/>
      <c r="N1560" s="83" t="s">
        <v>873</v>
      </c>
      <c r="O1560" s="98">
        <v>10000</v>
      </c>
      <c r="P1560" s="81"/>
      <c r="Q1560" s="33"/>
      <c r="R1560" s="39" t="s">
        <v>862</v>
      </c>
    </row>
    <row r="1561" spans="1:18" ht="18" customHeight="1" x14ac:dyDescent="0.15">
      <c r="A1561" s="30">
        <v>3</v>
      </c>
      <c r="B1561" s="31" t="s">
        <v>859</v>
      </c>
      <c r="C1561" s="31">
        <v>1</v>
      </c>
      <c r="D1561" s="31" t="s">
        <v>860</v>
      </c>
      <c r="E1561" s="31">
        <v>1</v>
      </c>
      <c r="F1561" s="31" t="s">
        <v>861</v>
      </c>
      <c r="G1561" s="31">
        <v>19</v>
      </c>
      <c r="H1561" s="31" t="s">
        <v>42</v>
      </c>
      <c r="I1561" s="31">
        <v>21</v>
      </c>
      <c r="J1561" s="84" t="s">
        <v>867</v>
      </c>
      <c r="K1561" s="98"/>
      <c r="L1561" s="98"/>
      <c r="M1561" s="98"/>
      <c r="N1561" s="83" t="s">
        <v>874</v>
      </c>
      <c r="O1561" s="98">
        <v>123000</v>
      </c>
      <c r="P1561" s="81"/>
      <c r="Q1561" s="33"/>
      <c r="R1561" s="39" t="s">
        <v>862</v>
      </c>
    </row>
    <row r="1562" spans="1:18" ht="18" customHeight="1" x14ac:dyDescent="0.15">
      <c r="A1562" s="30">
        <v>3</v>
      </c>
      <c r="B1562" s="31" t="s">
        <v>859</v>
      </c>
      <c r="C1562" s="31">
        <v>1</v>
      </c>
      <c r="D1562" s="31" t="s">
        <v>860</v>
      </c>
      <c r="E1562" s="31">
        <v>1</v>
      </c>
      <c r="F1562" s="31" t="s">
        <v>861</v>
      </c>
      <c r="G1562" s="31">
        <v>19</v>
      </c>
      <c r="H1562" s="31" t="s">
        <v>42</v>
      </c>
      <c r="I1562" s="31">
        <v>21</v>
      </c>
      <c r="J1562" s="84" t="s">
        <v>867</v>
      </c>
      <c r="K1562" s="98"/>
      <c r="L1562" s="98"/>
      <c r="M1562" s="98"/>
      <c r="N1562" s="83" t="s">
        <v>875</v>
      </c>
      <c r="O1562" s="98">
        <v>23000</v>
      </c>
      <c r="P1562" s="81"/>
      <c r="Q1562" s="33"/>
      <c r="R1562" s="39" t="s">
        <v>862</v>
      </c>
    </row>
    <row r="1563" spans="1:18" ht="18" customHeight="1" x14ac:dyDescent="0.15">
      <c r="A1563" s="30">
        <v>3</v>
      </c>
      <c r="B1563" s="31" t="s">
        <v>859</v>
      </c>
      <c r="C1563" s="31">
        <v>1</v>
      </c>
      <c r="D1563" s="31" t="s">
        <v>860</v>
      </c>
      <c r="E1563" s="31">
        <v>1</v>
      </c>
      <c r="F1563" s="31" t="s">
        <v>861</v>
      </c>
      <c r="G1563" s="31">
        <v>19</v>
      </c>
      <c r="H1563" s="31" t="s">
        <v>42</v>
      </c>
      <c r="I1563" s="31">
        <v>21</v>
      </c>
      <c r="J1563" s="84" t="s">
        <v>867</v>
      </c>
      <c r="K1563" s="98"/>
      <c r="L1563" s="98"/>
      <c r="M1563" s="98"/>
      <c r="N1563" s="83" t="s">
        <v>876</v>
      </c>
      <c r="O1563" s="98">
        <v>19000</v>
      </c>
      <c r="P1563" s="81"/>
      <c r="Q1563" s="33"/>
      <c r="R1563" s="39" t="s">
        <v>862</v>
      </c>
    </row>
    <row r="1564" spans="1:18" ht="18" customHeight="1" x14ac:dyDescent="0.15">
      <c r="A1564" s="30">
        <v>3</v>
      </c>
      <c r="B1564" s="31" t="s">
        <v>859</v>
      </c>
      <c r="C1564" s="31">
        <v>1</v>
      </c>
      <c r="D1564" s="31" t="s">
        <v>860</v>
      </c>
      <c r="E1564" s="31">
        <v>1</v>
      </c>
      <c r="F1564" s="31" t="s">
        <v>861</v>
      </c>
      <c r="G1564" s="31">
        <v>19</v>
      </c>
      <c r="H1564" s="31" t="s">
        <v>42</v>
      </c>
      <c r="I1564" s="31">
        <v>21</v>
      </c>
      <c r="J1564" s="84" t="s">
        <v>867</v>
      </c>
      <c r="K1564" s="98"/>
      <c r="L1564" s="98"/>
      <c r="M1564" s="98"/>
      <c r="N1564" s="83" t="s">
        <v>877</v>
      </c>
      <c r="O1564" s="98">
        <v>54000</v>
      </c>
      <c r="P1564" s="81"/>
      <c r="Q1564" s="33"/>
      <c r="R1564" s="39" t="s">
        <v>862</v>
      </c>
    </row>
    <row r="1565" spans="1:18" ht="18" customHeight="1" x14ac:dyDescent="0.15">
      <c r="A1565" s="30">
        <v>3</v>
      </c>
      <c r="B1565" s="31" t="s">
        <v>859</v>
      </c>
      <c r="C1565" s="31">
        <v>1</v>
      </c>
      <c r="D1565" s="31" t="s">
        <v>860</v>
      </c>
      <c r="E1565" s="31">
        <v>1</v>
      </c>
      <c r="F1565" s="31" t="s">
        <v>861</v>
      </c>
      <c r="G1565" s="31">
        <v>19</v>
      </c>
      <c r="H1565" s="31" t="s">
        <v>42</v>
      </c>
      <c r="I1565" s="31">
        <v>21</v>
      </c>
      <c r="J1565" s="84" t="s">
        <v>867</v>
      </c>
      <c r="K1565" s="98"/>
      <c r="L1565" s="98"/>
      <c r="M1565" s="98"/>
      <c r="N1565" s="83" t="s">
        <v>878</v>
      </c>
      <c r="O1565" s="98"/>
      <c r="P1565" s="81"/>
      <c r="Q1565" s="33"/>
      <c r="R1565" s="39" t="s">
        <v>862</v>
      </c>
    </row>
    <row r="1566" spans="1:18" ht="18" customHeight="1" x14ac:dyDescent="0.15">
      <c r="A1566" s="30">
        <v>3</v>
      </c>
      <c r="B1566" s="31" t="s">
        <v>859</v>
      </c>
      <c r="C1566" s="31">
        <v>1</v>
      </c>
      <c r="D1566" s="31" t="s">
        <v>860</v>
      </c>
      <c r="E1566" s="31">
        <v>1</v>
      </c>
      <c r="F1566" s="31" t="s">
        <v>861</v>
      </c>
      <c r="G1566" s="32">
        <v>20</v>
      </c>
      <c r="H1566" s="32" t="s">
        <v>879</v>
      </c>
      <c r="I1566" s="32"/>
      <c r="J1566" s="83"/>
      <c r="K1566" s="98"/>
      <c r="L1566" s="98"/>
      <c r="M1566" s="98"/>
      <c r="N1566" s="83"/>
      <c r="O1566" s="33"/>
      <c r="P1566" s="81"/>
      <c r="Q1566" s="33"/>
      <c r="R1566" s="39" t="s">
        <v>862</v>
      </c>
    </row>
    <row r="1567" spans="1:18" ht="18" customHeight="1" x14ac:dyDescent="0.15">
      <c r="A1567" s="30">
        <v>3</v>
      </c>
      <c r="B1567" s="31" t="s">
        <v>859</v>
      </c>
      <c r="C1567" s="31">
        <v>1</v>
      </c>
      <c r="D1567" s="31" t="s">
        <v>860</v>
      </c>
      <c r="E1567" s="31">
        <v>1</v>
      </c>
      <c r="F1567" s="31" t="s">
        <v>861</v>
      </c>
      <c r="G1567" s="31">
        <v>20</v>
      </c>
      <c r="H1567" s="31" t="s">
        <v>879</v>
      </c>
      <c r="I1567" s="32">
        <v>70</v>
      </c>
      <c r="J1567" s="83" t="s">
        <v>880</v>
      </c>
      <c r="K1567" s="98">
        <v>10</v>
      </c>
      <c r="L1567" s="98">
        <v>10</v>
      </c>
      <c r="M1567" s="98">
        <f>K1567-L1567</f>
        <v>0</v>
      </c>
      <c r="N1567" s="83" t="s">
        <v>881</v>
      </c>
      <c r="O1567" s="98">
        <v>10000</v>
      </c>
      <c r="P1567" s="81"/>
      <c r="Q1567" s="33"/>
      <c r="R1567" s="39" t="s">
        <v>862</v>
      </c>
    </row>
    <row r="1568" spans="1:18" ht="18" customHeight="1" x14ac:dyDescent="0.15">
      <c r="A1568" s="30">
        <v>3</v>
      </c>
      <c r="B1568" s="31" t="s">
        <v>859</v>
      </c>
      <c r="C1568" s="31">
        <v>1</v>
      </c>
      <c r="D1568" s="31" t="s">
        <v>860</v>
      </c>
      <c r="E1568" s="31">
        <v>1</v>
      </c>
      <c r="F1568" s="31" t="s">
        <v>861</v>
      </c>
      <c r="G1568" s="32">
        <v>28</v>
      </c>
      <c r="H1568" s="32" t="s">
        <v>882</v>
      </c>
      <c r="I1568" s="32"/>
      <c r="J1568" s="83"/>
      <c r="K1568" s="98"/>
      <c r="L1568" s="98"/>
      <c r="M1568" s="98"/>
      <c r="N1568" s="83"/>
      <c r="O1568" s="33"/>
      <c r="P1568" s="81"/>
      <c r="Q1568" s="33"/>
      <c r="R1568" s="39" t="s">
        <v>862</v>
      </c>
    </row>
    <row r="1569" spans="1:18" ht="18" customHeight="1" x14ac:dyDescent="0.15">
      <c r="A1569" s="30">
        <v>3</v>
      </c>
      <c r="B1569" s="31" t="s">
        <v>859</v>
      </c>
      <c r="C1569" s="31">
        <v>1</v>
      </c>
      <c r="D1569" s="31" t="s">
        <v>860</v>
      </c>
      <c r="E1569" s="31">
        <v>1</v>
      </c>
      <c r="F1569" s="31" t="s">
        <v>861</v>
      </c>
      <c r="G1569" s="31">
        <v>28</v>
      </c>
      <c r="H1569" s="31" t="s">
        <v>882</v>
      </c>
      <c r="I1569" s="32">
        <v>11</v>
      </c>
      <c r="J1569" s="83" t="s">
        <v>883</v>
      </c>
      <c r="K1569" s="98">
        <v>60779</v>
      </c>
      <c r="L1569" s="98">
        <v>54416</v>
      </c>
      <c r="M1569" s="98">
        <f>K1569-L1569</f>
        <v>6363</v>
      </c>
      <c r="N1569" s="83" t="s">
        <v>884</v>
      </c>
      <c r="O1569" s="98"/>
      <c r="P1569" s="81"/>
      <c r="Q1569" s="33"/>
      <c r="R1569" s="39" t="s">
        <v>862</v>
      </c>
    </row>
    <row r="1570" spans="1:18" ht="18" customHeight="1" x14ac:dyDescent="0.15">
      <c r="A1570" s="30">
        <v>3</v>
      </c>
      <c r="B1570" s="31" t="s">
        <v>859</v>
      </c>
      <c r="C1570" s="31">
        <v>1</v>
      </c>
      <c r="D1570" s="31" t="s">
        <v>860</v>
      </c>
      <c r="E1570" s="31">
        <v>1</v>
      </c>
      <c r="F1570" s="31" t="s">
        <v>861</v>
      </c>
      <c r="G1570" s="31">
        <v>28</v>
      </c>
      <c r="H1570" s="31" t="s">
        <v>882</v>
      </c>
      <c r="I1570" s="31">
        <v>11</v>
      </c>
      <c r="J1570" s="84" t="s">
        <v>883</v>
      </c>
      <c r="K1570" s="98"/>
      <c r="L1570" s="98"/>
      <c r="M1570" s="98"/>
      <c r="N1570" s="83" t="s">
        <v>885</v>
      </c>
      <c r="O1570" s="98">
        <v>39442316</v>
      </c>
      <c r="P1570" s="81"/>
      <c r="Q1570" s="33"/>
      <c r="R1570" s="39" t="s">
        <v>862</v>
      </c>
    </row>
    <row r="1571" spans="1:18" ht="18" customHeight="1" x14ac:dyDescent="0.15">
      <c r="A1571" s="30">
        <v>3</v>
      </c>
      <c r="B1571" s="31" t="s">
        <v>859</v>
      </c>
      <c r="C1571" s="31">
        <v>1</v>
      </c>
      <c r="D1571" s="31" t="s">
        <v>860</v>
      </c>
      <c r="E1571" s="31">
        <v>1</v>
      </c>
      <c r="F1571" s="31" t="s">
        <v>861</v>
      </c>
      <c r="G1571" s="31">
        <v>28</v>
      </c>
      <c r="H1571" s="31" t="s">
        <v>882</v>
      </c>
      <c r="I1571" s="31">
        <v>11</v>
      </c>
      <c r="J1571" s="84" t="s">
        <v>883</v>
      </c>
      <c r="K1571" s="98"/>
      <c r="L1571" s="98"/>
      <c r="M1571" s="98"/>
      <c r="N1571" s="83" t="s">
        <v>886</v>
      </c>
      <c r="O1571" s="98"/>
      <c r="P1571" s="81"/>
      <c r="Q1571" s="33"/>
      <c r="R1571" s="39" t="s">
        <v>862</v>
      </c>
    </row>
    <row r="1572" spans="1:18" ht="18" customHeight="1" x14ac:dyDescent="0.15">
      <c r="A1572" s="30">
        <v>3</v>
      </c>
      <c r="B1572" s="31" t="s">
        <v>859</v>
      </c>
      <c r="C1572" s="31">
        <v>1</v>
      </c>
      <c r="D1572" s="31" t="s">
        <v>860</v>
      </c>
      <c r="E1572" s="31">
        <v>1</v>
      </c>
      <c r="F1572" s="31" t="s">
        <v>861</v>
      </c>
      <c r="G1572" s="31">
        <v>28</v>
      </c>
      <c r="H1572" s="31" t="s">
        <v>882</v>
      </c>
      <c r="I1572" s="31">
        <v>11</v>
      </c>
      <c r="J1572" s="84" t="s">
        <v>883</v>
      </c>
      <c r="K1572" s="98"/>
      <c r="L1572" s="98"/>
      <c r="M1572" s="98"/>
      <c r="N1572" s="83" t="s">
        <v>887</v>
      </c>
      <c r="O1572" s="98"/>
      <c r="P1572" s="81"/>
      <c r="Q1572" s="33"/>
      <c r="R1572" s="39" t="s">
        <v>862</v>
      </c>
    </row>
    <row r="1573" spans="1:18" ht="18" customHeight="1" x14ac:dyDescent="0.15">
      <c r="A1573" s="30">
        <v>3</v>
      </c>
      <c r="B1573" s="31" t="s">
        <v>859</v>
      </c>
      <c r="C1573" s="31">
        <v>1</v>
      </c>
      <c r="D1573" s="31" t="s">
        <v>860</v>
      </c>
      <c r="E1573" s="31">
        <v>1</v>
      </c>
      <c r="F1573" s="31" t="s">
        <v>861</v>
      </c>
      <c r="G1573" s="31">
        <v>28</v>
      </c>
      <c r="H1573" s="31" t="s">
        <v>882</v>
      </c>
      <c r="I1573" s="31">
        <v>11</v>
      </c>
      <c r="J1573" s="84" t="s">
        <v>883</v>
      </c>
      <c r="K1573" s="98"/>
      <c r="L1573" s="98"/>
      <c r="M1573" s="98"/>
      <c r="N1573" s="83" t="s">
        <v>888</v>
      </c>
      <c r="O1573" s="98"/>
      <c r="P1573" s="81"/>
      <c r="Q1573" s="33"/>
      <c r="R1573" s="39" t="s">
        <v>862</v>
      </c>
    </row>
    <row r="1574" spans="1:18" ht="18" customHeight="1" x14ac:dyDescent="0.15">
      <c r="A1574" s="30">
        <v>3</v>
      </c>
      <c r="B1574" s="31" t="s">
        <v>859</v>
      </c>
      <c r="C1574" s="31">
        <v>1</v>
      </c>
      <c r="D1574" s="31" t="s">
        <v>860</v>
      </c>
      <c r="E1574" s="31">
        <v>1</v>
      </c>
      <c r="F1574" s="31" t="s">
        <v>861</v>
      </c>
      <c r="G1574" s="31">
        <v>28</v>
      </c>
      <c r="H1574" s="31" t="s">
        <v>882</v>
      </c>
      <c r="I1574" s="31">
        <v>11</v>
      </c>
      <c r="J1574" s="84" t="s">
        <v>883</v>
      </c>
      <c r="K1574" s="98"/>
      <c r="L1574" s="98"/>
      <c r="M1574" s="98"/>
      <c r="N1574" s="83" t="s">
        <v>889</v>
      </c>
      <c r="O1574" s="98">
        <v>21335709</v>
      </c>
      <c r="P1574" s="81"/>
      <c r="Q1574" s="33"/>
      <c r="R1574" s="39" t="s">
        <v>862</v>
      </c>
    </row>
    <row r="1575" spans="1:18" ht="18" customHeight="1" x14ac:dyDescent="0.15">
      <c r="A1575" s="30">
        <v>3</v>
      </c>
      <c r="B1575" s="31" t="s">
        <v>859</v>
      </c>
      <c r="C1575" s="31">
        <v>1</v>
      </c>
      <c r="D1575" s="31" t="s">
        <v>860</v>
      </c>
      <c r="E1575" s="31">
        <v>1</v>
      </c>
      <c r="F1575" s="31" t="s">
        <v>861</v>
      </c>
      <c r="G1575" s="31">
        <v>28</v>
      </c>
      <c r="H1575" s="31" t="s">
        <v>882</v>
      </c>
      <c r="I1575" s="31">
        <v>11</v>
      </c>
      <c r="J1575" s="84" t="s">
        <v>883</v>
      </c>
      <c r="K1575" s="98"/>
      <c r="L1575" s="98"/>
      <c r="M1575" s="98"/>
      <c r="N1575" s="83" t="s">
        <v>890</v>
      </c>
      <c r="O1575" s="98"/>
      <c r="P1575" s="81"/>
      <c r="Q1575" s="33"/>
      <c r="R1575" s="39" t="s">
        <v>862</v>
      </c>
    </row>
    <row r="1576" spans="1:18" ht="18" customHeight="1" x14ac:dyDescent="0.15">
      <c r="A1576" s="30">
        <v>3</v>
      </c>
      <c r="B1576" s="31" t="s">
        <v>859</v>
      </c>
      <c r="C1576" s="31">
        <v>1</v>
      </c>
      <c r="D1576" s="31" t="s">
        <v>860</v>
      </c>
      <c r="E1576" s="31">
        <v>1</v>
      </c>
      <c r="F1576" s="31" t="s">
        <v>861</v>
      </c>
      <c r="G1576" s="31">
        <v>28</v>
      </c>
      <c r="H1576" s="31" t="s">
        <v>882</v>
      </c>
      <c r="I1576" s="31">
        <v>11</v>
      </c>
      <c r="J1576" s="84" t="s">
        <v>883</v>
      </c>
      <c r="K1576" s="98"/>
      <c r="L1576" s="98"/>
      <c r="M1576" s="98"/>
      <c r="N1576" s="83" t="s">
        <v>891</v>
      </c>
      <c r="O1576" s="98"/>
      <c r="P1576" s="81"/>
      <c r="Q1576" s="33"/>
      <c r="R1576" s="39" t="s">
        <v>862</v>
      </c>
    </row>
    <row r="1577" spans="1:18" ht="18" customHeight="1" x14ac:dyDescent="0.15">
      <c r="A1577" s="30">
        <v>3</v>
      </c>
      <c r="B1577" s="31" t="s">
        <v>859</v>
      </c>
      <c r="C1577" s="31">
        <v>1</v>
      </c>
      <c r="D1577" s="31" t="s">
        <v>860</v>
      </c>
      <c r="E1577" s="31">
        <v>1</v>
      </c>
      <c r="F1577" s="31" t="s">
        <v>861</v>
      </c>
      <c r="G1577" s="31">
        <v>28</v>
      </c>
      <c r="H1577" s="31" t="s">
        <v>882</v>
      </c>
      <c r="I1577" s="32">
        <v>12</v>
      </c>
      <c r="J1577" s="83" t="s">
        <v>892</v>
      </c>
      <c r="K1577" s="98">
        <v>170</v>
      </c>
      <c r="L1577" s="98">
        <v>170</v>
      </c>
      <c r="M1577" s="98">
        <f>K1577-L1577</f>
        <v>0</v>
      </c>
      <c r="N1577" s="83" t="s">
        <v>893</v>
      </c>
      <c r="O1577" s="98"/>
      <c r="P1577" s="81"/>
      <c r="Q1577" s="33"/>
      <c r="R1577" s="39" t="s">
        <v>862</v>
      </c>
    </row>
    <row r="1578" spans="1:18" ht="18" customHeight="1" x14ac:dyDescent="0.15">
      <c r="A1578" s="30">
        <v>3</v>
      </c>
      <c r="B1578" s="31" t="s">
        <v>859</v>
      </c>
      <c r="C1578" s="31">
        <v>1</v>
      </c>
      <c r="D1578" s="31" t="s">
        <v>860</v>
      </c>
      <c r="E1578" s="31">
        <v>1</v>
      </c>
      <c r="F1578" s="31" t="s">
        <v>861</v>
      </c>
      <c r="G1578" s="31">
        <v>28</v>
      </c>
      <c r="H1578" s="31" t="s">
        <v>882</v>
      </c>
      <c r="I1578" s="31">
        <v>12</v>
      </c>
      <c r="J1578" s="84" t="s">
        <v>892</v>
      </c>
      <c r="K1578" s="98"/>
      <c r="L1578" s="98"/>
      <c r="M1578" s="98"/>
      <c r="N1578" s="83" t="s">
        <v>894</v>
      </c>
      <c r="O1578" s="98">
        <v>152000</v>
      </c>
      <c r="P1578" s="81"/>
      <c r="Q1578" s="33"/>
      <c r="R1578" s="39" t="s">
        <v>862</v>
      </c>
    </row>
    <row r="1579" spans="1:18" ht="18" customHeight="1" x14ac:dyDescent="0.15">
      <c r="A1579" s="30">
        <v>3</v>
      </c>
      <c r="B1579" s="31" t="s">
        <v>859</v>
      </c>
      <c r="C1579" s="31">
        <v>1</v>
      </c>
      <c r="D1579" s="31" t="s">
        <v>860</v>
      </c>
      <c r="E1579" s="31">
        <v>1</v>
      </c>
      <c r="F1579" s="31" t="s">
        <v>861</v>
      </c>
      <c r="G1579" s="31">
        <v>28</v>
      </c>
      <c r="H1579" s="31" t="s">
        <v>882</v>
      </c>
      <c r="I1579" s="31">
        <v>12</v>
      </c>
      <c r="J1579" s="84" t="s">
        <v>892</v>
      </c>
      <c r="K1579" s="98"/>
      <c r="L1579" s="98"/>
      <c r="M1579" s="98"/>
      <c r="N1579" s="83" t="s">
        <v>895</v>
      </c>
      <c r="O1579" s="98">
        <v>18000</v>
      </c>
      <c r="P1579" s="81"/>
      <c r="Q1579" s="33"/>
      <c r="R1579" s="39" t="s">
        <v>862</v>
      </c>
    </row>
    <row r="1580" spans="1:18" ht="18" customHeight="1" x14ac:dyDescent="0.15">
      <c r="A1580" s="30">
        <v>3</v>
      </c>
      <c r="B1580" s="31" t="s">
        <v>859</v>
      </c>
      <c r="C1580" s="31">
        <v>1</v>
      </c>
      <c r="D1580" s="31" t="s">
        <v>860</v>
      </c>
      <c r="E1580" s="31">
        <v>1</v>
      </c>
      <c r="F1580" s="31" t="s">
        <v>861</v>
      </c>
      <c r="G1580" s="31">
        <v>28</v>
      </c>
      <c r="H1580" s="31" t="s">
        <v>882</v>
      </c>
      <c r="I1580" s="32">
        <v>13</v>
      </c>
      <c r="J1580" s="83" t="s">
        <v>896</v>
      </c>
      <c r="K1580" s="98">
        <v>2800</v>
      </c>
      <c r="L1580" s="98">
        <v>2800</v>
      </c>
      <c r="M1580" s="98">
        <f>K1580-L1580</f>
        <v>0</v>
      </c>
      <c r="N1580" s="83" t="s">
        <v>4251</v>
      </c>
      <c r="O1580" s="98">
        <v>2800000</v>
      </c>
      <c r="P1580" s="81"/>
      <c r="Q1580" s="33"/>
      <c r="R1580" s="39" t="s">
        <v>862</v>
      </c>
    </row>
    <row r="1581" spans="1:18" ht="18" customHeight="1" x14ac:dyDescent="0.15">
      <c r="A1581" s="30">
        <v>3</v>
      </c>
      <c r="B1581" s="31" t="s">
        <v>859</v>
      </c>
      <c r="C1581" s="31">
        <v>1</v>
      </c>
      <c r="D1581" s="31" t="s">
        <v>860</v>
      </c>
      <c r="E1581" s="31">
        <v>1</v>
      </c>
      <c r="F1581" s="31" t="s">
        <v>861</v>
      </c>
      <c r="G1581" s="31">
        <v>28</v>
      </c>
      <c r="H1581" s="31" t="s">
        <v>882</v>
      </c>
      <c r="I1581" s="31">
        <v>13</v>
      </c>
      <c r="J1581" s="84" t="s">
        <v>896</v>
      </c>
      <c r="K1581" s="98"/>
      <c r="L1581" s="98"/>
      <c r="M1581" s="98"/>
      <c r="N1581" s="83" t="s">
        <v>897</v>
      </c>
      <c r="O1581" s="98"/>
      <c r="P1581" s="81"/>
      <c r="Q1581" s="33"/>
      <c r="R1581" s="39" t="s">
        <v>862</v>
      </c>
    </row>
    <row r="1582" spans="1:18" ht="18" customHeight="1" x14ac:dyDescent="0.15">
      <c r="A1582" s="30">
        <v>3</v>
      </c>
      <c r="B1582" s="31" t="s">
        <v>859</v>
      </c>
      <c r="C1582" s="31">
        <v>1</v>
      </c>
      <c r="D1582" s="31" t="s">
        <v>860</v>
      </c>
      <c r="E1582" s="31">
        <v>1</v>
      </c>
      <c r="F1582" s="31" t="s">
        <v>861</v>
      </c>
      <c r="G1582" s="31">
        <v>28</v>
      </c>
      <c r="H1582" s="31" t="s">
        <v>882</v>
      </c>
      <c r="I1582" s="32">
        <v>14</v>
      </c>
      <c r="J1582" s="83" t="s">
        <v>898</v>
      </c>
      <c r="K1582" s="98">
        <v>5874</v>
      </c>
      <c r="L1582" s="98">
        <v>8772</v>
      </c>
      <c r="M1582" s="98">
        <f>K1582-L1582</f>
        <v>-2898</v>
      </c>
      <c r="N1582" s="83" t="s">
        <v>899</v>
      </c>
      <c r="O1582" s="98"/>
      <c r="P1582" s="81"/>
      <c r="Q1582" s="33"/>
      <c r="R1582" s="39" t="s">
        <v>862</v>
      </c>
    </row>
    <row r="1583" spans="1:18" ht="18" customHeight="1" x14ac:dyDescent="0.15">
      <c r="A1583" s="30">
        <v>3</v>
      </c>
      <c r="B1583" s="31" t="s">
        <v>859</v>
      </c>
      <c r="C1583" s="31">
        <v>1</v>
      </c>
      <c r="D1583" s="31" t="s">
        <v>860</v>
      </c>
      <c r="E1583" s="31">
        <v>1</v>
      </c>
      <c r="F1583" s="31" t="s">
        <v>861</v>
      </c>
      <c r="G1583" s="31">
        <v>28</v>
      </c>
      <c r="H1583" s="31" t="s">
        <v>882</v>
      </c>
      <c r="I1583" s="31">
        <v>14</v>
      </c>
      <c r="J1583" s="84" t="s">
        <v>898</v>
      </c>
      <c r="K1583" s="98"/>
      <c r="L1583" s="98"/>
      <c r="M1583" s="98"/>
      <c r="N1583" s="83" t="s">
        <v>900</v>
      </c>
      <c r="O1583" s="98"/>
      <c r="P1583" s="81"/>
      <c r="Q1583" s="33"/>
      <c r="R1583" s="39" t="s">
        <v>862</v>
      </c>
    </row>
    <row r="1584" spans="1:18" ht="18" customHeight="1" x14ac:dyDescent="0.15">
      <c r="A1584" s="30">
        <v>3</v>
      </c>
      <c r="B1584" s="31" t="s">
        <v>859</v>
      </c>
      <c r="C1584" s="31">
        <v>1</v>
      </c>
      <c r="D1584" s="31" t="s">
        <v>860</v>
      </c>
      <c r="E1584" s="31">
        <v>1</v>
      </c>
      <c r="F1584" s="31" t="s">
        <v>861</v>
      </c>
      <c r="G1584" s="31">
        <v>28</v>
      </c>
      <c r="H1584" s="31" t="s">
        <v>882</v>
      </c>
      <c r="I1584" s="31">
        <v>14</v>
      </c>
      <c r="J1584" s="84" t="s">
        <v>898</v>
      </c>
      <c r="K1584" s="98"/>
      <c r="L1584" s="98"/>
      <c r="M1584" s="98"/>
      <c r="N1584" s="83" t="s">
        <v>901</v>
      </c>
      <c r="O1584" s="98"/>
      <c r="P1584" s="81"/>
      <c r="Q1584" s="33"/>
      <c r="R1584" s="39" t="s">
        <v>862</v>
      </c>
    </row>
    <row r="1585" spans="1:18" ht="18" customHeight="1" x14ac:dyDescent="0.15">
      <c r="A1585" s="30">
        <v>3</v>
      </c>
      <c r="B1585" s="31" t="s">
        <v>859</v>
      </c>
      <c r="C1585" s="31">
        <v>1</v>
      </c>
      <c r="D1585" s="31" t="s">
        <v>860</v>
      </c>
      <c r="E1585" s="31">
        <v>1</v>
      </c>
      <c r="F1585" s="31" t="s">
        <v>861</v>
      </c>
      <c r="G1585" s="31">
        <v>28</v>
      </c>
      <c r="H1585" s="31" t="s">
        <v>882</v>
      </c>
      <c r="I1585" s="31">
        <v>14</v>
      </c>
      <c r="J1585" s="84" t="s">
        <v>898</v>
      </c>
      <c r="K1585" s="98"/>
      <c r="L1585" s="98"/>
      <c r="M1585" s="98"/>
      <c r="N1585" s="83" t="s">
        <v>902</v>
      </c>
      <c r="O1585" s="98"/>
      <c r="P1585" s="81"/>
      <c r="Q1585" s="33"/>
      <c r="R1585" s="39" t="s">
        <v>862</v>
      </c>
    </row>
    <row r="1586" spans="1:18" ht="18" customHeight="1" x14ac:dyDescent="0.15">
      <c r="A1586" s="30">
        <v>3</v>
      </c>
      <c r="B1586" s="31" t="s">
        <v>859</v>
      </c>
      <c r="C1586" s="31">
        <v>1</v>
      </c>
      <c r="D1586" s="31" t="s">
        <v>860</v>
      </c>
      <c r="E1586" s="31">
        <v>1</v>
      </c>
      <c r="F1586" s="31" t="s">
        <v>861</v>
      </c>
      <c r="G1586" s="31">
        <v>28</v>
      </c>
      <c r="H1586" s="31" t="s">
        <v>882</v>
      </c>
      <c r="I1586" s="31">
        <v>14</v>
      </c>
      <c r="J1586" s="84" t="s">
        <v>898</v>
      </c>
      <c r="K1586" s="98"/>
      <c r="L1586" s="98"/>
      <c r="M1586" s="98"/>
      <c r="N1586" s="83" t="s">
        <v>903</v>
      </c>
      <c r="O1586" s="98">
        <v>5874000</v>
      </c>
      <c r="P1586" s="81"/>
      <c r="Q1586" s="33"/>
      <c r="R1586" s="39" t="s">
        <v>862</v>
      </c>
    </row>
    <row r="1587" spans="1:18" ht="18" customHeight="1" x14ac:dyDescent="0.15">
      <c r="A1587" s="30">
        <v>3</v>
      </c>
      <c r="B1587" s="31" t="s">
        <v>859</v>
      </c>
      <c r="C1587" s="31">
        <v>1</v>
      </c>
      <c r="D1587" s="31" t="s">
        <v>860</v>
      </c>
      <c r="E1587" s="31">
        <v>1</v>
      </c>
      <c r="F1587" s="31" t="s">
        <v>861</v>
      </c>
      <c r="G1587" s="31">
        <v>28</v>
      </c>
      <c r="H1587" s="31" t="s">
        <v>882</v>
      </c>
      <c r="I1587" s="32">
        <v>15</v>
      </c>
      <c r="J1587" s="83" t="s">
        <v>904</v>
      </c>
      <c r="K1587" s="98">
        <v>23483</v>
      </c>
      <c r="L1587" s="98">
        <v>25574</v>
      </c>
      <c r="M1587" s="98">
        <f>K1587-L1587</f>
        <v>-2091</v>
      </c>
      <c r="N1587" s="83" t="s">
        <v>905</v>
      </c>
      <c r="O1587" s="98"/>
      <c r="P1587" s="81"/>
      <c r="Q1587" s="33"/>
      <c r="R1587" s="39" t="s">
        <v>862</v>
      </c>
    </row>
    <row r="1588" spans="1:18" ht="18" customHeight="1" x14ac:dyDescent="0.15">
      <c r="A1588" s="30">
        <v>3</v>
      </c>
      <c r="B1588" s="31" t="s">
        <v>859</v>
      </c>
      <c r="C1588" s="31">
        <v>1</v>
      </c>
      <c r="D1588" s="31" t="s">
        <v>860</v>
      </c>
      <c r="E1588" s="31">
        <v>1</v>
      </c>
      <c r="F1588" s="31" t="s">
        <v>861</v>
      </c>
      <c r="G1588" s="31">
        <v>28</v>
      </c>
      <c r="H1588" s="31" t="s">
        <v>882</v>
      </c>
      <c r="I1588" s="31">
        <v>15</v>
      </c>
      <c r="J1588" s="84" t="s">
        <v>904</v>
      </c>
      <c r="K1588" s="98"/>
      <c r="L1588" s="98"/>
      <c r="M1588" s="98"/>
      <c r="N1588" s="83" t="s">
        <v>906</v>
      </c>
      <c r="O1588" s="98"/>
      <c r="P1588" s="81"/>
      <c r="Q1588" s="33"/>
      <c r="R1588" s="39" t="s">
        <v>862</v>
      </c>
    </row>
    <row r="1589" spans="1:18" ht="18" customHeight="1" x14ac:dyDescent="0.15">
      <c r="A1589" s="30">
        <v>3</v>
      </c>
      <c r="B1589" s="31" t="s">
        <v>859</v>
      </c>
      <c r="C1589" s="31">
        <v>1</v>
      </c>
      <c r="D1589" s="31" t="s">
        <v>860</v>
      </c>
      <c r="E1589" s="31">
        <v>1</v>
      </c>
      <c r="F1589" s="31" t="s">
        <v>861</v>
      </c>
      <c r="G1589" s="31">
        <v>28</v>
      </c>
      <c r="H1589" s="31" t="s">
        <v>882</v>
      </c>
      <c r="I1589" s="31">
        <v>15</v>
      </c>
      <c r="J1589" s="84" t="s">
        <v>904</v>
      </c>
      <c r="K1589" s="98"/>
      <c r="L1589" s="98"/>
      <c r="M1589" s="98"/>
      <c r="N1589" s="83" t="s">
        <v>907</v>
      </c>
      <c r="O1589" s="98">
        <v>23483000</v>
      </c>
      <c r="P1589" s="81"/>
      <c r="Q1589" s="33"/>
      <c r="R1589" s="39" t="s">
        <v>862</v>
      </c>
    </row>
    <row r="1590" spans="1:18" ht="18" customHeight="1" x14ac:dyDescent="0.15">
      <c r="A1590" s="30">
        <v>3</v>
      </c>
      <c r="B1590" s="31" t="s">
        <v>859</v>
      </c>
      <c r="C1590" s="31">
        <v>1</v>
      </c>
      <c r="D1590" s="31" t="s">
        <v>860</v>
      </c>
      <c r="E1590" s="31">
        <v>1</v>
      </c>
      <c r="F1590" s="31" t="s">
        <v>861</v>
      </c>
      <c r="G1590" s="31">
        <v>28</v>
      </c>
      <c r="H1590" s="31" t="s">
        <v>882</v>
      </c>
      <c r="I1590" s="32">
        <v>21</v>
      </c>
      <c r="J1590" s="83" t="s">
        <v>908</v>
      </c>
      <c r="K1590" s="98">
        <v>0</v>
      </c>
      <c r="L1590" s="98">
        <v>100000</v>
      </c>
      <c r="M1590" s="98">
        <f>K1590-L1590</f>
        <v>-100000</v>
      </c>
      <c r="N1590" s="83"/>
      <c r="O1590" s="98"/>
      <c r="P1590" s="81"/>
      <c r="Q1590" s="33"/>
      <c r="R1590" s="39" t="s">
        <v>862</v>
      </c>
    </row>
    <row r="1591" spans="1:18" s="6" customFormat="1" ht="18" customHeight="1" x14ac:dyDescent="0.15">
      <c r="A1591" s="13">
        <v>3</v>
      </c>
      <c r="B1591" s="14" t="s">
        <v>3039</v>
      </c>
      <c r="C1591" s="19">
        <v>1</v>
      </c>
      <c r="D1591" s="14" t="s">
        <v>860</v>
      </c>
      <c r="E1591" s="20">
        <v>2</v>
      </c>
      <c r="F1591" s="21" t="s">
        <v>3042</v>
      </c>
      <c r="G1591" s="20"/>
      <c r="H1591" s="21"/>
      <c r="I1591" s="20"/>
      <c r="J1591" s="20"/>
      <c r="K1591" s="22">
        <f>IF(C1591="",SUMIFS($K1592:$K$6096,$A1592:$A$6096,A1591,$E1592:$E$6096,""),IF(E1591="",SUMIFS($K1592:$K$6096,$A1592:$A$6096,A1591,$C1592:$C$6096,C1591,$G1592:$G$6096,""),IF(G1591="",SUMIFS($K1592:$K$6096,$A1592:$A$6096,A1591,$C1592:$C$6096,C1591,$E1592:$E$6096,E1591,$R1592:$R$6096,R1591),IF(I1591="",SUMIFS($K1592:$K$6096,$A1592:$A$6096,A1591,$C1592:$C$6096,C1591,$E1592:$E$6096,E1591,$G1592:$G$6096,G1591,$R1592:$R$6096,R1591),0))))</f>
        <v>13160</v>
      </c>
      <c r="L1591" s="22">
        <f>IF(C1591="",SUMIFS($L1592:$L$6096,$A1592:$A$6096,A1591,$E1592:$E$6096,""),IF(E1591="",SUMIFS($L1592:$L$6096,$A1592:$A$6096,A1591,$C1592:$C$6096,C1591,$G1592:$G$6096,""),IF(G1591="",SUMIFS($L1592:$L$6096,$A1592:$A$6096,A1591,$C1592:$C$6096,C1591,$E1592:$E$6096,E1591,$R1592:$R$6096,R1591),IF(I1591="",SUMIFS($L1592:$L$6096,$A1592:$A$6096,A1591,$C1592:$C$6096,C1591,$E1592:$E$6096,E1591,$G1592:$G$6096,G1591,$R1592:$R$6096,R1591),0))))</f>
        <v>13169</v>
      </c>
      <c r="M1591" s="22">
        <f t="shared" ref="M1591" si="98">K1591-L1591</f>
        <v>-9</v>
      </c>
      <c r="N1591" s="77"/>
      <c r="O1591" s="23"/>
      <c r="P1591" s="60"/>
      <c r="Q1591" s="73">
        <f>IF(C1591="",SUMIFS($Q1592:$Q$6096,$A1592:$A$6096,A1591,$E1592:$E$6096,""),IF(E1591="",SUMIFS($Q1592:$Q$6096,$A1592:$A$6096,A1591,$C1592:$C$6096,C1591,$G1592:$G$6096,""),IF(G1591="",SUMIFS($Q1592:$Q$6096,$A1592:$A$6096,A1591,$C1592:$C$6096,C1591,$E1592:$E$6096,E1591,$R1592:$R$6096,R1591),IF(I1591="",SUMIFS($Q1592:$Q$6096,$A1592:$A$6096,A1591,$C1592:$C$6096,C1591,$E1592:$E$6096,E1591,$G1592:$G$6096,G1591,$R1592:$R$6096,R1591),0))))</f>
        <v>2848</v>
      </c>
      <c r="R1591" s="61" t="s">
        <v>3017</v>
      </c>
    </row>
    <row r="1592" spans="1:18" ht="18" customHeight="1" x14ac:dyDescent="0.15">
      <c r="A1592" s="30">
        <v>3</v>
      </c>
      <c r="B1592" s="31" t="s">
        <v>859</v>
      </c>
      <c r="C1592" s="31">
        <v>1</v>
      </c>
      <c r="D1592" s="31" t="s">
        <v>860</v>
      </c>
      <c r="E1592" s="31">
        <v>2</v>
      </c>
      <c r="F1592" s="31" t="s">
        <v>909</v>
      </c>
      <c r="G1592" s="32">
        <v>2</v>
      </c>
      <c r="H1592" s="32" t="s">
        <v>20</v>
      </c>
      <c r="I1592" s="32"/>
      <c r="J1592" s="83"/>
      <c r="K1592" s="98"/>
      <c r="L1592" s="98"/>
      <c r="M1592" s="98"/>
      <c r="N1592" s="83"/>
      <c r="O1592" s="33"/>
      <c r="P1592" s="81" t="s">
        <v>4814</v>
      </c>
      <c r="Q1592" s="33">
        <v>2848</v>
      </c>
      <c r="R1592" s="39" t="s">
        <v>453</v>
      </c>
    </row>
    <row r="1593" spans="1:18" ht="18" customHeight="1" x14ac:dyDescent="0.15">
      <c r="A1593" s="30">
        <v>3</v>
      </c>
      <c r="B1593" s="31" t="s">
        <v>859</v>
      </c>
      <c r="C1593" s="31">
        <v>1</v>
      </c>
      <c r="D1593" s="31" t="s">
        <v>860</v>
      </c>
      <c r="E1593" s="31">
        <v>2</v>
      </c>
      <c r="F1593" s="31" t="s">
        <v>909</v>
      </c>
      <c r="G1593" s="31">
        <v>2</v>
      </c>
      <c r="H1593" s="31" t="s">
        <v>20</v>
      </c>
      <c r="I1593" s="32">
        <v>3</v>
      </c>
      <c r="J1593" s="83" t="s">
        <v>21</v>
      </c>
      <c r="K1593" s="98">
        <v>7406</v>
      </c>
      <c r="L1593" s="98">
        <v>7335</v>
      </c>
      <c r="M1593" s="98">
        <f>K1593-L1593</f>
        <v>71</v>
      </c>
      <c r="N1593" s="83" t="s">
        <v>70</v>
      </c>
      <c r="O1593" s="98">
        <v>7405500</v>
      </c>
      <c r="P1593" s="81" t="s">
        <v>4789</v>
      </c>
      <c r="Q1593" s="33"/>
      <c r="R1593" s="39" t="s">
        <v>453</v>
      </c>
    </row>
    <row r="1594" spans="1:18" ht="18" customHeight="1" x14ac:dyDescent="0.15">
      <c r="A1594" s="30">
        <v>3</v>
      </c>
      <c r="B1594" s="31" t="s">
        <v>859</v>
      </c>
      <c r="C1594" s="31">
        <v>1</v>
      </c>
      <c r="D1594" s="31" t="s">
        <v>860</v>
      </c>
      <c r="E1594" s="31">
        <v>2</v>
      </c>
      <c r="F1594" s="31" t="s">
        <v>909</v>
      </c>
      <c r="G1594" s="32">
        <v>3</v>
      </c>
      <c r="H1594" s="32" t="s">
        <v>22</v>
      </c>
      <c r="I1594" s="32"/>
      <c r="J1594" s="83"/>
      <c r="K1594" s="98"/>
      <c r="L1594" s="98"/>
      <c r="M1594" s="98"/>
      <c r="N1594" s="83"/>
      <c r="O1594" s="33"/>
      <c r="P1594" s="81"/>
      <c r="Q1594" s="33"/>
      <c r="R1594" s="39" t="s">
        <v>453</v>
      </c>
    </row>
    <row r="1595" spans="1:18" ht="18" customHeight="1" x14ac:dyDescent="0.15">
      <c r="A1595" s="30">
        <v>3</v>
      </c>
      <c r="B1595" s="31" t="s">
        <v>859</v>
      </c>
      <c r="C1595" s="31">
        <v>1</v>
      </c>
      <c r="D1595" s="31" t="s">
        <v>860</v>
      </c>
      <c r="E1595" s="31">
        <v>2</v>
      </c>
      <c r="F1595" s="31" t="s">
        <v>909</v>
      </c>
      <c r="G1595" s="31">
        <v>3</v>
      </c>
      <c r="H1595" s="31" t="s">
        <v>22</v>
      </c>
      <c r="I1595" s="32">
        <v>33</v>
      </c>
      <c r="J1595" s="83" t="s">
        <v>24</v>
      </c>
      <c r="K1595" s="98">
        <v>24</v>
      </c>
      <c r="L1595" s="98">
        <v>0</v>
      </c>
      <c r="M1595" s="98">
        <f t="shared" ref="M1595:M1599" si="99">K1595-L1595</f>
        <v>24</v>
      </c>
      <c r="N1595" s="83" t="s">
        <v>70</v>
      </c>
      <c r="O1595" s="98">
        <v>24000</v>
      </c>
      <c r="P1595" s="81"/>
      <c r="Q1595" s="33"/>
      <c r="R1595" s="39" t="s">
        <v>453</v>
      </c>
    </row>
    <row r="1596" spans="1:18" ht="18" customHeight="1" x14ac:dyDescent="0.15">
      <c r="A1596" s="30">
        <v>3</v>
      </c>
      <c r="B1596" s="31" t="s">
        <v>859</v>
      </c>
      <c r="C1596" s="31">
        <v>1</v>
      </c>
      <c r="D1596" s="31" t="s">
        <v>860</v>
      </c>
      <c r="E1596" s="31">
        <v>2</v>
      </c>
      <c r="F1596" s="31" t="s">
        <v>909</v>
      </c>
      <c r="G1596" s="31">
        <v>3</v>
      </c>
      <c r="H1596" s="31" t="s">
        <v>22</v>
      </c>
      <c r="I1596" s="32">
        <v>35</v>
      </c>
      <c r="J1596" s="83" t="s">
        <v>25</v>
      </c>
      <c r="K1596" s="98">
        <v>81</v>
      </c>
      <c r="L1596" s="98">
        <v>81</v>
      </c>
      <c r="M1596" s="98">
        <f t="shared" si="99"/>
        <v>0</v>
      </c>
      <c r="N1596" s="83" t="s">
        <v>910</v>
      </c>
      <c r="O1596" s="98">
        <v>81000</v>
      </c>
      <c r="P1596" s="81"/>
      <c r="Q1596" s="33"/>
      <c r="R1596" s="39" t="s">
        <v>453</v>
      </c>
    </row>
    <row r="1597" spans="1:18" ht="18" customHeight="1" x14ac:dyDescent="0.15">
      <c r="A1597" s="30">
        <v>3</v>
      </c>
      <c r="B1597" s="31" t="s">
        <v>859</v>
      </c>
      <c r="C1597" s="31">
        <v>1</v>
      </c>
      <c r="D1597" s="31" t="s">
        <v>860</v>
      </c>
      <c r="E1597" s="31">
        <v>2</v>
      </c>
      <c r="F1597" s="31" t="s">
        <v>909</v>
      </c>
      <c r="G1597" s="31">
        <v>3</v>
      </c>
      <c r="H1597" s="31" t="s">
        <v>22</v>
      </c>
      <c r="I1597" s="32">
        <v>39</v>
      </c>
      <c r="J1597" s="83" t="s">
        <v>26</v>
      </c>
      <c r="K1597" s="98">
        <v>1694</v>
      </c>
      <c r="L1597" s="98">
        <v>1677</v>
      </c>
      <c r="M1597" s="98">
        <f t="shared" si="99"/>
        <v>17</v>
      </c>
      <c r="N1597" s="83" t="s">
        <v>70</v>
      </c>
      <c r="O1597" s="98">
        <v>1693614</v>
      </c>
      <c r="P1597" s="81"/>
      <c r="Q1597" s="33"/>
      <c r="R1597" s="39" t="s">
        <v>453</v>
      </c>
    </row>
    <row r="1598" spans="1:18" ht="18" customHeight="1" x14ac:dyDescent="0.15">
      <c r="A1598" s="30">
        <v>3</v>
      </c>
      <c r="B1598" s="31" t="s">
        <v>859</v>
      </c>
      <c r="C1598" s="31">
        <v>1</v>
      </c>
      <c r="D1598" s="31" t="s">
        <v>860</v>
      </c>
      <c r="E1598" s="31">
        <v>2</v>
      </c>
      <c r="F1598" s="31" t="s">
        <v>909</v>
      </c>
      <c r="G1598" s="31">
        <v>3</v>
      </c>
      <c r="H1598" s="31" t="s">
        <v>22</v>
      </c>
      <c r="I1598" s="32">
        <v>40</v>
      </c>
      <c r="J1598" s="83" t="s">
        <v>27</v>
      </c>
      <c r="K1598" s="98">
        <v>1206</v>
      </c>
      <c r="L1598" s="98">
        <v>1161</v>
      </c>
      <c r="M1598" s="98">
        <f t="shared" si="99"/>
        <v>45</v>
      </c>
      <c r="N1598" s="83" t="s">
        <v>70</v>
      </c>
      <c r="O1598" s="98">
        <v>1205070</v>
      </c>
      <c r="P1598" s="81"/>
      <c r="Q1598" s="33"/>
      <c r="R1598" s="39" t="s">
        <v>453</v>
      </c>
    </row>
    <row r="1599" spans="1:18" ht="18" customHeight="1" x14ac:dyDescent="0.15">
      <c r="A1599" s="30">
        <v>3</v>
      </c>
      <c r="B1599" s="31" t="s">
        <v>859</v>
      </c>
      <c r="C1599" s="31">
        <v>1</v>
      </c>
      <c r="D1599" s="31" t="s">
        <v>860</v>
      </c>
      <c r="E1599" s="31">
        <v>2</v>
      </c>
      <c r="F1599" s="31" t="s">
        <v>909</v>
      </c>
      <c r="G1599" s="31">
        <v>3</v>
      </c>
      <c r="H1599" s="31" t="s">
        <v>22</v>
      </c>
      <c r="I1599" s="32">
        <v>41</v>
      </c>
      <c r="J1599" s="83" t="s">
        <v>75</v>
      </c>
      <c r="K1599" s="98">
        <v>74</v>
      </c>
      <c r="L1599" s="98">
        <v>74</v>
      </c>
      <c r="M1599" s="98">
        <f t="shared" si="99"/>
        <v>0</v>
      </c>
      <c r="N1599" s="83" t="s">
        <v>70</v>
      </c>
      <c r="O1599" s="98">
        <v>73600</v>
      </c>
      <c r="P1599" s="81"/>
      <c r="Q1599" s="33"/>
      <c r="R1599" s="39" t="s">
        <v>453</v>
      </c>
    </row>
    <row r="1600" spans="1:18" ht="18" customHeight="1" x14ac:dyDescent="0.15">
      <c r="A1600" s="30">
        <v>3</v>
      </c>
      <c r="B1600" s="31" t="s">
        <v>859</v>
      </c>
      <c r="C1600" s="31">
        <v>1</v>
      </c>
      <c r="D1600" s="31" t="s">
        <v>860</v>
      </c>
      <c r="E1600" s="31">
        <v>2</v>
      </c>
      <c r="F1600" s="31" t="s">
        <v>909</v>
      </c>
      <c r="G1600" s="32">
        <v>4</v>
      </c>
      <c r="H1600" s="32" t="s">
        <v>28</v>
      </c>
      <c r="I1600" s="32"/>
      <c r="J1600" s="83"/>
      <c r="K1600" s="98"/>
      <c r="L1600" s="98"/>
      <c r="M1600" s="98"/>
      <c r="N1600" s="83"/>
      <c r="O1600" s="33"/>
      <c r="P1600" s="81"/>
      <c r="Q1600" s="33"/>
      <c r="R1600" s="39" t="s">
        <v>453</v>
      </c>
    </row>
    <row r="1601" spans="1:18" ht="18" customHeight="1" x14ac:dyDescent="0.15">
      <c r="A1601" s="30">
        <v>3</v>
      </c>
      <c r="B1601" s="31" t="s">
        <v>859</v>
      </c>
      <c r="C1601" s="31">
        <v>1</v>
      </c>
      <c r="D1601" s="31" t="s">
        <v>860</v>
      </c>
      <c r="E1601" s="31">
        <v>2</v>
      </c>
      <c r="F1601" s="31" t="s">
        <v>909</v>
      </c>
      <c r="G1601" s="31">
        <v>4</v>
      </c>
      <c r="H1601" s="31" t="s">
        <v>28</v>
      </c>
      <c r="I1601" s="32">
        <v>31</v>
      </c>
      <c r="J1601" s="83" t="s">
        <v>29</v>
      </c>
      <c r="K1601" s="98">
        <v>2133</v>
      </c>
      <c r="L1601" s="98">
        <v>2093</v>
      </c>
      <c r="M1601" s="98">
        <f>K1601-L1601</f>
        <v>40</v>
      </c>
      <c r="N1601" s="83" t="s">
        <v>70</v>
      </c>
      <c r="O1601" s="98">
        <v>2132859</v>
      </c>
      <c r="P1601" s="81"/>
      <c r="Q1601" s="33"/>
      <c r="R1601" s="39" t="s">
        <v>453</v>
      </c>
    </row>
    <row r="1602" spans="1:18" ht="18" customHeight="1" x14ac:dyDescent="0.15">
      <c r="A1602" s="30">
        <v>3</v>
      </c>
      <c r="B1602" s="31" t="s">
        <v>859</v>
      </c>
      <c r="C1602" s="31">
        <v>1</v>
      </c>
      <c r="D1602" s="31" t="s">
        <v>860</v>
      </c>
      <c r="E1602" s="31">
        <v>2</v>
      </c>
      <c r="F1602" s="31" t="s">
        <v>909</v>
      </c>
      <c r="G1602" s="32">
        <v>9</v>
      </c>
      <c r="H1602" s="32" t="s">
        <v>30</v>
      </c>
      <c r="I1602" s="32"/>
      <c r="J1602" s="83"/>
      <c r="K1602" s="98"/>
      <c r="L1602" s="98"/>
      <c r="M1602" s="98"/>
      <c r="N1602" s="83"/>
      <c r="O1602" s="33"/>
      <c r="P1602" s="81"/>
      <c r="Q1602" s="33"/>
      <c r="R1602" s="39" t="s">
        <v>453</v>
      </c>
    </row>
    <row r="1603" spans="1:18" ht="18" customHeight="1" x14ac:dyDescent="0.15">
      <c r="A1603" s="30">
        <v>3</v>
      </c>
      <c r="B1603" s="31" t="s">
        <v>859</v>
      </c>
      <c r="C1603" s="31">
        <v>1</v>
      </c>
      <c r="D1603" s="31" t="s">
        <v>860</v>
      </c>
      <c r="E1603" s="31">
        <v>2</v>
      </c>
      <c r="F1603" s="31" t="s">
        <v>909</v>
      </c>
      <c r="G1603" s="31">
        <v>9</v>
      </c>
      <c r="H1603" s="31" t="s">
        <v>30</v>
      </c>
      <c r="I1603" s="32">
        <v>2</v>
      </c>
      <c r="J1603" s="83" t="s">
        <v>31</v>
      </c>
      <c r="K1603" s="98">
        <v>6</v>
      </c>
      <c r="L1603" s="98">
        <v>6</v>
      </c>
      <c r="M1603" s="98">
        <f>K1603-L1603</f>
        <v>0</v>
      </c>
      <c r="N1603" s="83" t="s">
        <v>4252</v>
      </c>
      <c r="O1603" s="98">
        <v>5400</v>
      </c>
      <c r="P1603" s="81"/>
      <c r="Q1603" s="33"/>
      <c r="R1603" s="39" t="s">
        <v>453</v>
      </c>
    </row>
    <row r="1604" spans="1:18" ht="18" customHeight="1" x14ac:dyDescent="0.15">
      <c r="A1604" s="30">
        <v>3</v>
      </c>
      <c r="B1604" s="31" t="s">
        <v>859</v>
      </c>
      <c r="C1604" s="31">
        <v>1</v>
      </c>
      <c r="D1604" s="31" t="s">
        <v>860</v>
      </c>
      <c r="E1604" s="31">
        <v>2</v>
      </c>
      <c r="F1604" s="31" t="s">
        <v>909</v>
      </c>
      <c r="G1604" s="32">
        <v>11</v>
      </c>
      <c r="H1604" s="32" t="s">
        <v>33</v>
      </c>
      <c r="I1604" s="32"/>
      <c r="J1604" s="83"/>
      <c r="K1604" s="98"/>
      <c r="L1604" s="98"/>
      <c r="M1604" s="98"/>
      <c r="N1604" s="83"/>
      <c r="O1604" s="33"/>
      <c r="P1604" s="81"/>
      <c r="Q1604" s="33"/>
      <c r="R1604" s="39" t="s">
        <v>453</v>
      </c>
    </row>
    <row r="1605" spans="1:18" ht="18" customHeight="1" x14ac:dyDescent="0.15">
      <c r="A1605" s="30">
        <v>3</v>
      </c>
      <c r="B1605" s="31" t="s">
        <v>859</v>
      </c>
      <c r="C1605" s="31">
        <v>1</v>
      </c>
      <c r="D1605" s="31" t="s">
        <v>860</v>
      </c>
      <c r="E1605" s="31">
        <v>2</v>
      </c>
      <c r="F1605" s="31" t="s">
        <v>909</v>
      </c>
      <c r="G1605" s="31">
        <v>11</v>
      </c>
      <c r="H1605" s="31" t="s">
        <v>33</v>
      </c>
      <c r="I1605" s="32">
        <v>1</v>
      </c>
      <c r="J1605" s="83" t="s">
        <v>34</v>
      </c>
      <c r="K1605" s="98">
        <v>181</v>
      </c>
      <c r="L1605" s="98">
        <v>181</v>
      </c>
      <c r="M1605" s="98">
        <f>K1605-L1605</f>
        <v>0</v>
      </c>
      <c r="N1605" s="83" t="s">
        <v>911</v>
      </c>
      <c r="O1605" s="98">
        <v>8000</v>
      </c>
      <c r="P1605" s="81"/>
      <c r="Q1605" s="33"/>
      <c r="R1605" s="39" t="s">
        <v>453</v>
      </c>
    </row>
    <row r="1606" spans="1:18" ht="18" customHeight="1" x14ac:dyDescent="0.15">
      <c r="A1606" s="30">
        <v>3</v>
      </c>
      <c r="B1606" s="31" t="s">
        <v>859</v>
      </c>
      <c r="C1606" s="31">
        <v>1</v>
      </c>
      <c r="D1606" s="31" t="s">
        <v>860</v>
      </c>
      <c r="E1606" s="31">
        <v>2</v>
      </c>
      <c r="F1606" s="31" t="s">
        <v>909</v>
      </c>
      <c r="G1606" s="31">
        <v>11</v>
      </c>
      <c r="H1606" s="31" t="s">
        <v>33</v>
      </c>
      <c r="I1606" s="31">
        <v>1</v>
      </c>
      <c r="J1606" s="84" t="s">
        <v>34</v>
      </c>
      <c r="K1606" s="98"/>
      <c r="L1606" s="98"/>
      <c r="M1606" s="98"/>
      <c r="N1606" s="83" t="s">
        <v>3340</v>
      </c>
      <c r="O1606" s="98">
        <v>110160</v>
      </c>
      <c r="P1606" s="81"/>
      <c r="Q1606" s="33"/>
      <c r="R1606" s="39" t="s">
        <v>453</v>
      </c>
    </row>
    <row r="1607" spans="1:18" ht="18" customHeight="1" x14ac:dyDescent="0.15">
      <c r="A1607" s="30">
        <v>3</v>
      </c>
      <c r="B1607" s="31" t="s">
        <v>859</v>
      </c>
      <c r="C1607" s="31">
        <v>1</v>
      </c>
      <c r="D1607" s="31" t="s">
        <v>860</v>
      </c>
      <c r="E1607" s="31">
        <v>2</v>
      </c>
      <c r="F1607" s="31" t="s">
        <v>909</v>
      </c>
      <c r="G1607" s="31">
        <v>11</v>
      </c>
      <c r="H1607" s="31" t="s">
        <v>33</v>
      </c>
      <c r="I1607" s="31">
        <v>1</v>
      </c>
      <c r="J1607" s="84" t="s">
        <v>34</v>
      </c>
      <c r="K1607" s="98"/>
      <c r="L1607" s="98"/>
      <c r="M1607" s="98"/>
      <c r="N1607" s="83" t="s">
        <v>3341</v>
      </c>
      <c r="O1607" s="98">
        <v>62100</v>
      </c>
      <c r="P1607" s="81"/>
      <c r="Q1607" s="33"/>
      <c r="R1607" s="39" t="s">
        <v>453</v>
      </c>
    </row>
    <row r="1608" spans="1:18" ht="18" customHeight="1" x14ac:dyDescent="0.15">
      <c r="A1608" s="30">
        <v>3</v>
      </c>
      <c r="B1608" s="31" t="s">
        <v>859</v>
      </c>
      <c r="C1608" s="31">
        <v>1</v>
      </c>
      <c r="D1608" s="31" t="s">
        <v>860</v>
      </c>
      <c r="E1608" s="31">
        <v>2</v>
      </c>
      <c r="F1608" s="31" t="s">
        <v>909</v>
      </c>
      <c r="G1608" s="32">
        <v>12</v>
      </c>
      <c r="H1608" s="32" t="s">
        <v>36</v>
      </c>
      <c r="I1608" s="32"/>
      <c r="J1608" s="83"/>
      <c r="K1608" s="98"/>
      <c r="L1608" s="98"/>
      <c r="M1608" s="98"/>
      <c r="N1608" s="83"/>
      <c r="O1608" s="33"/>
      <c r="P1608" s="81"/>
      <c r="Q1608" s="33"/>
      <c r="R1608" s="39" t="s">
        <v>453</v>
      </c>
    </row>
    <row r="1609" spans="1:18" ht="18" customHeight="1" x14ac:dyDescent="0.15">
      <c r="A1609" s="30">
        <v>3</v>
      </c>
      <c r="B1609" s="31" t="s">
        <v>859</v>
      </c>
      <c r="C1609" s="31">
        <v>1</v>
      </c>
      <c r="D1609" s="31" t="s">
        <v>860</v>
      </c>
      <c r="E1609" s="31">
        <v>2</v>
      </c>
      <c r="F1609" s="31" t="s">
        <v>909</v>
      </c>
      <c r="G1609" s="31">
        <v>12</v>
      </c>
      <c r="H1609" s="31" t="s">
        <v>36</v>
      </c>
      <c r="I1609" s="32">
        <v>1</v>
      </c>
      <c r="J1609" s="83" t="s">
        <v>37</v>
      </c>
      <c r="K1609" s="98">
        <v>94</v>
      </c>
      <c r="L1609" s="98">
        <v>94</v>
      </c>
      <c r="M1609" s="98">
        <f>K1609-L1609</f>
        <v>0</v>
      </c>
      <c r="N1609" s="83" t="s">
        <v>3342</v>
      </c>
      <c r="O1609" s="98">
        <v>82000</v>
      </c>
      <c r="P1609" s="81"/>
      <c r="Q1609" s="33"/>
      <c r="R1609" s="39" t="s">
        <v>453</v>
      </c>
    </row>
    <row r="1610" spans="1:18" ht="18" customHeight="1" x14ac:dyDescent="0.15">
      <c r="A1610" s="30">
        <v>3</v>
      </c>
      <c r="B1610" s="31" t="s">
        <v>859</v>
      </c>
      <c r="C1610" s="31">
        <v>1</v>
      </c>
      <c r="D1610" s="31" t="s">
        <v>860</v>
      </c>
      <c r="E1610" s="31">
        <v>2</v>
      </c>
      <c r="F1610" s="31" t="s">
        <v>909</v>
      </c>
      <c r="G1610" s="31">
        <v>12</v>
      </c>
      <c r="H1610" s="31" t="s">
        <v>36</v>
      </c>
      <c r="I1610" s="31">
        <v>1</v>
      </c>
      <c r="J1610" s="84" t="s">
        <v>37</v>
      </c>
      <c r="K1610" s="98"/>
      <c r="L1610" s="98"/>
      <c r="M1610" s="98"/>
      <c r="N1610" s="83" t="s">
        <v>3343</v>
      </c>
      <c r="O1610" s="98">
        <v>11520</v>
      </c>
      <c r="P1610" s="81"/>
      <c r="Q1610" s="33"/>
      <c r="R1610" s="39" t="s">
        <v>453</v>
      </c>
    </row>
    <row r="1611" spans="1:18" ht="18" customHeight="1" x14ac:dyDescent="0.15">
      <c r="A1611" s="30">
        <v>3</v>
      </c>
      <c r="B1611" s="31" t="s">
        <v>859</v>
      </c>
      <c r="C1611" s="31">
        <v>1</v>
      </c>
      <c r="D1611" s="31" t="s">
        <v>860</v>
      </c>
      <c r="E1611" s="31">
        <v>2</v>
      </c>
      <c r="F1611" s="31" t="s">
        <v>909</v>
      </c>
      <c r="G1611" s="32">
        <v>13</v>
      </c>
      <c r="H1611" s="32" t="s">
        <v>39</v>
      </c>
      <c r="I1611" s="32"/>
      <c r="J1611" s="83"/>
      <c r="K1611" s="98"/>
      <c r="L1611" s="98"/>
      <c r="M1611" s="98"/>
      <c r="N1611" s="83"/>
      <c r="O1611" s="33"/>
      <c r="P1611" s="81"/>
      <c r="Q1611" s="33"/>
      <c r="R1611" s="39" t="s">
        <v>453</v>
      </c>
    </row>
    <row r="1612" spans="1:18" ht="18" customHeight="1" x14ac:dyDescent="0.15">
      <c r="A1612" s="30">
        <v>3</v>
      </c>
      <c r="B1612" s="31" t="s">
        <v>859</v>
      </c>
      <c r="C1612" s="31">
        <v>1</v>
      </c>
      <c r="D1612" s="31" t="s">
        <v>860</v>
      </c>
      <c r="E1612" s="31">
        <v>2</v>
      </c>
      <c r="F1612" s="31" t="s">
        <v>909</v>
      </c>
      <c r="G1612" s="31">
        <v>13</v>
      </c>
      <c r="H1612" s="31" t="s">
        <v>39</v>
      </c>
      <c r="I1612" s="32">
        <v>51</v>
      </c>
      <c r="J1612" s="83" t="s">
        <v>175</v>
      </c>
      <c r="K1612" s="98">
        <v>38</v>
      </c>
      <c r="L1612" s="98">
        <v>246</v>
      </c>
      <c r="M1612" s="98">
        <f>K1612-L1612</f>
        <v>-208</v>
      </c>
      <c r="N1612" s="83" t="s">
        <v>912</v>
      </c>
      <c r="O1612" s="98">
        <v>37060</v>
      </c>
      <c r="P1612" s="81"/>
      <c r="Q1612" s="33"/>
      <c r="R1612" s="39" t="s">
        <v>453</v>
      </c>
    </row>
    <row r="1613" spans="1:18" ht="18" customHeight="1" x14ac:dyDescent="0.15">
      <c r="A1613" s="30">
        <v>3</v>
      </c>
      <c r="B1613" s="31" t="s">
        <v>859</v>
      </c>
      <c r="C1613" s="31">
        <v>1</v>
      </c>
      <c r="D1613" s="31" t="s">
        <v>860</v>
      </c>
      <c r="E1613" s="31">
        <v>2</v>
      </c>
      <c r="F1613" s="31" t="s">
        <v>909</v>
      </c>
      <c r="G1613" s="32">
        <v>14</v>
      </c>
      <c r="H1613" s="32" t="s">
        <v>40</v>
      </c>
      <c r="I1613" s="32"/>
      <c r="J1613" s="83"/>
      <c r="K1613" s="98"/>
      <c r="L1613" s="98"/>
      <c r="M1613" s="98"/>
      <c r="N1613" s="83"/>
      <c r="O1613" s="33"/>
      <c r="P1613" s="81"/>
      <c r="Q1613" s="33"/>
      <c r="R1613" s="39" t="s">
        <v>453</v>
      </c>
    </row>
    <row r="1614" spans="1:18" ht="18" customHeight="1" x14ac:dyDescent="0.15">
      <c r="A1614" s="30">
        <v>3</v>
      </c>
      <c r="B1614" s="31" t="s">
        <v>859</v>
      </c>
      <c r="C1614" s="31">
        <v>1</v>
      </c>
      <c r="D1614" s="31" t="s">
        <v>860</v>
      </c>
      <c r="E1614" s="31">
        <v>2</v>
      </c>
      <c r="F1614" s="31" t="s">
        <v>909</v>
      </c>
      <c r="G1614" s="31">
        <v>14</v>
      </c>
      <c r="H1614" s="31" t="s">
        <v>40</v>
      </c>
      <c r="I1614" s="32">
        <v>41</v>
      </c>
      <c r="J1614" s="83" t="s">
        <v>182</v>
      </c>
      <c r="K1614" s="98">
        <v>223</v>
      </c>
      <c r="L1614" s="98">
        <v>221</v>
      </c>
      <c r="M1614" s="98">
        <f>K1614-L1614</f>
        <v>2</v>
      </c>
      <c r="N1614" s="83" t="s">
        <v>913</v>
      </c>
      <c r="O1614" s="98">
        <v>222360</v>
      </c>
      <c r="P1614" s="81"/>
      <c r="Q1614" s="33"/>
      <c r="R1614" s="39" t="s">
        <v>453</v>
      </c>
    </row>
    <row r="1615" spans="1:18" s="6" customFormat="1" ht="18" customHeight="1" x14ac:dyDescent="0.15">
      <c r="A1615" s="13">
        <v>3</v>
      </c>
      <c r="B1615" s="14" t="s">
        <v>3039</v>
      </c>
      <c r="C1615" s="19">
        <v>1</v>
      </c>
      <c r="D1615" s="14" t="s">
        <v>860</v>
      </c>
      <c r="E1615" s="20">
        <v>3</v>
      </c>
      <c r="F1615" s="21" t="s">
        <v>3043</v>
      </c>
      <c r="G1615" s="20"/>
      <c r="H1615" s="21"/>
      <c r="I1615" s="20"/>
      <c r="J1615" s="20"/>
      <c r="K1615" s="22">
        <f>IF(C1615="",SUMIFS($K1616:$K$6096,$A1616:$A$6096,A1615,$E1616:$E$6096,""),IF(E1615="",SUMIFS($K1616:$K$6096,$A1616:$A$6096,A1615,$C1616:$C$6096,C1615,$G1616:$G$6096,""),IF(G1615="",SUMIFS($K1616:$K$6096,$A1616:$A$6096,A1615,$C1616:$C$6096,C1615,$E1616:$E$6096,E1615,$R1616:$R$6096,R1615),IF(I1615="",SUMIFS($K1616:$K$6096,$A1616:$A$6096,A1615,$C1616:$C$6096,C1615,$E1616:$E$6096,E1615,$G1616:$G$6096,G1615,$R1616:$R$6096,R1615),0))))</f>
        <v>384018</v>
      </c>
      <c r="L1615" s="22">
        <f>IF(C1615="",SUMIFS($L1616:$L$6096,$A1616:$A$6096,A1615,$E1616:$E$6096,""),IF(E1615="",SUMIFS($L1616:$L$6096,$A1616:$A$6096,A1615,$C1616:$C$6096,C1615,$G1616:$G$6096,""),IF(G1615="",SUMIFS($L1616:$L$6096,$A1616:$A$6096,A1615,$C1616:$C$6096,C1615,$E1616:$E$6096,E1615,$R1616:$R$6096,R1615),IF(I1615="",SUMIFS($L1616:$L$6096,$A1616:$A$6096,A1615,$C1616:$C$6096,C1615,$E1616:$E$6096,E1615,$G1616:$G$6096,G1615,$R1616:$R$6096,R1615),0))))</f>
        <v>369556</v>
      </c>
      <c r="M1615" s="22">
        <f t="shared" ref="M1615" si="100">K1615-L1615</f>
        <v>14462</v>
      </c>
      <c r="N1615" s="77"/>
      <c r="O1615" s="23"/>
      <c r="P1615" s="60"/>
      <c r="Q1615" s="73">
        <f>IF(C1615="",SUMIFS($Q1616:$Q$6096,$A1616:$A$6096,A1615,$E1616:$E$6096,""),IF(E1615="",SUMIFS($Q1616:$Q$6096,$A1616:$A$6096,A1615,$C1616:$C$6096,C1615,$G1616:$G$6096,""),IF(G1615="",SUMIFS($Q1616:$Q$6096,$A1616:$A$6096,A1615,$C1616:$C$6096,C1615,$E1616:$E$6096,E1615,$R1616:$R$6096,R1615),IF(I1615="",SUMIFS($Q1616:$Q$6096,$A1616:$A$6096,A1615,$C1616:$C$6096,C1615,$E1616:$E$6096,E1615,$G1616:$G$6096,G1615,$R1616:$R$6096,R1615),0))))</f>
        <v>26149</v>
      </c>
      <c r="R1615" s="61" t="s">
        <v>3041</v>
      </c>
    </row>
    <row r="1616" spans="1:18" ht="18" customHeight="1" x14ac:dyDescent="0.15">
      <c r="A1616" s="30">
        <v>3</v>
      </c>
      <c r="B1616" s="31" t="s">
        <v>859</v>
      </c>
      <c r="C1616" s="31">
        <v>1</v>
      </c>
      <c r="D1616" s="31" t="s">
        <v>860</v>
      </c>
      <c r="E1616" s="31">
        <v>3</v>
      </c>
      <c r="F1616" s="31" t="s">
        <v>914</v>
      </c>
      <c r="G1616" s="32">
        <v>2</v>
      </c>
      <c r="H1616" s="32" t="s">
        <v>20</v>
      </c>
      <c r="I1616" s="32"/>
      <c r="J1616" s="83"/>
      <c r="K1616" s="98"/>
      <c r="L1616" s="98"/>
      <c r="M1616" s="98"/>
      <c r="N1616" s="83"/>
      <c r="O1616" s="33"/>
      <c r="P1616" s="81" t="s">
        <v>4815</v>
      </c>
      <c r="Q1616" s="33">
        <v>409</v>
      </c>
      <c r="R1616" s="39" t="s">
        <v>862</v>
      </c>
    </row>
    <row r="1617" spans="1:18" ht="18" customHeight="1" x14ac:dyDescent="0.15">
      <c r="A1617" s="30">
        <v>3</v>
      </c>
      <c r="B1617" s="31" t="s">
        <v>859</v>
      </c>
      <c r="C1617" s="31">
        <v>1</v>
      </c>
      <c r="D1617" s="31" t="s">
        <v>860</v>
      </c>
      <c r="E1617" s="31">
        <v>3</v>
      </c>
      <c r="F1617" s="31" t="s">
        <v>914</v>
      </c>
      <c r="G1617" s="31">
        <v>2</v>
      </c>
      <c r="H1617" s="31" t="s">
        <v>20</v>
      </c>
      <c r="I1617" s="32">
        <v>3</v>
      </c>
      <c r="J1617" s="83" t="s">
        <v>21</v>
      </c>
      <c r="K1617" s="98">
        <v>22090</v>
      </c>
      <c r="L1617" s="98">
        <v>16476</v>
      </c>
      <c r="M1617" s="98">
        <f>K1617-L1617</f>
        <v>5614</v>
      </c>
      <c r="N1617" s="83" t="s">
        <v>70</v>
      </c>
      <c r="O1617" s="98">
        <v>22089900</v>
      </c>
      <c r="P1617" s="81" t="s">
        <v>4816</v>
      </c>
      <c r="Q1617" s="33"/>
      <c r="R1617" s="39" t="s">
        <v>862</v>
      </c>
    </row>
    <row r="1618" spans="1:18" ht="18" customHeight="1" x14ac:dyDescent="0.15">
      <c r="A1618" s="30">
        <v>3</v>
      </c>
      <c r="B1618" s="31" t="s">
        <v>859</v>
      </c>
      <c r="C1618" s="31">
        <v>1</v>
      </c>
      <c r="D1618" s="31" t="s">
        <v>860</v>
      </c>
      <c r="E1618" s="31">
        <v>3</v>
      </c>
      <c r="F1618" s="31" t="s">
        <v>914</v>
      </c>
      <c r="G1618" s="32">
        <v>3</v>
      </c>
      <c r="H1618" s="32" t="s">
        <v>22</v>
      </c>
      <c r="I1618" s="32"/>
      <c r="J1618" s="83"/>
      <c r="K1618" s="98"/>
      <c r="L1618" s="98"/>
      <c r="M1618" s="98"/>
      <c r="N1618" s="83"/>
      <c r="O1618" s="33"/>
      <c r="P1618" s="81" t="s">
        <v>4817</v>
      </c>
      <c r="Q1618" s="33">
        <v>180</v>
      </c>
      <c r="R1618" s="39" t="s">
        <v>862</v>
      </c>
    </row>
    <row r="1619" spans="1:18" ht="18" customHeight="1" x14ac:dyDescent="0.15">
      <c r="A1619" s="30">
        <v>3</v>
      </c>
      <c r="B1619" s="31" t="s">
        <v>859</v>
      </c>
      <c r="C1619" s="31">
        <v>1</v>
      </c>
      <c r="D1619" s="31" t="s">
        <v>860</v>
      </c>
      <c r="E1619" s="31">
        <v>3</v>
      </c>
      <c r="F1619" s="31" t="s">
        <v>914</v>
      </c>
      <c r="G1619" s="31">
        <v>3</v>
      </c>
      <c r="H1619" s="31" t="s">
        <v>22</v>
      </c>
      <c r="I1619" s="32">
        <v>31</v>
      </c>
      <c r="J1619" s="83" t="s">
        <v>23</v>
      </c>
      <c r="K1619" s="98">
        <v>300</v>
      </c>
      <c r="L1619" s="98">
        <v>0</v>
      </c>
      <c r="M1619" s="98">
        <f t="shared" ref="M1619:M1622" si="101">K1619-L1619</f>
        <v>300</v>
      </c>
      <c r="N1619" s="83" t="s">
        <v>70</v>
      </c>
      <c r="O1619" s="98">
        <v>300000</v>
      </c>
      <c r="P1619" s="81" t="s">
        <v>4816</v>
      </c>
      <c r="Q1619" s="33"/>
      <c r="R1619" s="39" t="s">
        <v>862</v>
      </c>
    </row>
    <row r="1620" spans="1:18" ht="18" customHeight="1" x14ac:dyDescent="0.15">
      <c r="A1620" s="30">
        <v>3</v>
      </c>
      <c r="B1620" s="31" t="s">
        <v>859</v>
      </c>
      <c r="C1620" s="31">
        <v>1</v>
      </c>
      <c r="D1620" s="31" t="s">
        <v>860</v>
      </c>
      <c r="E1620" s="31">
        <v>3</v>
      </c>
      <c r="F1620" s="31" t="s">
        <v>914</v>
      </c>
      <c r="G1620" s="31">
        <v>3</v>
      </c>
      <c r="H1620" s="31" t="s">
        <v>22</v>
      </c>
      <c r="I1620" s="32">
        <v>32</v>
      </c>
      <c r="J1620" s="83" t="s">
        <v>139</v>
      </c>
      <c r="K1620" s="98">
        <v>252</v>
      </c>
      <c r="L1620" s="98">
        <v>528</v>
      </c>
      <c r="M1620" s="98">
        <f t="shared" si="101"/>
        <v>-276</v>
      </c>
      <c r="N1620" s="83" t="s">
        <v>70</v>
      </c>
      <c r="O1620" s="98">
        <v>252000</v>
      </c>
      <c r="P1620" s="81" t="s">
        <v>2815</v>
      </c>
      <c r="Q1620" s="33">
        <v>130</v>
      </c>
      <c r="R1620" s="39" t="s">
        <v>862</v>
      </c>
    </row>
    <row r="1621" spans="1:18" ht="18" customHeight="1" x14ac:dyDescent="0.15">
      <c r="A1621" s="30">
        <v>3</v>
      </c>
      <c r="B1621" s="31" t="s">
        <v>859</v>
      </c>
      <c r="C1621" s="31">
        <v>1</v>
      </c>
      <c r="D1621" s="31" t="s">
        <v>860</v>
      </c>
      <c r="E1621" s="31">
        <v>3</v>
      </c>
      <c r="F1621" s="31" t="s">
        <v>914</v>
      </c>
      <c r="G1621" s="31">
        <v>3</v>
      </c>
      <c r="H1621" s="31" t="s">
        <v>22</v>
      </c>
      <c r="I1621" s="32">
        <v>33</v>
      </c>
      <c r="J1621" s="83" t="s">
        <v>24</v>
      </c>
      <c r="K1621" s="98">
        <v>513</v>
      </c>
      <c r="L1621" s="98">
        <v>328</v>
      </c>
      <c r="M1621" s="98">
        <f t="shared" si="101"/>
        <v>185</v>
      </c>
      <c r="N1621" s="83" t="s">
        <v>70</v>
      </c>
      <c r="O1621" s="98">
        <v>512400</v>
      </c>
      <c r="P1621" s="81" t="s">
        <v>4818</v>
      </c>
      <c r="Q1621" s="33">
        <v>3</v>
      </c>
      <c r="R1621" s="39" t="s">
        <v>862</v>
      </c>
    </row>
    <row r="1622" spans="1:18" ht="18" customHeight="1" x14ac:dyDescent="0.15">
      <c r="A1622" s="30">
        <v>3</v>
      </c>
      <c r="B1622" s="31" t="s">
        <v>859</v>
      </c>
      <c r="C1622" s="31">
        <v>1</v>
      </c>
      <c r="D1622" s="31" t="s">
        <v>860</v>
      </c>
      <c r="E1622" s="31">
        <v>3</v>
      </c>
      <c r="F1622" s="31" t="s">
        <v>914</v>
      </c>
      <c r="G1622" s="31">
        <v>3</v>
      </c>
      <c r="H1622" s="31" t="s">
        <v>22</v>
      </c>
      <c r="I1622" s="32">
        <v>35</v>
      </c>
      <c r="J1622" s="83" t="s">
        <v>25</v>
      </c>
      <c r="K1622" s="98">
        <v>634</v>
      </c>
      <c r="L1622" s="98">
        <v>910</v>
      </c>
      <c r="M1622" s="98">
        <f t="shared" si="101"/>
        <v>-276</v>
      </c>
      <c r="N1622" s="83" t="s">
        <v>3344</v>
      </c>
      <c r="O1622" s="98">
        <v>369600</v>
      </c>
      <c r="P1622" s="81" t="s">
        <v>4819</v>
      </c>
      <c r="Q1622" s="33"/>
      <c r="R1622" s="39" t="s">
        <v>862</v>
      </c>
    </row>
    <row r="1623" spans="1:18" ht="18" customHeight="1" x14ac:dyDescent="0.15">
      <c r="A1623" s="30">
        <v>3</v>
      </c>
      <c r="B1623" s="31" t="s">
        <v>859</v>
      </c>
      <c r="C1623" s="31">
        <v>1</v>
      </c>
      <c r="D1623" s="31" t="s">
        <v>860</v>
      </c>
      <c r="E1623" s="31">
        <v>3</v>
      </c>
      <c r="F1623" s="31" t="s">
        <v>914</v>
      </c>
      <c r="G1623" s="31">
        <v>3</v>
      </c>
      <c r="H1623" s="31" t="s">
        <v>22</v>
      </c>
      <c r="I1623" s="31">
        <v>35</v>
      </c>
      <c r="J1623" s="84" t="s">
        <v>25</v>
      </c>
      <c r="K1623" s="98"/>
      <c r="L1623" s="98"/>
      <c r="M1623" s="98"/>
      <c r="N1623" s="83" t="s">
        <v>3345</v>
      </c>
      <c r="O1623" s="98">
        <v>264000</v>
      </c>
      <c r="P1623" s="81" t="s">
        <v>4820</v>
      </c>
      <c r="Q1623" s="33">
        <v>2640</v>
      </c>
      <c r="R1623" s="39" t="s">
        <v>862</v>
      </c>
    </row>
    <row r="1624" spans="1:18" ht="18" customHeight="1" x14ac:dyDescent="0.15">
      <c r="A1624" s="30">
        <v>3</v>
      </c>
      <c r="B1624" s="31" t="s">
        <v>859</v>
      </c>
      <c r="C1624" s="31">
        <v>1</v>
      </c>
      <c r="D1624" s="31" t="s">
        <v>860</v>
      </c>
      <c r="E1624" s="31">
        <v>3</v>
      </c>
      <c r="F1624" s="31" t="s">
        <v>914</v>
      </c>
      <c r="G1624" s="31">
        <v>3</v>
      </c>
      <c r="H1624" s="31" t="s">
        <v>22</v>
      </c>
      <c r="I1624" s="32">
        <v>39</v>
      </c>
      <c r="J1624" s="83" t="s">
        <v>26</v>
      </c>
      <c r="K1624" s="98">
        <v>5081</v>
      </c>
      <c r="L1624" s="98">
        <v>3761</v>
      </c>
      <c r="M1624" s="98">
        <f t="shared" ref="M1624:M1626" si="102">K1624-L1624</f>
        <v>1320</v>
      </c>
      <c r="N1624" s="83" t="s">
        <v>70</v>
      </c>
      <c r="O1624" s="98">
        <v>5080828</v>
      </c>
      <c r="P1624" s="81" t="s">
        <v>4821</v>
      </c>
      <c r="Q1624" s="33"/>
      <c r="R1624" s="39" t="s">
        <v>862</v>
      </c>
    </row>
    <row r="1625" spans="1:18" ht="18" customHeight="1" x14ac:dyDescent="0.15">
      <c r="A1625" s="30">
        <v>3</v>
      </c>
      <c r="B1625" s="31" t="s">
        <v>859</v>
      </c>
      <c r="C1625" s="31">
        <v>1</v>
      </c>
      <c r="D1625" s="31" t="s">
        <v>860</v>
      </c>
      <c r="E1625" s="31">
        <v>3</v>
      </c>
      <c r="F1625" s="31" t="s">
        <v>914</v>
      </c>
      <c r="G1625" s="31">
        <v>3</v>
      </c>
      <c r="H1625" s="31" t="s">
        <v>22</v>
      </c>
      <c r="I1625" s="32">
        <v>40</v>
      </c>
      <c r="J1625" s="83" t="s">
        <v>27</v>
      </c>
      <c r="K1625" s="98">
        <v>3569</v>
      </c>
      <c r="L1625" s="98">
        <v>2604</v>
      </c>
      <c r="M1625" s="98">
        <f t="shared" si="102"/>
        <v>965</v>
      </c>
      <c r="N1625" s="83" t="s">
        <v>70</v>
      </c>
      <c r="O1625" s="98">
        <v>3568952</v>
      </c>
      <c r="P1625" s="81" t="s">
        <v>4822</v>
      </c>
      <c r="Q1625" s="33">
        <v>877</v>
      </c>
      <c r="R1625" s="39" t="s">
        <v>862</v>
      </c>
    </row>
    <row r="1626" spans="1:18" ht="18" customHeight="1" x14ac:dyDescent="0.15">
      <c r="A1626" s="30">
        <v>3</v>
      </c>
      <c r="B1626" s="31" t="s">
        <v>859</v>
      </c>
      <c r="C1626" s="31">
        <v>1</v>
      </c>
      <c r="D1626" s="31" t="s">
        <v>860</v>
      </c>
      <c r="E1626" s="31">
        <v>3</v>
      </c>
      <c r="F1626" s="31" t="s">
        <v>914</v>
      </c>
      <c r="G1626" s="31">
        <v>3</v>
      </c>
      <c r="H1626" s="31" t="s">
        <v>22</v>
      </c>
      <c r="I1626" s="32">
        <v>41</v>
      </c>
      <c r="J1626" s="83" t="s">
        <v>75</v>
      </c>
      <c r="K1626" s="98">
        <v>324</v>
      </c>
      <c r="L1626" s="98">
        <v>213</v>
      </c>
      <c r="M1626" s="98">
        <f t="shared" si="102"/>
        <v>111</v>
      </c>
      <c r="N1626" s="83" t="s">
        <v>70</v>
      </c>
      <c r="O1626" s="98">
        <v>324000</v>
      </c>
      <c r="P1626" s="81" t="s">
        <v>4823</v>
      </c>
      <c r="Q1626" s="33"/>
      <c r="R1626" s="39" t="s">
        <v>862</v>
      </c>
    </row>
    <row r="1627" spans="1:18" ht="18" customHeight="1" x14ac:dyDescent="0.15">
      <c r="A1627" s="30">
        <v>3</v>
      </c>
      <c r="B1627" s="31" t="s">
        <v>859</v>
      </c>
      <c r="C1627" s="31">
        <v>1</v>
      </c>
      <c r="D1627" s="31" t="s">
        <v>860</v>
      </c>
      <c r="E1627" s="31">
        <v>3</v>
      </c>
      <c r="F1627" s="31" t="s">
        <v>914</v>
      </c>
      <c r="G1627" s="32">
        <v>4</v>
      </c>
      <c r="H1627" s="32" t="s">
        <v>28</v>
      </c>
      <c r="I1627" s="32"/>
      <c r="J1627" s="83"/>
      <c r="K1627" s="98"/>
      <c r="L1627" s="98"/>
      <c r="M1627" s="98"/>
      <c r="N1627" s="83"/>
      <c r="O1627" s="33"/>
      <c r="P1627" s="81" t="s">
        <v>4824</v>
      </c>
      <c r="Q1627" s="33">
        <v>20644</v>
      </c>
      <c r="R1627" s="39" t="s">
        <v>862</v>
      </c>
    </row>
    <row r="1628" spans="1:18" ht="18" customHeight="1" x14ac:dyDescent="0.15">
      <c r="A1628" s="30">
        <v>3</v>
      </c>
      <c r="B1628" s="31" t="s">
        <v>859</v>
      </c>
      <c r="C1628" s="31">
        <v>1</v>
      </c>
      <c r="D1628" s="31" t="s">
        <v>860</v>
      </c>
      <c r="E1628" s="31">
        <v>3</v>
      </c>
      <c r="F1628" s="31" t="s">
        <v>914</v>
      </c>
      <c r="G1628" s="31">
        <v>4</v>
      </c>
      <c r="H1628" s="31" t="s">
        <v>28</v>
      </c>
      <c r="I1628" s="32">
        <v>31</v>
      </c>
      <c r="J1628" s="83" t="s">
        <v>29</v>
      </c>
      <c r="K1628" s="98">
        <v>6643</v>
      </c>
      <c r="L1628" s="98">
        <v>5034</v>
      </c>
      <c r="M1628" s="98">
        <f t="shared" ref="M1628:M1629" si="103">K1628-L1628</f>
        <v>1609</v>
      </c>
      <c r="N1628" s="83" t="s">
        <v>70</v>
      </c>
      <c r="O1628" s="98">
        <v>6642501</v>
      </c>
      <c r="P1628" s="81" t="s">
        <v>4825</v>
      </c>
      <c r="Q1628" s="33"/>
      <c r="R1628" s="39" t="s">
        <v>862</v>
      </c>
    </row>
    <row r="1629" spans="1:18" ht="18" customHeight="1" x14ac:dyDescent="0.15">
      <c r="A1629" s="30">
        <v>3</v>
      </c>
      <c r="B1629" s="31" t="s">
        <v>859</v>
      </c>
      <c r="C1629" s="31">
        <v>1</v>
      </c>
      <c r="D1629" s="31" t="s">
        <v>860</v>
      </c>
      <c r="E1629" s="31">
        <v>3</v>
      </c>
      <c r="F1629" s="31" t="s">
        <v>914</v>
      </c>
      <c r="G1629" s="31">
        <v>4</v>
      </c>
      <c r="H1629" s="31" t="s">
        <v>28</v>
      </c>
      <c r="I1629" s="32">
        <v>41</v>
      </c>
      <c r="J1629" s="83" t="s">
        <v>149</v>
      </c>
      <c r="K1629" s="98">
        <v>0</v>
      </c>
      <c r="L1629" s="98">
        <v>681</v>
      </c>
      <c r="M1629" s="98">
        <f t="shared" si="103"/>
        <v>-681</v>
      </c>
      <c r="N1629" s="83"/>
      <c r="O1629" s="98"/>
      <c r="P1629" s="81" t="s">
        <v>4822</v>
      </c>
      <c r="Q1629" s="33">
        <v>438</v>
      </c>
      <c r="R1629" s="39" t="s">
        <v>862</v>
      </c>
    </row>
    <row r="1630" spans="1:18" ht="18" customHeight="1" x14ac:dyDescent="0.15">
      <c r="A1630" s="30">
        <v>3</v>
      </c>
      <c r="B1630" s="31" t="s">
        <v>859</v>
      </c>
      <c r="C1630" s="31">
        <v>1</v>
      </c>
      <c r="D1630" s="31" t="s">
        <v>860</v>
      </c>
      <c r="E1630" s="31">
        <v>3</v>
      </c>
      <c r="F1630" s="31" t="s">
        <v>914</v>
      </c>
      <c r="G1630" s="32">
        <v>7</v>
      </c>
      <c r="H1630" s="32" t="s">
        <v>44</v>
      </c>
      <c r="I1630" s="32"/>
      <c r="J1630" s="83"/>
      <c r="K1630" s="98"/>
      <c r="L1630" s="98"/>
      <c r="M1630" s="98"/>
      <c r="N1630" s="83"/>
      <c r="O1630" s="33"/>
      <c r="P1630" s="81" t="s">
        <v>4811</v>
      </c>
      <c r="Q1630" s="33"/>
      <c r="R1630" s="39" t="s">
        <v>862</v>
      </c>
    </row>
    <row r="1631" spans="1:18" ht="18" customHeight="1" x14ac:dyDescent="0.15">
      <c r="A1631" s="30">
        <v>3</v>
      </c>
      <c r="B1631" s="31" t="s">
        <v>859</v>
      </c>
      <c r="C1631" s="31">
        <v>1</v>
      </c>
      <c r="D1631" s="31" t="s">
        <v>860</v>
      </c>
      <c r="E1631" s="31">
        <v>3</v>
      </c>
      <c r="F1631" s="31" t="s">
        <v>914</v>
      </c>
      <c r="G1631" s="31">
        <v>7</v>
      </c>
      <c r="H1631" s="31" t="s">
        <v>44</v>
      </c>
      <c r="I1631" s="32">
        <v>1</v>
      </c>
      <c r="J1631" s="83" t="s">
        <v>155</v>
      </c>
      <c r="K1631" s="98">
        <v>0</v>
      </c>
      <c r="L1631" s="98">
        <v>3568</v>
      </c>
      <c r="M1631" s="98">
        <f>K1631-L1631</f>
        <v>-3568</v>
      </c>
      <c r="N1631" s="83"/>
      <c r="O1631" s="98"/>
      <c r="P1631" s="81" t="s">
        <v>4826</v>
      </c>
      <c r="Q1631" s="33">
        <v>828</v>
      </c>
      <c r="R1631" s="39" t="s">
        <v>862</v>
      </c>
    </row>
    <row r="1632" spans="1:18" ht="18" customHeight="1" x14ac:dyDescent="0.15">
      <c r="A1632" s="30">
        <v>3</v>
      </c>
      <c r="B1632" s="31" t="s">
        <v>859</v>
      </c>
      <c r="C1632" s="31">
        <v>1</v>
      </c>
      <c r="D1632" s="31" t="s">
        <v>860</v>
      </c>
      <c r="E1632" s="31">
        <v>3</v>
      </c>
      <c r="F1632" s="31" t="s">
        <v>914</v>
      </c>
      <c r="G1632" s="32">
        <v>8</v>
      </c>
      <c r="H1632" s="32" t="s">
        <v>77</v>
      </c>
      <c r="I1632" s="32"/>
      <c r="J1632" s="83"/>
      <c r="K1632" s="98"/>
      <c r="L1632" s="98"/>
      <c r="M1632" s="98"/>
      <c r="N1632" s="83"/>
      <c r="O1632" s="33"/>
      <c r="P1632" s="81" t="s">
        <v>4827</v>
      </c>
      <c r="Q1632" s="33"/>
      <c r="R1632" s="39" t="s">
        <v>862</v>
      </c>
    </row>
    <row r="1633" spans="1:18" ht="18" customHeight="1" x14ac:dyDescent="0.15">
      <c r="A1633" s="30">
        <v>3</v>
      </c>
      <c r="B1633" s="31" t="s">
        <v>859</v>
      </c>
      <c r="C1633" s="31">
        <v>1</v>
      </c>
      <c r="D1633" s="31" t="s">
        <v>860</v>
      </c>
      <c r="E1633" s="31">
        <v>3</v>
      </c>
      <c r="F1633" s="31" t="s">
        <v>914</v>
      </c>
      <c r="G1633" s="31">
        <v>8</v>
      </c>
      <c r="H1633" s="31" t="s">
        <v>77</v>
      </c>
      <c r="I1633" s="32">
        <v>11</v>
      </c>
      <c r="J1633" s="83" t="s">
        <v>78</v>
      </c>
      <c r="K1633" s="98">
        <v>34</v>
      </c>
      <c r="L1633" s="98">
        <v>304</v>
      </c>
      <c r="M1633" s="98">
        <f>K1633-L1633</f>
        <v>-270</v>
      </c>
      <c r="N1633" s="83" t="s">
        <v>915</v>
      </c>
      <c r="O1633" s="98"/>
      <c r="P1633" s="81"/>
      <c r="Q1633" s="33"/>
      <c r="R1633" s="39" t="s">
        <v>862</v>
      </c>
    </row>
    <row r="1634" spans="1:18" ht="18" customHeight="1" x14ac:dyDescent="0.15">
      <c r="A1634" s="30">
        <v>3</v>
      </c>
      <c r="B1634" s="31" t="s">
        <v>859</v>
      </c>
      <c r="C1634" s="31">
        <v>1</v>
      </c>
      <c r="D1634" s="31" t="s">
        <v>860</v>
      </c>
      <c r="E1634" s="31">
        <v>3</v>
      </c>
      <c r="F1634" s="31" t="s">
        <v>914</v>
      </c>
      <c r="G1634" s="31">
        <v>8</v>
      </c>
      <c r="H1634" s="31" t="s">
        <v>77</v>
      </c>
      <c r="I1634" s="31">
        <v>11</v>
      </c>
      <c r="J1634" s="84" t="s">
        <v>78</v>
      </c>
      <c r="K1634" s="98"/>
      <c r="L1634" s="98"/>
      <c r="M1634" s="98"/>
      <c r="N1634" s="83" t="s">
        <v>3346</v>
      </c>
      <c r="O1634" s="98">
        <v>25200</v>
      </c>
      <c r="P1634" s="81"/>
      <c r="Q1634" s="33"/>
      <c r="R1634" s="39" t="s">
        <v>862</v>
      </c>
    </row>
    <row r="1635" spans="1:18" ht="18" customHeight="1" x14ac:dyDescent="0.15">
      <c r="A1635" s="30">
        <v>3</v>
      </c>
      <c r="B1635" s="31" t="s">
        <v>859</v>
      </c>
      <c r="C1635" s="31">
        <v>1</v>
      </c>
      <c r="D1635" s="31" t="s">
        <v>860</v>
      </c>
      <c r="E1635" s="31">
        <v>3</v>
      </c>
      <c r="F1635" s="31" t="s">
        <v>914</v>
      </c>
      <c r="G1635" s="31">
        <v>8</v>
      </c>
      <c r="H1635" s="31" t="s">
        <v>77</v>
      </c>
      <c r="I1635" s="31">
        <v>11</v>
      </c>
      <c r="J1635" s="84" t="s">
        <v>78</v>
      </c>
      <c r="K1635" s="98"/>
      <c r="L1635" s="98"/>
      <c r="M1635" s="98"/>
      <c r="N1635" s="83" t="s">
        <v>4253</v>
      </c>
      <c r="O1635" s="98">
        <v>8400</v>
      </c>
      <c r="P1635" s="81"/>
      <c r="Q1635" s="33"/>
      <c r="R1635" s="39" t="s">
        <v>862</v>
      </c>
    </row>
    <row r="1636" spans="1:18" ht="18" customHeight="1" x14ac:dyDescent="0.15">
      <c r="A1636" s="30">
        <v>3</v>
      </c>
      <c r="B1636" s="31" t="s">
        <v>859</v>
      </c>
      <c r="C1636" s="31">
        <v>1</v>
      </c>
      <c r="D1636" s="31" t="s">
        <v>860</v>
      </c>
      <c r="E1636" s="31">
        <v>3</v>
      </c>
      <c r="F1636" s="31" t="s">
        <v>914</v>
      </c>
      <c r="G1636" s="31">
        <v>8</v>
      </c>
      <c r="H1636" s="31" t="s">
        <v>77</v>
      </c>
      <c r="I1636" s="32">
        <v>31</v>
      </c>
      <c r="J1636" s="83" t="s">
        <v>310</v>
      </c>
      <c r="K1636" s="98">
        <v>2365</v>
      </c>
      <c r="L1636" s="98">
        <v>2368</v>
      </c>
      <c r="M1636" s="98">
        <f>K1636-L1636</f>
        <v>-3</v>
      </c>
      <c r="N1636" s="83" t="s">
        <v>3347</v>
      </c>
      <c r="O1636" s="98">
        <v>1300000</v>
      </c>
      <c r="P1636" s="81"/>
      <c r="Q1636" s="33"/>
      <c r="R1636" s="39" t="s">
        <v>862</v>
      </c>
    </row>
    <row r="1637" spans="1:18" ht="18" customHeight="1" x14ac:dyDescent="0.15">
      <c r="A1637" s="30">
        <v>3</v>
      </c>
      <c r="B1637" s="31" t="s">
        <v>859</v>
      </c>
      <c r="C1637" s="31">
        <v>1</v>
      </c>
      <c r="D1637" s="31" t="s">
        <v>860</v>
      </c>
      <c r="E1637" s="31">
        <v>3</v>
      </c>
      <c r="F1637" s="31" t="s">
        <v>914</v>
      </c>
      <c r="G1637" s="31">
        <v>8</v>
      </c>
      <c r="H1637" s="31" t="s">
        <v>77</v>
      </c>
      <c r="I1637" s="31">
        <v>31</v>
      </c>
      <c r="J1637" s="84" t="s">
        <v>310</v>
      </c>
      <c r="K1637" s="98"/>
      <c r="L1637" s="98"/>
      <c r="M1637" s="98"/>
      <c r="N1637" s="83" t="s">
        <v>3348</v>
      </c>
      <c r="O1637" s="98">
        <v>270000</v>
      </c>
      <c r="P1637" s="81"/>
      <c r="Q1637" s="33"/>
      <c r="R1637" s="39" t="s">
        <v>862</v>
      </c>
    </row>
    <row r="1638" spans="1:18" ht="18" customHeight="1" x14ac:dyDescent="0.15">
      <c r="A1638" s="30">
        <v>3</v>
      </c>
      <c r="B1638" s="31" t="s">
        <v>859</v>
      </c>
      <c r="C1638" s="31">
        <v>1</v>
      </c>
      <c r="D1638" s="31" t="s">
        <v>860</v>
      </c>
      <c r="E1638" s="31">
        <v>3</v>
      </c>
      <c r="F1638" s="31" t="s">
        <v>914</v>
      </c>
      <c r="G1638" s="31">
        <v>8</v>
      </c>
      <c r="H1638" s="31" t="s">
        <v>77</v>
      </c>
      <c r="I1638" s="31">
        <v>31</v>
      </c>
      <c r="J1638" s="84" t="s">
        <v>310</v>
      </c>
      <c r="K1638" s="98"/>
      <c r="L1638" s="98"/>
      <c r="M1638" s="98"/>
      <c r="N1638" s="83" t="s">
        <v>3349</v>
      </c>
      <c r="O1638" s="98">
        <v>760000</v>
      </c>
      <c r="P1638" s="81"/>
      <c r="Q1638" s="33"/>
      <c r="R1638" s="39" t="s">
        <v>862</v>
      </c>
    </row>
    <row r="1639" spans="1:18" ht="18" customHeight="1" x14ac:dyDescent="0.15">
      <c r="A1639" s="30">
        <v>3</v>
      </c>
      <c r="B1639" s="31" t="s">
        <v>859</v>
      </c>
      <c r="C1639" s="31">
        <v>1</v>
      </c>
      <c r="D1639" s="31" t="s">
        <v>860</v>
      </c>
      <c r="E1639" s="31">
        <v>3</v>
      </c>
      <c r="F1639" s="31" t="s">
        <v>914</v>
      </c>
      <c r="G1639" s="31">
        <v>8</v>
      </c>
      <c r="H1639" s="31" t="s">
        <v>77</v>
      </c>
      <c r="I1639" s="31">
        <v>31</v>
      </c>
      <c r="J1639" s="84" t="s">
        <v>310</v>
      </c>
      <c r="K1639" s="98"/>
      <c r="L1639" s="98"/>
      <c r="M1639" s="98"/>
      <c r="N1639" s="83" t="s">
        <v>3350</v>
      </c>
      <c r="O1639" s="98">
        <v>35000</v>
      </c>
      <c r="P1639" s="81"/>
      <c r="Q1639" s="33"/>
      <c r="R1639" s="39" t="s">
        <v>862</v>
      </c>
    </row>
    <row r="1640" spans="1:18" ht="18" customHeight="1" x14ac:dyDescent="0.15">
      <c r="A1640" s="30">
        <v>3</v>
      </c>
      <c r="B1640" s="31" t="s">
        <v>859</v>
      </c>
      <c r="C1640" s="31">
        <v>1</v>
      </c>
      <c r="D1640" s="31" t="s">
        <v>860</v>
      </c>
      <c r="E1640" s="31">
        <v>3</v>
      </c>
      <c r="F1640" s="31" t="s">
        <v>914</v>
      </c>
      <c r="G1640" s="32">
        <v>9</v>
      </c>
      <c r="H1640" s="32" t="s">
        <v>30</v>
      </c>
      <c r="I1640" s="32"/>
      <c r="J1640" s="83"/>
      <c r="K1640" s="98"/>
      <c r="L1640" s="98"/>
      <c r="M1640" s="98"/>
      <c r="N1640" s="83"/>
      <c r="O1640" s="33"/>
      <c r="P1640" s="81"/>
      <c r="Q1640" s="33"/>
      <c r="R1640" s="39" t="s">
        <v>862</v>
      </c>
    </row>
    <row r="1641" spans="1:18" ht="18" customHeight="1" x14ac:dyDescent="0.15">
      <c r="A1641" s="30">
        <v>3</v>
      </c>
      <c r="B1641" s="31" t="s">
        <v>859</v>
      </c>
      <c r="C1641" s="31">
        <v>1</v>
      </c>
      <c r="D1641" s="31" t="s">
        <v>860</v>
      </c>
      <c r="E1641" s="31">
        <v>3</v>
      </c>
      <c r="F1641" s="31" t="s">
        <v>914</v>
      </c>
      <c r="G1641" s="31">
        <v>9</v>
      </c>
      <c r="H1641" s="31" t="s">
        <v>30</v>
      </c>
      <c r="I1641" s="32">
        <v>2</v>
      </c>
      <c r="J1641" s="83" t="s">
        <v>31</v>
      </c>
      <c r="K1641" s="98">
        <v>20</v>
      </c>
      <c r="L1641" s="98">
        <v>120</v>
      </c>
      <c r="M1641" s="98">
        <f>K1641-L1641</f>
        <v>-100</v>
      </c>
      <c r="N1641" s="83" t="s">
        <v>4254</v>
      </c>
      <c r="O1641" s="98">
        <v>10800</v>
      </c>
      <c r="P1641" s="81"/>
      <c r="Q1641" s="33"/>
      <c r="R1641" s="39" t="s">
        <v>862</v>
      </c>
    </row>
    <row r="1642" spans="1:18" ht="18" customHeight="1" x14ac:dyDescent="0.15">
      <c r="A1642" s="30">
        <v>3</v>
      </c>
      <c r="B1642" s="31" t="s">
        <v>859</v>
      </c>
      <c r="C1642" s="31">
        <v>1</v>
      </c>
      <c r="D1642" s="31" t="s">
        <v>860</v>
      </c>
      <c r="E1642" s="31">
        <v>3</v>
      </c>
      <c r="F1642" s="31" t="s">
        <v>914</v>
      </c>
      <c r="G1642" s="31">
        <v>9</v>
      </c>
      <c r="H1642" s="31" t="s">
        <v>30</v>
      </c>
      <c r="I1642" s="31">
        <v>2</v>
      </c>
      <c r="J1642" s="84" t="s">
        <v>31</v>
      </c>
      <c r="K1642" s="98"/>
      <c r="L1642" s="98"/>
      <c r="M1642" s="98"/>
      <c r="N1642" s="83" t="s">
        <v>4255</v>
      </c>
      <c r="O1642" s="98">
        <v>8400</v>
      </c>
      <c r="P1642" s="81"/>
      <c r="Q1642" s="33"/>
      <c r="R1642" s="39" t="s">
        <v>862</v>
      </c>
    </row>
    <row r="1643" spans="1:18" ht="18" customHeight="1" x14ac:dyDescent="0.15">
      <c r="A1643" s="30">
        <v>3</v>
      </c>
      <c r="B1643" s="31" t="s">
        <v>859</v>
      </c>
      <c r="C1643" s="31">
        <v>1</v>
      </c>
      <c r="D1643" s="31" t="s">
        <v>860</v>
      </c>
      <c r="E1643" s="31">
        <v>3</v>
      </c>
      <c r="F1643" s="31" t="s">
        <v>914</v>
      </c>
      <c r="G1643" s="31">
        <v>9</v>
      </c>
      <c r="H1643" s="31" t="s">
        <v>30</v>
      </c>
      <c r="I1643" s="32">
        <v>3</v>
      </c>
      <c r="J1643" s="83" t="s">
        <v>32</v>
      </c>
      <c r="K1643" s="98">
        <v>77</v>
      </c>
      <c r="L1643" s="98">
        <v>22</v>
      </c>
      <c r="M1643" s="98">
        <f>K1643-L1643</f>
        <v>55</v>
      </c>
      <c r="N1643" s="83" t="s">
        <v>4256</v>
      </c>
      <c r="O1643" s="98">
        <v>18200</v>
      </c>
      <c r="P1643" s="81"/>
      <c r="Q1643" s="33"/>
      <c r="R1643" s="39" t="s">
        <v>862</v>
      </c>
    </row>
    <row r="1644" spans="1:18" ht="18" customHeight="1" x14ac:dyDescent="0.15">
      <c r="A1644" s="30">
        <v>3</v>
      </c>
      <c r="B1644" s="31" t="s">
        <v>859</v>
      </c>
      <c r="C1644" s="31">
        <v>1</v>
      </c>
      <c r="D1644" s="31" t="s">
        <v>860</v>
      </c>
      <c r="E1644" s="31">
        <v>3</v>
      </c>
      <c r="F1644" s="31" t="s">
        <v>914</v>
      </c>
      <c r="G1644" s="31">
        <v>9</v>
      </c>
      <c r="H1644" s="31" t="s">
        <v>30</v>
      </c>
      <c r="I1644" s="31">
        <v>3</v>
      </c>
      <c r="J1644" s="84" t="s">
        <v>32</v>
      </c>
      <c r="K1644" s="98"/>
      <c r="L1644" s="98"/>
      <c r="M1644" s="98"/>
      <c r="N1644" s="83" t="s">
        <v>4257</v>
      </c>
      <c r="O1644" s="98">
        <v>3600</v>
      </c>
      <c r="P1644" s="81"/>
      <c r="Q1644" s="33"/>
      <c r="R1644" s="39" t="s">
        <v>862</v>
      </c>
    </row>
    <row r="1645" spans="1:18" ht="18" customHeight="1" x14ac:dyDescent="0.15">
      <c r="A1645" s="30">
        <v>3</v>
      </c>
      <c r="B1645" s="31" t="s">
        <v>859</v>
      </c>
      <c r="C1645" s="31">
        <v>1</v>
      </c>
      <c r="D1645" s="31" t="s">
        <v>860</v>
      </c>
      <c r="E1645" s="31">
        <v>3</v>
      </c>
      <c r="F1645" s="31" t="s">
        <v>914</v>
      </c>
      <c r="G1645" s="31">
        <v>9</v>
      </c>
      <c r="H1645" s="31" t="s">
        <v>30</v>
      </c>
      <c r="I1645" s="31">
        <v>3</v>
      </c>
      <c r="J1645" s="84" t="s">
        <v>32</v>
      </c>
      <c r="K1645" s="98"/>
      <c r="L1645" s="98"/>
      <c r="M1645" s="98"/>
      <c r="N1645" s="83" t="s">
        <v>4258</v>
      </c>
      <c r="O1645" s="98">
        <v>54600</v>
      </c>
      <c r="P1645" s="81"/>
      <c r="Q1645" s="33"/>
      <c r="R1645" s="39" t="s">
        <v>862</v>
      </c>
    </row>
    <row r="1646" spans="1:18" ht="18" customHeight="1" x14ac:dyDescent="0.15">
      <c r="A1646" s="30">
        <v>3</v>
      </c>
      <c r="B1646" s="31" t="s">
        <v>859</v>
      </c>
      <c r="C1646" s="31">
        <v>1</v>
      </c>
      <c r="D1646" s="31" t="s">
        <v>860</v>
      </c>
      <c r="E1646" s="31">
        <v>3</v>
      </c>
      <c r="F1646" s="31" t="s">
        <v>914</v>
      </c>
      <c r="G1646" s="32">
        <v>11</v>
      </c>
      <c r="H1646" s="32" t="s">
        <v>33</v>
      </c>
      <c r="I1646" s="32"/>
      <c r="J1646" s="83"/>
      <c r="K1646" s="98"/>
      <c r="L1646" s="98"/>
      <c r="M1646" s="98"/>
      <c r="N1646" s="83"/>
      <c r="O1646" s="33"/>
      <c r="P1646" s="81"/>
      <c r="Q1646" s="33"/>
      <c r="R1646" s="39" t="s">
        <v>862</v>
      </c>
    </row>
    <row r="1647" spans="1:18" ht="18" customHeight="1" x14ac:dyDescent="0.15">
      <c r="A1647" s="30">
        <v>3</v>
      </c>
      <c r="B1647" s="31" t="s">
        <v>859</v>
      </c>
      <c r="C1647" s="31">
        <v>1</v>
      </c>
      <c r="D1647" s="31" t="s">
        <v>860</v>
      </c>
      <c r="E1647" s="31">
        <v>3</v>
      </c>
      <c r="F1647" s="31" t="s">
        <v>914</v>
      </c>
      <c r="G1647" s="31">
        <v>11</v>
      </c>
      <c r="H1647" s="31" t="s">
        <v>33</v>
      </c>
      <c r="I1647" s="32">
        <v>1</v>
      </c>
      <c r="J1647" s="83" t="s">
        <v>34</v>
      </c>
      <c r="K1647" s="98">
        <v>135</v>
      </c>
      <c r="L1647" s="98">
        <v>235</v>
      </c>
      <c r="M1647" s="98">
        <f>K1647-L1647</f>
        <v>-100</v>
      </c>
      <c r="N1647" s="83" t="s">
        <v>916</v>
      </c>
      <c r="O1647" s="98">
        <v>35000</v>
      </c>
      <c r="P1647" s="81"/>
      <c r="Q1647" s="33"/>
      <c r="R1647" s="39" t="s">
        <v>862</v>
      </c>
    </row>
    <row r="1648" spans="1:18" ht="18" customHeight="1" x14ac:dyDescent="0.15">
      <c r="A1648" s="30">
        <v>3</v>
      </c>
      <c r="B1648" s="31" t="s">
        <v>859</v>
      </c>
      <c r="C1648" s="31">
        <v>1</v>
      </c>
      <c r="D1648" s="31" t="s">
        <v>860</v>
      </c>
      <c r="E1648" s="31">
        <v>3</v>
      </c>
      <c r="F1648" s="31" t="s">
        <v>914</v>
      </c>
      <c r="G1648" s="31">
        <v>11</v>
      </c>
      <c r="H1648" s="31" t="s">
        <v>33</v>
      </c>
      <c r="I1648" s="31">
        <v>1</v>
      </c>
      <c r="J1648" s="84" t="s">
        <v>34</v>
      </c>
      <c r="K1648" s="98"/>
      <c r="L1648" s="98"/>
      <c r="M1648" s="98"/>
      <c r="N1648" s="83" t="s">
        <v>917</v>
      </c>
      <c r="O1648" s="98">
        <v>50000</v>
      </c>
      <c r="P1648" s="81"/>
      <c r="Q1648" s="33"/>
      <c r="R1648" s="39" t="s">
        <v>862</v>
      </c>
    </row>
    <row r="1649" spans="1:18" ht="18" customHeight="1" x14ac:dyDescent="0.15">
      <c r="A1649" s="30">
        <v>3</v>
      </c>
      <c r="B1649" s="31" t="s">
        <v>859</v>
      </c>
      <c r="C1649" s="31">
        <v>1</v>
      </c>
      <c r="D1649" s="31" t="s">
        <v>860</v>
      </c>
      <c r="E1649" s="31">
        <v>3</v>
      </c>
      <c r="F1649" s="31" t="s">
        <v>914</v>
      </c>
      <c r="G1649" s="31">
        <v>11</v>
      </c>
      <c r="H1649" s="31" t="s">
        <v>33</v>
      </c>
      <c r="I1649" s="31">
        <v>1</v>
      </c>
      <c r="J1649" s="84" t="s">
        <v>34</v>
      </c>
      <c r="K1649" s="98"/>
      <c r="L1649" s="98"/>
      <c r="M1649" s="98"/>
      <c r="N1649" s="83" t="s">
        <v>918</v>
      </c>
      <c r="O1649" s="98">
        <v>50000</v>
      </c>
      <c r="P1649" s="81"/>
      <c r="Q1649" s="33"/>
      <c r="R1649" s="39" t="s">
        <v>862</v>
      </c>
    </row>
    <row r="1650" spans="1:18" ht="18" customHeight="1" x14ac:dyDescent="0.15">
      <c r="A1650" s="30">
        <v>3</v>
      </c>
      <c r="B1650" s="31" t="s">
        <v>859</v>
      </c>
      <c r="C1650" s="31">
        <v>1</v>
      </c>
      <c r="D1650" s="31" t="s">
        <v>860</v>
      </c>
      <c r="E1650" s="31">
        <v>3</v>
      </c>
      <c r="F1650" s="31" t="s">
        <v>914</v>
      </c>
      <c r="G1650" s="31">
        <v>11</v>
      </c>
      <c r="H1650" s="31" t="s">
        <v>33</v>
      </c>
      <c r="I1650" s="32">
        <v>3</v>
      </c>
      <c r="J1650" s="83" t="s">
        <v>35</v>
      </c>
      <c r="K1650" s="98">
        <v>10</v>
      </c>
      <c r="L1650" s="98">
        <v>10</v>
      </c>
      <c r="M1650" s="98">
        <f>K1650-L1650</f>
        <v>0</v>
      </c>
      <c r="N1650" s="83" t="s">
        <v>919</v>
      </c>
      <c r="O1650" s="98">
        <v>10000</v>
      </c>
      <c r="P1650" s="81"/>
      <c r="Q1650" s="33"/>
      <c r="R1650" s="39" t="s">
        <v>862</v>
      </c>
    </row>
    <row r="1651" spans="1:18" ht="18" customHeight="1" x14ac:dyDescent="0.15">
      <c r="A1651" s="30">
        <v>3</v>
      </c>
      <c r="B1651" s="31" t="s">
        <v>859</v>
      </c>
      <c r="C1651" s="31">
        <v>1</v>
      </c>
      <c r="D1651" s="31" t="s">
        <v>860</v>
      </c>
      <c r="E1651" s="31">
        <v>3</v>
      </c>
      <c r="F1651" s="31" t="s">
        <v>914</v>
      </c>
      <c r="G1651" s="32">
        <v>12</v>
      </c>
      <c r="H1651" s="32" t="s">
        <v>36</v>
      </c>
      <c r="I1651" s="32"/>
      <c r="J1651" s="83"/>
      <c r="K1651" s="98"/>
      <c r="L1651" s="98"/>
      <c r="M1651" s="98"/>
      <c r="N1651" s="83"/>
      <c r="O1651" s="33"/>
      <c r="P1651" s="81"/>
      <c r="Q1651" s="33"/>
      <c r="R1651" s="39" t="s">
        <v>862</v>
      </c>
    </row>
    <row r="1652" spans="1:18" ht="18" customHeight="1" x14ac:dyDescent="0.15">
      <c r="A1652" s="30">
        <v>3</v>
      </c>
      <c r="B1652" s="31" t="s">
        <v>859</v>
      </c>
      <c r="C1652" s="31">
        <v>1</v>
      </c>
      <c r="D1652" s="31" t="s">
        <v>860</v>
      </c>
      <c r="E1652" s="31">
        <v>3</v>
      </c>
      <c r="F1652" s="31" t="s">
        <v>914</v>
      </c>
      <c r="G1652" s="31">
        <v>12</v>
      </c>
      <c r="H1652" s="31" t="s">
        <v>36</v>
      </c>
      <c r="I1652" s="32">
        <v>1</v>
      </c>
      <c r="J1652" s="83" t="s">
        <v>37</v>
      </c>
      <c r="K1652" s="98">
        <v>107</v>
      </c>
      <c r="L1652" s="98">
        <v>207</v>
      </c>
      <c r="M1652" s="98">
        <f>K1652-L1652</f>
        <v>-100</v>
      </c>
      <c r="N1652" s="83" t="s">
        <v>3351</v>
      </c>
      <c r="O1652" s="98">
        <v>8200</v>
      </c>
      <c r="P1652" s="81"/>
      <c r="Q1652" s="33"/>
      <c r="R1652" s="39" t="s">
        <v>862</v>
      </c>
    </row>
    <row r="1653" spans="1:18" ht="18" customHeight="1" x14ac:dyDescent="0.15">
      <c r="A1653" s="30">
        <v>3</v>
      </c>
      <c r="B1653" s="31" t="s">
        <v>859</v>
      </c>
      <c r="C1653" s="31">
        <v>1</v>
      </c>
      <c r="D1653" s="31" t="s">
        <v>860</v>
      </c>
      <c r="E1653" s="31">
        <v>3</v>
      </c>
      <c r="F1653" s="31" t="s">
        <v>914</v>
      </c>
      <c r="G1653" s="31">
        <v>12</v>
      </c>
      <c r="H1653" s="31" t="s">
        <v>36</v>
      </c>
      <c r="I1653" s="31">
        <v>1</v>
      </c>
      <c r="J1653" s="84" t="s">
        <v>37</v>
      </c>
      <c r="K1653" s="98"/>
      <c r="L1653" s="98"/>
      <c r="M1653" s="98"/>
      <c r="N1653" s="83" t="s">
        <v>920</v>
      </c>
      <c r="O1653" s="98"/>
      <c r="P1653" s="81"/>
      <c r="Q1653" s="33"/>
      <c r="R1653" s="39" t="s">
        <v>862</v>
      </c>
    </row>
    <row r="1654" spans="1:18" ht="18" customHeight="1" x14ac:dyDescent="0.15">
      <c r="A1654" s="30">
        <v>3</v>
      </c>
      <c r="B1654" s="31" t="s">
        <v>859</v>
      </c>
      <c r="C1654" s="31">
        <v>1</v>
      </c>
      <c r="D1654" s="31" t="s">
        <v>860</v>
      </c>
      <c r="E1654" s="31">
        <v>3</v>
      </c>
      <c r="F1654" s="31" t="s">
        <v>914</v>
      </c>
      <c r="G1654" s="31">
        <v>12</v>
      </c>
      <c r="H1654" s="31" t="s">
        <v>36</v>
      </c>
      <c r="I1654" s="31">
        <v>1</v>
      </c>
      <c r="J1654" s="84" t="s">
        <v>37</v>
      </c>
      <c r="K1654" s="98"/>
      <c r="L1654" s="98"/>
      <c r="M1654" s="98"/>
      <c r="N1654" s="83" t="s">
        <v>3352</v>
      </c>
      <c r="O1654" s="98">
        <v>50600</v>
      </c>
      <c r="P1654" s="81"/>
      <c r="Q1654" s="33"/>
      <c r="R1654" s="39" t="s">
        <v>862</v>
      </c>
    </row>
    <row r="1655" spans="1:18" ht="18" customHeight="1" x14ac:dyDescent="0.15">
      <c r="A1655" s="30">
        <v>3</v>
      </c>
      <c r="B1655" s="31" t="s">
        <v>859</v>
      </c>
      <c r="C1655" s="31">
        <v>1</v>
      </c>
      <c r="D1655" s="31" t="s">
        <v>860</v>
      </c>
      <c r="E1655" s="31">
        <v>3</v>
      </c>
      <c r="F1655" s="31" t="s">
        <v>914</v>
      </c>
      <c r="G1655" s="31">
        <v>12</v>
      </c>
      <c r="H1655" s="31" t="s">
        <v>36</v>
      </c>
      <c r="I1655" s="31">
        <v>1</v>
      </c>
      <c r="J1655" s="84" t="s">
        <v>37</v>
      </c>
      <c r="K1655" s="98"/>
      <c r="L1655" s="98"/>
      <c r="M1655" s="98"/>
      <c r="N1655" s="83" t="s">
        <v>921</v>
      </c>
      <c r="O1655" s="98"/>
      <c r="P1655" s="81"/>
      <c r="Q1655" s="33"/>
      <c r="R1655" s="39" t="s">
        <v>862</v>
      </c>
    </row>
    <row r="1656" spans="1:18" ht="18" customHeight="1" x14ac:dyDescent="0.15">
      <c r="A1656" s="30">
        <v>3</v>
      </c>
      <c r="B1656" s="31" t="s">
        <v>859</v>
      </c>
      <c r="C1656" s="31">
        <v>1</v>
      </c>
      <c r="D1656" s="31" t="s">
        <v>860</v>
      </c>
      <c r="E1656" s="31">
        <v>3</v>
      </c>
      <c r="F1656" s="31" t="s">
        <v>914</v>
      </c>
      <c r="G1656" s="31">
        <v>12</v>
      </c>
      <c r="H1656" s="31" t="s">
        <v>36</v>
      </c>
      <c r="I1656" s="31">
        <v>1</v>
      </c>
      <c r="J1656" s="84" t="s">
        <v>37</v>
      </c>
      <c r="K1656" s="98"/>
      <c r="L1656" s="98"/>
      <c r="M1656" s="98"/>
      <c r="N1656" s="83" t="s">
        <v>3353</v>
      </c>
      <c r="O1656" s="98">
        <v>48000</v>
      </c>
      <c r="P1656" s="81"/>
      <c r="Q1656" s="33"/>
      <c r="R1656" s="39" t="s">
        <v>862</v>
      </c>
    </row>
    <row r="1657" spans="1:18" ht="18" customHeight="1" x14ac:dyDescent="0.15">
      <c r="A1657" s="30">
        <v>3</v>
      </c>
      <c r="B1657" s="31" t="s">
        <v>859</v>
      </c>
      <c r="C1657" s="31">
        <v>1</v>
      </c>
      <c r="D1657" s="31" t="s">
        <v>860</v>
      </c>
      <c r="E1657" s="31">
        <v>3</v>
      </c>
      <c r="F1657" s="31" t="s">
        <v>914</v>
      </c>
      <c r="G1657" s="31">
        <v>12</v>
      </c>
      <c r="H1657" s="31" t="s">
        <v>36</v>
      </c>
      <c r="I1657" s="32">
        <v>2</v>
      </c>
      <c r="J1657" s="83" t="s">
        <v>38</v>
      </c>
      <c r="K1657" s="98">
        <v>0</v>
      </c>
      <c r="L1657" s="98">
        <v>23</v>
      </c>
      <c r="M1657" s="98">
        <f>K1657-L1657</f>
        <v>-23</v>
      </c>
      <c r="N1657" s="83"/>
      <c r="O1657" s="98"/>
      <c r="P1657" s="81"/>
      <c r="Q1657" s="33"/>
      <c r="R1657" s="39" t="s">
        <v>862</v>
      </c>
    </row>
    <row r="1658" spans="1:18" ht="18" customHeight="1" x14ac:dyDescent="0.15">
      <c r="A1658" s="30">
        <v>3</v>
      </c>
      <c r="B1658" s="31" t="s">
        <v>859</v>
      </c>
      <c r="C1658" s="31">
        <v>1</v>
      </c>
      <c r="D1658" s="31" t="s">
        <v>860</v>
      </c>
      <c r="E1658" s="31">
        <v>3</v>
      </c>
      <c r="F1658" s="31" t="s">
        <v>914</v>
      </c>
      <c r="G1658" s="32">
        <v>13</v>
      </c>
      <c r="H1658" s="32" t="s">
        <v>39</v>
      </c>
      <c r="I1658" s="32"/>
      <c r="J1658" s="83"/>
      <c r="K1658" s="98"/>
      <c r="L1658" s="98"/>
      <c r="M1658" s="98"/>
      <c r="N1658" s="83"/>
      <c r="O1658" s="33"/>
      <c r="P1658" s="81"/>
      <c r="Q1658" s="33"/>
      <c r="R1658" s="39" t="s">
        <v>862</v>
      </c>
    </row>
    <row r="1659" spans="1:18" ht="18" customHeight="1" x14ac:dyDescent="0.15">
      <c r="A1659" s="30">
        <v>3</v>
      </c>
      <c r="B1659" s="31" t="s">
        <v>859</v>
      </c>
      <c r="C1659" s="31">
        <v>1</v>
      </c>
      <c r="D1659" s="31" t="s">
        <v>860</v>
      </c>
      <c r="E1659" s="31">
        <v>3</v>
      </c>
      <c r="F1659" s="31" t="s">
        <v>914</v>
      </c>
      <c r="G1659" s="31">
        <v>13</v>
      </c>
      <c r="H1659" s="31" t="s">
        <v>39</v>
      </c>
      <c r="I1659" s="32">
        <v>21</v>
      </c>
      <c r="J1659" s="83" t="s">
        <v>117</v>
      </c>
      <c r="K1659" s="98">
        <v>6277</v>
      </c>
      <c r="L1659" s="98">
        <v>8581</v>
      </c>
      <c r="M1659" s="98">
        <f>K1659-L1659</f>
        <v>-2304</v>
      </c>
      <c r="N1659" s="83" t="s">
        <v>922</v>
      </c>
      <c r="O1659" s="98"/>
      <c r="P1659" s="81"/>
      <c r="Q1659" s="33"/>
      <c r="R1659" s="39" t="s">
        <v>862</v>
      </c>
    </row>
    <row r="1660" spans="1:18" ht="18" customHeight="1" x14ac:dyDescent="0.15">
      <c r="A1660" s="30">
        <v>3</v>
      </c>
      <c r="B1660" s="31" t="s">
        <v>859</v>
      </c>
      <c r="C1660" s="31">
        <v>1</v>
      </c>
      <c r="D1660" s="31" t="s">
        <v>860</v>
      </c>
      <c r="E1660" s="31">
        <v>3</v>
      </c>
      <c r="F1660" s="31" t="s">
        <v>914</v>
      </c>
      <c r="G1660" s="31">
        <v>13</v>
      </c>
      <c r="H1660" s="31" t="s">
        <v>39</v>
      </c>
      <c r="I1660" s="31">
        <v>21</v>
      </c>
      <c r="J1660" s="84" t="s">
        <v>117</v>
      </c>
      <c r="K1660" s="98"/>
      <c r="L1660" s="98"/>
      <c r="M1660" s="98"/>
      <c r="N1660" s="83" t="s">
        <v>3354</v>
      </c>
      <c r="O1660" s="98">
        <v>480000</v>
      </c>
      <c r="P1660" s="81"/>
      <c r="Q1660" s="33"/>
      <c r="R1660" s="39" t="s">
        <v>862</v>
      </c>
    </row>
    <row r="1661" spans="1:18" ht="18" customHeight="1" x14ac:dyDescent="0.15">
      <c r="A1661" s="30">
        <v>3</v>
      </c>
      <c r="B1661" s="31" t="s">
        <v>859</v>
      </c>
      <c r="C1661" s="31">
        <v>1</v>
      </c>
      <c r="D1661" s="31" t="s">
        <v>860</v>
      </c>
      <c r="E1661" s="31">
        <v>3</v>
      </c>
      <c r="F1661" s="31" t="s">
        <v>914</v>
      </c>
      <c r="G1661" s="31">
        <v>13</v>
      </c>
      <c r="H1661" s="31" t="s">
        <v>39</v>
      </c>
      <c r="I1661" s="31">
        <v>21</v>
      </c>
      <c r="J1661" s="84" t="s">
        <v>117</v>
      </c>
      <c r="K1661" s="98"/>
      <c r="L1661" s="98"/>
      <c r="M1661" s="98"/>
      <c r="N1661" s="83" t="s">
        <v>3355</v>
      </c>
      <c r="O1661" s="98">
        <v>302400</v>
      </c>
      <c r="P1661" s="81"/>
      <c r="Q1661" s="33"/>
      <c r="R1661" s="39" t="s">
        <v>862</v>
      </c>
    </row>
    <row r="1662" spans="1:18" ht="18" customHeight="1" x14ac:dyDescent="0.15">
      <c r="A1662" s="30">
        <v>3</v>
      </c>
      <c r="B1662" s="31" t="s">
        <v>859</v>
      </c>
      <c r="C1662" s="31">
        <v>1</v>
      </c>
      <c r="D1662" s="31" t="s">
        <v>860</v>
      </c>
      <c r="E1662" s="31">
        <v>3</v>
      </c>
      <c r="F1662" s="31" t="s">
        <v>914</v>
      </c>
      <c r="G1662" s="31">
        <v>13</v>
      </c>
      <c r="H1662" s="31" t="s">
        <v>39</v>
      </c>
      <c r="I1662" s="31">
        <v>21</v>
      </c>
      <c r="J1662" s="84" t="s">
        <v>117</v>
      </c>
      <c r="K1662" s="98"/>
      <c r="L1662" s="98"/>
      <c r="M1662" s="98"/>
      <c r="N1662" s="83" t="s">
        <v>3356</v>
      </c>
      <c r="O1662" s="98">
        <v>108000</v>
      </c>
      <c r="P1662" s="81"/>
      <c r="Q1662" s="33"/>
      <c r="R1662" s="39" t="s">
        <v>862</v>
      </c>
    </row>
    <row r="1663" spans="1:18" ht="18" customHeight="1" x14ac:dyDescent="0.15">
      <c r="A1663" s="30">
        <v>3</v>
      </c>
      <c r="B1663" s="31" t="s">
        <v>859</v>
      </c>
      <c r="C1663" s="31">
        <v>1</v>
      </c>
      <c r="D1663" s="31" t="s">
        <v>860</v>
      </c>
      <c r="E1663" s="31">
        <v>3</v>
      </c>
      <c r="F1663" s="31" t="s">
        <v>914</v>
      </c>
      <c r="G1663" s="31">
        <v>13</v>
      </c>
      <c r="H1663" s="31" t="s">
        <v>39</v>
      </c>
      <c r="I1663" s="31">
        <v>21</v>
      </c>
      <c r="J1663" s="84" t="s">
        <v>117</v>
      </c>
      <c r="K1663" s="98"/>
      <c r="L1663" s="98"/>
      <c r="M1663" s="98"/>
      <c r="N1663" s="83" t="s">
        <v>3357</v>
      </c>
      <c r="O1663" s="98">
        <v>36000</v>
      </c>
      <c r="P1663" s="81"/>
      <c r="Q1663" s="33"/>
      <c r="R1663" s="39" t="s">
        <v>862</v>
      </c>
    </row>
    <row r="1664" spans="1:18" ht="18" customHeight="1" x14ac:dyDescent="0.15">
      <c r="A1664" s="30">
        <v>3</v>
      </c>
      <c r="B1664" s="31" t="s">
        <v>859</v>
      </c>
      <c r="C1664" s="31">
        <v>1</v>
      </c>
      <c r="D1664" s="31" t="s">
        <v>860</v>
      </c>
      <c r="E1664" s="31">
        <v>3</v>
      </c>
      <c r="F1664" s="31" t="s">
        <v>914</v>
      </c>
      <c r="G1664" s="31">
        <v>13</v>
      </c>
      <c r="H1664" s="31" t="s">
        <v>39</v>
      </c>
      <c r="I1664" s="31">
        <v>21</v>
      </c>
      <c r="J1664" s="84" t="s">
        <v>117</v>
      </c>
      <c r="K1664" s="98"/>
      <c r="L1664" s="98"/>
      <c r="M1664" s="98"/>
      <c r="N1664" s="83" t="s">
        <v>3358</v>
      </c>
      <c r="O1664" s="98">
        <v>325000</v>
      </c>
      <c r="P1664" s="81"/>
      <c r="Q1664" s="33"/>
      <c r="R1664" s="39" t="s">
        <v>862</v>
      </c>
    </row>
    <row r="1665" spans="1:18" ht="18" customHeight="1" x14ac:dyDescent="0.15">
      <c r="A1665" s="30">
        <v>3</v>
      </c>
      <c r="B1665" s="31" t="s">
        <v>859</v>
      </c>
      <c r="C1665" s="31">
        <v>1</v>
      </c>
      <c r="D1665" s="31" t="s">
        <v>860</v>
      </c>
      <c r="E1665" s="31">
        <v>3</v>
      </c>
      <c r="F1665" s="31" t="s">
        <v>914</v>
      </c>
      <c r="G1665" s="31">
        <v>13</v>
      </c>
      <c r="H1665" s="31" t="s">
        <v>39</v>
      </c>
      <c r="I1665" s="31">
        <v>21</v>
      </c>
      <c r="J1665" s="84" t="s">
        <v>117</v>
      </c>
      <c r="K1665" s="98"/>
      <c r="L1665" s="98"/>
      <c r="M1665" s="98"/>
      <c r="N1665" s="83" t="s">
        <v>923</v>
      </c>
      <c r="O1665" s="98"/>
      <c r="P1665" s="81"/>
      <c r="Q1665" s="33"/>
      <c r="R1665" s="39" t="s">
        <v>862</v>
      </c>
    </row>
    <row r="1666" spans="1:18" ht="18" customHeight="1" x14ac:dyDescent="0.15">
      <c r="A1666" s="30">
        <v>3</v>
      </c>
      <c r="B1666" s="31" t="s">
        <v>859</v>
      </c>
      <c r="C1666" s="31">
        <v>1</v>
      </c>
      <c r="D1666" s="31" t="s">
        <v>860</v>
      </c>
      <c r="E1666" s="31">
        <v>3</v>
      </c>
      <c r="F1666" s="31" t="s">
        <v>914</v>
      </c>
      <c r="G1666" s="31">
        <v>13</v>
      </c>
      <c r="H1666" s="31" t="s">
        <v>39</v>
      </c>
      <c r="I1666" s="31">
        <v>21</v>
      </c>
      <c r="J1666" s="84" t="s">
        <v>117</v>
      </c>
      <c r="K1666" s="98"/>
      <c r="L1666" s="98"/>
      <c r="M1666" s="98"/>
      <c r="N1666" s="83" t="s">
        <v>924</v>
      </c>
      <c r="O1666" s="98"/>
      <c r="P1666" s="81"/>
      <c r="Q1666" s="33"/>
      <c r="R1666" s="39" t="s">
        <v>862</v>
      </c>
    </row>
    <row r="1667" spans="1:18" ht="18" customHeight="1" x14ac:dyDescent="0.15">
      <c r="A1667" s="30">
        <v>3</v>
      </c>
      <c r="B1667" s="31" t="s">
        <v>859</v>
      </c>
      <c r="C1667" s="31">
        <v>1</v>
      </c>
      <c r="D1667" s="31" t="s">
        <v>860</v>
      </c>
      <c r="E1667" s="31">
        <v>3</v>
      </c>
      <c r="F1667" s="31" t="s">
        <v>914</v>
      </c>
      <c r="G1667" s="31">
        <v>13</v>
      </c>
      <c r="H1667" s="31" t="s">
        <v>39</v>
      </c>
      <c r="I1667" s="31">
        <v>21</v>
      </c>
      <c r="J1667" s="84" t="s">
        <v>117</v>
      </c>
      <c r="K1667" s="98"/>
      <c r="L1667" s="98"/>
      <c r="M1667" s="98"/>
      <c r="N1667" s="83" t="s">
        <v>4259</v>
      </c>
      <c r="O1667" s="98">
        <v>979776</v>
      </c>
      <c r="P1667" s="81"/>
      <c r="Q1667" s="33"/>
      <c r="R1667" s="39" t="s">
        <v>862</v>
      </c>
    </row>
    <row r="1668" spans="1:18" ht="18" customHeight="1" x14ac:dyDescent="0.15">
      <c r="A1668" s="30">
        <v>3</v>
      </c>
      <c r="B1668" s="31" t="s">
        <v>859</v>
      </c>
      <c r="C1668" s="31">
        <v>1</v>
      </c>
      <c r="D1668" s="31" t="s">
        <v>860</v>
      </c>
      <c r="E1668" s="31">
        <v>3</v>
      </c>
      <c r="F1668" s="31" t="s">
        <v>914</v>
      </c>
      <c r="G1668" s="31">
        <v>13</v>
      </c>
      <c r="H1668" s="31" t="s">
        <v>39</v>
      </c>
      <c r="I1668" s="31">
        <v>21</v>
      </c>
      <c r="J1668" s="84" t="s">
        <v>117</v>
      </c>
      <c r="K1668" s="98"/>
      <c r="L1668" s="98"/>
      <c r="M1668" s="98"/>
      <c r="N1668" s="83" t="s">
        <v>4260</v>
      </c>
      <c r="O1668" s="98">
        <v>205200</v>
      </c>
      <c r="P1668" s="81"/>
      <c r="Q1668" s="33"/>
      <c r="R1668" s="39" t="s">
        <v>862</v>
      </c>
    </row>
    <row r="1669" spans="1:18" ht="18" customHeight="1" x14ac:dyDescent="0.15">
      <c r="A1669" s="30">
        <v>3</v>
      </c>
      <c r="B1669" s="31" t="s">
        <v>859</v>
      </c>
      <c r="C1669" s="31">
        <v>1</v>
      </c>
      <c r="D1669" s="31" t="s">
        <v>860</v>
      </c>
      <c r="E1669" s="31">
        <v>3</v>
      </c>
      <c r="F1669" s="31" t="s">
        <v>914</v>
      </c>
      <c r="G1669" s="31">
        <v>13</v>
      </c>
      <c r="H1669" s="31" t="s">
        <v>39</v>
      </c>
      <c r="I1669" s="31">
        <v>21</v>
      </c>
      <c r="J1669" s="84" t="s">
        <v>117</v>
      </c>
      <c r="K1669" s="98"/>
      <c r="L1669" s="98"/>
      <c r="M1669" s="98"/>
      <c r="N1669" s="83" t="s">
        <v>925</v>
      </c>
      <c r="O1669" s="98"/>
      <c r="P1669" s="81"/>
      <c r="Q1669" s="33"/>
      <c r="R1669" s="39" t="s">
        <v>862</v>
      </c>
    </row>
    <row r="1670" spans="1:18" ht="18" customHeight="1" x14ac:dyDescent="0.15">
      <c r="A1670" s="30">
        <v>3</v>
      </c>
      <c r="B1670" s="31" t="s">
        <v>859</v>
      </c>
      <c r="C1670" s="31">
        <v>1</v>
      </c>
      <c r="D1670" s="31" t="s">
        <v>860</v>
      </c>
      <c r="E1670" s="31">
        <v>3</v>
      </c>
      <c r="F1670" s="31" t="s">
        <v>914</v>
      </c>
      <c r="G1670" s="31">
        <v>13</v>
      </c>
      <c r="H1670" s="31" t="s">
        <v>39</v>
      </c>
      <c r="I1670" s="31">
        <v>21</v>
      </c>
      <c r="J1670" s="84" t="s">
        <v>117</v>
      </c>
      <c r="K1670" s="98"/>
      <c r="L1670" s="98"/>
      <c r="M1670" s="98"/>
      <c r="N1670" s="83" t="s">
        <v>4261</v>
      </c>
      <c r="O1670" s="98">
        <v>1440000</v>
      </c>
      <c r="P1670" s="81"/>
      <c r="Q1670" s="33"/>
      <c r="R1670" s="39" t="s">
        <v>862</v>
      </c>
    </row>
    <row r="1671" spans="1:18" ht="18" customHeight="1" x14ac:dyDescent="0.15">
      <c r="A1671" s="30">
        <v>3</v>
      </c>
      <c r="B1671" s="31" t="s">
        <v>859</v>
      </c>
      <c r="C1671" s="31">
        <v>1</v>
      </c>
      <c r="D1671" s="31" t="s">
        <v>860</v>
      </c>
      <c r="E1671" s="31">
        <v>3</v>
      </c>
      <c r="F1671" s="31" t="s">
        <v>914</v>
      </c>
      <c r="G1671" s="31">
        <v>13</v>
      </c>
      <c r="H1671" s="31" t="s">
        <v>39</v>
      </c>
      <c r="I1671" s="31">
        <v>21</v>
      </c>
      <c r="J1671" s="84" t="s">
        <v>117</v>
      </c>
      <c r="K1671" s="98"/>
      <c r="L1671" s="98"/>
      <c r="M1671" s="98"/>
      <c r="N1671" s="83" t="s">
        <v>4262</v>
      </c>
      <c r="O1671" s="98">
        <v>2400000</v>
      </c>
      <c r="P1671" s="81"/>
      <c r="Q1671" s="33"/>
      <c r="R1671" s="39" t="s">
        <v>862</v>
      </c>
    </row>
    <row r="1672" spans="1:18" ht="18" customHeight="1" x14ac:dyDescent="0.15">
      <c r="A1672" s="30">
        <v>3</v>
      </c>
      <c r="B1672" s="31" t="s">
        <v>859</v>
      </c>
      <c r="C1672" s="31">
        <v>1</v>
      </c>
      <c r="D1672" s="31" t="s">
        <v>860</v>
      </c>
      <c r="E1672" s="31">
        <v>3</v>
      </c>
      <c r="F1672" s="31" t="s">
        <v>914</v>
      </c>
      <c r="G1672" s="32">
        <v>14</v>
      </c>
      <c r="H1672" s="32" t="s">
        <v>40</v>
      </c>
      <c r="I1672" s="32"/>
      <c r="J1672" s="83"/>
      <c r="K1672" s="98"/>
      <c r="L1672" s="98"/>
      <c r="M1672" s="98"/>
      <c r="N1672" s="83"/>
      <c r="O1672" s="33"/>
      <c r="P1672" s="81"/>
      <c r="Q1672" s="33"/>
      <c r="R1672" s="39" t="s">
        <v>862</v>
      </c>
    </row>
    <row r="1673" spans="1:18" ht="18" customHeight="1" x14ac:dyDescent="0.15">
      <c r="A1673" s="30">
        <v>3</v>
      </c>
      <c r="B1673" s="31" t="s">
        <v>859</v>
      </c>
      <c r="C1673" s="31">
        <v>1</v>
      </c>
      <c r="D1673" s="31" t="s">
        <v>860</v>
      </c>
      <c r="E1673" s="31">
        <v>3</v>
      </c>
      <c r="F1673" s="31" t="s">
        <v>914</v>
      </c>
      <c r="G1673" s="31">
        <v>14</v>
      </c>
      <c r="H1673" s="31" t="s">
        <v>40</v>
      </c>
      <c r="I1673" s="32">
        <v>1</v>
      </c>
      <c r="J1673" s="83" t="s">
        <v>41</v>
      </c>
      <c r="K1673" s="98">
        <v>20</v>
      </c>
      <c r="L1673" s="98">
        <v>20</v>
      </c>
      <c r="M1673" s="98">
        <f t="shared" ref="M1673:M1674" si="104">K1673-L1673</f>
        <v>0</v>
      </c>
      <c r="N1673" s="83" t="s">
        <v>926</v>
      </c>
      <c r="O1673" s="98">
        <v>20000</v>
      </c>
      <c r="P1673" s="81"/>
      <c r="Q1673" s="33"/>
      <c r="R1673" s="39" t="s">
        <v>862</v>
      </c>
    </row>
    <row r="1674" spans="1:18" ht="18" customHeight="1" x14ac:dyDescent="0.15">
      <c r="A1674" s="30">
        <v>3</v>
      </c>
      <c r="B1674" s="31" t="s">
        <v>859</v>
      </c>
      <c r="C1674" s="31">
        <v>1</v>
      </c>
      <c r="D1674" s="31" t="s">
        <v>860</v>
      </c>
      <c r="E1674" s="31">
        <v>3</v>
      </c>
      <c r="F1674" s="31" t="s">
        <v>914</v>
      </c>
      <c r="G1674" s="31">
        <v>14</v>
      </c>
      <c r="H1674" s="31" t="s">
        <v>40</v>
      </c>
      <c r="I1674" s="32">
        <v>41</v>
      </c>
      <c r="J1674" s="83" t="s">
        <v>182</v>
      </c>
      <c r="K1674" s="98">
        <v>1904</v>
      </c>
      <c r="L1674" s="98">
        <v>312</v>
      </c>
      <c r="M1674" s="98">
        <f t="shared" si="104"/>
        <v>1592</v>
      </c>
      <c r="N1674" s="83" t="s">
        <v>927</v>
      </c>
      <c r="O1674" s="98">
        <v>313920</v>
      </c>
      <c r="P1674" s="81"/>
      <c r="Q1674" s="33"/>
      <c r="R1674" s="39" t="s">
        <v>862</v>
      </c>
    </row>
    <row r="1675" spans="1:18" ht="18" customHeight="1" x14ac:dyDescent="0.15">
      <c r="A1675" s="30">
        <v>3</v>
      </c>
      <c r="B1675" s="31" t="s">
        <v>859</v>
      </c>
      <c r="C1675" s="31">
        <v>1</v>
      </c>
      <c r="D1675" s="31" t="s">
        <v>860</v>
      </c>
      <c r="E1675" s="31">
        <v>3</v>
      </c>
      <c r="F1675" s="31" t="s">
        <v>914</v>
      </c>
      <c r="G1675" s="31">
        <v>14</v>
      </c>
      <c r="H1675" s="31" t="s">
        <v>40</v>
      </c>
      <c r="I1675" s="31">
        <v>41</v>
      </c>
      <c r="J1675" s="84" t="s">
        <v>182</v>
      </c>
      <c r="K1675" s="98"/>
      <c r="L1675" s="98"/>
      <c r="M1675" s="98"/>
      <c r="N1675" s="83" t="s">
        <v>928</v>
      </c>
      <c r="O1675" s="98">
        <v>1589500</v>
      </c>
      <c r="P1675" s="81"/>
      <c r="Q1675" s="33"/>
      <c r="R1675" s="39" t="s">
        <v>862</v>
      </c>
    </row>
    <row r="1676" spans="1:18" ht="18" customHeight="1" x14ac:dyDescent="0.15">
      <c r="A1676" s="30">
        <v>3</v>
      </c>
      <c r="B1676" s="31" t="s">
        <v>859</v>
      </c>
      <c r="C1676" s="31">
        <v>1</v>
      </c>
      <c r="D1676" s="31" t="s">
        <v>860</v>
      </c>
      <c r="E1676" s="31">
        <v>3</v>
      </c>
      <c r="F1676" s="31" t="s">
        <v>914</v>
      </c>
      <c r="G1676" s="32">
        <v>19</v>
      </c>
      <c r="H1676" s="32" t="s">
        <v>42</v>
      </c>
      <c r="I1676" s="32"/>
      <c r="J1676" s="83"/>
      <c r="K1676" s="98"/>
      <c r="L1676" s="98"/>
      <c r="M1676" s="98"/>
      <c r="N1676" s="83"/>
      <c r="O1676" s="33"/>
      <c r="P1676" s="81"/>
      <c r="Q1676" s="33"/>
      <c r="R1676" s="39" t="s">
        <v>862</v>
      </c>
    </row>
    <row r="1677" spans="1:18" ht="18" customHeight="1" x14ac:dyDescent="0.15">
      <c r="A1677" s="30">
        <v>3</v>
      </c>
      <c r="B1677" s="31" t="s">
        <v>859</v>
      </c>
      <c r="C1677" s="31">
        <v>1</v>
      </c>
      <c r="D1677" s="31" t="s">
        <v>860</v>
      </c>
      <c r="E1677" s="31">
        <v>3</v>
      </c>
      <c r="F1677" s="31" t="s">
        <v>914</v>
      </c>
      <c r="G1677" s="31">
        <v>19</v>
      </c>
      <c r="H1677" s="31" t="s">
        <v>42</v>
      </c>
      <c r="I1677" s="32">
        <v>4</v>
      </c>
      <c r="J1677" s="83" t="s">
        <v>929</v>
      </c>
      <c r="K1677" s="98">
        <v>4447</v>
      </c>
      <c r="L1677" s="98">
        <v>4189</v>
      </c>
      <c r="M1677" s="98">
        <f>K1677-L1677</f>
        <v>258</v>
      </c>
      <c r="N1677" s="83" t="s">
        <v>930</v>
      </c>
      <c r="O1677" s="98"/>
      <c r="P1677" s="81"/>
      <c r="Q1677" s="33"/>
      <c r="R1677" s="39" t="s">
        <v>862</v>
      </c>
    </row>
    <row r="1678" spans="1:18" ht="18" customHeight="1" x14ac:dyDescent="0.15">
      <c r="A1678" s="30">
        <v>3</v>
      </c>
      <c r="B1678" s="31" t="s">
        <v>859</v>
      </c>
      <c r="C1678" s="31">
        <v>1</v>
      </c>
      <c r="D1678" s="31" t="s">
        <v>860</v>
      </c>
      <c r="E1678" s="31">
        <v>3</v>
      </c>
      <c r="F1678" s="31" t="s">
        <v>914</v>
      </c>
      <c r="G1678" s="31">
        <v>19</v>
      </c>
      <c r="H1678" s="31" t="s">
        <v>42</v>
      </c>
      <c r="I1678" s="31">
        <v>4</v>
      </c>
      <c r="J1678" s="84" t="s">
        <v>929</v>
      </c>
      <c r="K1678" s="98"/>
      <c r="L1678" s="98"/>
      <c r="M1678" s="98"/>
      <c r="N1678" s="83" t="s">
        <v>931</v>
      </c>
      <c r="O1678" s="98">
        <v>4446855</v>
      </c>
      <c r="P1678" s="81"/>
      <c r="Q1678" s="33"/>
      <c r="R1678" s="39" t="s">
        <v>862</v>
      </c>
    </row>
    <row r="1679" spans="1:18" ht="18" customHeight="1" x14ac:dyDescent="0.15">
      <c r="A1679" s="30">
        <v>3</v>
      </c>
      <c r="B1679" s="31" t="s">
        <v>859</v>
      </c>
      <c r="C1679" s="31">
        <v>1</v>
      </c>
      <c r="D1679" s="31" t="s">
        <v>860</v>
      </c>
      <c r="E1679" s="31">
        <v>3</v>
      </c>
      <c r="F1679" s="31" t="s">
        <v>914</v>
      </c>
      <c r="G1679" s="31">
        <v>19</v>
      </c>
      <c r="H1679" s="31" t="s">
        <v>42</v>
      </c>
      <c r="I1679" s="32">
        <v>4</v>
      </c>
      <c r="J1679" s="83" t="s">
        <v>929</v>
      </c>
      <c r="K1679" s="98">
        <v>96871</v>
      </c>
      <c r="L1679" s="98">
        <v>102578</v>
      </c>
      <c r="M1679" s="98">
        <f>K1679-L1679</f>
        <v>-5707</v>
      </c>
      <c r="N1679" s="83" t="s">
        <v>932</v>
      </c>
      <c r="O1679" s="98"/>
      <c r="P1679" s="81"/>
      <c r="Q1679" s="33"/>
      <c r="R1679" s="39" t="s">
        <v>862</v>
      </c>
    </row>
    <row r="1680" spans="1:18" ht="18" customHeight="1" x14ac:dyDescent="0.15">
      <c r="A1680" s="30">
        <v>3</v>
      </c>
      <c r="B1680" s="31" t="s">
        <v>859</v>
      </c>
      <c r="C1680" s="31">
        <v>1</v>
      </c>
      <c r="D1680" s="31" t="s">
        <v>860</v>
      </c>
      <c r="E1680" s="31">
        <v>3</v>
      </c>
      <c r="F1680" s="31" t="s">
        <v>914</v>
      </c>
      <c r="G1680" s="31">
        <v>19</v>
      </c>
      <c r="H1680" s="31" t="s">
        <v>42</v>
      </c>
      <c r="I1680" s="31">
        <v>4</v>
      </c>
      <c r="J1680" s="84" t="s">
        <v>929</v>
      </c>
      <c r="K1680" s="98"/>
      <c r="L1680" s="98"/>
      <c r="M1680" s="98"/>
      <c r="N1680" s="83" t="s">
        <v>3359</v>
      </c>
      <c r="O1680" s="98">
        <v>96870929</v>
      </c>
      <c r="P1680" s="81"/>
      <c r="Q1680" s="33"/>
      <c r="R1680" s="39" t="s">
        <v>862</v>
      </c>
    </row>
    <row r="1681" spans="1:18" ht="18" customHeight="1" x14ac:dyDescent="0.15">
      <c r="A1681" s="30">
        <v>3</v>
      </c>
      <c r="B1681" s="31" t="s">
        <v>859</v>
      </c>
      <c r="C1681" s="31">
        <v>1</v>
      </c>
      <c r="D1681" s="31" t="s">
        <v>860</v>
      </c>
      <c r="E1681" s="31">
        <v>3</v>
      </c>
      <c r="F1681" s="31" t="s">
        <v>914</v>
      </c>
      <c r="G1681" s="31">
        <v>19</v>
      </c>
      <c r="H1681" s="31" t="s">
        <v>42</v>
      </c>
      <c r="I1681" s="31">
        <v>4</v>
      </c>
      <c r="J1681" s="84" t="s">
        <v>929</v>
      </c>
      <c r="K1681" s="98"/>
      <c r="L1681" s="98"/>
      <c r="M1681" s="98"/>
      <c r="N1681" s="83" t="s">
        <v>933</v>
      </c>
      <c r="O1681" s="98"/>
      <c r="P1681" s="81"/>
      <c r="Q1681" s="33"/>
      <c r="R1681" s="39" t="s">
        <v>862</v>
      </c>
    </row>
    <row r="1682" spans="1:18" ht="18" customHeight="1" x14ac:dyDescent="0.15">
      <c r="A1682" s="30">
        <v>3</v>
      </c>
      <c r="B1682" s="31" t="s">
        <v>859</v>
      </c>
      <c r="C1682" s="31">
        <v>1</v>
      </c>
      <c r="D1682" s="31" t="s">
        <v>860</v>
      </c>
      <c r="E1682" s="31">
        <v>3</v>
      </c>
      <c r="F1682" s="31" t="s">
        <v>914</v>
      </c>
      <c r="G1682" s="31">
        <v>19</v>
      </c>
      <c r="H1682" s="31" t="s">
        <v>42</v>
      </c>
      <c r="I1682" s="32">
        <v>21</v>
      </c>
      <c r="J1682" s="83" t="s">
        <v>477</v>
      </c>
      <c r="K1682" s="98">
        <v>26818</v>
      </c>
      <c r="L1682" s="98">
        <v>9250</v>
      </c>
      <c r="M1682" s="98">
        <f>K1682-L1682</f>
        <v>17568</v>
      </c>
      <c r="N1682" s="83" t="s">
        <v>934</v>
      </c>
      <c r="O1682" s="98"/>
      <c r="P1682" s="81"/>
      <c r="Q1682" s="33"/>
      <c r="R1682" s="39" t="s">
        <v>862</v>
      </c>
    </row>
    <row r="1683" spans="1:18" ht="18" customHeight="1" x14ac:dyDescent="0.15">
      <c r="A1683" s="30">
        <v>3</v>
      </c>
      <c r="B1683" s="31" t="s">
        <v>859</v>
      </c>
      <c r="C1683" s="31">
        <v>1</v>
      </c>
      <c r="D1683" s="31" t="s">
        <v>860</v>
      </c>
      <c r="E1683" s="31">
        <v>3</v>
      </c>
      <c r="F1683" s="31" t="s">
        <v>914</v>
      </c>
      <c r="G1683" s="31">
        <v>19</v>
      </c>
      <c r="H1683" s="31" t="s">
        <v>42</v>
      </c>
      <c r="I1683" s="31">
        <v>21</v>
      </c>
      <c r="J1683" s="84" t="s">
        <v>477</v>
      </c>
      <c r="K1683" s="98"/>
      <c r="L1683" s="98"/>
      <c r="M1683" s="98"/>
      <c r="N1683" s="83" t="s">
        <v>3360</v>
      </c>
      <c r="O1683" s="98">
        <v>1450000</v>
      </c>
      <c r="P1683" s="81"/>
      <c r="Q1683" s="33"/>
      <c r="R1683" s="39" t="s">
        <v>862</v>
      </c>
    </row>
    <row r="1684" spans="1:18" ht="18" customHeight="1" x14ac:dyDescent="0.15">
      <c r="A1684" s="30">
        <v>3</v>
      </c>
      <c r="B1684" s="31" t="s">
        <v>859</v>
      </c>
      <c r="C1684" s="31">
        <v>1</v>
      </c>
      <c r="D1684" s="31" t="s">
        <v>860</v>
      </c>
      <c r="E1684" s="31">
        <v>3</v>
      </c>
      <c r="F1684" s="31" t="s">
        <v>914</v>
      </c>
      <c r="G1684" s="31">
        <v>19</v>
      </c>
      <c r="H1684" s="31" t="s">
        <v>42</v>
      </c>
      <c r="I1684" s="31">
        <v>21</v>
      </c>
      <c r="J1684" s="84" t="s">
        <v>477</v>
      </c>
      <c r="K1684" s="98"/>
      <c r="L1684" s="98"/>
      <c r="M1684" s="98"/>
      <c r="N1684" s="83" t="s">
        <v>935</v>
      </c>
      <c r="O1684" s="98"/>
      <c r="P1684" s="81"/>
      <c r="Q1684" s="33"/>
      <c r="R1684" s="39" t="s">
        <v>862</v>
      </c>
    </row>
    <row r="1685" spans="1:18" ht="18" customHeight="1" x14ac:dyDescent="0.15">
      <c r="A1685" s="30">
        <v>3</v>
      </c>
      <c r="B1685" s="31" t="s">
        <v>859</v>
      </c>
      <c r="C1685" s="31">
        <v>1</v>
      </c>
      <c r="D1685" s="31" t="s">
        <v>860</v>
      </c>
      <c r="E1685" s="31">
        <v>3</v>
      </c>
      <c r="F1685" s="31" t="s">
        <v>914</v>
      </c>
      <c r="G1685" s="31">
        <v>19</v>
      </c>
      <c r="H1685" s="31" t="s">
        <v>42</v>
      </c>
      <c r="I1685" s="31">
        <v>21</v>
      </c>
      <c r="J1685" s="84" t="s">
        <v>477</v>
      </c>
      <c r="K1685" s="98"/>
      <c r="L1685" s="98"/>
      <c r="M1685" s="98"/>
      <c r="N1685" s="83" t="s">
        <v>3361</v>
      </c>
      <c r="O1685" s="98">
        <v>3380000</v>
      </c>
      <c r="P1685" s="81"/>
      <c r="Q1685" s="33"/>
      <c r="R1685" s="39" t="s">
        <v>862</v>
      </c>
    </row>
    <row r="1686" spans="1:18" ht="18" customHeight="1" x14ac:dyDescent="0.15">
      <c r="A1686" s="30">
        <v>3</v>
      </c>
      <c r="B1686" s="31" t="s">
        <v>859</v>
      </c>
      <c r="C1686" s="31">
        <v>1</v>
      </c>
      <c r="D1686" s="31" t="s">
        <v>860</v>
      </c>
      <c r="E1686" s="31">
        <v>3</v>
      </c>
      <c r="F1686" s="31" t="s">
        <v>914</v>
      </c>
      <c r="G1686" s="31">
        <v>19</v>
      </c>
      <c r="H1686" s="31" t="s">
        <v>42</v>
      </c>
      <c r="I1686" s="31">
        <v>21</v>
      </c>
      <c r="J1686" s="84" t="s">
        <v>477</v>
      </c>
      <c r="K1686" s="98"/>
      <c r="L1686" s="98"/>
      <c r="M1686" s="98"/>
      <c r="N1686" s="83" t="s">
        <v>936</v>
      </c>
      <c r="O1686" s="98"/>
      <c r="P1686" s="81"/>
      <c r="Q1686" s="33"/>
      <c r="R1686" s="39" t="s">
        <v>862</v>
      </c>
    </row>
    <row r="1687" spans="1:18" ht="18" customHeight="1" x14ac:dyDescent="0.15">
      <c r="A1687" s="30">
        <v>3</v>
      </c>
      <c r="B1687" s="31" t="s">
        <v>859</v>
      </c>
      <c r="C1687" s="31">
        <v>1</v>
      </c>
      <c r="D1687" s="31" t="s">
        <v>860</v>
      </c>
      <c r="E1687" s="31">
        <v>3</v>
      </c>
      <c r="F1687" s="31" t="s">
        <v>914</v>
      </c>
      <c r="G1687" s="31">
        <v>19</v>
      </c>
      <c r="H1687" s="31" t="s">
        <v>42</v>
      </c>
      <c r="I1687" s="31">
        <v>21</v>
      </c>
      <c r="J1687" s="84" t="s">
        <v>477</v>
      </c>
      <c r="K1687" s="98"/>
      <c r="L1687" s="98"/>
      <c r="M1687" s="98"/>
      <c r="N1687" s="83" t="s">
        <v>3362</v>
      </c>
      <c r="O1687" s="98">
        <v>4320000</v>
      </c>
      <c r="P1687" s="81"/>
      <c r="Q1687" s="33"/>
      <c r="R1687" s="39" t="s">
        <v>862</v>
      </c>
    </row>
    <row r="1688" spans="1:18" ht="18" customHeight="1" x14ac:dyDescent="0.15">
      <c r="A1688" s="30">
        <v>3</v>
      </c>
      <c r="B1688" s="31" t="s">
        <v>859</v>
      </c>
      <c r="C1688" s="31">
        <v>1</v>
      </c>
      <c r="D1688" s="31" t="s">
        <v>860</v>
      </c>
      <c r="E1688" s="31">
        <v>3</v>
      </c>
      <c r="F1688" s="31" t="s">
        <v>914</v>
      </c>
      <c r="G1688" s="31">
        <v>19</v>
      </c>
      <c r="H1688" s="31" t="s">
        <v>42</v>
      </c>
      <c r="I1688" s="31">
        <v>21</v>
      </c>
      <c r="J1688" s="84" t="s">
        <v>477</v>
      </c>
      <c r="K1688" s="98"/>
      <c r="L1688" s="98"/>
      <c r="M1688" s="98"/>
      <c r="N1688" s="83" t="s">
        <v>4263</v>
      </c>
      <c r="O1688" s="98">
        <v>1008000</v>
      </c>
      <c r="P1688" s="81"/>
      <c r="Q1688" s="33"/>
      <c r="R1688" s="39" t="s">
        <v>862</v>
      </c>
    </row>
    <row r="1689" spans="1:18" ht="18" customHeight="1" x14ac:dyDescent="0.15">
      <c r="A1689" s="30">
        <v>3</v>
      </c>
      <c r="B1689" s="31" t="s">
        <v>859</v>
      </c>
      <c r="C1689" s="31">
        <v>1</v>
      </c>
      <c r="D1689" s="31" t="s">
        <v>860</v>
      </c>
      <c r="E1689" s="31">
        <v>3</v>
      </c>
      <c r="F1689" s="31" t="s">
        <v>914</v>
      </c>
      <c r="G1689" s="31">
        <v>19</v>
      </c>
      <c r="H1689" s="31" t="s">
        <v>42</v>
      </c>
      <c r="I1689" s="31">
        <v>21</v>
      </c>
      <c r="J1689" s="84" t="s">
        <v>477</v>
      </c>
      <c r="K1689" s="98"/>
      <c r="L1689" s="98"/>
      <c r="M1689" s="98"/>
      <c r="N1689" s="83" t="s">
        <v>4264</v>
      </c>
      <c r="O1689" s="98">
        <v>160000</v>
      </c>
      <c r="P1689" s="81"/>
      <c r="Q1689" s="33"/>
      <c r="R1689" s="39" t="s">
        <v>862</v>
      </c>
    </row>
    <row r="1690" spans="1:18" ht="18" customHeight="1" x14ac:dyDescent="0.15">
      <c r="A1690" s="30">
        <v>3</v>
      </c>
      <c r="B1690" s="31" t="s">
        <v>859</v>
      </c>
      <c r="C1690" s="31">
        <v>1</v>
      </c>
      <c r="D1690" s="31" t="s">
        <v>860</v>
      </c>
      <c r="E1690" s="31">
        <v>3</v>
      </c>
      <c r="F1690" s="31" t="s">
        <v>914</v>
      </c>
      <c r="G1690" s="31">
        <v>19</v>
      </c>
      <c r="H1690" s="31" t="s">
        <v>42</v>
      </c>
      <c r="I1690" s="31">
        <v>21</v>
      </c>
      <c r="J1690" s="84" t="s">
        <v>477</v>
      </c>
      <c r="K1690" s="98"/>
      <c r="L1690" s="98"/>
      <c r="M1690" s="98"/>
      <c r="N1690" s="83" t="s">
        <v>937</v>
      </c>
      <c r="O1690" s="98">
        <v>16500000</v>
      </c>
      <c r="P1690" s="81"/>
      <c r="Q1690" s="33"/>
      <c r="R1690" s="39" t="s">
        <v>862</v>
      </c>
    </row>
    <row r="1691" spans="1:18" ht="18" customHeight="1" x14ac:dyDescent="0.15">
      <c r="A1691" s="30">
        <v>3</v>
      </c>
      <c r="B1691" s="31" t="s">
        <v>859</v>
      </c>
      <c r="C1691" s="31">
        <v>1</v>
      </c>
      <c r="D1691" s="31" t="s">
        <v>860</v>
      </c>
      <c r="E1691" s="31">
        <v>3</v>
      </c>
      <c r="F1691" s="31" t="s">
        <v>914</v>
      </c>
      <c r="G1691" s="31">
        <v>19</v>
      </c>
      <c r="H1691" s="31" t="s">
        <v>42</v>
      </c>
      <c r="I1691" s="32">
        <v>41</v>
      </c>
      <c r="J1691" s="83" t="s">
        <v>200</v>
      </c>
      <c r="K1691" s="98">
        <v>20</v>
      </c>
      <c r="L1691" s="98">
        <v>20</v>
      </c>
      <c r="M1691" s="98">
        <f>K1691-L1691</f>
        <v>0</v>
      </c>
      <c r="N1691" s="83" t="s">
        <v>938</v>
      </c>
      <c r="O1691" s="98">
        <v>20000</v>
      </c>
      <c r="P1691" s="81"/>
      <c r="Q1691" s="33"/>
      <c r="R1691" s="39" t="s">
        <v>862</v>
      </c>
    </row>
    <row r="1692" spans="1:18" ht="18" customHeight="1" x14ac:dyDescent="0.15">
      <c r="A1692" s="30">
        <v>3</v>
      </c>
      <c r="B1692" s="31" t="s">
        <v>859</v>
      </c>
      <c r="C1692" s="31">
        <v>1</v>
      </c>
      <c r="D1692" s="31" t="s">
        <v>860</v>
      </c>
      <c r="E1692" s="31">
        <v>3</v>
      </c>
      <c r="F1692" s="31" t="s">
        <v>914</v>
      </c>
      <c r="G1692" s="32">
        <v>20</v>
      </c>
      <c r="H1692" s="32" t="s">
        <v>879</v>
      </c>
      <c r="I1692" s="32"/>
      <c r="J1692" s="83"/>
      <c r="K1692" s="98"/>
      <c r="L1692" s="98"/>
      <c r="M1692" s="98"/>
      <c r="N1692" s="83"/>
      <c r="O1692" s="33"/>
      <c r="P1692" s="81"/>
      <c r="Q1692" s="33"/>
      <c r="R1692" s="39" t="s">
        <v>862</v>
      </c>
    </row>
    <row r="1693" spans="1:18" ht="18" customHeight="1" x14ac:dyDescent="0.15">
      <c r="A1693" s="30">
        <v>3</v>
      </c>
      <c r="B1693" s="31" t="s">
        <v>859</v>
      </c>
      <c r="C1693" s="31">
        <v>1</v>
      </c>
      <c r="D1693" s="31" t="s">
        <v>860</v>
      </c>
      <c r="E1693" s="31">
        <v>3</v>
      </c>
      <c r="F1693" s="31" t="s">
        <v>914</v>
      </c>
      <c r="G1693" s="31">
        <v>20</v>
      </c>
      <c r="H1693" s="31" t="s">
        <v>879</v>
      </c>
      <c r="I1693" s="32">
        <v>62</v>
      </c>
      <c r="J1693" s="83" t="s">
        <v>939</v>
      </c>
      <c r="K1693" s="98">
        <v>6720</v>
      </c>
      <c r="L1693" s="98">
        <v>7560</v>
      </c>
      <c r="M1693" s="98">
        <f>K1693-L1693</f>
        <v>-840</v>
      </c>
      <c r="N1693" s="83" t="s">
        <v>3363</v>
      </c>
      <c r="O1693" s="98">
        <v>6720000</v>
      </c>
      <c r="P1693" s="81"/>
      <c r="Q1693" s="33"/>
      <c r="R1693" s="39" t="s">
        <v>862</v>
      </c>
    </row>
    <row r="1694" spans="1:18" ht="18" customHeight="1" x14ac:dyDescent="0.15">
      <c r="A1694" s="30">
        <v>3</v>
      </c>
      <c r="B1694" s="31" t="s">
        <v>859</v>
      </c>
      <c r="C1694" s="31">
        <v>1</v>
      </c>
      <c r="D1694" s="31" t="s">
        <v>860</v>
      </c>
      <c r="E1694" s="31">
        <v>3</v>
      </c>
      <c r="F1694" s="31" t="s">
        <v>914</v>
      </c>
      <c r="G1694" s="32">
        <v>28</v>
      </c>
      <c r="H1694" s="32" t="s">
        <v>882</v>
      </c>
      <c r="I1694" s="32"/>
      <c r="J1694" s="83"/>
      <c r="K1694" s="98"/>
      <c r="L1694" s="98"/>
      <c r="M1694" s="98"/>
      <c r="N1694" s="83"/>
      <c r="O1694" s="33"/>
      <c r="P1694" s="81"/>
      <c r="Q1694" s="33"/>
      <c r="R1694" s="39" t="s">
        <v>862</v>
      </c>
    </row>
    <row r="1695" spans="1:18" ht="18" customHeight="1" x14ac:dyDescent="0.15">
      <c r="A1695" s="30">
        <v>3</v>
      </c>
      <c r="B1695" s="31" t="s">
        <v>859</v>
      </c>
      <c r="C1695" s="31">
        <v>1</v>
      </c>
      <c r="D1695" s="31" t="s">
        <v>860</v>
      </c>
      <c r="E1695" s="31">
        <v>3</v>
      </c>
      <c r="F1695" s="31" t="s">
        <v>914</v>
      </c>
      <c r="G1695" s="31">
        <v>28</v>
      </c>
      <c r="H1695" s="31" t="s">
        <v>882</v>
      </c>
      <c r="I1695" s="32">
        <v>31</v>
      </c>
      <c r="J1695" s="83" t="s">
        <v>940</v>
      </c>
      <c r="K1695" s="98">
        <v>126496</v>
      </c>
      <c r="L1695" s="98">
        <v>124510</v>
      </c>
      <c r="M1695" s="98">
        <f t="shared" ref="M1695:M1696" si="105">K1695-L1695</f>
        <v>1986</v>
      </c>
      <c r="N1695" s="83" t="s">
        <v>4265</v>
      </c>
      <c r="O1695" s="98">
        <v>126496000</v>
      </c>
      <c r="P1695" s="81"/>
      <c r="Q1695" s="33"/>
      <c r="R1695" s="39" t="s">
        <v>862</v>
      </c>
    </row>
    <row r="1696" spans="1:18" ht="18" customHeight="1" x14ac:dyDescent="0.15">
      <c r="A1696" s="30">
        <v>3</v>
      </c>
      <c r="B1696" s="31" t="s">
        <v>859</v>
      </c>
      <c r="C1696" s="31">
        <v>1</v>
      </c>
      <c r="D1696" s="31" t="s">
        <v>860</v>
      </c>
      <c r="E1696" s="31">
        <v>3</v>
      </c>
      <c r="F1696" s="31" t="s">
        <v>914</v>
      </c>
      <c r="G1696" s="31">
        <v>28</v>
      </c>
      <c r="H1696" s="31" t="s">
        <v>882</v>
      </c>
      <c r="I1696" s="32">
        <v>32</v>
      </c>
      <c r="J1696" s="83" t="s">
        <v>941</v>
      </c>
      <c r="K1696" s="98">
        <v>3927</v>
      </c>
      <c r="L1696" s="98">
        <v>4732</v>
      </c>
      <c r="M1696" s="98">
        <f t="shared" si="105"/>
        <v>-805</v>
      </c>
      <c r="N1696" s="83" t="s">
        <v>942</v>
      </c>
      <c r="O1696" s="98"/>
      <c r="P1696" s="81"/>
      <c r="Q1696" s="33"/>
      <c r="R1696" s="39" t="s">
        <v>862</v>
      </c>
    </row>
    <row r="1697" spans="1:18" ht="18" customHeight="1" x14ac:dyDescent="0.15">
      <c r="A1697" s="30">
        <v>3</v>
      </c>
      <c r="B1697" s="31" t="s">
        <v>859</v>
      </c>
      <c r="C1697" s="31">
        <v>1</v>
      </c>
      <c r="D1697" s="31" t="s">
        <v>860</v>
      </c>
      <c r="E1697" s="31">
        <v>3</v>
      </c>
      <c r="F1697" s="31" t="s">
        <v>914</v>
      </c>
      <c r="G1697" s="31">
        <v>28</v>
      </c>
      <c r="H1697" s="31" t="s">
        <v>882</v>
      </c>
      <c r="I1697" s="31">
        <v>32</v>
      </c>
      <c r="J1697" s="84" t="s">
        <v>941</v>
      </c>
      <c r="K1697" s="98"/>
      <c r="L1697" s="98"/>
      <c r="M1697" s="98"/>
      <c r="N1697" s="83" t="s">
        <v>4266</v>
      </c>
      <c r="O1697" s="98">
        <v>3926328</v>
      </c>
      <c r="P1697" s="81"/>
      <c r="Q1697" s="33"/>
      <c r="R1697" s="39" t="s">
        <v>862</v>
      </c>
    </row>
    <row r="1698" spans="1:18" ht="18" customHeight="1" x14ac:dyDescent="0.15">
      <c r="A1698" s="30">
        <v>3</v>
      </c>
      <c r="B1698" s="31" t="s">
        <v>859</v>
      </c>
      <c r="C1698" s="31">
        <v>1</v>
      </c>
      <c r="D1698" s="31" t="s">
        <v>860</v>
      </c>
      <c r="E1698" s="31">
        <v>3</v>
      </c>
      <c r="F1698" s="31" t="s">
        <v>914</v>
      </c>
      <c r="G1698" s="31">
        <v>28</v>
      </c>
      <c r="H1698" s="31" t="s">
        <v>882</v>
      </c>
      <c r="I1698" s="32">
        <v>33</v>
      </c>
      <c r="J1698" s="83" t="s">
        <v>943</v>
      </c>
      <c r="K1698" s="98">
        <v>12252</v>
      </c>
      <c r="L1698" s="98">
        <v>11581</v>
      </c>
      <c r="M1698" s="98">
        <f>K1698-L1698</f>
        <v>671</v>
      </c>
      <c r="N1698" s="83" t="s">
        <v>944</v>
      </c>
      <c r="O1698" s="98"/>
      <c r="P1698" s="81"/>
      <c r="Q1698" s="33"/>
      <c r="R1698" s="39" t="s">
        <v>862</v>
      </c>
    </row>
    <row r="1699" spans="1:18" ht="18" customHeight="1" x14ac:dyDescent="0.15">
      <c r="A1699" s="30">
        <v>3</v>
      </c>
      <c r="B1699" s="31" t="s">
        <v>859</v>
      </c>
      <c r="C1699" s="31">
        <v>1</v>
      </c>
      <c r="D1699" s="31" t="s">
        <v>860</v>
      </c>
      <c r="E1699" s="31">
        <v>3</v>
      </c>
      <c r="F1699" s="31" t="s">
        <v>914</v>
      </c>
      <c r="G1699" s="31">
        <v>28</v>
      </c>
      <c r="H1699" s="31" t="s">
        <v>882</v>
      </c>
      <c r="I1699" s="31">
        <v>33</v>
      </c>
      <c r="J1699" s="84" t="s">
        <v>943</v>
      </c>
      <c r="K1699" s="98"/>
      <c r="L1699" s="98"/>
      <c r="M1699" s="98"/>
      <c r="N1699" s="83" t="s">
        <v>4267</v>
      </c>
      <c r="O1699" s="98">
        <v>12251201</v>
      </c>
      <c r="P1699" s="81"/>
      <c r="Q1699" s="33"/>
      <c r="R1699" s="39" t="s">
        <v>862</v>
      </c>
    </row>
    <row r="1700" spans="1:18" ht="18" customHeight="1" x14ac:dyDescent="0.15">
      <c r="A1700" s="30">
        <v>3</v>
      </c>
      <c r="B1700" s="31" t="s">
        <v>859</v>
      </c>
      <c r="C1700" s="31">
        <v>1</v>
      </c>
      <c r="D1700" s="31" t="s">
        <v>860</v>
      </c>
      <c r="E1700" s="31">
        <v>3</v>
      </c>
      <c r="F1700" s="31" t="s">
        <v>914</v>
      </c>
      <c r="G1700" s="31">
        <v>28</v>
      </c>
      <c r="H1700" s="31" t="s">
        <v>882</v>
      </c>
      <c r="I1700" s="32">
        <v>34</v>
      </c>
      <c r="J1700" s="83" t="s">
        <v>945</v>
      </c>
      <c r="K1700" s="98">
        <v>7507</v>
      </c>
      <c r="L1700" s="98">
        <v>7589</v>
      </c>
      <c r="M1700" s="98">
        <f>K1700-L1700</f>
        <v>-82</v>
      </c>
      <c r="N1700" s="83" t="s">
        <v>946</v>
      </c>
      <c r="O1700" s="98"/>
      <c r="P1700" s="81"/>
      <c r="Q1700" s="33"/>
      <c r="R1700" s="39" t="s">
        <v>862</v>
      </c>
    </row>
    <row r="1701" spans="1:18" ht="18" customHeight="1" x14ac:dyDescent="0.15">
      <c r="A1701" s="30">
        <v>3</v>
      </c>
      <c r="B1701" s="31" t="s">
        <v>859</v>
      </c>
      <c r="C1701" s="31">
        <v>1</v>
      </c>
      <c r="D1701" s="31" t="s">
        <v>860</v>
      </c>
      <c r="E1701" s="31">
        <v>3</v>
      </c>
      <c r="F1701" s="31" t="s">
        <v>914</v>
      </c>
      <c r="G1701" s="31">
        <v>28</v>
      </c>
      <c r="H1701" s="31" t="s">
        <v>882</v>
      </c>
      <c r="I1701" s="31">
        <v>34</v>
      </c>
      <c r="J1701" s="84" t="s">
        <v>945</v>
      </c>
      <c r="K1701" s="98"/>
      <c r="L1701" s="98"/>
      <c r="M1701" s="98"/>
      <c r="N1701" s="83" t="s">
        <v>3364</v>
      </c>
      <c r="O1701" s="98">
        <v>7506373</v>
      </c>
      <c r="P1701" s="81"/>
      <c r="Q1701" s="33"/>
      <c r="R1701" s="39" t="s">
        <v>862</v>
      </c>
    </row>
    <row r="1702" spans="1:18" ht="18" customHeight="1" x14ac:dyDescent="0.15">
      <c r="A1702" s="30">
        <v>3</v>
      </c>
      <c r="B1702" s="31" t="s">
        <v>859</v>
      </c>
      <c r="C1702" s="31">
        <v>1</v>
      </c>
      <c r="D1702" s="31" t="s">
        <v>860</v>
      </c>
      <c r="E1702" s="31">
        <v>3</v>
      </c>
      <c r="F1702" s="31" t="s">
        <v>914</v>
      </c>
      <c r="G1702" s="31">
        <v>28</v>
      </c>
      <c r="H1702" s="31" t="s">
        <v>882</v>
      </c>
      <c r="I1702" s="32">
        <v>35</v>
      </c>
      <c r="J1702" s="83" t="s">
        <v>947</v>
      </c>
      <c r="K1702" s="98">
        <v>16839</v>
      </c>
      <c r="L1702" s="98">
        <v>18673</v>
      </c>
      <c r="M1702" s="98">
        <f t="shared" ref="M1702:M1704" si="106">K1702-L1702</f>
        <v>-1834</v>
      </c>
      <c r="N1702" s="83" t="s">
        <v>948</v>
      </c>
      <c r="O1702" s="98">
        <v>16839000</v>
      </c>
      <c r="P1702" s="81"/>
      <c r="Q1702" s="33"/>
      <c r="R1702" s="39" t="s">
        <v>862</v>
      </c>
    </row>
    <row r="1703" spans="1:18" ht="18" customHeight="1" x14ac:dyDescent="0.15">
      <c r="A1703" s="30">
        <v>3</v>
      </c>
      <c r="B1703" s="31" t="s">
        <v>859</v>
      </c>
      <c r="C1703" s="31">
        <v>1</v>
      </c>
      <c r="D1703" s="31" t="s">
        <v>860</v>
      </c>
      <c r="E1703" s="31">
        <v>3</v>
      </c>
      <c r="F1703" s="31" t="s">
        <v>914</v>
      </c>
      <c r="G1703" s="31">
        <v>28</v>
      </c>
      <c r="H1703" s="31" t="s">
        <v>882</v>
      </c>
      <c r="I1703" s="32">
        <v>36</v>
      </c>
      <c r="J1703" s="83" t="s">
        <v>949</v>
      </c>
      <c r="K1703" s="98">
        <v>1755</v>
      </c>
      <c r="L1703" s="98">
        <v>1792</v>
      </c>
      <c r="M1703" s="98">
        <f t="shared" si="106"/>
        <v>-37</v>
      </c>
      <c r="N1703" s="83" t="s">
        <v>950</v>
      </c>
      <c r="O1703" s="98">
        <v>1754140</v>
      </c>
      <c r="P1703" s="81"/>
      <c r="Q1703" s="33"/>
      <c r="R1703" s="39" t="s">
        <v>862</v>
      </c>
    </row>
    <row r="1704" spans="1:18" ht="18" customHeight="1" x14ac:dyDescent="0.15">
      <c r="A1704" s="30">
        <v>3</v>
      </c>
      <c r="B1704" s="31" t="s">
        <v>859</v>
      </c>
      <c r="C1704" s="31">
        <v>1</v>
      </c>
      <c r="D1704" s="31" t="s">
        <v>860</v>
      </c>
      <c r="E1704" s="31">
        <v>3</v>
      </c>
      <c r="F1704" s="31" t="s">
        <v>914</v>
      </c>
      <c r="G1704" s="31">
        <v>28</v>
      </c>
      <c r="H1704" s="31" t="s">
        <v>882</v>
      </c>
      <c r="I1704" s="32">
        <v>41</v>
      </c>
      <c r="J1704" s="83" t="s">
        <v>951</v>
      </c>
      <c r="K1704" s="98">
        <v>2485</v>
      </c>
      <c r="L1704" s="98">
        <v>3658</v>
      </c>
      <c r="M1704" s="98">
        <f t="shared" si="106"/>
        <v>-1173</v>
      </c>
      <c r="N1704" s="83" t="s">
        <v>952</v>
      </c>
      <c r="O1704" s="98"/>
      <c r="P1704" s="81"/>
      <c r="Q1704" s="33"/>
      <c r="R1704" s="39" t="s">
        <v>862</v>
      </c>
    </row>
    <row r="1705" spans="1:18" ht="18" customHeight="1" x14ac:dyDescent="0.15">
      <c r="A1705" s="30">
        <v>3</v>
      </c>
      <c r="B1705" s="31" t="s">
        <v>859</v>
      </c>
      <c r="C1705" s="31">
        <v>1</v>
      </c>
      <c r="D1705" s="31" t="s">
        <v>860</v>
      </c>
      <c r="E1705" s="31">
        <v>3</v>
      </c>
      <c r="F1705" s="31" t="s">
        <v>914</v>
      </c>
      <c r="G1705" s="31">
        <v>28</v>
      </c>
      <c r="H1705" s="31" t="s">
        <v>882</v>
      </c>
      <c r="I1705" s="31">
        <v>41</v>
      </c>
      <c r="J1705" s="84" t="s">
        <v>951</v>
      </c>
      <c r="K1705" s="98"/>
      <c r="L1705" s="98"/>
      <c r="M1705" s="98"/>
      <c r="N1705" s="83" t="s">
        <v>3365</v>
      </c>
      <c r="O1705" s="98">
        <v>2024000</v>
      </c>
      <c r="P1705" s="81"/>
      <c r="Q1705" s="33"/>
      <c r="R1705" s="39" t="s">
        <v>862</v>
      </c>
    </row>
    <row r="1706" spans="1:18" ht="18" customHeight="1" x14ac:dyDescent="0.15">
      <c r="A1706" s="30">
        <v>3</v>
      </c>
      <c r="B1706" s="31" t="s">
        <v>859</v>
      </c>
      <c r="C1706" s="31">
        <v>1</v>
      </c>
      <c r="D1706" s="31" t="s">
        <v>860</v>
      </c>
      <c r="E1706" s="31">
        <v>3</v>
      </c>
      <c r="F1706" s="31" t="s">
        <v>914</v>
      </c>
      <c r="G1706" s="31">
        <v>28</v>
      </c>
      <c r="H1706" s="31" t="s">
        <v>882</v>
      </c>
      <c r="I1706" s="31">
        <v>41</v>
      </c>
      <c r="J1706" s="84" t="s">
        <v>951</v>
      </c>
      <c r="K1706" s="98"/>
      <c r="L1706" s="98"/>
      <c r="M1706" s="98"/>
      <c r="N1706" s="83" t="s">
        <v>4268</v>
      </c>
      <c r="O1706" s="98">
        <v>361000</v>
      </c>
      <c r="P1706" s="81"/>
      <c r="Q1706" s="33"/>
      <c r="R1706" s="39" t="s">
        <v>862</v>
      </c>
    </row>
    <row r="1707" spans="1:18" ht="18" customHeight="1" x14ac:dyDescent="0.15">
      <c r="A1707" s="30">
        <v>3</v>
      </c>
      <c r="B1707" s="31" t="s">
        <v>859</v>
      </c>
      <c r="C1707" s="31">
        <v>1</v>
      </c>
      <c r="D1707" s="31" t="s">
        <v>860</v>
      </c>
      <c r="E1707" s="31">
        <v>3</v>
      </c>
      <c r="F1707" s="31" t="s">
        <v>914</v>
      </c>
      <c r="G1707" s="31">
        <v>28</v>
      </c>
      <c r="H1707" s="31" t="s">
        <v>882</v>
      </c>
      <c r="I1707" s="31">
        <v>41</v>
      </c>
      <c r="J1707" s="84" t="s">
        <v>951</v>
      </c>
      <c r="K1707" s="98"/>
      <c r="L1707" s="98"/>
      <c r="M1707" s="98"/>
      <c r="N1707" s="83" t="s">
        <v>4269</v>
      </c>
      <c r="O1707" s="98">
        <v>100000</v>
      </c>
      <c r="P1707" s="81"/>
      <c r="Q1707" s="33"/>
      <c r="R1707" s="39" t="s">
        <v>862</v>
      </c>
    </row>
    <row r="1708" spans="1:18" ht="18" customHeight="1" x14ac:dyDescent="0.15">
      <c r="A1708" s="30">
        <v>3</v>
      </c>
      <c r="B1708" s="31" t="s">
        <v>859</v>
      </c>
      <c r="C1708" s="31">
        <v>1</v>
      </c>
      <c r="D1708" s="31" t="s">
        <v>860</v>
      </c>
      <c r="E1708" s="31">
        <v>3</v>
      </c>
      <c r="F1708" s="31" t="s">
        <v>914</v>
      </c>
      <c r="G1708" s="31">
        <v>28</v>
      </c>
      <c r="H1708" s="31" t="s">
        <v>882</v>
      </c>
      <c r="I1708" s="32">
        <v>42</v>
      </c>
      <c r="J1708" s="83" t="s">
        <v>953</v>
      </c>
      <c r="K1708" s="98">
        <v>27526</v>
      </c>
      <c r="L1708" s="98">
        <v>27119</v>
      </c>
      <c r="M1708" s="98">
        <f>K1708-L1708</f>
        <v>407</v>
      </c>
      <c r="N1708" s="83" t="s">
        <v>954</v>
      </c>
      <c r="O1708" s="98"/>
      <c r="P1708" s="81"/>
      <c r="Q1708" s="33"/>
      <c r="R1708" s="39" t="s">
        <v>862</v>
      </c>
    </row>
    <row r="1709" spans="1:18" ht="18" customHeight="1" x14ac:dyDescent="0.15">
      <c r="A1709" s="30">
        <v>3</v>
      </c>
      <c r="B1709" s="31" t="s">
        <v>859</v>
      </c>
      <c r="C1709" s="31">
        <v>1</v>
      </c>
      <c r="D1709" s="31" t="s">
        <v>860</v>
      </c>
      <c r="E1709" s="31">
        <v>3</v>
      </c>
      <c r="F1709" s="31" t="s">
        <v>914</v>
      </c>
      <c r="G1709" s="31">
        <v>28</v>
      </c>
      <c r="H1709" s="31" t="s">
        <v>882</v>
      </c>
      <c r="I1709" s="31">
        <v>42</v>
      </c>
      <c r="J1709" s="84" t="s">
        <v>953</v>
      </c>
      <c r="K1709" s="98"/>
      <c r="L1709" s="98"/>
      <c r="M1709" s="98"/>
      <c r="N1709" s="83" t="s">
        <v>955</v>
      </c>
      <c r="O1709" s="98">
        <v>27526000</v>
      </c>
      <c r="P1709" s="81"/>
      <c r="Q1709" s="33"/>
      <c r="R1709" s="39" t="s">
        <v>862</v>
      </c>
    </row>
    <row r="1710" spans="1:18" s="6" customFormat="1" ht="18" customHeight="1" x14ac:dyDescent="0.15">
      <c r="A1710" s="13">
        <v>3</v>
      </c>
      <c r="B1710" s="14" t="s">
        <v>3039</v>
      </c>
      <c r="C1710" s="19">
        <v>1</v>
      </c>
      <c r="D1710" s="14" t="s">
        <v>860</v>
      </c>
      <c r="E1710" s="20">
        <v>4</v>
      </c>
      <c r="F1710" s="21" t="s">
        <v>3044</v>
      </c>
      <c r="G1710" s="20"/>
      <c r="H1710" s="21"/>
      <c r="I1710" s="20"/>
      <c r="J1710" s="20"/>
      <c r="K1710" s="22">
        <f>IF(C1710="",SUMIFS($K1711:$K$6096,$A1711:$A$6096,A1710,$E1711:$E$6096,""),IF(E1710="",SUMIFS($K1711:$K$6096,$A1711:$A$6096,A1710,$C1711:$C$6096,C1710,$G1711:$G$6096,""),IF(G1710="",SUMIFS($K1711:$K$6096,$A1711:$A$6096,A1710,$C1711:$C$6096,C1710,$E1711:$E$6096,E1710,$R1711:$R$6096,R1710),IF(I1710="",SUMIFS($K1711:$K$6096,$A1711:$A$6096,A1710,$C1711:$C$6096,C1710,$E1711:$E$6096,E1710,$G1711:$G$6096,G1710,$R1711:$R$6096,R1710),0))))</f>
        <v>226045</v>
      </c>
      <c r="L1710" s="22">
        <f>IF(C1710="",SUMIFS($L1711:$L$6096,$A1711:$A$6096,A1710,$E1711:$E$6096,""),IF(E1710="",SUMIFS($L1711:$L$6096,$A1711:$A$6096,A1710,$C1711:$C$6096,C1710,$G1711:$G$6096,""),IF(G1710="",SUMIFS($L1711:$L$6096,$A1711:$A$6096,A1710,$C1711:$C$6096,C1710,$E1711:$E$6096,E1710,$R1711:$R$6096,R1710),IF(I1710="",SUMIFS($L1711:$L$6096,$A1711:$A$6096,A1710,$C1711:$C$6096,C1710,$E1711:$E$6096,E1710,$G1711:$G$6096,G1710,$R1711:$R$6096,R1710),0))))</f>
        <v>228771</v>
      </c>
      <c r="M1710" s="22">
        <f t="shared" ref="M1710" si="107">K1710-L1710</f>
        <v>-2726</v>
      </c>
      <c r="N1710" s="77"/>
      <c r="O1710" s="23"/>
      <c r="P1710" s="60"/>
      <c r="Q1710" s="73">
        <f>IF(C1710="",SUMIFS($Q1711:$Q$6096,$A1711:$A$6096,A1710,$E1711:$E$6096,""),IF(E1710="",SUMIFS($Q1711:$Q$6096,$A1711:$A$6096,A1710,$C1711:$C$6096,C1710,$G1711:$G$6096,""),IF(G1710="",SUMIFS($Q1711:$Q$6096,$A1711:$A$6096,A1710,$C1711:$C$6096,C1710,$E1711:$E$6096,E1710,$R1711:$R$6096,R1710),IF(I1710="",SUMIFS($Q1711:$Q$6096,$A1711:$A$6096,A1710,$C1711:$C$6096,C1710,$E1711:$E$6096,E1710,$G1711:$G$6096,G1710,$R1711:$R$6096,R1710),0))))</f>
        <v>147375</v>
      </c>
      <c r="R1710" s="61" t="s">
        <v>3041</v>
      </c>
    </row>
    <row r="1711" spans="1:18" ht="18" customHeight="1" x14ac:dyDescent="0.15">
      <c r="A1711" s="30">
        <v>3</v>
      </c>
      <c r="B1711" s="31" t="s">
        <v>859</v>
      </c>
      <c r="C1711" s="31">
        <v>1</v>
      </c>
      <c r="D1711" s="31" t="s">
        <v>860</v>
      </c>
      <c r="E1711" s="31">
        <v>4</v>
      </c>
      <c r="F1711" s="31" t="s">
        <v>956</v>
      </c>
      <c r="G1711" s="32">
        <v>2</v>
      </c>
      <c r="H1711" s="32" t="s">
        <v>20</v>
      </c>
      <c r="I1711" s="32"/>
      <c r="J1711" s="83"/>
      <c r="K1711" s="98"/>
      <c r="L1711" s="98"/>
      <c r="M1711" s="98"/>
      <c r="N1711" s="83"/>
      <c r="O1711" s="33"/>
      <c r="P1711" s="81" t="s">
        <v>4828</v>
      </c>
      <c r="Q1711" s="33">
        <v>1494</v>
      </c>
      <c r="R1711" s="39" t="s">
        <v>862</v>
      </c>
    </row>
    <row r="1712" spans="1:18" ht="18" customHeight="1" x14ac:dyDescent="0.15">
      <c r="A1712" s="30">
        <v>3</v>
      </c>
      <c r="B1712" s="31" t="s">
        <v>859</v>
      </c>
      <c r="C1712" s="31">
        <v>1</v>
      </c>
      <c r="D1712" s="31" t="s">
        <v>860</v>
      </c>
      <c r="E1712" s="31">
        <v>4</v>
      </c>
      <c r="F1712" s="31" t="s">
        <v>956</v>
      </c>
      <c r="G1712" s="31">
        <v>2</v>
      </c>
      <c r="H1712" s="31" t="s">
        <v>20</v>
      </c>
      <c r="I1712" s="32">
        <v>3</v>
      </c>
      <c r="J1712" s="83" t="s">
        <v>21</v>
      </c>
      <c r="K1712" s="98">
        <v>2160</v>
      </c>
      <c r="L1712" s="98">
        <v>2035</v>
      </c>
      <c r="M1712" s="98">
        <f>K1712-L1712</f>
        <v>125</v>
      </c>
      <c r="N1712" s="83" t="s">
        <v>70</v>
      </c>
      <c r="O1712" s="98">
        <v>2159100</v>
      </c>
      <c r="P1712" s="81" t="s">
        <v>4829</v>
      </c>
      <c r="Q1712" s="33"/>
      <c r="R1712" s="39" t="s">
        <v>862</v>
      </c>
    </row>
    <row r="1713" spans="1:18" ht="18" customHeight="1" x14ac:dyDescent="0.15">
      <c r="A1713" s="30">
        <v>3</v>
      </c>
      <c r="B1713" s="31" t="s">
        <v>859</v>
      </c>
      <c r="C1713" s="31">
        <v>1</v>
      </c>
      <c r="D1713" s="31" t="s">
        <v>860</v>
      </c>
      <c r="E1713" s="31">
        <v>4</v>
      </c>
      <c r="F1713" s="31" t="s">
        <v>956</v>
      </c>
      <c r="G1713" s="32">
        <v>3</v>
      </c>
      <c r="H1713" s="32" t="s">
        <v>22</v>
      </c>
      <c r="I1713" s="32"/>
      <c r="J1713" s="83"/>
      <c r="K1713" s="98"/>
      <c r="L1713" s="98"/>
      <c r="M1713" s="98"/>
      <c r="N1713" s="83"/>
      <c r="O1713" s="33"/>
      <c r="P1713" s="81" t="s">
        <v>4830</v>
      </c>
      <c r="Q1713" s="33">
        <v>1200</v>
      </c>
      <c r="R1713" s="39" t="s">
        <v>862</v>
      </c>
    </row>
    <row r="1714" spans="1:18" ht="18" customHeight="1" x14ac:dyDescent="0.15">
      <c r="A1714" s="30">
        <v>3</v>
      </c>
      <c r="B1714" s="31" t="s">
        <v>859</v>
      </c>
      <c r="C1714" s="31">
        <v>1</v>
      </c>
      <c r="D1714" s="31" t="s">
        <v>860</v>
      </c>
      <c r="E1714" s="31">
        <v>4</v>
      </c>
      <c r="F1714" s="31" t="s">
        <v>956</v>
      </c>
      <c r="G1714" s="31">
        <v>3</v>
      </c>
      <c r="H1714" s="31" t="s">
        <v>22</v>
      </c>
      <c r="I1714" s="32">
        <v>35</v>
      </c>
      <c r="J1714" s="83" t="s">
        <v>25</v>
      </c>
      <c r="K1714" s="98">
        <v>81</v>
      </c>
      <c r="L1714" s="98">
        <v>100</v>
      </c>
      <c r="M1714" s="98">
        <f t="shared" ref="M1714:M1717" si="108">K1714-L1714</f>
        <v>-19</v>
      </c>
      <c r="N1714" s="83" t="s">
        <v>4270</v>
      </c>
      <c r="O1714" s="98">
        <v>81000</v>
      </c>
      <c r="P1714" s="81" t="s">
        <v>4831</v>
      </c>
      <c r="Q1714" s="33"/>
      <c r="R1714" s="39" t="s">
        <v>862</v>
      </c>
    </row>
    <row r="1715" spans="1:18" ht="18" customHeight="1" x14ac:dyDescent="0.15">
      <c r="A1715" s="30">
        <v>3</v>
      </c>
      <c r="B1715" s="31" t="s">
        <v>859</v>
      </c>
      <c r="C1715" s="31">
        <v>1</v>
      </c>
      <c r="D1715" s="31" t="s">
        <v>860</v>
      </c>
      <c r="E1715" s="31">
        <v>4</v>
      </c>
      <c r="F1715" s="31" t="s">
        <v>956</v>
      </c>
      <c r="G1715" s="31">
        <v>3</v>
      </c>
      <c r="H1715" s="31" t="s">
        <v>22</v>
      </c>
      <c r="I1715" s="32">
        <v>39</v>
      </c>
      <c r="J1715" s="83" t="s">
        <v>26</v>
      </c>
      <c r="K1715" s="98">
        <v>463</v>
      </c>
      <c r="L1715" s="98">
        <v>435</v>
      </c>
      <c r="M1715" s="98">
        <f t="shared" si="108"/>
        <v>28</v>
      </c>
      <c r="N1715" s="83" t="s">
        <v>70</v>
      </c>
      <c r="O1715" s="98">
        <v>462800</v>
      </c>
      <c r="P1715" s="81" t="s">
        <v>4832</v>
      </c>
      <c r="Q1715" s="33">
        <v>250</v>
      </c>
      <c r="R1715" s="39" t="s">
        <v>862</v>
      </c>
    </row>
    <row r="1716" spans="1:18" ht="18" customHeight="1" x14ac:dyDescent="0.15">
      <c r="A1716" s="30">
        <v>3</v>
      </c>
      <c r="B1716" s="31" t="s">
        <v>859</v>
      </c>
      <c r="C1716" s="31">
        <v>1</v>
      </c>
      <c r="D1716" s="31" t="s">
        <v>860</v>
      </c>
      <c r="E1716" s="31">
        <v>4</v>
      </c>
      <c r="F1716" s="31" t="s">
        <v>956</v>
      </c>
      <c r="G1716" s="31">
        <v>3</v>
      </c>
      <c r="H1716" s="31" t="s">
        <v>22</v>
      </c>
      <c r="I1716" s="32">
        <v>40</v>
      </c>
      <c r="J1716" s="83" t="s">
        <v>27</v>
      </c>
      <c r="K1716" s="98">
        <v>330</v>
      </c>
      <c r="L1716" s="98">
        <v>301</v>
      </c>
      <c r="M1716" s="98">
        <f t="shared" si="108"/>
        <v>29</v>
      </c>
      <c r="N1716" s="83" t="s">
        <v>70</v>
      </c>
      <c r="O1716" s="98">
        <v>329300</v>
      </c>
      <c r="P1716" s="81" t="s">
        <v>4829</v>
      </c>
      <c r="Q1716" s="33"/>
      <c r="R1716" s="39" t="s">
        <v>862</v>
      </c>
    </row>
    <row r="1717" spans="1:18" ht="18" customHeight="1" x14ac:dyDescent="0.15">
      <c r="A1717" s="30">
        <v>3</v>
      </c>
      <c r="B1717" s="31" t="s">
        <v>859</v>
      </c>
      <c r="C1717" s="31">
        <v>1</v>
      </c>
      <c r="D1717" s="31" t="s">
        <v>860</v>
      </c>
      <c r="E1717" s="31">
        <v>4</v>
      </c>
      <c r="F1717" s="31" t="s">
        <v>956</v>
      </c>
      <c r="G1717" s="31">
        <v>3</v>
      </c>
      <c r="H1717" s="31" t="s">
        <v>22</v>
      </c>
      <c r="I1717" s="32">
        <v>41</v>
      </c>
      <c r="J1717" s="83" t="s">
        <v>75</v>
      </c>
      <c r="K1717" s="98">
        <v>37</v>
      </c>
      <c r="L1717" s="98">
        <v>37</v>
      </c>
      <c r="M1717" s="98">
        <f t="shared" si="108"/>
        <v>0</v>
      </c>
      <c r="N1717" s="83" t="s">
        <v>70</v>
      </c>
      <c r="O1717" s="98">
        <v>36800</v>
      </c>
      <c r="P1717" s="81" t="s">
        <v>4833</v>
      </c>
      <c r="Q1717" s="33">
        <v>80250</v>
      </c>
      <c r="R1717" s="39" t="s">
        <v>862</v>
      </c>
    </row>
    <row r="1718" spans="1:18" ht="18" customHeight="1" x14ac:dyDescent="0.15">
      <c r="A1718" s="30">
        <v>3</v>
      </c>
      <c r="B1718" s="31" t="s">
        <v>859</v>
      </c>
      <c r="C1718" s="31">
        <v>1</v>
      </c>
      <c r="D1718" s="31" t="s">
        <v>860</v>
      </c>
      <c r="E1718" s="31">
        <v>4</v>
      </c>
      <c r="F1718" s="31" t="s">
        <v>956</v>
      </c>
      <c r="G1718" s="32">
        <v>4</v>
      </c>
      <c r="H1718" s="32" t="s">
        <v>28</v>
      </c>
      <c r="I1718" s="32"/>
      <c r="J1718" s="83"/>
      <c r="K1718" s="98"/>
      <c r="L1718" s="98"/>
      <c r="M1718" s="98"/>
      <c r="N1718" s="83"/>
      <c r="O1718" s="33"/>
      <c r="P1718" s="81" t="s">
        <v>4829</v>
      </c>
      <c r="Q1718" s="33"/>
      <c r="R1718" s="39" t="s">
        <v>862</v>
      </c>
    </row>
    <row r="1719" spans="1:18" ht="18" customHeight="1" x14ac:dyDescent="0.15">
      <c r="A1719" s="30">
        <v>3</v>
      </c>
      <c r="B1719" s="31" t="s">
        <v>859</v>
      </c>
      <c r="C1719" s="31">
        <v>1</v>
      </c>
      <c r="D1719" s="31" t="s">
        <v>860</v>
      </c>
      <c r="E1719" s="31">
        <v>4</v>
      </c>
      <c r="F1719" s="31" t="s">
        <v>956</v>
      </c>
      <c r="G1719" s="31">
        <v>4</v>
      </c>
      <c r="H1719" s="31" t="s">
        <v>28</v>
      </c>
      <c r="I1719" s="32">
        <v>31</v>
      </c>
      <c r="J1719" s="83" t="s">
        <v>29</v>
      </c>
      <c r="K1719" s="98">
        <v>590</v>
      </c>
      <c r="L1719" s="98">
        <v>570</v>
      </c>
      <c r="M1719" s="98">
        <f>K1719-L1719</f>
        <v>20</v>
      </c>
      <c r="N1719" s="83" t="s">
        <v>70</v>
      </c>
      <c r="O1719" s="98">
        <v>589705</v>
      </c>
      <c r="P1719" s="81" t="s">
        <v>4834</v>
      </c>
      <c r="Q1719" s="33">
        <v>300</v>
      </c>
      <c r="R1719" s="39" t="s">
        <v>862</v>
      </c>
    </row>
    <row r="1720" spans="1:18" ht="18" customHeight="1" x14ac:dyDescent="0.15">
      <c r="A1720" s="30">
        <v>3</v>
      </c>
      <c r="B1720" s="31" t="s">
        <v>859</v>
      </c>
      <c r="C1720" s="31">
        <v>1</v>
      </c>
      <c r="D1720" s="31" t="s">
        <v>860</v>
      </c>
      <c r="E1720" s="31">
        <v>4</v>
      </c>
      <c r="F1720" s="31" t="s">
        <v>956</v>
      </c>
      <c r="G1720" s="32">
        <v>8</v>
      </c>
      <c r="H1720" s="32" t="s">
        <v>77</v>
      </c>
      <c r="I1720" s="32"/>
      <c r="J1720" s="83"/>
      <c r="K1720" s="98"/>
      <c r="L1720" s="98"/>
      <c r="M1720" s="98"/>
      <c r="N1720" s="83"/>
      <c r="O1720" s="33"/>
      <c r="P1720" s="81" t="s">
        <v>4823</v>
      </c>
      <c r="Q1720" s="33"/>
      <c r="R1720" s="39" t="s">
        <v>862</v>
      </c>
    </row>
    <row r="1721" spans="1:18" ht="18" customHeight="1" x14ac:dyDescent="0.15">
      <c r="A1721" s="30">
        <v>3</v>
      </c>
      <c r="B1721" s="31" t="s">
        <v>859</v>
      </c>
      <c r="C1721" s="31">
        <v>1</v>
      </c>
      <c r="D1721" s="31" t="s">
        <v>860</v>
      </c>
      <c r="E1721" s="31">
        <v>4</v>
      </c>
      <c r="F1721" s="31" t="s">
        <v>956</v>
      </c>
      <c r="G1721" s="31">
        <v>8</v>
      </c>
      <c r="H1721" s="31" t="s">
        <v>77</v>
      </c>
      <c r="I1721" s="32">
        <v>11</v>
      </c>
      <c r="J1721" s="83" t="s">
        <v>78</v>
      </c>
      <c r="K1721" s="98">
        <v>87</v>
      </c>
      <c r="L1721" s="98">
        <v>112</v>
      </c>
      <c r="M1721" s="98">
        <f>K1721-L1721</f>
        <v>-25</v>
      </c>
      <c r="N1721" s="83" t="s">
        <v>3366</v>
      </c>
      <c r="O1721" s="98">
        <v>24480</v>
      </c>
      <c r="P1721" s="81" t="s">
        <v>4835</v>
      </c>
      <c r="Q1721" s="33">
        <v>2820</v>
      </c>
      <c r="R1721" s="39" t="s">
        <v>862</v>
      </c>
    </row>
    <row r="1722" spans="1:18" ht="18" customHeight="1" x14ac:dyDescent="0.15">
      <c r="A1722" s="30">
        <v>3</v>
      </c>
      <c r="B1722" s="31" t="s">
        <v>859</v>
      </c>
      <c r="C1722" s="31">
        <v>1</v>
      </c>
      <c r="D1722" s="31" t="s">
        <v>860</v>
      </c>
      <c r="E1722" s="31">
        <v>4</v>
      </c>
      <c r="F1722" s="31" t="s">
        <v>956</v>
      </c>
      <c r="G1722" s="31">
        <v>8</v>
      </c>
      <c r="H1722" s="31" t="s">
        <v>77</v>
      </c>
      <c r="I1722" s="31">
        <v>11</v>
      </c>
      <c r="J1722" s="84" t="s">
        <v>78</v>
      </c>
      <c r="K1722" s="98"/>
      <c r="L1722" s="98"/>
      <c r="M1722" s="98"/>
      <c r="N1722" s="83" t="s">
        <v>3367</v>
      </c>
      <c r="O1722" s="98">
        <v>37800</v>
      </c>
      <c r="P1722" s="81" t="s">
        <v>4823</v>
      </c>
      <c r="Q1722" s="33"/>
      <c r="R1722" s="39" t="s">
        <v>862</v>
      </c>
    </row>
    <row r="1723" spans="1:18" ht="18" customHeight="1" x14ac:dyDescent="0.15">
      <c r="A1723" s="30">
        <v>3</v>
      </c>
      <c r="B1723" s="31" t="s">
        <v>859</v>
      </c>
      <c r="C1723" s="31">
        <v>1</v>
      </c>
      <c r="D1723" s="31" t="s">
        <v>860</v>
      </c>
      <c r="E1723" s="31">
        <v>4</v>
      </c>
      <c r="F1723" s="31" t="s">
        <v>956</v>
      </c>
      <c r="G1723" s="31">
        <v>8</v>
      </c>
      <c r="H1723" s="31" t="s">
        <v>77</v>
      </c>
      <c r="I1723" s="31">
        <v>11</v>
      </c>
      <c r="J1723" s="84" t="s">
        <v>78</v>
      </c>
      <c r="K1723" s="98"/>
      <c r="L1723" s="98"/>
      <c r="M1723" s="98"/>
      <c r="N1723" s="83" t="s">
        <v>3368</v>
      </c>
      <c r="O1723" s="98">
        <v>24480</v>
      </c>
      <c r="P1723" s="81" t="s">
        <v>2827</v>
      </c>
      <c r="Q1723" s="33">
        <v>15</v>
      </c>
      <c r="R1723" s="39" t="s">
        <v>862</v>
      </c>
    </row>
    <row r="1724" spans="1:18" ht="18" customHeight="1" x14ac:dyDescent="0.15">
      <c r="A1724" s="30">
        <v>3</v>
      </c>
      <c r="B1724" s="31" t="s">
        <v>859</v>
      </c>
      <c r="C1724" s="31">
        <v>1</v>
      </c>
      <c r="D1724" s="31" t="s">
        <v>860</v>
      </c>
      <c r="E1724" s="31">
        <v>4</v>
      </c>
      <c r="F1724" s="31" t="s">
        <v>956</v>
      </c>
      <c r="G1724" s="32">
        <v>9</v>
      </c>
      <c r="H1724" s="32" t="s">
        <v>30</v>
      </c>
      <c r="I1724" s="32"/>
      <c r="J1724" s="83"/>
      <c r="K1724" s="98"/>
      <c r="L1724" s="98"/>
      <c r="M1724" s="98"/>
      <c r="N1724" s="83"/>
      <c r="O1724" s="33"/>
      <c r="P1724" s="81" t="s">
        <v>4836</v>
      </c>
      <c r="Q1724" s="33">
        <v>3263</v>
      </c>
      <c r="R1724" s="39" t="s">
        <v>862</v>
      </c>
    </row>
    <row r="1725" spans="1:18" ht="18" customHeight="1" x14ac:dyDescent="0.15">
      <c r="A1725" s="30">
        <v>3</v>
      </c>
      <c r="B1725" s="31" t="s">
        <v>859</v>
      </c>
      <c r="C1725" s="31">
        <v>1</v>
      </c>
      <c r="D1725" s="31" t="s">
        <v>860</v>
      </c>
      <c r="E1725" s="31">
        <v>4</v>
      </c>
      <c r="F1725" s="31" t="s">
        <v>956</v>
      </c>
      <c r="G1725" s="31">
        <v>9</v>
      </c>
      <c r="H1725" s="31" t="s">
        <v>30</v>
      </c>
      <c r="I1725" s="32">
        <v>2</v>
      </c>
      <c r="J1725" s="83" t="s">
        <v>31</v>
      </c>
      <c r="K1725" s="98">
        <v>20</v>
      </c>
      <c r="L1725" s="98">
        <v>29</v>
      </c>
      <c r="M1725" s="98">
        <f>K1725-L1725</f>
        <v>-9</v>
      </c>
      <c r="N1725" s="83" t="s">
        <v>957</v>
      </c>
      <c r="O1725" s="98"/>
      <c r="P1725" s="81" t="s">
        <v>4837</v>
      </c>
      <c r="Q1725" s="33"/>
      <c r="R1725" s="39" t="s">
        <v>862</v>
      </c>
    </row>
    <row r="1726" spans="1:18" ht="18" customHeight="1" x14ac:dyDescent="0.15">
      <c r="A1726" s="30">
        <v>3</v>
      </c>
      <c r="B1726" s="31" t="s">
        <v>859</v>
      </c>
      <c r="C1726" s="31">
        <v>1</v>
      </c>
      <c r="D1726" s="31" t="s">
        <v>860</v>
      </c>
      <c r="E1726" s="31">
        <v>4</v>
      </c>
      <c r="F1726" s="31" t="s">
        <v>956</v>
      </c>
      <c r="G1726" s="31">
        <v>9</v>
      </c>
      <c r="H1726" s="31" t="s">
        <v>30</v>
      </c>
      <c r="I1726" s="31">
        <v>2</v>
      </c>
      <c r="J1726" s="84" t="s">
        <v>31</v>
      </c>
      <c r="K1726" s="98"/>
      <c r="L1726" s="98"/>
      <c r="M1726" s="98"/>
      <c r="N1726" s="83" t="s">
        <v>3369</v>
      </c>
      <c r="O1726" s="98">
        <v>3600</v>
      </c>
      <c r="P1726" s="81" t="s">
        <v>4828</v>
      </c>
      <c r="Q1726" s="33">
        <v>747</v>
      </c>
      <c r="R1726" s="39" t="s">
        <v>862</v>
      </c>
    </row>
    <row r="1727" spans="1:18" ht="18" customHeight="1" x14ac:dyDescent="0.15">
      <c r="A1727" s="30">
        <v>3</v>
      </c>
      <c r="B1727" s="31" t="s">
        <v>859</v>
      </c>
      <c r="C1727" s="31">
        <v>1</v>
      </c>
      <c r="D1727" s="31" t="s">
        <v>860</v>
      </c>
      <c r="E1727" s="31">
        <v>4</v>
      </c>
      <c r="F1727" s="31" t="s">
        <v>956</v>
      </c>
      <c r="G1727" s="31">
        <v>9</v>
      </c>
      <c r="H1727" s="31" t="s">
        <v>30</v>
      </c>
      <c r="I1727" s="31">
        <v>2</v>
      </c>
      <c r="J1727" s="84" t="s">
        <v>31</v>
      </c>
      <c r="K1727" s="98"/>
      <c r="L1727" s="98"/>
      <c r="M1727" s="98"/>
      <c r="N1727" s="83" t="s">
        <v>958</v>
      </c>
      <c r="O1727" s="98"/>
      <c r="P1727" s="81" t="s">
        <v>4838</v>
      </c>
      <c r="Q1727" s="33"/>
      <c r="R1727" s="39" t="s">
        <v>862</v>
      </c>
    </row>
    <row r="1728" spans="1:18" ht="18" customHeight="1" x14ac:dyDescent="0.15">
      <c r="A1728" s="30">
        <v>3</v>
      </c>
      <c r="B1728" s="31" t="s">
        <v>859</v>
      </c>
      <c r="C1728" s="31">
        <v>1</v>
      </c>
      <c r="D1728" s="31" t="s">
        <v>860</v>
      </c>
      <c r="E1728" s="31">
        <v>4</v>
      </c>
      <c r="F1728" s="31" t="s">
        <v>956</v>
      </c>
      <c r="G1728" s="31">
        <v>9</v>
      </c>
      <c r="H1728" s="31" t="s">
        <v>30</v>
      </c>
      <c r="I1728" s="31">
        <v>2</v>
      </c>
      <c r="J1728" s="84" t="s">
        <v>31</v>
      </c>
      <c r="K1728" s="98"/>
      <c r="L1728" s="98"/>
      <c r="M1728" s="98"/>
      <c r="N1728" s="83" t="s">
        <v>3369</v>
      </c>
      <c r="O1728" s="98">
        <v>3600</v>
      </c>
      <c r="P1728" s="81" t="s">
        <v>4830</v>
      </c>
      <c r="Q1728" s="33">
        <v>600</v>
      </c>
      <c r="R1728" s="39" t="s">
        <v>862</v>
      </c>
    </row>
    <row r="1729" spans="1:18" ht="18" customHeight="1" x14ac:dyDescent="0.15">
      <c r="A1729" s="30">
        <v>3</v>
      </c>
      <c r="B1729" s="31" t="s">
        <v>859</v>
      </c>
      <c r="C1729" s="31">
        <v>1</v>
      </c>
      <c r="D1729" s="31" t="s">
        <v>860</v>
      </c>
      <c r="E1729" s="31">
        <v>4</v>
      </c>
      <c r="F1729" s="31" t="s">
        <v>956</v>
      </c>
      <c r="G1729" s="31">
        <v>9</v>
      </c>
      <c r="H1729" s="31" t="s">
        <v>30</v>
      </c>
      <c r="I1729" s="31">
        <v>2</v>
      </c>
      <c r="J1729" s="84" t="s">
        <v>31</v>
      </c>
      <c r="K1729" s="98"/>
      <c r="L1729" s="98"/>
      <c r="M1729" s="98"/>
      <c r="N1729" s="83" t="s">
        <v>959</v>
      </c>
      <c r="O1729" s="98"/>
      <c r="P1729" s="81" t="s">
        <v>4839</v>
      </c>
      <c r="Q1729" s="33"/>
      <c r="R1729" s="39" t="s">
        <v>862</v>
      </c>
    </row>
    <row r="1730" spans="1:18" ht="18" customHeight="1" x14ac:dyDescent="0.15">
      <c r="A1730" s="30">
        <v>3</v>
      </c>
      <c r="B1730" s="31" t="s">
        <v>859</v>
      </c>
      <c r="C1730" s="31">
        <v>1</v>
      </c>
      <c r="D1730" s="31" t="s">
        <v>860</v>
      </c>
      <c r="E1730" s="31">
        <v>4</v>
      </c>
      <c r="F1730" s="31" t="s">
        <v>956</v>
      </c>
      <c r="G1730" s="31">
        <v>9</v>
      </c>
      <c r="H1730" s="31" t="s">
        <v>30</v>
      </c>
      <c r="I1730" s="31">
        <v>2</v>
      </c>
      <c r="J1730" s="84" t="s">
        <v>31</v>
      </c>
      <c r="K1730" s="98"/>
      <c r="L1730" s="98"/>
      <c r="M1730" s="98"/>
      <c r="N1730" s="83" t="s">
        <v>3370</v>
      </c>
      <c r="O1730" s="98">
        <v>3600</v>
      </c>
      <c r="P1730" s="81" t="s">
        <v>4832</v>
      </c>
      <c r="Q1730" s="33">
        <v>125</v>
      </c>
      <c r="R1730" s="39" t="s">
        <v>862</v>
      </c>
    </row>
    <row r="1731" spans="1:18" ht="18" customHeight="1" x14ac:dyDescent="0.15">
      <c r="A1731" s="30">
        <v>3</v>
      </c>
      <c r="B1731" s="31" t="s">
        <v>859</v>
      </c>
      <c r="C1731" s="31">
        <v>1</v>
      </c>
      <c r="D1731" s="31" t="s">
        <v>860</v>
      </c>
      <c r="E1731" s="31">
        <v>4</v>
      </c>
      <c r="F1731" s="31" t="s">
        <v>956</v>
      </c>
      <c r="G1731" s="31">
        <v>9</v>
      </c>
      <c r="H1731" s="31" t="s">
        <v>30</v>
      </c>
      <c r="I1731" s="31">
        <v>2</v>
      </c>
      <c r="J1731" s="84" t="s">
        <v>31</v>
      </c>
      <c r="K1731" s="98"/>
      <c r="L1731" s="98"/>
      <c r="M1731" s="98"/>
      <c r="N1731" s="83" t="s">
        <v>960</v>
      </c>
      <c r="O1731" s="98"/>
      <c r="P1731" s="81" t="s">
        <v>4840</v>
      </c>
      <c r="Q1731" s="33"/>
      <c r="R1731" s="39" t="s">
        <v>862</v>
      </c>
    </row>
    <row r="1732" spans="1:18" ht="18" customHeight="1" x14ac:dyDescent="0.15">
      <c r="A1732" s="30">
        <v>3</v>
      </c>
      <c r="B1732" s="31" t="s">
        <v>859</v>
      </c>
      <c r="C1732" s="31">
        <v>1</v>
      </c>
      <c r="D1732" s="31" t="s">
        <v>860</v>
      </c>
      <c r="E1732" s="31">
        <v>4</v>
      </c>
      <c r="F1732" s="31" t="s">
        <v>956</v>
      </c>
      <c r="G1732" s="31">
        <v>9</v>
      </c>
      <c r="H1732" s="31" t="s">
        <v>30</v>
      </c>
      <c r="I1732" s="31">
        <v>2</v>
      </c>
      <c r="J1732" s="84" t="s">
        <v>31</v>
      </c>
      <c r="K1732" s="98"/>
      <c r="L1732" s="98"/>
      <c r="M1732" s="98"/>
      <c r="N1732" s="83" t="s">
        <v>3371</v>
      </c>
      <c r="O1732" s="98">
        <v>9000</v>
      </c>
      <c r="P1732" s="81" t="s">
        <v>4833</v>
      </c>
      <c r="Q1732" s="33">
        <v>40125</v>
      </c>
      <c r="R1732" s="39" t="s">
        <v>862</v>
      </c>
    </row>
    <row r="1733" spans="1:18" ht="18" customHeight="1" x14ac:dyDescent="0.15">
      <c r="A1733" s="30">
        <v>3</v>
      </c>
      <c r="B1733" s="31" t="s">
        <v>859</v>
      </c>
      <c r="C1733" s="31">
        <v>1</v>
      </c>
      <c r="D1733" s="31" t="s">
        <v>860</v>
      </c>
      <c r="E1733" s="31">
        <v>4</v>
      </c>
      <c r="F1733" s="31" t="s">
        <v>956</v>
      </c>
      <c r="G1733" s="31">
        <v>9</v>
      </c>
      <c r="H1733" s="31" t="s">
        <v>30</v>
      </c>
      <c r="I1733" s="32">
        <v>3</v>
      </c>
      <c r="J1733" s="83" t="s">
        <v>32</v>
      </c>
      <c r="K1733" s="98">
        <v>34</v>
      </c>
      <c r="L1733" s="98">
        <v>34</v>
      </c>
      <c r="M1733" s="98">
        <f>K1733-L1733</f>
        <v>0</v>
      </c>
      <c r="N1733" s="83" t="s">
        <v>3372</v>
      </c>
      <c r="O1733" s="98">
        <v>33200</v>
      </c>
      <c r="P1733" s="81" t="s">
        <v>4841</v>
      </c>
      <c r="Q1733" s="33"/>
      <c r="R1733" s="39" t="s">
        <v>862</v>
      </c>
    </row>
    <row r="1734" spans="1:18" ht="18" customHeight="1" x14ac:dyDescent="0.15">
      <c r="A1734" s="30">
        <v>3</v>
      </c>
      <c r="B1734" s="31" t="s">
        <v>859</v>
      </c>
      <c r="C1734" s="31">
        <v>1</v>
      </c>
      <c r="D1734" s="31" t="s">
        <v>860</v>
      </c>
      <c r="E1734" s="31">
        <v>4</v>
      </c>
      <c r="F1734" s="31" t="s">
        <v>956</v>
      </c>
      <c r="G1734" s="32">
        <v>11</v>
      </c>
      <c r="H1734" s="32" t="s">
        <v>33</v>
      </c>
      <c r="I1734" s="32"/>
      <c r="J1734" s="83"/>
      <c r="K1734" s="98"/>
      <c r="L1734" s="98"/>
      <c r="M1734" s="98"/>
      <c r="N1734" s="83"/>
      <c r="O1734" s="33"/>
      <c r="P1734" s="81" t="s">
        <v>4842</v>
      </c>
      <c r="Q1734" s="33">
        <v>150</v>
      </c>
      <c r="R1734" s="39" t="s">
        <v>862</v>
      </c>
    </row>
    <row r="1735" spans="1:18" ht="18" customHeight="1" x14ac:dyDescent="0.15">
      <c r="A1735" s="30">
        <v>3</v>
      </c>
      <c r="B1735" s="31" t="s">
        <v>859</v>
      </c>
      <c r="C1735" s="31">
        <v>1</v>
      </c>
      <c r="D1735" s="31" t="s">
        <v>860</v>
      </c>
      <c r="E1735" s="31">
        <v>4</v>
      </c>
      <c r="F1735" s="31" t="s">
        <v>956</v>
      </c>
      <c r="G1735" s="31">
        <v>11</v>
      </c>
      <c r="H1735" s="31" t="s">
        <v>33</v>
      </c>
      <c r="I1735" s="32">
        <v>1</v>
      </c>
      <c r="J1735" s="83" t="s">
        <v>34</v>
      </c>
      <c r="K1735" s="98">
        <v>165</v>
      </c>
      <c r="L1735" s="98">
        <v>170</v>
      </c>
      <c r="M1735" s="98">
        <f>K1735-L1735</f>
        <v>-5</v>
      </c>
      <c r="N1735" s="83" t="s">
        <v>957</v>
      </c>
      <c r="O1735" s="98"/>
      <c r="P1735" s="81" t="s">
        <v>4811</v>
      </c>
      <c r="Q1735" s="33"/>
      <c r="R1735" s="39" t="s">
        <v>862</v>
      </c>
    </row>
    <row r="1736" spans="1:18" ht="18" customHeight="1" x14ac:dyDescent="0.15">
      <c r="A1736" s="30">
        <v>3</v>
      </c>
      <c r="B1736" s="31" t="s">
        <v>859</v>
      </c>
      <c r="C1736" s="31">
        <v>1</v>
      </c>
      <c r="D1736" s="31" t="s">
        <v>860</v>
      </c>
      <c r="E1736" s="31">
        <v>4</v>
      </c>
      <c r="F1736" s="31" t="s">
        <v>956</v>
      </c>
      <c r="G1736" s="31">
        <v>11</v>
      </c>
      <c r="H1736" s="31" t="s">
        <v>33</v>
      </c>
      <c r="I1736" s="31">
        <v>1</v>
      </c>
      <c r="J1736" s="84" t="s">
        <v>34</v>
      </c>
      <c r="K1736" s="98"/>
      <c r="L1736" s="98"/>
      <c r="M1736" s="98"/>
      <c r="N1736" s="83" t="s">
        <v>3373</v>
      </c>
      <c r="O1736" s="98">
        <v>44064</v>
      </c>
      <c r="P1736" s="81" t="s">
        <v>2834</v>
      </c>
      <c r="Q1736" s="33">
        <v>1410</v>
      </c>
      <c r="R1736" s="39" t="s">
        <v>862</v>
      </c>
    </row>
    <row r="1737" spans="1:18" ht="18" customHeight="1" x14ac:dyDescent="0.15">
      <c r="A1737" s="30">
        <v>3</v>
      </c>
      <c r="B1737" s="31" t="s">
        <v>859</v>
      </c>
      <c r="C1737" s="31">
        <v>1</v>
      </c>
      <c r="D1737" s="31" t="s">
        <v>860</v>
      </c>
      <c r="E1737" s="31">
        <v>4</v>
      </c>
      <c r="F1737" s="31" t="s">
        <v>956</v>
      </c>
      <c r="G1737" s="31">
        <v>11</v>
      </c>
      <c r="H1737" s="31" t="s">
        <v>33</v>
      </c>
      <c r="I1737" s="31">
        <v>1</v>
      </c>
      <c r="J1737" s="84" t="s">
        <v>34</v>
      </c>
      <c r="K1737" s="98"/>
      <c r="L1737" s="98"/>
      <c r="M1737" s="98"/>
      <c r="N1737" s="83" t="s">
        <v>3374</v>
      </c>
      <c r="O1737" s="98">
        <v>42000</v>
      </c>
      <c r="P1737" s="81" t="s">
        <v>2835</v>
      </c>
      <c r="Q1737" s="33">
        <v>7</v>
      </c>
      <c r="R1737" s="39" t="s">
        <v>862</v>
      </c>
    </row>
    <row r="1738" spans="1:18" ht="18" customHeight="1" x14ac:dyDescent="0.15">
      <c r="A1738" s="30">
        <v>3</v>
      </c>
      <c r="B1738" s="31" t="s">
        <v>859</v>
      </c>
      <c r="C1738" s="31">
        <v>1</v>
      </c>
      <c r="D1738" s="31" t="s">
        <v>860</v>
      </c>
      <c r="E1738" s="31">
        <v>4</v>
      </c>
      <c r="F1738" s="31" t="s">
        <v>956</v>
      </c>
      <c r="G1738" s="31">
        <v>11</v>
      </c>
      <c r="H1738" s="31" t="s">
        <v>33</v>
      </c>
      <c r="I1738" s="31">
        <v>1</v>
      </c>
      <c r="J1738" s="84" t="s">
        <v>34</v>
      </c>
      <c r="K1738" s="98"/>
      <c r="L1738" s="98"/>
      <c r="M1738" s="98"/>
      <c r="N1738" s="83" t="s">
        <v>4271</v>
      </c>
      <c r="O1738" s="98">
        <v>20000</v>
      </c>
      <c r="P1738" s="81" t="s">
        <v>2781</v>
      </c>
      <c r="Q1738" s="33">
        <v>28</v>
      </c>
      <c r="R1738" s="39" t="s">
        <v>862</v>
      </c>
    </row>
    <row r="1739" spans="1:18" ht="18" customHeight="1" x14ac:dyDescent="0.15">
      <c r="A1739" s="30">
        <v>3</v>
      </c>
      <c r="B1739" s="31" t="s">
        <v>859</v>
      </c>
      <c r="C1739" s="31">
        <v>1</v>
      </c>
      <c r="D1739" s="31" t="s">
        <v>860</v>
      </c>
      <c r="E1739" s="31">
        <v>4</v>
      </c>
      <c r="F1739" s="31" t="s">
        <v>956</v>
      </c>
      <c r="G1739" s="31">
        <v>11</v>
      </c>
      <c r="H1739" s="31" t="s">
        <v>33</v>
      </c>
      <c r="I1739" s="31">
        <v>1</v>
      </c>
      <c r="J1739" s="84" t="s">
        <v>34</v>
      </c>
      <c r="K1739" s="98"/>
      <c r="L1739" s="98"/>
      <c r="M1739" s="98"/>
      <c r="N1739" s="83" t="s">
        <v>961</v>
      </c>
      <c r="O1739" s="98"/>
      <c r="P1739" s="81" t="s">
        <v>4843</v>
      </c>
      <c r="Q1739" s="33">
        <v>12960</v>
      </c>
      <c r="R1739" s="39" t="s">
        <v>862</v>
      </c>
    </row>
    <row r="1740" spans="1:18" ht="18" customHeight="1" x14ac:dyDescent="0.15">
      <c r="A1740" s="30">
        <v>3</v>
      </c>
      <c r="B1740" s="31" t="s">
        <v>859</v>
      </c>
      <c r="C1740" s="31">
        <v>1</v>
      </c>
      <c r="D1740" s="31" t="s">
        <v>860</v>
      </c>
      <c r="E1740" s="31">
        <v>4</v>
      </c>
      <c r="F1740" s="31" t="s">
        <v>956</v>
      </c>
      <c r="G1740" s="31">
        <v>11</v>
      </c>
      <c r="H1740" s="31" t="s">
        <v>33</v>
      </c>
      <c r="I1740" s="31">
        <v>1</v>
      </c>
      <c r="J1740" s="84" t="s">
        <v>34</v>
      </c>
      <c r="K1740" s="98"/>
      <c r="L1740" s="98"/>
      <c r="M1740" s="98"/>
      <c r="N1740" s="83" t="s">
        <v>962</v>
      </c>
      <c r="O1740" s="98">
        <v>58320</v>
      </c>
      <c r="P1740" s="81" t="s">
        <v>4844</v>
      </c>
      <c r="Q1740" s="33"/>
      <c r="R1740" s="39" t="s">
        <v>862</v>
      </c>
    </row>
    <row r="1741" spans="1:18" ht="18" customHeight="1" x14ac:dyDescent="0.15">
      <c r="A1741" s="30">
        <v>3</v>
      </c>
      <c r="B1741" s="31" t="s">
        <v>859</v>
      </c>
      <c r="C1741" s="31">
        <v>1</v>
      </c>
      <c r="D1741" s="31" t="s">
        <v>860</v>
      </c>
      <c r="E1741" s="31">
        <v>4</v>
      </c>
      <c r="F1741" s="31" t="s">
        <v>956</v>
      </c>
      <c r="G1741" s="31">
        <v>11</v>
      </c>
      <c r="H1741" s="31" t="s">
        <v>33</v>
      </c>
      <c r="I1741" s="32">
        <v>3</v>
      </c>
      <c r="J1741" s="83" t="s">
        <v>35</v>
      </c>
      <c r="K1741" s="98">
        <v>0</v>
      </c>
      <c r="L1741" s="98">
        <v>10</v>
      </c>
      <c r="M1741" s="98">
        <f t="shared" ref="M1741:M1742" si="109">K1741-L1741</f>
        <v>-10</v>
      </c>
      <c r="N1741" s="83"/>
      <c r="O1741" s="98"/>
      <c r="P1741" s="81" t="s">
        <v>4845</v>
      </c>
      <c r="Q1741" s="33">
        <v>1631</v>
      </c>
      <c r="R1741" s="39" t="s">
        <v>862</v>
      </c>
    </row>
    <row r="1742" spans="1:18" ht="18" customHeight="1" x14ac:dyDescent="0.15">
      <c r="A1742" s="30">
        <v>3</v>
      </c>
      <c r="B1742" s="31" t="s">
        <v>859</v>
      </c>
      <c r="C1742" s="31">
        <v>1</v>
      </c>
      <c r="D1742" s="31" t="s">
        <v>860</v>
      </c>
      <c r="E1742" s="31">
        <v>4</v>
      </c>
      <c r="F1742" s="31" t="s">
        <v>956</v>
      </c>
      <c r="G1742" s="31">
        <v>11</v>
      </c>
      <c r="H1742" s="31" t="s">
        <v>33</v>
      </c>
      <c r="I1742" s="32">
        <v>4</v>
      </c>
      <c r="J1742" s="83" t="s">
        <v>111</v>
      </c>
      <c r="K1742" s="98">
        <v>41</v>
      </c>
      <c r="L1742" s="98">
        <v>17</v>
      </c>
      <c r="M1742" s="98">
        <f t="shared" si="109"/>
        <v>24</v>
      </c>
      <c r="N1742" s="83" t="s">
        <v>963</v>
      </c>
      <c r="O1742" s="98"/>
      <c r="P1742" s="81" t="s">
        <v>4846</v>
      </c>
      <c r="Q1742" s="33"/>
      <c r="R1742" s="39" t="s">
        <v>862</v>
      </c>
    </row>
    <row r="1743" spans="1:18" ht="18" customHeight="1" x14ac:dyDescent="0.15">
      <c r="A1743" s="30">
        <v>3</v>
      </c>
      <c r="B1743" s="31" t="s">
        <v>859</v>
      </c>
      <c r="C1743" s="31">
        <v>1</v>
      </c>
      <c r="D1743" s="31" t="s">
        <v>860</v>
      </c>
      <c r="E1743" s="31">
        <v>4</v>
      </c>
      <c r="F1743" s="31" t="s">
        <v>956</v>
      </c>
      <c r="G1743" s="31">
        <v>11</v>
      </c>
      <c r="H1743" s="31" t="s">
        <v>33</v>
      </c>
      <c r="I1743" s="31">
        <v>4</v>
      </c>
      <c r="J1743" s="84" t="s">
        <v>111</v>
      </c>
      <c r="K1743" s="98"/>
      <c r="L1743" s="98"/>
      <c r="M1743" s="98"/>
      <c r="N1743" s="83" t="s">
        <v>3375</v>
      </c>
      <c r="O1743" s="98">
        <v>2500</v>
      </c>
      <c r="P1743" s="81"/>
      <c r="Q1743" s="33"/>
      <c r="R1743" s="39" t="s">
        <v>862</v>
      </c>
    </row>
    <row r="1744" spans="1:18" ht="18" customHeight="1" x14ac:dyDescent="0.15">
      <c r="A1744" s="30">
        <v>3</v>
      </c>
      <c r="B1744" s="31" t="s">
        <v>859</v>
      </c>
      <c r="C1744" s="31">
        <v>1</v>
      </c>
      <c r="D1744" s="31" t="s">
        <v>860</v>
      </c>
      <c r="E1744" s="31">
        <v>4</v>
      </c>
      <c r="F1744" s="31" t="s">
        <v>956</v>
      </c>
      <c r="G1744" s="31">
        <v>11</v>
      </c>
      <c r="H1744" s="31" t="s">
        <v>33</v>
      </c>
      <c r="I1744" s="31">
        <v>4</v>
      </c>
      <c r="J1744" s="84" t="s">
        <v>111</v>
      </c>
      <c r="K1744" s="98"/>
      <c r="L1744" s="98"/>
      <c r="M1744" s="98"/>
      <c r="N1744" s="83" t="s">
        <v>4272</v>
      </c>
      <c r="O1744" s="98">
        <v>38000</v>
      </c>
      <c r="P1744" s="81"/>
      <c r="Q1744" s="33"/>
      <c r="R1744" s="39" t="s">
        <v>862</v>
      </c>
    </row>
    <row r="1745" spans="1:18" ht="18" customHeight="1" x14ac:dyDescent="0.15">
      <c r="A1745" s="30">
        <v>3</v>
      </c>
      <c r="B1745" s="31" t="s">
        <v>859</v>
      </c>
      <c r="C1745" s="31">
        <v>1</v>
      </c>
      <c r="D1745" s="31" t="s">
        <v>860</v>
      </c>
      <c r="E1745" s="31">
        <v>4</v>
      </c>
      <c r="F1745" s="31" t="s">
        <v>956</v>
      </c>
      <c r="G1745" s="32">
        <v>12</v>
      </c>
      <c r="H1745" s="32" t="s">
        <v>36</v>
      </c>
      <c r="I1745" s="32"/>
      <c r="J1745" s="83"/>
      <c r="K1745" s="98"/>
      <c r="L1745" s="98"/>
      <c r="M1745" s="98"/>
      <c r="N1745" s="83"/>
      <c r="O1745" s="33"/>
      <c r="P1745" s="81"/>
      <c r="Q1745" s="33"/>
      <c r="R1745" s="39" t="s">
        <v>862</v>
      </c>
    </row>
    <row r="1746" spans="1:18" ht="18" customHeight="1" x14ac:dyDescent="0.15">
      <c r="A1746" s="30">
        <v>3</v>
      </c>
      <c r="B1746" s="31" t="s">
        <v>859</v>
      </c>
      <c r="C1746" s="31">
        <v>1</v>
      </c>
      <c r="D1746" s="31" t="s">
        <v>860</v>
      </c>
      <c r="E1746" s="31">
        <v>4</v>
      </c>
      <c r="F1746" s="31" t="s">
        <v>956</v>
      </c>
      <c r="G1746" s="31">
        <v>12</v>
      </c>
      <c r="H1746" s="31" t="s">
        <v>36</v>
      </c>
      <c r="I1746" s="32">
        <v>1</v>
      </c>
      <c r="J1746" s="83" t="s">
        <v>37</v>
      </c>
      <c r="K1746" s="98">
        <v>370</v>
      </c>
      <c r="L1746" s="98">
        <v>354</v>
      </c>
      <c r="M1746" s="98">
        <f>K1746-L1746</f>
        <v>16</v>
      </c>
      <c r="N1746" s="83" t="s">
        <v>957</v>
      </c>
      <c r="O1746" s="98"/>
      <c r="P1746" s="81"/>
      <c r="Q1746" s="33"/>
      <c r="R1746" s="39" t="s">
        <v>862</v>
      </c>
    </row>
    <row r="1747" spans="1:18" ht="18" customHeight="1" x14ac:dyDescent="0.15">
      <c r="A1747" s="30">
        <v>3</v>
      </c>
      <c r="B1747" s="31" t="s">
        <v>859</v>
      </c>
      <c r="C1747" s="31">
        <v>1</v>
      </c>
      <c r="D1747" s="31" t="s">
        <v>860</v>
      </c>
      <c r="E1747" s="31">
        <v>4</v>
      </c>
      <c r="F1747" s="31" t="s">
        <v>956</v>
      </c>
      <c r="G1747" s="31">
        <v>12</v>
      </c>
      <c r="H1747" s="31" t="s">
        <v>36</v>
      </c>
      <c r="I1747" s="31">
        <v>1</v>
      </c>
      <c r="J1747" s="84" t="s">
        <v>37</v>
      </c>
      <c r="K1747" s="98"/>
      <c r="L1747" s="98"/>
      <c r="M1747" s="98"/>
      <c r="N1747" s="83" t="s">
        <v>3376</v>
      </c>
      <c r="O1747" s="98">
        <v>4600</v>
      </c>
      <c r="P1747" s="81"/>
      <c r="Q1747" s="33"/>
      <c r="R1747" s="39" t="s">
        <v>862</v>
      </c>
    </row>
    <row r="1748" spans="1:18" ht="18" customHeight="1" x14ac:dyDescent="0.15">
      <c r="A1748" s="30">
        <v>3</v>
      </c>
      <c r="B1748" s="31" t="s">
        <v>859</v>
      </c>
      <c r="C1748" s="31">
        <v>1</v>
      </c>
      <c r="D1748" s="31" t="s">
        <v>860</v>
      </c>
      <c r="E1748" s="31">
        <v>4</v>
      </c>
      <c r="F1748" s="31" t="s">
        <v>956</v>
      </c>
      <c r="G1748" s="31">
        <v>12</v>
      </c>
      <c r="H1748" s="31" t="s">
        <v>36</v>
      </c>
      <c r="I1748" s="31">
        <v>1</v>
      </c>
      <c r="J1748" s="84" t="s">
        <v>37</v>
      </c>
      <c r="K1748" s="98"/>
      <c r="L1748" s="98"/>
      <c r="M1748" s="98"/>
      <c r="N1748" s="83" t="s">
        <v>3377</v>
      </c>
      <c r="O1748" s="98">
        <v>4600</v>
      </c>
      <c r="P1748" s="81"/>
      <c r="Q1748" s="33"/>
      <c r="R1748" s="39" t="s">
        <v>862</v>
      </c>
    </row>
    <row r="1749" spans="1:18" ht="18" customHeight="1" x14ac:dyDescent="0.15">
      <c r="A1749" s="30">
        <v>3</v>
      </c>
      <c r="B1749" s="31" t="s">
        <v>859</v>
      </c>
      <c r="C1749" s="31">
        <v>1</v>
      </c>
      <c r="D1749" s="31" t="s">
        <v>860</v>
      </c>
      <c r="E1749" s="31">
        <v>4</v>
      </c>
      <c r="F1749" s="31" t="s">
        <v>956</v>
      </c>
      <c r="G1749" s="31">
        <v>12</v>
      </c>
      <c r="H1749" s="31" t="s">
        <v>36</v>
      </c>
      <c r="I1749" s="31">
        <v>1</v>
      </c>
      <c r="J1749" s="84" t="s">
        <v>37</v>
      </c>
      <c r="K1749" s="98"/>
      <c r="L1749" s="98"/>
      <c r="M1749" s="98"/>
      <c r="N1749" s="83" t="s">
        <v>3378</v>
      </c>
      <c r="O1749" s="98">
        <v>6000</v>
      </c>
      <c r="P1749" s="81"/>
      <c r="Q1749" s="33"/>
      <c r="R1749" s="39" t="s">
        <v>862</v>
      </c>
    </row>
    <row r="1750" spans="1:18" ht="18" customHeight="1" x14ac:dyDescent="0.15">
      <c r="A1750" s="30">
        <v>3</v>
      </c>
      <c r="B1750" s="31" t="s">
        <v>859</v>
      </c>
      <c r="C1750" s="31">
        <v>1</v>
      </c>
      <c r="D1750" s="31" t="s">
        <v>860</v>
      </c>
      <c r="E1750" s="31">
        <v>4</v>
      </c>
      <c r="F1750" s="31" t="s">
        <v>956</v>
      </c>
      <c r="G1750" s="31">
        <v>12</v>
      </c>
      <c r="H1750" s="31" t="s">
        <v>36</v>
      </c>
      <c r="I1750" s="31">
        <v>1</v>
      </c>
      <c r="J1750" s="84" t="s">
        <v>37</v>
      </c>
      <c r="K1750" s="98"/>
      <c r="L1750" s="98"/>
      <c r="M1750" s="98"/>
      <c r="N1750" s="83" t="s">
        <v>958</v>
      </c>
      <c r="O1750" s="98"/>
      <c r="P1750" s="81"/>
      <c r="Q1750" s="33"/>
      <c r="R1750" s="39" t="s">
        <v>862</v>
      </c>
    </row>
    <row r="1751" spans="1:18" ht="18" customHeight="1" x14ac:dyDescent="0.15">
      <c r="A1751" s="30">
        <v>3</v>
      </c>
      <c r="B1751" s="31" t="s">
        <v>859</v>
      </c>
      <c r="C1751" s="31">
        <v>1</v>
      </c>
      <c r="D1751" s="31" t="s">
        <v>860</v>
      </c>
      <c r="E1751" s="31">
        <v>4</v>
      </c>
      <c r="F1751" s="31" t="s">
        <v>956</v>
      </c>
      <c r="G1751" s="31">
        <v>12</v>
      </c>
      <c r="H1751" s="31" t="s">
        <v>36</v>
      </c>
      <c r="I1751" s="31">
        <v>1</v>
      </c>
      <c r="J1751" s="84" t="s">
        <v>37</v>
      </c>
      <c r="K1751" s="98"/>
      <c r="L1751" s="98"/>
      <c r="M1751" s="98"/>
      <c r="N1751" s="83" t="s">
        <v>3376</v>
      </c>
      <c r="O1751" s="98">
        <v>4600</v>
      </c>
      <c r="P1751" s="81"/>
      <c r="Q1751" s="33"/>
      <c r="R1751" s="39" t="s">
        <v>862</v>
      </c>
    </row>
    <row r="1752" spans="1:18" ht="18" customHeight="1" x14ac:dyDescent="0.15">
      <c r="A1752" s="30">
        <v>3</v>
      </c>
      <c r="B1752" s="31" t="s">
        <v>859</v>
      </c>
      <c r="C1752" s="31">
        <v>1</v>
      </c>
      <c r="D1752" s="31" t="s">
        <v>860</v>
      </c>
      <c r="E1752" s="31">
        <v>4</v>
      </c>
      <c r="F1752" s="31" t="s">
        <v>956</v>
      </c>
      <c r="G1752" s="31">
        <v>12</v>
      </c>
      <c r="H1752" s="31" t="s">
        <v>36</v>
      </c>
      <c r="I1752" s="31">
        <v>1</v>
      </c>
      <c r="J1752" s="84" t="s">
        <v>37</v>
      </c>
      <c r="K1752" s="98"/>
      <c r="L1752" s="98"/>
      <c r="M1752" s="98"/>
      <c r="N1752" s="83" t="s">
        <v>3379</v>
      </c>
      <c r="O1752" s="98">
        <v>7360</v>
      </c>
      <c r="P1752" s="81"/>
      <c r="Q1752" s="33"/>
      <c r="R1752" s="39" t="s">
        <v>862</v>
      </c>
    </row>
    <row r="1753" spans="1:18" ht="18" customHeight="1" x14ac:dyDescent="0.15">
      <c r="A1753" s="30">
        <v>3</v>
      </c>
      <c r="B1753" s="31" t="s">
        <v>859</v>
      </c>
      <c r="C1753" s="31">
        <v>1</v>
      </c>
      <c r="D1753" s="31" t="s">
        <v>860</v>
      </c>
      <c r="E1753" s="31">
        <v>4</v>
      </c>
      <c r="F1753" s="31" t="s">
        <v>956</v>
      </c>
      <c r="G1753" s="31">
        <v>12</v>
      </c>
      <c r="H1753" s="31" t="s">
        <v>36</v>
      </c>
      <c r="I1753" s="31">
        <v>1</v>
      </c>
      <c r="J1753" s="84" t="s">
        <v>37</v>
      </c>
      <c r="K1753" s="98"/>
      <c r="L1753" s="98"/>
      <c r="M1753" s="98"/>
      <c r="N1753" s="83" t="s">
        <v>3378</v>
      </c>
      <c r="O1753" s="98">
        <v>6000</v>
      </c>
      <c r="P1753" s="81"/>
      <c r="Q1753" s="33"/>
      <c r="R1753" s="39" t="s">
        <v>862</v>
      </c>
    </row>
    <row r="1754" spans="1:18" ht="18" customHeight="1" x14ac:dyDescent="0.15">
      <c r="A1754" s="30">
        <v>3</v>
      </c>
      <c r="B1754" s="31" t="s">
        <v>859</v>
      </c>
      <c r="C1754" s="31">
        <v>1</v>
      </c>
      <c r="D1754" s="31" t="s">
        <v>860</v>
      </c>
      <c r="E1754" s="31">
        <v>4</v>
      </c>
      <c r="F1754" s="31" t="s">
        <v>956</v>
      </c>
      <c r="G1754" s="31">
        <v>12</v>
      </c>
      <c r="H1754" s="31" t="s">
        <v>36</v>
      </c>
      <c r="I1754" s="31">
        <v>1</v>
      </c>
      <c r="J1754" s="84" t="s">
        <v>37</v>
      </c>
      <c r="K1754" s="98"/>
      <c r="L1754" s="98"/>
      <c r="M1754" s="98"/>
      <c r="N1754" s="83" t="s">
        <v>964</v>
      </c>
      <c r="O1754" s="98"/>
      <c r="P1754" s="81"/>
      <c r="Q1754" s="33"/>
      <c r="R1754" s="39" t="s">
        <v>862</v>
      </c>
    </row>
    <row r="1755" spans="1:18" ht="18" customHeight="1" x14ac:dyDescent="0.15">
      <c r="A1755" s="30">
        <v>3</v>
      </c>
      <c r="B1755" s="31" t="s">
        <v>859</v>
      </c>
      <c r="C1755" s="31">
        <v>1</v>
      </c>
      <c r="D1755" s="31" t="s">
        <v>860</v>
      </c>
      <c r="E1755" s="31">
        <v>4</v>
      </c>
      <c r="F1755" s="31" t="s">
        <v>956</v>
      </c>
      <c r="G1755" s="31">
        <v>12</v>
      </c>
      <c r="H1755" s="31" t="s">
        <v>36</v>
      </c>
      <c r="I1755" s="31">
        <v>1</v>
      </c>
      <c r="J1755" s="84" t="s">
        <v>37</v>
      </c>
      <c r="K1755" s="98"/>
      <c r="L1755" s="98"/>
      <c r="M1755" s="98"/>
      <c r="N1755" s="83" t="s">
        <v>3380</v>
      </c>
      <c r="O1755" s="98">
        <v>21160</v>
      </c>
      <c r="P1755" s="81"/>
      <c r="Q1755" s="33"/>
      <c r="R1755" s="39" t="s">
        <v>862</v>
      </c>
    </row>
    <row r="1756" spans="1:18" ht="18" customHeight="1" x14ac:dyDescent="0.15">
      <c r="A1756" s="30">
        <v>3</v>
      </c>
      <c r="B1756" s="31" t="s">
        <v>859</v>
      </c>
      <c r="C1756" s="31">
        <v>1</v>
      </c>
      <c r="D1756" s="31" t="s">
        <v>860</v>
      </c>
      <c r="E1756" s="31">
        <v>4</v>
      </c>
      <c r="F1756" s="31" t="s">
        <v>956</v>
      </c>
      <c r="G1756" s="31">
        <v>12</v>
      </c>
      <c r="H1756" s="31" t="s">
        <v>36</v>
      </c>
      <c r="I1756" s="31">
        <v>1</v>
      </c>
      <c r="J1756" s="84" t="s">
        <v>37</v>
      </c>
      <c r="K1756" s="98"/>
      <c r="L1756" s="98"/>
      <c r="M1756" s="98"/>
      <c r="N1756" s="83" t="s">
        <v>3381</v>
      </c>
      <c r="O1756" s="98">
        <v>111600</v>
      </c>
      <c r="P1756" s="81"/>
      <c r="Q1756" s="33"/>
      <c r="R1756" s="39" t="s">
        <v>862</v>
      </c>
    </row>
    <row r="1757" spans="1:18" ht="18" customHeight="1" x14ac:dyDescent="0.15">
      <c r="A1757" s="30">
        <v>3</v>
      </c>
      <c r="B1757" s="31" t="s">
        <v>859</v>
      </c>
      <c r="C1757" s="31">
        <v>1</v>
      </c>
      <c r="D1757" s="31" t="s">
        <v>860</v>
      </c>
      <c r="E1757" s="31">
        <v>4</v>
      </c>
      <c r="F1757" s="31" t="s">
        <v>956</v>
      </c>
      <c r="G1757" s="31">
        <v>12</v>
      </c>
      <c r="H1757" s="31" t="s">
        <v>36</v>
      </c>
      <c r="I1757" s="31">
        <v>1</v>
      </c>
      <c r="J1757" s="84" t="s">
        <v>37</v>
      </c>
      <c r="K1757" s="98"/>
      <c r="L1757" s="98"/>
      <c r="M1757" s="98"/>
      <c r="N1757" s="83" t="s">
        <v>3382</v>
      </c>
      <c r="O1757" s="98">
        <v>162000</v>
      </c>
      <c r="P1757" s="81"/>
      <c r="Q1757" s="33"/>
      <c r="R1757" s="39" t="s">
        <v>862</v>
      </c>
    </row>
    <row r="1758" spans="1:18" ht="18" customHeight="1" x14ac:dyDescent="0.15">
      <c r="A1758" s="30">
        <v>3</v>
      </c>
      <c r="B1758" s="31" t="s">
        <v>859</v>
      </c>
      <c r="C1758" s="31">
        <v>1</v>
      </c>
      <c r="D1758" s="31" t="s">
        <v>860</v>
      </c>
      <c r="E1758" s="31">
        <v>4</v>
      </c>
      <c r="F1758" s="31" t="s">
        <v>956</v>
      </c>
      <c r="G1758" s="31">
        <v>12</v>
      </c>
      <c r="H1758" s="31" t="s">
        <v>36</v>
      </c>
      <c r="I1758" s="31">
        <v>1</v>
      </c>
      <c r="J1758" s="84" t="s">
        <v>37</v>
      </c>
      <c r="K1758" s="98"/>
      <c r="L1758" s="98"/>
      <c r="M1758" s="98"/>
      <c r="N1758" s="83" t="s">
        <v>4273</v>
      </c>
      <c r="O1758" s="98">
        <v>42000</v>
      </c>
      <c r="P1758" s="81"/>
      <c r="Q1758" s="33"/>
      <c r="R1758" s="39" t="s">
        <v>862</v>
      </c>
    </row>
    <row r="1759" spans="1:18" ht="18" customHeight="1" x14ac:dyDescent="0.15">
      <c r="A1759" s="30">
        <v>3</v>
      </c>
      <c r="B1759" s="31" t="s">
        <v>859</v>
      </c>
      <c r="C1759" s="31">
        <v>1</v>
      </c>
      <c r="D1759" s="31" t="s">
        <v>860</v>
      </c>
      <c r="E1759" s="31">
        <v>4</v>
      </c>
      <c r="F1759" s="31" t="s">
        <v>956</v>
      </c>
      <c r="G1759" s="31">
        <v>12</v>
      </c>
      <c r="H1759" s="31" t="s">
        <v>36</v>
      </c>
      <c r="I1759" s="32">
        <v>3</v>
      </c>
      <c r="J1759" s="83" t="s">
        <v>6</v>
      </c>
      <c r="K1759" s="98">
        <v>168</v>
      </c>
      <c r="L1759" s="98">
        <v>168</v>
      </c>
      <c r="M1759" s="98">
        <f t="shared" ref="M1759:M1760" si="110">K1759-L1759</f>
        <v>0</v>
      </c>
      <c r="N1759" s="83" t="s">
        <v>3383</v>
      </c>
      <c r="O1759" s="98">
        <v>168000</v>
      </c>
      <c r="P1759" s="81"/>
      <c r="Q1759" s="33"/>
      <c r="R1759" s="39" t="s">
        <v>862</v>
      </c>
    </row>
    <row r="1760" spans="1:18" ht="18" customHeight="1" x14ac:dyDescent="0.15">
      <c r="A1760" s="30">
        <v>3</v>
      </c>
      <c r="B1760" s="31" t="s">
        <v>859</v>
      </c>
      <c r="C1760" s="31">
        <v>1</v>
      </c>
      <c r="D1760" s="31" t="s">
        <v>860</v>
      </c>
      <c r="E1760" s="31">
        <v>4</v>
      </c>
      <c r="F1760" s="31" t="s">
        <v>956</v>
      </c>
      <c r="G1760" s="31">
        <v>12</v>
      </c>
      <c r="H1760" s="31" t="s">
        <v>36</v>
      </c>
      <c r="I1760" s="32">
        <v>12</v>
      </c>
      <c r="J1760" s="83" t="s">
        <v>965</v>
      </c>
      <c r="K1760" s="98">
        <v>71</v>
      </c>
      <c r="L1760" s="98">
        <v>71</v>
      </c>
      <c r="M1760" s="98">
        <f t="shared" si="110"/>
        <v>0</v>
      </c>
      <c r="N1760" s="83" t="s">
        <v>3384</v>
      </c>
      <c r="O1760" s="98">
        <v>70200</v>
      </c>
      <c r="P1760" s="81"/>
      <c r="Q1760" s="33"/>
      <c r="R1760" s="39" t="s">
        <v>862</v>
      </c>
    </row>
    <row r="1761" spans="1:18" ht="18" customHeight="1" x14ac:dyDescent="0.15">
      <c r="A1761" s="30">
        <v>3</v>
      </c>
      <c r="B1761" s="31" t="s">
        <v>859</v>
      </c>
      <c r="C1761" s="31">
        <v>1</v>
      </c>
      <c r="D1761" s="31" t="s">
        <v>860</v>
      </c>
      <c r="E1761" s="31">
        <v>4</v>
      </c>
      <c r="F1761" s="31" t="s">
        <v>956</v>
      </c>
      <c r="G1761" s="32">
        <v>13</v>
      </c>
      <c r="H1761" s="32" t="s">
        <v>39</v>
      </c>
      <c r="I1761" s="32"/>
      <c r="J1761" s="83"/>
      <c r="K1761" s="98"/>
      <c r="L1761" s="98"/>
      <c r="M1761" s="98"/>
      <c r="N1761" s="83"/>
      <c r="O1761" s="33"/>
      <c r="P1761" s="81"/>
      <c r="Q1761" s="33"/>
      <c r="R1761" s="39" t="s">
        <v>862</v>
      </c>
    </row>
    <row r="1762" spans="1:18" ht="18" customHeight="1" x14ac:dyDescent="0.15">
      <c r="A1762" s="30">
        <v>3</v>
      </c>
      <c r="B1762" s="31" t="s">
        <v>859</v>
      </c>
      <c r="C1762" s="31">
        <v>1</v>
      </c>
      <c r="D1762" s="31" t="s">
        <v>860</v>
      </c>
      <c r="E1762" s="31">
        <v>4</v>
      </c>
      <c r="F1762" s="31" t="s">
        <v>956</v>
      </c>
      <c r="G1762" s="31">
        <v>13</v>
      </c>
      <c r="H1762" s="31" t="s">
        <v>39</v>
      </c>
      <c r="I1762" s="32">
        <v>21</v>
      </c>
      <c r="J1762" s="83" t="s">
        <v>117</v>
      </c>
      <c r="K1762" s="98">
        <v>17237</v>
      </c>
      <c r="L1762" s="98">
        <v>18035</v>
      </c>
      <c r="M1762" s="98">
        <f>K1762-L1762</f>
        <v>-798</v>
      </c>
      <c r="N1762" s="83" t="s">
        <v>966</v>
      </c>
      <c r="O1762" s="98">
        <v>12989160</v>
      </c>
      <c r="P1762" s="81"/>
      <c r="Q1762" s="33"/>
      <c r="R1762" s="39" t="s">
        <v>862</v>
      </c>
    </row>
    <row r="1763" spans="1:18" ht="18" customHeight="1" x14ac:dyDescent="0.15">
      <c r="A1763" s="30">
        <v>3</v>
      </c>
      <c r="B1763" s="31" t="s">
        <v>859</v>
      </c>
      <c r="C1763" s="31">
        <v>1</v>
      </c>
      <c r="D1763" s="31" t="s">
        <v>860</v>
      </c>
      <c r="E1763" s="31">
        <v>4</v>
      </c>
      <c r="F1763" s="31" t="s">
        <v>956</v>
      </c>
      <c r="G1763" s="31">
        <v>13</v>
      </c>
      <c r="H1763" s="31" t="s">
        <v>39</v>
      </c>
      <c r="I1763" s="31">
        <v>21</v>
      </c>
      <c r="J1763" s="84" t="s">
        <v>117</v>
      </c>
      <c r="K1763" s="98"/>
      <c r="L1763" s="98"/>
      <c r="M1763" s="98"/>
      <c r="N1763" s="83" t="s">
        <v>967</v>
      </c>
      <c r="O1763" s="98"/>
      <c r="P1763" s="81"/>
      <c r="Q1763" s="33"/>
      <c r="R1763" s="39" t="s">
        <v>862</v>
      </c>
    </row>
    <row r="1764" spans="1:18" ht="18" customHeight="1" x14ac:dyDescent="0.15">
      <c r="A1764" s="30">
        <v>3</v>
      </c>
      <c r="B1764" s="31" t="s">
        <v>859</v>
      </c>
      <c r="C1764" s="31">
        <v>1</v>
      </c>
      <c r="D1764" s="31" t="s">
        <v>860</v>
      </c>
      <c r="E1764" s="31">
        <v>4</v>
      </c>
      <c r="F1764" s="31" t="s">
        <v>956</v>
      </c>
      <c r="G1764" s="31">
        <v>13</v>
      </c>
      <c r="H1764" s="31" t="s">
        <v>39</v>
      </c>
      <c r="I1764" s="31">
        <v>21</v>
      </c>
      <c r="J1764" s="84" t="s">
        <v>117</v>
      </c>
      <c r="K1764" s="98"/>
      <c r="L1764" s="98"/>
      <c r="M1764" s="98"/>
      <c r="N1764" s="83" t="s">
        <v>3385</v>
      </c>
      <c r="O1764" s="98">
        <v>2160000</v>
      </c>
      <c r="P1764" s="81"/>
      <c r="Q1764" s="33"/>
      <c r="R1764" s="39" t="s">
        <v>862</v>
      </c>
    </row>
    <row r="1765" spans="1:18" ht="18" customHeight="1" x14ac:dyDescent="0.15">
      <c r="A1765" s="30">
        <v>3</v>
      </c>
      <c r="B1765" s="31" t="s">
        <v>859</v>
      </c>
      <c r="C1765" s="31">
        <v>1</v>
      </c>
      <c r="D1765" s="31" t="s">
        <v>860</v>
      </c>
      <c r="E1765" s="31">
        <v>4</v>
      </c>
      <c r="F1765" s="31" t="s">
        <v>956</v>
      </c>
      <c r="G1765" s="31">
        <v>13</v>
      </c>
      <c r="H1765" s="31" t="s">
        <v>39</v>
      </c>
      <c r="I1765" s="31">
        <v>21</v>
      </c>
      <c r="J1765" s="84" t="s">
        <v>117</v>
      </c>
      <c r="K1765" s="98"/>
      <c r="L1765" s="98"/>
      <c r="M1765" s="98"/>
      <c r="N1765" s="83" t="s">
        <v>3386</v>
      </c>
      <c r="O1765" s="98">
        <v>504000</v>
      </c>
      <c r="P1765" s="81"/>
      <c r="Q1765" s="33"/>
      <c r="R1765" s="39" t="s">
        <v>862</v>
      </c>
    </row>
    <row r="1766" spans="1:18" ht="18" customHeight="1" x14ac:dyDescent="0.15">
      <c r="A1766" s="30">
        <v>3</v>
      </c>
      <c r="B1766" s="31" t="s">
        <v>859</v>
      </c>
      <c r="C1766" s="31">
        <v>1</v>
      </c>
      <c r="D1766" s="31" t="s">
        <v>860</v>
      </c>
      <c r="E1766" s="31">
        <v>4</v>
      </c>
      <c r="F1766" s="31" t="s">
        <v>956</v>
      </c>
      <c r="G1766" s="31">
        <v>13</v>
      </c>
      <c r="H1766" s="31" t="s">
        <v>39</v>
      </c>
      <c r="I1766" s="31">
        <v>21</v>
      </c>
      <c r="J1766" s="84" t="s">
        <v>117</v>
      </c>
      <c r="K1766" s="98"/>
      <c r="L1766" s="98"/>
      <c r="M1766" s="98"/>
      <c r="N1766" s="83" t="s">
        <v>3387</v>
      </c>
      <c r="O1766" s="98">
        <v>626550</v>
      </c>
      <c r="P1766" s="81"/>
      <c r="Q1766" s="33"/>
      <c r="R1766" s="39" t="s">
        <v>862</v>
      </c>
    </row>
    <row r="1767" spans="1:18" ht="18" customHeight="1" x14ac:dyDescent="0.15">
      <c r="A1767" s="30">
        <v>3</v>
      </c>
      <c r="B1767" s="31" t="s">
        <v>859</v>
      </c>
      <c r="C1767" s="31">
        <v>1</v>
      </c>
      <c r="D1767" s="31" t="s">
        <v>860</v>
      </c>
      <c r="E1767" s="31">
        <v>4</v>
      </c>
      <c r="F1767" s="31" t="s">
        <v>956</v>
      </c>
      <c r="G1767" s="31">
        <v>13</v>
      </c>
      <c r="H1767" s="31" t="s">
        <v>39</v>
      </c>
      <c r="I1767" s="31">
        <v>21</v>
      </c>
      <c r="J1767" s="84" t="s">
        <v>117</v>
      </c>
      <c r="K1767" s="98"/>
      <c r="L1767" s="98"/>
      <c r="M1767" s="98"/>
      <c r="N1767" s="83" t="s">
        <v>968</v>
      </c>
      <c r="O1767" s="98">
        <v>606208</v>
      </c>
      <c r="P1767" s="81"/>
      <c r="Q1767" s="33"/>
      <c r="R1767" s="39" t="s">
        <v>862</v>
      </c>
    </row>
    <row r="1768" spans="1:18" ht="18" customHeight="1" x14ac:dyDescent="0.15">
      <c r="A1768" s="30">
        <v>3</v>
      </c>
      <c r="B1768" s="31" t="s">
        <v>859</v>
      </c>
      <c r="C1768" s="31">
        <v>1</v>
      </c>
      <c r="D1768" s="31" t="s">
        <v>860</v>
      </c>
      <c r="E1768" s="31">
        <v>4</v>
      </c>
      <c r="F1768" s="31" t="s">
        <v>956</v>
      </c>
      <c r="G1768" s="31">
        <v>13</v>
      </c>
      <c r="H1768" s="31" t="s">
        <v>39</v>
      </c>
      <c r="I1768" s="31">
        <v>21</v>
      </c>
      <c r="J1768" s="84" t="s">
        <v>117</v>
      </c>
      <c r="K1768" s="98"/>
      <c r="L1768" s="98"/>
      <c r="M1768" s="98"/>
      <c r="N1768" s="83" t="s">
        <v>3388</v>
      </c>
      <c r="O1768" s="98">
        <v>240000</v>
      </c>
      <c r="P1768" s="81"/>
      <c r="Q1768" s="33"/>
      <c r="R1768" s="39" t="s">
        <v>862</v>
      </c>
    </row>
    <row r="1769" spans="1:18" ht="18" customHeight="1" x14ac:dyDescent="0.15">
      <c r="A1769" s="30">
        <v>3</v>
      </c>
      <c r="B1769" s="31" t="s">
        <v>859</v>
      </c>
      <c r="C1769" s="31">
        <v>1</v>
      </c>
      <c r="D1769" s="31" t="s">
        <v>860</v>
      </c>
      <c r="E1769" s="31">
        <v>4</v>
      </c>
      <c r="F1769" s="31" t="s">
        <v>956</v>
      </c>
      <c r="G1769" s="31">
        <v>13</v>
      </c>
      <c r="H1769" s="31" t="s">
        <v>39</v>
      </c>
      <c r="I1769" s="31">
        <v>21</v>
      </c>
      <c r="J1769" s="84" t="s">
        <v>117</v>
      </c>
      <c r="K1769" s="98"/>
      <c r="L1769" s="98"/>
      <c r="M1769" s="98"/>
      <c r="N1769" s="83" t="s">
        <v>4274</v>
      </c>
      <c r="O1769" s="98">
        <v>15000</v>
      </c>
      <c r="P1769" s="81"/>
      <c r="Q1769" s="33"/>
      <c r="R1769" s="39" t="s">
        <v>862</v>
      </c>
    </row>
    <row r="1770" spans="1:18" ht="18" customHeight="1" x14ac:dyDescent="0.15">
      <c r="A1770" s="30">
        <v>3</v>
      </c>
      <c r="B1770" s="31" t="s">
        <v>859</v>
      </c>
      <c r="C1770" s="31">
        <v>1</v>
      </c>
      <c r="D1770" s="31" t="s">
        <v>860</v>
      </c>
      <c r="E1770" s="31">
        <v>4</v>
      </c>
      <c r="F1770" s="31" t="s">
        <v>956</v>
      </c>
      <c r="G1770" s="31">
        <v>13</v>
      </c>
      <c r="H1770" s="31" t="s">
        <v>39</v>
      </c>
      <c r="I1770" s="31">
        <v>21</v>
      </c>
      <c r="J1770" s="84" t="s">
        <v>117</v>
      </c>
      <c r="K1770" s="98"/>
      <c r="L1770" s="98"/>
      <c r="M1770" s="98"/>
      <c r="N1770" s="83" t="s">
        <v>4275</v>
      </c>
      <c r="O1770" s="98">
        <v>3600</v>
      </c>
      <c r="P1770" s="81"/>
      <c r="Q1770" s="33"/>
      <c r="R1770" s="39" t="s">
        <v>862</v>
      </c>
    </row>
    <row r="1771" spans="1:18" ht="18" customHeight="1" x14ac:dyDescent="0.15">
      <c r="A1771" s="30">
        <v>3</v>
      </c>
      <c r="B1771" s="31" t="s">
        <v>859</v>
      </c>
      <c r="C1771" s="31">
        <v>1</v>
      </c>
      <c r="D1771" s="31" t="s">
        <v>860</v>
      </c>
      <c r="E1771" s="31">
        <v>4</v>
      </c>
      <c r="F1771" s="31" t="s">
        <v>956</v>
      </c>
      <c r="G1771" s="31">
        <v>13</v>
      </c>
      <c r="H1771" s="31" t="s">
        <v>39</v>
      </c>
      <c r="I1771" s="31">
        <v>21</v>
      </c>
      <c r="J1771" s="84" t="s">
        <v>117</v>
      </c>
      <c r="K1771" s="98"/>
      <c r="L1771" s="98"/>
      <c r="M1771" s="98"/>
      <c r="N1771" s="83" t="s">
        <v>4276</v>
      </c>
      <c r="O1771" s="98">
        <v>1200</v>
      </c>
      <c r="P1771" s="81"/>
      <c r="Q1771" s="33"/>
      <c r="R1771" s="39" t="s">
        <v>862</v>
      </c>
    </row>
    <row r="1772" spans="1:18" ht="18" customHeight="1" x14ac:dyDescent="0.15">
      <c r="A1772" s="30">
        <v>3</v>
      </c>
      <c r="B1772" s="31" t="s">
        <v>859</v>
      </c>
      <c r="C1772" s="31">
        <v>1</v>
      </c>
      <c r="D1772" s="31" t="s">
        <v>860</v>
      </c>
      <c r="E1772" s="31">
        <v>4</v>
      </c>
      <c r="F1772" s="31" t="s">
        <v>956</v>
      </c>
      <c r="G1772" s="31">
        <v>13</v>
      </c>
      <c r="H1772" s="31" t="s">
        <v>39</v>
      </c>
      <c r="I1772" s="31">
        <v>21</v>
      </c>
      <c r="J1772" s="84" t="s">
        <v>117</v>
      </c>
      <c r="K1772" s="98"/>
      <c r="L1772" s="98"/>
      <c r="M1772" s="98"/>
      <c r="N1772" s="83" t="s">
        <v>969</v>
      </c>
      <c r="O1772" s="98">
        <v>91000</v>
      </c>
      <c r="P1772" s="81"/>
      <c r="Q1772" s="33"/>
      <c r="R1772" s="39" t="s">
        <v>862</v>
      </c>
    </row>
    <row r="1773" spans="1:18" ht="18" customHeight="1" x14ac:dyDescent="0.15">
      <c r="A1773" s="30">
        <v>3</v>
      </c>
      <c r="B1773" s="31" t="s">
        <v>859</v>
      </c>
      <c r="C1773" s="31">
        <v>1</v>
      </c>
      <c r="D1773" s="31" t="s">
        <v>860</v>
      </c>
      <c r="E1773" s="31">
        <v>4</v>
      </c>
      <c r="F1773" s="31" t="s">
        <v>956</v>
      </c>
      <c r="G1773" s="32">
        <v>14</v>
      </c>
      <c r="H1773" s="32" t="s">
        <v>40</v>
      </c>
      <c r="I1773" s="32"/>
      <c r="J1773" s="83"/>
      <c r="K1773" s="98"/>
      <c r="L1773" s="98"/>
      <c r="M1773" s="98"/>
      <c r="N1773" s="83"/>
      <c r="O1773" s="33"/>
      <c r="P1773" s="81"/>
      <c r="Q1773" s="33"/>
      <c r="R1773" s="39" t="s">
        <v>862</v>
      </c>
    </row>
    <row r="1774" spans="1:18" ht="18" customHeight="1" x14ac:dyDescent="0.15">
      <c r="A1774" s="30">
        <v>3</v>
      </c>
      <c r="B1774" s="31" t="s">
        <v>859</v>
      </c>
      <c r="C1774" s="31">
        <v>1</v>
      </c>
      <c r="D1774" s="31" t="s">
        <v>860</v>
      </c>
      <c r="E1774" s="31">
        <v>4</v>
      </c>
      <c r="F1774" s="31" t="s">
        <v>956</v>
      </c>
      <c r="G1774" s="31">
        <v>14</v>
      </c>
      <c r="H1774" s="31" t="s">
        <v>40</v>
      </c>
      <c r="I1774" s="32">
        <v>1</v>
      </c>
      <c r="J1774" s="83" t="s">
        <v>41</v>
      </c>
      <c r="K1774" s="98">
        <v>10</v>
      </c>
      <c r="L1774" s="98">
        <v>43</v>
      </c>
      <c r="M1774" s="98">
        <f t="shared" ref="M1774:M1775" si="111">K1774-L1774</f>
        <v>-33</v>
      </c>
      <c r="N1774" s="83" t="s">
        <v>970</v>
      </c>
      <c r="O1774" s="98">
        <v>10000</v>
      </c>
      <c r="P1774" s="81"/>
      <c r="Q1774" s="33"/>
      <c r="R1774" s="39" t="s">
        <v>862</v>
      </c>
    </row>
    <row r="1775" spans="1:18" ht="18" customHeight="1" x14ac:dyDescent="0.15">
      <c r="A1775" s="30">
        <v>3</v>
      </c>
      <c r="B1775" s="31" t="s">
        <v>859</v>
      </c>
      <c r="C1775" s="31">
        <v>1</v>
      </c>
      <c r="D1775" s="31" t="s">
        <v>860</v>
      </c>
      <c r="E1775" s="31">
        <v>4</v>
      </c>
      <c r="F1775" s="31" t="s">
        <v>956</v>
      </c>
      <c r="G1775" s="31">
        <v>14</v>
      </c>
      <c r="H1775" s="31" t="s">
        <v>40</v>
      </c>
      <c r="I1775" s="32">
        <v>41</v>
      </c>
      <c r="J1775" s="83" t="s">
        <v>182</v>
      </c>
      <c r="K1775" s="98">
        <v>1217</v>
      </c>
      <c r="L1775" s="98">
        <v>1206</v>
      </c>
      <c r="M1775" s="98">
        <f t="shared" si="111"/>
        <v>11</v>
      </c>
      <c r="N1775" s="83" t="s">
        <v>971</v>
      </c>
      <c r="O1775" s="98">
        <v>287760</v>
      </c>
      <c r="P1775" s="81"/>
      <c r="Q1775" s="33"/>
      <c r="R1775" s="39" t="s">
        <v>862</v>
      </c>
    </row>
    <row r="1776" spans="1:18" ht="18" customHeight="1" x14ac:dyDescent="0.15">
      <c r="A1776" s="30">
        <v>3</v>
      </c>
      <c r="B1776" s="31" t="s">
        <v>859</v>
      </c>
      <c r="C1776" s="31">
        <v>1</v>
      </c>
      <c r="D1776" s="31" t="s">
        <v>860</v>
      </c>
      <c r="E1776" s="31">
        <v>4</v>
      </c>
      <c r="F1776" s="31" t="s">
        <v>956</v>
      </c>
      <c r="G1776" s="31">
        <v>14</v>
      </c>
      <c r="H1776" s="31" t="s">
        <v>40</v>
      </c>
      <c r="I1776" s="31">
        <v>41</v>
      </c>
      <c r="J1776" s="84" t="s">
        <v>182</v>
      </c>
      <c r="K1776" s="98"/>
      <c r="L1776" s="98"/>
      <c r="M1776" s="98"/>
      <c r="N1776" s="83" t="s">
        <v>972</v>
      </c>
      <c r="O1776" s="98">
        <v>928680</v>
      </c>
      <c r="P1776" s="81"/>
      <c r="Q1776" s="33"/>
      <c r="R1776" s="39" t="s">
        <v>862</v>
      </c>
    </row>
    <row r="1777" spans="1:18" ht="18" customHeight="1" x14ac:dyDescent="0.15">
      <c r="A1777" s="30">
        <v>3</v>
      </c>
      <c r="B1777" s="31" t="s">
        <v>859</v>
      </c>
      <c r="C1777" s="31">
        <v>1</v>
      </c>
      <c r="D1777" s="31" t="s">
        <v>860</v>
      </c>
      <c r="E1777" s="31">
        <v>4</v>
      </c>
      <c r="F1777" s="31" t="s">
        <v>956</v>
      </c>
      <c r="G1777" s="32">
        <v>19</v>
      </c>
      <c r="H1777" s="32" t="s">
        <v>42</v>
      </c>
      <c r="I1777" s="32"/>
      <c r="J1777" s="83"/>
      <c r="K1777" s="98"/>
      <c r="L1777" s="98"/>
      <c r="M1777" s="98"/>
      <c r="N1777" s="83"/>
      <c r="O1777" s="33"/>
      <c r="P1777" s="81"/>
      <c r="Q1777" s="33"/>
      <c r="R1777" s="39" t="s">
        <v>862</v>
      </c>
    </row>
    <row r="1778" spans="1:18" ht="18" customHeight="1" x14ac:dyDescent="0.15">
      <c r="A1778" s="30">
        <v>3</v>
      </c>
      <c r="B1778" s="31" t="s">
        <v>859</v>
      </c>
      <c r="C1778" s="31">
        <v>1</v>
      </c>
      <c r="D1778" s="31" t="s">
        <v>860</v>
      </c>
      <c r="E1778" s="31">
        <v>4</v>
      </c>
      <c r="F1778" s="31" t="s">
        <v>956</v>
      </c>
      <c r="G1778" s="31">
        <v>19</v>
      </c>
      <c r="H1778" s="31" t="s">
        <v>42</v>
      </c>
      <c r="I1778" s="32">
        <v>2</v>
      </c>
      <c r="J1778" s="83" t="s">
        <v>973</v>
      </c>
      <c r="K1778" s="98">
        <v>532</v>
      </c>
      <c r="L1778" s="98">
        <v>531</v>
      </c>
      <c r="M1778" s="98">
        <f t="shared" ref="M1778:M1781" si="112">K1778-L1778</f>
        <v>1</v>
      </c>
      <c r="N1778" s="83" t="s">
        <v>974</v>
      </c>
      <c r="O1778" s="98">
        <v>532000</v>
      </c>
      <c r="P1778" s="81"/>
      <c r="Q1778" s="33"/>
      <c r="R1778" s="39" t="s">
        <v>862</v>
      </c>
    </row>
    <row r="1779" spans="1:18" ht="18" customHeight="1" x14ac:dyDescent="0.15">
      <c r="A1779" s="30">
        <v>3</v>
      </c>
      <c r="B1779" s="31" t="s">
        <v>859</v>
      </c>
      <c r="C1779" s="31">
        <v>1</v>
      </c>
      <c r="D1779" s="31" t="s">
        <v>860</v>
      </c>
      <c r="E1779" s="31">
        <v>4</v>
      </c>
      <c r="F1779" s="31" t="s">
        <v>956</v>
      </c>
      <c r="G1779" s="31">
        <v>19</v>
      </c>
      <c r="H1779" s="31" t="s">
        <v>42</v>
      </c>
      <c r="I1779" s="32">
        <v>11</v>
      </c>
      <c r="J1779" s="83" t="s">
        <v>43</v>
      </c>
      <c r="K1779" s="98">
        <v>12</v>
      </c>
      <c r="L1779" s="98">
        <v>57</v>
      </c>
      <c r="M1779" s="98">
        <f t="shared" si="112"/>
        <v>-45</v>
      </c>
      <c r="N1779" s="83" t="s">
        <v>975</v>
      </c>
      <c r="O1779" s="98">
        <v>11700</v>
      </c>
      <c r="P1779" s="81"/>
      <c r="Q1779" s="33"/>
      <c r="R1779" s="39" t="s">
        <v>862</v>
      </c>
    </row>
    <row r="1780" spans="1:18" ht="18" customHeight="1" x14ac:dyDescent="0.15">
      <c r="A1780" s="30">
        <v>3</v>
      </c>
      <c r="B1780" s="31" t="s">
        <v>859</v>
      </c>
      <c r="C1780" s="31">
        <v>1</v>
      </c>
      <c r="D1780" s="31" t="s">
        <v>860</v>
      </c>
      <c r="E1780" s="31">
        <v>4</v>
      </c>
      <c r="F1780" s="31" t="s">
        <v>956</v>
      </c>
      <c r="G1780" s="31">
        <v>19</v>
      </c>
      <c r="H1780" s="31" t="s">
        <v>42</v>
      </c>
      <c r="I1780" s="32">
        <v>21</v>
      </c>
      <c r="J1780" s="83" t="s">
        <v>477</v>
      </c>
      <c r="K1780" s="98">
        <v>250</v>
      </c>
      <c r="L1780" s="98">
        <v>250</v>
      </c>
      <c r="M1780" s="98">
        <f t="shared" si="112"/>
        <v>0</v>
      </c>
      <c r="N1780" s="83" t="s">
        <v>976</v>
      </c>
      <c r="O1780" s="98">
        <v>250000</v>
      </c>
      <c r="P1780" s="81"/>
      <c r="Q1780" s="33"/>
      <c r="R1780" s="39" t="s">
        <v>862</v>
      </c>
    </row>
    <row r="1781" spans="1:18" ht="18" customHeight="1" x14ac:dyDescent="0.15">
      <c r="A1781" s="30">
        <v>3</v>
      </c>
      <c r="B1781" s="31" t="s">
        <v>859</v>
      </c>
      <c r="C1781" s="31">
        <v>1</v>
      </c>
      <c r="D1781" s="31" t="s">
        <v>860</v>
      </c>
      <c r="E1781" s="31">
        <v>4</v>
      </c>
      <c r="F1781" s="31" t="s">
        <v>956</v>
      </c>
      <c r="G1781" s="31">
        <v>19</v>
      </c>
      <c r="H1781" s="31" t="s">
        <v>42</v>
      </c>
      <c r="I1781" s="32">
        <v>31</v>
      </c>
      <c r="J1781" s="83" t="s">
        <v>386</v>
      </c>
      <c r="K1781" s="98">
        <v>300</v>
      </c>
      <c r="L1781" s="98">
        <v>200</v>
      </c>
      <c r="M1781" s="98">
        <f t="shared" si="112"/>
        <v>100</v>
      </c>
      <c r="N1781" s="83" t="s">
        <v>977</v>
      </c>
      <c r="O1781" s="98">
        <v>100000</v>
      </c>
      <c r="P1781" s="81"/>
      <c r="Q1781" s="33"/>
      <c r="R1781" s="39" t="s">
        <v>862</v>
      </c>
    </row>
    <row r="1782" spans="1:18" ht="18" customHeight="1" x14ac:dyDescent="0.15">
      <c r="A1782" s="30">
        <v>3</v>
      </c>
      <c r="B1782" s="31" t="s">
        <v>859</v>
      </c>
      <c r="C1782" s="31">
        <v>1</v>
      </c>
      <c r="D1782" s="31" t="s">
        <v>860</v>
      </c>
      <c r="E1782" s="31">
        <v>4</v>
      </c>
      <c r="F1782" s="31" t="s">
        <v>956</v>
      </c>
      <c r="G1782" s="31">
        <v>19</v>
      </c>
      <c r="H1782" s="31" t="s">
        <v>42</v>
      </c>
      <c r="I1782" s="31">
        <v>31</v>
      </c>
      <c r="J1782" s="84" t="s">
        <v>386</v>
      </c>
      <c r="K1782" s="98"/>
      <c r="L1782" s="98"/>
      <c r="M1782" s="98"/>
      <c r="N1782" s="83" t="s">
        <v>978</v>
      </c>
      <c r="O1782" s="98">
        <v>100000</v>
      </c>
      <c r="P1782" s="81"/>
      <c r="Q1782" s="33"/>
      <c r="R1782" s="39" t="s">
        <v>862</v>
      </c>
    </row>
    <row r="1783" spans="1:18" ht="18" customHeight="1" x14ac:dyDescent="0.15">
      <c r="A1783" s="30">
        <v>3</v>
      </c>
      <c r="B1783" s="31" t="s">
        <v>859</v>
      </c>
      <c r="C1783" s="31">
        <v>1</v>
      </c>
      <c r="D1783" s="31" t="s">
        <v>860</v>
      </c>
      <c r="E1783" s="31">
        <v>4</v>
      </c>
      <c r="F1783" s="31" t="s">
        <v>956</v>
      </c>
      <c r="G1783" s="31">
        <v>19</v>
      </c>
      <c r="H1783" s="31" t="s">
        <v>42</v>
      </c>
      <c r="I1783" s="31">
        <v>31</v>
      </c>
      <c r="J1783" s="84" t="s">
        <v>386</v>
      </c>
      <c r="K1783" s="98"/>
      <c r="L1783" s="98"/>
      <c r="M1783" s="98"/>
      <c r="N1783" s="83" t="s">
        <v>979</v>
      </c>
      <c r="O1783" s="98">
        <v>100000</v>
      </c>
      <c r="P1783" s="81"/>
      <c r="Q1783" s="33"/>
      <c r="R1783" s="39" t="s">
        <v>862</v>
      </c>
    </row>
    <row r="1784" spans="1:18" ht="18" customHeight="1" x14ac:dyDescent="0.15">
      <c r="A1784" s="30">
        <v>3</v>
      </c>
      <c r="B1784" s="31" t="s">
        <v>859</v>
      </c>
      <c r="C1784" s="31">
        <v>1</v>
      </c>
      <c r="D1784" s="31" t="s">
        <v>860</v>
      </c>
      <c r="E1784" s="31">
        <v>4</v>
      </c>
      <c r="F1784" s="31" t="s">
        <v>956</v>
      </c>
      <c r="G1784" s="31">
        <v>19</v>
      </c>
      <c r="H1784" s="31" t="s">
        <v>42</v>
      </c>
      <c r="I1784" s="32">
        <v>41</v>
      </c>
      <c r="J1784" s="83" t="s">
        <v>200</v>
      </c>
      <c r="K1784" s="98">
        <v>0</v>
      </c>
      <c r="L1784" s="98">
        <v>20</v>
      </c>
      <c r="M1784" s="98">
        <f>K1784-L1784</f>
        <v>-20</v>
      </c>
      <c r="N1784" s="83"/>
      <c r="O1784" s="98"/>
      <c r="P1784" s="81"/>
      <c r="Q1784" s="33"/>
      <c r="R1784" s="39" t="s">
        <v>862</v>
      </c>
    </row>
    <row r="1785" spans="1:18" ht="18" customHeight="1" x14ac:dyDescent="0.15">
      <c r="A1785" s="30">
        <v>3</v>
      </c>
      <c r="B1785" s="31" t="s">
        <v>859</v>
      </c>
      <c r="C1785" s="31">
        <v>1</v>
      </c>
      <c r="D1785" s="31" t="s">
        <v>860</v>
      </c>
      <c r="E1785" s="31">
        <v>4</v>
      </c>
      <c r="F1785" s="31" t="s">
        <v>956</v>
      </c>
      <c r="G1785" s="32">
        <v>20</v>
      </c>
      <c r="H1785" s="32" t="s">
        <v>879</v>
      </c>
      <c r="I1785" s="32"/>
      <c r="J1785" s="83"/>
      <c r="K1785" s="98"/>
      <c r="L1785" s="98"/>
      <c r="M1785" s="98"/>
      <c r="N1785" s="83"/>
      <c r="O1785" s="33"/>
      <c r="P1785" s="81"/>
      <c r="Q1785" s="33"/>
      <c r="R1785" s="39" t="s">
        <v>862</v>
      </c>
    </row>
    <row r="1786" spans="1:18" ht="18" customHeight="1" x14ac:dyDescent="0.15">
      <c r="A1786" s="30">
        <v>3</v>
      </c>
      <c r="B1786" s="31" t="s">
        <v>859</v>
      </c>
      <c r="C1786" s="31">
        <v>1</v>
      </c>
      <c r="D1786" s="31" t="s">
        <v>860</v>
      </c>
      <c r="E1786" s="31">
        <v>4</v>
      </c>
      <c r="F1786" s="31" t="s">
        <v>956</v>
      </c>
      <c r="G1786" s="31">
        <v>20</v>
      </c>
      <c r="H1786" s="31" t="s">
        <v>879</v>
      </c>
      <c r="I1786" s="32">
        <v>1</v>
      </c>
      <c r="J1786" s="83" t="s">
        <v>980</v>
      </c>
      <c r="K1786" s="98">
        <v>2926</v>
      </c>
      <c r="L1786" s="98">
        <v>2926</v>
      </c>
      <c r="M1786" s="98">
        <f>K1786-L1786</f>
        <v>0</v>
      </c>
      <c r="N1786" s="83" t="s">
        <v>3389</v>
      </c>
      <c r="O1786" s="98">
        <v>154000</v>
      </c>
      <c r="P1786" s="81"/>
      <c r="Q1786" s="33"/>
      <c r="R1786" s="39" t="s">
        <v>862</v>
      </c>
    </row>
    <row r="1787" spans="1:18" ht="18" customHeight="1" x14ac:dyDescent="0.15">
      <c r="A1787" s="30">
        <v>3</v>
      </c>
      <c r="B1787" s="31" t="s">
        <v>859</v>
      </c>
      <c r="C1787" s="31">
        <v>1</v>
      </c>
      <c r="D1787" s="31" t="s">
        <v>860</v>
      </c>
      <c r="E1787" s="31">
        <v>4</v>
      </c>
      <c r="F1787" s="31" t="s">
        <v>956</v>
      </c>
      <c r="G1787" s="31">
        <v>20</v>
      </c>
      <c r="H1787" s="31" t="s">
        <v>879</v>
      </c>
      <c r="I1787" s="31">
        <v>1</v>
      </c>
      <c r="J1787" s="84" t="s">
        <v>980</v>
      </c>
      <c r="K1787" s="98"/>
      <c r="L1787" s="98"/>
      <c r="M1787" s="98"/>
      <c r="N1787" s="83" t="s">
        <v>3390</v>
      </c>
      <c r="O1787" s="98">
        <v>200000</v>
      </c>
      <c r="P1787" s="81"/>
      <c r="Q1787" s="33"/>
      <c r="R1787" s="39" t="s">
        <v>862</v>
      </c>
    </row>
    <row r="1788" spans="1:18" ht="18" customHeight="1" x14ac:dyDescent="0.15">
      <c r="A1788" s="30">
        <v>3</v>
      </c>
      <c r="B1788" s="31" t="s">
        <v>859</v>
      </c>
      <c r="C1788" s="31">
        <v>1</v>
      </c>
      <c r="D1788" s="31" t="s">
        <v>860</v>
      </c>
      <c r="E1788" s="31">
        <v>4</v>
      </c>
      <c r="F1788" s="31" t="s">
        <v>956</v>
      </c>
      <c r="G1788" s="31">
        <v>20</v>
      </c>
      <c r="H1788" s="31" t="s">
        <v>879</v>
      </c>
      <c r="I1788" s="31">
        <v>1</v>
      </c>
      <c r="J1788" s="84" t="s">
        <v>980</v>
      </c>
      <c r="K1788" s="98"/>
      <c r="L1788" s="98"/>
      <c r="M1788" s="98"/>
      <c r="N1788" s="83" t="s">
        <v>3391</v>
      </c>
      <c r="O1788" s="98">
        <v>90000</v>
      </c>
      <c r="P1788" s="81"/>
      <c r="Q1788" s="33"/>
      <c r="R1788" s="39" t="s">
        <v>862</v>
      </c>
    </row>
    <row r="1789" spans="1:18" ht="18" customHeight="1" x14ac:dyDescent="0.15">
      <c r="A1789" s="30">
        <v>3</v>
      </c>
      <c r="B1789" s="31" t="s">
        <v>859</v>
      </c>
      <c r="C1789" s="31">
        <v>1</v>
      </c>
      <c r="D1789" s="31" t="s">
        <v>860</v>
      </c>
      <c r="E1789" s="31">
        <v>4</v>
      </c>
      <c r="F1789" s="31" t="s">
        <v>956</v>
      </c>
      <c r="G1789" s="31">
        <v>20</v>
      </c>
      <c r="H1789" s="31" t="s">
        <v>879</v>
      </c>
      <c r="I1789" s="31">
        <v>1</v>
      </c>
      <c r="J1789" s="84" t="s">
        <v>980</v>
      </c>
      <c r="K1789" s="98"/>
      <c r="L1789" s="98"/>
      <c r="M1789" s="98"/>
      <c r="N1789" s="83" t="s">
        <v>3392</v>
      </c>
      <c r="O1789" s="98">
        <v>36000</v>
      </c>
      <c r="P1789" s="81"/>
      <c r="Q1789" s="33"/>
      <c r="R1789" s="39" t="s">
        <v>862</v>
      </c>
    </row>
    <row r="1790" spans="1:18" ht="18" customHeight="1" x14ac:dyDescent="0.15">
      <c r="A1790" s="30">
        <v>3</v>
      </c>
      <c r="B1790" s="31" t="s">
        <v>859</v>
      </c>
      <c r="C1790" s="31">
        <v>1</v>
      </c>
      <c r="D1790" s="31" t="s">
        <v>860</v>
      </c>
      <c r="E1790" s="31">
        <v>4</v>
      </c>
      <c r="F1790" s="31" t="s">
        <v>956</v>
      </c>
      <c r="G1790" s="31">
        <v>20</v>
      </c>
      <c r="H1790" s="31" t="s">
        <v>879</v>
      </c>
      <c r="I1790" s="31">
        <v>1</v>
      </c>
      <c r="J1790" s="84" t="s">
        <v>980</v>
      </c>
      <c r="K1790" s="98"/>
      <c r="L1790" s="98"/>
      <c r="M1790" s="98"/>
      <c r="N1790" s="83" t="s">
        <v>3393</v>
      </c>
      <c r="O1790" s="98">
        <v>51500</v>
      </c>
      <c r="P1790" s="81"/>
      <c r="Q1790" s="33"/>
      <c r="R1790" s="39" t="s">
        <v>862</v>
      </c>
    </row>
    <row r="1791" spans="1:18" ht="18" customHeight="1" x14ac:dyDescent="0.15">
      <c r="A1791" s="30">
        <v>3</v>
      </c>
      <c r="B1791" s="31" t="s">
        <v>859</v>
      </c>
      <c r="C1791" s="31">
        <v>1</v>
      </c>
      <c r="D1791" s="31" t="s">
        <v>860</v>
      </c>
      <c r="E1791" s="31">
        <v>4</v>
      </c>
      <c r="F1791" s="31" t="s">
        <v>956</v>
      </c>
      <c r="G1791" s="31">
        <v>20</v>
      </c>
      <c r="H1791" s="31" t="s">
        <v>879</v>
      </c>
      <c r="I1791" s="31">
        <v>1</v>
      </c>
      <c r="J1791" s="84" t="s">
        <v>980</v>
      </c>
      <c r="K1791" s="98"/>
      <c r="L1791" s="98"/>
      <c r="M1791" s="98"/>
      <c r="N1791" s="83" t="s">
        <v>3394</v>
      </c>
      <c r="O1791" s="98">
        <v>2394000</v>
      </c>
      <c r="P1791" s="81"/>
      <c r="Q1791" s="33"/>
      <c r="R1791" s="39" t="s">
        <v>862</v>
      </c>
    </row>
    <row r="1792" spans="1:18" ht="18" customHeight="1" x14ac:dyDescent="0.15">
      <c r="A1792" s="30">
        <v>3</v>
      </c>
      <c r="B1792" s="31" t="s">
        <v>859</v>
      </c>
      <c r="C1792" s="31">
        <v>1</v>
      </c>
      <c r="D1792" s="31" t="s">
        <v>860</v>
      </c>
      <c r="E1792" s="31">
        <v>4</v>
      </c>
      <c r="F1792" s="31" t="s">
        <v>956</v>
      </c>
      <c r="G1792" s="31">
        <v>20</v>
      </c>
      <c r="H1792" s="31" t="s">
        <v>879</v>
      </c>
      <c r="I1792" s="32">
        <v>2</v>
      </c>
      <c r="J1792" s="83" t="s">
        <v>981</v>
      </c>
      <c r="K1792" s="98">
        <v>2989</v>
      </c>
      <c r="L1792" s="98">
        <v>2989</v>
      </c>
      <c r="M1792" s="98">
        <f>K1792-L1792</f>
        <v>0</v>
      </c>
      <c r="N1792" s="83" t="s">
        <v>3395</v>
      </c>
      <c r="O1792" s="98">
        <v>469000</v>
      </c>
      <c r="P1792" s="81"/>
      <c r="Q1792" s="33"/>
      <c r="R1792" s="39" t="s">
        <v>862</v>
      </c>
    </row>
    <row r="1793" spans="1:18" ht="18" customHeight="1" x14ac:dyDescent="0.15">
      <c r="A1793" s="30">
        <v>3</v>
      </c>
      <c r="B1793" s="31" t="s">
        <v>859</v>
      </c>
      <c r="C1793" s="31">
        <v>1</v>
      </c>
      <c r="D1793" s="31" t="s">
        <v>860</v>
      </c>
      <c r="E1793" s="31">
        <v>4</v>
      </c>
      <c r="F1793" s="31" t="s">
        <v>956</v>
      </c>
      <c r="G1793" s="31">
        <v>20</v>
      </c>
      <c r="H1793" s="31" t="s">
        <v>879</v>
      </c>
      <c r="I1793" s="31">
        <v>2</v>
      </c>
      <c r="J1793" s="84" t="s">
        <v>981</v>
      </c>
      <c r="K1793" s="98"/>
      <c r="L1793" s="98"/>
      <c r="M1793" s="98"/>
      <c r="N1793" s="83" t="s">
        <v>3396</v>
      </c>
      <c r="O1793" s="98">
        <v>750000</v>
      </c>
      <c r="P1793" s="81"/>
      <c r="Q1793" s="33"/>
      <c r="R1793" s="39" t="s">
        <v>862</v>
      </c>
    </row>
    <row r="1794" spans="1:18" ht="18" customHeight="1" x14ac:dyDescent="0.15">
      <c r="A1794" s="30">
        <v>3</v>
      </c>
      <c r="B1794" s="31" t="s">
        <v>859</v>
      </c>
      <c r="C1794" s="31">
        <v>1</v>
      </c>
      <c r="D1794" s="31" t="s">
        <v>860</v>
      </c>
      <c r="E1794" s="31">
        <v>4</v>
      </c>
      <c r="F1794" s="31" t="s">
        <v>956</v>
      </c>
      <c r="G1794" s="31">
        <v>20</v>
      </c>
      <c r="H1794" s="31" t="s">
        <v>879</v>
      </c>
      <c r="I1794" s="31">
        <v>2</v>
      </c>
      <c r="J1794" s="84" t="s">
        <v>981</v>
      </c>
      <c r="K1794" s="98"/>
      <c r="L1794" s="98"/>
      <c r="M1794" s="98"/>
      <c r="N1794" s="83" t="s">
        <v>3397</v>
      </c>
      <c r="O1794" s="98">
        <v>870000</v>
      </c>
      <c r="P1794" s="81"/>
      <c r="Q1794" s="33"/>
      <c r="R1794" s="39" t="s">
        <v>862</v>
      </c>
    </row>
    <row r="1795" spans="1:18" ht="18" customHeight="1" x14ac:dyDescent="0.15">
      <c r="A1795" s="30">
        <v>3</v>
      </c>
      <c r="B1795" s="31" t="s">
        <v>859</v>
      </c>
      <c r="C1795" s="31">
        <v>1</v>
      </c>
      <c r="D1795" s="31" t="s">
        <v>860</v>
      </c>
      <c r="E1795" s="31">
        <v>4</v>
      </c>
      <c r="F1795" s="31" t="s">
        <v>956</v>
      </c>
      <c r="G1795" s="31">
        <v>20</v>
      </c>
      <c r="H1795" s="31" t="s">
        <v>879</v>
      </c>
      <c r="I1795" s="31">
        <v>2</v>
      </c>
      <c r="J1795" s="84" t="s">
        <v>981</v>
      </c>
      <c r="K1795" s="98"/>
      <c r="L1795" s="98"/>
      <c r="M1795" s="98"/>
      <c r="N1795" s="83" t="s">
        <v>3398</v>
      </c>
      <c r="O1795" s="98">
        <v>900000</v>
      </c>
      <c r="P1795" s="81"/>
      <c r="Q1795" s="33"/>
      <c r="R1795" s="39" t="s">
        <v>862</v>
      </c>
    </row>
    <row r="1796" spans="1:18" ht="18" customHeight="1" x14ac:dyDescent="0.15">
      <c r="A1796" s="30">
        <v>3</v>
      </c>
      <c r="B1796" s="31" t="s">
        <v>859</v>
      </c>
      <c r="C1796" s="31">
        <v>1</v>
      </c>
      <c r="D1796" s="31" t="s">
        <v>860</v>
      </c>
      <c r="E1796" s="31">
        <v>4</v>
      </c>
      <c r="F1796" s="31" t="s">
        <v>956</v>
      </c>
      <c r="G1796" s="31">
        <v>20</v>
      </c>
      <c r="H1796" s="31" t="s">
        <v>879</v>
      </c>
      <c r="I1796" s="32">
        <v>3</v>
      </c>
      <c r="J1796" s="83" t="s">
        <v>982</v>
      </c>
      <c r="K1796" s="98">
        <v>2400</v>
      </c>
      <c r="L1796" s="98">
        <v>2400</v>
      </c>
      <c r="M1796" s="98">
        <f>K1796-L1796</f>
        <v>0</v>
      </c>
      <c r="N1796" s="83" t="s">
        <v>3399</v>
      </c>
      <c r="O1796" s="98">
        <v>600000</v>
      </c>
      <c r="P1796" s="81"/>
      <c r="Q1796" s="33"/>
      <c r="R1796" s="39" t="s">
        <v>862</v>
      </c>
    </row>
    <row r="1797" spans="1:18" ht="18" customHeight="1" x14ac:dyDescent="0.15">
      <c r="A1797" s="30">
        <v>3</v>
      </c>
      <c r="B1797" s="31" t="s">
        <v>859</v>
      </c>
      <c r="C1797" s="31">
        <v>1</v>
      </c>
      <c r="D1797" s="31" t="s">
        <v>860</v>
      </c>
      <c r="E1797" s="31">
        <v>4</v>
      </c>
      <c r="F1797" s="31" t="s">
        <v>956</v>
      </c>
      <c r="G1797" s="31">
        <v>20</v>
      </c>
      <c r="H1797" s="31" t="s">
        <v>879</v>
      </c>
      <c r="I1797" s="31">
        <v>3</v>
      </c>
      <c r="J1797" s="84" t="s">
        <v>982</v>
      </c>
      <c r="K1797" s="98"/>
      <c r="L1797" s="98"/>
      <c r="M1797" s="98"/>
      <c r="N1797" s="83" t="s">
        <v>3400</v>
      </c>
      <c r="O1797" s="98">
        <v>1800000</v>
      </c>
      <c r="P1797" s="81"/>
      <c r="Q1797" s="33"/>
      <c r="R1797" s="39" t="s">
        <v>862</v>
      </c>
    </row>
    <row r="1798" spans="1:18" ht="18" customHeight="1" x14ac:dyDescent="0.15">
      <c r="A1798" s="30">
        <v>3</v>
      </c>
      <c r="B1798" s="31" t="s">
        <v>859</v>
      </c>
      <c r="C1798" s="31">
        <v>1</v>
      </c>
      <c r="D1798" s="31" t="s">
        <v>860</v>
      </c>
      <c r="E1798" s="31">
        <v>4</v>
      </c>
      <c r="F1798" s="31" t="s">
        <v>956</v>
      </c>
      <c r="G1798" s="31">
        <v>20</v>
      </c>
      <c r="H1798" s="31" t="s">
        <v>879</v>
      </c>
      <c r="I1798" s="32">
        <v>4</v>
      </c>
      <c r="J1798" s="83" t="s">
        <v>983</v>
      </c>
      <c r="K1798" s="98">
        <v>68</v>
      </c>
      <c r="L1798" s="98">
        <v>81</v>
      </c>
      <c r="M1798" s="98">
        <f t="shared" ref="M1798:M1805" si="113">K1798-L1798</f>
        <v>-13</v>
      </c>
      <c r="N1798" s="83" t="s">
        <v>4277</v>
      </c>
      <c r="O1798" s="98">
        <v>67200</v>
      </c>
      <c r="P1798" s="81"/>
      <c r="Q1798" s="33"/>
      <c r="R1798" s="39" t="s">
        <v>862</v>
      </c>
    </row>
    <row r="1799" spans="1:18" ht="18" customHeight="1" x14ac:dyDescent="0.15">
      <c r="A1799" s="30">
        <v>3</v>
      </c>
      <c r="B1799" s="31" t="s">
        <v>859</v>
      </c>
      <c r="C1799" s="31">
        <v>1</v>
      </c>
      <c r="D1799" s="31" t="s">
        <v>860</v>
      </c>
      <c r="E1799" s="31">
        <v>4</v>
      </c>
      <c r="F1799" s="31" t="s">
        <v>956</v>
      </c>
      <c r="G1799" s="31">
        <v>20</v>
      </c>
      <c r="H1799" s="31" t="s">
        <v>879</v>
      </c>
      <c r="I1799" s="32">
        <v>6</v>
      </c>
      <c r="J1799" s="83" t="s">
        <v>984</v>
      </c>
      <c r="K1799" s="98">
        <v>500</v>
      </c>
      <c r="L1799" s="98">
        <v>500</v>
      </c>
      <c r="M1799" s="98">
        <f t="shared" si="113"/>
        <v>0</v>
      </c>
      <c r="N1799" s="83" t="s">
        <v>4278</v>
      </c>
      <c r="O1799" s="98">
        <v>500000</v>
      </c>
      <c r="P1799" s="81"/>
      <c r="Q1799" s="33"/>
      <c r="R1799" s="39" t="s">
        <v>862</v>
      </c>
    </row>
    <row r="1800" spans="1:18" ht="18" customHeight="1" x14ac:dyDescent="0.15">
      <c r="A1800" s="30">
        <v>3</v>
      </c>
      <c r="B1800" s="31" t="s">
        <v>859</v>
      </c>
      <c r="C1800" s="31">
        <v>1</v>
      </c>
      <c r="D1800" s="31" t="s">
        <v>860</v>
      </c>
      <c r="E1800" s="31">
        <v>4</v>
      </c>
      <c r="F1800" s="31" t="s">
        <v>956</v>
      </c>
      <c r="G1800" s="31">
        <v>20</v>
      </c>
      <c r="H1800" s="31" t="s">
        <v>879</v>
      </c>
      <c r="I1800" s="32">
        <v>7</v>
      </c>
      <c r="J1800" s="83" t="s">
        <v>985</v>
      </c>
      <c r="K1800" s="98">
        <v>25920</v>
      </c>
      <c r="L1800" s="98">
        <v>26400</v>
      </c>
      <c r="M1800" s="98">
        <f t="shared" si="113"/>
        <v>-480</v>
      </c>
      <c r="N1800" s="83" t="s">
        <v>3401</v>
      </c>
      <c r="O1800" s="98">
        <v>25920000</v>
      </c>
      <c r="P1800" s="81"/>
      <c r="Q1800" s="33"/>
      <c r="R1800" s="39" t="s">
        <v>862</v>
      </c>
    </row>
    <row r="1801" spans="1:18" ht="18" customHeight="1" x14ac:dyDescent="0.15">
      <c r="A1801" s="30">
        <v>3</v>
      </c>
      <c r="B1801" s="31" t="s">
        <v>859</v>
      </c>
      <c r="C1801" s="31">
        <v>1</v>
      </c>
      <c r="D1801" s="31" t="s">
        <v>860</v>
      </c>
      <c r="E1801" s="31">
        <v>4</v>
      </c>
      <c r="F1801" s="31" t="s">
        <v>956</v>
      </c>
      <c r="G1801" s="31">
        <v>20</v>
      </c>
      <c r="H1801" s="31" t="s">
        <v>879</v>
      </c>
      <c r="I1801" s="32">
        <v>34</v>
      </c>
      <c r="J1801" s="83" t="s">
        <v>986</v>
      </c>
      <c r="K1801" s="98">
        <v>30</v>
      </c>
      <c r="L1801" s="98">
        <v>84</v>
      </c>
      <c r="M1801" s="98">
        <f t="shared" si="113"/>
        <v>-54</v>
      </c>
      <c r="N1801" s="83" t="s">
        <v>4279</v>
      </c>
      <c r="O1801" s="98">
        <v>30000</v>
      </c>
      <c r="P1801" s="81"/>
      <c r="Q1801" s="33"/>
      <c r="R1801" s="39" t="s">
        <v>862</v>
      </c>
    </row>
    <row r="1802" spans="1:18" ht="18" customHeight="1" x14ac:dyDescent="0.15">
      <c r="A1802" s="30">
        <v>3</v>
      </c>
      <c r="B1802" s="31" t="s">
        <v>859</v>
      </c>
      <c r="C1802" s="31">
        <v>1</v>
      </c>
      <c r="D1802" s="31" t="s">
        <v>860</v>
      </c>
      <c r="E1802" s="31">
        <v>4</v>
      </c>
      <c r="F1802" s="31" t="s">
        <v>956</v>
      </c>
      <c r="G1802" s="31">
        <v>20</v>
      </c>
      <c r="H1802" s="31" t="s">
        <v>879</v>
      </c>
      <c r="I1802" s="32">
        <v>35</v>
      </c>
      <c r="J1802" s="83" t="s">
        <v>987</v>
      </c>
      <c r="K1802" s="98">
        <v>600</v>
      </c>
      <c r="L1802" s="98">
        <v>396</v>
      </c>
      <c r="M1802" s="98">
        <f t="shared" si="113"/>
        <v>204</v>
      </c>
      <c r="N1802" s="83" t="s">
        <v>4280</v>
      </c>
      <c r="O1802" s="98">
        <v>600000</v>
      </c>
      <c r="P1802" s="81"/>
      <c r="Q1802" s="33"/>
      <c r="R1802" s="39" t="s">
        <v>862</v>
      </c>
    </row>
    <row r="1803" spans="1:18" ht="18" customHeight="1" x14ac:dyDescent="0.15">
      <c r="A1803" s="30">
        <v>3</v>
      </c>
      <c r="B1803" s="31" t="s">
        <v>859</v>
      </c>
      <c r="C1803" s="31">
        <v>1</v>
      </c>
      <c r="D1803" s="31" t="s">
        <v>860</v>
      </c>
      <c r="E1803" s="31">
        <v>4</v>
      </c>
      <c r="F1803" s="31" t="s">
        <v>956</v>
      </c>
      <c r="G1803" s="31">
        <v>20</v>
      </c>
      <c r="H1803" s="31" t="s">
        <v>879</v>
      </c>
      <c r="I1803" s="32">
        <v>40</v>
      </c>
      <c r="J1803" s="83" t="s">
        <v>988</v>
      </c>
      <c r="K1803" s="98">
        <v>297</v>
      </c>
      <c r="L1803" s="98">
        <v>390</v>
      </c>
      <c r="M1803" s="98">
        <f t="shared" si="113"/>
        <v>-93</v>
      </c>
      <c r="N1803" s="83" t="s">
        <v>4281</v>
      </c>
      <c r="O1803" s="98">
        <v>297000</v>
      </c>
      <c r="P1803" s="81"/>
      <c r="Q1803" s="33"/>
      <c r="R1803" s="39" t="s">
        <v>862</v>
      </c>
    </row>
    <row r="1804" spans="1:18" ht="18" customHeight="1" x14ac:dyDescent="0.15">
      <c r="A1804" s="30">
        <v>3</v>
      </c>
      <c r="B1804" s="31" t="s">
        <v>859</v>
      </c>
      <c r="C1804" s="31">
        <v>1</v>
      </c>
      <c r="D1804" s="31" t="s">
        <v>860</v>
      </c>
      <c r="E1804" s="31">
        <v>4</v>
      </c>
      <c r="F1804" s="31" t="s">
        <v>956</v>
      </c>
      <c r="G1804" s="31">
        <v>20</v>
      </c>
      <c r="H1804" s="31" t="s">
        <v>879</v>
      </c>
      <c r="I1804" s="32">
        <v>50</v>
      </c>
      <c r="J1804" s="83" t="s">
        <v>989</v>
      </c>
      <c r="K1804" s="98">
        <v>160500</v>
      </c>
      <c r="L1804" s="98">
        <v>162000</v>
      </c>
      <c r="M1804" s="98">
        <f t="shared" si="113"/>
        <v>-1500</v>
      </c>
      <c r="N1804" s="83" t="s">
        <v>4282</v>
      </c>
      <c r="O1804" s="98">
        <v>160500000</v>
      </c>
      <c r="P1804" s="81"/>
      <c r="Q1804" s="33"/>
      <c r="R1804" s="39" t="s">
        <v>862</v>
      </c>
    </row>
    <row r="1805" spans="1:18" ht="18" customHeight="1" x14ac:dyDescent="0.15">
      <c r="A1805" s="30">
        <v>3</v>
      </c>
      <c r="B1805" s="31" t="s">
        <v>859</v>
      </c>
      <c r="C1805" s="31">
        <v>1</v>
      </c>
      <c r="D1805" s="31" t="s">
        <v>860</v>
      </c>
      <c r="E1805" s="31">
        <v>4</v>
      </c>
      <c r="F1805" s="31" t="s">
        <v>956</v>
      </c>
      <c r="G1805" s="31">
        <v>20</v>
      </c>
      <c r="H1805" s="31" t="s">
        <v>879</v>
      </c>
      <c r="I1805" s="32">
        <v>51</v>
      </c>
      <c r="J1805" s="83" t="s">
        <v>990</v>
      </c>
      <c r="K1805" s="98">
        <v>5640</v>
      </c>
      <c r="L1805" s="98">
        <v>5820</v>
      </c>
      <c r="M1805" s="98">
        <f t="shared" si="113"/>
        <v>-180</v>
      </c>
      <c r="N1805" s="83" t="s">
        <v>4283</v>
      </c>
      <c r="O1805" s="98">
        <v>5640000</v>
      </c>
      <c r="P1805" s="81"/>
      <c r="Q1805" s="33"/>
      <c r="R1805" s="39" t="s">
        <v>862</v>
      </c>
    </row>
    <row r="1806" spans="1:18" s="6" customFormat="1" ht="18" customHeight="1" x14ac:dyDescent="0.15">
      <c r="A1806" s="13">
        <v>3</v>
      </c>
      <c r="B1806" s="14" t="s">
        <v>3039</v>
      </c>
      <c r="C1806" s="19">
        <v>1</v>
      </c>
      <c r="D1806" s="14" t="s">
        <v>860</v>
      </c>
      <c r="E1806" s="20">
        <v>5</v>
      </c>
      <c r="F1806" s="21" t="s">
        <v>3045</v>
      </c>
      <c r="G1806" s="20"/>
      <c r="H1806" s="21"/>
      <c r="I1806" s="20"/>
      <c r="J1806" s="20"/>
      <c r="K1806" s="22">
        <f>IF(C1806="",SUMIFS($K1807:$K$6096,$A1807:$A$6096,A1806,$E1807:$E$6096,""),IF(E1806="",SUMIFS($K1807:$K$6096,$A1807:$A$6096,A1806,$C1807:$C$6096,C1806,$G1807:$G$6096,""),IF(G1806="",SUMIFS($K1807:$K$6096,$A1807:$A$6096,A1806,$C1807:$C$6096,C1806,$E1807:$E$6096,E1806,$R1807:$R$6096,R1806),IF(I1806="",SUMIFS($K1807:$K$6096,$A1807:$A$6096,A1806,$C1807:$C$6096,C1806,$E1807:$E$6096,E1806,$G1807:$G$6096,G1806,$R1807:$R$6096,R1806),0))))</f>
        <v>74642</v>
      </c>
      <c r="L1806" s="22">
        <f>IF(C1806="",SUMIFS($L1807:$L$6096,$A1807:$A$6096,A1806,$E1807:$E$6096,""),IF(E1806="",SUMIFS($L1807:$L$6096,$A1807:$A$6096,A1806,$C1807:$C$6096,C1806,$G1807:$G$6096,""),IF(G1806="",SUMIFS($L1807:$L$6096,$A1807:$A$6096,A1806,$C1807:$C$6096,C1806,$E1807:$E$6096,E1806,$R1807:$R$6096,R1806),IF(I1806="",SUMIFS($L1807:$L$6096,$A1807:$A$6096,A1806,$C1807:$C$6096,C1806,$E1807:$E$6096,E1806,$G1807:$G$6096,G1806,$R1807:$R$6096,R1806),0))))</f>
        <v>62531</v>
      </c>
      <c r="M1806" s="22">
        <f t="shared" ref="M1806" si="114">K1806-L1806</f>
        <v>12111</v>
      </c>
      <c r="N1806" s="77"/>
      <c r="O1806" s="23"/>
      <c r="P1806" s="60"/>
      <c r="Q1806" s="73">
        <f>IF(C1806="",SUMIFS($Q1807:$Q$6096,$A1807:$A$6096,A1806,$E1807:$E$6096,""),IF(E1806="",SUMIFS($Q1807:$Q$6096,$A1807:$A$6096,A1806,$C1807:$C$6096,C1806,$G1807:$G$6096,""),IF(G1806="",SUMIFS($Q1807:$Q$6096,$A1807:$A$6096,A1806,$C1807:$C$6096,C1806,$E1807:$E$6096,E1806,$R1807:$R$6096,R1806),IF(I1806="",SUMIFS($Q1807:$Q$6096,$A1807:$A$6096,A1806,$C1807:$C$6096,C1806,$E1807:$E$6096,E1806,$G1807:$G$6096,G1806,$R1807:$R$6096,R1806),0))))</f>
        <v>8951</v>
      </c>
      <c r="R1806" s="61" t="s">
        <v>3041</v>
      </c>
    </row>
    <row r="1807" spans="1:18" ht="18" customHeight="1" x14ac:dyDescent="0.15">
      <c r="A1807" s="30">
        <v>3</v>
      </c>
      <c r="B1807" s="31" t="s">
        <v>859</v>
      </c>
      <c r="C1807" s="31">
        <v>1</v>
      </c>
      <c r="D1807" s="31" t="s">
        <v>860</v>
      </c>
      <c r="E1807" s="31">
        <v>5</v>
      </c>
      <c r="F1807" s="31" t="s">
        <v>991</v>
      </c>
      <c r="G1807" s="32">
        <v>1</v>
      </c>
      <c r="H1807" s="32" t="s">
        <v>19</v>
      </c>
      <c r="I1807" s="32"/>
      <c r="J1807" s="83"/>
      <c r="K1807" s="98"/>
      <c r="L1807" s="98"/>
      <c r="M1807" s="98"/>
      <c r="N1807" s="83"/>
      <c r="O1807" s="33"/>
      <c r="P1807" s="81" t="s">
        <v>4847</v>
      </c>
      <c r="Q1807" s="33">
        <v>4036</v>
      </c>
      <c r="R1807" s="39" t="s">
        <v>862</v>
      </c>
    </row>
    <row r="1808" spans="1:18" ht="18" customHeight="1" x14ac:dyDescent="0.15">
      <c r="A1808" s="30">
        <v>3</v>
      </c>
      <c r="B1808" s="31" t="s">
        <v>859</v>
      </c>
      <c r="C1808" s="31">
        <v>1</v>
      </c>
      <c r="D1808" s="31" t="s">
        <v>860</v>
      </c>
      <c r="E1808" s="31">
        <v>5</v>
      </c>
      <c r="F1808" s="31" t="s">
        <v>991</v>
      </c>
      <c r="G1808" s="31">
        <v>1</v>
      </c>
      <c r="H1808" s="31" t="s">
        <v>19</v>
      </c>
      <c r="I1808" s="32">
        <v>21</v>
      </c>
      <c r="J1808" s="83" t="s">
        <v>134</v>
      </c>
      <c r="K1808" s="98">
        <v>51</v>
      </c>
      <c r="L1808" s="98">
        <v>51</v>
      </c>
      <c r="M1808" s="98">
        <f>K1808-L1808</f>
        <v>0</v>
      </c>
      <c r="N1808" s="83" t="s">
        <v>3402</v>
      </c>
      <c r="O1808" s="98">
        <v>50400</v>
      </c>
      <c r="P1808" s="81" t="s">
        <v>4848</v>
      </c>
      <c r="Q1808" s="33"/>
      <c r="R1808" s="39" t="s">
        <v>862</v>
      </c>
    </row>
    <row r="1809" spans="1:18" ht="18" customHeight="1" x14ac:dyDescent="0.15">
      <c r="A1809" s="30">
        <v>3</v>
      </c>
      <c r="B1809" s="31" t="s">
        <v>859</v>
      </c>
      <c r="C1809" s="31">
        <v>1</v>
      </c>
      <c r="D1809" s="31" t="s">
        <v>860</v>
      </c>
      <c r="E1809" s="31">
        <v>5</v>
      </c>
      <c r="F1809" s="31" t="s">
        <v>991</v>
      </c>
      <c r="G1809" s="31">
        <v>1</v>
      </c>
      <c r="H1809" s="31" t="s">
        <v>19</v>
      </c>
      <c r="I1809" s="31">
        <v>21</v>
      </c>
      <c r="J1809" s="84" t="s">
        <v>134</v>
      </c>
      <c r="K1809" s="98"/>
      <c r="L1809" s="98"/>
      <c r="M1809" s="98"/>
      <c r="N1809" s="83" t="s">
        <v>992</v>
      </c>
      <c r="O1809" s="98"/>
      <c r="P1809" s="81" t="s">
        <v>2839</v>
      </c>
      <c r="Q1809" s="33">
        <v>4704</v>
      </c>
      <c r="R1809" s="39" t="s">
        <v>862</v>
      </c>
    </row>
    <row r="1810" spans="1:18" ht="18" customHeight="1" x14ac:dyDescent="0.15">
      <c r="A1810" s="30">
        <v>3</v>
      </c>
      <c r="B1810" s="31" t="s">
        <v>859</v>
      </c>
      <c r="C1810" s="31">
        <v>1</v>
      </c>
      <c r="D1810" s="31" t="s">
        <v>860</v>
      </c>
      <c r="E1810" s="31">
        <v>5</v>
      </c>
      <c r="F1810" s="31" t="s">
        <v>991</v>
      </c>
      <c r="G1810" s="32">
        <v>7</v>
      </c>
      <c r="H1810" s="32" t="s">
        <v>44</v>
      </c>
      <c r="I1810" s="32"/>
      <c r="J1810" s="83"/>
      <c r="K1810" s="98"/>
      <c r="L1810" s="98"/>
      <c r="M1810" s="98"/>
      <c r="N1810" s="83"/>
      <c r="O1810" s="33"/>
      <c r="P1810" s="81" t="s">
        <v>2841</v>
      </c>
      <c r="Q1810" s="33">
        <v>204</v>
      </c>
      <c r="R1810" s="39" t="s">
        <v>862</v>
      </c>
    </row>
    <row r="1811" spans="1:18" ht="18" customHeight="1" x14ac:dyDescent="0.15">
      <c r="A1811" s="30">
        <v>3</v>
      </c>
      <c r="B1811" s="31" t="s">
        <v>859</v>
      </c>
      <c r="C1811" s="31">
        <v>1</v>
      </c>
      <c r="D1811" s="31" t="s">
        <v>860</v>
      </c>
      <c r="E1811" s="31">
        <v>5</v>
      </c>
      <c r="F1811" s="31" t="s">
        <v>991</v>
      </c>
      <c r="G1811" s="31">
        <v>7</v>
      </c>
      <c r="H1811" s="31" t="s">
        <v>44</v>
      </c>
      <c r="I1811" s="32">
        <v>32</v>
      </c>
      <c r="J1811" s="83" t="s">
        <v>993</v>
      </c>
      <c r="K1811" s="98">
        <v>1985</v>
      </c>
      <c r="L1811" s="98">
        <v>1985</v>
      </c>
      <c r="M1811" s="98">
        <f>K1811-L1811</f>
        <v>0</v>
      </c>
      <c r="N1811" s="83" t="s">
        <v>994</v>
      </c>
      <c r="O1811" s="98"/>
      <c r="P1811" s="81" t="s">
        <v>8</v>
      </c>
      <c r="Q1811" s="33">
        <v>7</v>
      </c>
      <c r="R1811" s="39" t="s">
        <v>862</v>
      </c>
    </row>
    <row r="1812" spans="1:18" ht="18" customHeight="1" x14ac:dyDescent="0.15">
      <c r="A1812" s="30">
        <v>3</v>
      </c>
      <c r="B1812" s="31" t="s">
        <v>859</v>
      </c>
      <c r="C1812" s="31">
        <v>1</v>
      </c>
      <c r="D1812" s="31" t="s">
        <v>860</v>
      </c>
      <c r="E1812" s="31">
        <v>5</v>
      </c>
      <c r="F1812" s="31" t="s">
        <v>991</v>
      </c>
      <c r="G1812" s="31">
        <v>7</v>
      </c>
      <c r="H1812" s="31" t="s">
        <v>44</v>
      </c>
      <c r="I1812" s="31">
        <v>32</v>
      </c>
      <c r="J1812" s="84" t="s">
        <v>993</v>
      </c>
      <c r="K1812" s="98"/>
      <c r="L1812" s="98"/>
      <c r="M1812" s="98"/>
      <c r="N1812" s="83" t="s">
        <v>995</v>
      </c>
      <c r="O1812" s="98"/>
      <c r="P1812" s="81"/>
      <c r="Q1812" s="33"/>
      <c r="R1812" s="39" t="s">
        <v>862</v>
      </c>
    </row>
    <row r="1813" spans="1:18" ht="18" customHeight="1" x14ac:dyDescent="0.15">
      <c r="A1813" s="30">
        <v>3</v>
      </c>
      <c r="B1813" s="31" t="s">
        <v>859</v>
      </c>
      <c r="C1813" s="31">
        <v>1</v>
      </c>
      <c r="D1813" s="31" t="s">
        <v>860</v>
      </c>
      <c r="E1813" s="31">
        <v>5</v>
      </c>
      <c r="F1813" s="31" t="s">
        <v>991</v>
      </c>
      <c r="G1813" s="31">
        <v>7</v>
      </c>
      <c r="H1813" s="31" t="s">
        <v>44</v>
      </c>
      <c r="I1813" s="31">
        <v>32</v>
      </c>
      <c r="J1813" s="84" t="s">
        <v>993</v>
      </c>
      <c r="K1813" s="98"/>
      <c r="L1813" s="98"/>
      <c r="M1813" s="98"/>
      <c r="N1813" s="83" t="s">
        <v>4284</v>
      </c>
      <c r="O1813" s="98">
        <v>283500</v>
      </c>
      <c r="P1813" s="81"/>
      <c r="Q1813" s="33"/>
      <c r="R1813" s="39" t="s">
        <v>862</v>
      </c>
    </row>
    <row r="1814" spans="1:18" ht="18" customHeight="1" x14ac:dyDescent="0.15">
      <c r="A1814" s="30">
        <v>3</v>
      </c>
      <c r="B1814" s="31" t="s">
        <v>859</v>
      </c>
      <c r="C1814" s="31">
        <v>1</v>
      </c>
      <c r="D1814" s="31" t="s">
        <v>860</v>
      </c>
      <c r="E1814" s="31">
        <v>5</v>
      </c>
      <c r="F1814" s="31" t="s">
        <v>991</v>
      </c>
      <c r="G1814" s="31">
        <v>7</v>
      </c>
      <c r="H1814" s="31" t="s">
        <v>44</v>
      </c>
      <c r="I1814" s="31">
        <v>32</v>
      </c>
      <c r="J1814" s="84" t="s">
        <v>993</v>
      </c>
      <c r="K1814" s="98"/>
      <c r="L1814" s="98"/>
      <c r="M1814" s="98"/>
      <c r="N1814" s="83" t="s">
        <v>4285</v>
      </c>
      <c r="O1814" s="98">
        <v>1701000</v>
      </c>
      <c r="P1814" s="81"/>
      <c r="Q1814" s="33"/>
      <c r="R1814" s="39" t="s">
        <v>862</v>
      </c>
    </row>
    <row r="1815" spans="1:18" ht="18" customHeight="1" x14ac:dyDescent="0.15">
      <c r="A1815" s="30">
        <v>3</v>
      </c>
      <c r="B1815" s="31" t="s">
        <v>859</v>
      </c>
      <c r="C1815" s="31">
        <v>1</v>
      </c>
      <c r="D1815" s="31" t="s">
        <v>860</v>
      </c>
      <c r="E1815" s="31">
        <v>5</v>
      </c>
      <c r="F1815" s="31" t="s">
        <v>991</v>
      </c>
      <c r="G1815" s="32">
        <v>11</v>
      </c>
      <c r="H1815" s="32" t="s">
        <v>33</v>
      </c>
      <c r="I1815" s="32"/>
      <c r="J1815" s="83"/>
      <c r="K1815" s="98"/>
      <c r="L1815" s="98"/>
      <c r="M1815" s="98"/>
      <c r="N1815" s="83"/>
      <c r="O1815" s="33"/>
      <c r="P1815" s="81"/>
      <c r="Q1815" s="33"/>
      <c r="R1815" s="39" t="s">
        <v>862</v>
      </c>
    </row>
    <row r="1816" spans="1:18" ht="18" customHeight="1" x14ac:dyDescent="0.15">
      <c r="A1816" s="30">
        <v>3</v>
      </c>
      <c r="B1816" s="31" t="s">
        <v>859</v>
      </c>
      <c r="C1816" s="31">
        <v>1</v>
      </c>
      <c r="D1816" s="31" t="s">
        <v>860</v>
      </c>
      <c r="E1816" s="31">
        <v>5</v>
      </c>
      <c r="F1816" s="31" t="s">
        <v>991</v>
      </c>
      <c r="G1816" s="31">
        <v>11</v>
      </c>
      <c r="H1816" s="31" t="s">
        <v>33</v>
      </c>
      <c r="I1816" s="32">
        <v>1</v>
      </c>
      <c r="J1816" s="83" t="s">
        <v>34</v>
      </c>
      <c r="K1816" s="98">
        <v>1613</v>
      </c>
      <c r="L1816" s="98">
        <v>1613</v>
      </c>
      <c r="M1816" s="98">
        <f>K1816-L1816</f>
        <v>0</v>
      </c>
      <c r="N1816" s="83" t="s">
        <v>4286</v>
      </c>
      <c r="O1816" s="98">
        <v>37200</v>
      </c>
      <c r="P1816" s="81"/>
      <c r="Q1816" s="33"/>
      <c r="R1816" s="39" t="s">
        <v>862</v>
      </c>
    </row>
    <row r="1817" spans="1:18" ht="18" customHeight="1" x14ac:dyDescent="0.15">
      <c r="A1817" s="30">
        <v>3</v>
      </c>
      <c r="B1817" s="31" t="s">
        <v>859</v>
      </c>
      <c r="C1817" s="31">
        <v>1</v>
      </c>
      <c r="D1817" s="31" t="s">
        <v>860</v>
      </c>
      <c r="E1817" s="31">
        <v>5</v>
      </c>
      <c r="F1817" s="31" t="s">
        <v>991</v>
      </c>
      <c r="G1817" s="31">
        <v>11</v>
      </c>
      <c r="H1817" s="31" t="s">
        <v>33</v>
      </c>
      <c r="I1817" s="31">
        <v>1</v>
      </c>
      <c r="J1817" s="84" t="s">
        <v>34</v>
      </c>
      <c r="K1817" s="98"/>
      <c r="L1817" s="98"/>
      <c r="M1817" s="98"/>
      <c r="N1817" s="83" t="s">
        <v>4287</v>
      </c>
      <c r="O1817" s="98">
        <v>29880</v>
      </c>
      <c r="P1817" s="81"/>
      <c r="Q1817" s="33"/>
      <c r="R1817" s="39" t="s">
        <v>862</v>
      </c>
    </row>
    <row r="1818" spans="1:18" ht="18" customHeight="1" x14ac:dyDescent="0.15">
      <c r="A1818" s="30">
        <v>3</v>
      </c>
      <c r="B1818" s="31" t="s">
        <v>859</v>
      </c>
      <c r="C1818" s="31">
        <v>1</v>
      </c>
      <c r="D1818" s="31" t="s">
        <v>860</v>
      </c>
      <c r="E1818" s="31">
        <v>5</v>
      </c>
      <c r="F1818" s="31" t="s">
        <v>991</v>
      </c>
      <c r="G1818" s="31">
        <v>11</v>
      </c>
      <c r="H1818" s="31" t="s">
        <v>33</v>
      </c>
      <c r="I1818" s="31">
        <v>1</v>
      </c>
      <c r="J1818" s="84" t="s">
        <v>34</v>
      </c>
      <c r="K1818" s="98"/>
      <c r="L1818" s="98"/>
      <c r="M1818" s="98"/>
      <c r="N1818" s="83" t="s">
        <v>4288</v>
      </c>
      <c r="O1818" s="98">
        <v>95200</v>
      </c>
      <c r="P1818" s="81"/>
      <c r="Q1818" s="33"/>
      <c r="R1818" s="39" t="s">
        <v>862</v>
      </c>
    </row>
    <row r="1819" spans="1:18" ht="18" customHeight="1" x14ac:dyDescent="0.15">
      <c r="A1819" s="30">
        <v>3</v>
      </c>
      <c r="B1819" s="31" t="s">
        <v>859</v>
      </c>
      <c r="C1819" s="31">
        <v>1</v>
      </c>
      <c r="D1819" s="31" t="s">
        <v>860</v>
      </c>
      <c r="E1819" s="31">
        <v>5</v>
      </c>
      <c r="F1819" s="31" t="s">
        <v>991</v>
      </c>
      <c r="G1819" s="31">
        <v>11</v>
      </c>
      <c r="H1819" s="31" t="s">
        <v>33</v>
      </c>
      <c r="I1819" s="31">
        <v>1</v>
      </c>
      <c r="J1819" s="84" t="s">
        <v>34</v>
      </c>
      <c r="K1819" s="98"/>
      <c r="L1819" s="98"/>
      <c r="M1819" s="98"/>
      <c r="N1819" s="83" t="s">
        <v>4289</v>
      </c>
      <c r="O1819" s="98">
        <v>75600</v>
      </c>
      <c r="P1819" s="81"/>
      <c r="Q1819" s="33"/>
      <c r="R1819" s="39" t="s">
        <v>862</v>
      </c>
    </row>
    <row r="1820" spans="1:18" ht="18" customHeight="1" x14ac:dyDescent="0.15">
      <c r="A1820" s="30">
        <v>3</v>
      </c>
      <c r="B1820" s="31" t="s">
        <v>859</v>
      </c>
      <c r="C1820" s="31">
        <v>1</v>
      </c>
      <c r="D1820" s="31" t="s">
        <v>860</v>
      </c>
      <c r="E1820" s="31">
        <v>5</v>
      </c>
      <c r="F1820" s="31" t="s">
        <v>991</v>
      </c>
      <c r="G1820" s="31">
        <v>11</v>
      </c>
      <c r="H1820" s="31" t="s">
        <v>33</v>
      </c>
      <c r="I1820" s="31">
        <v>1</v>
      </c>
      <c r="J1820" s="84" t="s">
        <v>34</v>
      </c>
      <c r="K1820" s="98"/>
      <c r="L1820" s="98"/>
      <c r="M1820" s="98"/>
      <c r="N1820" s="83" t="s">
        <v>4290</v>
      </c>
      <c r="O1820" s="98">
        <v>755120</v>
      </c>
      <c r="P1820" s="81"/>
      <c r="Q1820" s="33"/>
      <c r="R1820" s="39" t="s">
        <v>862</v>
      </c>
    </row>
    <row r="1821" spans="1:18" ht="18" customHeight="1" x14ac:dyDescent="0.15">
      <c r="A1821" s="30">
        <v>3</v>
      </c>
      <c r="B1821" s="31" t="s">
        <v>859</v>
      </c>
      <c r="C1821" s="31">
        <v>1</v>
      </c>
      <c r="D1821" s="31" t="s">
        <v>860</v>
      </c>
      <c r="E1821" s="31">
        <v>5</v>
      </c>
      <c r="F1821" s="31" t="s">
        <v>991</v>
      </c>
      <c r="G1821" s="31">
        <v>11</v>
      </c>
      <c r="H1821" s="31" t="s">
        <v>33</v>
      </c>
      <c r="I1821" s="31">
        <v>1</v>
      </c>
      <c r="J1821" s="84" t="s">
        <v>34</v>
      </c>
      <c r="K1821" s="98"/>
      <c r="L1821" s="98"/>
      <c r="M1821" s="98"/>
      <c r="N1821" s="83" t="s">
        <v>4291</v>
      </c>
      <c r="O1821" s="98">
        <v>77760</v>
      </c>
      <c r="P1821" s="81"/>
      <c r="Q1821" s="33"/>
      <c r="R1821" s="39" t="s">
        <v>862</v>
      </c>
    </row>
    <row r="1822" spans="1:18" ht="18" customHeight="1" x14ac:dyDescent="0.15">
      <c r="A1822" s="30">
        <v>3</v>
      </c>
      <c r="B1822" s="31" t="s">
        <v>859</v>
      </c>
      <c r="C1822" s="31">
        <v>1</v>
      </c>
      <c r="D1822" s="31" t="s">
        <v>860</v>
      </c>
      <c r="E1822" s="31">
        <v>5</v>
      </c>
      <c r="F1822" s="31" t="s">
        <v>991</v>
      </c>
      <c r="G1822" s="31">
        <v>11</v>
      </c>
      <c r="H1822" s="31" t="s">
        <v>33</v>
      </c>
      <c r="I1822" s="31">
        <v>1</v>
      </c>
      <c r="J1822" s="84" t="s">
        <v>34</v>
      </c>
      <c r="K1822" s="98"/>
      <c r="L1822" s="98"/>
      <c r="M1822" s="98"/>
      <c r="N1822" s="83" t="s">
        <v>4292</v>
      </c>
      <c r="O1822" s="98">
        <v>51840</v>
      </c>
      <c r="P1822" s="81"/>
      <c r="Q1822" s="33"/>
      <c r="R1822" s="39" t="s">
        <v>862</v>
      </c>
    </row>
    <row r="1823" spans="1:18" ht="18" customHeight="1" x14ac:dyDescent="0.15">
      <c r="A1823" s="30">
        <v>3</v>
      </c>
      <c r="B1823" s="31" t="s">
        <v>859</v>
      </c>
      <c r="C1823" s="31">
        <v>1</v>
      </c>
      <c r="D1823" s="31" t="s">
        <v>860</v>
      </c>
      <c r="E1823" s="31">
        <v>5</v>
      </c>
      <c r="F1823" s="31" t="s">
        <v>991</v>
      </c>
      <c r="G1823" s="31">
        <v>11</v>
      </c>
      <c r="H1823" s="31" t="s">
        <v>33</v>
      </c>
      <c r="I1823" s="31">
        <v>1</v>
      </c>
      <c r="J1823" s="84" t="s">
        <v>34</v>
      </c>
      <c r="K1823" s="98"/>
      <c r="L1823" s="98"/>
      <c r="M1823" s="98"/>
      <c r="N1823" s="83" t="s">
        <v>996</v>
      </c>
      <c r="O1823" s="98">
        <v>310000</v>
      </c>
      <c r="P1823" s="81"/>
      <c r="Q1823" s="33"/>
      <c r="R1823" s="39" t="s">
        <v>862</v>
      </c>
    </row>
    <row r="1824" spans="1:18" ht="18" customHeight="1" x14ac:dyDescent="0.15">
      <c r="A1824" s="30">
        <v>3</v>
      </c>
      <c r="B1824" s="31" t="s">
        <v>859</v>
      </c>
      <c r="C1824" s="31">
        <v>1</v>
      </c>
      <c r="D1824" s="31" t="s">
        <v>860</v>
      </c>
      <c r="E1824" s="31">
        <v>5</v>
      </c>
      <c r="F1824" s="31" t="s">
        <v>991</v>
      </c>
      <c r="G1824" s="31">
        <v>11</v>
      </c>
      <c r="H1824" s="31" t="s">
        <v>33</v>
      </c>
      <c r="I1824" s="31">
        <v>1</v>
      </c>
      <c r="J1824" s="84" t="s">
        <v>34</v>
      </c>
      <c r="K1824" s="98"/>
      <c r="L1824" s="98"/>
      <c r="M1824" s="98"/>
      <c r="N1824" s="83" t="s">
        <v>4293</v>
      </c>
      <c r="O1824" s="98">
        <v>180000</v>
      </c>
      <c r="P1824" s="81"/>
      <c r="Q1824" s="33"/>
      <c r="R1824" s="39" t="s">
        <v>862</v>
      </c>
    </row>
    <row r="1825" spans="1:18" ht="18" customHeight="1" x14ac:dyDescent="0.15">
      <c r="A1825" s="30">
        <v>3</v>
      </c>
      <c r="B1825" s="31" t="s">
        <v>859</v>
      </c>
      <c r="C1825" s="31">
        <v>1</v>
      </c>
      <c r="D1825" s="31" t="s">
        <v>860</v>
      </c>
      <c r="E1825" s="31">
        <v>5</v>
      </c>
      <c r="F1825" s="31" t="s">
        <v>991</v>
      </c>
      <c r="G1825" s="31">
        <v>11</v>
      </c>
      <c r="H1825" s="31" t="s">
        <v>33</v>
      </c>
      <c r="I1825" s="32">
        <v>2</v>
      </c>
      <c r="J1825" s="83" t="s">
        <v>46</v>
      </c>
      <c r="K1825" s="98">
        <v>6920</v>
      </c>
      <c r="L1825" s="98">
        <v>6486</v>
      </c>
      <c r="M1825" s="98">
        <f>K1825-L1825</f>
        <v>434</v>
      </c>
      <c r="N1825" s="83" t="s">
        <v>4294</v>
      </c>
      <c r="O1825" s="98">
        <v>1674000</v>
      </c>
      <c r="P1825" s="81"/>
      <c r="Q1825" s="33"/>
      <c r="R1825" s="39" t="s">
        <v>862</v>
      </c>
    </row>
    <row r="1826" spans="1:18" ht="18" customHeight="1" x14ac:dyDescent="0.15">
      <c r="A1826" s="30">
        <v>3</v>
      </c>
      <c r="B1826" s="31" t="s">
        <v>859</v>
      </c>
      <c r="C1826" s="31">
        <v>1</v>
      </c>
      <c r="D1826" s="31" t="s">
        <v>860</v>
      </c>
      <c r="E1826" s="31">
        <v>5</v>
      </c>
      <c r="F1826" s="31" t="s">
        <v>991</v>
      </c>
      <c r="G1826" s="31">
        <v>11</v>
      </c>
      <c r="H1826" s="31" t="s">
        <v>33</v>
      </c>
      <c r="I1826" s="31">
        <v>2</v>
      </c>
      <c r="J1826" s="84" t="s">
        <v>46</v>
      </c>
      <c r="K1826" s="98"/>
      <c r="L1826" s="98"/>
      <c r="M1826" s="98"/>
      <c r="N1826" s="83" t="s">
        <v>4295</v>
      </c>
      <c r="O1826" s="98">
        <v>4185000</v>
      </c>
      <c r="P1826" s="81"/>
      <c r="Q1826" s="33"/>
      <c r="R1826" s="39" t="s">
        <v>862</v>
      </c>
    </row>
    <row r="1827" spans="1:18" ht="18" customHeight="1" x14ac:dyDescent="0.15">
      <c r="A1827" s="30">
        <v>3</v>
      </c>
      <c r="B1827" s="31" t="s">
        <v>859</v>
      </c>
      <c r="C1827" s="31">
        <v>1</v>
      </c>
      <c r="D1827" s="31" t="s">
        <v>860</v>
      </c>
      <c r="E1827" s="31">
        <v>5</v>
      </c>
      <c r="F1827" s="31" t="s">
        <v>991</v>
      </c>
      <c r="G1827" s="31">
        <v>11</v>
      </c>
      <c r="H1827" s="31" t="s">
        <v>33</v>
      </c>
      <c r="I1827" s="31">
        <v>2</v>
      </c>
      <c r="J1827" s="84" t="s">
        <v>46</v>
      </c>
      <c r="K1827" s="98"/>
      <c r="L1827" s="98"/>
      <c r="M1827" s="98"/>
      <c r="N1827" s="83" t="s">
        <v>4296</v>
      </c>
      <c r="O1827" s="98">
        <v>216000</v>
      </c>
      <c r="P1827" s="81"/>
      <c r="Q1827" s="33"/>
      <c r="R1827" s="39" t="s">
        <v>862</v>
      </c>
    </row>
    <row r="1828" spans="1:18" ht="18" customHeight="1" x14ac:dyDescent="0.15">
      <c r="A1828" s="30">
        <v>3</v>
      </c>
      <c r="B1828" s="31" t="s">
        <v>859</v>
      </c>
      <c r="C1828" s="31">
        <v>1</v>
      </c>
      <c r="D1828" s="31" t="s">
        <v>860</v>
      </c>
      <c r="E1828" s="31">
        <v>5</v>
      </c>
      <c r="F1828" s="31" t="s">
        <v>991</v>
      </c>
      <c r="G1828" s="31">
        <v>11</v>
      </c>
      <c r="H1828" s="31" t="s">
        <v>33</v>
      </c>
      <c r="I1828" s="31">
        <v>2</v>
      </c>
      <c r="J1828" s="84" t="s">
        <v>46</v>
      </c>
      <c r="K1828" s="98"/>
      <c r="L1828" s="98"/>
      <c r="M1828" s="98"/>
      <c r="N1828" s="83" t="s">
        <v>4297</v>
      </c>
      <c r="O1828" s="98">
        <v>153600</v>
      </c>
      <c r="P1828" s="81"/>
      <c r="Q1828" s="33"/>
      <c r="R1828" s="39" t="s">
        <v>862</v>
      </c>
    </row>
    <row r="1829" spans="1:18" ht="18" customHeight="1" x14ac:dyDescent="0.15">
      <c r="A1829" s="30">
        <v>3</v>
      </c>
      <c r="B1829" s="31" t="s">
        <v>859</v>
      </c>
      <c r="C1829" s="31">
        <v>1</v>
      </c>
      <c r="D1829" s="31" t="s">
        <v>860</v>
      </c>
      <c r="E1829" s="31">
        <v>5</v>
      </c>
      <c r="F1829" s="31" t="s">
        <v>991</v>
      </c>
      <c r="G1829" s="31">
        <v>11</v>
      </c>
      <c r="H1829" s="31" t="s">
        <v>33</v>
      </c>
      <c r="I1829" s="31">
        <v>2</v>
      </c>
      <c r="J1829" s="84" t="s">
        <v>46</v>
      </c>
      <c r="K1829" s="98"/>
      <c r="L1829" s="98"/>
      <c r="M1829" s="98"/>
      <c r="N1829" s="83" t="s">
        <v>4298</v>
      </c>
      <c r="O1829" s="98">
        <v>38400</v>
      </c>
      <c r="P1829" s="81"/>
      <c r="Q1829" s="33"/>
      <c r="R1829" s="39" t="s">
        <v>862</v>
      </c>
    </row>
    <row r="1830" spans="1:18" ht="18" customHeight="1" x14ac:dyDescent="0.15">
      <c r="A1830" s="30">
        <v>3</v>
      </c>
      <c r="B1830" s="31" t="s">
        <v>859</v>
      </c>
      <c r="C1830" s="31">
        <v>1</v>
      </c>
      <c r="D1830" s="31" t="s">
        <v>860</v>
      </c>
      <c r="E1830" s="31">
        <v>5</v>
      </c>
      <c r="F1830" s="31" t="s">
        <v>991</v>
      </c>
      <c r="G1830" s="31">
        <v>11</v>
      </c>
      <c r="H1830" s="31" t="s">
        <v>33</v>
      </c>
      <c r="I1830" s="31">
        <v>2</v>
      </c>
      <c r="J1830" s="84" t="s">
        <v>46</v>
      </c>
      <c r="K1830" s="98"/>
      <c r="L1830" s="98"/>
      <c r="M1830" s="98"/>
      <c r="N1830" s="83" t="s">
        <v>4299</v>
      </c>
      <c r="O1830" s="98">
        <v>76800</v>
      </c>
      <c r="P1830" s="81"/>
      <c r="Q1830" s="33"/>
      <c r="R1830" s="39" t="s">
        <v>862</v>
      </c>
    </row>
    <row r="1831" spans="1:18" ht="18" customHeight="1" x14ac:dyDescent="0.15">
      <c r="A1831" s="30">
        <v>3</v>
      </c>
      <c r="B1831" s="31" t="s">
        <v>859</v>
      </c>
      <c r="C1831" s="31">
        <v>1</v>
      </c>
      <c r="D1831" s="31" t="s">
        <v>860</v>
      </c>
      <c r="E1831" s="31">
        <v>5</v>
      </c>
      <c r="F1831" s="31" t="s">
        <v>991</v>
      </c>
      <c r="G1831" s="31">
        <v>11</v>
      </c>
      <c r="H1831" s="31" t="s">
        <v>33</v>
      </c>
      <c r="I1831" s="31">
        <v>2</v>
      </c>
      <c r="J1831" s="84" t="s">
        <v>46</v>
      </c>
      <c r="K1831" s="98"/>
      <c r="L1831" s="98"/>
      <c r="M1831" s="98"/>
      <c r="N1831" s="83" t="s">
        <v>4300</v>
      </c>
      <c r="O1831" s="98">
        <v>576000</v>
      </c>
      <c r="P1831" s="81"/>
      <c r="Q1831" s="33"/>
      <c r="R1831" s="39" t="s">
        <v>862</v>
      </c>
    </row>
    <row r="1832" spans="1:18" ht="18" customHeight="1" x14ac:dyDescent="0.15">
      <c r="A1832" s="30">
        <v>3</v>
      </c>
      <c r="B1832" s="31" t="s">
        <v>859</v>
      </c>
      <c r="C1832" s="31">
        <v>1</v>
      </c>
      <c r="D1832" s="31" t="s">
        <v>860</v>
      </c>
      <c r="E1832" s="31">
        <v>5</v>
      </c>
      <c r="F1832" s="31" t="s">
        <v>991</v>
      </c>
      <c r="G1832" s="31">
        <v>11</v>
      </c>
      <c r="H1832" s="31" t="s">
        <v>33</v>
      </c>
      <c r="I1832" s="32">
        <v>3</v>
      </c>
      <c r="J1832" s="83" t="s">
        <v>35</v>
      </c>
      <c r="K1832" s="98">
        <v>80</v>
      </c>
      <c r="L1832" s="98">
        <v>105</v>
      </c>
      <c r="M1832" s="98">
        <f t="shared" ref="M1832:M1833" si="115">K1832-L1832</f>
        <v>-25</v>
      </c>
      <c r="N1832" s="83" t="s">
        <v>4301</v>
      </c>
      <c r="O1832" s="98">
        <v>79200</v>
      </c>
      <c r="P1832" s="81"/>
      <c r="Q1832" s="33"/>
      <c r="R1832" s="39" t="s">
        <v>862</v>
      </c>
    </row>
    <row r="1833" spans="1:18" ht="18" customHeight="1" x14ac:dyDescent="0.15">
      <c r="A1833" s="30">
        <v>3</v>
      </c>
      <c r="B1833" s="31" t="s">
        <v>859</v>
      </c>
      <c r="C1833" s="31">
        <v>1</v>
      </c>
      <c r="D1833" s="31" t="s">
        <v>860</v>
      </c>
      <c r="E1833" s="31">
        <v>5</v>
      </c>
      <c r="F1833" s="31" t="s">
        <v>991</v>
      </c>
      <c r="G1833" s="31">
        <v>11</v>
      </c>
      <c r="H1833" s="31" t="s">
        <v>33</v>
      </c>
      <c r="I1833" s="32">
        <v>5</v>
      </c>
      <c r="J1833" s="83" t="s">
        <v>47</v>
      </c>
      <c r="K1833" s="98">
        <v>14520</v>
      </c>
      <c r="L1833" s="98">
        <v>14004</v>
      </c>
      <c r="M1833" s="98">
        <f t="shared" si="115"/>
        <v>516</v>
      </c>
      <c r="N1833" s="83" t="s">
        <v>4302</v>
      </c>
      <c r="O1833" s="98">
        <v>4800000</v>
      </c>
      <c r="P1833" s="81"/>
      <c r="Q1833" s="33"/>
      <c r="R1833" s="39" t="s">
        <v>862</v>
      </c>
    </row>
    <row r="1834" spans="1:18" ht="18" customHeight="1" x14ac:dyDescent="0.15">
      <c r="A1834" s="30">
        <v>3</v>
      </c>
      <c r="B1834" s="31" t="s">
        <v>859</v>
      </c>
      <c r="C1834" s="31">
        <v>1</v>
      </c>
      <c r="D1834" s="31" t="s">
        <v>860</v>
      </c>
      <c r="E1834" s="31">
        <v>5</v>
      </c>
      <c r="F1834" s="31" t="s">
        <v>991</v>
      </c>
      <c r="G1834" s="31">
        <v>11</v>
      </c>
      <c r="H1834" s="31" t="s">
        <v>33</v>
      </c>
      <c r="I1834" s="31">
        <v>5</v>
      </c>
      <c r="J1834" s="84" t="s">
        <v>47</v>
      </c>
      <c r="K1834" s="98"/>
      <c r="L1834" s="98"/>
      <c r="M1834" s="98"/>
      <c r="N1834" s="83" t="s">
        <v>4303</v>
      </c>
      <c r="O1834" s="98">
        <v>9720000</v>
      </c>
      <c r="P1834" s="81"/>
      <c r="Q1834" s="33"/>
      <c r="R1834" s="39" t="s">
        <v>862</v>
      </c>
    </row>
    <row r="1835" spans="1:18" ht="18" customHeight="1" x14ac:dyDescent="0.15">
      <c r="A1835" s="30">
        <v>3</v>
      </c>
      <c r="B1835" s="31" t="s">
        <v>859</v>
      </c>
      <c r="C1835" s="31">
        <v>1</v>
      </c>
      <c r="D1835" s="31" t="s">
        <v>860</v>
      </c>
      <c r="E1835" s="31">
        <v>5</v>
      </c>
      <c r="F1835" s="31" t="s">
        <v>991</v>
      </c>
      <c r="G1835" s="31">
        <v>11</v>
      </c>
      <c r="H1835" s="31" t="s">
        <v>33</v>
      </c>
      <c r="I1835" s="32">
        <v>6</v>
      </c>
      <c r="J1835" s="83" t="s">
        <v>48</v>
      </c>
      <c r="K1835" s="98">
        <v>2100</v>
      </c>
      <c r="L1835" s="98">
        <v>2417</v>
      </c>
      <c r="M1835" s="98">
        <f>K1835-L1835</f>
        <v>-317</v>
      </c>
      <c r="N1835" s="83" t="s">
        <v>997</v>
      </c>
      <c r="O1835" s="98">
        <v>2000000</v>
      </c>
      <c r="P1835" s="81"/>
      <c r="Q1835" s="33"/>
      <c r="R1835" s="39" t="s">
        <v>862</v>
      </c>
    </row>
    <row r="1836" spans="1:18" ht="18" customHeight="1" x14ac:dyDescent="0.15">
      <c r="A1836" s="30">
        <v>3</v>
      </c>
      <c r="B1836" s="31" t="s">
        <v>859</v>
      </c>
      <c r="C1836" s="31">
        <v>1</v>
      </c>
      <c r="D1836" s="31" t="s">
        <v>860</v>
      </c>
      <c r="E1836" s="31">
        <v>5</v>
      </c>
      <c r="F1836" s="31" t="s">
        <v>991</v>
      </c>
      <c r="G1836" s="31">
        <v>11</v>
      </c>
      <c r="H1836" s="31" t="s">
        <v>33</v>
      </c>
      <c r="I1836" s="31">
        <v>6</v>
      </c>
      <c r="J1836" s="84" t="s">
        <v>48</v>
      </c>
      <c r="K1836" s="98"/>
      <c r="L1836" s="98"/>
      <c r="M1836" s="98"/>
      <c r="N1836" s="83" t="s">
        <v>998</v>
      </c>
      <c r="O1836" s="98"/>
      <c r="P1836" s="81"/>
      <c r="Q1836" s="33"/>
      <c r="R1836" s="39" t="s">
        <v>862</v>
      </c>
    </row>
    <row r="1837" spans="1:18" ht="18" customHeight="1" x14ac:dyDescent="0.15">
      <c r="A1837" s="30">
        <v>3</v>
      </c>
      <c r="B1837" s="31" t="s">
        <v>859</v>
      </c>
      <c r="C1837" s="31">
        <v>1</v>
      </c>
      <c r="D1837" s="31" t="s">
        <v>860</v>
      </c>
      <c r="E1837" s="31">
        <v>5</v>
      </c>
      <c r="F1837" s="31" t="s">
        <v>991</v>
      </c>
      <c r="G1837" s="31">
        <v>11</v>
      </c>
      <c r="H1837" s="31" t="s">
        <v>33</v>
      </c>
      <c r="I1837" s="31">
        <v>6</v>
      </c>
      <c r="J1837" s="84" t="s">
        <v>48</v>
      </c>
      <c r="K1837" s="98"/>
      <c r="L1837" s="98"/>
      <c r="M1837" s="98"/>
      <c r="N1837" s="83" t="s">
        <v>999</v>
      </c>
      <c r="O1837" s="98">
        <v>100000</v>
      </c>
      <c r="P1837" s="81"/>
      <c r="Q1837" s="33"/>
      <c r="R1837" s="39" t="s">
        <v>862</v>
      </c>
    </row>
    <row r="1838" spans="1:18" ht="18" customHeight="1" x14ac:dyDescent="0.15">
      <c r="A1838" s="30">
        <v>3</v>
      </c>
      <c r="B1838" s="31" t="s">
        <v>859</v>
      </c>
      <c r="C1838" s="31">
        <v>1</v>
      </c>
      <c r="D1838" s="31" t="s">
        <v>860</v>
      </c>
      <c r="E1838" s="31">
        <v>5</v>
      </c>
      <c r="F1838" s="31" t="s">
        <v>991</v>
      </c>
      <c r="G1838" s="32">
        <v>12</v>
      </c>
      <c r="H1838" s="32" t="s">
        <v>36</v>
      </c>
      <c r="I1838" s="32"/>
      <c r="J1838" s="83"/>
      <c r="K1838" s="98"/>
      <c r="L1838" s="98"/>
      <c r="M1838" s="98"/>
      <c r="N1838" s="83"/>
      <c r="O1838" s="33"/>
      <c r="P1838" s="81"/>
      <c r="Q1838" s="33"/>
      <c r="R1838" s="39" t="s">
        <v>862</v>
      </c>
    </row>
    <row r="1839" spans="1:18" ht="18" customHeight="1" x14ac:dyDescent="0.15">
      <c r="A1839" s="30">
        <v>3</v>
      </c>
      <c r="B1839" s="31" t="s">
        <v>859</v>
      </c>
      <c r="C1839" s="31">
        <v>1</v>
      </c>
      <c r="D1839" s="31" t="s">
        <v>860</v>
      </c>
      <c r="E1839" s="31">
        <v>5</v>
      </c>
      <c r="F1839" s="31" t="s">
        <v>991</v>
      </c>
      <c r="G1839" s="31">
        <v>12</v>
      </c>
      <c r="H1839" s="31" t="s">
        <v>36</v>
      </c>
      <c r="I1839" s="32">
        <v>3</v>
      </c>
      <c r="J1839" s="83" t="s">
        <v>6</v>
      </c>
      <c r="K1839" s="98">
        <v>144</v>
      </c>
      <c r="L1839" s="98">
        <v>187</v>
      </c>
      <c r="M1839" s="98">
        <f>K1839-L1839</f>
        <v>-43</v>
      </c>
      <c r="N1839" s="83" t="s">
        <v>4304</v>
      </c>
      <c r="O1839" s="98">
        <v>39240</v>
      </c>
      <c r="P1839" s="81"/>
      <c r="Q1839" s="33"/>
      <c r="R1839" s="39" t="s">
        <v>862</v>
      </c>
    </row>
    <row r="1840" spans="1:18" ht="18" customHeight="1" x14ac:dyDescent="0.15">
      <c r="A1840" s="30">
        <v>3</v>
      </c>
      <c r="B1840" s="31" t="s">
        <v>859</v>
      </c>
      <c r="C1840" s="31">
        <v>1</v>
      </c>
      <c r="D1840" s="31" t="s">
        <v>860</v>
      </c>
      <c r="E1840" s="31">
        <v>5</v>
      </c>
      <c r="F1840" s="31" t="s">
        <v>991</v>
      </c>
      <c r="G1840" s="31">
        <v>12</v>
      </c>
      <c r="H1840" s="31" t="s">
        <v>36</v>
      </c>
      <c r="I1840" s="31">
        <v>3</v>
      </c>
      <c r="J1840" s="84" t="s">
        <v>6</v>
      </c>
      <c r="K1840" s="98"/>
      <c r="L1840" s="98"/>
      <c r="M1840" s="98"/>
      <c r="N1840" s="83" t="s">
        <v>4305</v>
      </c>
      <c r="O1840" s="98">
        <v>14000</v>
      </c>
      <c r="P1840" s="81"/>
      <c r="Q1840" s="33"/>
      <c r="R1840" s="39" t="s">
        <v>862</v>
      </c>
    </row>
    <row r="1841" spans="1:18" ht="18" customHeight="1" x14ac:dyDescent="0.15">
      <c r="A1841" s="30">
        <v>3</v>
      </c>
      <c r="B1841" s="31" t="s">
        <v>859</v>
      </c>
      <c r="C1841" s="31">
        <v>1</v>
      </c>
      <c r="D1841" s="31" t="s">
        <v>860</v>
      </c>
      <c r="E1841" s="31">
        <v>5</v>
      </c>
      <c r="F1841" s="31" t="s">
        <v>991</v>
      </c>
      <c r="G1841" s="31">
        <v>12</v>
      </c>
      <c r="H1841" s="31" t="s">
        <v>36</v>
      </c>
      <c r="I1841" s="31">
        <v>3</v>
      </c>
      <c r="J1841" s="84" t="s">
        <v>6</v>
      </c>
      <c r="K1841" s="98"/>
      <c r="L1841" s="98"/>
      <c r="M1841" s="98"/>
      <c r="N1841" s="83" t="s">
        <v>1000</v>
      </c>
      <c r="O1841" s="98">
        <v>50000</v>
      </c>
      <c r="P1841" s="81"/>
      <c r="Q1841" s="33"/>
      <c r="R1841" s="39" t="s">
        <v>862</v>
      </c>
    </row>
    <row r="1842" spans="1:18" ht="18" customHeight="1" x14ac:dyDescent="0.15">
      <c r="A1842" s="30">
        <v>3</v>
      </c>
      <c r="B1842" s="31" t="s">
        <v>859</v>
      </c>
      <c r="C1842" s="31">
        <v>1</v>
      </c>
      <c r="D1842" s="31" t="s">
        <v>860</v>
      </c>
      <c r="E1842" s="31">
        <v>5</v>
      </c>
      <c r="F1842" s="31" t="s">
        <v>991</v>
      </c>
      <c r="G1842" s="31">
        <v>12</v>
      </c>
      <c r="H1842" s="31" t="s">
        <v>36</v>
      </c>
      <c r="I1842" s="31">
        <v>3</v>
      </c>
      <c r="J1842" s="84" t="s">
        <v>6</v>
      </c>
      <c r="K1842" s="98"/>
      <c r="L1842" s="98"/>
      <c r="M1842" s="98"/>
      <c r="N1842" s="83" t="s">
        <v>1001</v>
      </c>
      <c r="O1842" s="98">
        <v>30000</v>
      </c>
      <c r="P1842" s="81"/>
      <c r="Q1842" s="33"/>
      <c r="R1842" s="39" t="s">
        <v>862</v>
      </c>
    </row>
    <row r="1843" spans="1:18" ht="18" customHeight="1" x14ac:dyDescent="0.15">
      <c r="A1843" s="30">
        <v>3</v>
      </c>
      <c r="B1843" s="31" t="s">
        <v>859</v>
      </c>
      <c r="C1843" s="31">
        <v>1</v>
      </c>
      <c r="D1843" s="31" t="s">
        <v>860</v>
      </c>
      <c r="E1843" s="31">
        <v>5</v>
      </c>
      <c r="F1843" s="31" t="s">
        <v>991</v>
      </c>
      <c r="G1843" s="31">
        <v>12</v>
      </c>
      <c r="H1843" s="31" t="s">
        <v>36</v>
      </c>
      <c r="I1843" s="31">
        <v>3</v>
      </c>
      <c r="J1843" s="84" t="s">
        <v>6</v>
      </c>
      <c r="K1843" s="98"/>
      <c r="L1843" s="98"/>
      <c r="M1843" s="98"/>
      <c r="N1843" s="83" t="s">
        <v>1002</v>
      </c>
      <c r="O1843" s="98"/>
      <c r="P1843" s="81"/>
      <c r="Q1843" s="33"/>
      <c r="R1843" s="39" t="s">
        <v>862</v>
      </c>
    </row>
    <row r="1844" spans="1:18" ht="18" customHeight="1" x14ac:dyDescent="0.15">
      <c r="A1844" s="30">
        <v>3</v>
      </c>
      <c r="B1844" s="31" t="s">
        <v>859</v>
      </c>
      <c r="C1844" s="31">
        <v>1</v>
      </c>
      <c r="D1844" s="31" t="s">
        <v>860</v>
      </c>
      <c r="E1844" s="31">
        <v>5</v>
      </c>
      <c r="F1844" s="31" t="s">
        <v>991</v>
      </c>
      <c r="G1844" s="31">
        <v>12</v>
      </c>
      <c r="H1844" s="31" t="s">
        <v>36</v>
      </c>
      <c r="I1844" s="31">
        <v>3</v>
      </c>
      <c r="J1844" s="84" t="s">
        <v>6</v>
      </c>
      <c r="K1844" s="98"/>
      <c r="L1844" s="98"/>
      <c r="M1844" s="98"/>
      <c r="N1844" s="83" t="s">
        <v>4306</v>
      </c>
      <c r="O1844" s="98">
        <v>10400</v>
      </c>
      <c r="P1844" s="81"/>
      <c r="Q1844" s="33"/>
      <c r="R1844" s="39" t="s">
        <v>862</v>
      </c>
    </row>
    <row r="1845" spans="1:18" ht="18" customHeight="1" x14ac:dyDescent="0.15">
      <c r="A1845" s="30">
        <v>3</v>
      </c>
      <c r="B1845" s="31" t="s">
        <v>859</v>
      </c>
      <c r="C1845" s="31">
        <v>1</v>
      </c>
      <c r="D1845" s="31" t="s">
        <v>860</v>
      </c>
      <c r="E1845" s="31">
        <v>5</v>
      </c>
      <c r="F1845" s="31" t="s">
        <v>991</v>
      </c>
      <c r="G1845" s="31">
        <v>12</v>
      </c>
      <c r="H1845" s="31" t="s">
        <v>36</v>
      </c>
      <c r="I1845" s="32">
        <v>11</v>
      </c>
      <c r="J1845" s="83" t="s">
        <v>38</v>
      </c>
      <c r="K1845" s="98">
        <v>451</v>
      </c>
      <c r="L1845" s="98">
        <v>601</v>
      </c>
      <c r="M1845" s="98">
        <f>K1845-L1845</f>
        <v>-150</v>
      </c>
      <c r="N1845" s="83" t="s">
        <v>1003</v>
      </c>
      <c r="O1845" s="98">
        <v>202094</v>
      </c>
      <c r="P1845" s="81"/>
      <c r="Q1845" s="33"/>
      <c r="R1845" s="39" t="s">
        <v>862</v>
      </c>
    </row>
    <row r="1846" spans="1:18" ht="18" customHeight="1" x14ac:dyDescent="0.15">
      <c r="A1846" s="30">
        <v>3</v>
      </c>
      <c r="B1846" s="31" t="s">
        <v>859</v>
      </c>
      <c r="C1846" s="31">
        <v>1</v>
      </c>
      <c r="D1846" s="31" t="s">
        <v>860</v>
      </c>
      <c r="E1846" s="31">
        <v>5</v>
      </c>
      <c r="F1846" s="31" t="s">
        <v>991</v>
      </c>
      <c r="G1846" s="31">
        <v>12</v>
      </c>
      <c r="H1846" s="31" t="s">
        <v>36</v>
      </c>
      <c r="I1846" s="31">
        <v>11</v>
      </c>
      <c r="J1846" s="84" t="s">
        <v>38</v>
      </c>
      <c r="K1846" s="98"/>
      <c r="L1846" s="98"/>
      <c r="M1846" s="98"/>
      <c r="N1846" s="83" t="s">
        <v>1004</v>
      </c>
      <c r="O1846" s="98">
        <v>160940</v>
      </c>
      <c r="P1846" s="81"/>
      <c r="Q1846" s="33"/>
      <c r="R1846" s="39" t="s">
        <v>862</v>
      </c>
    </row>
    <row r="1847" spans="1:18" ht="18" customHeight="1" x14ac:dyDescent="0.15">
      <c r="A1847" s="30">
        <v>3</v>
      </c>
      <c r="B1847" s="31" t="s">
        <v>859</v>
      </c>
      <c r="C1847" s="31">
        <v>1</v>
      </c>
      <c r="D1847" s="31" t="s">
        <v>860</v>
      </c>
      <c r="E1847" s="31">
        <v>5</v>
      </c>
      <c r="F1847" s="31" t="s">
        <v>991</v>
      </c>
      <c r="G1847" s="31">
        <v>12</v>
      </c>
      <c r="H1847" s="31" t="s">
        <v>36</v>
      </c>
      <c r="I1847" s="31">
        <v>11</v>
      </c>
      <c r="J1847" s="84" t="s">
        <v>38</v>
      </c>
      <c r="K1847" s="98"/>
      <c r="L1847" s="98"/>
      <c r="M1847" s="98"/>
      <c r="N1847" s="83" t="s">
        <v>1005</v>
      </c>
      <c r="O1847" s="98">
        <v>69900</v>
      </c>
      <c r="P1847" s="81"/>
      <c r="Q1847" s="33"/>
      <c r="R1847" s="39" t="s">
        <v>862</v>
      </c>
    </row>
    <row r="1848" spans="1:18" ht="18" customHeight="1" x14ac:dyDescent="0.15">
      <c r="A1848" s="30">
        <v>3</v>
      </c>
      <c r="B1848" s="31" t="s">
        <v>859</v>
      </c>
      <c r="C1848" s="31">
        <v>1</v>
      </c>
      <c r="D1848" s="31" t="s">
        <v>860</v>
      </c>
      <c r="E1848" s="31">
        <v>5</v>
      </c>
      <c r="F1848" s="31" t="s">
        <v>991</v>
      </c>
      <c r="G1848" s="31">
        <v>12</v>
      </c>
      <c r="H1848" s="31" t="s">
        <v>36</v>
      </c>
      <c r="I1848" s="31">
        <v>11</v>
      </c>
      <c r="J1848" s="84" t="s">
        <v>38</v>
      </c>
      <c r="K1848" s="98"/>
      <c r="L1848" s="98"/>
      <c r="M1848" s="98"/>
      <c r="N1848" s="83" t="s">
        <v>1006</v>
      </c>
      <c r="O1848" s="98">
        <v>17270</v>
      </c>
      <c r="P1848" s="81"/>
      <c r="Q1848" s="33"/>
      <c r="R1848" s="39" t="s">
        <v>862</v>
      </c>
    </row>
    <row r="1849" spans="1:18" ht="18" customHeight="1" x14ac:dyDescent="0.15">
      <c r="A1849" s="30">
        <v>3</v>
      </c>
      <c r="B1849" s="31" t="s">
        <v>859</v>
      </c>
      <c r="C1849" s="31">
        <v>1</v>
      </c>
      <c r="D1849" s="31" t="s">
        <v>860</v>
      </c>
      <c r="E1849" s="31">
        <v>5</v>
      </c>
      <c r="F1849" s="31" t="s">
        <v>991</v>
      </c>
      <c r="G1849" s="32">
        <v>13</v>
      </c>
      <c r="H1849" s="32" t="s">
        <v>39</v>
      </c>
      <c r="I1849" s="32"/>
      <c r="J1849" s="83"/>
      <c r="K1849" s="98"/>
      <c r="L1849" s="98"/>
      <c r="M1849" s="98"/>
      <c r="N1849" s="83"/>
      <c r="O1849" s="33"/>
      <c r="P1849" s="81"/>
      <c r="Q1849" s="33"/>
      <c r="R1849" s="39" t="s">
        <v>862</v>
      </c>
    </row>
    <row r="1850" spans="1:18" ht="18" customHeight="1" x14ac:dyDescent="0.15">
      <c r="A1850" s="30">
        <v>3</v>
      </c>
      <c r="B1850" s="31" t="s">
        <v>859</v>
      </c>
      <c r="C1850" s="31">
        <v>1</v>
      </c>
      <c r="D1850" s="31" t="s">
        <v>860</v>
      </c>
      <c r="E1850" s="31">
        <v>5</v>
      </c>
      <c r="F1850" s="31" t="s">
        <v>991</v>
      </c>
      <c r="G1850" s="31">
        <v>13</v>
      </c>
      <c r="H1850" s="31" t="s">
        <v>39</v>
      </c>
      <c r="I1850" s="32">
        <v>21</v>
      </c>
      <c r="J1850" s="83" t="s">
        <v>117</v>
      </c>
      <c r="K1850" s="98">
        <v>8260</v>
      </c>
      <c r="L1850" s="98">
        <v>7842</v>
      </c>
      <c r="M1850" s="98">
        <f>K1850-L1850</f>
        <v>418</v>
      </c>
      <c r="N1850" s="83" t="s">
        <v>4307</v>
      </c>
      <c r="O1850" s="98">
        <v>6306654</v>
      </c>
      <c r="P1850" s="81"/>
      <c r="Q1850" s="33"/>
      <c r="R1850" s="39" t="s">
        <v>862</v>
      </c>
    </row>
    <row r="1851" spans="1:18" ht="18" customHeight="1" x14ac:dyDescent="0.15">
      <c r="A1851" s="30">
        <v>3</v>
      </c>
      <c r="B1851" s="31" t="s">
        <v>859</v>
      </c>
      <c r="C1851" s="31">
        <v>1</v>
      </c>
      <c r="D1851" s="31" t="s">
        <v>860</v>
      </c>
      <c r="E1851" s="31">
        <v>5</v>
      </c>
      <c r="F1851" s="31" t="s">
        <v>991</v>
      </c>
      <c r="G1851" s="31">
        <v>13</v>
      </c>
      <c r="H1851" s="31" t="s">
        <v>39</v>
      </c>
      <c r="I1851" s="31">
        <v>21</v>
      </c>
      <c r="J1851" s="84" t="s">
        <v>117</v>
      </c>
      <c r="K1851" s="98"/>
      <c r="L1851" s="98"/>
      <c r="M1851" s="98"/>
      <c r="N1851" s="83" t="s">
        <v>3403</v>
      </c>
      <c r="O1851" s="98">
        <v>1953000</v>
      </c>
      <c r="P1851" s="81"/>
      <c r="Q1851" s="33"/>
      <c r="R1851" s="39" t="s">
        <v>862</v>
      </c>
    </row>
    <row r="1852" spans="1:18" ht="18" customHeight="1" x14ac:dyDescent="0.15">
      <c r="A1852" s="30">
        <v>3</v>
      </c>
      <c r="B1852" s="31" t="s">
        <v>859</v>
      </c>
      <c r="C1852" s="31">
        <v>1</v>
      </c>
      <c r="D1852" s="31" t="s">
        <v>860</v>
      </c>
      <c r="E1852" s="31">
        <v>5</v>
      </c>
      <c r="F1852" s="31" t="s">
        <v>991</v>
      </c>
      <c r="G1852" s="31">
        <v>13</v>
      </c>
      <c r="H1852" s="31" t="s">
        <v>39</v>
      </c>
      <c r="I1852" s="32">
        <v>31</v>
      </c>
      <c r="J1852" s="83" t="s">
        <v>1007</v>
      </c>
      <c r="K1852" s="98">
        <v>3264</v>
      </c>
      <c r="L1852" s="98">
        <v>3024</v>
      </c>
      <c r="M1852" s="98">
        <f>K1852-L1852</f>
        <v>240</v>
      </c>
      <c r="N1852" s="83" t="s">
        <v>4308</v>
      </c>
      <c r="O1852" s="98">
        <v>392400</v>
      </c>
      <c r="P1852" s="81"/>
      <c r="Q1852" s="33"/>
      <c r="R1852" s="39" t="s">
        <v>862</v>
      </c>
    </row>
    <row r="1853" spans="1:18" ht="18" customHeight="1" x14ac:dyDescent="0.15">
      <c r="A1853" s="30">
        <v>3</v>
      </c>
      <c r="B1853" s="31" t="s">
        <v>859</v>
      </c>
      <c r="C1853" s="31">
        <v>1</v>
      </c>
      <c r="D1853" s="31" t="s">
        <v>860</v>
      </c>
      <c r="E1853" s="31">
        <v>5</v>
      </c>
      <c r="F1853" s="31" t="s">
        <v>991</v>
      </c>
      <c r="G1853" s="31">
        <v>13</v>
      </c>
      <c r="H1853" s="31" t="s">
        <v>39</v>
      </c>
      <c r="I1853" s="31">
        <v>31</v>
      </c>
      <c r="J1853" s="84" t="s">
        <v>1007</v>
      </c>
      <c r="K1853" s="98"/>
      <c r="L1853" s="98"/>
      <c r="M1853" s="98"/>
      <c r="N1853" s="83" t="s">
        <v>1008</v>
      </c>
      <c r="O1853" s="98"/>
      <c r="P1853" s="81"/>
      <c r="Q1853" s="33"/>
      <c r="R1853" s="39" t="s">
        <v>862</v>
      </c>
    </row>
    <row r="1854" spans="1:18" ht="18" customHeight="1" x14ac:dyDescent="0.15">
      <c r="A1854" s="30">
        <v>3</v>
      </c>
      <c r="B1854" s="31" t="s">
        <v>859</v>
      </c>
      <c r="C1854" s="31">
        <v>1</v>
      </c>
      <c r="D1854" s="31" t="s">
        <v>860</v>
      </c>
      <c r="E1854" s="31">
        <v>5</v>
      </c>
      <c r="F1854" s="31" t="s">
        <v>991</v>
      </c>
      <c r="G1854" s="31">
        <v>13</v>
      </c>
      <c r="H1854" s="31" t="s">
        <v>39</v>
      </c>
      <c r="I1854" s="31">
        <v>31</v>
      </c>
      <c r="J1854" s="84" t="s">
        <v>1007</v>
      </c>
      <c r="K1854" s="98"/>
      <c r="L1854" s="98"/>
      <c r="M1854" s="98"/>
      <c r="N1854" s="83" t="s">
        <v>4309</v>
      </c>
      <c r="O1854" s="98">
        <v>2871060</v>
      </c>
      <c r="P1854" s="81"/>
      <c r="Q1854" s="33"/>
      <c r="R1854" s="39" t="s">
        <v>862</v>
      </c>
    </row>
    <row r="1855" spans="1:18" ht="18" customHeight="1" x14ac:dyDescent="0.15">
      <c r="A1855" s="30">
        <v>3</v>
      </c>
      <c r="B1855" s="31" t="s">
        <v>859</v>
      </c>
      <c r="C1855" s="31">
        <v>1</v>
      </c>
      <c r="D1855" s="31" t="s">
        <v>860</v>
      </c>
      <c r="E1855" s="31">
        <v>5</v>
      </c>
      <c r="F1855" s="31" t="s">
        <v>991</v>
      </c>
      <c r="G1855" s="31">
        <v>13</v>
      </c>
      <c r="H1855" s="31" t="s">
        <v>39</v>
      </c>
      <c r="I1855" s="32">
        <v>32</v>
      </c>
      <c r="J1855" s="83" t="s">
        <v>259</v>
      </c>
      <c r="K1855" s="98">
        <v>13462</v>
      </c>
      <c r="L1855" s="98">
        <v>12602</v>
      </c>
      <c r="M1855" s="98">
        <f>K1855-L1855</f>
        <v>860</v>
      </c>
      <c r="N1855" s="83" t="s">
        <v>1009</v>
      </c>
      <c r="O1855" s="98">
        <v>133680</v>
      </c>
      <c r="P1855" s="81"/>
      <c r="Q1855" s="33"/>
      <c r="R1855" s="39" t="s">
        <v>862</v>
      </c>
    </row>
    <row r="1856" spans="1:18" ht="18" customHeight="1" x14ac:dyDescent="0.15">
      <c r="A1856" s="30">
        <v>3</v>
      </c>
      <c r="B1856" s="31" t="s">
        <v>859</v>
      </c>
      <c r="C1856" s="31">
        <v>1</v>
      </c>
      <c r="D1856" s="31" t="s">
        <v>860</v>
      </c>
      <c r="E1856" s="31">
        <v>5</v>
      </c>
      <c r="F1856" s="31" t="s">
        <v>991</v>
      </c>
      <c r="G1856" s="31">
        <v>13</v>
      </c>
      <c r="H1856" s="31" t="s">
        <v>39</v>
      </c>
      <c r="I1856" s="31">
        <v>32</v>
      </c>
      <c r="J1856" s="84" t="s">
        <v>259</v>
      </c>
      <c r="K1856" s="98"/>
      <c r="L1856" s="98"/>
      <c r="M1856" s="98"/>
      <c r="N1856" s="83" t="s">
        <v>4310</v>
      </c>
      <c r="O1856" s="98">
        <v>1504200</v>
      </c>
      <c r="P1856" s="81"/>
      <c r="Q1856" s="33"/>
      <c r="R1856" s="39" t="s">
        <v>862</v>
      </c>
    </row>
    <row r="1857" spans="1:18" ht="18" customHeight="1" x14ac:dyDescent="0.15">
      <c r="A1857" s="30">
        <v>3</v>
      </c>
      <c r="B1857" s="31" t="s">
        <v>859</v>
      </c>
      <c r="C1857" s="31">
        <v>1</v>
      </c>
      <c r="D1857" s="31" t="s">
        <v>860</v>
      </c>
      <c r="E1857" s="31">
        <v>5</v>
      </c>
      <c r="F1857" s="31" t="s">
        <v>991</v>
      </c>
      <c r="G1857" s="31">
        <v>13</v>
      </c>
      <c r="H1857" s="31" t="s">
        <v>39</v>
      </c>
      <c r="I1857" s="31">
        <v>32</v>
      </c>
      <c r="J1857" s="84" t="s">
        <v>259</v>
      </c>
      <c r="K1857" s="98"/>
      <c r="L1857" s="98"/>
      <c r="M1857" s="98"/>
      <c r="N1857" s="83" t="s">
        <v>4311</v>
      </c>
      <c r="O1857" s="98">
        <v>158050</v>
      </c>
      <c r="P1857" s="81"/>
      <c r="Q1857" s="33"/>
      <c r="R1857" s="39" t="s">
        <v>862</v>
      </c>
    </row>
    <row r="1858" spans="1:18" ht="18" customHeight="1" x14ac:dyDescent="0.15">
      <c r="A1858" s="30">
        <v>3</v>
      </c>
      <c r="B1858" s="31" t="s">
        <v>859</v>
      </c>
      <c r="C1858" s="31">
        <v>1</v>
      </c>
      <c r="D1858" s="31" t="s">
        <v>860</v>
      </c>
      <c r="E1858" s="31">
        <v>5</v>
      </c>
      <c r="F1858" s="31" t="s">
        <v>991</v>
      </c>
      <c r="G1858" s="31">
        <v>13</v>
      </c>
      <c r="H1858" s="31" t="s">
        <v>39</v>
      </c>
      <c r="I1858" s="31">
        <v>32</v>
      </c>
      <c r="J1858" s="84" t="s">
        <v>259</v>
      </c>
      <c r="K1858" s="98"/>
      <c r="L1858" s="98"/>
      <c r="M1858" s="98"/>
      <c r="N1858" s="83" t="s">
        <v>1010</v>
      </c>
      <c r="O1858" s="98">
        <v>161323</v>
      </c>
      <c r="P1858" s="81"/>
      <c r="Q1858" s="33"/>
      <c r="R1858" s="39" t="s">
        <v>862</v>
      </c>
    </row>
    <row r="1859" spans="1:18" ht="18" customHeight="1" x14ac:dyDescent="0.15">
      <c r="A1859" s="30">
        <v>3</v>
      </c>
      <c r="B1859" s="31" t="s">
        <v>859</v>
      </c>
      <c r="C1859" s="31">
        <v>1</v>
      </c>
      <c r="D1859" s="31" t="s">
        <v>860</v>
      </c>
      <c r="E1859" s="31">
        <v>5</v>
      </c>
      <c r="F1859" s="31" t="s">
        <v>991</v>
      </c>
      <c r="G1859" s="31">
        <v>13</v>
      </c>
      <c r="H1859" s="31" t="s">
        <v>39</v>
      </c>
      <c r="I1859" s="31">
        <v>32</v>
      </c>
      <c r="J1859" s="84" t="s">
        <v>259</v>
      </c>
      <c r="K1859" s="98"/>
      <c r="L1859" s="98"/>
      <c r="M1859" s="98"/>
      <c r="N1859" s="83" t="s">
        <v>4312</v>
      </c>
      <c r="O1859" s="98">
        <v>7549622</v>
      </c>
      <c r="P1859" s="81"/>
      <c r="Q1859" s="33"/>
      <c r="R1859" s="39" t="s">
        <v>862</v>
      </c>
    </row>
    <row r="1860" spans="1:18" ht="18" customHeight="1" x14ac:dyDescent="0.15">
      <c r="A1860" s="30">
        <v>3</v>
      </c>
      <c r="B1860" s="31" t="s">
        <v>859</v>
      </c>
      <c r="C1860" s="31">
        <v>1</v>
      </c>
      <c r="D1860" s="31" t="s">
        <v>860</v>
      </c>
      <c r="E1860" s="31">
        <v>5</v>
      </c>
      <c r="F1860" s="31" t="s">
        <v>991</v>
      </c>
      <c r="G1860" s="31">
        <v>13</v>
      </c>
      <c r="H1860" s="31" t="s">
        <v>39</v>
      </c>
      <c r="I1860" s="31">
        <v>32</v>
      </c>
      <c r="J1860" s="84" t="s">
        <v>259</v>
      </c>
      <c r="K1860" s="98"/>
      <c r="L1860" s="98"/>
      <c r="M1860" s="98"/>
      <c r="N1860" s="83" t="s">
        <v>1011</v>
      </c>
      <c r="O1860" s="98">
        <v>102300</v>
      </c>
      <c r="P1860" s="81"/>
      <c r="Q1860" s="33"/>
      <c r="R1860" s="39" t="s">
        <v>862</v>
      </c>
    </row>
    <row r="1861" spans="1:18" ht="18" customHeight="1" x14ac:dyDescent="0.15">
      <c r="A1861" s="30">
        <v>3</v>
      </c>
      <c r="B1861" s="31" t="s">
        <v>859</v>
      </c>
      <c r="C1861" s="31">
        <v>1</v>
      </c>
      <c r="D1861" s="31" t="s">
        <v>860</v>
      </c>
      <c r="E1861" s="31">
        <v>5</v>
      </c>
      <c r="F1861" s="31" t="s">
        <v>991</v>
      </c>
      <c r="G1861" s="31">
        <v>13</v>
      </c>
      <c r="H1861" s="31" t="s">
        <v>39</v>
      </c>
      <c r="I1861" s="31">
        <v>32</v>
      </c>
      <c r="J1861" s="84" t="s">
        <v>259</v>
      </c>
      <c r="K1861" s="98"/>
      <c r="L1861" s="98"/>
      <c r="M1861" s="98"/>
      <c r="N1861" s="83" t="s">
        <v>1012</v>
      </c>
      <c r="O1861" s="98">
        <v>3740000</v>
      </c>
      <c r="P1861" s="81"/>
      <c r="Q1861" s="33"/>
      <c r="R1861" s="39" t="s">
        <v>862</v>
      </c>
    </row>
    <row r="1862" spans="1:18" ht="18" customHeight="1" x14ac:dyDescent="0.15">
      <c r="A1862" s="30">
        <v>3</v>
      </c>
      <c r="B1862" s="31" t="s">
        <v>859</v>
      </c>
      <c r="C1862" s="31">
        <v>1</v>
      </c>
      <c r="D1862" s="31" t="s">
        <v>860</v>
      </c>
      <c r="E1862" s="31">
        <v>5</v>
      </c>
      <c r="F1862" s="31" t="s">
        <v>991</v>
      </c>
      <c r="G1862" s="31">
        <v>13</v>
      </c>
      <c r="H1862" s="31" t="s">
        <v>39</v>
      </c>
      <c r="I1862" s="31">
        <v>32</v>
      </c>
      <c r="J1862" s="84" t="s">
        <v>259</v>
      </c>
      <c r="K1862" s="98"/>
      <c r="L1862" s="98"/>
      <c r="M1862" s="98"/>
      <c r="N1862" s="83" t="s">
        <v>1013</v>
      </c>
      <c r="O1862" s="98">
        <v>112200</v>
      </c>
      <c r="P1862" s="81"/>
      <c r="Q1862" s="33"/>
      <c r="R1862" s="39" t="s">
        <v>862</v>
      </c>
    </row>
    <row r="1863" spans="1:18" ht="18" customHeight="1" x14ac:dyDescent="0.15">
      <c r="A1863" s="30">
        <v>3</v>
      </c>
      <c r="B1863" s="31" t="s">
        <v>859</v>
      </c>
      <c r="C1863" s="31">
        <v>1</v>
      </c>
      <c r="D1863" s="31" t="s">
        <v>860</v>
      </c>
      <c r="E1863" s="31">
        <v>5</v>
      </c>
      <c r="F1863" s="31" t="s">
        <v>991</v>
      </c>
      <c r="G1863" s="31">
        <v>13</v>
      </c>
      <c r="H1863" s="31" t="s">
        <v>39</v>
      </c>
      <c r="I1863" s="32">
        <v>33</v>
      </c>
      <c r="J1863" s="83" t="s">
        <v>49</v>
      </c>
      <c r="K1863" s="98">
        <v>463</v>
      </c>
      <c r="L1863" s="98">
        <v>458</v>
      </c>
      <c r="M1863" s="98">
        <f>K1863-L1863</f>
        <v>5</v>
      </c>
      <c r="N1863" s="83" t="s">
        <v>4313</v>
      </c>
      <c r="O1863" s="98">
        <v>200560</v>
      </c>
      <c r="P1863" s="81"/>
      <c r="Q1863" s="33"/>
      <c r="R1863" s="39" t="s">
        <v>862</v>
      </c>
    </row>
    <row r="1864" spans="1:18" ht="18" customHeight="1" x14ac:dyDescent="0.15">
      <c r="A1864" s="30">
        <v>3</v>
      </c>
      <c r="B1864" s="31" t="s">
        <v>859</v>
      </c>
      <c r="C1864" s="31">
        <v>1</v>
      </c>
      <c r="D1864" s="31" t="s">
        <v>860</v>
      </c>
      <c r="E1864" s="31">
        <v>5</v>
      </c>
      <c r="F1864" s="31" t="s">
        <v>991</v>
      </c>
      <c r="G1864" s="31">
        <v>13</v>
      </c>
      <c r="H1864" s="31" t="s">
        <v>39</v>
      </c>
      <c r="I1864" s="31">
        <v>33</v>
      </c>
      <c r="J1864" s="84" t="s">
        <v>49</v>
      </c>
      <c r="K1864" s="98"/>
      <c r="L1864" s="98"/>
      <c r="M1864" s="98"/>
      <c r="N1864" s="83" t="s">
        <v>4314</v>
      </c>
      <c r="O1864" s="98">
        <v>261600</v>
      </c>
      <c r="P1864" s="81"/>
      <c r="Q1864" s="33"/>
      <c r="R1864" s="39" t="s">
        <v>862</v>
      </c>
    </row>
    <row r="1865" spans="1:18" ht="18" customHeight="1" x14ac:dyDescent="0.15">
      <c r="A1865" s="30">
        <v>3</v>
      </c>
      <c r="B1865" s="31" t="s">
        <v>859</v>
      </c>
      <c r="C1865" s="31">
        <v>1</v>
      </c>
      <c r="D1865" s="31" t="s">
        <v>860</v>
      </c>
      <c r="E1865" s="31">
        <v>5</v>
      </c>
      <c r="F1865" s="31" t="s">
        <v>991</v>
      </c>
      <c r="G1865" s="32">
        <v>14</v>
      </c>
      <c r="H1865" s="32" t="s">
        <v>40</v>
      </c>
      <c r="I1865" s="32"/>
      <c r="J1865" s="83"/>
      <c r="K1865" s="98"/>
      <c r="L1865" s="98"/>
      <c r="M1865" s="98"/>
      <c r="N1865" s="83"/>
      <c r="O1865" s="33"/>
      <c r="P1865" s="81"/>
      <c r="Q1865" s="33"/>
      <c r="R1865" s="39" t="s">
        <v>862</v>
      </c>
    </row>
    <row r="1866" spans="1:18" ht="18" customHeight="1" x14ac:dyDescent="0.15">
      <c r="A1866" s="30">
        <v>3</v>
      </c>
      <c r="B1866" s="31" t="s">
        <v>859</v>
      </c>
      <c r="C1866" s="31">
        <v>1</v>
      </c>
      <c r="D1866" s="31" t="s">
        <v>860</v>
      </c>
      <c r="E1866" s="31">
        <v>5</v>
      </c>
      <c r="F1866" s="31" t="s">
        <v>991</v>
      </c>
      <c r="G1866" s="31">
        <v>14</v>
      </c>
      <c r="H1866" s="31" t="s">
        <v>40</v>
      </c>
      <c r="I1866" s="32">
        <v>2</v>
      </c>
      <c r="J1866" s="83" t="s">
        <v>179</v>
      </c>
      <c r="K1866" s="98">
        <v>48</v>
      </c>
      <c r="L1866" s="98">
        <v>103</v>
      </c>
      <c r="M1866" s="98">
        <f t="shared" ref="M1866:M1867" si="116">K1866-L1866</f>
        <v>-55</v>
      </c>
      <c r="N1866" s="83" t="s">
        <v>1014</v>
      </c>
      <c r="O1866" s="98">
        <v>47136</v>
      </c>
      <c r="P1866" s="81"/>
      <c r="Q1866" s="33"/>
      <c r="R1866" s="39" t="s">
        <v>862</v>
      </c>
    </row>
    <row r="1867" spans="1:18" ht="18" customHeight="1" x14ac:dyDescent="0.15">
      <c r="A1867" s="30">
        <v>3</v>
      </c>
      <c r="B1867" s="31" t="s">
        <v>859</v>
      </c>
      <c r="C1867" s="31">
        <v>1</v>
      </c>
      <c r="D1867" s="31" t="s">
        <v>860</v>
      </c>
      <c r="E1867" s="31">
        <v>5</v>
      </c>
      <c r="F1867" s="31" t="s">
        <v>991</v>
      </c>
      <c r="G1867" s="31">
        <v>14</v>
      </c>
      <c r="H1867" s="31" t="s">
        <v>40</v>
      </c>
      <c r="I1867" s="32">
        <v>31</v>
      </c>
      <c r="J1867" s="83" t="s">
        <v>181</v>
      </c>
      <c r="K1867" s="98">
        <v>1048</v>
      </c>
      <c r="L1867" s="98">
        <v>1038</v>
      </c>
      <c r="M1867" s="98">
        <f t="shared" si="116"/>
        <v>10</v>
      </c>
      <c r="N1867" s="83" t="s">
        <v>4315</v>
      </c>
      <c r="O1867" s="98">
        <v>102024</v>
      </c>
      <c r="P1867" s="81"/>
      <c r="Q1867" s="33"/>
      <c r="R1867" s="39" t="s">
        <v>862</v>
      </c>
    </row>
    <row r="1868" spans="1:18" ht="18" customHeight="1" x14ac:dyDescent="0.15">
      <c r="A1868" s="30">
        <v>3</v>
      </c>
      <c r="B1868" s="31" t="s">
        <v>859</v>
      </c>
      <c r="C1868" s="31">
        <v>1</v>
      </c>
      <c r="D1868" s="31" t="s">
        <v>860</v>
      </c>
      <c r="E1868" s="31">
        <v>5</v>
      </c>
      <c r="F1868" s="31" t="s">
        <v>991</v>
      </c>
      <c r="G1868" s="31">
        <v>14</v>
      </c>
      <c r="H1868" s="31" t="s">
        <v>40</v>
      </c>
      <c r="I1868" s="31">
        <v>31</v>
      </c>
      <c r="J1868" s="84" t="s">
        <v>181</v>
      </c>
      <c r="K1868" s="98"/>
      <c r="L1868" s="98"/>
      <c r="M1868" s="98"/>
      <c r="N1868" s="83" t="s">
        <v>4316</v>
      </c>
      <c r="O1868" s="98">
        <v>559464</v>
      </c>
      <c r="P1868" s="81"/>
      <c r="Q1868" s="33"/>
      <c r="R1868" s="39" t="s">
        <v>862</v>
      </c>
    </row>
    <row r="1869" spans="1:18" ht="18" customHeight="1" x14ac:dyDescent="0.15">
      <c r="A1869" s="30">
        <v>3</v>
      </c>
      <c r="B1869" s="31" t="s">
        <v>859</v>
      </c>
      <c r="C1869" s="31">
        <v>1</v>
      </c>
      <c r="D1869" s="31" t="s">
        <v>860</v>
      </c>
      <c r="E1869" s="31">
        <v>5</v>
      </c>
      <c r="F1869" s="31" t="s">
        <v>991</v>
      </c>
      <c r="G1869" s="31">
        <v>14</v>
      </c>
      <c r="H1869" s="31" t="s">
        <v>40</v>
      </c>
      <c r="I1869" s="31">
        <v>31</v>
      </c>
      <c r="J1869" s="84" t="s">
        <v>181</v>
      </c>
      <c r="K1869" s="98"/>
      <c r="L1869" s="98"/>
      <c r="M1869" s="98"/>
      <c r="N1869" s="83" t="s">
        <v>4317</v>
      </c>
      <c r="O1869" s="98">
        <v>163500</v>
      </c>
      <c r="P1869" s="81"/>
      <c r="Q1869" s="33"/>
      <c r="R1869" s="39" t="s">
        <v>862</v>
      </c>
    </row>
    <row r="1870" spans="1:18" ht="18" customHeight="1" x14ac:dyDescent="0.15">
      <c r="A1870" s="30">
        <v>3</v>
      </c>
      <c r="B1870" s="31" t="s">
        <v>859</v>
      </c>
      <c r="C1870" s="31">
        <v>1</v>
      </c>
      <c r="D1870" s="31" t="s">
        <v>860</v>
      </c>
      <c r="E1870" s="31">
        <v>5</v>
      </c>
      <c r="F1870" s="31" t="s">
        <v>991</v>
      </c>
      <c r="G1870" s="31">
        <v>14</v>
      </c>
      <c r="H1870" s="31" t="s">
        <v>40</v>
      </c>
      <c r="I1870" s="31">
        <v>31</v>
      </c>
      <c r="J1870" s="84" t="s">
        <v>181</v>
      </c>
      <c r="K1870" s="98"/>
      <c r="L1870" s="98"/>
      <c r="M1870" s="98"/>
      <c r="N1870" s="83" t="s">
        <v>4318</v>
      </c>
      <c r="O1870" s="98">
        <v>222360</v>
      </c>
      <c r="P1870" s="81"/>
      <c r="Q1870" s="33"/>
      <c r="R1870" s="39" t="s">
        <v>862</v>
      </c>
    </row>
    <row r="1871" spans="1:18" ht="18" customHeight="1" x14ac:dyDescent="0.15">
      <c r="A1871" s="30">
        <v>3</v>
      </c>
      <c r="B1871" s="31" t="s">
        <v>859</v>
      </c>
      <c r="C1871" s="31">
        <v>1</v>
      </c>
      <c r="D1871" s="31" t="s">
        <v>860</v>
      </c>
      <c r="E1871" s="31">
        <v>5</v>
      </c>
      <c r="F1871" s="31" t="s">
        <v>991</v>
      </c>
      <c r="G1871" s="32">
        <v>15</v>
      </c>
      <c r="H1871" s="32" t="s">
        <v>50</v>
      </c>
      <c r="I1871" s="32"/>
      <c r="J1871" s="83"/>
      <c r="K1871" s="98"/>
      <c r="L1871" s="98"/>
      <c r="M1871" s="98"/>
      <c r="N1871" s="83"/>
      <c r="O1871" s="33"/>
      <c r="P1871" s="81"/>
      <c r="Q1871" s="33"/>
      <c r="R1871" s="39" t="s">
        <v>862</v>
      </c>
    </row>
    <row r="1872" spans="1:18" ht="18" customHeight="1" x14ac:dyDescent="0.15">
      <c r="A1872" s="30">
        <v>3</v>
      </c>
      <c r="B1872" s="31" t="s">
        <v>859</v>
      </c>
      <c r="C1872" s="31">
        <v>1</v>
      </c>
      <c r="D1872" s="31" t="s">
        <v>860</v>
      </c>
      <c r="E1872" s="31">
        <v>5</v>
      </c>
      <c r="F1872" s="31" t="s">
        <v>991</v>
      </c>
      <c r="G1872" s="31">
        <v>15</v>
      </c>
      <c r="H1872" s="31" t="s">
        <v>50</v>
      </c>
      <c r="I1872" s="32">
        <v>1</v>
      </c>
      <c r="J1872" s="83" t="s">
        <v>51</v>
      </c>
      <c r="K1872" s="98">
        <v>20210</v>
      </c>
      <c r="L1872" s="98">
        <v>9723</v>
      </c>
      <c r="M1872" s="98">
        <f>K1872-L1872</f>
        <v>10487</v>
      </c>
      <c r="N1872" s="83" t="s">
        <v>1015</v>
      </c>
      <c r="O1872" s="98">
        <v>2893000</v>
      </c>
      <c r="P1872" s="81"/>
      <c r="Q1872" s="33"/>
      <c r="R1872" s="39" t="s">
        <v>862</v>
      </c>
    </row>
    <row r="1873" spans="1:18" ht="18" customHeight="1" x14ac:dyDescent="0.15">
      <c r="A1873" s="30">
        <v>3</v>
      </c>
      <c r="B1873" s="31" t="s">
        <v>859</v>
      </c>
      <c r="C1873" s="31">
        <v>1</v>
      </c>
      <c r="D1873" s="31" t="s">
        <v>860</v>
      </c>
      <c r="E1873" s="31">
        <v>5</v>
      </c>
      <c r="F1873" s="31" t="s">
        <v>991</v>
      </c>
      <c r="G1873" s="31">
        <v>15</v>
      </c>
      <c r="H1873" s="31" t="s">
        <v>50</v>
      </c>
      <c r="I1873" s="31">
        <v>1</v>
      </c>
      <c r="J1873" s="84" t="s">
        <v>51</v>
      </c>
      <c r="K1873" s="98"/>
      <c r="L1873" s="98"/>
      <c r="M1873" s="98"/>
      <c r="N1873" s="83" t="s">
        <v>1016</v>
      </c>
      <c r="O1873" s="98"/>
      <c r="P1873" s="81"/>
      <c r="Q1873" s="33"/>
      <c r="R1873" s="39" t="s">
        <v>862</v>
      </c>
    </row>
    <row r="1874" spans="1:18" ht="18" customHeight="1" x14ac:dyDescent="0.15">
      <c r="A1874" s="30">
        <v>3</v>
      </c>
      <c r="B1874" s="31" t="s">
        <v>859</v>
      </c>
      <c r="C1874" s="31">
        <v>1</v>
      </c>
      <c r="D1874" s="31" t="s">
        <v>860</v>
      </c>
      <c r="E1874" s="31">
        <v>5</v>
      </c>
      <c r="F1874" s="31" t="s">
        <v>991</v>
      </c>
      <c r="G1874" s="31">
        <v>15</v>
      </c>
      <c r="H1874" s="31" t="s">
        <v>50</v>
      </c>
      <c r="I1874" s="31">
        <v>1</v>
      </c>
      <c r="J1874" s="84" t="s">
        <v>51</v>
      </c>
      <c r="K1874" s="98"/>
      <c r="L1874" s="98"/>
      <c r="M1874" s="98"/>
      <c r="N1874" s="83" t="s">
        <v>1017</v>
      </c>
      <c r="O1874" s="98">
        <v>10606200</v>
      </c>
      <c r="P1874" s="81"/>
      <c r="Q1874" s="33"/>
      <c r="R1874" s="39" t="s">
        <v>862</v>
      </c>
    </row>
    <row r="1875" spans="1:18" ht="18" customHeight="1" x14ac:dyDescent="0.15">
      <c r="A1875" s="30">
        <v>3</v>
      </c>
      <c r="B1875" s="31" t="s">
        <v>859</v>
      </c>
      <c r="C1875" s="31">
        <v>1</v>
      </c>
      <c r="D1875" s="31" t="s">
        <v>860</v>
      </c>
      <c r="E1875" s="31">
        <v>5</v>
      </c>
      <c r="F1875" s="31" t="s">
        <v>991</v>
      </c>
      <c r="G1875" s="31">
        <v>15</v>
      </c>
      <c r="H1875" s="31" t="s">
        <v>50</v>
      </c>
      <c r="I1875" s="31">
        <v>1</v>
      </c>
      <c r="J1875" s="84" t="s">
        <v>51</v>
      </c>
      <c r="K1875" s="98"/>
      <c r="L1875" s="98"/>
      <c r="M1875" s="98"/>
      <c r="N1875" s="83" t="s">
        <v>1018</v>
      </c>
      <c r="O1875" s="98">
        <v>6061000</v>
      </c>
      <c r="P1875" s="81"/>
      <c r="Q1875" s="33"/>
      <c r="R1875" s="39" t="s">
        <v>862</v>
      </c>
    </row>
    <row r="1876" spans="1:18" ht="18" customHeight="1" x14ac:dyDescent="0.15">
      <c r="A1876" s="30">
        <v>3</v>
      </c>
      <c r="B1876" s="31" t="s">
        <v>859</v>
      </c>
      <c r="C1876" s="31">
        <v>1</v>
      </c>
      <c r="D1876" s="31" t="s">
        <v>860</v>
      </c>
      <c r="E1876" s="31">
        <v>5</v>
      </c>
      <c r="F1876" s="31" t="s">
        <v>991</v>
      </c>
      <c r="G1876" s="31">
        <v>15</v>
      </c>
      <c r="H1876" s="31" t="s">
        <v>50</v>
      </c>
      <c r="I1876" s="31">
        <v>1</v>
      </c>
      <c r="J1876" s="84" t="s">
        <v>51</v>
      </c>
      <c r="K1876" s="98"/>
      <c r="L1876" s="98"/>
      <c r="M1876" s="98"/>
      <c r="N1876" s="83" t="s">
        <v>1019</v>
      </c>
      <c r="O1876" s="98">
        <v>649000</v>
      </c>
      <c r="P1876" s="81"/>
      <c r="Q1876" s="33"/>
      <c r="R1876" s="39" t="s">
        <v>862</v>
      </c>
    </row>
    <row r="1877" spans="1:18" ht="18" customHeight="1" x14ac:dyDescent="0.15">
      <c r="A1877" s="30">
        <v>3</v>
      </c>
      <c r="B1877" s="31" t="s">
        <v>859</v>
      </c>
      <c r="C1877" s="31">
        <v>1</v>
      </c>
      <c r="D1877" s="31" t="s">
        <v>860</v>
      </c>
      <c r="E1877" s="31">
        <v>5</v>
      </c>
      <c r="F1877" s="31" t="s">
        <v>991</v>
      </c>
      <c r="G1877" s="32">
        <v>16</v>
      </c>
      <c r="H1877" s="32" t="s">
        <v>52</v>
      </c>
      <c r="I1877" s="32"/>
      <c r="J1877" s="83"/>
      <c r="K1877" s="98"/>
      <c r="L1877" s="98"/>
      <c r="M1877" s="98"/>
      <c r="N1877" s="83"/>
      <c r="O1877" s="33"/>
      <c r="P1877" s="81"/>
      <c r="Q1877" s="33"/>
      <c r="R1877" s="39" t="s">
        <v>862</v>
      </c>
    </row>
    <row r="1878" spans="1:18" ht="18" customHeight="1" x14ac:dyDescent="0.15">
      <c r="A1878" s="30">
        <v>3</v>
      </c>
      <c r="B1878" s="31" t="s">
        <v>859</v>
      </c>
      <c r="C1878" s="31">
        <v>1</v>
      </c>
      <c r="D1878" s="31" t="s">
        <v>860</v>
      </c>
      <c r="E1878" s="31">
        <v>5</v>
      </c>
      <c r="F1878" s="31" t="s">
        <v>991</v>
      </c>
      <c r="G1878" s="31">
        <v>16</v>
      </c>
      <c r="H1878" s="31" t="s">
        <v>52</v>
      </c>
      <c r="I1878" s="32">
        <v>1</v>
      </c>
      <c r="J1878" s="83" t="s">
        <v>53</v>
      </c>
      <c r="K1878" s="98">
        <v>10</v>
      </c>
      <c r="L1878" s="98">
        <v>57</v>
      </c>
      <c r="M1878" s="98">
        <f>K1878-L1878</f>
        <v>-47</v>
      </c>
      <c r="N1878" s="83" t="s">
        <v>1020</v>
      </c>
      <c r="O1878" s="98">
        <v>10000</v>
      </c>
      <c r="P1878" s="81"/>
      <c r="Q1878" s="33"/>
      <c r="R1878" s="39" t="s">
        <v>862</v>
      </c>
    </row>
    <row r="1879" spans="1:18" ht="18" customHeight="1" x14ac:dyDescent="0.15">
      <c r="A1879" s="30">
        <v>3</v>
      </c>
      <c r="B1879" s="31" t="s">
        <v>859</v>
      </c>
      <c r="C1879" s="31">
        <v>1</v>
      </c>
      <c r="D1879" s="31" t="s">
        <v>860</v>
      </c>
      <c r="E1879" s="31">
        <v>5</v>
      </c>
      <c r="F1879" s="31" t="s">
        <v>991</v>
      </c>
      <c r="G1879" s="32">
        <v>18</v>
      </c>
      <c r="H1879" s="32" t="s">
        <v>125</v>
      </c>
      <c r="I1879" s="32"/>
      <c r="J1879" s="83"/>
      <c r="K1879" s="98"/>
      <c r="L1879" s="98"/>
      <c r="M1879" s="98"/>
      <c r="N1879" s="83"/>
      <c r="O1879" s="33"/>
      <c r="P1879" s="81"/>
      <c r="Q1879" s="33"/>
      <c r="R1879" s="39" t="s">
        <v>862</v>
      </c>
    </row>
    <row r="1880" spans="1:18" ht="18" customHeight="1" x14ac:dyDescent="0.15">
      <c r="A1880" s="30">
        <v>3</v>
      </c>
      <c r="B1880" s="31" t="s">
        <v>859</v>
      </c>
      <c r="C1880" s="31">
        <v>1</v>
      </c>
      <c r="D1880" s="31" t="s">
        <v>860</v>
      </c>
      <c r="E1880" s="31">
        <v>5</v>
      </c>
      <c r="F1880" s="31" t="s">
        <v>991</v>
      </c>
      <c r="G1880" s="31">
        <v>18</v>
      </c>
      <c r="H1880" s="31" t="s">
        <v>125</v>
      </c>
      <c r="I1880" s="32">
        <v>11</v>
      </c>
      <c r="J1880" s="83" t="s">
        <v>126</v>
      </c>
      <c r="K1880" s="98">
        <v>0</v>
      </c>
      <c r="L1880" s="98">
        <v>186</v>
      </c>
      <c r="M1880" s="98">
        <f>K1880-L1880</f>
        <v>-186</v>
      </c>
      <c r="N1880" s="83"/>
      <c r="O1880" s="98"/>
      <c r="P1880" s="81"/>
      <c r="Q1880" s="33"/>
      <c r="R1880" s="39" t="s">
        <v>862</v>
      </c>
    </row>
    <row r="1881" spans="1:18" ht="18" customHeight="1" x14ac:dyDescent="0.15">
      <c r="A1881" s="30">
        <v>3</v>
      </c>
      <c r="B1881" s="31" t="s">
        <v>859</v>
      </c>
      <c r="C1881" s="31">
        <v>1</v>
      </c>
      <c r="D1881" s="31" t="s">
        <v>860</v>
      </c>
      <c r="E1881" s="31">
        <v>5</v>
      </c>
      <c r="F1881" s="31" t="s">
        <v>991</v>
      </c>
      <c r="G1881" s="32">
        <v>27</v>
      </c>
      <c r="H1881" s="32" t="s">
        <v>54</v>
      </c>
      <c r="I1881" s="32"/>
      <c r="J1881" s="83"/>
      <c r="K1881" s="98"/>
      <c r="L1881" s="98"/>
      <c r="M1881" s="98"/>
      <c r="N1881" s="83"/>
      <c r="O1881" s="33"/>
      <c r="P1881" s="81"/>
      <c r="Q1881" s="33"/>
      <c r="R1881" s="39" t="s">
        <v>862</v>
      </c>
    </row>
    <row r="1882" spans="1:18" ht="18" customHeight="1" x14ac:dyDescent="0.15">
      <c r="A1882" s="30">
        <v>3</v>
      </c>
      <c r="B1882" s="31" t="s">
        <v>859</v>
      </c>
      <c r="C1882" s="31">
        <v>1</v>
      </c>
      <c r="D1882" s="31" t="s">
        <v>860</v>
      </c>
      <c r="E1882" s="31">
        <v>5</v>
      </c>
      <c r="F1882" s="31" t="s">
        <v>991</v>
      </c>
      <c r="G1882" s="31">
        <v>27</v>
      </c>
      <c r="H1882" s="31" t="s">
        <v>54</v>
      </c>
      <c r="I1882" s="32">
        <v>1</v>
      </c>
      <c r="J1882" s="83" t="s">
        <v>55</v>
      </c>
      <c r="K1882" s="98">
        <v>13</v>
      </c>
      <c r="L1882" s="98">
        <v>49</v>
      </c>
      <c r="M1882" s="98">
        <f>K1882-L1882</f>
        <v>-36</v>
      </c>
      <c r="N1882" s="83" t="s">
        <v>652</v>
      </c>
      <c r="O1882" s="98"/>
      <c r="P1882" s="81"/>
      <c r="Q1882" s="33"/>
      <c r="R1882" s="39" t="s">
        <v>862</v>
      </c>
    </row>
    <row r="1883" spans="1:18" ht="18" customHeight="1" x14ac:dyDescent="0.15">
      <c r="A1883" s="30">
        <v>3</v>
      </c>
      <c r="B1883" s="31" t="s">
        <v>859</v>
      </c>
      <c r="C1883" s="31">
        <v>1</v>
      </c>
      <c r="D1883" s="31" t="s">
        <v>860</v>
      </c>
      <c r="E1883" s="31">
        <v>5</v>
      </c>
      <c r="F1883" s="31" t="s">
        <v>991</v>
      </c>
      <c r="G1883" s="31">
        <v>27</v>
      </c>
      <c r="H1883" s="31" t="s">
        <v>54</v>
      </c>
      <c r="I1883" s="31">
        <v>1</v>
      </c>
      <c r="J1883" s="84" t="s">
        <v>55</v>
      </c>
      <c r="K1883" s="98"/>
      <c r="L1883" s="98"/>
      <c r="M1883" s="98"/>
      <c r="N1883" s="83" t="s">
        <v>999</v>
      </c>
      <c r="O1883" s="98">
        <v>12300</v>
      </c>
      <c r="P1883" s="81"/>
      <c r="Q1883" s="33"/>
      <c r="R1883" s="39" t="s">
        <v>862</v>
      </c>
    </row>
    <row r="1884" spans="1:18" s="6" customFormat="1" ht="18" customHeight="1" x14ac:dyDescent="0.15">
      <c r="A1884" s="13">
        <v>3</v>
      </c>
      <c r="B1884" s="14" t="s">
        <v>3046</v>
      </c>
      <c r="C1884" s="19">
        <v>1</v>
      </c>
      <c r="D1884" s="14" t="s">
        <v>860</v>
      </c>
      <c r="E1884" s="20">
        <v>6</v>
      </c>
      <c r="F1884" s="21" t="s">
        <v>3047</v>
      </c>
      <c r="G1884" s="20"/>
      <c r="H1884" s="21"/>
      <c r="I1884" s="20"/>
      <c r="J1884" s="20"/>
      <c r="K1884" s="22">
        <f>IF(C1884="",SUMIFS($K1885:$K$6096,$A1885:$A$6096,A1884,$E1885:$E$6096,""),IF(E1884="",SUMIFS($K1885:$K$6096,$A1885:$A$6096,A1884,$C1885:$C$6096,C1884,$G1885:$G$6096,""),IF(G1884="",SUMIFS($K1885:$K$6096,$A1885:$A$6096,A1884,$C1885:$C$6096,C1884,$E1885:$E$6096,E1884,$R1885:$R$6096,R1884),IF(I1884="",SUMIFS($K1885:$K$6096,$A1885:$A$6096,A1884,$C1885:$C$6096,C1884,$E1885:$E$6096,E1884,$G1885:$G$6096,G1884,$R1885:$R$6096,R1884),0))))</f>
        <v>10</v>
      </c>
      <c r="L1884" s="22">
        <f>IF(C1884="",SUMIFS($L1885:$L$6096,$A1885:$A$6096,A1884,$E1885:$E$6096,""),IF(E1884="",SUMIFS($L1885:$L$6096,$A1885:$A$6096,A1884,$C1885:$C$6096,C1884,$G1885:$G$6096,""),IF(G1884="",SUMIFS($L1885:$L$6096,$A1885:$A$6096,A1884,$C1885:$C$6096,C1884,$E1885:$E$6096,E1884,$R1885:$R$6096,R1884),IF(I1884="",SUMIFS($L1885:$L$6096,$A1885:$A$6096,A1884,$C1885:$C$6096,C1884,$E1885:$E$6096,E1884,$G1885:$G$6096,G1884,$R1885:$R$6096,R1884),0))))</f>
        <v>10</v>
      </c>
      <c r="M1884" s="22">
        <f t="shared" ref="M1884" si="117">K1884-L1884</f>
        <v>0</v>
      </c>
      <c r="N1884" s="77"/>
      <c r="O1884" s="23"/>
      <c r="P1884" s="60"/>
      <c r="Q1884" s="73">
        <f>IF(C1884="",SUMIFS($Q1885:$Q$6096,$A1885:$A$6096,A1884,$E1885:$E$6096,""),IF(E1884="",SUMIFS($Q1885:$Q$6096,$A1885:$A$6096,A1884,$C1885:$C$6096,C1884,$G1885:$G$6096,""),IF(G1884="",SUMIFS($Q1885:$Q$6096,$A1885:$A$6096,A1884,$C1885:$C$6096,C1884,$E1885:$E$6096,E1884,$R1885:$R$6096,R1884),IF(I1884="",SUMIFS($Q1885:$Q$6096,$A1885:$A$6096,A1884,$C1885:$C$6096,C1884,$E1885:$E$6096,E1884,$G1885:$G$6096,G1884,$R1885:$R$6096,R1884),0))))</f>
        <v>2</v>
      </c>
      <c r="R1884" s="61" t="s">
        <v>3048</v>
      </c>
    </row>
    <row r="1885" spans="1:18" ht="18" customHeight="1" x14ac:dyDescent="0.15">
      <c r="A1885" s="30">
        <v>3</v>
      </c>
      <c r="B1885" s="31" t="s">
        <v>859</v>
      </c>
      <c r="C1885" s="31">
        <v>1</v>
      </c>
      <c r="D1885" s="31" t="s">
        <v>860</v>
      </c>
      <c r="E1885" s="31">
        <v>6</v>
      </c>
      <c r="F1885" s="31" t="s">
        <v>1021</v>
      </c>
      <c r="G1885" s="32">
        <v>25</v>
      </c>
      <c r="H1885" s="32" t="s">
        <v>10</v>
      </c>
      <c r="I1885" s="32"/>
      <c r="J1885" s="83"/>
      <c r="K1885" s="98"/>
      <c r="L1885" s="98"/>
      <c r="M1885" s="98"/>
      <c r="N1885" s="83"/>
      <c r="O1885" s="33"/>
      <c r="P1885" s="81" t="s">
        <v>2842</v>
      </c>
      <c r="Q1885" s="33">
        <v>2</v>
      </c>
      <c r="R1885" s="39" t="s">
        <v>862</v>
      </c>
    </row>
    <row r="1886" spans="1:18" ht="18" customHeight="1" x14ac:dyDescent="0.15">
      <c r="A1886" s="30">
        <v>3</v>
      </c>
      <c r="B1886" s="31" t="s">
        <v>859</v>
      </c>
      <c r="C1886" s="31">
        <v>1</v>
      </c>
      <c r="D1886" s="31" t="s">
        <v>860</v>
      </c>
      <c r="E1886" s="31">
        <v>6</v>
      </c>
      <c r="F1886" s="31" t="s">
        <v>1021</v>
      </c>
      <c r="G1886" s="31">
        <v>25</v>
      </c>
      <c r="H1886" s="31" t="s">
        <v>10</v>
      </c>
      <c r="I1886" s="32">
        <v>5</v>
      </c>
      <c r="J1886" s="83" t="s">
        <v>1022</v>
      </c>
      <c r="K1886" s="98">
        <v>10</v>
      </c>
      <c r="L1886" s="98">
        <v>10</v>
      </c>
      <c r="M1886" s="98">
        <f>K1886-L1886</f>
        <v>0</v>
      </c>
      <c r="N1886" s="83" t="s">
        <v>1023</v>
      </c>
      <c r="O1886" s="98">
        <v>10000</v>
      </c>
      <c r="P1886" s="81"/>
      <c r="Q1886" s="33"/>
      <c r="R1886" s="39" t="s">
        <v>862</v>
      </c>
    </row>
    <row r="1887" spans="1:18" s="12" customFormat="1" ht="18" customHeight="1" x14ac:dyDescent="0.15">
      <c r="A1887" s="13">
        <v>3</v>
      </c>
      <c r="B1887" s="14" t="s">
        <v>859</v>
      </c>
      <c r="C1887" s="15">
        <v>2</v>
      </c>
      <c r="D1887" s="15" t="s">
        <v>2966</v>
      </c>
      <c r="E1887" s="16"/>
      <c r="F1887" s="15"/>
      <c r="G1887" s="16"/>
      <c r="H1887" s="15"/>
      <c r="I1887" s="16"/>
      <c r="J1887" s="16"/>
      <c r="K1887" s="17">
        <f>IF(C1887="",SUMIFS($K1888:$K$6096,$A1888:$A$6096,A1887,$E1888:$E$6096,""),IF(E1887="",SUMIFS($K1888:$K$6096,$A1888:$A$6096,A1887,$C1888:$C$6096,C1887,$G1888:$G$6096,""),IF(G1887="",SUMIFS($K1888:$K$6096,$A1888:$A$6096,A1887,$C1888:$C$6096,C1887,$E1888:$E$6096,E1887,$R1888:$R$6096,R1887),IF(I1887="",SUMIFS($K1888:$K$6096,$A1888:$A$6096,A1887,$C1888:$C$6096,C1887,$E1888:$E$6096,E1887,$G1888:$G$6096,G1887,$R1888:$R$6096,R1887),0))))</f>
        <v>161082</v>
      </c>
      <c r="L1887" s="17">
        <f>IF(C1887="",SUMIFS($L1888:$L$6096,$A1888:$A$6096,A1887,$E1888:$E$6096,""),IF(E1887="",SUMIFS($L1888:$L$6096,$A1888:$A$6096,A1887,$C1888:$C$6096,C1887,$G1888:$G$6096,""),IF(G1887="",SUMIFS($L1888:$L$6096,$A1888:$A$6096,A1887,$C1888:$C$6096,C1887,$E1888:$E$6096,E1887,$R1888:$R$6096,R1887),IF(I1887="",SUMIFS($L1888:$L$6096,$A1888:$A$6096,A1887,$C1888:$C$6096,C1887,$E1888:$E$6096,E1887,$G1888:$G$6096,G1887,$R1888:$R$6096,R1887),0))))</f>
        <v>170585</v>
      </c>
      <c r="M1887" s="17">
        <f t="shared" ref="M1887:M1888" si="118">K1887-L1887</f>
        <v>-9503</v>
      </c>
      <c r="N1887" s="58"/>
      <c r="O1887" s="72"/>
      <c r="P1887" s="18"/>
      <c r="Q1887" s="17">
        <f>IF(C1887="",SUMIFS($Q1888:$Q$6096,$A1888:$A$6096,A1887,$E1888:$E$6096,""),IF(E1887="",SUMIFS($Q1888:$Q$6096,$A1888:$A$6096,A1887,$C1888:$C$6096,C1887,$G1888:$G$6096,""),IF(G1887="",SUMIFS($Q1888:$Q$6096,$A1888:$A$6096,A1887,$C1888:$C$6096,C1887,$E1888:$E$6096,E1887,$R1888:$R$6096,R1887),IF(I1887="",SUMIFS($Q1888:$Q$6096,$A1888:$A$6096,A1887,$C1888:$C$6096,C1887,$E1888:$E$6096,E1887,$G1888:$G$6096,G1887,$R1888:$R$6096,R1887),0))))</f>
        <v>95652</v>
      </c>
      <c r="R1887" s="59"/>
    </row>
    <row r="1888" spans="1:18" s="6" customFormat="1" ht="18" customHeight="1" x14ac:dyDescent="0.15">
      <c r="A1888" s="13">
        <v>3</v>
      </c>
      <c r="B1888" s="14" t="s">
        <v>3039</v>
      </c>
      <c r="C1888" s="19">
        <v>2</v>
      </c>
      <c r="D1888" s="14" t="s">
        <v>1024</v>
      </c>
      <c r="E1888" s="20">
        <v>1</v>
      </c>
      <c r="F1888" s="21" t="s">
        <v>3049</v>
      </c>
      <c r="G1888" s="20"/>
      <c r="H1888" s="21"/>
      <c r="I1888" s="20"/>
      <c r="J1888" s="20"/>
      <c r="K1888" s="22">
        <f>IF(C1888="",SUMIFS($K1889:$K$6096,$A1889:$A$6096,A1888,$E1889:$E$6096,""),IF(E1888="",SUMIFS($K1889:$K$6096,$A1889:$A$6096,A1888,$C1889:$C$6096,C1888,$G1889:$G$6096,""),IF(G1888="",SUMIFS($K1889:$K$6096,$A1889:$A$6096,A1888,$C1889:$C$6096,C1888,$E1889:$E$6096,E1888,$R1889:$R$6096,R1888),IF(I1888="",SUMIFS($K1889:$K$6096,$A1889:$A$6096,A1888,$C1889:$C$6096,C1888,$E1889:$E$6096,E1888,$G1889:$G$6096,G1888,$R1889:$R$6096,R1888),0))))</f>
        <v>161082</v>
      </c>
      <c r="L1888" s="22">
        <f>IF(C1888="",SUMIFS($L1889:$L$6096,$A1889:$A$6096,A1888,$E1889:$E$6096,""),IF(E1888="",SUMIFS($L1889:$L$6096,$A1889:$A$6096,A1888,$C1889:$C$6096,C1888,$G1889:$G$6096,""),IF(G1888="",SUMIFS($L1889:$L$6096,$A1889:$A$6096,A1888,$C1889:$C$6096,C1888,$E1889:$E$6096,E1888,$R1889:$R$6096,R1888),IF(I1888="",SUMIFS($L1889:$L$6096,$A1889:$A$6096,A1888,$C1889:$C$6096,C1888,$E1889:$E$6096,E1888,$G1889:$G$6096,G1888,$R1889:$R$6096,R1888),0))))</f>
        <v>170585</v>
      </c>
      <c r="M1888" s="22">
        <f t="shared" si="118"/>
        <v>-9503</v>
      </c>
      <c r="N1888" s="77"/>
      <c r="O1888" s="23"/>
      <c r="P1888" s="60"/>
      <c r="Q1888" s="73">
        <f>IF(C1888="",SUMIFS($Q1889:$Q$6096,$A1889:$A$6096,A1888,$E1889:$E$6096,""),IF(E1888="",SUMIFS($Q1889:$Q$6096,$A1889:$A$6096,A1888,$C1889:$C$6096,C1888,$G1889:$G$6096,""),IF(G1888="",SUMIFS($Q1889:$Q$6096,$A1889:$A$6096,A1888,$C1889:$C$6096,C1888,$E1889:$E$6096,E1888,$R1889:$R$6096,R1888),IF(I1888="",SUMIFS($Q1889:$Q$6096,$A1889:$A$6096,A1888,$C1889:$C$6096,C1888,$E1889:$E$6096,E1888,$G1889:$G$6096,G1888,$R1889:$R$6096,R1888),0))))</f>
        <v>95652</v>
      </c>
      <c r="R1888" s="61" t="s">
        <v>3041</v>
      </c>
    </row>
    <row r="1889" spans="1:18" ht="18" customHeight="1" x14ac:dyDescent="0.15">
      <c r="A1889" s="30">
        <v>3</v>
      </c>
      <c r="B1889" s="31" t="s">
        <v>859</v>
      </c>
      <c r="C1889" s="31">
        <v>2</v>
      </c>
      <c r="D1889" s="31" t="s">
        <v>1024</v>
      </c>
      <c r="E1889" s="31">
        <v>1</v>
      </c>
      <c r="F1889" s="31" t="s">
        <v>1025</v>
      </c>
      <c r="G1889" s="32">
        <v>2</v>
      </c>
      <c r="H1889" s="32" t="s">
        <v>20</v>
      </c>
      <c r="I1889" s="32"/>
      <c r="J1889" s="83"/>
      <c r="K1889" s="98"/>
      <c r="L1889" s="98"/>
      <c r="M1889" s="98"/>
      <c r="N1889" s="83"/>
      <c r="O1889" s="33"/>
      <c r="P1889" s="81" t="s">
        <v>2843</v>
      </c>
      <c r="Q1889" s="33">
        <v>1</v>
      </c>
      <c r="R1889" s="39" t="s">
        <v>862</v>
      </c>
    </row>
    <row r="1890" spans="1:18" ht="18" customHeight="1" x14ac:dyDescent="0.15">
      <c r="A1890" s="30">
        <v>3</v>
      </c>
      <c r="B1890" s="31" t="s">
        <v>859</v>
      </c>
      <c r="C1890" s="31">
        <v>2</v>
      </c>
      <c r="D1890" s="31" t="s">
        <v>1024</v>
      </c>
      <c r="E1890" s="31">
        <v>1</v>
      </c>
      <c r="F1890" s="31" t="s">
        <v>1025</v>
      </c>
      <c r="G1890" s="31">
        <v>2</v>
      </c>
      <c r="H1890" s="31" t="s">
        <v>20</v>
      </c>
      <c r="I1890" s="32">
        <v>3</v>
      </c>
      <c r="J1890" s="83" t="s">
        <v>21</v>
      </c>
      <c r="K1890" s="98">
        <v>3590</v>
      </c>
      <c r="L1890" s="98">
        <v>3502</v>
      </c>
      <c r="M1890" s="98">
        <f>K1890-L1890</f>
        <v>88</v>
      </c>
      <c r="N1890" s="83" t="s">
        <v>70</v>
      </c>
      <c r="O1890" s="98">
        <v>3589200</v>
      </c>
      <c r="P1890" s="81" t="s">
        <v>2844</v>
      </c>
      <c r="Q1890" s="33">
        <v>72152</v>
      </c>
      <c r="R1890" s="39" t="s">
        <v>862</v>
      </c>
    </row>
    <row r="1891" spans="1:18" ht="18" customHeight="1" x14ac:dyDescent="0.15">
      <c r="A1891" s="30">
        <v>3</v>
      </c>
      <c r="B1891" s="31" t="s">
        <v>859</v>
      </c>
      <c r="C1891" s="31">
        <v>2</v>
      </c>
      <c r="D1891" s="31" t="s">
        <v>1024</v>
      </c>
      <c r="E1891" s="31">
        <v>1</v>
      </c>
      <c r="F1891" s="31" t="s">
        <v>1025</v>
      </c>
      <c r="G1891" s="32">
        <v>3</v>
      </c>
      <c r="H1891" s="32" t="s">
        <v>22</v>
      </c>
      <c r="I1891" s="32"/>
      <c r="J1891" s="83"/>
      <c r="K1891" s="98"/>
      <c r="L1891" s="98"/>
      <c r="M1891" s="98"/>
      <c r="N1891" s="83"/>
      <c r="O1891" s="33"/>
      <c r="P1891" s="81" t="s">
        <v>2845</v>
      </c>
      <c r="Q1891" s="33">
        <v>240</v>
      </c>
      <c r="R1891" s="39" t="s">
        <v>862</v>
      </c>
    </row>
    <row r="1892" spans="1:18" ht="18" customHeight="1" x14ac:dyDescent="0.15">
      <c r="A1892" s="30">
        <v>3</v>
      </c>
      <c r="B1892" s="31" t="s">
        <v>859</v>
      </c>
      <c r="C1892" s="31">
        <v>2</v>
      </c>
      <c r="D1892" s="31" t="s">
        <v>1024</v>
      </c>
      <c r="E1892" s="31">
        <v>1</v>
      </c>
      <c r="F1892" s="31" t="s">
        <v>1025</v>
      </c>
      <c r="G1892" s="31">
        <v>3</v>
      </c>
      <c r="H1892" s="31" t="s">
        <v>22</v>
      </c>
      <c r="I1892" s="32">
        <v>33</v>
      </c>
      <c r="J1892" s="83" t="s">
        <v>24</v>
      </c>
      <c r="K1892" s="98">
        <v>155</v>
      </c>
      <c r="L1892" s="98">
        <v>155</v>
      </c>
      <c r="M1892" s="98">
        <f t="shared" ref="M1892:M1896" si="119">K1892-L1892</f>
        <v>0</v>
      </c>
      <c r="N1892" s="83" t="s">
        <v>70</v>
      </c>
      <c r="O1892" s="98">
        <v>154800</v>
      </c>
      <c r="P1892" s="81" t="s">
        <v>4849</v>
      </c>
      <c r="Q1892" s="33">
        <v>18</v>
      </c>
      <c r="R1892" s="39" t="s">
        <v>862</v>
      </c>
    </row>
    <row r="1893" spans="1:18" ht="18" customHeight="1" x14ac:dyDescent="0.15">
      <c r="A1893" s="30">
        <v>3</v>
      </c>
      <c r="B1893" s="31" t="s">
        <v>859</v>
      </c>
      <c r="C1893" s="31">
        <v>2</v>
      </c>
      <c r="D1893" s="31" t="s">
        <v>1024</v>
      </c>
      <c r="E1893" s="31">
        <v>1</v>
      </c>
      <c r="F1893" s="31" t="s">
        <v>1025</v>
      </c>
      <c r="G1893" s="31">
        <v>3</v>
      </c>
      <c r="H1893" s="31" t="s">
        <v>22</v>
      </c>
      <c r="I1893" s="32">
        <v>35</v>
      </c>
      <c r="J1893" s="83" t="s">
        <v>25</v>
      </c>
      <c r="K1893" s="98">
        <v>138</v>
      </c>
      <c r="L1893" s="98">
        <v>138</v>
      </c>
      <c r="M1893" s="98">
        <f t="shared" si="119"/>
        <v>0</v>
      </c>
      <c r="N1893" s="83" t="s">
        <v>4319</v>
      </c>
      <c r="O1893" s="98">
        <v>137060</v>
      </c>
      <c r="P1893" s="81" t="s">
        <v>4850</v>
      </c>
      <c r="Q1893" s="33"/>
      <c r="R1893" s="39" t="s">
        <v>862</v>
      </c>
    </row>
    <row r="1894" spans="1:18" ht="18" customHeight="1" x14ac:dyDescent="0.15">
      <c r="A1894" s="30">
        <v>3</v>
      </c>
      <c r="B1894" s="31" t="s">
        <v>859</v>
      </c>
      <c r="C1894" s="31">
        <v>2</v>
      </c>
      <c r="D1894" s="31" t="s">
        <v>1024</v>
      </c>
      <c r="E1894" s="31">
        <v>1</v>
      </c>
      <c r="F1894" s="31" t="s">
        <v>1025</v>
      </c>
      <c r="G1894" s="31">
        <v>3</v>
      </c>
      <c r="H1894" s="31" t="s">
        <v>22</v>
      </c>
      <c r="I1894" s="32">
        <v>39</v>
      </c>
      <c r="J1894" s="83" t="s">
        <v>26</v>
      </c>
      <c r="K1894" s="98">
        <v>813</v>
      </c>
      <c r="L1894" s="98">
        <v>792</v>
      </c>
      <c r="M1894" s="98">
        <f t="shared" si="119"/>
        <v>21</v>
      </c>
      <c r="N1894" s="83" t="s">
        <v>70</v>
      </c>
      <c r="O1894" s="98">
        <v>812174</v>
      </c>
      <c r="P1894" s="81" t="s">
        <v>2847</v>
      </c>
      <c r="Q1894" s="33">
        <v>16274</v>
      </c>
      <c r="R1894" s="39" t="s">
        <v>862</v>
      </c>
    </row>
    <row r="1895" spans="1:18" ht="18" customHeight="1" x14ac:dyDescent="0.15">
      <c r="A1895" s="30">
        <v>3</v>
      </c>
      <c r="B1895" s="31" t="s">
        <v>859</v>
      </c>
      <c r="C1895" s="31">
        <v>2</v>
      </c>
      <c r="D1895" s="31" t="s">
        <v>1024</v>
      </c>
      <c r="E1895" s="31">
        <v>1</v>
      </c>
      <c r="F1895" s="31" t="s">
        <v>1025</v>
      </c>
      <c r="G1895" s="31">
        <v>3</v>
      </c>
      <c r="H1895" s="31" t="s">
        <v>22</v>
      </c>
      <c r="I1895" s="32">
        <v>40</v>
      </c>
      <c r="J1895" s="83" t="s">
        <v>27</v>
      </c>
      <c r="K1895" s="98">
        <v>578</v>
      </c>
      <c r="L1895" s="98">
        <v>549</v>
      </c>
      <c r="M1895" s="98">
        <f t="shared" si="119"/>
        <v>29</v>
      </c>
      <c r="N1895" s="83" t="s">
        <v>70</v>
      </c>
      <c r="O1895" s="98">
        <v>577892</v>
      </c>
      <c r="P1895" s="81" t="s">
        <v>2848</v>
      </c>
      <c r="Q1895" s="33">
        <v>120</v>
      </c>
      <c r="R1895" s="39" t="s">
        <v>862</v>
      </c>
    </row>
    <row r="1896" spans="1:18" ht="18" customHeight="1" x14ac:dyDescent="0.15">
      <c r="A1896" s="30">
        <v>3</v>
      </c>
      <c r="B1896" s="31" t="s">
        <v>859</v>
      </c>
      <c r="C1896" s="31">
        <v>2</v>
      </c>
      <c r="D1896" s="31" t="s">
        <v>1024</v>
      </c>
      <c r="E1896" s="31">
        <v>1</v>
      </c>
      <c r="F1896" s="31" t="s">
        <v>1025</v>
      </c>
      <c r="G1896" s="31">
        <v>3</v>
      </c>
      <c r="H1896" s="31" t="s">
        <v>22</v>
      </c>
      <c r="I1896" s="32">
        <v>41</v>
      </c>
      <c r="J1896" s="83" t="s">
        <v>75</v>
      </c>
      <c r="K1896" s="98">
        <v>51</v>
      </c>
      <c r="L1896" s="98">
        <v>51</v>
      </c>
      <c r="M1896" s="98">
        <f t="shared" si="119"/>
        <v>0</v>
      </c>
      <c r="N1896" s="83" t="s">
        <v>70</v>
      </c>
      <c r="O1896" s="98">
        <v>51000</v>
      </c>
      <c r="P1896" s="81" t="s">
        <v>4851</v>
      </c>
      <c r="Q1896" s="33">
        <v>555</v>
      </c>
      <c r="R1896" s="39" t="s">
        <v>862</v>
      </c>
    </row>
    <row r="1897" spans="1:18" ht="18" customHeight="1" x14ac:dyDescent="0.15">
      <c r="A1897" s="30">
        <v>3</v>
      </c>
      <c r="B1897" s="31" t="s">
        <v>859</v>
      </c>
      <c r="C1897" s="31">
        <v>2</v>
      </c>
      <c r="D1897" s="31" t="s">
        <v>1024</v>
      </c>
      <c r="E1897" s="31">
        <v>1</v>
      </c>
      <c r="F1897" s="31" t="s">
        <v>1025</v>
      </c>
      <c r="G1897" s="32">
        <v>4</v>
      </c>
      <c r="H1897" s="32" t="s">
        <v>28</v>
      </c>
      <c r="I1897" s="32"/>
      <c r="J1897" s="83"/>
      <c r="K1897" s="98"/>
      <c r="L1897" s="98"/>
      <c r="M1897" s="98"/>
      <c r="N1897" s="83"/>
      <c r="O1897" s="33"/>
      <c r="P1897" s="81" t="s">
        <v>4827</v>
      </c>
      <c r="Q1897" s="33"/>
      <c r="R1897" s="39" t="s">
        <v>862</v>
      </c>
    </row>
    <row r="1898" spans="1:18" ht="18" customHeight="1" x14ac:dyDescent="0.15">
      <c r="A1898" s="30">
        <v>3</v>
      </c>
      <c r="B1898" s="31" t="s">
        <v>859</v>
      </c>
      <c r="C1898" s="31">
        <v>2</v>
      </c>
      <c r="D1898" s="31" t="s">
        <v>1024</v>
      </c>
      <c r="E1898" s="31">
        <v>1</v>
      </c>
      <c r="F1898" s="31" t="s">
        <v>1025</v>
      </c>
      <c r="G1898" s="31">
        <v>4</v>
      </c>
      <c r="H1898" s="31" t="s">
        <v>28</v>
      </c>
      <c r="I1898" s="32">
        <v>31</v>
      </c>
      <c r="J1898" s="83" t="s">
        <v>29</v>
      </c>
      <c r="K1898" s="98">
        <v>1096</v>
      </c>
      <c r="L1898" s="98">
        <v>1067</v>
      </c>
      <c r="M1898" s="98">
        <f>K1898-L1898</f>
        <v>29</v>
      </c>
      <c r="N1898" s="83" t="s">
        <v>70</v>
      </c>
      <c r="O1898" s="98">
        <v>1095828</v>
      </c>
      <c r="P1898" s="81" t="s">
        <v>4852</v>
      </c>
      <c r="Q1898" s="33">
        <v>6065</v>
      </c>
      <c r="R1898" s="39" t="s">
        <v>862</v>
      </c>
    </row>
    <row r="1899" spans="1:18" ht="18" customHeight="1" x14ac:dyDescent="0.15">
      <c r="A1899" s="30">
        <v>3</v>
      </c>
      <c r="B1899" s="31" t="s">
        <v>859</v>
      </c>
      <c r="C1899" s="31">
        <v>2</v>
      </c>
      <c r="D1899" s="31" t="s">
        <v>1024</v>
      </c>
      <c r="E1899" s="31">
        <v>1</v>
      </c>
      <c r="F1899" s="31" t="s">
        <v>1025</v>
      </c>
      <c r="G1899" s="32">
        <v>7</v>
      </c>
      <c r="H1899" s="32" t="s">
        <v>44</v>
      </c>
      <c r="I1899" s="32"/>
      <c r="J1899" s="83"/>
      <c r="K1899" s="98"/>
      <c r="L1899" s="98"/>
      <c r="M1899" s="98"/>
      <c r="N1899" s="83"/>
      <c r="O1899" s="33"/>
      <c r="P1899" s="81" t="s">
        <v>4827</v>
      </c>
      <c r="Q1899" s="33"/>
      <c r="R1899" s="39" t="s">
        <v>862</v>
      </c>
    </row>
    <row r="1900" spans="1:18" ht="18" customHeight="1" x14ac:dyDescent="0.15">
      <c r="A1900" s="30">
        <v>3</v>
      </c>
      <c r="B1900" s="31" t="s">
        <v>859</v>
      </c>
      <c r="C1900" s="31">
        <v>2</v>
      </c>
      <c r="D1900" s="31" t="s">
        <v>1024</v>
      </c>
      <c r="E1900" s="31">
        <v>1</v>
      </c>
      <c r="F1900" s="31" t="s">
        <v>1025</v>
      </c>
      <c r="G1900" s="31">
        <v>7</v>
      </c>
      <c r="H1900" s="31" t="s">
        <v>44</v>
      </c>
      <c r="I1900" s="32">
        <v>1</v>
      </c>
      <c r="J1900" s="83" t="s">
        <v>155</v>
      </c>
      <c r="K1900" s="98">
        <v>65</v>
      </c>
      <c r="L1900" s="98">
        <v>257</v>
      </c>
      <c r="M1900" s="98">
        <f>K1900-L1900</f>
        <v>-192</v>
      </c>
      <c r="N1900" s="83" t="s">
        <v>1026</v>
      </c>
      <c r="O1900" s="98"/>
      <c r="P1900" s="81" t="s">
        <v>4852</v>
      </c>
      <c r="Q1900" s="33">
        <v>77</v>
      </c>
      <c r="R1900" s="39" t="s">
        <v>862</v>
      </c>
    </row>
    <row r="1901" spans="1:18" ht="18" customHeight="1" x14ac:dyDescent="0.15">
      <c r="A1901" s="30">
        <v>3</v>
      </c>
      <c r="B1901" s="31" t="s">
        <v>859</v>
      </c>
      <c r="C1901" s="31">
        <v>2</v>
      </c>
      <c r="D1901" s="31" t="s">
        <v>1024</v>
      </c>
      <c r="E1901" s="31">
        <v>1</v>
      </c>
      <c r="F1901" s="31" t="s">
        <v>1025</v>
      </c>
      <c r="G1901" s="31">
        <v>7</v>
      </c>
      <c r="H1901" s="31" t="s">
        <v>44</v>
      </c>
      <c r="I1901" s="31">
        <v>1</v>
      </c>
      <c r="J1901" s="84" t="s">
        <v>155</v>
      </c>
      <c r="K1901" s="98"/>
      <c r="L1901" s="98"/>
      <c r="M1901" s="98"/>
      <c r="N1901" s="83" t="s">
        <v>1027</v>
      </c>
      <c r="O1901" s="98"/>
      <c r="P1901" s="81" t="s">
        <v>4853</v>
      </c>
      <c r="Q1901" s="33"/>
      <c r="R1901" s="39" t="s">
        <v>862</v>
      </c>
    </row>
    <row r="1902" spans="1:18" ht="18" customHeight="1" x14ac:dyDescent="0.15">
      <c r="A1902" s="30">
        <v>3</v>
      </c>
      <c r="B1902" s="31" t="s">
        <v>859</v>
      </c>
      <c r="C1902" s="31">
        <v>2</v>
      </c>
      <c r="D1902" s="31" t="s">
        <v>1024</v>
      </c>
      <c r="E1902" s="31">
        <v>1</v>
      </c>
      <c r="F1902" s="31" t="s">
        <v>1025</v>
      </c>
      <c r="G1902" s="31">
        <v>7</v>
      </c>
      <c r="H1902" s="31" t="s">
        <v>44</v>
      </c>
      <c r="I1902" s="31">
        <v>1</v>
      </c>
      <c r="J1902" s="84" t="s">
        <v>155</v>
      </c>
      <c r="K1902" s="98"/>
      <c r="L1902" s="98"/>
      <c r="M1902" s="98"/>
      <c r="N1902" s="83" t="s">
        <v>1028</v>
      </c>
      <c r="O1902" s="98"/>
      <c r="P1902" s="81" t="s">
        <v>4854</v>
      </c>
      <c r="Q1902" s="33">
        <v>150</v>
      </c>
      <c r="R1902" s="39" t="s">
        <v>862</v>
      </c>
    </row>
    <row r="1903" spans="1:18" ht="18" customHeight="1" x14ac:dyDescent="0.15">
      <c r="A1903" s="30">
        <v>3</v>
      </c>
      <c r="B1903" s="31" t="s">
        <v>859</v>
      </c>
      <c r="C1903" s="31">
        <v>2</v>
      </c>
      <c r="D1903" s="31" t="s">
        <v>1024</v>
      </c>
      <c r="E1903" s="31">
        <v>1</v>
      </c>
      <c r="F1903" s="31" t="s">
        <v>1025</v>
      </c>
      <c r="G1903" s="31">
        <v>7</v>
      </c>
      <c r="H1903" s="31" t="s">
        <v>44</v>
      </c>
      <c r="I1903" s="31">
        <v>1</v>
      </c>
      <c r="J1903" s="84" t="s">
        <v>155</v>
      </c>
      <c r="K1903" s="98"/>
      <c r="L1903" s="98"/>
      <c r="M1903" s="98"/>
      <c r="N1903" s="83" t="s">
        <v>4320</v>
      </c>
      <c r="O1903" s="98">
        <v>64200</v>
      </c>
      <c r="P1903" s="81" t="s">
        <v>4855</v>
      </c>
      <c r="Q1903" s="33"/>
      <c r="R1903" s="39" t="s">
        <v>862</v>
      </c>
    </row>
    <row r="1904" spans="1:18" ht="18" customHeight="1" x14ac:dyDescent="0.15">
      <c r="A1904" s="30">
        <v>3</v>
      </c>
      <c r="B1904" s="31" t="s">
        <v>859</v>
      </c>
      <c r="C1904" s="31">
        <v>2</v>
      </c>
      <c r="D1904" s="31" t="s">
        <v>1024</v>
      </c>
      <c r="E1904" s="31">
        <v>1</v>
      </c>
      <c r="F1904" s="31" t="s">
        <v>1025</v>
      </c>
      <c r="G1904" s="32">
        <v>8</v>
      </c>
      <c r="H1904" s="32" t="s">
        <v>77</v>
      </c>
      <c r="I1904" s="32"/>
      <c r="J1904" s="83"/>
      <c r="K1904" s="98"/>
      <c r="L1904" s="98"/>
      <c r="M1904" s="98"/>
      <c r="N1904" s="83"/>
      <c r="O1904" s="33"/>
      <c r="P1904" s="81"/>
      <c r="Q1904" s="33"/>
      <c r="R1904" s="39" t="s">
        <v>862</v>
      </c>
    </row>
    <row r="1905" spans="1:18" ht="18" customHeight="1" x14ac:dyDescent="0.15">
      <c r="A1905" s="30">
        <v>3</v>
      </c>
      <c r="B1905" s="31" t="s">
        <v>859</v>
      </c>
      <c r="C1905" s="31">
        <v>2</v>
      </c>
      <c r="D1905" s="31" t="s">
        <v>1024</v>
      </c>
      <c r="E1905" s="31">
        <v>1</v>
      </c>
      <c r="F1905" s="31" t="s">
        <v>1025</v>
      </c>
      <c r="G1905" s="31">
        <v>8</v>
      </c>
      <c r="H1905" s="31" t="s">
        <v>77</v>
      </c>
      <c r="I1905" s="32">
        <v>11</v>
      </c>
      <c r="J1905" s="83" t="s">
        <v>1029</v>
      </c>
      <c r="K1905" s="98">
        <v>106</v>
      </c>
      <c r="L1905" s="98">
        <v>106</v>
      </c>
      <c r="M1905" s="98">
        <f>K1905-L1905</f>
        <v>0</v>
      </c>
      <c r="N1905" s="83" t="s">
        <v>4321</v>
      </c>
      <c r="O1905" s="98">
        <v>12000</v>
      </c>
      <c r="P1905" s="81"/>
      <c r="Q1905" s="33"/>
      <c r="R1905" s="39" t="s">
        <v>862</v>
      </c>
    </row>
    <row r="1906" spans="1:18" ht="18" customHeight="1" x14ac:dyDescent="0.15">
      <c r="A1906" s="30">
        <v>3</v>
      </c>
      <c r="B1906" s="31" t="s">
        <v>859</v>
      </c>
      <c r="C1906" s="31">
        <v>2</v>
      </c>
      <c r="D1906" s="31" t="s">
        <v>1024</v>
      </c>
      <c r="E1906" s="31">
        <v>1</v>
      </c>
      <c r="F1906" s="31" t="s">
        <v>1025</v>
      </c>
      <c r="G1906" s="31">
        <v>8</v>
      </c>
      <c r="H1906" s="31" t="s">
        <v>77</v>
      </c>
      <c r="I1906" s="31">
        <v>11</v>
      </c>
      <c r="J1906" s="84" t="s">
        <v>1029</v>
      </c>
      <c r="K1906" s="98"/>
      <c r="L1906" s="98"/>
      <c r="M1906" s="98"/>
      <c r="N1906" s="83" t="s">
        <v>3404</v>
      </c>
      <c r="O1906" s="98">
        <v>33600</v>
      </c>
      <c r="P1906" s="81"/>
      <c r="Q1906" s="33"/>
      <c r="R1906" s="39" t="s">
        <v>862</v>
      </c>
    </row>
    <row r="1907" spans="1:18" ht="18" customHeight="1" x14ac:dyDescent="0.15">
      <c r="A1907" s="30">
        <v>3</v>
      </c>
      <c r="B1907" s="31" t="s">
        <v>859</v>
      </c>
      <c r="C1907" s="31">
        <v>2</v>
      </c>
      <c r="D1907" s="31" t="s">
        <v>1024</v>
      </c>
      <c r="E1907" s="31">
        <v>1</v>
      </c>
      <c r="F1907" s="31" t="s">
        <v>1025</v>
      </c>
      <c r="G1907" s="31">
        <v>8</v>
      </c>
      <c r="H1907" s="31" t="s">
        <v>77</v>
      </c>
      <c r="I1907" s="31">
        <v>11</v>
      </c>
      <c r="J1907" s="84" t="s">
        <v>1029</v>
      </c>
      <c r="K1907" s="98"/>
      <c r="L1907" s="98"/>
      <c r="M1907" s="98"/>
      <c r="N1907" s="83" t="s">
        <v>1030</v>
      </c>
      <c r="O1907" s="98"/>
      <c r="P1907" s="81"/>
      <c r="Q1907" s="33"/>
      <c r="R1907" s="39" t="s">
        <v>862</v>
      </c>
    </row>
    <row r="1908" spans="1:18" ht="18" customHeight="1" x14ac:dyDescent="0.15">
      <c r="A1908" s="30">
        <v>3</v>
      </c>
      <c r="B1908" s="31" t="s">
        <v>859</v>
      </c>
      <c r="C1908" s="31">
        <v>2</v>
      </c>
      <c r="D1908" s="31" t="s">
        <v>1024</v>
      </c>
      <c r="E1908" s="31">
        <v>1</v>
      </c>
      <c r="F1908" s="31" t="s">
        <v>1025</v>
      </c>
      <c r="G1908" s="31">
        <v>8</v>
      </c>
      <c r="H1908" s="31" t="s">
        <v>77</v>
      </c>
      <c r="I1908" s="31">
        <v>11</v>
      </c>
      <c r="J1908" s="84" t="s">
        <v>1029</v>
      </c>
      <c r="K1908" s="98"/>
      <c r="L1908" s="98"/>
      <c r="M1908" s="98"/>
      <c r="N1908" s="83" t="s">
        <v>4322</v>
      </c>
      <c r="O1908" s="98">
        <v>60000</v>
      </c>
      <c r="P1908" s="81"/>
      <c r="Q1908" s="33"/>
      <c r="R1908" s="39" t="s">
        <v>862</v>
      </c>
    </row>
    <row r="1909" spans="1:18" ht="18" customHeight="1" x14ac:dyDescent="0.15">
      <c r="A1909" s="30">
        <v>3</v>
      </c>
      <c r="B1909" s="31" t="s">
        <v>859</v>
      </c>
      <c r="C1909" s="31">
        <v>2</v>
      </c>
      <c r="D1909" s="31" t="s">
        <v>1024</v>
      </c>
      <c r="E1909" s="31">
        <v>1</v>
      </c>
      <c r="F1909" s="31" t="s">
        <v>1025</v>
      </c>
      <c r="G1909" s="32">
        <v>9</v>
      </c>
      <c r="H1909" s="32" t="s">
        <v>30</v>
      </c>
      <c r="I1909" s="32"/>
      <c r="J1909" s="83"/>
      <c r="K1909" s="98"/>
      <c r="L1909" s="98"/>
      <c r="M1909" s="98"/>
      <c r="N1909" s="83"/>
      <c r="O1909" s="33"/>
      <c r="P1909" s="81"/>
      <c r="Q1909" s="33"/>
      <c r="R1909" s="39" t="s">
        <v>862</v>
      </c>
    </row>
    <row r="1910" spans="1:18" ht="18" customHeight="1" x14ac:dyDescent="0.15">
      <c r="A1910" s="30">
        <v>3</v>
      </c>
      <c r="B1910" s="31" t="s">
        <v>859</v>
      </c>
      <c r="C1910" s="31">
        <v>2</v>
      </c>
      <c r="D1910" s="31" t="s">
        <v>1024</v>
      </c>
      <c r="E1910" s="31">
        <v>1</v>
      </c>
      <c r="F1910" s="31" t="s">
        <v>1025</v>
      </c>
      <c r="G1910" s="31">
        <v>9</v>
      </c>
      <c r="H1910" s="31" t="s">
        <v>30</v>
      </c>
      <c r="I1910" s="32">
        <v>2</v>
      </c>
      <c r="J1910" s="83" t="s">
        <v>31</v>
      </c>
      <c r="K1910" s="98">
        <v>11</v>
      </c>
      <c r="L1910" s="98">
        <v>11</v>
      </c>
      <c r="M1910" s="98">
        <f>K1910-L1910</f>
        <v>0</v>
      </c>
      <c r="N1910" s="83" t="s">
        <v>3405</v>
      </c>
      <c r="O1910" s="98">
        <v>7200</v>
      </c>
      <c r="P1910" s="81"/>
      <c r="Q1910" s="33"/>
      <c r="R1910" s="39" t="s">
        <v>862</v>
      </c>
    </row>
    <row r="1911" spans="1:18" ht="18" customHeight="1" x14ac:dyDescent="0.15">
      <c r="A1911" s="30">
        <v>3</v>
      </c>
      <c r="B1911" s="31" t="s">
        <v>859</v>
      </c>
      <c r="C1911" s="31">
        <v>2</v>
      </c>
      <c r="D1911" s="31" t="s">
        <v>1024</v>
      </c>
      <c r="E1911" s="31">
        <v>1</v>
      </c>
      <c r="F1911" s="31" t="s">
        <v>1025</v>
      </c>
      <c r="G1911" s="31">
        <v>9</v>
      </c>
      <c r="H1911" s="31" t="s">
        <v>30</v>
      </c>
      <c r="I1911" s="31">
        <v>2</v>
      </c>
      <c r="J1911" s="84" t="s">
        <v>31</v>
      </c>
      <c r="K1911" s="98"/>
      <c r="L1911" s="98"/>
      <c r="M1911" s="98"/>
      <c r="N1911" s="83" t="s">
        <v>4323</v>
      </c>
      <c r="O1911" s="98">
        <v>3600</v>
      </c>
      <c r="P1911" s="81"/>
      <c r="Q1911" s="33"/>
      <c r="R1911" s="39" t="s">
        <v>862</v>
      </c>
    </row>
    <row r="1912" spans="1:18" ht="18" customHeight="1" x14ac:dyDescent="0.15">
      <c r="A1912" s="30">
        <v>3</v>
      </c>
      <c r="B1912" s="31" t="s">
        <v>859</v>
      </c>
      <c r="C1912" s="31">
        <v>2</v>
      </c>
      <c r="D1912" s="31" t="s">
        <v>1024</v>
      </c>
      <c r="E1912" s="31">
        <v>1</v>
      </c>
      <c r="F1912" s="31" t="s">
        <v>1025</v>
      </c>
      <c r="G1912" s="31">
        <v>9</v>
      </c>
      <c r="H1912" s="31" t="s">
        <v>30</v>
      </c>
      <c r="I1912" s="32">
        <v>3</v>
      </c>
      <c r="J1912" s="83" t="s">
        <v>32</v>
      </c>
      <c r="K1912" s="98">
        <v>20</v>
      </c>
      <c r="L1912" s="98">
        <v>69</v>
      </c>
      <c r="M1912" s="98">
        <f>K1912-L1912</f>
        <v>-49</v>
      </c>
      <c r="N1912" s="83" t="s">
        <v>1031</v>
      </c>
      <c r="O1912" s="98">
        <v>20000</v>
      </c>
      <c r="P1912" s="81"/>
      <c r="Q1912" s="33"/>
      <c r="R1912" s="39" t="s">
        <v>862</v>
      </c>
    </row>
    <row r="1913" spans="1:18" ht="18" customHeight="1" x14ac:dyDescent="0.15">
      <c r="A1913" s="30">
        <v>3</v>
      </c>
      <c r="B1913" s="31" t="s">
        <v>859</v>
      </c>
      <c r="C1913" s="31">
        <v>2</v>
      </c>
      <c r="D1913" s="31" t="s">
        <v>1024</v>
      </c>
      <c r="E1913" s="31">
        <v>1</v>
      </c>
      <c r="F1913" s="31" t="s">
        <v>1025</v>
      </c>
      <c r="G1913" s="32">
        <v>11</v>
      </c>
      <c r="H1913" s="32" t="s">
        <v>33</v>
      </c>
      <c r="I1913" s="32"/>
      <c r="J1913" s="83"/>
      <c r="K1913" s="98"/>
      <c r="L1913" s="98"/>
      <c r="M1913" s="98"/>
      <c r="N1913" s="83"/>
      <c r="O1913" s="33"/>
      <c r="P1913" s="81"/>
      <c r="Q1913" s="33"/>
      <c r="R1913" s="39" t="s">
        <v>862</v>
      </c>
    </row>
    <row r="1914" spans="1:18" ht="18" customHeight="1" x14ac:dyDescent="0.15">
      <c r="A1914" s="30">
        <v>3</v>
      </c>
      <c r="B1914" s="31" t="s">
        <v>859</v>
      </c>
      <c r="C1914" s="31">
        <v>2</v>
      </c>
      <c r="D1914" s="31" t="s">
        <v>1024</v>
      </c>
      <c r="E1914" s="31">
        <v>1</v>
      </c>
      <c r="F1914" s="31" t="s">
        <v>1025</v>
      </c>
      <c r="G1914" s="31">
        <v>11</v>
      </c>
      <c r="H1914" s="31" t="s">
        <v>33</v>
      </c>
      <c r="I1914" s="32">
        <v>1</v>
      </c>
      <c r="J1914" s="83" t="s">
        <v>34</v>
      </c>
      <c r="K1914" s="98">
        <v>182</v>
      </c>
      <c r="L1914" s="98">
        <v>185</v>
      </c>
      <c r="M1914" s="98">
        <f>K1914-L1914</f>
        <v>-3</v>
      </c>
      <c r="N1914" s="83" t="s">
        <v>3406</v>
      </c>
      <c r="O1914" s="98">
        <v>16740</v>
      </c>
      <c r="P1914" s="81"/>
      <c r="Q1914" s="33"/>
      <c r="R1914" s="39" t="s">
        <v>862</v>
      </c>
    </row>
    <row r="1915" spans="1:18" ht="18" customHeight="1" x14ac:dyDescent="0.15">
      <c r="A1915" s="30">
        <v>3</v>
      </c>
      <c r="B1915" s="31" t="s">
        <v>859</v>
      </c>
      <c r="C1915" s="31">
        <v>2</v>
      </c>
      <c r="D1915" s="31" t="s">
        <v>1024</v>
      </c>
      <c r="E1915" s="31">
        <v>1</v>
      </c>
      <c r="F1915" s="31" t="s">
        <v>1025</v>
      </c>
      <c r="G1915" s="31">
        <v>11</v>
      </c>
      <c r="H1915" s="31" t="s">
        <v>33</v>
      </c>
      <c r="I1915" s="31">
        <v>1</v>
      </c>
      <c r="J1915" s="84" t="s">
        <v>34</v>
      </c>
      <c r="K1915" s="98"/>
      <c r="L1915" s="98"/>
      <c r="M1915" s="98"/>
      <c r="N1915" s="83" t="s">
        <v>3407</v>
      </c>
      <c r="O1915" s="98">
        <v>14256</v>
      </c>
      <c r="P1915" s="81"/>
      <c r="Q1915" s="33"/>
      <c r="R1915" s="39" t="s">
        <v>862</v>
      </c>
    </row>
    <row r="1916" spans="1:18" ht="18" customHeight="1" x14ac:dyDescent="0.15">
      <c r="A1916" s="30">
        <v>3</v>
      </c>
      <c r="B1916" s="31" t="s">
        <v>859</v>
      </c>
      <c r="C1916" s="31">
        <v>2</v>
      </c>
      <c r="D1916" s="31" t="s">
        <v>1024</v>
      </c>
      <c r="E1916" s="31">
        <v>1</v>
      </c>
      <c r="F1916" s="31" t="s">
        <v>1025</v>
      </c>
      <c r="G1916" s="31">
        <v>11</v>
      </c>
      <c r="H1916" s="31" t="s">
        <v>33</v>
      </c>
      <c r="I1916" s="31">
        <v>1</v>
      </c>
      <c r="J1916" s="84" t="s">
        <v>34</v>
      </c>
      <c r="K1916" s="98"/>
      <c r="L1916" s="98"/>
      <c r="M1916" s="98"/>
      <c r="N1916" s="83" t="s">
        <v>3408</v>
      </c>
      <c r="O1916" s="98">
        <v>42000</v>
      </c>
      <c r="P1916" s="81"/>
      <c r="Q1916" s="33"/>
      <c r="R1916" s="39" t="s">
        <v>862</v>
      </c>
    </row>
    <row r="1917" spans="1:18" ht="18" customHeight="1" x14ac:dyDescent="0.15">
      <c r="A1917" s="30">
        <v>3</v>
      </c>
      <c r="B1917" s="31" t="s">
        <v>859</v>
      </c>
      <c r="C1917" s="31">
        <v>2</v>
      </c>
      <c r="D1917" s="31" t="s">
        <v>1024</v>
      </c>
      <c r="E1917" s="31">
        <v>1</v>
      </c>
      <c r="F1917" s="31" t="s">
        <v>1025</v>
      </c>
      <c r="G1917" s="31">
        <v>11</v>
      </c>
      <c r="H1917" s="31" t="s">
        <v>33</v>
      </c>
      <c r="I1917" s="31">
        <v>1</v>
      </c>
      <c r="J1917" s="84" t="s">
        <v>34</v>
      </c>
      <c r="K1917" s="98"/>
      <c r="L1917" s="98"/>
      <c r="M1917" s="98"/>
      <c r="N1917" s="83" t="s">
        <v>3409</v>
      </c>
      <c r="O1917" s="98">
        <v>16740</v>
      </c>
      <c r="P1917" s="81"/>
      <c r="Q1917" s="33"/>
      <c r="R1917" s="39" t="s">
        <v>862</v>
      </c>
    </row>
    <row r="1918" spans="1:18" ht="18" customHeight="1" x14ac:dyDescent="0.15">
      <c r="A1918" s="30">
        <v>3</v>
      </c>
      <c r="B1918" s="31" t="s">
        <v>859</v>
      </c>
      <c r="C1918" s="31">
        <v>2</v>
      </c>
      <c r="D1918" s="31" t="s">
        <v>1024</v>
      </c>
      <c r="E1918" s="31">
        <v>1</v>
      </c>
      <c r="F1918" s="31" t="s">
        <v>1025</v>
      </c>
      <c r="G1918" s="31">
        <v>11</v>
      </c>
      <c r="H1918" s="31" t="s">
        <v>33</v>
      </c>
      <c r="I1918" s="31">
        <v>1</v>
      </c>
      <c r="J1918" s="84" t="s">
        <v>34</v>
      </c>
      <c r="K1918" s="98"/>
      <c r="L1918" s="98"/>
      <c r="M1918" s="98"/>
      <c r="N1918" s="83" t="s">
        <v>1032</v>
      </c>
      <c r="O1918" s="98"/>
      <c r="P1918" s="81"/>
      <c r="Q1918" s="33"/>
      <c r="R1918" s="39" t="s">
        <v>862</v>
      </c>
    </row>
    <row r="1919" spans="1:18" ht="18" customHeight="1" x14ac:dyDescent="0.15">
      <c r="A1919" s="30">
        <v>3</v>
      </c>
      <c r="B1919" s="31" t="s">
        <v>859</v>
      </c>
      <c r="C1919" s="31">
        <v>2</v>
      </c>
      <c r="D1919" s="31" t="s">
        <v>1024</v>
      </c>
      <c r="E1919" s="31">
        <v>1</v>
      </c>
      <c r="F1919" s="31" t="s">
        <v>1025</v>
      </c>
      <c r="G1919" s="31">
        <v>11</v>
      </c>
      <c r="H1919" s="31" t="s">
        <v>33</v>
      </c>
      <c r="I1919" s="31">
        <v>1</v>
      </c>
      <c r="J1919" s="84" t="s">
        <v>34</v>
      </c>
      <c r="K1919" s="98"/>
      <c r="L1919" s="98"/>
      <c r="M1919" s="98"/>
      <c r="N1919" s="83" t="s">
        <v>3410</v>
      </c>
      <c r="O1919" s="98">
        <v>16740</v>
      </c>
      <c r="P1919" s="81"/>
      <c r="Q1919" s="33"/>
      <c r="R1919" s="39" t="s">
        <v>862</v>
      </c>
    </row>
    <row r="1920" spans="1:18" ht="18" customHeight="1" x14ac:dyDescent="0.15">
      <c r="A1920" s="30">
        <v>3</v>
      </c>
      <c r="B1920" s="31" t="s">
        <v>859</v>
      </c>
      <c r="C1920" s="31">
        <v>2</v>
      </c>
      <c r="D1920" s="31" t="s">
        <v>1024</v>
      </c>
      <c r="E1920" s="31">
        <v>1</v>
      </c>
      <c r="F1920" s="31" t="s">
        <v>1025</v>
      </c>
      <c r="G1920" s="31">
        <v>11</v>
      </c>
      <c r="H1920" s="31" t="s">
        <v>33</v>
      </c>
      <c r="I1920" s="31">
        <v>1</v>
      </c>
      <c r="J1920" s="84" t="s">
        <v>34</v>
      </c>
      <c r="K1920" s="98"/>
      <c r="L1920" s="98"/>
      <c r="M1920" s="98"/>
      <c r="N1920" s="83" t="s">
        <v>3411</v>
      </c>
      <c r="O1920" s="98">
        <v>13770</v>
      </c>
      <c r="P1920" s="81"/>
      <c r="Q1920" s="33"/>
      <c r="R1920" s="39" t="s">
        <v>862</v>
      </c>
    </row>
    <row r="1921" spans="1:18" ht="18" customHeight="1" x14ac:dyDescent="0.15">
      <c r="A1921" s="30">
        <v>3</v>
      </c>
      <c r="B1921" s="31" t="s">
        <v>859</v>
      </c>
      <c r="C1921" s="31">
        <v>2</v>
      </c>
      <c r="D1921" s="31" t="s">
        <v>1024</v>
      </c>
      <c r="E1921" s="31">
        <v>1</v>
      </c>
      <c r="F1921" s="31" t="s">
        <v>1025</v>
      </c>
      <c r="G1921" s="31">
        <v>11</v>
      </c>
      <c r="H1921" s="31" t="s">
        <v>33</v>
      </c>
      <c r="I1921" s="31">
        <v>1</v>
      </c>
      <c r="J1921" s="84" t="s">
        <v>34</v>
      </c>
      <c r="K1921" s="98"/>
      <c r="L1921" s="98"/>
      <c r="M1921" s="98"/>
      <c r="N1921" s="83" t="s">
        <v>3407</v>
      </c>
      <c r="O1921" s="98">
        <v>14256</v>
      </c>
      <c r="P1921" s="81"/>
      <c r="Q1921" s="33"/>
      <c r="R1921" s="39" t="s">
        <v>862</v>
      </c>
    </row>
    <row r="1922" spans="1:18" ht="18" customHeight="1" x14ac:dyDescent="0.15">
      <c r="A1922" s="30">
        <v>3</v>
      </c>
      <c r="B1922" s="31" t="s">
        <v>859</v>
      </c>
      <c r="C1922" s="31">
        <v>2</v>
      </c>
      <c r="D1922" s="31" t="s">
        <v>1024</v>
      </c>
      <c r="E1922" s="31">
        <v>1</v>
      </c>
      <c r="F1922" s="31" t="s">
        <v>1025</v>
      </c>
      <c r="G1922" s="31">
        <v>11</v>
      </c>
      <c r="H1922" s="31" t="s">
        <v>33</v>
      </c>
      <c r="I1922" s="31">
        <v>1</v>
      </c>
      <c r="J1922" s="84" t="s">
        <v>34</v>
      </c>
      <c r="K1922" s="98"/>
      <c r="L1922" s="98"/>
      <c r="M1922" s="98"/>
      <c r="N1922" s="83" t="s">
        <v>3412</v>
      </c>
      <c r="O1922" s="98">
        <v>47000</v>
      </c>
      <c r="P1922" s="81"/>
      <c r="Q1922" s="33"/>
      <c r="R1922" s="39" t="s">
        <v>862</v>
      </c>
    </row>
    <row r="1923" spans="1:18" ht="18" customHeight="1" x14ac:dyDescent="0.15">
      <c r="A1923" s="30">
        <v>3</v>
      </c>
      <c r="B1923" s="31" t="s">
        <v>859</v>
      </c>
      <c r="C1923" s="31">
        <v>2</v>
      </c>
      <c r="D1923" s="31" t="s">
        <v>1024</v>
      </c>
      <c r="E1923" s="31">
        <v>1</v>
      </c>
      <c r="F1923" s="31" t="s">
        <v>1025</v>
      </c>
      <c r="G1923" s="31">
        <v>11</v>
      </c>
      <c r="H1923" s="31" t="s">
        <v>33</v>
      </c>
      <c r="I1923" s="32">
        <v>3</v>
      </c>
      <c r="J1923" s="83" t="s">
        <v>35</v>
      </c>
      <c r="K1923" s="98">
        <v>10</v>
      </c>
      <c r="L1923" s="98">
        <v>10</v>
      </c>
      <c r="M1923" s="98">
        <f t="shared" ref="M1923:M1924" si="120">K1923-L1923</f>
        <v>0</v>
      </c>
      <c r="N1923" s="83" t="s">
        <v>1033</v>
      </c>
      <c r="O1923" s="98">
        <v>10000</v>
      </c>
      <c r="P1923" s="81"/>
      <c r="Q1923" s="33"/>
      <c r="R1923" s="39" t="s">
        <v>862</v>
      </c>
    </row>
    <row r="1924" spans="1:18" ht="18" customHeight="1" x14ac:dyDescent="0.15">
      <c r="A1924" s="30">
        <v>3</v>
      </c>
      <c r="B1924" s="31" t="s">
        <v>859</v>
      </c>
      <c r="C1924" s="31">
        <v>2</v>
      </c>
      <c r="D1924" s="31" t="s">
        <v>1024</v>
      </c>
      <c r="E1924" s="31">
        <v>1</v>
      </c>
      <c r="F1924" s="31" t="s">
        <v>1025</v>
      </c>
      <c r="G1924" s="31">
        <v>11</v>
      </c>
      <c r="H1924" s="31" t="s">
        <v>33</v>
      </c>
      <c r="I1924" s="32">
        <v>4</v>
      </c>
      <c r="J1924" s="83" t="s">
        <v>111</v>
      </c>
      <c r="K1924" s="98">
        <v>150</v>
      </c>
      <c r="L1924" s="98">
        <v>150</v>
      </c>
      <c r="M1924" s="98">
        <f t="shared" si="120"/>
        <v>0</v>
      </c>
      <c r="N1924" s="83" t="s">
        <v>1034</v>
      </c>
      <c r="O1924" s="98">
        <v>5400</v>
      </c>
      <c r="P1924" s="81"/>
      <c r="Q1924" s="33"/>
      <c r="R1924" s="39" t="s">
        <v>862</v>
      </c>
    </row>
    <row r="1925" spans="1:18" ht="18" customHeight="1" x14ac:dyDescent="0.15">
      <c r="A1925" s="30">
        <v>3</v>
      </c>
      <c r="B1925" s="31" t="s">
        <v>859</v>
      </c>
      <c r="C1925" s="31">
        <v>2</v>
      </c>
      <c r="D1925" s="31" t="s">
        <v>1024</v>
      </c>
      <c r="E1925" s="31">
        <v>1</v>
      </c>
      <c r="F1925" s="31" t="s">
        <v>1025</v>
      </c>
      <c r="G1925" s="31">
        <v>11</v>
      </c>
      <c r="H1925" s="31" t="s">
        <v>33</v>
      </c>
      <c r="I1925" s="31">
        <v>4</v>
      </c>
      <c r="J1925" s="84" t="s">
        <v>111</v>
      </c>
      <c r="K1925" s="98"/>
      <c r="L1925" s="98"/>
      <c r="M1925" s="98"/>
      <c r="N1925" s="83" t="s">
        <v>1035</v>
      </c>
      <c r="O1925" s="98">
        <v>27000</v>
      </c>
      <c r="P1925" s="81"/>
      <c r="Q1925" s="33"/>
      <c r="R1925" s="39" t="s">
        <v>862</v>
      </c>
    </row>
    <row r="1926" spans="1:18" ht="18" customHeight="1" x14ac:dyDescent="0.15">
      <c r="A1926" s="30">
        <v>3</v>
      </c>
      <c r="B1926" s="31" t="s">
        <v>859</v>
      </c>
      <c r="C1926" s="31">
        <v>2</v>
      </c>
      <c r="D1926" s="31" t="s">
        <v>1024</v>
      </c>
      <c r="E1926" s="31">
        <v>1</v>
      </c>
      <c r="F1926" s="31" t="s">
        <v>1025</v>
      </c>
      <c r="G1926" s="31">
        <v>11</v>
      </c>
      <c r="H1926" s="31" t="s">
        <v>33</v>
      </c>
      <c r="I1926" s="31">
        <v>4</v>
      </c>
      <c r="J1926" s="84" t="s">
        <v>111</v>
      </c>
      <c r="K1926" s="98"/>
      <c r="L1926" s="98"/>
      <c r="M1926" s="98"/>
      <c r="N1926" s="83" t="s">
        <v>1036</v>
      </c>
      <c r="O1926" s="98"/>
      <c r="P1926" s="81"/>
      <c r="Q1926" s="33"/>
      <c r="R1926" s="39" t="s">
        <v>862</v>
      </c>
    </row>
    <row r="1927" spans="1:18" ht="18" customHeight="1" x14ac:dyDescent="0.15">
      <c r="A1927" s="30">
        <v>3</v>
      </c>
      <c r="B1927" s="31" t="s">
        <v>859</v>
      </c>
      <c r="C1927" s="31">
        <v>2</v>
      </c>
      <c r="D1927" s="31" t="s">
        <v>1024</v>
      </c>
      <c r="E1927" s="31">
        <v>1</v>
      </c>
      <c r="F1927" s="31" t="s">
        <v>1025</v>
      </c>
      <c r="G1927" s="31">
        <v>11</v>
      </c>
      <c r="H1927" s="31" t="s">
        <v>33</v>
      </c>
      <c r="I1927" s="31">
        <v>4</v>
      </c>
      <c r="J1927" s="84" t="s">
        <v>111</v>
      </c>
      <c r="K1927" s="98"/>
      <c r="L1927" s="98"/>
      <c r="M1927" s="98"/>
      <c r="N1927" s="83" t="s">
        <v>1037</v>
      </c>
      <c r="O1927" s="98">
        <v>31104</v>
      </c>
      <c r="P1927" s="81"/>
      <c r="Q1927" s="33"/>
      <c r="R1927" s="39" t="s">
        <v>862</v>
      </c>
    </row>
    <row r="1928" spans="1:18" ht="18" customHeight="1" x14ac:dyDescent="0.15">
      <c r="A1928" s="30">
        <v>3</v>
      </c>
      <c r="B1928" s="31" t="s">
        <v>859</v>
      </c>
      <c r="C1928" s="31">
        <v>2</v>
      </c>
      <c r="D1928" s="31" t="s">
        <v>1024</v>
      </c>
      <c r="E1928" s="31">
        <v>1</v>
      </c>
      <c r="F1928" s="31" t="s">
        <v>1025</v>
      </c>
      <c r="G1928" s="31">
        <v>11</v>
      </c>
      <c r="H1928" s="31" t="s">
        <v>33</v>
      </c>
      <c r="I1928" s="31">
        <v>4</v>
      </c>
      <c r="J1928" s="84" t="s">
        <v>111</v>
      </c>
      <c r="K1928" s="98"/>
      <c r="L1928" s="98"/>
      <c r="M1928" s="98"/>
      <c r="N1928" s="83" t="s">
        <v>1038</v>
      </c>
      <c r="O1928" s="98"/>
      <c r="P1928" s="81"/>
      <c r="Q1928" s="33"/>
      <c r="R1928" s="39" t="s">
        <v>862</v>
      </c>
    </row>
    <row r="1929" spans="1:18" ht="18" customHeight="1" x14ac:dyDescent="0.15">
      <c r="A1929" s="30">
        <v>3</v>
      </c>
      <c r="B1929" s="31" t="s">
        <v>859</v>
      </c>
      <c r="C1929" s="31">
        <v>2</v>
      </c>
      <c r="D1929" s="31" t="s">
        <v>1024</v>
      </c>
      <c r="E1929" s="31">
        <v>1</v>
      </c>
      <c r="F1929" s="31" t="s">
        <v>1025</v>
      </c>
      <c r="G1929" s="31">
        <v>11</v>
      </c>
      <c r="H1929" s="31" t="s">
        <v>33</v>
      </c>
      <c r="I1929" s="31">
        <v>4</v>
      </c>
      <c r="J1929" s="84" t="s">
        <v>111</v>
      </c>
      <c r="K1929" s="98"/>
      <c r="L1929" s="98"/>
      <c r="M1929" s="98"/>
      <c r="N1929" s="83" t="s">
        <v>1039</v>
      </c>
      <c r="O1929" s="98">
        <v>32400</v>
      </c>
      <c r="P1929" s="81"/>
      <c r="Q1929" s="33"/>
      <c r="R1929" s="39" t="s">
        <v>862</v>
      </c>
    </row>
    <row r="1930" spans="1:18" ht="18" customHeight="1" x14ac:dyDescent="0.15">
      <c r="A1930" s="30">
        <v>3</v>
      </c>
      <c r="B1930" s="31" t="s">
        <v>859</v>
      </c>
      <c r="C1930" s="31">
        <v>2</v>
      </c>
      <c r="D1930" s="31" t="s">
        <v>1024</v>
      </c>
      <c r="E1930" s="31">
        <v>1</v>
      </c>
      <c r="F1930" s="31" t="s">
        <v>1025</v>
      </c>
      <c r="G1930" s="31">
        <v>11</v>
      </c>
      <c r="H1930" s="31" t="s">
        <v>33</v>
      </c>
      <c r="I1930" s="31">
        <v>4</v>
      </c>
      <c r="J1930" s="84" t="s">
        <v>111</v>
      </c>
      <c r="K1930" s="98"/>
      <c r="L1930" s="98"/>
      <c r="M1930" s="98"/>
      <c r="N1930" s="83" t="s">
        <v>1040</v>
      </c>
      <c r="O1930" s="98">
        <v>54000</v>
      </c>
      <c r="P1930" s="81"/>
      <c r="Q1930" s="33"/>
      <c r="R1930" s="39" t="s">
        <v>862</v>
      </c>
    </row>
    <row r="1931" spans="1:18" ht="18" customHeight="1" x14ac:dyDescent="0.15">
      <c r="A1931" s="30">
        <v>3</v>
      </c>
      <c r="B1931" s="31" t="s">
        <v>859</v>
      </c>
      <c r="C1931" s="31">
        <v>2</v>
      </c>
      <c r="D1931" s="31" t="s">
        <v>1024</v>
      </c>
      <c r="E1931" s="31">
        <v>1</v>
      </c>
      <c r="F1931" s="31" t="s">
        <v>1025</v>
      </c>
      <c r="G1931" s="32">
        <v>12</v>
      </c>
      <c r="H1931" s="32" t="s">
        <v>36</v>
      </c>
      <c r="I1931" s="32"/>
      <c r="J1931" s="83"/>
      <c r="K1931" s="98"/>
      <c r="L1931" s="98"/>
      <c r="M1931" s="98"/>
      <c r="N1931" s="83"/>
      <c r="O1931" s="33"/>
      <c r="P1931" s="81"/>
      <c r="Q1931" s="33"/>
      <c r="R1931" s="39" t="s">
        <v>862</v>
      </c>
    </row>
    <row r="1932" spans="1:18" ht="18" customHeight="1" x14ac:dyDescent="0.15">
      <c r="A1932" s="30">
        <v>3</v>
      </c>
      <c r="B1932" s="31" t="s">
        <v>859</v>
      </c>
      <c r="C1932" s="31">
        <v>2</v>
      </c>
      <c r="D1932" s="31" t="s">
        <v>1024</v>
      </c>
      <c r="E1932" s="31">
        <v>1</v>
      </c>
      <c r="F1932" s="31" t="s">
        <v>1025</v>
      </c>
      <c r="G1932" s="31">
        <v>12</v>
      </c>
      <c r="H1932" s="31" t="s">
        <v>36</v>
      </c>
      <c r="I1932" s="32">
        <v>1</v>
      </c>
      <c r="J1932" s="83" t="s">
        <v>37</v>
      </c>
      <c r="K1932" s="98">
        <v>411</v>
      </c>
      <c r="L1932" s="98">
        <v>411</v>
      </c>
      <c r="M1932" s="98">
        <f>K1932-L1932</f>
        <v>0</v>
      </c>
      <c r="N1932" s="83" t="s">
        <v>3413</v>
      </c>
      <c r="O1932" s="98">
        <v>18040</v>
      </c>
      <c r="P1932" s="81"/>
      <c r="Q1932" s="33"/>
      <c r="R1932" s="39" t="s">
        <v>862</v>
      </c>
    </row>
    <row r="1933" spans="1:18" ht="18" customHeight="1" x14ac:dyDescent="0.15">
      <c r="A1933" s="30">
        <v>3</v>
      </c>
      <c r="B1933" s="31" t="s">
        <v>859</v>
      </c>
      <c r="C1933" s="31">
        <v>2</v>
      </c>
      <c r="D1933" s="31" t="s">
        <v>1024</v>
      </c>
      <c r="E1933" s="31">
        <v>1</v>
      </c>
      <c r="F1933" s="31" t="s">
        <v>1025</v>
      </c>
      <c r="G1933" s="31">
        <v>12</v>
      </c>
      <c r="H1933" s="31" t="s">
        <v>36</v>
      </c>
      <c r="I1933" s="31">
        <v>1</v>
      </c>
      <c r="J1933" s="84" t="s">
        <v>37</v>
      </c>
      <c r="K1933" s="98"/>
      <c r="L1933" s="98"/>
      <c r="M1933" s="98"/>
      <c r="N1933" s="83" t="s">
        <v>3414</v>
      </c>
      <c r="O1933" s="98">
        <v>57288</v>
      </c>
      <c r="P1933" s="81"/>
      <c r="Q1933" s="33"/>
      <c r="R1933" s="39" t="s">
        <v>862</v>
      </c>
    </row>
    <row r="1934" spans="1:18" ht="18" customHeight="1" x14ac:dyDescent="0.15">
      <c r="A1934" s="30">
        <v>3</v>
      </c>
      <c r="B1934" s="31" t="s">
        <v>859</v>
      </c>
      <c r="C1934" s="31">
        <v>2</v>
      </c>
      <c r="D1934" s="31" t="s">
        <v>1024</v>
      </c>
      <c r="E1934" s="31">
        <v>1</v>
      </c>
      <c r="F1934" s="31" t="s">
        <v>1025</v>
      </c>
      <c r="G1934" s="31">
        <v>12</v>
      </c>
      <c r="H1934" s="31" t="s">
        <v>36</v>
      </c>
      <c r="I1934" s="31">
        <v>1</v>
      </c>
      <c r="J1934" s="84" t="s">
        <v>37</v>
      </c>
      <c r="K1934" s="98"/>
      <c r="L1934" s="98"/>
      <c r="M1934" s="98"/>
      <c r="N1934" s="83" t="s">
        <v>3415</v>
      </c>
      <c r="O1934" s="98">
        <v>49200</v>
      </c>
      <c r="P1934" s="81"/>
      <c r="Q1934" s="33"/>
      <c r="R1934" s="39" t="s">
        <v>862</v>
      </c>
    </row>
    <row r="1935" spans="1:18" ht="18" customHeight="1" x14ac:dyDescent="0.15">
      <c r="A1935" s="30">
        <v>3</v>
      </c>
      <c r="B1935" s="31" t="s">
        <v>859</v>
      </c>
      <c r="C1935" s="31">
        <v>2</v>
      </c>
      <c r="D1935" s="31" t="s">
        <v>1024</v>
      </c>
      <c r="E1935" s="31">
        <v>1</v>
      </c>
      <c r="F1935" s="31" t="s">
        <v>1025</v>
      </c>
      <c r="G1935" s="31">
        <v>12</v>
      </c>
      <c r="H1935" s="31" t="s">
        <v>36</v>
      </c>
      <c r="I1935" s="31">
        <v>1</v>
      </c>
      <c r="J1935" s="84" t="s">
        <v>37</v>
      </c>
      <c r="K1935" s="98"/>
      <c r="L1935" s="98"/>
      <c r="M1935" s="98"/>
      <c r="N1935" s="83" t="s">
        <v>3416</v>
      </c>
      <c r="O1935" s="98">
        <v>49200</v>
      </c>
      <c r="P1935" s="81"/>
      <c r="Q1935" s="33"/>
      <c r="R1935" s="39" t="s">
        <v>862</v>
      </c>
    </row>
    <row r="1936" spans="1:18" ht="18" customHeight="1" x14ac:dyDescent="0.15">
      <c r="A1936" s="30">
        <v>3</v>
      </c>
      <c r="B1936" s="31" t="s">
        <v>859</v>
      </c>
      <c r="C1936" s="31">
        <v>2</v>
      </c>
      <c r="D1936" s="31" t="s">
        <v>1024</v>
      </c>
      <c r="E1936" s="31">
        <v>1</v>
      </c>
      <c r="F1936" s="31" t="s">
        <v>1025</v>
      </c>
      <c r="G1936" s="31">
        <v>12</v>
      </c>
      <c r="H1936" s="31" t="s">
        <v>36</v>
      </c>
      <c r="I1936" s="31">
        <v>1</v>
      </c>
      <c r="J1936" s="84" t="s">
        <v>37</v>
      </c>
      <c r="K1936" s="98"/>
      <c r="L1936" s="98"/>
      <c r="M1936" s="98"/>
      <c r="N1936" s="83" t="s">
        <v>3417</v>
      </c>
      <c r="O1936" s="98">
        <v>14760</v>
      </c>
      <c r="P1936" s="81"/>
      <c r="Q1936" s="33"/>
      <c r="R1936" s="39" t="s">
        <v>862</v>
      </c>
    </row>
    <row r="1937" spans="1:18" ht="18" customHeight="1" x14ac:dyDescent="0.15">
      <c r="A1937" s="30">
        <v>3</v>
      </c>
      <c r="B1937" s="31" t="s">
        <v>859</v>
      </c>
      <c r="C1937" s="31">
        <v>2</v>
      </c>
      <c r="D1937" s="31" t="s">
        <v>1024</v>
      </c>
      <c r="E1937" s="31">
        <v>1</v>
      </c>
      <c r="F1937" s="31" t="s">
        <v>1025</v>
      </c>
      <c r="G1937" s="31">
        <v>12</v>
      </c>
      <c r="H1937" s="31" t="s">
        <v>36</v>
      </c>
      <c r="I1937" s="31">
        <v>1</v>
      </c>
      <c r="J1937" s="84" t="s">
        <v>37</v>
      </c>
      <c r="K1937" s="98"/>
      <c r="L1937" s="98"/>
      <c r="M1937" s="98"/>
      <c r="N1937" s="83" t="s">
        <v>3418</v>
      </c>
      <c r="O1937" s="98">
        <v>60000</v>
      </c>
      <c r="P1937" s="81"/>
      <c r="Q1937" s="33"/>
      <c r="R1937" s="39" t="s">
        <v>862</v>
      </c>
    </row>
    <row r="1938" spans="1:18" ht="18" customHeight="1" x14ac:dyDescent="0.15">
      <c r="A1938" s="30">
        <v>3</v>
      </c>
      <c r="B1938" s="31" t="s">
        <v>859</v>
      </c>
      <c r="C1938" s="31">
        <v>2</v>
      </c>
      <c r="D1938" s="31" t="s">
        <v>1024</v>
      </c>
      <c r="E1938" s="31">
        <v>1</v>
      </c>
      <c r="F1938" s="31" t="s">
        <v>1025</v>
      </c>
      <c r="G1938" s="31">
        <v>12</v>
      </c>
      <c r="H1938" s="31" t="s">
        <v>36</v>
      </c>
      <c r="I1938" s="31">
        <v>1</v>
      </c>
      <c r="J1938" s="84" t="s">
        <v>37</v>
      </c>
      <c r="K1938" s="98"/>
      <c r="L1938" s="98"/>
      <c r="M1938" s="98"/>
      <c r="N1938" s="83" t="s">
        <v>3419</v>
      </c>
      <c r="O1938" s="98">
        <v>55200</v>
      </c>
      <c r="P1938" s="81"/>
      <c r="Q1938" s="33"/>
      <c r="R1938" s="39" t="s">
        <v>862</v>
      </c>
    </row>
    <row r="1939" spans="1:18" ht="18" customHeight="1" x14ac:dyDescent="0.15">
      <c r="A1939" s="30">
        <v>3</v>
      </c>
      <c r="B1939" s="31" t="s">
        <v>859</v>
      </c>
      <c r="C1939" s="31">
        <v>2</v>
      </c>
      <c r="D1939" s="31" t="s">
        <v>1024</v>
      </c>
      <c r="E1939" s="31">
        <v>1</v>
      </c>
      <c r="F1939" s="31" t="s">
        <v>1025</v>
      </c>
      <c r="G1939" s="31">
        <v>12</v>
      </c>
      <c r="H1939" s="31" t="s">
        <v>36</v>
      </c>
      <c r="I1939" s="31">
        <v>1</v>
      </c>
      <c r="J1939" s="84" t="s">
        <v>37</v>
      </c>
      <c r="K1939" s="98"/>
      <c r="L1939" s="98"/>
      <c r="M1939" s="98"/>
      <c r="N1939" s="83" t="s">
        <v>3420</v>
      </c>
      <c r="O1939" s="98">
        <v>66960</v>
      </c>
      <c r="P1939" s="81"/>
      <c r="Q1939" s="33"/>
      <c r="R1939" s="39" t="s">
        <v>862</v>
      </c>
    </row>
    <row r="1940" spans="1:18" ht="18" customHeight="1" x14ac:dyDescent="0.15">
      <c r="A1940" s="30">
        <v>3</v>
      </c>
      <c r="B1940" s="31" t="s">
        <v>859</v>
      </c>
      <c r="C1940" s="31">
        <v>2</v>
      </c>
      <c r="D1940" s="31" t="s">
        <v>1024</v>
      </c>
      <c r="E1940" s="31">
        <v>1</v>
      </c>
      <c r="F1940" s="31" t="s">
        <v>1025</v>
      </c>
      <c r="G1940" s="31">
        <v>12</v>
      </c>
      <c r="H1940" s="31" t="s">
        <v>36</v>
      </c>
      <c r="I1940" s="31">
        <v>1</v>
      </c>
      <c r="J1940" s="84" t="s">
        <v>37</v>
      </c>
      <c r="K1940" s="98"/>
      <c r="L1940" s="98"/>
      <c r="M1940" s="98"/>
      <c r="N1940" s="83" t="s">
        <v>3421</v>
      </c>
      <c r="O1940" s="98">
        <v>19680</v>
      </c>
      <c r="P1940" s="81"/>
      <c r="Q1940" s="33"/>
      <c r="R1940" s="39" t="s">
        <v>862</v>
      </c>
    </row>
    <row r="1941" spans="1:18" ht="18" customHeight="1" x14ac:dyDescent="0.15">
      <c r="A1941" s="30">
        <v>3</v>
      </c>
      <c r="B1941" s="31" t="s">
        <v>859</v>
      </c>
      <c r="C1941" s="31">
        <v>2</v>
      </c>
      <c r="D1941" s="31" t="s">
        <v>1024</v>
      </c>
      <c r="E1941" s="31">
        <v>1</v>
      </c>
      <c r="F1941" s="31" t="s">
        <v>1025</v>
      </c>
      <c r="G1941" s="31">
        <v>12</v>
      </c>
      <c r="H1941" s="31" t="s">
        <v>36</v>
      </c>
      <c r="I1941" s="31">
        <v>1</v>
      </c>
      <c r="J1941" s="84" t="s">
        <v>37</v>
      </c>
      <c r="K1941" s="98"/>
      <c r="L1941" s="98"/>
      <c r="M1941" s="98"/>
      <c r="N1941" s="83" t="s">
        <v>3422</v>
      </c>
      <c r="O1941" s="98">
        <v>19680</v>
      </c>
      <c r="P1941" s="81"/>
      <c r="Q1941" s="33"/>
      <c r="R1941" s="39" t="s">
        <v>862</v>
      </c>
    </row>
    <row r="1942" spans="1:18" ht="18" customHeight="1" x14ac:dyDescent="0.15">
      <c r="A1942" s="30">
        <v>3</v>
      </c>
      <c r="B1942" s="31" t="s">
        <v>859</v>
      </c>
      <c r="C1942" s="31">
        <v>2</v>
      </c>
      <c r="D1942" s="31" t="s">
        <v>1024</v>
      </c>
      <c r="E1942" s="31">
        <v>1</v>
      </c>
      <c r="F1942" s="31" t="s">
        <v>1025</v>
      </c>
      <c r="G1942" s="32">
        <v>13</v>
      </c>
      <c r="H1942" s="32" t="s">
        <v>39</v>
      </c>
      <c r="I1942" s="32"/>
      <c r="J1942" s="83"/>
      <c r="K1942" s="98"/>
      <c r="L1942" s="98"/>
      <c r="M1942" s="98"/>
      <c r="N1942" s="83"/>
      <c r="O1942" s="33"/>
      <c r="P1942" s="81"/>
      <c r="Q1942" s="33"/>
      <c r="R1942" s="39" t="s">
        <v>862</v>
      </c>
    </row>
    <row r="1943" spans="1:18" ht="18" customHeight="1" x14ac:dyDescent="0.15">
      <c r="A1943" s="30">
        <v>3</v>
      </c>
      <c r="B1943" s="31" t="s">
        <v>859</v>
      </c>
      <c r="C1943" s="31">
        <v>2</v>
      </c>
      <c r="D1943" s="31" t="s">
        <v>1024</v>
      </c>
      <c r="E1943" s="31">
        <v>1</v>
      </c>
      <c r="F1943" s="31" t="s">
        <v>1025</v>
      </c>
      <c r="G1943" s="31">
        <v>13</v>
      </c>
      <c r="H1943" s="31" t="s">
        <v>39</v>
      </c>
      <c r="I1943" s="32">
        <v>21</v>
      </c>
      <c r="J1943" s="83" t="s">
        <v>117</v>
      </c>
      <c r="K1943" s="98">
        <v>3118</v>
      </c>
      <c r="L1943" s="98">
        <v>2561</v>
      </c>
      <c r="M1943" s="98">
        <f>K1943-L1943</f>
        <v>557</v>
      </c>
      <c r="N1943" s="83" t="s">
        <v>3423</v>
      </c>
      <c r="O1943" s="98">
        <v>384000</v>
      </c>
      <c r="P1943" s="81"/>
      <c r="Q1943" s="33"/>
      <c r="R1943" s="39" t="s">
        <v>862</v>
      </c>
    </row>
    <row r="1944" spans="1:18" ht="18" customHeight="1" x14ac:dyDescent="0.15">
      <c r="A1944" s="30">
        <v>3</v>
      </c>
      <c r="B1944" s="31" t="s">
        <v>859</v>
      </c>
      <c r="C1944" s="31">
        <v>2</v>
      </c>
      <c r="D1944" s="31" t="s">
        <v>1024</v>
      </c>
      <c r="E1944" s="31">
        <v>1</v>
      </c>
      <c r="F1944" s="31" t="s">
        <v>1025</v>
      </c>
      <c r="G1944" s="31">
        <v>13</v>
      </c>
      <c r="H1944" s="31" t="s">
        <v>39</v>
      </c>
      <c r="I1944" s="31">
        <v>21</v>
      </c>
      <c r="J1944" s="84" t="s">
        <v>117</v>
      </c>
      <c r="K1944" s="98"/>
      <c r="L1944" s="98"/>
      <c r="M1944" s="98"/>
      <c r="N1944" s="83" t="s">
        <v>4324</v>
      </c>
      <c r="O1944" s="98">
        <v>1176</v>
      </c>
      <c r="P1944" s="81"/>
      <c r="Q1944" s="33"/>
      <c r="R1944" s="39" t="s">
        <v>862</v>
      </c>
    </row>
    <row r="1945" spans="1:18" ht="18" customHeight="1" x14ac:dyDescent="0.15">
      <c r="A1945" s="30">
        <v>3</v>
      </c>
      <c r="B1945" s="31" t="s">
        <v>859</v>
      </c>
      <c r="C1945" s="31">
        <v>2</v>
      </c>
      <c r="D1945" s="31" t="s">
        <v>1024</v>
      </c>
      <c r="E1945" s="31">
        <v>1</v>
      </c>
      <c r="F1945" s="31" t="s">
        <v>1025</v>
      </c>
      <c r="G1945" s="31">
        <v>13</v>
      </c>
      <c r="H1945" s="31" t="s">
        <v>39</v>
      </c>
      <c r="I1945" s="31">
        <v>21</v>
      </c>
      <c r="J1945" s="84" t="s">
        <v>117</v>
      </c>
      <c r="K1945" s="98"/>
      <c r="L1945" s="98"/>
      <c r="M1945" s="98"/>
      <c r="N1945" s="83" t="s">
        <v>1041</v>
      </c>
      <c r="O1945" s="98">
        <v>2732675</v>
      </c>
      <c r="P1945" s="81"/>
      <c r="Q1945" s="33"/>
      <c r="R1945" s="39" t="s">
        <v>862</v>
      </c>
    </row>
    <row r="1946" spans="1:18" ht="18" customHeight="1" x14ac:dyDescent="0.15">
      <c r="A1946" s="30">
        <v>3</v>
      </c>
      <c r="B1946" s="31" t="s">
        <v>859</v>
      </c>
      <c r="C1946" s="31">
        <v>2</v>
      </c>
      <c r="D1946" s="31" t="s">
        <v>1024</v>
      </c>
      <c r="E1946" s="31">
        <v>1</v>
      </c>
      <c r="F1946" s="31" t="s">
        <v>1025</v>
      </c>
      <c r="G1946" s="32">
        <v>14</v>
      </c>
      <c r="H1946" s="32" t="s">
        <v>40</v>
      </c>
      <c r="I1946" s="32"/>
      <c r="J1946" s="83"/>
      <c r="K1946" s="98"/>
      <c r="L1946" s="98"/>
      <c r="M1946" s="98"/>
      <c r="N1946" s="83"/>
      <c r="O1946" s="33"/>
      <c r="P1946" s="81"/>
      <c r="Q1946" s="33"/>
      <c r="R1946" s="39" t="s">
        <v>862</v>
      </c>
    </row>
    <row r="1947" spans="1:18" ht="18" customHeight="1" x14ac:dyDescent="0.15">
      <c r="A1947" s="30">
        <v>3</v>
      </c>
      <c r="B1947" s="31" t="s">
        <v>859</v>
      </c>
      <c r="C1947" s="31">
        <v>2</v>
      </c>
      <c r="D1947" s="31" t="s">
        <v>1024</v>
      </c>
      <c r="E1947" s="31">
        <v>1</v>
      </c>
      <c r="F1947" s="31" t="s">
        <v>1025</v>
      </c>
      <c r="G1947" s="31">
        <v>14</v>
      </c>
      <c r="H1947" s="31" t="s">
        <v>40</v>
      </c>
      <c r="I1947" s="32">
        <v>11</v>
      </c>
      <c r="J1947" s="83" t="s">
        <v>41</v>
      </c>
      <c r="K1947" s="98">
        <v>10</v>
      </c>
      <c r="L1947" s="98">
        <v>10</v>
      </c>
      <c r="M1947" s="98">
        <f t="shared" ref="M1947:M1948" si="121">K1947-L1947</f>
        <v>0</v>
      </c>
      <c r="N1947" s="83" t="s">
        <v>1042</v>
      </c>
      <c r="O1947" s="98">
        <v>10000</v>
      </c>
      <c r="P1947" s="81"/>
      <c r="Q1947" s="33"/>
      <c r="R1947" s="39" t="s">
        <v>862</v>
      </c>
    </row>
    <row r="1948" spans="1:18" ht="18" customHeight="1" x14ac:dyDescent="0.15">
      <c r="A1948" s="30">
        <v>3</v>
      </c>
      <c r="B1948" s="31" t="s">
        <v>859</v>
      </c>
      <c r="C1948" s="31">
        <v>2</v>
      </c>
      <c r="D1948" s="31" t="s">
        <v>1024</v>
      </c>
      <c r="E1948" s="31">
        <v>1</v>
      </c>
      <c r="F1948" s="31" t="s">
        <v>1025</v>
      </c>
      <c r="G1948" s="31">
        <v>14</v>
      </c>
      <c r="H1948" s="31" t="s">
        <v>40</v>
      </c>
      <c r="I1948" s="32">
        <v>41</v>
      </c>
      <c r="J1948" s="83" t="s">
        <v>182</v>
      </c>
      <c r="K1948" s="98">
        <v>537</v>
      </c>
      <c r="L1948" s="98">
        <v>532</v>
      </c>
      <c r="M1948" s="98">
        <f t="shared" si="121"/>
        <v>5</v>
      </c>
      <c r="N1948" s="83" t="s">
        <v>1043</v>
      </c>
      <c r="O1948" s="98">
        <v>248520</v>
      </c>
      <c r="P1948" s="81"/>
      <c r="Q1948" s="33"/>
      <c r="R1948" s="39" t="s">
        <v>862</v>
      </c>
    </row>
    <row r="1949" spans="1:18" ht="18" customHeight="1" x14ac:dyDescent="0.15">
      <c r="A1949" s="30">
        <v>3</v>
      </c>
      <c r="B1949" s="31" t="s">
        <v>859</v>
      </c>
      <c r="C1949" s="31">
        <v>2</v>
      </c>
      <c r="D1949" s="31" t="s">
        <v>1024</v>
      </c>
      <c r="E1949" s="31">
        <v>1</v>
      </c>
      <c r="F1949" s="31" t="s">
        <v>1025</v>
      </c>
      <c r="G1949" s="31">
        <v>14</v>
      </c>
      <c r="H1949" s="31" t="s">
        <v>40</v>
      </c>
      <c r="I1949" s="31">
        <v>41</v>
      </c>
      <c r="J1949" s="84" t="s">
        <v>182</v>
      </c>
      <c r="K1949" s="98"/>
      <c r="L1949" s="98"/>
      <c r="M1949" s="98"/>
      <c r="N1949" s="83" t="s">
        <v>1044</v>
      </c>
      <c r="O1949" s="98">
        <v>287760</v>
      </c>
      <c r="P1949" s="81"/>
      <c r="Q1949" s="33"/>
      <c r="R1949" s="39" t="s">
        <v>862</v>
      </c>
    </row>
    <row r="1950" spans="1:18" ht="18" customHeight="1" x14ac:dyDescent="0.15">
      <c r="A1950" s="30">
        <v>3</v>
      </c>
      <c r="B1950" s="31" t="s">
        <v>859</v>
      </c>
      <c r="C1950" s="31">
        <v>2</v>
      </c>
      <c r="D1950" s="31" t="s">
        <v>1024</v>
      </c>
      <c r="E1950" s="31">
        <v>1</v>
      </c>
      <c r="F1950" s="31" t="s">
        <v>1025</v>
      </c>
      <c r="G1950" s="32">
        <v>19</v>
      </c>
      <c r="H1950" s="32" t="s">
        <v>42</v>
      </c>
      <c r="I1950" s="32"/>
      <c r="J1950" s="83"/>
      <c r="K1950" s="98"/>
      <c r="L1950" s="98"/>
      <c r="M1950" s="98"/>
      <c r="N1950" s="83"/>
      <c r="O1950" s="33"/>
      <c r="P1950" s="81"/>
      <c r="Q1950" s="33"/>
      <c r="R1950" s="39" t="s">
        <v>862</v>
      </c>
    </row>
    <row r="1951" spans="1:18" ht="18" customHeight="1" x14ac:dyDescent="0.15">
      <c r="A1951" s="30">
        <v>3</v>
      </c>
      <c r="B1951" s="31" t="s">
        <v>859</v>
      </c>
      <c r="C1951" s="31">
        <v>2</v>
      </c>
      <c r="D1951" s="31" t="s">
        <v>1024</v>
      </c>
      <c r="E1951" s="31">
        <v>1</v>
      </c>
      <c r="F1951" s="31" t="s">
        <v>1025</v>
      </c>
      <c r="G1951" s="31">
        <v>19</v>
      </c>
      <c r="H1951" s="31" t="s">
        <v>42</v>
      </c>
      <c r="I1951" s="32">
        <v>11</v>
      </c>
      <c r="J1951" s="83" t="s">
        <v>43</v>
      </c>
      <c r="K1951" s="98">
        <v>9</v>
      </c>
      <c r="L1951" s="98">
        <v>9</v>
      </c>
      <c r="M1951" s="98">
        <f>K1951-L1951</f>
        <v>0</v>
      </c>
      <c r="N1951" s="83" t="s">
        <v>1045</v>
      </c>
      <c r="O1951" s="98">
        <v>8200</v>
      </c>
      <c r="P1951" s="81"/>
      <c r="Q1951" s="33"/>
      <c r="R1951" s="39" t="s">
        <v>862</v>
      </c>
    </row>
    <row r="1952" spans="1:18" ht="18" customHeight="1" x14ac:dyDescent="0.15">
      <c r="A1952" s="30">
        <v>3</v>
      </c>
      <c r="B1952" s="31" t="s">
        <v>859</v>
      </c>
      <c r="C1952" s="31">
        <v>2</v>
      </c>
      <c r="D1952" s="31" t="s">
        <v>1024</v>
      </c>
      <c r="E1952" s="31">
        <v>1</v>
      </c>
      <c r="F1952" s="31" t="s">
        <v>1025</v>
      </c>
      <c r="G1952" s="32">
        <v>20</v>
      </c>
      <c r="H1952" s="32" t="s">
        <v>879</v>
      </c>
      <c r="I1952" s="32"/>
      <c r="J1952" s="83"/>
      <c r="K1952" s="98"/>
      <c r="L1952" s="98"/>
      <c r="M1952" s="98"/>
      <c r="N1952" s="83"/>
      <c r="O1952" s="33"/>
      <c r="P1952" s="81"/>
      <c r="Q1952" s="33"/>
      <c r="R1952" s="39" t="s">
        <v>862</v>
      </c>
    </row>
    <row r="1953" spans="1:18" ht="18" customHeight="1" x14ac:dyDescent="0.15">
      <c r="A1953" s="30">
        <v>3</v>
      </c>
      <c r="B1953" s="31" t="s">
        <v>859</v>
      </c>
      <c r="C1953" s="31">
        <v>2</v>
      </c>
      <c r="D1953" s="31" t="s">
        <v>1024</v>
      </c>
      <c r="E1953" s="31">
        <v>1</v>
      </c>
      <c r="F1953" s="31" t="s">
        <v>1025</v>
      </c>
      <c r="G1953" s="31">
        <v>20</v>
      </c>
      <c r="H1953" s="31" t="s">
        <v>879</v>
      </c>
      <c r="I1953" s="32">
        <v>11</v>
      </c>
      <c r="J1953" s="83" t="s">
        <v>1046</v>
      </c>
      <c r="K1953" s="98">
        <v>1140</v>
      </c>
      <c r="L1953" s="98">
        <v>1060</v>
      </c>
      <c r="M1953" s="98">
        <f>K1953-L1953</f>
        <v>80</v>
      </c>
      <c r="N1953" s="83" t="s">
        <v>1047</v>
      </c>
      <c r="O1953" s="98"/>
      <c r="P1953" s="81"/>
      <c r="Q1953" s="33"/>
      <c r="R1953" s="39" t="s">
        <v>862</v>
      </c>
    </row>
    <row r="1954" spans="1:18" ht="18" customHeight="1" x14ac:dyDescent="0.15">
      <c r="A1954" s="30">
        <v>3</v>
      </c>
      <c r="B1954" s="31" t="s">
        <v>859</v>
      </c>
      <c r="C1954" s="31">
        <v>2</v>
      </c>
      <c r="D1954" s="31" t="s">
        <v>1024</v>
      </c>
      <c r="E1954" s="31">
        <v>1</v>
      </c>
      <c r="F1954" s="31" t="s">
        <v>1025</v>
      </c>
      <c r="G1954" s="31">
        <v>20</v>
      </c>
      <c r="H1954" s="31" t="s">
        <v>879</v>
      </c>
      <c r="I1954" s="31">
        <v>11</v>
      </c>
      <c r="J1954" s="84" t="s">
        <v>1046</v>
      </c>
      <c r="K1954" s="98"/>
      <c r="L1954" s="98"/>
      <c r="M1954" s="98"/>
      <c r="N1954" s="83" t="s">
        <v>1048</v>
      </c>
      <c r="O1954" s="98"/>
      <c r="P1954" s="81"/>
      <c r="Q1954" s="33"/>
      <c r="R1954" s="39" t="s">
        <v>862</v>
      </c>
    </row>
    <row r="1955" spans="1:18" ht="18" customHeight="1" x14ac:dyDescent="0.15">
      <c r="A1955" s="30">
        <v>3</v>
      </c>
      <c r="B1955" s="31" t="s">
        <v>859</v>
      </c>
      <c r="C1955" s="31">
        <v>2</v>
      </c>
      <c r="D1955" s="31" t="s">
        <v>1024</v>
      </c>
      <c r="E1955" s="31">
        <v>1</v>
      </c>
      <c r="F1955" s="31" t="s">
        <v>1025</v>
      </c>
      <c r="G1955" s="31">
        <v>20</v>
      </c>
      <c r="H1955" s="31" t="s">
        <v>879</v>
      </c>
      <c r="I1955" s="31">
        <v>11</v>
      </c>
      <c r="J1955" s="84" t="s">
        <v>1046</v>
      </c>
      <c r="K1955" s="98"/>
      <c r="L1955" s="98"/>
      <c r="M1955" s="98"/>
      <c r="N1955" s="83" t="s">
        <v>3424</v>
      </c>
      <c r="O1955" s="98">
        <v>910000</v>
      </c>
      <c r="P1955" s="81"/>
      <c r="Q1955" s="33"/>
      <c r="R1955" s="39" t="s">
        <v>862</v>
      </c>
    </row>
    <row r="1956" spans="1:18" ht="18" customHeight="1" x14ac:dyDescent="0.15">
      <c r="A1956" s="30">
        <v>3</v>
      </c>
      <c r="B1956" s="31" t="s">
        <v>859</v>
      </c>
      <c r="C1956" s="31">
        <v>2</v>
      </c>
      <c r="D1956" s="31" t="s">
        <v>1024</v>
      </c>
      <c r="E1956" s="31">
        <v>1</v>
      </c>
      <c r="F1956" s="31" t="s">
        <v>1025</v>
      </c>
      <c r="G1956" s="31">
        <v>20</v>
      </c>
      <c r="H1956" s="31" t="s">
        <v>879</v>
      </c>
      <c r="I1956" s="31">
        <v>11</v>
      </c>
      <c r="J1956" s="84" t="s">
        <v>1046</v>
      </c>
      <c r="K1956" s="98"/>
      <c r="L1956" s="98"/>
      <c r="M1956" s="98"/>
      <c r="N1956" s="83" t="s">
        <v>1049</v>
      </c>
      <c r="O1956" s="98"/>
      <c r="P1956" s="81"/>
      <c r="Q1956" s="33"/>
      <c r="R1956" s="39" t="s">
        <v>862</v>
      </c>
    </row>
    <row r="1957" spans="1:18" ht="18" customHeight="1" x14ac:dyDescent="0.15">
      <c r="A1957" s="30">
        <v>3</v>
      </c>
      <c r="B1957" s="31" t="s">
        <v>859</v>
      </c>
      <c r="C1957" s="31">
        <v>2</v>
      </c>
      <c r="D1957" s="31" t="s">
        <v>1024</v>
      </c>
      <c r="E1957" s="31">
        <v>1</v>
      </c>
      <c r="F1957" s="31" t="s">
        <v>1025</v>
      </c>
      <c r="G1957" s="31">
        <v>20</v>
      </c>
      <c r="H1957" s="31" t="s">
        <v>879</v>
      </c>
      <c r="I1957" s="31">
        <v>11</v>
      </c>
      <c r="J1957" s="84" t="s">
        <v>1046</v>
      </c>
      <c r="K1957" s="98"/>
      <c r="L1957" s="98"/>
      <c r="M1957" s="98"/>
      <c r="N1957" s="83" t="s">
        <v>3425</v>
      </c>
      <c r="O1957" s="98">
        <v>200000</v>
      </c>
      <c r="P1957" s="81"/>
      <c r="Q1957" s="33"/>
      <c r="R1957" s="39" t="s">
        <v>862</v>
      </c>
    </row>
    <row r="1958" spans="1:18" ht="18" customHeight="1" x14ac:dyDescent="0.15">
      <c r="A1958" s="30">
        <v>3</v>
      </c>
      <c r="B1958" s="31" t="s">
        <v>859</v>
      </c>
      <c r="C1958" s="31">
        <v>2</v>
      </c>
      <c r="D1958" s="31" t="s">
        <v>1024</v>
      </c>
      <c r="E1958" s="31">
        <v>1</v>
      </c>
      <c r="F1958" s="31" t="s">
        <v>1025</v>
      </c>
      <c r="G1958" s="31">
        <v>20</v>
      </c>
      <c r="H1958" s="31" t="s">
        <v>879</v>
      </c>
      <c r="I1958" s="31">
        <v>11</v>
      </c>
      <c r="J1958" s="84" t="s">
        <v>1046</v>
      </c>
      <c r="K1958" s="98"/>
      <c r="L1958" s="98"/>
      <c r="M1958" s="98"/>
      <c r="N1958" s="83" t="s">
        <v>1050</v>
      </c>
      <c r="O1958" s="98">
        <v>30000</v>
      </c>
      <c r="P1958" s="81"/>
      <c r="Q1958" s="33"/>
      <c r="R1958" s="39" t="s">
        <v>862</v>
      </c>
    </row>
    <row r="1959" spans="1:18" ht="18" customHeight="1" x14ac:dyDescent="0.15">
      <c r="A1959" s="30">
        <v>3</v>
      </c>
      <c r="B1959" s="31" t="s">
        <v>859</v>
      </c>
      <c r="C1959" s="31">
        <v>2</v>
      </c>
      <c r="D1959" s="31" t="s">
        <v>1024</v>
      </c>
      <c r="E1959" s="31">
        <v>1</v>
      </c>
      <c r="F1959" s="31" t="s">
        <v>1025</v>
      </c>
      <c r="G1959" s="31">
        <v>20</v>
      </c>
      <c r="H1959" s="31" t="s">
        <v>879</v>
      </c>
      <c r="I1959" s="32">
        <v>12</v>
      </c>
      <c r="J1959" s="83" t="s">
        <v>1051</v>
      </c>
      <c r="K1959" s="98">
        <v>7000</v>
      </c>
      <c r="L1959" s="98">
        <v>7500</v>
      </c>
      <c r="M1959" s="98">
        <f>K1959-L1959</f>
        <v>-500</v>
      </c>
      <c r="N1959" s="83" t="s">
        <v>3426</v>
      </c>
      <c r="O1959" s="98">
        <v>3000000</v>
      </c>
      <c r="P1959" s="81"/>
      <c r="Q1959" s="33"/>
      <c r="R1959" s="39" t="s">
        <v>862</v>
      </c>
    </row>
    <row r="1960" spans="1:18" ht="18" customHeight="1" x14ac:dyDescent="0.15">
      <c r="A1960" s="30">
        <v>3</v>
      </c>
      <c r="B1960" s="31" t="s">
        <v>859</v>
      </c>
      <c r="C1960" s="31">
        <v>2</v>
      </c>
      <c r="D1960" s="31" t="s">
        <v>1024</v>
      </c>
      <c r="E1960" s="31">
        <v>1</v>
      </c>
      <c r="F1960" s="31" t="s">
        <v>1025</v>
      </c>
      <c r="G1960" s="31">
        <v>20</v>
      </c>
      <c r="H1960" s="31" t="s">
        <v>879</v>
      </c>
      <c r="I1960" s="31">
        <v>12</v>
      </c>
      <c r="J1960" s="84" t="s">
        <v>1051</v>
      </c>
      <c r="K1960" s="98"/>
      <c r="L1960" s="98"/>
      <c r="M1960" s="98"/>
      <c r="N1960" s="83" t="s">
        <v>1052</v>
      </c>
      <c r="O1960" s="98"/>
      <c r="P1960" s="81"/>
      <c r="Q1960" s="33"/>
      <c r="R1960" s="39" t="s">
        <v>862</v>
      </c>
    </row>
    <row r="1961" spans="1:18" ht="18" customHeight="1" x14ac:dyDescent="0.15">
      <c r="A1961" s="30">
        <v>3</v>
      </c>
      <c r="B1961" s="31" t="s">
        <v>859</v>
      </c>
      <c r="C1961" s="31">
        <v>2</v>
      </c>
      <c r="D1961" s="31" t="s">
        <v>1024</v>
      </c>
      <c r="E1961" s="31">
        <v>1</v>
      </c>
      <c r="F1961" s="31" t="s">
        <v>1025</v>
      </c>
      <c r="G1961" s="31">
        <v>20</v>
      </c>
      <c r="H1961" s="31" t="s">
        <v>879</v>
      </c>
      <c r="I1961" s="31">
        <v>12</v>
      </c>
      <c r="J1961" s="84" t="s">
        <v>1051</v>
      </c>
      <c r="K1961" s="98"/>
      <c r="L1961" s="98"/>
      <c r="M1961" s="98"/>
      <c r="N1961" s="83" t="s">
        <v>4325</v>
      </c>
      <c r="O1961" s="98">
        <v>4000000</v>
      </c>
      <c r="P1961" s="81"/>
      <c r="Q1961" s="33"/>
      <c r="R1961" s="39" t="s">
        <v>862</v>
      </c>
    </row>
    <row r="1962" spans="1:18" ht="18" customHeight="1" x14ac:dyDescent="0.15">
      <c r="A1962" s="30">
        <v>3</v>
      </c>
      <c r="B1962" s="31" t="s">
        <v>859</v>
      </c>
      <c r="C1962" s="31">
        <v>2</v>
      </c>
      <c r="D1962" s="31" t="s">
        <v>1024</v>
      </c>
      <c r="E1962" s="31">
        <v>1</v>
      </c>
      <c r="F1962" s="31" t="s">
        <v>1025</v>
      </c>
      <c r="G1962" s="31">
        <v>20</v>
      </c>
      <c r="H1962" s="31" t="s">
        <v>879</v>
      </c>
      <c r="I1962" s="32">
        <v>13</v>
      </c>
      <c r="J1962" s="83" t="s">
        <v>1053</v>
      </c>
      <c r="K1962" s="98">
        <v>6000</v>
      </c>
      <c r="L1962" s="98">
        <v>6600</v>
      </c>
      <c r="M1962" s="98">
        <f>K1962-L1962</f>
        <v>-600</v>
      </c>
      <c r="N1962" s="83" t="s">
        <v>1054</v>
      </c>
      <c r="O1962" s="98"/>
      <c r="P1962" s="81"/>
      <c r="Q1962" s="33"/>
      <c r="R1962" s="39" t="s">
        <v>862</v>
      </c>
    </row>
    <row r="1963" spans="1:18" ht="18" customHeight="1" x14ac:dyDescent="0.15">
      <c r="A1963" s="30">
        <v>3</v>
      </c>
      <c r="B1963" s="31" t="s">
        <v>859</v>
      </c>
      <c r="C1963" s="31">
        <v>2</v>
      </c>
      <c r="D1963" s="31" t="s">
        <v>1024</v>
      </c>
      <c r="E1963" s="31">
        <v>1</v>
      </c>
      <c r="F1963" s="31" t="s">
        <v>1025</v>
      </c>
      <c r="G1963" s="31">
        <v>20</v>
      </c>
      <c r="H1963" s="31" t="s">
        <v>879</v>
      </c>
      <c r="I1963" s="31">
        <v>13</v>
      </c>
      <c r="J1963" s="84" t="s">
        <v>1053</v>
      </c>
      <c r="K1963" s="98"/>
      <c r="L1963" s="98"/>
      <c r="M1963" s="98"/>
      <c r="N1963" s="83" t="s">
        <v>1055</v>
      </c>
      <c r="O1963" s="98"/>
      <c r="P1963" s="81"/>
      <c r="Q1963" s="33"/>
      <c r="R1963" s="39" t="s">
        <v>862</v>
      </c>
    </row>
    <row r="1964" spans="1:18" ht="18" customHeight="1" x14ac:dyDescent="0.15">
      <c r="A1964" s="30">
        <v>3</v>
      </c>
      <c r="B1964" s="31" t="s">
        <v>859</v>
      </c>
      <c r="C1964" s="31">
        <v>2</v>
      </c>
      <c r="D1964" s="31" t="s">
        <v>1024</v>
      </c>
      <c r="E1964" s="31">
        <v>1</v>
      </c>
      <c r="F1964" s="31" t="s">
        <v>1025</v>
      </c>
      <c r="G1964" s="31">
        <v>20</v>
      </c>
      <c r="H1964" s="31" t="s">
        <v>879</v>
      </c>
      <c r="I1964" s="31">
        <v>13</v>
      </c>
      <c r="J1964" s="84" t="s">
        <v>1053</v>
      </c>
      <c r="K1964" s="98"/>
      <c r="L1964" s="98"/>
      <c r="M1964" s="98"/>
      <c r="N1964" s="83" t="s">
        <v>4326</v>
      </c>
      <c r="O1964" s="98">
        <v>6000000</v>
      </c>
      <c r="P1964" s="81"/>
      <c r="Q1964" s="33"/>
      <c r="R1964" s="39" t="s">
        <v>862</v>
      </c>
    </row>
    <row r="1965" spans="1:18" ht="18" customHeight="1" x14ac:dyDescent="0.15">
      <c r="A1965" s="30">
        <v>3</v>
      </c>
      <c r="B1965" s="31" t="s">
        <v>859</v>
      </c>
      <c r="C1965" s="31">
        <v>2</v>
      </c>
      <c r="D1965" s="31" t="s">
        <v>1024</v>
      </c>
      <c r="E1965" s="31">
        <v>1</v>
      </c>
      <c r="F1965" s="31" t="s">
        <v>1025</v>
      </c>
      <c r="G1965" s="31">
        <v>20</v>
      </c>
      <c r="H1965" s="31" t="s">
        <v>879</v>
      </c>
      <c r="I1965" s="32">
        <v>14</v>
      </c>
      <c r="J1965" s="83" t="s">
        <v>1056</v>
      </c>
      <c r="K1965" s="98">
        <v>300</v>
      </c>
      <c r="L1965" s="98">
        <v>450</v>
      </c>
      <c r="M1965" s="98">
        <f>K1965-L1965</f>
        <v>-150</v>
      </c>
      <c r="N1965" s="83" t="s">
        <v>1057</v>
      </c>
      <c r="O1965" s="98"/>
      <c r="P1965" s="81"/>
      <c r="Q1965" s="33"/>
      <c r="R1965" s="39" t="s">
        <v>862</v>
      </c>
    </row>
    <row r="1966" spans="1:18" ht="18" customHeight="1" x14ac:dyDescent="0.15">
      <c r="A1966" s="30">
        <v>3</v>
      </c>
      <c r="B1966" s="31" t="s">
        <v>859</v>
      </c>
      <c r="C1966" s="31">
        <v>2</v>
      </c>
      <c r="D1966" s="31" t="s">
        <v>1024</v>
      </c>
      <c r="E1966" s="31">
        <v>1</v>
      </c>
      <c r="F1966" s="31" t="s">
        <v>1025</v>
      </c>
      <c r="G1966" s="31">
        <v>20</v>
      </c>
      <c r="H1966" s="31" t="s">
        <v>879</v>
      </c>
      <c r="I1966" s="31">
        <v>14</v>
      </c>
      <c r="J1966" s="84" t="s">
        <v>1056</v>
      </c>
      <c r="K1966" s="98"/>
      <c r="L1966" s="98"/>
      <c r="M1966" s="98"/>
      <c r="N1966" s="83" t="s">
        <v>4327</v>
      </c>
      <c r="O1966" s="98">
        <v>300000</v>
      </c>
      <c r="P1966" s="81"/>
      <c r="Q1966" s="33"/>
      <c r="R1966" s="39" t="s">
        <v>862</v>
      </c>
    </row>
    <row r="1967" spans="1:18" ht="18" customHeight="1" x14ac:dyDescent="0.15">
      <c r="A1967" s="30">
        <v>3</v>
      </c>
      <c r="B1967" s="31" t="s">
        <v>859</v>
      </c>
      <c r="C1967" s="31">
        <v>2</v>
      </c>
      <c r="D1967" s="31" t="s">
        <v>1024</v>
      </c>
      <c r="E1967" s="31">
        <v>1</v>
      </c>
      <c r="F1967" s="31" t="s">
        <v>1025</v>
      </c>
      <c r="G1967" s="31">
        <v>20</v>
      </c>
      <c r="H1967" s="31" t="s">
        <v>879</v>
      </c>
      <c r="I1967" s="32">
        <v>20</v>
      </c>
      <c r="J1967" s="83" t="s">
        <v>141</v>
      </c>
      <c r="K1967" s="98">
        <v>104700</v>
      </c>
      <c r="L1967" s="98">
        <v>109080</v>
      </c>
      <c r="M1967" s="98">
        <f>K1967-L1967</f>
        <v>-4380</v>
      </c>
      <c r="N1967" s="83" t="s">
        <v>141</v>
      </c>
      <c r="O1967" s="98"/>
      <c r="P1967" s="81"/>
      <c r="Q1967" s="33"/>
      <c r="R1967" s="39" t="s">
        <v>862</v>
      </c>
    </row>
    <row r="1968" spans="1:18" ht="18" customHeight="1" x14ac:dyDescent="0.15">
      <c r="A1968" s="30">
        <v>3</v>
      </c>
      <c r="B1968" s="31" t="s">
        <v>859</v>
      </c>
      <c r="C1968" s="31">
        <v>2</v>
      </c>
      <c r="D1968" s="31" t="s">
        <v>1024</v>
      </c>
      <c r="E1968" s="31">
        <v>1</v>
      </c>
      <c r="F1968" s="31" t="s">
        <v>1025</v>
      </c>
      <c r="G1968" s="31">
        <v>20</v>
      </c>
      <c r="H1968" s="31" t="s">
        <v>879</v>
      </c>
      <c r="I1968" s="31">
        <v>20</v>
      </c>
      <c r="J1968" s="84" t="s">
        <v>141</v>
      </c>
      <c r="K1968" s="98"/>
      <c r="L1968" s="98"/>
      <c r="M1968" s="98"/>
      <c r="N1968" s="83" t="s">
        <v>4328</v>
      </c>
      <c r="O1968" s="98">
        <v>19620000</v>
      </c>
      <c r="P1968" s="81"/>
      <c r="Q1968" s="33"/>
      <c r="R1968" s="39" t="s">
        <v>862</v>
      </c>
    </row>
    <row r="1969" spans="1:18" ht="18" customHeight="1" x14ac:dyDescent="0.15">
      <c r="A1969" s="30">
        <v>3</v>
      </c>
      <c r="B1969" s="31" t="s">
        <v>859</v>
      </c>
      <c r="C1969" s="31">
        <v>2</v>
      </c>
      <c r="D1969" s="31" t="s">
        <v>1024</v>
      </c>
      <c r="E1969" s="31">
        <v>1</v>
      </c>
      <c r="F1969" s="31" t="s">
        <v>1025</v>
      </c>
      <c r="G1969" s="31">
        <v>20</v>
      </c>
      <c r="H1969" s="31" t="s">
        <v>879</v>
      </c>
      <c r="I1969" s="31">
        <v>20</v>
      </c>
      <c r="J1969" s="84" t="s">
        <v>141</v>
      </c>
      <c r="K1969" s="98"/>
      <c r="L1969" s="98"/>
      <c r="M1969" s="98"/>
      <c r="N1969" s="83" t="s">
        <v>4329</v>
      </c>
      <c r="O1969" s="98">
        <v>54600000</v>
      </c>
      <c r="P1969" s="81"/>
      <c r="Q1969" s="33"/>
      <c r="R1969" s="39" t="s">
        <v>862</v>
      </c>
    </row>
    <row r="1970" spans="1:18" ht="18" customHeight="1" x14ac:dyDescent="0.15">
      <c r="A1970" s="30">
        <v>3</v>
      </c>
      <c r="B1970" s="31" t="s">
        <v>859</v>
      </c>
      <c r="C1970" s="31">
        <v>2</v>
      </c>
      <c r="D1970" s="31" t="s">
        <v>1024</v>
      </c>
      <c r="E1970" s="31">
        <v>1</v>
      </c>
      <c r="F1970" s="31" t="s">
        <v>1025</v>
      </c>
      <c r="G1970" s="31">
        <v>20</v>
      </c>
      <c r="H1970" s="31" t="s">
        <v>879</v>
      </c>
      <c r="I1970" s="31">
        <v>20</v>
      </c>
      <c r="J1970" s="84" t="s">
        <v>141</v>
      </c>
      <c r="K1970" s="98"/>
      <c r="L1970" s="98"/>
      <c r="M1970" s="98"/>
      <c r="N1970" s="83" t="s">
        <v>4330</v>
      </c>
      <c r="O1970" s="98">
        <v>11700000</v>
      </c>
      <c r="P1970" s="81"/>
      <c r="Q1970" s="33"/>
      <c r="R1970" s="39" t="s">
        <v>862</v>
      </c>
    </row>
    <row r="1971" spans="1:18" ht="18" customHeight="1" x14ac:dyDescent="0.15">
      <c r="A1971" s="30">
        <v>3</v>
      </c>
      <c r="B1971" s="31" t="s">
        <v>859</v>
      </c>
      <c r="C1971" s="31">
        <v>2</v>
      </c>
      <c r="D1971" s="31" t="s">
        <v>1024</v>
      </c>
      <c r="E1971" s="31">
        <v>1</v>
      </c>
      <c r="F1971" s="31" t="s">
        <v>1025</v>
      </c>
      <c r="G1971" s="31">
        <v>20</v>
      </c>
      <c r="H1971" s="31" t="s">
        <v>879</v>
      </c>
      <c r="I1971" s="31">
        <v>20</v>
      </c>
      <c r="J1971" s="84" t="s">
        <v>141</v>
      </c>
      <c r="K1971" s="98"/>
      <c r="L1971" s="98"/>
      <c r="M1971" s="98"/>
      <c r="N1971" s="83" t="s">
        <v>4331</v>
      </c>
      <c r="O1971" s="98">
        <v>18480000</v>
      </c>
      <c r="P1971" s="81"/>
      <c r="Q1971" s="33"/>
      <c r="R1971" s="39" t="s">
        <v>862</v>
      </c>
    </row>
    <row r="1972" spans="1:18" ht="18" customHeight="1" x14ac:dyDescent="0.15">
      <c r="A1972" s="30">
        <v>3</v>
      </c>
      <c r="B1972" s="31" t="s">
        <v>859</v>
      </c>
      <c r="C1972" s="31">
        <v>2</v>
      </c>
      <c r="D1972" s="31" t="s">
        <v>1024</v>
      </c>
      <c r="E1972" s="31">
        <v>1</v>
      </c>
      <c r="F1972" s="31" t="s">
        <v>1025</v>
      </c>
      <c r="G1972" s="31">
        <v>20</v>
      </c>
      <c r="H1972" s="31" t="s">
        <v>879</v>
      </c>
      <c r="I1972" s="31">
        <v>20</v>
      </c>
      <c r="J1972" s="84" t="s">
        <v>141</v>
      </c>
      <c r="K1972" s="98"/>
      <c r="L1972" s="98"/>
      <c r="M1972" s="98"/>
      <c r="N1972" s="83" t="s">
        <v>4332</v>
      </c>
      <c r="O1972" s="98">
        <v>300000</v>
      </c>
      <c r="P1972" s="81"/>
      <c r="Q1972" s="33"/>
      <c r="R1972" s="39" t="s">
        <v>862</v>
      </c>
    </row>
    <row r="1973" spans="1:18" ht="18" customHeight="1" x14ac:dyDescent="0.15">
      <c r="A1973" s="30">
        <v>3</v>
      </c>
      <c r="B1973" s="31" t="s">
        <v>859</v>
      </c>
      <c r="C1973" s="31">
        <v>2</v>
      </c>
      <c r="D1973" s="31" t="s">
        <v>1024</v>
      </c>
      <c r="E1973" s="31">
        <v>1</v>
      </c>
      <c r="F1973" s="31" t="s">
        <v>1025</v>
      </c>
      <c r="G1973" s="31">
        <v>20</v>
      </c>
      <c r="H1973" s="31" t="s">
        <v>879</v>
      </c>
      <c r="I1973" s="32">
        <v>31</v>
      </c>
      <c r="J1973" s="83" t="s">
        <v>1058</v>
      </c>
      <c r="K1973" s="98">
        <v>29710</v>
      </c>
      <c r="L1973" s="98">
        <v>33620</v>
      </c>
      <c r="M1973" s="98">
        <f>K1973-L1973</f>
        <v>-3910</v>
      </c>
      <c r="N1973" s="83" t="s">
        <v>1059</v>
      </c>
      <c r="O1973" s="98">
        <v>12130000</v>
      </c>
      <c r="P1973" s="81"/>
      <c r="Q1973" s="33"/>
      <c r="R1973" s="39" t="s">
        <v>862</v>
      </c>
    </row>
    <row r="1974" spans="1:18" ht="18" customHeight="1" x14ac:dyDescent="0.15">
      <c r="A1974" s="30">
        <v>3</v>
      </c>
      <c r="B1974" s="31" t="s">
        <v>859</v>
      </c>
      <c r="C1974" s="31">
        <v>2</v>
      </c>
      <c r="D1974" s="31" t="s">
        <v>1024</v>
      </c>
      <c r="E1974" s="31">
        <v>1</v>
      </c>
      <c r="F1974" s="31" t="s">
        <v>1025</v>
      </c>
      <c r="G1974" s="31">
        <v>20</v>
      </c>
      <c r="H1974" s="31" t="s">
        <v>879</v>
      </c>
      <c r="I1974" s="31">
        <v>31</v>
      </c>
      <c r="J1974" s="84" t="s">
        <v>1058</v>
      </c>
      <c r="K1974" s="98"/>
      <c r="L1974" s="98"/>
      <c r="M1974" s="98"/>
      <c r="N1974" s="83" t="s">
        <v>1060</v>
      </c>
      <c r="O1974" s="98">
        <v>17580000</v>
      </c>
      <c r="P1974" s="81"/>
      <c r="Q1974" s="33"/>
      <c r="R1974" s="39" t="s">
        <v>862</v>
      </c>
    </row>
    <row r="1975" spans="1:18" ht="18" customHeight="1" x14ac:dyDescent="0.15">
      <c r="A1975" s="30">
        <v>3</v>
      </c>
      <c r="B1975" s="31" t="s">
        <v>859</v>
      </c>
      <c r="C1975" s="31">
        <v>2</v>
      </c>
      <c r="D1975" s="31" t="s">
        <v>1024</v>
      </c>
      <c r="E1975" s="31">
        <v>1</v>
      </c>
      <c r="F1975" s="31" t="s">
        <v>1025</v>
      </c>
      <c r="G1975" s="31">
        <v>20</v>
      </c>
      <c r="H1975" s="31" t="s">
        <v>879</v>
      </c>
      <c r="I1975" s="32">
        <v>33</v>
      </c>
      <c r="J1975" s="83" t="s">
        <v>1061</v>
      </c>
      <c r="K1975" s="98">
        <v>480</v>
      </c>
      <c r="L1975" s="98">
        <v>560</v>
      </c>
      <c r="M1975" s="98">
        <f>K1975-L1975</f>
        <v>-80</v>
      </c>
      <c r="N1975" s="83" t="s">
        <v>1047</v>
      </c>
      <c r="O1975" s="98"/>
      <c r="P1975" s="81"/>
      <c r="Q1975" s="33"/>
      <c r="R1975" s="39" t="s">
        <v>862</v>
      </c>
    </row>
    <row r="1976" spans="1:18" ht="18" customHeight="1" x14ac:dyDescent="0.15">
      <c r="A1976" s="30">
        <v>3</v>
      </c>
      <c r="B1976" s="31" t="s">
        <v>859</v>
      </c>
      <c r="C1976" s="31">
        <v>2</v>
      </c>
      <c r="D1976" s="31" t="s">
        <v>1024</v>
      </c>
      <c r="E1976" s="31">
        <v>1</v>
      </c>
      <c r="F1976" s="31" t="s">
        <v>1025</v>
      </c>
      <c r="G1976" s="31">
        <v>20</v>
      </c>
      <c r="H1976" s="31" t="s">
        <v>879</v>
      </c>
      <c r="I1976" s="31">
        <v>33</v>
      </c>
      <c r="J1976" s="84" t="s">
        <v>1061</v>
      </c>
      <c r="K1976" s="98"/>
      <c r="L1976" s="98"/>
      <c r="M1976" s="98"/>
      <c r="N1976" s="83" t="s">
        <v>4333</v>
      </c>
      <c r="O1976" s="98">
        <v>480000</v>
      </c>
      <c r="P1976" s="81"/>
      <c r="Q1976" s="33"/>
      <c r="R1976" s="39" t="s">
        <v>862</v>
      </c>
    </row>
    <row r="1977" spans="1:18" ht="18" customHeight="1" x14ac:dyDescent="0.15">
      <c r="A1977" s="30">
        <v>3</v>
      </c>
      <c r="B1977" s="31" t="s">
        <v>859</v>
      </c>
      <c r="C1977" s="31">
        <v>2</v>
      </c>
      <c r="D1977" s="31" t="s">
        <v>1024</v>
      </c>
      <c r="E1977" s="31">
        <v>1</v>
      </c>
      <c r="F1977" s="31" t="s">
        <v>1025</v>
      </c>
      <c r="G1977" s="32">
        <v>21</v>
      </c>
      <c r="H1977" s="32" t="s">
        <v>1062</v>
      </c>
      <c r="I1977" s="32"/>
      <c r="J1977" s="83"/>
      <c r="K1977" s="98"/>
      <c r="L1977" s="98"/>
      <c r="M1977" s="98"/>
      <c r="N1977" s="83"/>
      <c r="O1977" s="33"/>
      <c r="P1977" s="81"/>
      <c r="Q1977" s="33"/>
      <c r="R1977" s="39" t="s">
        <v>862</v>
      </c>
    </row>
    <row r="1978" spans="1:18" ht="18" customHeight="1" x14ac:dyDescent="0.15">
      <c r="A1978" s="30">
        <v>3</v>
      </c>
      <c r="B1978" s="31" t="s">
        <v>859</v>
      </c>
      <c r="C1978" s="31">
        <v>2</v>
      </c>
      <c r="D1978" s="31" t="s">
        <v>1024</v>
      </c>
      <c r="E1978" s="31">
        <v>1</v>
      </c>
      <c r="F1978" s="31" t="s">
        <v>1025</v>
      </c>
      <c r="G1978" s="31">
        <v>21</v>
      </c>
      <c r="H1978" s="31" t="s">
        <v>1062</v>
      </c>
      <c r="I1978" s="32">
        <v>11</v>
      </c>
      <c r="J1978" s="83" t="s">
        <v>1063</v>
      </c>
      <c r="K1978" s="98">
        <v>200</v>
      </c>
      <c r="L1978" s="98">
        <v>200</v>
      </c>
      <c r="M1978" s="98">
        <f>K1978-L1978</f>
        <v>0</v>
      </c>
      <c r="N1978" s="83" t="s">
        <v>3427</v>
      </c>
      <c r="O1978" s="98">
        <v>200000</v>
      </c>
      <c r="P1978" s="81"/>
      <c r="Q1978" s="33"/>
      <c r="R1978" s="39" t="s">
        <v>862</v>
      </c>
    </row>
    <row r="1979" spans="1:18" ht="18" customHeight="1" x14ac:dyDescent="0.15">
      <c r="A1979" s="30">
        <v>3</v>
      </c>
      <c r="B1979" s="31" t="s">
        <v>859</v>
      </c>
      <c r="C1979" s="31">
        <v>2</v>
      </c>
      <c r="D1979" s="31" t="s">
        <v>1024</v>
      </c>
      <c r="E1979" s="31">
        <v>1</v>
      </c>
      <c r="F1979" s="31" t="s">
        <v>1025</v>
      </c>
      <c r="G1979" s="32">
        <v>23</v>
      </c>
      <c r="H1979" s="32" t="s">
        <v>57</v>
      </c>
      <c r="I1979" s="32"/>
      <c r="J1979" s="83"/>
      <c r="K1979" s="98"/>
      <c r="L1979" s="98"/>
      <c r="M1979" s="98"/>
      <c r="N1979" s="83"/>
      <c r="O1979" s="33"/>
      <c r="P1979" s="81"/>
      <c r="Q1979" s="33"/>
      <c r="R1979" s="39" t="s">
        <v>862</v>
      </c>
    </row>
    <row r="1980" spans="1:18" ht="18" customHeight="1" x14ac:dyDescent="0.15">
      <c r="A1980" s="30">
        <v>3</v>
      </c>
      <c r="B1980" s="31" t="s">
        <v>859</v>
      </c>
      <c r="C1980" s="31">
        <v>2</v>
      </c>
      <c r="D1980" s="31" t="s">
        <v>1024</v>
      </c>
      <c r="E1980" s="31">
        <v>1</v>
      </c>
      <c r="F1980" s="31" t="s">
        <v>1025</v>
      </c>
      <c r="G1980" s="31">
        <v>23</v>
      </c>
      <c r="H1980" s="31" t="s">
        <v>57</v>
      </c>
      <c r="I1980" s="32">
        <v>11</v>
      </c>
      <c r="J1980" s="83" t="s">
        <v>1064</v>
      </c>
      <c r="K1980" s="98">
        <v>1</v>
      </c>
      <c r="L1980" s="98">
        <v>1</v>
      </c>
      <c r="M1980" s="98">
        <f t="shared" ref="M1980:M1981" si="122">K1980-L1980</f>
        <v>0</v>
      </c>
      <c r="N1980" s="83" t="s">
        <v>1065</v>
      </c>
      <c r="O1980" s="98">
        <v>1000</v>
      </c>
      <c r="P1980" s="81"/>
      <c r="Q1980" s="33"/>
      <c r="R1980" s="39" t="s">
        <v>862</v>
      </c>
    </row>
    <row r="1981" spans="1:18" ht="18" customHeight="1" x14ac:dyDescent="0.15">
      <c r="A1981" s="30">
        <v>3</v>
      </c>
      <c r="B1981" s="31" t="s">
        <v>859</v>
      </c>
      <c r="C1981" s="31">
        <v>2</v>
      </c>
      <c r="D1981" s="31" t="s">
        <v>1024</v>
      </c>
      <c r="E1981" s="31">
        <v>1</v>
      </c>
      <c r="F1981" s="31" t="s">
        <v>1025</v>
      </c>
      <c r="G1981" s="31">
        <v>23</v>
      </c>
      <c r="H1981" s="31" t="s">
        <v>57</v>
      </c>
      <c r="I1981" s="32">
        <v>12</v>
      </c>
      <c r="J1981" s="83" t="s">
        <v>207</v>
      </c>
      <c r="K1981" s="98">
        <v>1</v>
      </c>
      <c r="L1981" s="98">
        <v>1</v>
      </c>
      <c r="M1981" s="98">
        <f t="shared" si="122"/>
        <v>0</v>
      </c>
      <c r="N1981" s="83" t="s">
        <v>1066</v>
      </c>
      <c r="O1981" s="98">
        <v>1000</v>
      </c>
      <c r="P1981" s="81"/>
      <c r="Q1981" s="33"/>
      <c r="R1981" s="39" t="s">
        <v>862</v>
      </c>
    </row>
    <row r="1982" spans="1:18" ht="18" customHeight="1" x14ac:dyDescent="0.15">
      <c r="A1982" s="30">
        <v>3</v>
      </c>
      <c r="B1982" s="31" t="s">
        <v>859</v>
      </c>
      <c r="C1982" s="31">
        <v>2</v>
      </c>
      <c r="D1982" s="31" t="s">
        <v>1024</v>
      </c>
      <c r="E1982" s="31">
        <v>1</v>
      </c>
      <c r="F1982" s="31" t="s">
        <v>1025</v>
      </c>
      <c r="G1982" s="32">
        <v>28</v>
      </c>
      <c r="H1982" s="32" t="s">
        <v>882</v>
      </c>
      <c r="I1982" s="32"/>
      <c r="J1982" s="83"/>
      <c r="K1982" s="98"/>
      <c r="L1982" s="98"/>
      <c r="M1982" s="98"/>
      <c r="N1982" s="83"/>
      <c r="O1982" s="33"/>
      <c r="P1982" s="81"/>
      <c r="Q1982" s="33"/>
      <c r="R1982" s="39" t="s">
        <v>862</v>
      </c>
    </row>
    <row r="1983" spans="1:18" ht="18" customHeight="1" x14ac:dyDescent="0.15">
      <c r="A1983" s="30">
        <v>3</v>
      </c>
      <c r="B1983" s="31" t="s">
        <v>859</v>
      </c>
      <c r="C1983" s="31">
        <v>2</v>
      </c>
      <c r="D1983" s="31" t="s">
        <v>1024</v>
      </c>
      <c r="E1983" s="31">
        <v>1</v>
      </c>
      <c r="F1983" s="31" t="s">
        <v>1025</v>
      </c>
      <c r="G1983" s="31">
        <v>28</v>
      </c>
      <c r="H1983" s="31" t="s">
        <v>882</v>
      </c>
      <c r="I1983" s="32">
        <v>2</v>
      </c>
      <c r="J1983" s="83" t="s">
        <v>1067</v>
      </c>
      <c r="K1983" s="98">
        <v>500</v>
      </c>
      <c r="L1983" s="98">
        <v>948</v>
      </c>
      <c r="M1983" s="98">
        <f>K1983-L1983</f>
        <v>-448</v>
      </c>
      <c r="N1983" s="83" t="s">
        <v>1068</v>
      </c>
      <c r="O1983" s="98"/>
      <c r="P1983" s="81"/>
      <c r="Q1983" s="33"/>
      <c r="R1983" s="39" t="s">
        <v>862</v>
      </c>
    </row>
    <row r="1984" spans="1:18" ht="18" customHeight="1" x14ac:dyDescent="0.15">
      <c r="A1984" s="30">
        <v>3</v>
      </c>
      <c r="B1984" s="31" t="s">
        <v>859</v>
      </c>
      <c r="C1984" s="31">
        <v>2</v>
      </c>
      <c r="D1984" s="31" t="s">
        <v>1024</v>
      </c>
      <c r="E1984" s="31">
        <v>1</v>
      </c>
      <c r="F1984" s="31" t="s">
        <v>1025</v>
      </c>
      <c r="G1984" s="31">
        <v>28</v>
      </c>
      <c r="H1984" s="31" t="s">
        <v>882</v>
      </c>
      <c r="I1984" s="31">
        <v>2</v>
      </c>
      <c r="J1984" s="84" t="s">
        <v>1067</v>
      </c>
      <c r="K1984" s="98"/>
      <c r="L1984" s="98"/>
      <c r="M1984" s="98"/>
      <c r="N1984" s="83" t="s">
        <v>1069</v>
      </c>
      <c r="O1984" s="98">
        <v>500000</v>
      </c>
      <c r="P1984" s="81"/>
      <c r="Q1984" s="33"/>
      <c r="R1984" s="39" t="s">
        <v>862</v>
      </c>
    </row>
    <row r="1985" spans="1:18" s="12" customFormat="1" ht="18" customHeight="1" x14ac:dyDescent="0.15">
      <c r="A1985" s="24">
        <v>4</v>
      </c>
      <c r="B1985" s="25" t="s">
        <v>1070</v>
      </c>
      <c r="C1985" s="25"/>
      <c r="D1985" s="25"/>
      <c r="E1985" s="26"/>
      <c r="F1985" s="25"/>
      <c r="G1985" s="26"/>
      <c r="H1985" s="25"/>
      <c r="I1985" s="26"/>
      <c r="J1985" s="26"/>
      <c r="K1985" s="27">
        <f>IF(C1985="",SUMIFS($K1986:$K$6096,$A1986:$A$6096,A1985,$E1986:$E$6096,""),IF(E1985="",SUMIFS($K1986:$K$6096,$A1986:$A$6096,A1985,$C1986:$C$6096,C1985,$G1986:$G$6096,""),IF(G1985="",SUMIFS($K1986:$K$6096,$A1986:$A$6096,A1985,$C1986:$C$6096,C1985,$E1986:$E$6096,E1985,$R1986:$R$6096,R1985),IF(I1985="",SUMIFS($K1986:$K$6096,$A1986:$A$6096,A1985,$C1986:$C$6096,C1985,$E1986:$E$6096,E1985,$G1986:$G$6096,G1985,$R1986:$R$6096,R1985),0))))</f>
        <v>621614</v>
      </c>
      <c r="L1985" s="27">
        <f>IF(C1985="",SUMIFS($L1986:$L$6096,$A1986:$A$6096,A1985,$E1986:$E$6096,""),IF(E1985="",SUMIFS($L1986:$L$6096,$A1986:$A$6096,A1985,$C1986:$C$6096,C1985,$G1986:$G$6096,""),IF(G1985="",SUMIFS($L1986:$L$6096,$A1986:$A$6096,A1985,$C1986:$C$6096,C1985,$E1986:$E$6096,E1985,$R1986:$R$6096,R1985),IF(I1985="",SUMIFS($L1986:$L$6096,$A1986:$A$6096,A1985,$C1986:$C$6096,C1985,$E1986:$E$6096,E1985,$G1986:$G$6096,G1985,$R1986:$R$6096,R1985),0))))</f>
        <v>624128</v>
      </c>
      <c r="M1985" s="27">
        <f>K1985-L1985</f>
        <v>-2514</v>
      </c>
      <c r="N1985" s="56"/>
      <c r="O1985" s="71"/>
      <c r="P1985" s="28"/>
      <c r="Q1985" s="27">
        <f>IF(C1985="",SUMIFS($Q1986:$Q$6096,$A1986:$A$6096,A1985,$E1986:$E$6096,""),IF(E1985="",SUMIFS($Q1986:$Q$6096,$A1986:$A$6096,A1985,$C1986:$C$6096,C1985,$G1986:$G$6096,""),IF(G1985="",SUMIFS($Q1986:$Q$6096,$A1986:$A$6096,A1985,$C1986:$C$6096,C1985,$E1986:$E$6096,E1985,$R1986:$R$6096,R1985),IF(I1985="",SUMIFS($Q1986:$Q$6096,$A1986:$A$6096,A1985,$C1986:$C$6096,C1985,$E1986:$E$6096,E1985,$G1986:$G$6096,G1985,$R1986:$R$6096,R1985),0))))</f>
        <v>20904</v>
      </c>
      <c r="R1985" s="57"/>
    </row>
    <row r="1986" spans="1:18" s="12" customFormat="1" ht="18" customHeight="1" x14ac:dyDescent="0.15">
      <c r="A1986" s="13">
        <v>4</v>
      </c>
      <c r="B1986" s="14" t="s">
        <v>1070</v>
      </c>
      <c r="C1986" s="15">
        <v>1</v>
      </c>
      <c r="D1986" s="15" t="s">
        <v>2967</v>
      </c>
      <c r="E1986" s="16"/>
      <c r="F1986" s="15"/>
      <c r="G1986" s="16"/>
      <c r="H1986" s="15"/>
      <c r="I1986" s="16"/>
      <c r="J1986" s="16"/>
      <c r="K1986" s="17">
        <f>IF(C1986="",SUMIFS($K1987:$K$6096,$A1987:$A$6096,A1986,$E1987:$E$6096,""),IF(E1986="",SUMIFS($K1987:$K$6096,$A1987:$A$6096,A1986,$C1987:$C$6096,C1986,$G1987:$G$6096,""),IF(G1986="",SUMIFS($K1987:$K$6096,$A1987:$A$6096,A1986,$C1987:$C$6096,C1986,$E1987:$E$6096,E1986,$R1987:$R$6096,R1986),IF(I1986="",SUMIFS($K1987:$K$6096,$A1987:$A$6096,A1986,$C1987:$C$6096,C1986,$E1987:$E$6096,E1986,$G1987:$G$6096,G1986,$R1987:$R$6096,R1986),0))))</f>
        <v>181297</v>
      </c>
      <c r="L1986" s="17">
        <f>IF(C1986="",SUMIFS($L1987:$L$6096,$A1987:$A$6096,A1986,$E1987:$E$6096,""),IF(E1986="",SUMIFS($L1987:$L$6096,$A1987:$A$6096,A1986,$C1987:$C$6096,C1986,$G1987:$G$6096,""),IF(G1986="",SUMIFS($L1987:$L$6096,$A1987:$A$6096,A1986,$C1987:$C$6096,C1986,$E1987:$E$6096,E1986,$R1987:$R$6096,R1986),IF(I1986="",SUMIFS($L1987:$L$6096,$A1987:$A$6096,A1986,$C1987:$C$6096,C1986,$E1987:$E$6096,E1986,$G1987:$G$6096,G1986,$R1987:$R$6096,R1986),0))))</f>
        <v>189408</v>
      </c>
      <c r="M1986" s="17">
        <f t="shared" ref="M1986:M1987" si="123">K1986-L1986</f>
        <v>-8111</v>
      </c>
      <c r="N1986" s="58"/>
      <c r="O1986" s="72"/>
      <c r="P1986" s="18"/>
      <c r="Q1986" s="17">
        <f>IF(C1986="",SUMIFS($Q1987:$Q$6096,$A1987:$A$6096,A1986,$E1987:$E$6096,""),IF(E1986="",SUMIFS($Q1987:$Q$6096,$A1987:$A$6096,A1986,$C1987:$C$6096,C1986,$G1987:$G$6096,""),IF(G1986="",SUMIFS($Q1987:$Q$6096,$A1987:$A$6096,A1986,$C1987:$C$6096,C1986,$E1987:$E$6096,E1986,$R1987:$R$6096,R1986),IF(I1986="",SUMIFS($Q1987:$Q$6096,$A1987:$A$6096,A1986,$C1987:$C$6096,C1986,$E1987:$E$6096,E1986,$G1987:$G$6096,G1986,$R1987:$R$6096,R1986),0))))</f>
        <v>7344</v>
      </c>
      <c r="R1986" s="59"/>
    </row>
    <row r="1987" spans="1:18" s="6" customFormat="1" ht="18" customHeight="1" x14ac:dyDescent="0.15">
      <c r="A1987" s="13">
        <v>4</v>
      </c>
      <c r="B1987" s="14" t="s">
        <v>3050</v>
      </c>
      <c r="C1987" s="19">
        <v>1</v>
      </c>
      <c r="D1987" s="14" t="s">
        <v>1071</v>
      </c>
      <c r="E1987" s="20">
        <v>1</v>
      </c>
      <c r="F1987" s="21" t="s">
        <v>3051</v>
      </c>
      <c r="G1987" s="20"/>
      <c r="H1987" s="21"/>
      <c r="I1987" s="20"/>
      <c r="J1987" s="20"/>
      <c r="K1987" s="22">
        <f>IF(C1987="",SUMIFS($K1988:$K$6096,$A1988:$A$6096,A1987,$E1988:$E$6096,""),IF(E1987="",SUMIFS($K1988:$K$6096,$A1988:$A$6096,A1987,$C1988:$C$6096,C1987,$G1988:$G$6096,""),IF(G1987="",SUMIFS($K1988:$K$6096,$A1988:$A$6096,A1987,$C1988:$C$6096,C1987,$E1988:$E$6096,E1987,$R1988:$R$6096,R1987),IF(I1987="",SUMIFS($K1988:$K$6096,$A1988:$A$6096,A1987,$C1988:$C$6096,C1987,$E1988:$E$6096,E1987,$G1988:$G$6096,G1987,$R1988:$R$6096,R1987),0))))</f>
        <v>23508</v>
      </c>
      <c r="L1987" s="22">
        <f>IF(C1987="",SUMIFS($L1988:$L$6096,$A1988:$A$6096,A1987,$E1988:$E$6096,""),IF(E1987="",SUMIFS($L1988:$L$6096,$A1988:$A$6096,A1987,$C1988:$C$6096,C1987,$G1988:$G$6096,""),IF(G1987="",SUMIFS($L1988:$L$6096,$A1988:$A$6096,A1987,$C1988:$C$6096,C1987,$E1988:$E$6096,E1987,$R1988:$R$6096,R1987),IF(I1987="",SUMIFS($L1988:$L$6096,$A1988:$A$6096,A1987,$C1988:$C$6096,C1987,$E1988:$E$6096,E1987,$G1988:$G$6096,G1987,$R1988:$R$6096,R1987),0))))</f>
        <v>22745</v>
      </c>
      <c r="M1987" s="22">
        <f t="shared" si="123"/>
        <v>763</v>
      </c>
      <c r="N1987" s="77"/>
      <c r="O1987" s="23"/>
      <c r="P1987" s="60"/>
      <c r="Q1987" s="73">
        <f>IF(C1987="",SUMIFS($Q1988:$Q$6096,$A1988:$A$6096,A1987,$E1988:$E$6096,""),IF(E1987="",SUMIFS($Q1988:$Q$6096,$A1988:$A$6096,A1987,$C1988:$C$6096,C1987,$G1988:$G$6096,""),IF(G1987="",SUMIFS($Q1988:$Q$6096,$A1988:$A$6096,A1987,$C1988:$C$6096,C1987,$E1988:$E$6096,E1987,$R1988:$R$6096,R1987),IF(I1987="",SUMIFS($Q1988:$Q$6096,$A1988:$A$6096,A1987,$C1988:$C$6096,C1987,$E1988:$E$6096,E1987,$G1988:$G$6096,G1987,$R1988:$R$6096,R1987),0))))</f>
        <v>451</v>
      </c>
      <c r="R1987" s="61" t="s">
        <v>3017</v>
      </c>
    </row>
    <row r="1988" spans="1:18" ht="18" customHeight="1" x14ac:dyDescent="0.15">
      <c r="A1988" s="30">
        <v>4</v>
      </c>
      <c r="B1988" s="31" t="s">
        <v>1070</v>
      </c>
      <c r="C1988" s="31">
        <v>1</v>
      </c>
      <c r="D1988" s="31" t="s">
        <v>1071</v>
      </c>
      <c r="E1988" s="31">
        <v>1</v>
      </c>
      <c r="F1988" s="31" t="s">
        <v>1072</v>
      </c>
      <c r="G1988" s="32">
        <v>2</v>
      </c>
      <c r="H1988" s="32" t="s">
        <v>20</v>
      </c>
      <c r="I1988" s="32"/>
      <c r="J1988" s="83"/>
      <c r="K1988" s="98"/>
      <c r="L1988" s="98"/>
      <c r="M1988" s="98"/>
      <c r="N1988" s="83"/>
      <c r="O1988" s="33"/>
      <c r="P1988" s="81" t="s">
        <v>2852</v>
      </c>
      <c r="Q1988" s="33">
        <v>94</v>
      </c>
      <c r="R1988" s="39" t="s">
        <v>453</v>
      </c>
    </row>
    <row r="1989" spans="1:18" ht="18" customHeight="1" x14ac:dyDescent="0.15">
      <c r="A1989" s="30">
        <v>4</v>
      </c>
      <c r="B1989" s="31" t="s">
        <v>1070</v>
      </c>
      <c r="C1989" s="31">
        <v>1</v>
      </c>
      <c r="D1989" s="31" t="s">
        <v>1071</v>
      </c>
      <c r="E1989" s="31">
        <v>1</v>
      </c>
      <c r="F1989" s="31" t="s">
        <v>1072</v>
      </c>
      <c r="G1989" s="31">
        <v>2</v>
      </c>
      <c r="H1989" s="31" t="s">
        <v>20</v>
      </c>
      <c r="I1989" s="32">
        <v>3</v>
      </c>
      <c r="J1989" s="83" t="s">
        <v>21</v>
      </c>
      <c r="K1989" s="98">
        <v>12302</v>
      </c>
      <c r="L1989" s="98">
        <v>12062</v>
      </c>
      <c r="M1989" s="98">
        <f>K1989-L1989</f>
        <v>240</v>
      </c>
      <c r="N1989" s="83" t="s">
        <v>70</v>
      </c>
      <c r="O1989" s="98">
        <v>12301800</v>
      </c>
      <c r="P1989" s="81" t="s">
        <v>4856</v>
      </c>
      <c r="Q1989" s="33">
        <v>357</v>
      </c>
      <c r="R1989" s="39" t="s">
        <v>453</v>
      </c>
    </row>
    <row r="1990" spans="1:18" ht="18" customHeight="1" x14ac:dyDescent="0.15">
      <c r="A1990" s="30">
        <v>4</v>
      </c>
      <c r="B1990" s="31" t="s">
        <v>1070</v>
      </c>
      <c r="C1990" s="31">
        <v>1</v>
      </c>
      <c r="D1990" s="31" t="s">
        <v>1071</v>
      </c>
      <c r="E1990" s="31">
        <v>1</v>
      </c>
      <c r="F1990" s="31" t="s">
        <v>1072</v>
      </c>
      <c r="G1990" s="32">
        <v>3</v>
      </c>
      <c r="H1990" s="32" t="s">
        <v>22</v>
      </c>
      <c r="I1990" s="32"/>
      <c r="J1990" s="83"/>
      <c r="K1990" s="98"/>
      <c r="L1990" s="98"/>
      <c r="M1990" s="98"/>
      <c r="N1990" s="83"/>
      <c r="O1990" s="33"/>
      <c r="P1990" s="81" t="s">
        <v>4857</v>
      </c>
      <c r="Q1990" s="33"/>
      <c r="R1990" s="39" t="s">
        <v>453</v>
      </c>
    </row>
    <row r="1991" spans="1:18" ht="18" customHeight="1" x14ac:dyDescent="0.15">
      <c r="A1991" s="30">
        <v>4</v>
      </c>
      <c r="B1991" s="31" t="s">
        <v>1070</v>
      </c>
      <c r="C1991" s="31">
        <v>1</v>
      </c>
      <c r="D1991" s="31" t="s">
        <v>1071</v>
      </c>
      <c r="E1991" s="31">
        <v>1</v>
      </c>
      <c r="F1991" s="31" t="s">
        <v>1072</v>
      </c>
      <c r="G1991" s="31">
        <v>3</v>
      </c>
      <c r="H1991" s="31" t="s">
        <v>22</v>
      </c>
      <c r="I1991" s="32">
        <v>31</v>
      </c>
      <c r="J1991" s="83" t="s">
        <v>23</v>
      </c>
      <c r="K1991" s="98">
        <v>456</v>
      </c>
      <c r="L1991" s="98">
        <v>336</v>
      </c>
      <c r="M1991" s="98">
        <f t="shared" ref="M1991:M1997" si="124">K1991-L1991</f>
        <v>120</v>
      </c>
      <c r="N1991" s="83" t="s">
        <v>70</v>
      </c>
      <c r="O1991" s="98">
        <v>456000</v>
      </c>
      <c r="P1991" s="81"/>
      <c r="Q1991" s="33"/>
      <c r="R1991" s="39" t="s">
        <v>453</v>
      </c>
    </row>
    <row r="1992" spans="1:18" ht="18" customHeight="1" x14ac:dyDescent="0.15">
      <c r="A1992" s="30">
        <v>4</v>
      </c>
      <c r="B1992" s="31" t="s">
        <v>1070</v>
      </c>
      <c r="C1992" s="31">
        <v>1</v>
      </c>
      <c r="D1992" s="31" t="s">
        <v>1071</v>
      </c>
      <c r="E1992" s="31">
        <v>1</v>
      </c>
      <c r="F1992" s="31" t="s">
        <v>1072</v>
      </c>
      <c r="G1992" s="31">
        <v>3</v>
      </c>
      <c r="H1992" s="31" t="s">
        <v>22</v>
      </c>
      <c r="I1992" s="32">
        <v>33</v>
      </c>
      <c r="J1992" s="83" t="s">
        <v>24</v>
      </c>
      <c r="K1992" s="98">
        <v>86</v>
      </c>
      <c r="L1992" s="98">
        <v>24</v>
      </c>
      <c r="M1992" s="98">
        <f t="shared" si="124"/>
        <v>62</v>
      </c>
      <c r="N1992" s="83" t="s">
        <v>70</v>
      </c>
      <c r="O1992" s="98">
        <v>85200</v>
      </c>
      <c r="P1992" s="81"/>
      <c r="Q1992" s="33"/>
      <c r="R1992" s="39" t="s">
        <v>453</v>
      </c>
    </row>
    <row r="1993" spans="1:18" ht="18" customHeight="1" x14ac:dyDescent="0.15">
      <c r="A1993" s="30">
        <v>4</v>
      </c>
      <c r="B1993" s="31" t="s">
        <v>1070</v>
      </c>
      <c r="C1993" s="31">
        <v>1</v>
      </c>
      <c r="D1993" s="31" t="s">
        <v>1071</v>
      </c>
      <c r="E1993" s="31">
        <v>1</v>
      </c>
      <c r="F1993" s="31" t="s">
        <v>1072</v>
      </c>
      <c r="G1993" s="31">
        <v>3</v>
      </c>
      <c r="H1993" s="31" t="s">
        <v>22</v>
      </c>
      <c r="I1993" s="32">
        <v>35</v>
      </c>
      <c r="J1993" s="83" t="s">
        <v>25</v>
      </c>
      <c r="K1993" s="98">
        <v>322</v>
      </c>
      <c r="L1993" s="98">
        <v>325</v>
      </c>
      <c r="M1993" s="98">
        <f t="shared" si="124"/>
        <v>-3</v>
      </c>
      <c r="N1993" s="83" t="s">
        <v>4334</v>
      </c>
      <c r="O1993" s="98">
        <v>321696</v>
      </c>
      <c r="P1993" s="81"/>
      <c r="Q1993" s="33"/>
      <c r="R1993" s="39" t="s">
        <v>453</v>
      </c>
    </row>
    <row r="1994" spans="1:18" ht="18" customHeight="1" x14ac:dyDescent="0.15">
      <c r="A1994" s="30">
        <v>4</v>
      </c>
      <c r="B1994" s="31" t="s">
        <v>1070</v>
      </c>
      <c r="C1994" s="31">
        <v>1</v>
      </c>
      <c r="D1994" s="31" t="s">
        <v>1071</v>
      </c>
      <c r="E1994" s="31">
        <v>1</v>
      </c>
      <c r="F1994" s="31" t="s">
        <v>1072</v>
      </c>
      <c r="G1994" s="31">
        <v>3</v>
      </c>
      <c r="H1994" s="31" t="s">
        <v>22</v>
      </c>
      <c r="I1994" s="32">
        <v>38</v>
      </c>
      <c r="J1994" s="83" t="s">
        <v>74</v>
      </c>
      <c r="K1994" s="98">
        <v>748</v>
      </c>
      <c r="L1994" s="98">
        <v>714</v>
      </c>
      <c r="M1994" s="98">
        <f t="shared" si="124"/>
        <v>34</v>
      </c>
      <c r="N1994" s="83" t="s">
        <v>70</v>
      </c>
      <c r="O1994" s="98">
        <v>747600</v>
      </c>
      <c r="P1994" s="81"/>
      <c r="Q1994" s="33"/>
      <c r="R1994" s="39" t="s">
        <v>453</v>
      </c>
    </row>
    <row r="1995" spans="1:18" ht="18" customHeight="1" x14ac:dyDescent="0.15">
      <c r="A1995" s="30">
        <v>4</v>
      </c>
      <c r="B1995" s="31" t="s">
        <v>1070</v>
      </c>
      <c r="C1995" s="31">
        <v>1</v>
      </c>
      <c r="D1995" s="31" t="s">
        <v>1071</v>
      </c>
      <c r="E1995" s="31">
        <v>1</v>
      </c>
      <c r="F1995" s="31" t="s">
        <v>1072</v>
      </c>
      <c r="G1995" s="31">
        <v>3</v>
      </c>
      <c r="H1995" s="31" t="s">
        <v>22</v>
      </c>
      <c r="I1995" s="32">
        <v>39</v>
      </c>
      <c r="J1995" s="83" t="s">
        <v>26</v>
      </c>
      <c r="K1995" s="98">
        <v>2966</v>
      </c>
      <c r="L1995" s="98">
        <v>2930</v>
      </c>
      <c r="M1995" s="98">
        <f t="shared" si="124"/>
        <v>36</v>
      </c>
      <c r="N1995" s="83" t="s">
        <v>70</v>
      </c>
      <c r="O1995" s="98">
        <v>2965950</v>
      </c>
      <c r="P1995" s="81"/>
      <c r="Q1995" s="33"/>
      <c r="R1995" s="39" t="s">
        <v>453</v>
      </c>
    </row>
    <row r="1996" spans="1:18" ht="18" customHeight="1" x14ac:dyDescent="0.15">
      <c r="A1996" s="30">
        <v>4</v>
      </c>
      <c r="B1996" s="31" t="s">
        <v>1070</v>
      </c>
      <c r="C1996" s="31">
        <v>1</v>
      </c>
      <c r="D1996" s="31" t="s">
        <v>1071</v>
      </c>
      <c r="E1996" s="31">
        <v>1</v>
      </c>
      <c r="F1996" s="31" t="s">
        <v>1072</v>
      </c>
      <c r="G1996" s="31">
        <v>3</v>
      </c>
      <c r="H1996" s="31" t="s">
        <v>22</v>
      </c>
      <c r="I1996" s="32">
        <v>40</v>
      </c>
      <c r="J1996" s="83" t="s">
        <v>27</v>
      </c>
      <c r="K1996" s="98">
        <v>2041</v>
      </c>
      <c r="L1996" s="98">
        <v>1978</v>
      </c>
      <c r="M1996" s="98">
        <f t="shared" si="124"/>
        <v>63</v>
      </c>
      <c r="N1996" s="83" t="s">
        <v>70</v>
      </c>
      <c r="O1996" s="98">
        <v>2040087</v>
      </c>
      <c r="P1996" s="81"/>
      <c r="Q1996" s="33"/>
      <c r="R1996" s="39" t="s">
        <v>453</v>
      </c>
    </row>
    <row r="1997" spans="1:18" ht="18" customHeight="1" x14ac:dyDescent="0.15">
      <c r="A1997" s="30">
        <v>4</v>
      </c>
      <c r="B1997" s="31" t="s">
        <v>1070</v>
      </c>
      <c r="C1997" s="31">
        <v>1</v>
      </c>
      <c r="D1997" s="31" t="s">
        <v>1071</v>
      </c>
      <c r="E1997" s="31">
        <v>1</v>
      </c>
      <c r="F1997" s="31" t="s">
        <v>1072</v>
      </c>
      <c r="G1997" s="31">
        <v>3</v>
      </c>
      <c r="H1997" s="31" t="s">
        <v>22</v>
      </c>
      <c r="I1997" s="32">
        <v>41</v>
      </c>
      <c r="J1997" s="83" t="s">
        <v>75</v>
      </c>
      <c r="K1997" s="98">
        <v>215</v>
      </c>
      <c r="L1997" s="98">
        <v>215</v>
      </c>
      <c r="M1997" s="98">
        <f t="shared" si="124"/>
        <v>0</v>
      </c>
      <c r="N1997" s="83" t="s">
        <v>70</v>
      </c>
      <c r="O1997" s="98">
        <v>214800</v>
      </c>
      <c r="P1997" s="81"/>
      <c r="Q1997" s="33"/>
      <c r="R1997" s="39" t="s">
        <v>453</v>
      </c>
    </row>
    <row r="1998" spans="1:18" ht="18" customHeight="1" x14ac:dyDescent="0.15">
      <c r="A1998" s="30">
        <v>4</v>
      </c>
      <c r="B1998" s="31" t="s">
        <v>1070</v>
      </c>
      <c r="C1998" s="31">
        <v>1</v>
      </c>
      <c r="D1998" s="31" t="s">
        <v>1071</v>
      </c>
      <c r="E1998" s="31">
        <v>1</v>
      </c>
      <c r="F1998" s="31" t="s">
        <v>1072</v>
      </c>
      <c r="G1998" s="32">
        <v>4</v>
      </c>
      <c r="H1998" s="32" t="s">
        <v>28</v>
      </c>
      <c r="I1998" s="32"/>
      <c r="J1998" s="83"/>
      <c r="K1998" s="98"/>
      <c r="L1998" s="98"/>
      <c r="M1998" s="98"/>
      <c r="N1998" s="83"/>
      <c r="O1998" s="33"/>
      <c r="P1998" s="81"/>
      <c r="Q1998" s="33"/>
      <c r="R1998" s="39" t="s">
        <v>453</v>
      </c>
    </row>
    <row r="1999" spans="1:18" ht="18" customHeight="1" x14ac:dyDescent="0.15">
      <c r="A1999" s="30">
        <v>4</v>
      </c>
      <c r="B1999" s="31" t="s">
        <v>1070</v>
      </c>
      <c r="C1999" s="31">
        <v>1</v>
      </c>
      <c r="D1999" s="31" t="s">
        <v>1071</v>
      </c>
      <c r="E1999" s="31">
        <v>1</v>
      </c>
      <c r="F1999" s="31" t="s">
        <v>1072</v>
      </c>
      <c r="G1999" s="31">
        <v>4</v>
      </c>
      <c r="H1999" s="31" t="s">
        <v>28</v>
      </c>
      <c r="I1999" s="32">
        <v>31</v>
      </c>
      <c r="J1999" s="83" t="s">
        <v>29</v>
      </c>
      <c r="K1999" s="98">
        <v>3827</v>
      </c>
      <c r="L1999" s="98">
        <v>3874</v>
      </c>
      <c r="M1999" s="98">
        <f>K1999-L1999</f>
        <v>-47</v>
      </c>
      <c r="N1999" s="83" t="s">
        <v>70</v>
      </c>
      <c r="O1999" s="98">
        <v>3826419</v>
      </c>
      <c r="P1999" s="81"/>
      <c r="Q1999" s="33"/>
      <c r="R1999" s="39" t="s">
        <v>453</v>
      </c>
    </row>
    <row r="2000" spans="1:18" ht="18" customHeight="1" x14ac:dyDescent="0.15">
      <c r="A2000" s="30">
        <v>4</v>
      </c>
      <c r="B2000" s="31" t="s">
        <v>1070</v>
      </c>
      <c r="C2000" s="31">
        <v>1</v>
      </c>
      <c r="D2000" s="31" t="s">
        <v>1071</v>
      </c>
      <c r="E2000" s="31">
        <v>1</v>
      </c>
      <c r="F2000" s="31" t="s">
        <v>1072</v>
      </c>
      <c r="G2000" s="32">
        <v>9</v>
      </c>
      <c r="H2000" s="32" t="s">
        <v>30</v>
      </c>
      <c r="I2000" s="32"/>
      <c r="J2000" s="83"/>
      <c r="K2000" s="98"/>
      <c r="L2000" s="98"/>
      <c r="M2000" s="98"/>
      <c r="N2000" s="83"/>
      <c r="O2000" s="33"/>
      <c r="P2000" s="81"/>
      <c r="Q2000" s="33"/>
      <c r="R2000" s="39" t="s">
        <v>453</v>
      </c>
    </row>
    <row r="2001" spans="1:18" ht="18" customHeight="1" x14ac:dyDescent="0.15">
      <c r="A2001" s="30">
        <v>4</v>
      </c>
      <c r="B2001" s="31" t="s">
        <v>1070</v>
      </c>
      <c r="C2001" s="31">
        <v>1</v>
      </c>
      <c r="D2001" s="31" t="s">
        <v>1071</v>
      </c>
      <c r="E2001" s="31">
        <v>1</v>
      </c>
      <c r="F2001" s="31" t="s">
        <v>1072</v>
      </c>
      <c r="G2001" s="31">
        <v>9</v>
      </c>
      <c r="H2001" s="31" t="s">
        <v>30</v>
      </c>
      <c r="I2001" s="32">
        <v>2</v>
      </c>
      <c r="J2001" s="83" t="s">
        <v>31</v>
      </c>
      <c r="K2001" s="98">
        <v>18</v>
      </c>
      <c r="L2001" s="98">
        <v>10</v>
      </c>
      <c r="M2001" s="98">
        <f>K2001-L2001</f>
        <v>8</v>
      </c>
      <c r="N2001" s="83" t="s">
        <v>3428</v>
      </c>
      <c r="O2001" s="98">
        <v>2000</v>
      </c>
      <c r="P2001" s="81"/>
      <c r="Q2001" s="33"/>
      <c r="R2001" s="39" t="s">
        <v>453</v>
      </c>
    </row>
    <row r="2002" spans="1:18" ht="18" customHeight="1" x14ac:dyDescent="0.15">
      <c r="A2002" s="30">
        <v>4</v>
      </c>
      <c r="B2002" s="31" t="s">
        <v>1070</v>
      </c>
      <c r="C2002" s="31">
        <v>1</v>
      </c>
      <c r="D2002" s="31" t="s">
        <v>1071</v>
      </c>
      <c r="E2002" s="31">
        <v>1</v>
      </c>
      <c r="F2002" s="31" t="s">
        <v>1072</v>
      </c>
      <c r="G2002" s="31">
        <v>9</v>
      </c>
      <c r="H2002" s="31" t="s">
        <v>30</v>
      </c>
      <c r="I2002" s="31">
        <v>2</v>
      </c>
      <c r="J2002" s="84" t="s">
        <v>31</v>
      </c>
      <c r="K2002" s="98"/>
      <c r="L2002" s="98"/>
      <c r="M2002" s="98"/>
      <c r="N2002" s="83" t="s">
        <v>3429</v>
      </c>
      <c r="O2002" s="98">
        <v>7200</v>
      </c>
      <c r="P2002" s="81"/>
      <c r="Q2002" s="33"/>
      <c r="R2002" s="39" t="s">
        <v>453</v>
      </c>
    </row>
    <row r="2003" spans="1:18" ht="18" customHeight="1" x14ac:dyDescent="0.15">
      <c r="A2003" s="30">
        <v>4</v>
      </c>
      <c r="B2003" s="31" t="s">
        <v>1070</v>
      </c>
      <c r="C2003" s="31">
        <v>1</v>
      </c>
      <c r="D2003" s="31" t="s">
        <v>1071</v>
      </c>
      <c r="E2003" s="31">
        <v>1</v>
      </c>
      <c r="F2003" s="31" t="s">
        <v>1072</v>
      </c>
      <c r="G2003" s="31">
        <v>9</v>
      </c>
      <c r="H2003" s="31" t="s">
        <v>30</v>
      </c>
      <c r="I2003" s="31">
        <v>2</v>
      </c>
      <c r="J2003" s="84" t="s">
        <v>31</v>
      </c>
      <c r="K2003" s="98"/>
      <c r="L2003" s="98"/>
      <c r="M2003" s="98"/>
      <c r="N2003" s="83" t="s">
        <v>4335</v>
      </c>
      <c r="O2003" s="98">
        <v>8400</v>
      </c>
      <c r="P2003" s="81"/>
      <c r="Q2003" s="33"/>
      <c r="R2003" s="39" t="s">
        <v>453</v>
      </c>
    </row>
    <row r="2004" spans="1:18" ht="18" customHeight="1" x14ac:dyDescent="0.15">
      <c r="A2004" s="30">
        <v>4</v>
      </c>
      <c r="B2004" s="31" t="s">
        <v>1070</v>
      </c>
      <c r="C2004" s="31">
        <v>1</v>
      </c>
      <c r="D2004" s="31" t="s">
        <v>1071</v>
      </c>
      <c r="E2004" s="31">
        <v>1</v>
      </c>
      <c r="F2004" s="31" t="s">
        <v>1072</v>
      </c>
      <c r="G2004" s="31">
        <v>9</v>
      </c>
      <c r="H2004" s="31" t="s">
        <v>30</v>
      </c>
      <c r="I2004" s="32">
        <v>3</v>
      </c>
      <c r="J2004" s="83" t="s">
        <v>32</v>
      </c>
      <c r="K2004" s="98">
        <v>56</v>
      </c>
      <c r="L2004" s="98">
        <v>7</v>
      </c>
      <c r="M2004" s="98">
        <f>K2004-L2004</f>
        <v>49</v>
      </c>
      <c r="N2004" s="83" t="s">
        <v>4336</v>
      </c>
      <c r="O2004" s="98">
        <v>18800</v>
      </c>
      <c r="P2004" s="81"/>
      <c r="Q2004" s="33"/>
      <c r="R2004" s="39" t="s">
        <v>453</v>
      </c>
    </row>
    <row r="2005" spans="1:18" ht="18" customHeight="1" x14ac:dyDescent="0.15">
      <c r="A2005" s="30">
        <v>4</v>
      </c>
      <c r="B2005" s="31" t="s">
        <v>1070</v>
      </c>
      <c r="C2005" s="31">
        <v>1</v>
      </c>
      <c r="D2005" s="31" t="s">
        <v>1071</v>
      </c>
      <c r="E2005" s="31">
        <v>1</v>
      </c>
      <c r="F2005" s="31" t="s">
        <v>1072</v>
      </c>
      <c r="G2005" s="31">
        <v>9</v>
      </c>
      <c r="H2005" s="31" t="s">
        <v>30</v>
      </c>
      <c r="I2005" s="31">
        <v>3</v>
      </c>
      <c r="J2005" s="84" t="s">
        <v>32</v>
      </c>
      <c r="K2005" s="98"/>
      <c r="L2005" s="98"/>
      <c r="M2005" s="98"/>
      <c r="N2005" s="83" t="s">
        <v>4337</v>
      </c>
      <c r="O2005" s="98">
        <v>36400</v>
      </c>
      <c r="P2005" s="81"/>
      <c r="Q2005" s="33"/>
      <c r="R2005" s="39" t="s">
        <v>453</v>
      </c>
    </row>
    <row r="2006" spans="1:18" ht="18" customHeight="1" x14ac:dyDescent="0.15">
      <c r="A2006" s="30">
        <v>4</v>
      </c>
      <c r="B2006" s="31" t="s">
        <v>1070</v>
      </c>
      <c r="C2006" s="31">
        <v>1</v>
      </c>
      <c r="D2006" s="31" t="s">
        <v>1071</v>
      </c>
      <c r="E2006" s="31">
        <v>1</v>
      </c>
      <c r="F2006" s="31" t="s">
        <v>1072</v>
      </c>
      <c r="G2006" s="32">
        <v>11</v>
      </c>
      <c r="H2006" s="32" t="s">
        <v>33</v>
      </c>
      <c r="I2006" s="32"/>
      <c r="J2006" s="83"/>
      <c r="K2006" s="98"/>
      <c r="L2006" s="98"/>
      <c r="M2006" s="98"/>
      <c r="N2006" s="83"/>
      <c r="O2006" s="33"/>
      <c r="P2006" s="81"/>
      <c r="Q2006" s="33"/>
      <c r="R2006" s="39" t="s">
        <v>453</v>
      </c>
    </row>
    <row r="2007" spans="1:18" ht="18" customHeight="1" x14ac:dyDescent="0.15">
      <c r="A2007" s="30">
        <v>4</v>
      </c>
      <c r="B2007" s="31" t="s">
        <v>1070</v>
      </c>
      <c r="C2007" s="31">
        <v>1</v>
      </c>
      <c r="D2007" s="31" t="s">
        <v>1071</v>
      </c>
      <c r="E2007" s="31">
        <v>1</v>
      </c>
      <c r="F2007" s="31" t="s">
        <v>1072</v>
      </c>
      <c r="G2007" s="31">
        <v>11</v>
      </c>
      <c r="H2007" s="31" t="s">
        <v>33</v>
      </c>
      <c r="I2007" s="32">
        <v>1</v>
      </c>
      <c r="J2007" s="83" t="s">
        <v>34</v>
      </c>
      <c r="K2007" s="98">
        <v>269</v>
      </c>
      <c r="L2007" s="98">
        <v>69</v>
      </c>
      <c r="M2007" s="98">
        <f>K2007-L2007</f>
        <v>200</v>
      </c>
      <c r="N2007" s="83" t="s">
        <v>3430</v>
      </c>
      <c r="O2007" s="98">
        <v>3960</v>
      </c>
      <c r="P2007" s="81"/>
      <c r="Q2007" s="33"/>
      <c r="R2007" s="39" t="s">
        <v>453</v>
      </c>
    </row>
    <row r="2008" spans="1:18" ht="18" customHeight="1" x14ac:dyDescent="0.15">
      <c r="A2008" s="30">
        <v>4</v>
      </c>
      <c r="B2008" s="31" t="s">
        <v>1070</v>
      </c>
      <c r="C2008" s="31">
        <v>1</v>
      </c>
      <c r="D2008" s="31" t="s">
        <v>1071</v>
      </c>
      <c r="E2008" s="31">
        <v>1</v>
      </c>
      <c r="F2008" s="31" t="s">
        <v>1072</v>
      </c>
      <c r="G2008" s="31">
        <v>11</v>
      </c>
      <c r="H2008" s="31" t="s">
        <v>33</v>
      </c>
      <c r="I2008" s="31">
        <v>1</v>
      </c>
      <c r="J2008" s="84" t="s">
        <v>34</v>
      </c>
      <c r="K2008" s="98"/>
      <c r="L2008" s="98"/>
      <c r="M2008" s="98"/>
      <c r="N2008" s="83" t="s">
        <v>3431</v>
      </c>
      <c r="O2008" s="98">
        <v>12320</v>
      </c>
      <c r="P2008" s="81"/>
      <c r="Q2008" s="33"/>
      <c r="R2008" s="39" t="s">
        <v>453</v>
      </c>
    </row>
    <row r="2009" spans="1:18" ht="18" customHeight="1" x14ac:dyDescent="0.15">
      <c r="A2009" s="30">
        <v>4</v>
      </c>
      <c r="B2009" s="31" t="s">
        <v>1070</v>
      </c>
      <c r="C2009" s="31">
        <v>1</v>
      </c>
      <c r="D2009" s="31" t="s">
        <v>1071</v>
      </c>
      <c r="E2009" s="31">
        <v>1</v>
      </c>
      <c r="F2009" s="31" t="s">
        <v>1072</v>
      </c>
      <c r="G2009" s="31">
        <v>11</v>
      </c>
      <c r="H2009" s="31" t="s">
        <v>33</v>
      </c>
      <c r="I2009" s="31">
        <v>1</v>
      </c>
      <c r="J2009" s="84" t="s">
        <v>34</v>
      </c>
      <c r="K2009" s="98"/>
      <c r="L2009" s="98"/>
      <c r="M2009" s="98"/>
      <c r="N2009" s="83" t="s">
        <v>4338</v>
      </c>
      <c r="O2009" s="98">
        <v>13750</v>
      </c>
      <c r="P2009" s="81"/>
      <c r="Q2009" s="33"/>
      <c r="R2009" s="39" t="s">
        <v>453</v>
      </c>
    </row>
    <row r="2010" spans="1:18" ht="18" customHeight="1" x14ac:dyDescent="0.15">
      <c r="A2010" s="30">
        <v>4</v>
      </c>
      <c r="B2010" s="31" t="s">
        <v>1070</v>
      </c>
      <c r="C2010" s="31">
        <v>1</v>
      </c>
      <c r="D2010" s="31" t="s">
        <v>1071</v>
      </c>
      <c r="E2010" s="31">
        <v>1</v>
      </c>
      <c r="F2010" s="31" t="s">
        <v>1072</v>
      </c>
      <c r="G2010" s="31">
        <v>11</v>
      </c>
      <c r="H2010" s="31" t="s">
        <v>33</v>
      </c>
      <c r="I2010" s="31">
        <v>1</v>
      </c>
      <c r="J2010" s="84" t="s">
        <v>34</v>
      </c>
      <c r="K2010" s="98"/>
      <c r="L2010" s="98"/>
      <c r="M2010" s="98"/>
      <c r="N2010" s="83" t="s">
        <v>4339</v>
      </c>
      <c r="O2010" s="98">
        <v>2200</v>
      </c>
      <c r="P2010" s="81"/>
      <c r="Q2010" s="33"/>
      <c r="R2010" s="39" t="s">
        <v>453</v>
      </c>
    </row>
    <row r="2011" spans="1:18" ht="18" customHeight="1" x14ac:dyDescent="0.15">
      <c r="A2011" s="30">
        <v>4</v>
      </c>
      <c r="B2011" s="31" t="s">
        <v>1070</v>
      </c>
      <c r="C2011" s="31">
        <v>1</v>
      </c>
      <c r="D2011" s="31" t="s">
        <v>1071</v>
      </c>
      <c r="E2011" s="31">
        <v>1</v>
      </c>
      <c r="F2011" s="31" t="s">
        <v>1072</v>
      </c>
      <c r="G2011" s="31">
        <v>11</v>
      </c>
      <c r="H2011" s="31" t="s">
        <v>33</v>
      </c>
      <c r="I2011" s="31">
        <v>1</v>
      </c>
      <c r="J2011" s="84" t="s">
        <v>34</v>
      </c>
      <c r="K2011" s="98"/>
      <c r="L2011" s="98"/>
      <c r="M2011" s="98"/>
      <c r="N2011" s="83" t="s">
        <v>1073</v>
      </c>
      <c r="O2011" s="98">
        <v>10000</v>
      </c>
      <c r="P2011" s="81"/>
      <c r="Q2011" s="33"/>
      <c r="R2011" s="39" t="s">
        <v>453</v>
      </c>
    </row>
    <row r="2012" spans="1:18" ht="18" customHeight="1" x14ac:dyDescent="0.15">
      <c r="A2012" s="30">
        <v>4</v>
      </c>
      <c r="B2012" s="31" t="s">
        <v>1070</v>
      </c>
      <c r="C2012" s="31">
        <v>1</v>
      </c>
      <c r="D2012" s="31" t="s">
        <v>1071</v>
      </c>
      <c r="E2012" s="31">
        <v>1</v>
      </c>
      <c r="F2012" s="31" t="s">
        <v>1072</v>
      </c>
      <c r="G2012" s="31">
        <v>11</v>
      </c>
      <c r="H2012" s="31" t="s">
        <v>33</v>
      </c>
      <c r="I2012" s="31">
        <v>1</v>
      </c>
      <c r="J2012" s="84" t="s">
        <v>34</v>
      </c>
      <c r="K2012" s="98"/>
      <c r="L2012" s="98"/>
      <c r="M2012" s="98"/>
      <c r="N2012" s="83" t="s">
        <v>1074</v>
      </c>
      <c r="O2012" s="98">
        <v>10000</v>
      </c>
      <c r="P2012" s="81"/>
      <c r="Q2012" s="33"/>
      <c r="R2012" s="39" t="s">
        <v>453</v>
      </c>
    </row>
    <row r="2013" spans="1:18" ht="18" customHeight="1" x14ac:dyDescent="0.15">
      <c r="A2013" s="30">
        <v>4</v>
      </c>
      <c r="B2013" s="31" t="s">
        <v>1070</v>
      </c>
      <c r="C2013" s="31">
        <v>1</v>
      </c>
      <c r="D2013" s="31" t="s">
        <v>1071</v>
      </c>
      <c r="E2013" s="31">
        <v>1</v>
      </c>
      <c r="F2013" s="31" t="s">
        <v>1072</v>
      </c>
      <c r="G2013" s="31">
        <v>11</v>
      </c>
      <c r="H2013" s="31" t="s">
        <v>33</v>
      </c>
      <c r="I2013" s="31">
        <v>1</v>
      </c>
      <c r="J2013" s="84" t="s">
        <v>34</v>
      </c>
      <c r="K2013" s="98"/>
      <c r="L2013" s="98"/>
      <c r="M2013" s="98"/>
      <c r="N2013" s="83" t="s">
        <v>3432</v>
      </c>
      <c r="O2013" s="98">
        <v>6600</v>
      </c>
      <c r="P2013" s="81"/>
      <c r="Q2013" s="33"/>
      <c r="R2013" s="39" t="s">
        <v>453</v>
      </c>
    </row>
    <row r="2014" spans="1:18" ht="18" customHeight="1" x14ac:dyDescent="0.15">
      <c r="A2014" s="30">
        <v>4</v>
      </c>
      <c r="B2014" s="31" t="s">
        <v>1070</v>
      </c>
      <c r="C2014" s="31">
        <v>1</v>
      </c>
      <c r="D2014" s="31" t="s">
        <v>1071</v>
      </c>
      <c r="E2014" s="31">
        <v>1</v>
      </c>
      <c r="F2014" s="31" t="s">
        <v>1072</v>
      </c>
      <c r="G2014" s="31">
        <v>11</v>
      </c>
      <c r="H2014" s="31" t="s">
        <v>33</v>
      </c>
      <c r="I2014" s="31">
        <v>1</v>
      </c>
      <c r="J2014" s="84" t="s">
        <v>34</v>
      </c>
      <c r="K2014" s="98"/>
      <c r="L2014" s="98"/>
      <c r="M2014" s="98"/>
      <c r="N2014" s="83" t="s">
        <v>1075</v>
      </c>
      <c r="O2014" s="98">
        <v>10000</v>
      </c>
      <c r="P2014" s="81"/>
      <c r="Q2014" s="33"/>
      <c r="R2014" s="39" t="s">
        <v>453</v>
      </c>
    </row>
    <row r="2015" spans="1:18" ht="18" customHeight="1" x14ac:dyDescent="0.15">
      <c r="A2015" s="30">
        <v>4</v>
      </c>
      <c r="B2015" s="31" t="s">
        <v>1070</v>
      </c>
      <c r="C2015" s="31">
        <v>1</v>
      </c>
      <c r="D2015" s="31" t="s">
        <v>1071</v>
      </c>
      <c r="E2015" s="31">
        <v>1</v>
      </c>
      <c r="F2015" s="31" t="s">
        <v>1072</v>
      </c>
      <c r="G2015" s="31">
        <v>11</v>
      </c>
      <c r="H2015" s="31" t="s">
        <v>33</v>
      </c>
      <c r="I2015" s="31">
        <v>1</v>
      </c>
      <c r="J2015" s="84" t="s">
        <v>34</v>
      </c>
      <c r="K2015" s="98"/>
      <c r="L2015" s="98"/>
      <c r="M2015" s="98"/>
      <c r="N2015" s="83" t="s">
        <v>1076</v>
      </c>
      <c r="O2015" s="98">
        <v>200000</v>
      </c>
      <c r="P2015" s="81"/>
      <c r="Q2015" s="33"/>
      <c r="R2015" s="39" t="s">
        <v>453</v>
      </c>
    </row>
    <row r="2016" spans="1:18" ht="18" customHeight="1" x14ac:dyDescent="0.15">
      <c r="A2016" s="30">
        <v>4</v>
      </c>
      <c r="B2016" s="31" t="s">
        <v>1070</v>
      </c>
      <c r="C2016" s="31">
        <v>1</v>
      </c>
      <c r="D2016" s="31" t="s">
        <v>1071</v>
      </c>
      <c r="E2016" s="31">
        <v>1</v>
      </c>
      <c r="F2016" s="31" t="s">
        <v>1072</v>
      </c>
      <c r="G2016" s="31">
        <v>11</v>
      </c>
      <c r="H2016" s="31" t="s">
        <v>33</v>
      </c>
      <c r="I2016" s="32">
        <v>4</v>
      </c>
      <c r="J2016" s="83" t="s">
        <v>111</v>
      </c>
      <c r="K2016" s="98">
        <v>52</v>
      </c>
      <c r="L2016" s="98">
        <v>51</v>
      </c>
      <c r="M2016" s="98">
        <f>K2016-L2016</f>
        <v>1</v>
      </c>
      <c r="N2016" s="83" t="s">
        <v>3433</v>
      </c>
      <c r="O2016" s="98">
        <v>27280</v>
      </c>
      <c r="P2016" s="81"/>
      <c r="Q2016" s="33"/>
      <c r="R2016" s="39" t="s">
        <v>453</v>
      </c>
    </row>
    <row r="2017" spans="1:18" ht="18" customHeight="1" x14ac:dyDescent="0.15">
      <c r="A2017" s="30">
        <v>4</v>
      </c>
      <c r="B2017" s="31" t="s">
        <v>1070</v>
      </c>
      <c r="C2017" s="31">
        <v>1</v>
      </c>
      <c r="D2017" s="31" t="s">
        <v>1071</v>
      </c>
      <c r="E2017" s="31">
        <v>1</v>
      </c>
      <c r="F2017" s="31" t="s">
        <v>1072</v>
      </c>
      <c r="G2017" s="31">
        <v>11</v>
      </c>
      <c r="H2017" s="31" t="s">
        <v>33</v>
      </c>
      <c r="I2017" s="31">
        <v>4</v>
      </c>
      <c r="J2017" s="84" t="s">
        <v>111</v>
      </c>
      <c r="K2017" s="98"/>
      <c r="L2017" s="98"/>
      <c r="M2017" s="98"/>
      <c r="N2017" s="83" t="s">
        <v>3434</v>
      </c>
      <c r="O2017" s="98">
        <v>24200</v>
      </c>
      <c r="P2017" s="81"/>
      <c r="Q2017" s="33"/>
      <c r="R2017" s="39" t="s">
        <v>453</v>
      </c>
    </row>
    <row r="2018" spans="1:18" ht="18" customHeight="1" x14ac:dyDescent="0.15">
      <c r="A2018" s="30">
        <v>4</v>
      </c>
      <c r="B2018" s="31" t="s">
        <v>1070</v>
      </c>
      <c r="C2018" s="31">
        <v>1</v>
      </c>
      <c r="D2018" s="31" t="s">
        <v>1071</v>
      </c>
      <c r="E2018" s="31">
        <v>1</v>
      </c>
      <c r="F2018" s="31" t="s">
        <v>1072</v>
      </c>
      <c r="G2018" s="32">
        <v>12</v>
      </c>
      <c r="H2018" s="32" t="s">
        <v>36</v>
      </c>
      <c r="I2018" s="32"/>
      <c r="J2018" s="83"/>
      <c r="K2018" s="98"/>
      <c r="L2018" s="98"/>
      <c r="M2018" s="98"/>
      <c r="N2018" s="83"/>
      <c r="O2018" s="33"/>
      <c r="P2018" s="81"/>
      <c r="Q2018" s="33"/>
      <c r="R2018" s="39" t="s">
        <v>453</v>
      </c>
    </row>
    <row r="2019" spans="1:18" ht="18" customHeight="1" x14ac:dyDescent="0.15">
      <c r="A2019" s="30">
        <v>4</v>
      </c>
      <c r="B2019" s="31" t="s">
        <v>1070</v>
      </c>
      <c r="C2019" s="31">
        <v>1</v>
      </c>
      <c r="D2019" s="31" t="s">
        <v>1071</v>
      </c>
      <c r="E2019" s="31">
        <v>1</v>
      </c>
      <c r="F2019" s="31" t="s">
        <v>1072</v>
      </c>
      <c r="G2019" s="31">
        <v>12</v>
      </c>
      <c r="H2019" s="31" t="s">
        <v>36</v>
      </c>
      <c r="I2019" s="32">
        <v>1</v>
      </c>
      <c r="J2019" s="83" t="s">
        <v>37</v>
      </c>
      <c r="K2019" s="98">
        <v>85</v>
      </c>
      <c r="L2019" s="98">
        <v>85</v>
      </c>
      <c r="M2019" s="98">
        <f>K2019-L2019</f>
        <v>0</v>
      </c>
      <c r="N2019" s="83" t="s">
        <v>3435</v>
      </c>
      <c r="O2019" s="98">
        <v>54000</v>
      </c>
      <c r="P2019" s="81"/>
      <c r="Q2019" s="33"/>
      <c r="R2019" s="39" t="s">
        <v>453</v>
      </c>
    </row>
    <row r="2020" spans="1:18" ht="18" customHeight="1" x14ac:dyDescent="0.15">
      <c r="A2020" s="30">
        <v>4</v>
      </c>
      <c r="B2020" s="31" t="s">
        <v>1070</v>
      </c>
      <c r="C2020" s="31">
        <v>1</v>
      </c>
      <c r="D2020" s="31" t="s">
        <v>1071</v>
      </c>
      <c r="E2020" s="31">
        <v>1</v>
      </c>
      <c r="F2020" s="31" t="s">
        <v>1072</v>
      </c>
      <c r="G2020" s="31">
        <v>12</v>
      </c>
      <c r="H2020" s="31" t="s">
        <v>36</v>
      </c>
      <c r="I2020" s="31">
        <v>1</v>
      </c>
      <c r="J2020" s="84" t="s">
        <v>37</v>
      </c>
      <c r="K2020" s="98"/>
      <c r="L2020" s="98"/>
      <c r="M2020" s="98"/>
      <c r="N2020" s="83" t="s">
        <v>3436</v>
      </c>
      <c r="O2020" s="98">
        <v>8200</v>
      </c>
      <c r="P2020" s="81"/>
      <c r="Q2020" s="33"/>
      <c r="R2020" s="39" t="s">
        <v>453</v>
      </c>
    </row>
    <row r="2021" spans="1:18" ht="18" customHeight="1" x14ac:dyDescent="0.15">
      <c r="A2021" s="30">
        <v>4</v>
      </c>
      <c r="B2021" s="31" t="s">
        <v>1070</v>
      </c>
      <c r="C2021" s="31">
        <v>1</v>
      </c>
      <c r="D2021" s="31" t="s">
        <v>1071</v>
      </c>
      <c r="E2021" s="31">
        <v>1</v>
      </c>
      <c r="F2021" s="31" t="s">
        <v>1072</v>
      </c>
      <c r="G2021" s="31">
        <v>12</v>
      </c>
      <c r="H2021" s="31" t="s">
        <v>36</v>
      </c>
      <c r="I2021" s="31">
        <v>1</v>
      </c>
      <c r="J2021" s="84" t="s">
        <v>37</v>
      </c>
      <c r="K2021" s="98"/>
      <c r="L2021" s="98"/>
      <c r="M2021" s="98"/>
      <c r="N2021" s="83" t="s">
        <v>3437</v>
      </c>
      <c r="O2021" s="98">
        <v>14400</v>
      </c>
      <c r="P2021" s="81"/>
      <c r="Q2021" s="33"/>
      <c r="R2021" s="39" t="s">
        <v>453</v>
      </c>
    </row>
    <row r="2022" spans="1:18" ht="18" customHeight="1" x14ac:dyDescent="0.15">
      <c r="A2022" s="30">
        <v>4</v>
      </c>
      <c r="B2022" s="31" t="s">
        <v>1070</v>
      </c>
      <c r="C2022" s="31">
        <v>1</v>
      </c>
      <c r="D2022" s="31" t="s">
        <v>1071</v>
      </c>
      <c r="E2022" s="31">
        <v>1</v>
      </c>
      <c r="F2022" s="31" t="s">
        <v>1072</v>
      </c>
      <c r="G2022" s="31">
        <v>12</v>
      </c>
      <c r="H2022" s="31" t="s">
        <v>36</v>
      </c>
      <c r="I2022" s="31">
        <v>1</v>
      </c>
      <c r="J2022" s="84" t="s">
        <v>37</v>
      </c>
      <c r="K2022" s="98"/>
      <c r="L2022" s="98"/>
      <c r="M2022" s="98"/>
      <c r="N2022" s="83" t="s">
        <v>3438</v>
      </c>
      <c r="O2022" s="98">
        <v>8200</v>
      </c>
      <c r="P2022" s="81"/>
      <c r="Q2022" s="33"/>
      <c r="R2022" s="39" t="s">
        <v>453</v>
      </c>
    </row>
    <row r="2023" spans="1:18" ht="18" customHeight="1" x14ac:dyDescent="0.15">
      <c r="A2023" s="30">
        <v>4</v>
      </c>
      <c r="B2023" s="31" t="s">
        <v>1070</v>
      </c>
      <c r="C2023" s="31">
        <v>1</v>
      </c>
      <c r="D2023" s="31" t="s">
        <v>1071</v>
      </c>
      <c r="E2023" s="31">
        <v>1</v>
      </c>
      <c r="F2023" s="31" t="s">
        <v>1072</v>
      </c>
      <c r="G2023" s="32">
        <v>14</v>
      </c>
      <c r="H2023" s="32" t="s">
        <v>40</v>
      </c>
      <c r="I2023" s="32"/>
      <c r="J2023" s="83"/>
      <c r="K2023" s="98"/>
      <c r="L2023" s="98"/>
      <c r="M2023" s="98"/>
      <c r="N2023" s="83"/>
      <c r="O2023" s="33"/>
      <c r="P2023" s="81"/>
      <c r="Q2023" s="33"/>
      <c r="R2023" s="39" t="s">
        <v>453</v>
      </c>
    </row>
    <row r="2024" spans="1:18" ht="18" customHeight="1" x14ac:dyDescent="0.15">
      <c r="A2024" s="30">
        <v>4</v>
      </c>
      <c r="B2024" s="31" t="s">
        <v>1070</v>
      </c>
      <c r="C2024" s="31">
        <v>1</v>
      </c>
      <c r="D2024" s="31" t="s">
        <v>1071</v>
      </c>
      <c r="E2024" s="31">
        <v>1</v>
      </c>
      <c r="F2024" s="31" t="s">
        <v>1072</v>
      </c>
      <c r="G2024" s="31">
        <v>14</v>
      </c>
      <c r="H2024" s="31" t="s">
        <v>40</v>
      </c>
      <c r="I2024" s="32">
        <v>1</v>
      </c>
      <c r="J2024" s="83" t="s">
        <v>41</v>
      </c>
      <c r="K2024" s="98">
        <v>10</v>
      </c>
      <c r="L2024" s="98">
        <v>10</v>
      </c>
      <c r="M2024" s="98">
        <f>K2024-L2024</f>
        <v>0</v>
      </c>
      <c r="N2024" s="83" t="s">
        <v>466</v>
      </c>
      <c r="O2024" s="98">
        <v>10000</v>
      </c>
      <c r="P2024" s="81"/>
      <c r="Q2024" s="33"/>
      <c r="R2024" s="39" t="s">
        <v>453</v>
      </c>
    </row>
    <row r="2025" spans="1:18" ht="18" customHeight="1" x14ac:dyDescent="0.15">
      <c r="A2025" s="30">
        <v>4</v>
      </c>
      <c r="B2025" s="31" t="s">
        <v>1070</v>
      </c>
      <c r="C2025" s="31">
        <v>1</v>
      </c>
      <c r="D2025" s="31" t="s">
        <v>1071</v>
      </c>
      <c r="E2025" s="31">
        <v>1</v>
      </c>
      <c r="F2025" s="31" t="s">
        <v>1072</v>
      </c>
      <c r="G2025" s="32">
        <v>19</v>
      </c>
      <c r="H2025" s="32" t="s">
        <v>42</v>
      </c>
      <c r="I2025" s="32"/>
      <c r="J2025" s="83"/>
      <c r="K2025" s="98"/>
      <c r="L2025" s="98"/>
      <c r="M2025" s="98"/>
      <c r="N2025" s="83"/>
      <c r="O2025" s="33"/>
      <c r="P2025" s="81"/>
      <c r="Q2025" s="33"/>
      <c r="R2025" s="39" t="s">
        <v>453</v>
      </c>
    </row>
    <row r="2026" spans="1:18" ht="18" customHeight="1" x14ac:dyDescent="0.15">
      <c r="A2026" s="30">
        <v>4</v>
      </c>
      <c r="B2026" s="31" t="s">
        <v>1070</v>
      </c>
      <c r="C2026" s="31">
        <v>1</v>
      </c>
      <c r="D2026" s="31" t="s">
        <v>1071</v>
      </c>
      <c r="E2026" s="31">
        <v>1</v>
      </c>
      <c r="F2026" s="31" t="s">
        <v>1072</v>
      </c>
      <c r="G2026" s="31">
        <v>19</v>
      </c>
      <c r="H2026" s="31" t="s">
        <v>42</v>
      </c>
      <c r="I2026" s="32">
        <v>31</v>
      </c>
      <c r="J2026" s="83" t="s">
        <v>1077</v>
      </c>
      <c r="K2026" s="98">
        <v>55</v>
      </c>
      <c r="L2026" s="98">
        <v>55</v>
      </c>
      <c r="M2026" s="98">
        <f>K2026-L2026</f>
        <v>0</v>
      </c>
      <c r="N2026" s="83" t="s">
        <v>1077</v>
      </c>
      <c r="O2026" s="98">
        <v>55000</v>
      </c>
      <c r="P2026" s="81"/>
      <c r="Q2026" s="33"/>
      <c r="R2026" s="39" t="s">
        <v>453</v>
      </c>
    </row>
    <row r="2027" spans="1:18" s="6" customFormat="1" ht="18" customHeight="1" x14ac:dyDescent="0.15">
      <c r="A2027" s="13">
        <v>4</v>
      </c>
      <c r="B2027" s="14" t="s">
        <v>3050</v>
      </c>
      <c r="C2027" s="19">
        <v>1</v>
      </c>
      <c r="D2027" s="14" t="s">
        <v>1071</v>
      </c>
      <c r="E2027" s="20">
        <v>1</v>
      </c>
      <c r="F2027" s="21" t="s">
        <v>3051</v>
      </c>
      <c r="G2027" s="20"/>
      <c r="H2027" s="21"/>
      <c r="I2027" s="20"/>
      <c r="J2027" s="20"/>
      <c r="K2027" s="22">
        <f>IF(C2027="",SUMIFS($K2028:$K$6096,$A2028:$A$6096,A2027,$E2028:$E$6096,""),IF(E2027="",SUMIFS($K2028:$K$6096,$A2028:$A$6096,A2027,$C2028:$C$6096,C2027,$G2028:$G$6096,""),IF(G2027="",SUMIFS($K2028:$K$6096,$A2028:$A$6096,A2027,$C2028:$C$6096,C2027,$E2028:$E$6096,E2027,$R2028:$R$6096,R2027),IF(I2027="",SUMIFS($K2028:$K$6096,$A2028:$A$6096,A2027,$C2028:$C$6096,C2027,$E2028:$E$6096,E2027,$G2028:$G$6096,G2027,$R2028:$R$6096,R2027),0))))</f>
        <v>18846</v>
      </c>
      <c r="L2027" s="22">
        <f>IF(C2027="",SUMIFS($L2028:$L$6096,$A2028:$A$6096,A2027,$E2028:$E$6096,""),IF(E2027="",SUMIFS($L2028:$L$6096,$A2028:$A$6096,A2027,$C2028:$C$6096,C2027,$G2028:$G$6096,""),IF(G2027="",SUMIFS($L2028:$L$6096,$A2028:$A$6096,A2027,$C2028:$C$6096,C2027,$E2028:$E$6096,E2027,$R2028:$R$6096,R2027),IF(I2027="",SUMIFS($L2028:$L$6096,$A2028:$A$6096,A2027,$C2028:$C$6096,C2027,$E2028:$E$6096,E2027,$G2028:$G$6096,G2027,$R2028:$R$6096,R2027),0))))</f>
        <v>17160</v>
      </c>
      <c r="M2027" s="22">
        <f t="shared" ref="M2027" si="125">K2027-L2027</f>
        <v>1686</v>
      </c>
      <c r="N2027" s="77"/>
      <c r="O2027" s="23"/>
      <c r="P2027" s="60"/>
      <c r="Q2027" s="73">
        <f>IF(C2027="",SUMIFS($Q2028:$Q$6096,$A2028:$A$6096,A2027,$E2028:$E$6096,""),IF(E2027="",SUMIFS($Q2028:$Q$6096,$A2028:$A$6096,A2027,$C2028:$C$6096,C2027,$G2028:$G$6096,""),IF(G2027="",SUMIFS($Q2028:$Q$6096,$A2028:$A$6096,A2027,$C2028:$C$6096,C2027,$E2028:$E$6096,E2027,$R2028:$R$6096,R2027),IF(I2027="",SUMIFS($Q2028:$Q$6096,$A2028:$A$6096,A2027,$C2028:$C$6096,C2027,$E2028:$E$6096,E2027,$G2028:$G$6096,G2027,$R2028:$R$6096,R2027),0))))</f>
        <v>0</v>
      </c>
      <c r="R2027" s="61" t="s">
        <v>3041</v>
      </c>
    </row>
    <row r="2028" spans="1:18" ht="18" customHeight="1" x14ac:dyDescent="0.15">
      <c r="A2028" s="30">
        <v>4</v>
      </c>
      <c r="B2028" s="31" t="s">
        <v>1070</v>
      </c>
      <c r="C2028" s="31">
        <v>1</v>
      </c>
      <c r="D2028" s="31" t="s">
        <v>1071</v>
      </c>
      <c r="E2028" s="31">
        <v>1</v>
      </c>
      <c r="F2028" s="31" t="s">
        <v>1072</v>
      </c>
      <c r="G2028" s="32">
        <v>2</v>
      </c>
      <c r="H2028" s="32" t="s">
        <v>20</v>
      </c>
      <c r="I2028" s="32"/>
      <c r="J2028" s="83"/>
      <c r="K2028" s="98"/>
      <c r="L2028" s="98"/>
      <c r="M2028" s="98"/>
      <c r="N2028" s="83"/>
      <c r="O2028" s="33"/>
      <c r="P2028" s="81"/>
      <c r="Q2028" s="33"/>
      <c r="R2028" s="39" t="s">
        <v>862</v>
      </c>
    </row>
    <row r="2029" spans="1:18" ht="18" customHeight="1" x14ac:dyDescent="0.15">
      <c r="A2029" s="30">
        <v>4</v>
      </c>
      <c r="B2029" s="31" t="s">
        <v>1070</v>
      </c>
      <c r="C2029" s="31">
        <v>1</v>
      </c>
      <c r="D2029" s="31" t="s">
        <v>1071</v>
      </c>
      <c r="E2029" s="31">
        <v>1</v>
      </c>
      <c r="F2029" s="31" t="s">
        <v>1072</v>
      </c>
      <c r="G2029" s="31">
        <v>2</v>
      </c>
      <c r="H2029" s="31" t="s">
        <v>20</v>
      </c>
      <c r="I2029" s="32">
        <v>3</v>
      </c>
      <c r="J2029" s="83" t="s">
        <v>21</v>
      </c>
      <c r="K2029" s="98">
        <v>9884</v>
      </c>
      <c r="L2029" s="98">
        <v>9465</v>
      </c>
      <c r="M2029" s="98">
        <f>K2029-L2029</f>
        <v>419</v>
      </c>
      <c r="N2029" s="83" t="s">
        <v>70</v>
      </c>
      <c r="O2029" s="98">
        <v>9883500</v>
      </c>
      <c r="P2029" s="81"/>
      <c r="Q2029" s="33"/>
      <c r="R2029" s="39" t="s">
        <v>862</v>
      </c>
    </row>
    <row r="2030" spans="1:18" ht="18" customHeight="1" x14ac:dyDescent="0.15">
      <c r="A2030" s="30">
        <v>4</v>
      </c>
      <c r="B2030" s="31" t="s">
        <v>1070</v>
      </c>
      <c r="C2030" s="31">
        <v>1</v>
      </c>
      <c r="D2030" s="31" t="s">
        <v>1071</v>
      </c>
      <c r="E2030" s="31">
        <v>1</v>
      </c>
      <c r="F2030" s="31" t="s">
        <v>1072</v>
      </c>
      <c r="G2030" s="32">
        <v>3</v>
      </c>
      <c r="H2030" s="32" t="s">
        <v>22</v>
      </c>
      <c r="I2030" s="32"/>
      <c r="J2030" s="83"/>
      <c r="K2030" s="98"/>
      <c r="L2030" s="98"/>
      <c r="M2030" s="98"/>
      <c r="N2030" s="83"/>
      <c r="O2030" s="33"/>
      <c r="P2030" s="81"/>
      <c r="Q2030" s="33"/>
      <c r="R2030" s="39" t="s">
        <v>862</v>
      </c>
    </row>
    <row r="2031" spans="1:18" ht="18" customHeight="1" x14ac:dyDescent="0.15">
      <c r="A2031" s="30">
        <v>4</v>
      </c>
      <c r="B2031" s="31" t="s">
        <v>1070</v>
      </c>
      <c r="C2031" s="31">
        <v>1</v>
      </c>
      <c r="D2031" s="31" t="s">
        <v>1071</v>
      </c>
      <c r="E2031" s="31">
        <v>1</v>
      </c>
      <c r="F2031" s="31" t="s">
        <v>1072</v>
      </c>
      <c r="G2031" s="31">
        <v>3</v>
      </c>
      <c r="H2031" s="31" t="s">
        <v>22</v>
      </c>
      <c r="I2031" s="32">
        <v>31</v>
      </c>
      <c r="J2031" s="83" t="s">
        <v>23</v>
      </c>
      <c r="K2031" s="98">
        <v>378</v>
      </c>
      <c r="L2031" s="98">
        <v>378</v>
      </c>
      <c r="M2031" s="98">
        <f t="shared" ref="M2031:M2037" si="126">K2031-L2031</f>
        <v>0</v>
      </c>
      <c r="N2031" s="83" t="s">
        <v>70</v>
      </c>
      <c r="O2031" s="98">
        <v>378000</v>
      </c>
      <c r="P2031" s="81"/>
      <c r="Q2031" s="33"/>
      <c r="R2031" s="39" t="s">
        <v>862</v>
      </c>
    </row>
    <row r="2032" spans="1:18" ht="18" customHeight="1" x14ac:dyDescent="0.15">
      <c r="A2032" s="30">
        <v>4</v>
      </c>
      <c r="B2032" s="31" t="s">
        <v>1070</v>
      </c>
      <c r="C2032" s="31">
        <v>1</v>
      </c>
      <c r="D2032" s="31" t="s">
        <v>1071</v>
      </c>
      <c r="E2032" s="31">
        <v>1</v>
      </c>
      <c r="F2032" s="31" t="s">
        <v>1072</v>
      </c>
      <c r="G2032" s="31">
        <v>3</v>
      </c>
      <c r="H2032" s="31" t="s">
        <v>22</v>
      </c>
      <c r="I2032" s="32">
        <v>32</v>
      </c>
      <c r="J2032" s="83" t="s">
        <v>139</v>
      </c>
      <c r="K2032" s="98">
        <v>264</v>
      </c>
      <c r="L2032" s="98">
        <v>0</v>
      </c>
      <c r="M2032" s="98">
        <f t="shared" si="126"/>
        <v>264</v>
      </c>
      <c r="N2032" s="83" t="s">
        <v>70</v>
      </c>
      <c r="O2032" s="98">
        <v>264000</v>
      </c>
      <c r="P2032" s="81"/>
      <c r="Q2032" s="33"/>
      <c r="R2032" s="39" t="s">
        <v>862</v>
      </c>
    </row>
    <row r="2033" spans="1:18" ht="18" customHeight="1" x14ac:dyDescent="0.15">
      <c r="A2033" s="30">
        <v>4</v>
      </c>
      <c r="B2033" s="31" t="s">
        <v>1070</v>
      </c>
      <c r="C2033" s="31">
        <v>1</v>
      </c>
      <c r="D2033" s="31" t="s">
        <v>1071</v>
      </c>
      <c r="E2033" s="31">
        <v>1</v>
      </c>
      <c r="F2033" s="31" t="s">
        <v>1072</v>
      </c>
      <c r="G2033" s="31">
        <v>3</v>
      </c>
      <c r="H2033" s="31" t="s">
        <v>22</v>
      </c>
      <c r="I2033" s="32">
        <v>33</v>
      </c>
      <c r="J2033" s="83" t="s">
        <v>24</v>
      </c>
      <c r="K2033" s="98">
        <v>110</v>
      </c>
      <c r="L2033" s="98">
        <v>134</v>
      </c>
      <c r="M2033" s="98">
        <f t="shared" si="126"/>
        <v>-24</v>
      </c>
      <c r="N2033" s="83" t="s">
        <v>70</v>
      </c>
      <c r="O2033" s="98">
        <v>109200</v>
      </c>
      <c r="P2033" s="81"/>
      <c r="Q2033" s="33"/>
      <c r="R2033" s="39" t="s">
        <v>862</v>
      </c>
    </row>
    <row r="2034" spans="1:18" ht="18" customHeight="1" x14ac:dyDescent="0.15">
      <c r="A2034" s="30">
        <v>4</v>
      </c>
      <c r="B2034" s="31" t="s">
        <v>1070</v>
      </c>
      <c r="C2034" s="31">
        <v>1</v>
      </c>
      <c r="D2034" s="31" t="s">
        <v>1071</v>
      </c>
      <c r="E2034" s="31">
        <v>1</v>
      </c>
      <c r="F2034" s="31" t="s">
        <v>1072</v>
      </c>
      <c r="G2034" s="31">
        <v>3</v>
      </c>
      <c r="H2034" s="31" t="s">
        <v>22</v>
      </c>
      <c r="I2034" s="32">
        <v>38</v>
      </c>
      <c r="J2034" s="83" t="s">
        <v>74</v>
      </c>
      <c r="K2034" s="98">
        <v>572</v>
      </c>
      <c r="L2034" s="98">
        <v>0</v>
      </c>
      <c r="M2034" s="98">
        <f t="shared" si="126"/>
        <v>572</v>
      </c>
      <c r="N2034" s="83" t="s">
        <v>70</v>
      </c>
      <c r="O2034" s="98">
        <v>571200</v>
      </c>
      <c r="P2034" s="81"/>
      <c r="Q2034" s="33"/>
      <c r="R2034" s="39" t="s">
        <v>862</v>
      </c>
    </row>
    <row r="2035" spans="1:18" ht="18" customHeight="1" x14ac:dyDescent="0.15">
      <c r="A2035" s="30">
        <v>4</v>
      </c>
      <c r="B2035" s="31" t="s">
        <v>1070</v>
      </c>
      <c r="C2035" s="31">
        <v>1</v>
      </c>
      <c r="D2035" s="31" t="s">
        <v>1071</v>
      </c>
      <c r="E2035" s="31">
        <v>1</v>
      </c>
      <c r="F2035" s="31" t="s">
        <v>1072</v>
      </c>
      <c r="G2035" s="31">
        <v>3</v>
      </c>
      <c r="H2035" s="31" t="s">
        <v>22</v>
      </c>
      <c r="I2035" s="32">
        <v>39</v>
      </c>
      <c r="J2035" s="83" t="s">
        <v>26</v>
      </c>
      <c r="K2035" s="98">
        <v>2366</v>
      </c>
      <c r="L2035" s="98">
        <v>2220</v>
      </c>
      <c r="M2035" s="98">
        <f t="shared" si="126"/>
        <v>146</v>
      </c>
      <c r="N2035" s="83" t="s">
        <v>70</v>
      </c>
      <c r="O2035" s="98">
        <v>2365050</v>
      </c>
      <c r="P2035" s="81"/>
      <c r="Q2035" s="33"/>
      <c r="R2035" s="39" t="s">
        <v>862</v>
      </c>
    </row>
    <row r="2036" spans="1:18" ht="18" customHeight="1" x14ac:dyDescent="0.15">
      <c r="A2036" s="30">
        <v>4</v>
      </c>
      <c r="B2036" s="31" t="s">
        <v>1070</v>
      </c>
      <c r="C2036" s="31">
        <v>1</v>
      </c>
      <c r="D2036" s="31" t="s">
        <v>1071</v>
      </c>
      <c r="E2036" s="31">
        <v>1</v>
      </c>
      <c r="F2036" s="31" t="s">
        <v>1072</v>
      </c>
      <c r="G2036" s="31">
        <v>3</v>
      </c>
      <c r="H2036" s="31" t="s">
        <v>22</v>
      </c>
      <c r="I2036" s="32">
        <v>40</v>
      </c>
      <c r="J2036" s="83" t="s">
        <v>27</v>
      </c>
      <c r="K2036" s="98">
        <v>1625</v>
      </c>
      <c r="L2036" s="98">
        <v>1481</v>
      </c>
      <c r="M2036" s="98">
        <f t="shared" si="126"/>
        <v>144</v>
      </c>
      <c r="N2036" s="83" t="s">
        <v>70</v>
      </c>
      <c r="O2036" s="98">
        <v>1624548</v>
      </c>
      <c r="P2036" s="81"/>
      <c r="Q2036" s="33"/>
      <c r="R2036" s="39" t="s">
        <v>862</v>
      </c>
    </row>
    <row r="2037" spans="1:18" ht="18" customHeight="1" x14ac:dyDescent="0.15">
      <c r="A2037" s="30">
        <v>4</v>
      </c>
      <c r="B2037" s="31" t="s">
        <v>1070</v>
      </c>
      <c r="C2037" s="31">
        <v>1</v>
      </c>
      <c r="D2037" s="31" t="s">
        <v>1071</v>
      </c>
      <c r="E2037" s="31">
        <v>1</v>
      </c>
      <c r="F2037" s="31" t="s">
        <v>1072</v>
      </c>
      <c r="G2037" s="31">
        <v>3</v>
      </c>
      <c r="H2037" s="31" t="s">
        <v>22</v>
      </c>
      <c r="I2037" s="32">
        <v>41</v>
      </c>
      <c r="J2037" s="83" t="s">
        <v>75</v>
      </c>
      <c r="K2037" s="98">
        <v>177</v>
      </c>
      <c r="L2037" s="98">
        <v>163</v>
      </c>
      <c r="M2037" s="98">
        <f t="shared" si="126"/>
        <v>14</v>
      </c>
      <c r="N2037" s="83" t="s">
        <v>70</v>
      </c>
      <c r="O2037" s="98">
        <v>176800</v>
      </c>
      <c r="P2037" s="81"/>
      <c r="Q2037" s="33"/>
      <c r="R2037" s="39" t="s">
        <v>862</v>
      </c>
    </row>
    <row r="2038" spans="1:18" ht="18" customHeight="1" x14ac:dyDescent="0.15">
      <c r="A2038" s="30">
        <v>4</v>
      </c>
      <c r="B2038" s="31" t="s">
        <v>1070</v>
      </c>
      <c r="C2038" s="31">
        <v>1</v>
      </c>
      <c r="D2038" s="31" t="s">
        <v>1071</v>
      </c>
      <c r="E2038" s="31">
        <v>1</v>
      </c>
      <c r="F2038" s="31" t="s">
        <v>1072</v>
      </c>
      <c r="G2038" s="32">
        <v>4</v>
      </c>
      <c r="H2038" s="32" t="s">
        <v>28</v>
      </c>
      <c r="I2038" s="32"/>
      <c r="J2038" s="83"/>
      <c r="K2038" s="98"/>
      <c r="L2038" s="98"/>
      <c r="M2038" s="98"/>
      <c r="N2038" s="83"/>
      <c r="O2038" s="33"/>
      <c r="P2038" s="81"/>
      <c r="Q2038" s="33"/>
      <c r="R2038" s="39" t="s">
        <v>862</v>
      </c>
    </row>
    <row r="2039" spans="1:18" ht="18" customHeight="1" x14ac:dyDescent="0.15">
      <c r="A2039" s="30">
        <v>4</v>
      </c>
      <c r="B2039" s="31" t="s">
        <v>1070</v>
      </c>
      <c r="C2039" s="31">
        <v>1</v>
      </c>
      <c r="D2039" s="31" t="s">
        <v>1071</v>
      </c>
      <c r="E2039" s="31">
        <v>1</v>
      </c>
      <c r="F2039" s="31" t="s">
        <v>1072</v>
      </c>
      <c r="G2039" s="31">
        <v>4</v>
      </c>
      <c r="H2039" s="31" t="s">
        <v>28</v>
      </c>
      <c r="I2039" s="32">
        <v>31</v>
      </c>
      <c r="J2039" s="83" t="s">
        <v>29</v>
      </c>
      <c r="K2039" s="98">
        <v>3050</v>
      </c>
      <c r="L2039" s="98">
        <v>2899</v>
      </c>
      <c r="M2039" s="98">
        <f>K2039-L2039</f>
        <v>151</v>
      </c>
      <c r="N2039" s="83" t="s">
        <v>70</v>
      </c>
      <c r="O2039" s="98">
        <v>3049677</v>
      </c>
      <c r="P2039" s="81"/>
      <c r="Q2039" s="33"/>
      <c r="R2039" s="39" t="s">
        <v>862</v>
      </c>
    </row>
    <row r="2040" spans="1:18" ht="18" customHeight="1" x14ac:dyDescent="0.15">
      <c r="A2040" s="30">
        <v>4</v>
      </c>
      <c r="B2040" s="31" t="s">
        <v>1070</v>
      </c>
      <c r="C2040" s="31">
        <v>1</v>
      </c>
      <c r="D2040" s="31" t="s">
        <v>1071</v>
      </c>
      <c r="E2040" s="31">
        <v>1</v>
      </c>
      <c r="F2040" s="31" t="s">
        <v>1072</v>
      </c>
      <c r="G2040" s="32">
        <v>21</v>
      </c>
      <c r="H2040" s="32" t="s">
        <v>1062</v>
      </c>
      <c r="I2040" s="32"/>
      <c r="J2040" s="83"/>
      <c r="K2040" s="98"/>
      <c r="L2040" s="98"/>
      <c r="M2040" s="98"/>
      <c r="N2040" s="83"/>
      <c r="O2040" s="33"/>
      <c r="P2040" s="81"/>
      <c r="Q2040" s="33"/>
      <c r="R2040" s="39" t="s">
        <v>862</v>
      </c>
    </row>
    <row r="2041" spans="1:18" ht="18" customHeight="1" x14ac:dyDescent="0.15">
      <c r="A2041" s="30">
        <v>4</v>
      </c>
      <c r="B2041" s="31" t="s">
        <v>1070</v>
      </c>
      <c r="C2041" s="31">
        <v>1</v>
      </c>
      <c r="D2041" s="31" t="s">
        <v>1071</v>
      </c>
      <c r="E2041" s="31">
        <v>1</v>
      </c>
      <c r="F2041" s="31" t="s">
        <v>1072</v>
      </c>
      <c r="G2041" s="31">
        <v>21</v>
      </c>
      <c r="H2041" s="31" t="s">
        <v>1062</v>
      </c>
      <c r="I2041" s="32">
        <v>1</v>
      </c>
      <c r="J2041" s="83" t="s">
        <v>1078</v>
      </c>
      <c r="K2041" s="98">
        <v>420</v>
      </c>
      <c r="L2041" s="98">
        <v>420</v>
      </c>
      <c r="M2041" s="98">
        <f>K2041-L2041</f>
        <v>0</v>
      </c>
      <c r="N2041" s="83" t="s">
        <v>3439</v>
      </c>
      <c r="O2041" s="98">
        <v>420000</v>
      </c>
      <c r="P2041" s="81"/>
      <c r="Q2041" s="33"/>
      <c r="R2041" s="39" t="s">
        <v>862</v>
      </c>
    </row>
    <row r="2042" spans="1:18" s="6" customFormat="1" ht="18" customHeight="1" x14ac:dyDescent="0.15">
      <c r="A2042" s="13">
        <v>4</v>
      </c>
      <c r="B2042" s="14" t="s">
        <v>3052</v>
      </c>
      <c r="C2042" s="19">
        <v>1</v>
      </c>
      <c r="D2042" s="14" t="s">
        <v>1071</v>
      </c>
      <c r="E2042" s="20">
        <v>2</v>
      </c>
      <c r="F2042" s="21" t="s">
        <v>3053</v>
      </c>
      <c r="G2042" s="20"/>
      <c r="H2042" s="21"/>
      <c r="I2042" s="20"/>
      <c r="J2042" s="20"/>
      <c r="K2042" s="22">
        <f>IF(C2042="",SUMIFS($K2043:$K$6096,$A2043:$A$6096,A2042,$E2043:$E$6096,""),IF(E2042="",SUMIFS($K2043:$K$6096,$A2043:$A$6096,A2042,$C2043:$C$6096,C2042,$G2043:$G$6096,""),IF(G2042="",SUMIFS($K2043:$K$6096,$A2043:$A$6096,A2042,$C2043:$C$6096,C2042,$E2043:$E$6096,E2042,$R2043:$R$6096,R2042),IF(I2042="",SUMIFS($K2043:$K$6096,$A2043:$A$6096,A2042,$C2043:$C$6096,C2042,$E2043:$E$6096,E2042,$G2043:$G$6096,G2042,$R2043:$R$6096,R2042),0))))</f>
        <v>42558</v>
      </c>
      <c r="L2042" s="22">
        <f>IF(C2042="",SUMIFS($L2043:$L$6096,$A2043:$A$6096,A2042,$E2043:$E$6096,""),IF(E2042="",SUMIFS($L2043:$L$6096,$A2043:$A$6096,A2042,$C2043:$C$6096,C2042,$G2043:$G$6096,""),IF(G2042="",SUMIFS($L2043:$L$6096,$A2043:$A$6096,A2042,$C2043:$C$6096,C2042,$E2043:$E$6096,E2042,$R2043:$R$6096,R2042),IF(I2042="",SUMIFS($L2043:$L$6096,$A2043:$A$6096,A2042,$C2043:$C$6096,C2042,$E2043:$E$6096,E2042,$G2043:$G$6096,G2042,$R2043:$R$6096,R2042),0))))</f>
        <v>40443</v>
      </c>
      <c r="M2042" s="22">
        <f t="shared" ref="M2042" si="127">K2042-L2042</f>
        <v>2115</v>
      </c>
      <c r="N2042" s="77"/>
      <c r="O2042" s="23"/>
      <c r="P2042" s="60"/>
      <c r="Q2042" s="73">
        <f>IF(C2042="",SUMIFS($Q2043:$Q$6096,$A2043:$A$6096,A2042,$E2043:$E$6096,""),IF(E2042="",SUMIFS($Q2043:$Q$6096,$A2043:$A$6096,A2042,$C2043:$C$6096,C2042,$G2043:$G$6096,""),IF(G2042="",SUMIFS($Q2043:$Q$6096,$A2043:$A$6096,A2042,$C2043:$C$6096,C2042,$E2043:$E$6096,E2042,$R2043:$R$6096,R2042),IF(I2042="",SUMIFS($Q2043:$Q$6096,$A2043:$A$6096,A2042,$C2043:$C$6096,C2042,$E2043:$E$6096,E2042,$G2043:$G$6096,G2042,$R2043:$R$6096,R2042),0))))</f>
        <v>0</v>
      </c>
      <c r="R2042" s="61" t="s">
        <v>3054</v>
      </c>
    </row>
    <row r="2043" spans="1:18" ht="18" customHeight="1" x14ac:dyDescent="0.15">
      <c r="A2043" s="30">
        <v>4</v>
      </c>
      <c r="B2043" s="31" t="s">
        <v>1070</v>
      </c>
      <c r="C2043" s="31">
        <v>1</v>
      </c>
      <c r="D2043" s="31" t="s">
        <v>1071</v>
      </c>
      <c r="E2043" s="31">
        <v>2</v>
      </c>
      <c r="F2043" s="31" t="s">
        <v>1079</v>
      </c>
      <c r="G2043" s="32">
        <v>2</v>
      </c>
      <c r="H2043" s="32" t="s">
        <v>20</v>
      </c>
      <c r="I2043" s="32"/>
      <c r="J2043" s="83"/>
      <c r="K2043" s="98"/>
      <c r="L2043" s="98"/>
      <c r="M2043" s="98"/>
      <c r="N2043" s="83"/>
      <c r="O2043" s="33"/>
      <c r="P2043" s="81"/>
      <c r="Q2043" s="33"/>
      <c r="R2043" s="39" t="s">
        <v>862</v>
      </c>
    </row>
    <row r="2044" spans="1:18" ht="18" customHeight="1" x14ac:dyDescent="0.15">
      <c r="A2044" s="30">
        <v>4</v>
      </c>
      <c r="B2044" s="31" t="s">
        <v>1070</v>
      </c>
      <c r="C2044" s="31">
        <v>1</v>
      </c>
      <c r="D2044" s="31" t="s">
        <v>1071</v>
      </c>
      <c r="E2044" s="31">
        <v>2</v>
      </c>
      <c r="F2044" s="31" t="s">
        <v>1079</v>
      </c>
      <c r="G2044" s="31">
        <v>2</v>
      </c>
      <c r="H2044" s="31" t="s">
        <v>20</v>
      </c>
      <c r="I2044" s="32">
        <v>3</v>
      </c>
      <c r="J2044" s="83" t="s">
        <v>21</v>
      </c>
      <c r="K2044" s="98">
        <v>18348</v>
      </c>
      <c r="L2044" s="98">
        <v>17935</v>
      </c>
      <c r="M2044" s="98">
        <f>K2044-L2044</f>
        <v>413</v>
      </c>
      <c r="N2044" s="83" t="s">
        <v>70</v>
      </c>
      <c r="O2044" s="98">
        <v>18348000</v>
      </c>
      <c r="P2044" s="81"/>
      <c r="Q2044" s="33"/>
      <c r="R2044" s="39" t="s">
        <v>862</v>
      </c>
    </row>
    <row r="2045" spans="1:18" ht="18" customHeight="1" x14ac:dyDescent="0.15">
      <c r="A2045" s="30">
        <v>4</v>
      </c>
      <c r="B2045" s="31" t="s">
        <v>1070</v>
      </c>
      <c r="C2045" s="31">
        <v>1</v>
      </c>
      <c r="D2045" s="31" t="s">
        <v>1071</v>
      </c>
      <c r="E2045" s="31">
        <v>2</v>
      </c>
      <c r="F2045" s="31" t="s">
        <v>1079</v>
      </c>
      <c r="G2045" s="32">
        <v>3</v>
      </c>
      <c r="H2045" s="32" t="s">
        <v>22</v>
      </c>
      <c r="I2045" s="32"/>
      <c r="J2045" s="83"/>
      <c r="K2045" s="98"/>
      <c r="L2045" s="98"/>
      <c r="M2045" s="98"/>
      <c r="N2045" s="83"/>
      <c r="O2045" s="33"/>
      <c r="P2045" s="81"/>
      <c r="Q2045" s="33"/>
      <c r="R2045" s="39" t="s">
        <v>862</v>
      </c>
    </row>
    <row r="2046" spans="1:18" ht="18" customHeight="1" x14ac:dyDescent="0.15">
      <c r="A2046" s="30">
        <v>4</v>
      </c>
      <c r="B2046" s="31" t="s">
        <v>1070</v>
      </c>
      <c r="C2046" s="31">
        <v>1</v>
      </c>
      <c r="D2046" s="31" t="s">
        <v>1071</v>
      </c>
      <c r="E2046" s="31">
        <v>2</v>
      </c>
      <c r="F2046" s="31" t="s">
        <v>1079</v>
      </c>
      <c r="G2046" s="31">
        <v>3</v>
      </c>
      <c r="H2046" s="31" t="s">
        <v>22</v>
      </c>
      <c r="I2046" s="32">
        <v>31</v>
      </c>
      <c r="J2046" s="83" t="s">
        <v>23</v>
      </c>
      <c r="K2046" s="98">
        <v>378</v>
      </c>
      <c r="L2046" s="98">
        <v>0</v>
      </c>
      <c r="M2046" s="98">
        <f t="shared" ref="M2046:M2048" si="128">K2046-L2046</f>
        <v>378</v>
      </c>
      <c r="N2046" s="83" t="s">
        <v>70</v>
      </c>
      <c r="O2046" s="98">
        <v>378000</v>
      </c>
      <c r="P2046" s="81"/>
      <c r="Q2046" s="33"/>
      <c r="R2046" s="39" t="s">
        <v>862</v>
      </c>
    </row>
    <row r="2047" spans="1:18" ht="18" customHeight="1" x14ac:dyDescent="0.15">
      <c r="A2047" s="30">
        <v>4</v>
      </c>
      <c r="B2047" s="31" t="s">
        <v>1070</v>
      </c>
      <c r="C2047" s="31">
        <v>1</v>
      </c>
      <c r="D2047" s="31" t="s">
        <v>1071</v>
      </c>
      <c r="E2047" s="31">
        <v>2</v>
      </c>
      <c r="F2047" s="31" t="s">
        <v>1079</v>
      </c>
      <c r="G2047" s="31">
        <v>3</v>
      </c>
      <c r="H2047" s="31" t="s">
        <v>22</v>
      </c>
      <c r="I2047" s="32">
        <v>33</v>
      </c>
      <c r="J2047" s="83" t="s">
        <v>24</v>
      </c>
      <c r="K2047" s="98">
        <v>887</v>
      </c>
      <c r="L2047" s="98">
        <v>698</v>
      </c>
      <c r="M2047" s="98">
        <f t="shared" si="128"/>
        <v>189</v>
      </c>
      <c r="N2047" s="83" t="s">
        <v>70</v>
      </c>
      <c r="O2047" s="98">
        <v>886800</v>
      </c>
      <c r="P2047" s="81"/>
      <c r="Q2047" s="33"/>
      <c r="R2047" s="39" t="s">
        <v>862</v>
      </c>
    </row>
    <row r="2048" spans="1:18" ht="18" customHeight="1" x14ac:dyDescent="0.15">
      <c r="A2048" s="30">
        <v>4</v>
      </c>
      <c r="B2048" s="31" t="s">
        <v>1070</v>
      </c>
      <c r="C2048" s="31">
        <v>1</v>
      </c>
      <c r="D2048" s="31" t="s">
        <v>1071</v>
      </c>
      <c r="E2048" s="31">
        <v>2</v>
      </c>
      <c r="F2048" s="31" t="s">
        <v>1079</v>
      </c>
      <c r="G2048" s="31">
        <v>3</v>
      </c>
      <c r="H2048" s="31" t="s">
        <v>22</v>
      </c>
      <c r="I2048" s="32">
        <v>35</v>
      </c>
      <c r="J2048" s="83" t="s">
        <v>25</v>
      </c>
      <c r="K2048" s="98">
        <v>1212</v>
      </c>
      <c r="L2048" s="98">
        <v>1280</v>
      </c>
      <c r="M2048" s="98">
        <f t="shared" si="128"/>
        <v>-68</v>
      </c>
      <c r="N2048" s="83" t="s">
        <v>3440</v>
      </c>
      <c r="O2048" s="98">
        <v>289560</v>
      </c>
      <c r="P2048" s="81"/>
      <c r="Q2048" s="33"/>
      <c r="R2048" s="39" t="s">
        <v>862</v>
      </c>
    </row>
    <row r="2049" spans="1:18" ht="18" customHeight="1" x14ac:dyDescent="0.15">
      <c r="A2049" s="30">
        <v>4</v>
      </c>
      <c r="B2049" s="31" t="s">
        <v>1070</v>
      </c>
      <c r="C2049" s="31">
        <v>1</v>
      </c>
      <c r="D2049" s="31" t="s">
        <v>1071</v>
      </c>
      <c r="E2049" s="31">
        <v>2</v>
      </c>
      <c r="F2049" s="31" t="s">
        <v>1079</v>
      </c>
      <c r="G2049" s="31">
        <v>3</v>
      </c>
      <c r="H2049" s="31" t="s">
        <v>22</v>
      </c>
      <c r="I2049" s="31">
        <v>35</v>
      </c>
      <c r="J2049" s="84" t="s">
        <v>25</v>
      </c>
      <c r="K2049" s="98"/>
      <c r="L2049" s="98"/>
      <c r="M2049" s="98"/>
      <c r="N2049" s="83" t="s">
        <v>3441</v>
      </c>
      <c r="O2049" s="98">
        <v>48260</v>
      </c>
      <c r="P2049" s="81"/>
      <c r="Q2049" s="33"/>
      <c r="R2049" s="39" t="s">
        <v>862</v>
      </c>
    </row>
    <row r="2050" spans="1:18" ht="18" customHeight="1" x14ac:dyDescent="0.15">
      <c r="A2050" s="30">
        <v>4</v>
      </c>
      <c r="B2050" s="31" t="s">
        <v>1070</v>
      </c>
      <c r="C2050" s="31">
        <v>1</v>
      </c>
      <c r="D2050" s="31" t="s">
        <v>1071</v>
      </c>
      <c r="E2050" s="31">
        <v>2</v>
      </c>
      <c r="F2050" s="31" t="s">
        <v>1079</v>
      </c>
      <c r="G2050" s="31">
        <v>3</v>
      </c>
      <c r="H2050" s="31" t="s">
        <v>22</v>
      </c>
      <c r="I2050" s="31">
        <v>35</v>
      </c>
      <c r="J2050" s="84" t="s">
        <v>25</v>
      </c>
      <c r="K2050" s="98"/>
      <c r="L2050" s="98"/>
      <c r="M2050" s="98"/>
      <c r="N2050" s="83" t="s">
        <v>3442</v>
      </c>
      <c r="O2050" s="98">
        <v>115824</v>
      </c>
      <c r="P2050" s="81"/>
      <c r="Q2050" s="33"/>
      <c r="R2050" s="39" t="s">
        <v>862</v>
      </c>
    </row>
    <row r="2051" spans="1:18" ht="18" customHeight="1" x14ac:dyDescent="0.15">
      <c r="A2051" s="30">
        <v>4</v>
      </c>
      <c r="B2051" s="31" t="s">
        <v>1070</v>
      </c>
      <c r="C2051" s="31">
        <v>1</v>
      </c>
      <c r="D2051" s="31" t="s">
        <v>1071</v>
      </c>
      <c r="E2051" s="31">
        <v>2</v>
      </c>
      <c r="F2051" s="31" t="s">
        <v>1079</v>
      </c>
      <c r="G2051" s="31">
        <v>3</v>
      </c>
      <c r="H2051" s="31" t="s">
        <v>22</v>
      </c>
      <c r="I2051" s="31">
        <v>35</v>
      </c>
      <c r="J2051" s="84" t="s">
        <v>25</v>
      </c>
      <c r="K2051" s="98"/>
      <c r="L2051" s="98"/>
      <c r="M2051" s="98"/>
      <c r="N2051" s="83" t="s">
        <v>3443</v>
      </c>
      <c r="O2051" s="98">
        <v>24130</v>
      </c>
      <c r="P2051" s="81"/>
      <c r="Q2051" s="33"/>
      <c r="R2051" s="39" t="s">
        <v>862</v>
      </c>
    </row>
    <row r="2052" spans="1:18" ht="18" customHeight="1" x14ac:dyDescent="0.15">
      <c r="A2052" s="30">
        <v>4</v>
      </c>
      <c r="B2052" s="31" t="s">
        <v>1070</v>
      </c>
      <c r="C2052" s="31">
        <v>1</v>
      </c>
      <c r="D2052" s="31" t="s">
        <v>1071</v>
      </c>
      <c r="E2052" s="31">
        <v>2</v>
      </c>
      <c r="F2052" s="31" t="s">
        <v>1079</v>
      </c>
      <c r="G2052" s="31">
        <v>3</v>
      </c>
      <c r="H2052" s="31" t="s">
        <v>22</v>
      </c>
      <c r="I2052" s="31">
        <v>35</v>
      </c>
      <c r="J2052" s="84" t="s">
        <v>25</v>
      </c>
      <c r="K2052" s="98"/>
      <c r="L2052" s="98"/>
      <c r="M2052" s="98"/>
      <c r="N2052" s="83" t="s">
        <v>3444</v>
      </c>
      <c r="O2052" s="98">
        <v>289560</v>
      </c>
      <c r="P2052" s="81"/>
      <c r="Q2052" s="33"/>
      <c r="R2052" s="39" t="s">
        <v>862</v>
      </c>
    </row>
    <row r="2053" spans="1:18" ht="18" customHeight="1" x14ac:dyDescent="0.15">
      <c r="A2053" s="30">
        <v>4</v>
      </c>
      <c r="B2053" s="31" t="s">
        <v>1070</v>
      </c>
      <c r="C2053" s="31">
        <v>1</v>
      </c>
      <c r="D2053" s="31" t="s">
        <v>1071</v>
      </c>
      <c r="E2053" s="31">
        <v>2</v>
      </c>
      <c r="F2053" s="31" t="s">
        <v>1079</v>
      </c>
      <c r="G2053" s="31">
        <v>3</v>
      </c>
      <c r="H2053" s="31" t="s">
        <v>22</v>
      </c>
      <c r="I2053" s="31">
        <v>35</v>
      </c>
      <c r="J2053" s="84" t="s">
        <v>25</v>
      </c>
      <c r="K2053" s="98"/>
      <c r="L2053" s="98"/>
      <c r="M2053" s="98"/>
      <c r="N2053" s="83" t="s">
        <v>3445</v>
      </c>
      <c r="O2053" s="98">
        <v>57912</v>
      </c>
      <c r="P2053" s="81"/>
      <c r="Q2053" s="33"/>
      <c r="R2053" s="39" t="s">
        <v>862</v>
      </c>
    </row>
    <row r="2054" spans="1:18" ht="18" customHeight="1" x14ac:dyDescent="0.15">
      <c r="A2054" s="30">
        <v>4</v>
      </c>
      <c r="B2054" s="31" t="s">
        <v>1070</v>
      </c>
      <c r="C2054" s="31">
        <v>1</v>
      </c>
      <c r="D2054" s="31" t="s">
        <v>1071</v>
      </c>
      <c r="E2054" s="31">
        <v>2</v>
      </c>
      <c r="F2054" s="31" t="s">
        <v>1079</v>
      </c>
      <c r="G2054" s="31">
        <v>3</v>
      </c>
      <c r="H2054" s="31" t="s">
        <v>22</v>
      </c>
      <c r="I2054" s="31">
        <v>35</v>
      </c>
      <c r="J2054" s="84" t="s">
        <v>25</v>
      </c>
      <c r="K2054" s="98"/>
      <c r="L2054" s="98"/>
      <c r="M2054" s="98"/>
      <c r="N2054" s="83" t="s">
        <v>3446</v>
      </c>
      <c r="O2054" s="98">
        <v>386080</v>
      </c>
      <c r="P2054" s="81"/>
      <c r="Q2054" s="33"/>
      <c r="R2054" s="39" t="s">
        <v>862</v>
      </c>
    </row>
    <row r="2055" spans="1:18" ht="18" customHeight="1" x14ac:dyDescent="0.15">
      <c r="A2055" s="30">
        <v>4</v>
      </c>
      <c r="B2055" s="31" t="s">
        <v>1070</v>
      </c>
      <c r="C2055" s="31">
        <v>1</v>
      </c>
      <c r="D2055" s="31" t="s">
        <v>1071</v>
      </c>
      <c r="E2055" s="31">
        <v>2</v>
      </c>
      <c r="F2055" s="31" t="s">
        <v>1079</v>
      </c>
      <c r="G2055" s="31">
        <v>3</v>
      </c>
      <c r="H2055" s="31" t="s">
        <v>22</v>
      </c>
      <c r="I2055" s="32">
        <v>39</v>
      </c>
      <c r="J2055" s="83" t="s">
        <v>26</v>
      </c>
      <c r="K2055" s="98">
        <v>4285</v>
      </c>
      <c r="L2055" s="98">
        <v>4077</v>
      </c>
      <c r="M2055" s="98">
        <f t="shared" ref="M2055:M2057" si="129">K2055-L2055</f>
        <v>208</v>
      </c>
      <c r="N2055" s="83" t="s">
        <v>70</v>
      </c>
      <c r="O2055" s="98">
        <v>4284980</v>
      </c>
      <c r="P2055" s="81"/>
      <c r="Q2055" s="33"/>
      <c r="R2055" s="39" t="s">
        <v>862</v>
      </c>
    </row>
    <row r="2056" spans="1:18" ht="18" customHeight="1" x14ac:dyDescent="0.15">
      <c r="A2056" s="30">
        <v>4</v>
      </c>
      <c r="B2056" s="31" t="s">
        <v>1070</v>
      </c>
      <c r="C2056" s="31">
        <v>1</v>
      </c>
      <c r="D2056" s="31" t="s">
        <v>1071</v>
      </c>
      <c r="E2056" s="31">
        <v>2</v>
      </c>
      <c r="F2056" s="31" t="s">
        <v>1079</v>
      </c>
      <c r="G2056" s="31">
        <v>3</v>
      </c>
      <c r="H2056" s="31" t="s">
        <v>22</v>
      </c>
      <c r="I2056" s="32">
        <v>40</v>
      </c>
      <c r="J2056" s="83" t="s">
        <v>27</v>
      </c>
      <c r="K2056" s="98">
        <v>2991</v>
      </c>
      <c r="L2056" s="98">
        <v>2823</v>
      </c>
      <c r="M2056" s="98">
        <f t="shared" si="129"/>
        <v>168</v>
      </c>
      <c r="N2056" s="83" t="s">
        <v>70</v>
      </c>
      <c r="O2056" s="98">
        <v>2990652</v>
      </c>
      <c r="P2056" s="81"/>
      <c r="Q2056" s="33"/>
      <c r="R2056" s="39" t="s">
        <v>862</v>
      </c>
    </row>
    <row r="2057" spans="1:18" ht="18" customHeight="1" x14ac:dyDescent="0.15">
      <c r="A2057" s="30">
        <v>4</v>
      </c>
      <c r="B2057" s="31" t="s">
        <v>1070</v>
      </c>
      <c r="C2057" s="31">
        <v>1</v>
      </c>
      <c r="D2057" s="31" t="s">
        <v>1071</v>
      </c>
      <c r="E2057" s="31">
        <v>2</v>
      </c>
      <c r="F2057" s="31" t="s">
        <v>1079</v>
      </c>
      <c r="G2057" s="31">
        <v>3</v>
      </c>
      <c r="H2057" s="31" t="s">
        <v>22</v>
      </c>
      <c r="I2057" s="32">
        <v>41</v>
      </c>
      <c r="J2057" s="83" t="s">
        <v>75</v>
      </c>
      <c r="K2057" s="98">
        <v>265</v>
      </c>
      <c r="L2057" s="98">
        <v>213</v>
      </c>
      <c r="M2057" s="98">
        <f t="shared" si="129"/>
        <v>52</v>
      </c>
      <c r="N2057" s="83" t="s">
        <v>70</v>
      </c>
      <c r="O2057" s="98">
        <v>264600</v>
      </c>
      <c r="P2057" s="81"/>
      <c r="Q2057" s="33"/>
      <c r="R2057" s="39" t="s">
        <v>862</v>
      </c>
    </row>
    <row r="2058" spans="1:18" ht="18" customHeight="1" x14ac:dyDescent="0.15">
      <c r="A2058" s="30">
        <v>4</v>
      </c>
      <c r="B2058" s="31" t="s">
        <v>1070</v>
      </c>
      <c r="C2058" s="31">
        <v>1</v>
      </c>
      <c r="D2058" s="31" t="s">
        <v>1071</v>
      </c>
      <c r="E2058" s="31">
        <v>2</v>
      </c>
      <c r="F2058" s="31" t="s">
        <v>1079</v>
      </c>
      <c r="G2058" s="32">
        <v>4</v>
      </c>
      <c r="H2058" s="32" t="s">
        <v>28</v>
      </c>
      <c r="I2058" s="32"/>
      <c r="J2058" s="83"/>
      <c r="K2058" s="98"/>
      <c r="L2058" s="98"/>
      <c r="M2058" s="98"/>
      <c r="N2058" s="83"/>
      <c r="O2058" s="33"/>
      <c r="P2058" s="81"/>
      <c r="Q2058" s="33"/>
      <c r="R2058" s="39" t="s">
        <v>862</v>
      </c>
    </row>
    <row r="2059" spans="1:18" ht="18" customHeight="1" x14ac:dyDescent="0.15">
      <c r="A2059" s="30">
        <v>4</v>
      </c>
      <c r="B2059" s="31" t="s">
        <v>1070</v>
      </c>
      <c r="C2059" s="31">
        <v>1</v>
      </c>
      <c r="D2059" s="31" t="s">
        <v>1071</v>
      </c>
      <c r="E2059" s="31">
        <v>2</v>
      </c>
      <c r="F2059" s="31" t="s">
        <v>1079</v>
      </c>
      <c r="G2059" s="31">
        <v>4</v>
      </c>
      <c r="H2059" s="31" t="s">
        <v>28</v>
      </c>
      <c r="I2059" s="32">
        <v>31</v>
      </c>
      <c r="J2059" s="83" t="s">
        <v>29</v>
      </c>
      <c r="K2059" s="98">
        <v>5719</v>
      </c>
      <c r="L2059" s="98">
        <v>5317</v>
      </c>
      <c r="M2059" s="98">
        <f>K2059-L2059</f>
        <v>402</v>
      </c>
      <c r="N2059" s="83" t="s">
        <v>70</v>
      </c>
      <c r="O2059" s="98">
        <v>5718208</v>
      </c>
      <c r="P2059" s="81"/>
      <c r="Q2059" s="33"/>
      <c r="R2059" s="39" t="s">
        <v>862</v>
      </c>
    </row>
    <row r="2060" spans="1:18" ht="18" customHeight="1" x14ac:dyDescent="0.15">
      <c r="A2060" s="30">
        <v>4</v>
      </c>
      <c r="B2060" s="31" t="s">
        <v>1070</v>
      </c>
      <c r="C2060" s="31">
        <v>1</v>
      </c>
      <c r="D2060" s="31" t="s">
        <v>1071</v>
      </c>
      <c r="E2060" s="31">
        <v>2</v>
      </c>
      <c r="F2060" s="31" t="s">
        <v>1079</v>
      </c>
      <c r="G2060" s="32">
        <v>8</v>
      </c>
      <c r="H2060" s="32" t="s">
        <v>77</v>
      </c>
      <c r="I2060" s="32"/>
      <c r="J2060" s="83"/>
      <c r="K2060" s="98"/>
      <c r="L2060" s="98"/>
      <c r="M2060" s="98"/>
      <c r="N2060" s="83"/>
      <c r="O2060" s="33"/>
      <c r="P2060" s="81"/>
      <c r="Q2060" s="33"/>
      <c r="R2060" s="39" t="s">
        <v>862</v>
      </c>
    </row>
    <row r="2061" spans="1:18" ht="18" customHeight="1" x14ac:dyDescent="0.15">
      <c r="A2061" s="30">
        <v>4</v>
      </c>
      <c r="B2061" s="31" t="s">
        <v>1070</v>
      </c>
      <c r="C2061" s="31">
        <v>1</v>
      </c>
      <c r="D2061" s="31" t="s">
        <v>1071</v>
      </c>
      <c r="E2061" s="31">
        <v>2</v>
      </c>
      <c r="F2061" s="31" t="s">
        <v>1079</v>
      </c>
      <c r="G2061" s="31">
        <v>8</v>
      </c>
      <c r="H2061" s="31" t="s">
        <v>77</v>
      </c>
      <c r="I2061" s="32">
        <v>11</v>
      </c>
      <c r="J2061" s="83" t="s">
        <v>1080</v>
      </c>
      <c r="K2061" s="98">
        <v>1277</v>
      </c>
      <c r="L2061" s="98">
        <v>1563</v>
      </c>
      <c r="M2061" s="98">
        <f>K2061-L2061</f>
        <v>-286</v>
      </c>
      <c r="N2061" s="83" t="s">
        <v>1081</v>
      </c>
      <c r="O2061" s="98"/>
      <c r="P2061" s="81"/>
      <c r="Q2061" s="33"/>
      <c r="R2061" s="39" t="s">
        <v>862</v>
      </c>
    </row>
    <row r="2062" spans="1:18" ht="18" customHeight="1" x14ac:dyDescent="0.15">
      <c r="A2062" s="30">
        <v>4</v>
      </c>
      <c r="B2062" s="31" t="s">
        <v>1070</v>
      </c>
      <c r="C2062" s="31">
        <v>1</v>
      </c>
      <c r="D2062" s="31" t="s">
        <v>1071</v>
      </c>
      <c r="E2062" s="31">
        <v>2</v>
      </c>
      <c r="F2062" s="31" t="s">
        <v>1079</v>
      </c>
      <c r="G2062" s="31">
        <v>8</v>
      </c>
      <c r="H2062" s="31" t="s">
        <v>77</v>
      </c>
      <c r="I2062" s="31">
        <v>11</v>
      </c>
      <c r="J2062" s="84" t="s">
        <v>1080</v>
      </c>
      <c r="K2062" s="98"/>
      <c r="L2062" s="98"/>
      <c r="M2062" s="98"/>
      <c r="N2062" s="83" t="s">
        <v>3447</v>
      </c>
      <c r="O2062" s="98">
        <v>655200</v>
      </c>
      <c r="P2062" s="81"/>
      <c r="Q2062" s="33"/>
      <c r="R2062" s="39" t="s">
        <v>862</v>
      </c>
    </row>
    <row r="2063" spans="1:18" ht="18" customHeight="1" x14ac:dyDescent="0.15">
      <c r="A2063" s="30">
        <v>4</v>
      </c>
      <c r="B2063" s="31" t="s">
        <v>1070</v>
      </c>
      <c r="C2063" s="31">
        <v>1</v>
      </c>
      <c r="D2063" s="31" t="s">
        <v>1071</v>
      </c>
      <c r="E2063" s="31">
        <v>2</v>
      </c>
      <c r="F2063" s="31" t="s">
        <v>1079</v>
      </c>
      <c r="G2063" s="31">
        <v>8</v>
      </c>
      <c r="H2063" s="31" t="s">
        <v>77</v>
      </c>
      <c r="I2063" s="31">
        <v>11</v>
      </c>
      <c r="J2063" s="84" t="s">
        <v>1080</v>
      </c>
      <c r="K2063" s="98"/>
      <c r="L2063" s="98"/>
      <c r="M2063" s="98"/>
      <c r="N2063" s="83" t="s">
        <v>3448</v>
      </c>
      <c r="O2063" s="98">
        <v>436800</v>
      </c>
      <c r="P2063" s="81"/>
      <c r="Q2063" s="33"/>
      <c r="R2063" s="39" t="s">
        <v>862</v>
      </c>
    </row>
    <row r="2064" spans="1:18" ht="18" customHeight="1" x14ac:dyDescent="0.15">
      <c r="A2064" s="30">
        <v>4</v>
      </c>
      <c r="B2064" s="31" t="s">
        <v>1070</v>
      </c>
      <c r="C2064" s="31">
        <v>1</v>
      </c>
      <c r="D2064" s="31" t="s">
        <v>1071</v>
      </c>
      <c r="E2064" s="31">
        <v>2</v>
      </c>
      <c r="F2064" s="31" t="s">
        <v>1079</v>
      </c>
      <c r="G2064" s="31">
        <v>8</v>
      </c>
      <c r="H2064" s="31" t="s">
        <v>77</v>
      </c>
      <c r="I2064" s="31">
        <v>11</v>
      </c>
      <c r="J2064" s="84" t="s">
        <v>1080</v>
      </c>
      <c r="K2064" s="98"/>
      <c r="L2064" s="98"/>
      <c r="M2064" s="98"/>
      <c r="N2064" s="83" t="s">
        <v>3449</v>
      </c>
      <c r="O2064" s="98">
        <v>100800</v>
      </c>
      <c r="P2064" s="81"/>
      <c r="Q2064" s="33"/>
      <c r="R2064" s="39" t="s">
        <v>862</v>
      </c>
    </row>
    <row r="2065" spans="1:18" ht="18" customHeight="1" x14ac:dyDescent="0.15">
      <c r="A2065" s="30">
        <v>4</v>
      </c>
      <c r="B2065" s="31" t="s">
        <v>1070</v>
      </c>
      <c r="C2065" s="31">
        <v>1</v>
      </c>
      <c r="D2065" s="31" t="s">
        <v>1071</v>
      </c>
      <c r="E2065" s="31">
        <v>2</v>
      </c>
      <c r="F2065" s="31" t="s">
        <v>1079</v>
      </c>
      <c r="G2065" s="31">
        <v>8</v>
      </c>
      <c r="H2065" s="31" t="s">
        <v>77</v>
      </c>
      <c r="I2065" s="31">
        <v>11</v>
      </c>
      <c r="J2065" s="84" t="s">
        <v>1080</v>
      </c>
      <c r="K2065" s="98"/>
      <c r="L2065" s="98"/>
      <c r="M2065" s="98"/>
      <c r="N2065" s="83" t="s">
        <v>3450</v>
      </c>
      <c r="O2065" s="98">
        <v>16800</v>
      </c>
      <c r="P2065" s="81"/>
      <c r="Q2065" s="33"/>
      <c r="R2065" s="39" t="s">
        <v>862</v>
      </c>
    </row>
    <row r="2066" spans="1:18" ht="18" customHeight="1" x14ac:dyDescent="0.15">
      <c r="A2066" s="30">
        <v>4</v>
      </c>
      <c r="B2066" s="31" t="s">
        <v>1070</v>
      </c>
      <c r="C2066" s="31">
        <v>1</v>
      </c>
      <c r="D2066" s="31" t="s">
        <v>1071</v>
      </c>
      <c r="E2066" s="31">
        <v>2</v>
      </c>
      <c r="F2066" s="31" t="s">
        <v>1079</v>
      </c>
      <c r="G2066" s="31">
        <v>8</v>
      </c>
      <c r="H2066" s="31" t="s">
        <v>77</v>
      </c>
      <c r="I2066" s="31">
        <v>11</v>
      </c>
      <c r="J2066" s="84" t="s">
        <v>1080</v>
      </c>
      <c r="K2066" s="98"/>
      <c r="L2066" s="98"/>
      <c r="M2066" s="98"/>
      <c r="N2066" s="83" t="s">
        <v>3451</v>
      </c>
      <c r="O2066" s="98">
        <v>67200</v>
      </c>
      <c r="P2066" s="81"/>
      <c r="Q2066" s="33"/>
      <c r="R2066" s="39" t="s">
        <v>862</v>
      </c>
    </row>
    <row r="2067" spans="1:18" ht="18" customHeight="1" x14ac:dyDescent="0.15">
      <c r="A2067" s="30">
        <v>4</v>
      </c>
      <c r="B2067" s="31" t="s">
        <v>1070</v>
      </c>
      <c r="C2067" s="31">
        <v>1</v>
      </c>
      <c r="D2067" s="31" t="s">
        <v>1071</v>
      </c>
      <c r="E2067" s="31">
        <v>2</v>
      </c>
      <c r="F2067" s="31" t="s">
        <v>1079</v>
      </c>
      <c r="G2067" s="32">
        <v>9</v>
      </c>
      <c r="H2067" s="32" t="s">
        <v>30</v>
      </c>
      <c r="I2067" s="32"/>
      <c r="J2067" s="83"/>
      <c r="K2067" s="98"/>
      <c r="L2067" s="98"/>
      <c r="M2067" s="98"/>
      <c r="N2067" s="83"/>
      <c r="O2067" s="33"/>
      <c r="P2067" s="81"/>
      <c r="Q2067" s="33"/>
      <c r="R2067" s="39" t="s">
        <v>862</v>
      </c>
    </row>
    <row r="2068" spans="1:18" ht="18" customHeight="1" x14ac:dyDescent="0.15">
      <c r="A2068" s="30">
        <v>4</v>
      </c>
      <c r="B2068" s="31" t="s">
        <v>1070</v>
      </c>
      <c r="C2068" s="31">
        <v>1</v>
      </c>
      <c r="D2068" s="31" t="s">
        <v>1071</v>
      </c>
      <c r="E2068" s="31">
        <v>2</v>
      </c>
      <c r="F2068" s="31" t="s">
        <v>1079</v>
      </c>
      <c r="G2068" s="31">
        <v>9</v>
      </c>
      <c r="H2068" s="31" t="s">
        <v>30</v>
      </c>
      <c r="I2068" s="32">
        <v>2</v>
      </c>
      <c r="J2068" s="83" t="s">
        <v>31</v>
      </c>
      <c r="K2068" s="98">
        <v>83</v>
      </c>
      <c r="L2068" s="98">
        <v>47</v>
      </c>
      <c r="M2068" s="98">
        <f>K2068-L2068</f>
        <v>36</v>
      </c>
      <c r="N2068" s="83" t="s">
        <v>1082</v>
      </c>
      <c r="O2068" s="98">
        <v>10000</v>
      </c>
      <c r="P2068" s="81"/>
      <c r="Q2068" s="33"/>
      <c r="R2068" s="39" t="s">
        <v>862</v>
      </c>
    </row>
    <row r="2069" spans="1:18" ht="18" customHeight="1" x14ac:dyDescent="0.15">
      <c r="A2069" s="30">
        <v>4</v>
      </c>
      <c r="B2069" s="31" t="s">
        <v>1070</v>
      </c>
      <c r="C2069" s="31">
        <v>1</v>
      </c>
      <c r="D2069" s="31" t="s">
        <v>1071</v>
      </c>
      <c r="E2069" s="31">
        <v>2</v>
      </c>
      <c r="F2069" s="31" t="s">
        <v>1079</v>
      </c>
      <c r="G2069" s="31">
        <v>9</v>
      </c>
      <c r="H2069" s="31" t="s">
        <v>30</v>
      </c>
      <c r="I2069" s="31">
        <v>2</v>
      </c>
      <c r="J2069" s="84" t="s">
        <v>31</v>
      </c>
      <c r="K2069" s="98"/>
      <c r="L2069" s="98"/>
      <c r="M2069" s="98"/>
      <c r="N2069" s="83" t="s">
        <v>1083</v>
      </c>
      <c r="O2069" s="98"/>
      <c r="P2069" s="81"/>
      <c r="Q2069" s="33"/>
      <c r="R2069" s="39" t="s">
        <v>862</v>
      </c>
    </row>
    <row r="2070" spans="1:18" ht="18" customHeight="1" x14ac:dyDescent="0.15">
      <c r="A2070" s="30">
        <v>4</v>
      </c>
      <c r="B2070" s="31" t="s">
        <v>1070</v>
      </c>
      <c r="C2070" s="31">
        <v>1</v>
      </c>
      <c r="D2070" s="31" t="s">
        <v>1071</v>
      </c>
      <c r="E2070" s="31">
        <v>2</v>
      </c>
      <c r="F2070" s="31" t="s">
        <v>1079</v>
      </c>
      <c r="G2070" s="31">
        <v>9</v>
      </c>
      <c r="H2070" s="31" t="s">
        <v>30</v>
      </c>
      <c r="I2070" s="31">
        <v>2</v>
      </c>
      <c r="J2070" s="84" t="s">
        <v>31</v>
      </c>
      <c r="K2070" s="98"/>
      <c r="L2070" s="98"/>
      <c r="M2070" s="98"/>
      <c r="N2070" s="83" t="s">
        <v>3452</v>
      </c>
      <c r="O2070" s="98">
        <v>72800</v>
      </c>
      <c r="P2070" s="81"/>
      <c r="Q2070" s="33"/>
      <c r="R2070" s="39" t="s">
        <v>862</v>
      </c>
    </row>
    <row r="2071" spans="1:18" ht="18" customHeight="1" x14ac:dyDescent="0.15">
      <c r="A2071" s="30">
        <v>4</v>
      </c>
      <c r="B2071" s="31" t="s">
        <v>1070</v>
      </c>
      <c r="C2071" s="31">
        <v>1</v>
      </c>
      <c r="D2071" s="31" t="s">
        <v>1071</v>
      </c>
      <c r="E2071" s="31">
        <v>2</v>
      </c>
      <c r="F2071" s="31" t="s">
        <v>1079</v>
      </c>
      <c r="G2071" s="32">
        <v>11</v>
      </c>
      <c r="H2071" s="32" t="s">
        <v>33</v>
      </c>
      <c r="I2071" s="32"/>
      <c r="J2071" s="83"/>
      <c r="K2071" s="98"/>
      <c r="L2071" s="98"/>
      <c r="M2071" s="98"/>
      <c r="N2071" s="83"/>
      <c r="O2071" s="33"/>
      <c r="P2071" s="81"/>
      <c r="Q2071" s="33"/>
      <c r="R2071" s="39" t="s">
        <v>862</v>
      </c>
    </row>
    <row r="2072" spans="1:18" ht="18" customHeight="1" x14ac:dyDescent="0.15">
      <c r="A2072" s="30">
        <v>4</v>
      </c>
      <c r="B2072" s="31" t="s">
        <v>1070</v>
      </c>
      <c r="C2072" s="31">
        <v>1</v>
      </c>
      <c r="D2072" s="31" t="s">
        <v>1071</v>
      </c>
      <c r="E2072" s="31">
        <v>2</v>
      </c>
      <c r="F2072" s="31" t="s">
        <v>1079</v>
      </c>
      <c r="G2072" s="31">
        <v>11</v>
      </c>
      <c r="H2072" s="31" t="s">
        <v>33</v>
      </c>
      <c r="I2072" s="32">
        <v>1</v>
      </c>
      <c r="J2072" s="83" t="s">
        <v>34</v>
      </c>
      <c r="K2072" s="98">
        <v>216</v>
      </c>
      <c r="L2072" s="98">
        <v>278</v>
      </c>
      <c r="M2072" s="98">
        <f>K2072-L2072</f>
        <v>-62</v>
      </c>
      <c r="N2072" s="83" t="s">
        <v>3453</v>
      </c>
      <c r="O2072" s="98">
        <v>8200</v>
      </c>
      <c r="P2072" s="81"/>
      <c r="Q2072" s="33"/>
      <c r="R2072" s="39" t="s">
        <v>862</v>
      </c>
    </row>
    <row r="2073" spans="1:18" ht="18" customHeight="1" x14ac:dyDescent="0.15">
      <c r="A2073" s="30">
        <v>4</v>
      </c>
      <c r="B2073" s="31" t="s">
        <v>1070</v>
      </c>
      <c r="C2073" s="31">
        <v>1</v>
      </c>
      <c r="D2073" s="31" t="s">
        <v>1071</v>
      </c>
      <c r="E2073" s="31">
        <v>2</v>
      </c>
      <c r="F2073" s="31" t="s">
        <v>1079</v>
      </c>
      <c r="G2073" s="31">
        <v>11</v>
      </c>
      <c r="H2073" s="31" t="s">
        <v>33</v>
      </c>
      <c r="I2073" s="31">
        <v>1</v>
      </c>
      <c r="J2073" s="84" t="s">
        <v>34</v>
      </c>
      <c r="K2073" s="98"/>
      <c r="L2073" s="98"/>
      <c r="M2073" s="98"/>
      <c r="N2073" s="83" t="s">
        <v>3454</v>
      </c>
      <c r="O2073" s="98">
        <v>31200</v>
      </c>
      <c r="P2073" s="81"/>
      <c r="Q2073" s="33"/>
      <c r="R2073" s="39" t="s">
        <v>862</v>
      </c>
    </row>
    <row r="2074" spans="1:18" ht="18" customHeight="1" x14ac:dyDescent="0.15">
      <c r="A2074" s="30">
        <v>4</v>
      </c>
      <c r="B2074" s="31" t="s">
        <v>1070</v>
      </c>
      <c r="C2074" s="31">
        <v>1</v>
      </c>
      <c r="D2074" s="31" t="s">
        <v>1071</v>
      </c>
      <c r="E2074" s="31">
        <v>2</v>
      </c>
      <c r="F2074" s="31" t="s">
        <v>1079</v>
      </c>
      <c r="G2074" s="31">
        <v>11</v>
      </c>
      <c r="H2074" s="31" t="s">
        <v>33</v>
      </c>
      <c r="I2074" s="31">
        <v>1</v>
      </c>
      <c r="J2074" s="84" t="s">
        <v>34</v>
      </c>
      <c r="K2074" s="98"/>
      <c r="L2074" s="98"/>
      <c r="M2074" s="98"/>
      <c r="N2074" s="83" t="s">
        <v>1084</v>
      </c>
      <c r="O2074" s="98">
        <v>16000</v>
      </c>
      <c r="P2074" s="81"/>
      <c r="Q2074" s="33"/>
      <c r="R2074" s="39" t="s">
        <v>862</v>
      </c>
    </row>
    <row r="2075" spans="1:18" ht="18" customHeight="1" x14ac:dyDescent="0.15">
      <c r="A2075" s="30">
        <v>4</v>
      </c>
      <c r="B2075" s="31" t="s">
        <v>1070</v>
      </c>
      <c r="C2075" s="31">
        <v>1</v>
      </c>
      <c r="D2075" s="31" t="s">
        <v>1071</v>
      </c>
      <c r="E2075" s="31">
        <v>2</v>
      </c>
      <c r="F2075" s="31" t="s">
        <v>1079</v>
      </c>
      <c r="G2075" s="31">
        <v>11</v>
      </c>
      <c r="H2075" s="31" t="s">
        <v>33</v>
      </c>
      <c r="I2075" s="31">
        <v>1</v>
      </c>
      <c r="J2075" s="84" t="s">
        <v>34</v>
      </c>
      <c r="K2075" s="98"/>
      <c r="L2075" s="98"/>
      <c r="M2075" s="98"/>
      <c r="N2075" s="83" t="s">
        <v>3455</v>
      </c>
      <c r="O2075" s="98">
        <v>150000</v>
      </c>
      <c r="P2075" s="81"/>
      <c r="Q2075" s="33"/>
      <c r="R2075" s="39" t="s">
        <v>862</v>
      </c>
    </row>
    <row r="2076" spans="1:18" ht="18" customHeight="1" x14ac:dyDescent="0.15">
      <c r="A2076" s="30">
        <v>4</v>
      </c>
      <c r="B2076" s="31" t="s">
        <v>1070</v>
      </c>
      <c r="C2076" s="31">
        <v>1</v>
      </c>
      <c r="D2076" s="31" t="s">
        <v>1071</v>
      </c>
      <c r="E2076" s="31">
        <v>2</v>
      </c>
      <c r="F2076" s="31" t="s">
        <v>1079</v>
      </c>
      <c r="G2076" s="31">
        <v>11</v>
      </c>
      <c r="H2076" s="31" t="s">
        <v>33</v>
      </c>
      <c r="I2076" s="31">
        <v>1</v>
      </c>
      <c r="J2076" s="84" t="s">
        <v>34</v>
      </c>
      <c r="K2076" s="98"/>
      <c r="L2076" s="98"/>
      <c r="M2076" s="98"/>
      <c r="N2076" s="83" t="s">
        <v>1085</v>
      </c>
      <c r="O2076" s="98">
        <v>10000</v>
      </c>
      <c r="P2076" s="81"/>
      <c r="Q2076" s="33"/>
      <c r="R2076" s="39" t="s">
        <v>862</v>
      </c>
    </row>
    <row r="2077" spans="1:18" ht="18" customHeight="1" x14ac:dyDescent="0.15">
      <c r="A2077" s="30">
        <v>4</v>
      </c>
      <c r="B2077" s="31" t="s">
        <v>1070</v>
      </c>
      <c r="C2077" s="31">
        <v>1</v>
      </c>
      <c r="D2077" s="31" t="s">
        <v>1071</v>
      </c>
      <c r="E2077" s="31">
        <v>2</v>
      </c>
      <c r="F2077" s="31" t="s">
        <v>1079</v>
      </c>
      <c r="G2077" s="31">
        <v>11</v>
      </c>
      <c r="H2077" s="31" t="s">
        <v>33</v>
      </c>
      <c r="I2077" s="32">
        <v>3</v>
      </c>
      <c r="J2077" s="83" t="s">
        <v>35</v>
      </c>
      <c r="K2077" s="98">
        <v>40</v>
      </c>
      <c r="L2077" s="98">
        <v>39</v>
      </c>
      <c r="M2077" s="98">
        <f>K2077-L2077</f>
        <v>1</v>
      </c>
      <c r="N2077" s="83" t="s">
        <v>3456</v>
      </c>
      <c r="O2077" s="98">
        <v>1000</v>
      </c>
      <c r="P2077" s="81"/>
      <c r="Q2077" s="33"/>
      <c r="R2077" s="39" t="s">
        <v>862</v>
      </c>
    </row>
    <row r="2078" spans="1:18" ht="18" customHeight="1" x14ac:dyDescent="0.15">
      <c r="A2078" s="30">
        <v>4</v>
      </c>
      <c r="B2078" s="31" t="s">
        <v>1070</v>
      </c>
      <c r="C2078" s="31">
        <v>1</v>
      </c>
      <c r="D2078" s="31" t="s">
        <v>1071</v>
      </c>
      <c r="E2078" s="31">
        <v>2</v>
      </c>
      <c r="F2078" s="31" t="s">
        <v>1079</v>
      </c>
      <c r="G2078" s="31">
        <v>11</v>
      </c>
      <c r="H2078" s="31" t="s">
        <v>33</v>
      </c>
      <c r="I2078" s="31">
        <v>3</v>
      </c>
      <c r="J2078" s="84" t="s">
        <v>35</v>
      </c>
      <c r="K2078" s="98"/>
      <c r="L2078" s="98"/>
      <c r="M2078" s="98"/>
      <c r="N2078" s="83" t="s">
        <v>3457</v>
      </c>
      <c r="O2078" s="98">
        <v>15000</v>
      </c>
      <c r="P2078" s="81"/>
      <c r="Q2078" s="33"/>
      <c r="R2078" s="39" t="s">
        <v>862</v>
      </c>
    </row>
    <row r="2079" spans="1:18" ht="18" customHeight="1" x14ac:dyDescent="0.15">
      <c r="A2079" s="30">
        <v>4</v>
      </c>
      <c r="B2079" s="31" t="s">
        <v>1070</v>
      </c>
      <c r="C2079" s="31">
        <v>1</v>
      </c>
      <c r="D2079" s="31" t="s">
        <v>1071</v>
      </c>
      <c r="E2079" s="31">
        <v>2</v>
      </c>
      <c r="F2079" s="31" t="s">
        <v>1079</v>
      </c>
      <c r="G2079" s="31">
        <v>11</v>
      </c>
      <c r="H2079" s="31" t="s">
        <v>33</v>
      </c>
      <c r="I2079" s="31">
        <v>3</v>
      </c>
      <c r="J2079" s="84" t="s">
        <v>35</v>
      </c>
      <c r="K2079" s="98"/>
      <c r="L2079" s="98"/>
      <c r="M2079" s="98"/>
      <c r="N2079" s="83" t="s">
        <v>3458</v>
      </c>
      <c r="O2079" s="98">
        <v>23400</v>
      </c>
      <c r="P2079" s="81"/>
      <c r="Q2079" s="33"/>
      <c r="R2079" s="39" t="s">
        <v>862</v>
      </c>
    </row>
    <row r="2080" spans="1:18" ht="18" customHeight="1" x14ac:dyDescent="0.15">
      <c r="A2080" s="30">
        <v>4</v>
      </c>
      <c r="B2080" s="31" t="s">
        <v>1070</v>
      </c>
      <c r="C2080" s="31">
        <v>1</v>
      </c>
      <c r="D2080" s="31" t="s">
        <v>1071</v>
      </c>
      <c r="E2080" s="31">
        <v>2</v>
      </c>
      <c r="F2080" s="31" t="s">
        <v>1079</v>
      </c>
      <c r="G2080" s="31">
        <v>11</v>
      </c>
      <c r="H2080" s="31" t="s">
        <v>33</v>
      </c>
      <c r="I2080" s="32">
        <v>4</v>
      </c>
      <c r="J2080" s="83" t="s">
        <v>111</v>
      </c>
      <c r="K2080" s="98">
        <v>33</v>
      </c>
      <c r="L2080" s="98">
        <v>33</v>
      </c>
      <c r="M2080" s="98">
        <f>K2080-L2080</f>
        <v>0</v>
      </c>
      <c r="N2080" s="83" t="s">
        <v>3459</v>
      </c>
      <c r="O2080" s="98">
        <v>10000</v>
      </c>
      <c r="P2080" s="81"/>
      <c r="Q2080" s="33"/>
      <c r="R2080" s="39" t="s">
        <v>862</v>
      </c>
    </row>
    <row r="2081" spans="1:18" ht="18" customHeight="1" x14ac:dyDescent="0.15">
      <c r="A2081" s="30">
        <v>4</v>
      </c>
      <c r="B2081" s="31" t="s">
        <v>1070</v>
      </c>
      <c r="C2081" s="31">
        <v>1</v>
      </c>
      <c r="D2081" s="31" t="s">
        <v>1071</v>
      </c>
      <c r="E2081" s="31">
        <v>2</v>
      </c>
      <c r="F2081" s="31" t="s">
        <v>1079</v>
      </c>
      <c r="G2081" s="31">
        <v>11</v>
      </c>
      <c r="H2081" s="31" t="s">
        <v>33</v>
      </c>
      <c r="I2081" s="31">
        <v>4</v>
      </c>
      <c r="J2081" s="84" t="s">
        <v>111</v>
      </c>
      <c r="K2081" s="98"/>
      <c r="L2081" s="98"/>
      <c r="M2081" s="98"/>
      <c r="N2081" s="83" t="s">
        <v>3460</v>
      </c>
      <c r="O2081" s="98">
        <v>23000</v>
      </c>
      <c r="P2081" s="81"/>
      <c r="Q2081" s="33"/>
      <c r="R2081" s="39" t="s">
        <v>862</v>
      </c>
    </row>
    <row r="2082" spans="1:18" ht="18" customHeight="1" x14ac:dyDescent="0.15">
      <c r="A2082" s="30">
        <v>4</v>
      </c>
      <c r="B2082" s="31" t="s">
        <v>1070</v>
      </c>
      <c r="C2082" s="31">
        <v>1</v>
      </c>
      <c r="D2082" s="31" t="s">
        <v>1071</v>
      </c>
      <c r="E2082" s="31">
        <v>2</v>
      </c>
      <c r="F2082" s="31" t="s">
        <v>1079</v>
      </c>
      <c r="G2082" s="31">
        <v>11</v>
      </c>
      <c r="H2082" s="31" t="s">
        <v>33</v>
      </c>
      <c r="I2082" s="32">
        <v>6</v>
      </c>
      <c r="J2082" s="83" t="s">
        <v>48</v>
      </c>
      <c r="K2082" s="98">
        <v>20</v>
      </c>
      <c r="L2082" s="98">
        <v>20</v>
      </c>
      <c r="M2082" s="98">
        <f>K2082-L2082</f>
        <v>0</v>
      </c>
      <c r="N2082" s="83" t="s">
        <v>1086</v>
      </c>
      <c r="O2082" s="98">
        <v>20000</v>
      </c>
      <c r="P2082" s="81"/>
      <c r="Q2082" s="33"/>
      <c r="R2082" s="39" t="s">
        <v>862</v>
      </c>
    </row>
    <row r="2083" spans="1:18" ht="18" customHeight="1" x14ac:dyDescent="0.15">
      <c r="A2083" s="30">
        <v>4</v>
      </c>
      <c r="B2083" s="31" t="s">
        <v>1070</v>
      </c>
      <c r="C2083" s="31">
        <v>1</v>
      </c>
      <c r="D2083" s="31" t="s">
        <v>1071</v>
      </c>
      <c r="E2083" s="31">
        <v>2</v>
      </c>
      <c r="F2083" s="31" t="s">
        <v>1079</v>
      </c>
      <c r="G2083" s="32">
        <v>12</v>
      </c>
      <c r="H2083" s="32" t="s">
        <v>36</v>
      </c>
      <c r="I2083" s="32"/>
      <c r="J2083" s="83"/>
      <c r="K2083" s="98"/>
      <c r="L2083" s="98"/>
      <c r="M2083" s="98"/>
      <c r="N2083" s="83"/>
      <c r="O2083" s="33"/>
      <c r="P2083" s="81"/>
      <c r="Q2083" s="33"/>
      <c r="R2083" s="39" t="s">
        <v>862</v>
      </c>
    </row>
    <row r="2084" spans="1:18" ht="18" customHeight="1" x14ac:dyDescent="0.15">
      <c r="A2084" s="30">
        <v>4</v>
      </c>
      <c r="B2084" s="31" t="s">
        <v>1070</v>
      </c>
      <c r="C2084" s="31">
        <v>1</v>
      </c>
      <c r="D2084" s="31" t="s">
        <v>1071</v>
      </c>
      <c r="E2084" s="31">
        <v>2</v>
      </c>
      <c r="F2084" s="31" t="s">
        <v>1079</v>
      </c>
      <c r="G2084" s="31">
        <v>12</v>
      </c>
      <c r="H2084" s="31" t="s">
        <v>36</v>
      </c>
      <c r="I2084" s="32">
        <v>1</v>
      </c>
      <c r="J2084" s="83" t="s">
        <v>37</v>
      </c>
      <c r="K2084" s="98">
        <v>101</v>
      </c>
      <c r="L2084" s="98">
        <v>119</v>
      </c>
      <c r="M2084" s="98">
        <f>K2084-L2084</f>
        <v>-18</v>
      </c>
      <c r="N2084" s="83" t="s">
        <v>3461</v>
      </c>
      <c r="O2084" s="98">
        <v>84000</v>
      </c>
      <c r="P2084" s="81"/>
      <c r="Q2084" s="33"/>
      <c r="R2084" s="39" t="s">
        <v>862</v>
      </c>
    </row>
    <row r="2085" spans="1:18" ht="18" customHeight="1" x14ac:dyDescent="0.15">
      <c r="A2085" s="30">
        <v>4</v>
      </c>
      <c r="B2085" s="31" t="s">
        <v>1070</v>
      </c>
      <c r="C2085" s="31">
        <v>1</v>
      </c>
      <c r="D2085" s="31" t="s">
        <v>1071</v>
      </c>
      <c r="E2085" s="31">
        <v>2</v>
      </c>
      <c r="F2085" s="31" t="s">
        <v>1079</v>
      </c>
      <c r="G2085" s="31">
        <v>12</v>
      </c>
      <c r="H2085" s="31" t="s">
        <v>36</v>
      </c>
      <c r="I2085" s="31">
        <v>1</v>
      </c>
      <c r="J2085" s="84" t="s">
        <v>37</v>
      </c>
      <c r="K2085" s="98"/>
      <c r="L2085" s="98"/>
      <c r="M2085" s="98"/>
      <c r="N2085" s="83" t="s">
        <v>3462</v>
      </c>
      <c r="O2085" s="98">
        <v>3280</v>
      </c>
      <c r="P2085" s="81"/>
      <c r="Q2085" s="33"/>
      <c r="R2085" s="39" t="s">
        <v>862</v>
      </c>
    </row>
    <row r="2086" spans="1:18" ht="18" customHeight="1" x14ac:dyDescent="0.15">
      <c r="A2086" s="30">
        <v>4</v>
      </c>
      <c r="B2086" s="31" t="s">
        <v>1070</v>
      </c>
      <c r="C2086" s="31">
        <v>1</v>
      </c>
      <c r="D2086" s="31" t="s">
        <v>1071</v>
      </c>
      <c r="E2086" s="31">
        <v>2</v>
      </c>
      <c r="F2086" s="31" t="s">
        <v>1079</v>
      </c>
      <c r="G2086" s="31">
        <v>12</v>
      </c>
      <c r="H2086" s="31" t="s">
        <v>36</v>
      </c>
      <c r="I2086" s="31">
        <v>1</v>
      </c>
      <c r="J2086" s="84" t="s">
        <v>37</v>
      </c>
      <c r="K2086" s="98"/>
      <c r="L2086" s="98"/>
      <c r="M2086" s="98"/>
      <c r="N2086" s="83" t="s">
        <v>3463</v>
      </c>
      <c r="O2086" s="98">
        <v>12792</v>
      </c>
      <c r="P2086" s="81"/>
      <c r="Q2086" s="33"/>
      <c r="R2086" s="39" t="s">
        <v>862</v>
      </c>
    </row>
    <row r="2087" spans="1:18" ht="18" customHeight="1" x14ac:dyDescent="0.15">
      <c r="A2087" s="30">
        <v>4</v>
      </c>
      <c r="B2087" s="31" t="s">
        <v>1070</v>
      </c>
      <c r="C2087" s="31">
        <v>1</v>
      </c>
      <c r="D2087" s="31" t="s">
        <v>1071</v>
      </c>
      <c r="E2087" s="31">
        <v>2</v>
      </c>
      <c r="F2087" s="31" t="s">
        <v>1079</v>
      </c>
      <c r="G2087" s="31">
        <v>12</v>
      </c>
      <c r="H2087" s="31" t="s">
        <v>36</v>
      </c>
      <c r="I2087" s="32">
        <v>3</v>
      </c>
      <c r="J2087" s="83" t="s">
        <v>6</v>
      </c>
      <c r="K2087" s="98">
        <v>10</v>
      </c>
      <c r="L2087" s="98">
        <v>10</v>
      </c>
      <c r="M2087" s="98">
        <f t="shared" ref="M2087:M2088" si="130">K2087-L2087</f>
        <v>0</v>
      </c>
      <c r="N2087" s="83" t="s">
        <v>3464</v>
      </c>
      <c r="O2087" s="98">
        <v>10000</v>
      </c>
      <c r="P2087" s="81"/>
      <c r="Q2087" s="33"/>
      <c r="R2087" s="39" t="s">
        <v>862</v>
      </c>
    </row>
    <row r="2088" spans="1:18" ht="18" customHeight="1" x14ac:dyDescent="0.15">
      <c r="A2088" s="30">
        <v>4</v>
      </c>
      <c r="B2088" s="31" t="s">
        <v>1070</v>
      </c>
      <c r="C2088" s="31">
        <v>1</v>
      </c>
      <c r="D2088" s="31" t="s">
        <v>1071</v>
      </c>
      <c r="E2088" s="31">
        <v>2</v>
      </c>
      <c r="F2088" s="31" t="s">
        <v>1079</v>
      </c>
      <c r="G2088" s="31">
        <v>12</v>
      </c>
      <c r="H2088" s="31" t="s">
        <v>36</v>
      </c>
      <c r="I2088" s="32">
        <v>11</v>
      </c>
      <c r="J2088" s="83" t="s">
        <v>38</v>
      </c>
      <c r="K2088" s="98">
        <v>130</v>
      </c>
      <c r="L2088" s="98">
        <v>148</v>
      </c>
      <c r="M2088" s="98">
        <f t="shared" si="130"/>
        <v>-18</v>
      </c>
      <c r="N2088" s="83" t="s">
        <v>1087</v>
      </c>
      <c r="O2088" s="98">
        <v>100000</v>
      </c>
      <c r="P2088" s="81"/>
      <c r="Q2088" s="33"/>
      <c r="R2088" s="39" t="s">
        <v>862</v>
      </c>
    </row>
    <row r="2089" spans="1:18" ht="18" customHeight="1" x14ac:dyDescent="0.15">
      <c r="A2089" s="30">
        <v>4</v>
      </c>
      <c r="B2089" s="31" t="s">
        <v>1070</v>
      </c>
      <c r="C2089" s="31">
        <v>1</v>
      </c>
      <c r="D2089" s="31" t="s">
        <v>1071</v>
      </c>
      <c r="E2089" s="31">
        <v>2</v>
      </c>
      <c r="F2089" s="31" t="s">
        <v>1079</v>
      </c>
      <c r="G2089" s="31">
        <v>12</v>
      </c>
      <c r="H2089" s="31" t="s">
        <v>36</v>
      </c>
      <c r="I2089" s="31">
        <v>11</v>
      </c>
      <c r="J2089" s="84" t="s">
        <v>38</v>
      </c>
      <c r="K2089" s="98"/>
      <c r="L2089" s="98"/>
      <c r="M2089" s="98"/>
      <c r="N2089" s="83" t="s">
        <v>3465</v>
      </c>
      <c r="O2089" s="98">
        <v>27000</v>
      </c>
      <c r="P2089" s="81"/>
      <c r="Q2089" s="33"/>
      <c r="R2089" s="39" t="s">
        <v>862</v>
      </c>
    </row>
    <row r="2090" spans="1:18" ht="18" customHeight="1" x14ac:dyDescent="0.15">
      <c r="A2090" s="30">
        <v>4</v>
      </c>
      <c r="B2090" s="31" t="s">
        <v>1070</v>
      </c>
      <c r="C2090" s="31">
        <v>1</v>
      </c>
      <c r="D2090" s="31" t="s">
        <v>1071</v>
      </c>
      <c r="E2090" s="31">
        <v>2</v>
      </c>
      <c r="F2090" s="31" t="s">
        <v>1079</v>
      </c>
      <c r="G2090" s="31">
        <v>12</v>
      </c>
      <c r="H2090" s="31" t="s">
        <v>36</v>
      </c>
      <c r="I2090" s="31">
        <v>11</v>
      </c>
      <c r="J2090" s="84" t="s">
        <v>38</v>
      </c>
      <c r="K2090" s="98"/>
      <c r="L2090" s="98"/>
      <c r="M2090" s="98"/>
      <c r="N2090" s="83" t="s">
        <v>1088</v>
      </c>
      <c r="O2090" s="98">
        <v>3000</v>
      </c>
      <c r="P2090" s="81"/>
      <c r="Q2090" s="33"/>
      <c r="R2090" s="39" t="s">
        <v>862</v>
      </c>
    </row>
    <row r="2091" spans="1:18" ht="18" customHeight="1" x14ac:dyDescent="0.15">
      <c r="A2091" s="30">
        <v>4</v>
      </c>
      <c r="B2091" s="31" t="s">
        <v>1070</v>
      </c>
      <c r="C2091" s="31">
        <v>1</v>
      </c>
      <c r="D2091" s="31" t="s">
        <v>1071</v>
      </c>
      <c r="E2091" s="31">
        <v>2</v>
      </c>
      <c r="F2091" s="31" t="s">
        <v>1079</v>
      </c>
      <c r="G2091" s="32">
        <v>13</v>
      </c>
      <c r="H2091" s="32" t="s">
        <v>39</v>
      </c>
      <c r="I2091" s="32"/>
      <c r="J2091" s="83"/>
      <c r="K2091" s="98"/>
      <c r="L2091" s="98"/>
      <c r="M2091" s="98"/>
      <c r="N2091" s="83"/>
      <c r="O2091" s="33"/>
      <c r="P2091" s="81"/>
      <c r="Q2091" s="33"/>
      <c r="R2091" s="39" t="s">
        <v>862</v>
      </c>
    </row>
    <row r="2092" spans="1:18" ht="18" customHeight="1" x14ac:dyDescent="0.15">
      <c r="A2092" s="30">
        <v>4</v>
      </c>
      <c r="B2092" s="31" t="s">
        <v>1070</v>
      </c>
      <c r="C2092" s="31">
        <v>1</v>
      </c>
      <c r="D2092" s="31" t="s">
        <v>1071</v>
      </c>
      <c r="E2092" s="31">
        <v>2</v>
      </c>
      <c r="F2092" s="31" t="s">
        <v>1079</v>
      </c>
      <c r="G2092" s="31">
        <v>13</v>
      </c>
      <c r="H2092" s="31" t="s">
        <v>39</v>
      </c>
      <c r="I2092" s="32">
        <v>21</v>
      </c>
      <c r="J2092" s="83" t="s">
        <v>117</v>
      </c>
      <c r="K2092" s="98">
        <v>3857</v>
      </c>
      <c r="L2092" s="98">
        <v>2907</v>
      </c>
      <c r="M2092" s="98">
        <f>K2092-L2092</f>
        <v>950</v>
      </c>
      <c r="N2092" s="83" t="s">
        <v>1089</v>
      </c>
      <c r="O2092" s="98">
        <v>3420000</v>
      </c>
      <c r="P2092" s="81"/>
      <c r="Q2092" s="33"/>
      <c r="R2092" s="39" t="s">
        <v>862</v>
      </c>
    </row>
    <row r="2093" spans="1:18" ht="18" customHeight="1" x14ac:dyDescent="0.15">
      <c r="A2093" s="30">
        <v>4</v>
      </c>
      <c r="B2093" s="31" t="s">
        <v>1070</v>
      </c>
      <c r="C2093" s="31">
        <v>1</v>
      </c>
      <c r="D2093" s="31" t="s">
        <v>1071</v>
      </c>
      <c r="E2093" s="31">
        <v>2</v>
      </c>
      <c r="F2093" s="31" t="s">
        <v>1079</v>
      </c>
      <c r="G2093" s="31">
        <v>13</v>
      </c>
      <c r="H2093" s="31" t="s">
        <v>39</v>
      </c>
      <c r="I2093" s="31">
        <v>21</v>
      </c>
      <c r="J2093" s="84" t="s">
        <v>117</v>
      </c>
      <c r="K2093" s="98"/>
      <c r="L2093" s="98"/>
      <c r="M2093" s="98"/>
      <c r="N2093" s="83" t="s">
        <v>1090</v>
      </c>
      <c r="O2093" s="98">
        <v>436544</v>
      </c>
      <c r="P2093" s="81"/>
      <c r="Q2093" s="33"/>
      <c r="R2093" s="39" t="s">
        <v>862</v>
      </c>
    </row>
    <row r="2094" spans="1:18" ht="18" customHeight="1" x14ac:dyDescent="0.15">
      <c r="A2094" s="30">
        <v>4</v>
      </c>
      <c r="B2094" s="31" t="s">
        <v>1070</v>
      </c>
      <c r="C2094" s="31">
        <v>1</v>
      </c>
      <c r="D2094" s="31" t="s">
        <v>1071</v>
      </c>
      <c r="E2094" s="31">
        <v>2</v>
      </c>
      <c r="F2094" s="31" t="s">
        <v>1079</v>
      </c>
      <c r="G2094" s="32">
        <v>14</v>
      </c>
      <c r="H2094" s="32" t="s">
        <v>40</v>
      </c>
      <c r="I2094" s="32"/>
      <c r="J2094" s="83"/>
      <c r="K2094" s="98"/>
      <c r="L2094" s="98"/>
      <c r="M2094" s="98"/>
      <c r="N2094" s="83"/>
      <c r="O2094" s="33"/>
      <c r="P2094" s="81"/>
      <c r="Q2094" s="33"/>
      <c r="R2094" s="39" t="s">
        <v>862</v>
      </c>
    </row>
    <row r="2095" spans="1:18" ht="18" customHeight="1" x14ac:dyDescent="0.15">
      <c r="A2095" s="30">
        <v>4</v>
      </c>
      <c r="B2095" s="31" t="s">
        <v>1070</v>
      </c>
      <c r="C2095" s="31">
        <v>1</v>
      </c>
      <c r="D2095" s="31" t="s">
        <v>1071</v>
      </c>
      <c r="E2095" s="31">
        <v>2</v>
      </c>
      <c r="F2095" s="31" t="s">
        <v>1079</v>
      </c>
      <c r="G2095" s="31">
        <v>14</v>
      </c>
      <c r="H2095" s="31" t="s">
        <v>40</v>
      </c>
      <c r="I2095" s="32">
        <v>1</v>
      </c>
      <c r="J2095" s="83" t="s">
        <v>41</v>
      </c>
      <c r="K2095" s="98">
        <v>40</v>
      </c>
      <c r="L2095" s="98">
        <v>50</v>
      </c>
      <c r="M2095" s="98">
        <f>K2095-L2095</f>
        <v>-10</v>
      </c>
      <c r="N2095" s="83" t="s">
        <v>1091</v>
      </c>
      <c r="O2095" s="98">
        <v>10000</v>
      </c>
      <c r="P2095" s="81"/>
      <c r="Q2095" s="33"/>
      <c r="R2095" s="39" t="s">
        <v>862</v>
      </c>
    </row>
    <row r="2096" spans="1:18" ht="18" customHeight="1" x14ac:dyDescent="0.15">
      <c r="A2096" s="30">
        <v>4</v>
      </c>
      <c r="B2096" s="31" t="s">
        <v>1070</v>
      </c>
      <c r="C2096" s="31">
        <v>1</v>
      </c>
      <c r="D2096" s="31" t="s">
        <v>1071</v>
      </c>
      <c r="E2096" s="31">
        <v>2</v>
      </c>
      <c r="F2096" s="31" t="s">
        <v>1079</v>
      </c>
      <c r="G2096" s="31">
        <v>14</v>
      </c>
      <c r="H2096" s="31" t="s">
        <v>40</v>
      </c>
      <c r="I2096" s="31">
        <v>1</v>
      </c>
      <c r="J2096" s="84" t="s">
        <v>41</v>
      </c>
      <c r="K2096" s="98"/>
      <c r="L2096" s="98"/>
      <c r="M2096" s="98"/>
      <c r="N2096" s="83" t="s">
        <v>3466</v>
      </c>
      <c r="O2096" s="98">
        <v>30000</v>
      </c>
      <c r="P2096" s="81"/>
      <c r="Q2096" s="33"/>
      <c r="R2096" s="39" t="s">
        <v>862</v>
      </c>
    </row>
    <row r="2097" spans="1:18" ht="18" customHeight="1" x14ac:dyDescent="0.15">
      <c r="A2097" s="30">
        <v>4</v>
      </c>
      <c r="B2097" s="31" t="s">
        <v>1070</v>
      </c>
      <c r="C2097" s="31">
        <v>1</v>
      </c>
      <c r="D2097" s="31" t="s">
        <v>1071</v>
      </c>
      <c r="E2097" s="31">
        <v>2</v>
      </c>
      <c r="F2097" s="31" t="s">
        <v>1079</v>
      </c>
      <c r="G2097" s="32">
        <v>19</v>
      </c>
      <c r="H2097" s="32" t="s">
        <v>42</v>
      </c>
      <c r="I2097" s="32"/>
      <c r="J2097" s="83"/>
      <c r="K2097" s="98"/>
      <c r="L2097" s="98"/>
      <c r="M2097" s="98"/>
      <c r="N2097" s="83"/>
      <c r="O2097" s="33"/>
      <c r="P2097" s="81"/>
      <c r="Q2097" s="33"/>
      <c r="R2097" s="39" t="s">
        <v>862</v>
      </c>
    </row>
    <row r="2098" spans="1:18" ht="18" customHeight="1" x14ac:dyDescent="0.15">
      <c r="A2098" s="30">
        <v>4</v>
      </c>
      <c r="B2098" s="31" t="s">
        <v>1070</v>
      </c>
      <c r="C2098" s="31">
        <v>1</v>
      </c>
      <c r="D2098" s="31" t="s">
        <v>1071</v>
      </c>
      <c r="E2098" s="31">
        <v>2</v>
      </c>
      <c r="F2098" s="31" t="s">
        <v>1079</v>
      </c>
      <c r="G2098" s="31">
        <v>19</v>
      </c>
      <c r="H2098" s="31" t="s">
        <v>42</v>
      </c>
      <c r="I2098" s="32">
        <v>11</v>
      </c>
      <c r="J2098" s="83" t="s">
        <v>43</v>
      </c>
      <c r="K2098" s="98">
        <v>2321</v>
      </c>
      <c r="L2098" s="98">
        <v>2541</v>
      </c>
      <c r="M2098" s="98">
        <f>K2098-L2098</f>
        <v>-220</v>
      </c>
      <c r="N2098" s="83" t="s">
        <v>1092</v>
      </c>
      <c r="O2098" s="98">
        <v>5300</v>
      </c>
      <c r="P2098" s="81"/>
      <c r="Q2098" s="33"/>
      <c r="R2098" s="39" t="s">
        <v>862</v>
      </c>
    </row>
    <row r="2099" spans="1:18" ht="18" customHeight="1" x14ac:dyDescent="0.15">
      <c r="A2099" s="30">
        <v>4</v>
      </c>
      <c r="B2099" s="31" t="s">
        <v>1070</v>
      </c>
      <c r="C2099" s="31">
        <v>1</v>
      </c>
      <c r="D2099" s="31" t="s">
        <v>1071</v>
      </c>
      <c r="E2099" s="31">
        <v>2</v>
      </c>
      <c r="F2099" s="31" t="s">
        <v>1079</v>
      </c>
      <c r="G2099" s="31">
        <v>19</v>
      </c>
      <c r="H2099" s="31" t="s">
        <v>42</v>
      </c>
      <c r="I2099" s="31">
        <v>11</v>
      </c>
      <c r="J2099" s="84" t="s">
        <v>43</v>
      </c>
      <c r="K2099" s="98"/>
      <c r="L2099" s="98"/>
      <c r="M2099" s="98"/>
      <c r="N2099" s="83" t="s">
        <v>1093</v>
      </c>
      <c r="O2099" s="98">
        <v>9000</v>
      </c>
      <c r="P2099" s="81"/>
      <c r="Q2099" s="33"/>
      <c r="R2099" s="39" t="s">
        <v>862</v>
      </c>
    </row>
    <row r="2100" spans="1:18" ht="18" customHeight="1" x14ac:dyDescent="0.15">
      <c r="A2100" s="30">
        <v>4</v>
      </c>
      <c r="B2100" s="31" t="s">
        <v>1070</v>
      </c>
      <c r="C2100" s="31">
        <v>1</v>
      </c>
      <c r="D2100" s="31" t="s">
        <v>1071</v>
      </c>
      <c r="E2100" s="31">
        <v>2</v>
      </c>
      <c r="F2100" s="31" t="s">
        <v>1079</v>
      </c>
      <c r="G2100" s="31">
        <v>19</v>
      </c>
      <c r="H2100" s="31" t="s">
        <v>42</v>
      </c>
      <c r="I2100" s="31">
        <v>11</v>
      </c>
      <c r="J2100" s="84" t="s">
        <v>43</v>
      </c>
      <c r="K2100" s="98"/>
      <c r="L2100" s="98"/>
      <c r="M2100" s="98"/>
      <c r="N2100" s="83" t="s">
        <v>1094</v>
      </c>
      <c r="O2100" s="98">
        <v>1997000</v>
      </c>
      <c r="P2100" s="81"/>
      <c r="Q2100" s="33"/>
      <c r="R2100" s="39" t="s">
        <v>862</v>
      </c>
    </row>
    <row r="2101" spans="1:18" ht="18" customHeight="1" x14ac:dyDescent="0.15">
      <c r="A2101" s="30">
        <v>4</v>
      </c>
      <c r="B2101" s="31" t="s">
        <v>1070</v>
      </c>
      <c r="C2101" s="31">
        <v>1</v>
      </c>
      <c r="D2101" s="31" t="s">
        <v>1071</v>
      </c>
      <c r="E2101" s="31">
        <v>2</v>
      </c>
      <c r="F2101" s="31" t="s">
        <v>1079</v>
      </c>
      <c r="G2101" s="31">
        <v>19</v>
      </c>
      <c r="H2101" s="31" t="s">
        <v>42</v>
      </c>
      <c r="I2101" s="31">
        <v>11</v>
      </c>
      <c r="J2101" s="84" t="s">
        <v>43</v>
      </c>
      <c r="K2101" s="98"/>
      <c r="L2101" s="98"/>
      <c r="M2101" s="98"/>
      <c r="N2101" s="83" t="s">
        <v>1095</v>
      </c>
      <c r="O2101" s="98">
        <v>44320</v>
      </c>
      <c r="P2101" s="81"/>
      <c r="Q2101" s="33"/>
      <c r="R2101" s="39" t="s">
        <v>862</v>
      </c>
    </row>
    <row r="2102" spans="1:18" ht="18" customHeight="1" x14ac:dyDescent="0.15">
      <c r="A2102" s="30">
        <v>4</v>
      </c>
      <c r="B2102" s="31" t="s">
        <v>1070</v>
      </c>
      <c r="C2102" s="31">
        <v>1</v>
      </c>
      <c r="D2102" s="31" t="s">
        <v>1071</v>
      </c>
      <c r="E2102" s="31">
        <v>2</v>
      </c>
      <c r="F2102" s="31" t="s">
        <v>1079</v>
      </c>
      <c r="G2102" s="31">
        <v>19</v>
      </c>
      <c r="H2102" s="31" t="s">
        <v>42</v>
      </c>
      <c r="I2102" s="31">
        <v>11</v>
      </c>
      <c r="J2102" s="84" t="s">
        <v>43</v>
      </c>
      <c r="K2102" s="98"/>
      <c r="L2102" s="98"/>
      <c r="M2102" s="98"/>
      <c r="N2102" s="83" t="s">
        <v>1096</v>
      </c>
      <c r="O2102" s="98">
        <v>4750</v>
      </c>
      <c r="P2102" s="81"/>
      <c r="Q2102" s="33"/>
      <c r="R2102" s="39" t="s">
        <v>862</v>
      </c>
    </row>
    <row r="2103" spans="1:18" ht="18" customHeight="1" x14ac:dyDescent="0.15">
      <c r="A2103" s="30">
        <v>4</v>
      </c>
      <c r="B2103" s="31" t="s">
        <v>1070</v>
      </c>
      <c r="C2103" s="31">
        <v>1</v>
      </c>
      <c r="D2103" s="31" t="s">
        <v>1071</v>
      </c>
      <c r="E2103" s="31">
        <v>2</v>
      </c>
      <c r="F2103" s="31" t="s">
        <v>1079</v>
      </c>
      <c r="G2103" s="31">
        <v>19</v>
      </c>
      <c r="H2103" s="31" t="s">
        <v>42</v>
      </c>
      <c r="I2103" s="31">
        <v>11</v>
      </c>
      <c r="J2103" s="84" t="s">
        <v>43</v>
      </c>
      <c r="K2103" s="98"/>
      <c r="L2103" s="98"/>
      <c r="M2103" s="98"/>
      <c r="N2103" s="83" t="s">
        <v>1097</v>
      </c>
      <c r="O2103" s="98">
        <v>5000</v>
      </c>
      <c r="P2103" s="81"/>
      <c r="Q2103" s="33"/>
      <c r="R2103" s="39" t="s">
        <v>862</v>
      </c>
    </row>
    <row r="2104" spans="1:18" ht="18" customHeight="1" x14ac:dyDescent="0.15">
      <c r="A2104" s="30">
        <v>4</v>
      </c>
      <c r="B2104" s="31" t="s">
        <v>1070</v>
      </c>
      <c r="C2104" s="31">
        <v>1</v>
      </c>
      <c r="D2104" s="31" t="s">
        <v>1071</v>
      </c>
      <c r="E2104" s="31">
        <v>2</v>
      </c>
      <c r="F2104" s="31" t="s">
        <v>1079</v>
      </c>
      <c r="G2104" s="31">
        <v>19</v>
      </c>
      <c r="H2104" s="31" t="s">
        <v>42</v>
      </c>
      <c r="I2104" s="31">
        <v>11</v>
      </c>
      <c r="J2104" s="84" t="s">
        <v>43</v>
      </c>
      <c r="K2104" s="98"/>
      <c r="L2104" s="98"/>
      <c r="M2104" s="98"/>
      <c r="N2104" s="83" t="s">
        <v>1098</v>
      </c>
      <c r="O2104" s="98"/>
      <c r="P2104" s="81"/>
      <c r="Q2104" s="33"/>
      <c r="R2104" s="39" t="s">
        <v>862</v>
      </c>
    </row>
    <row r="2105" spans="1:18" ht="18" customHeight="1" x14ac:dyDescent="0.15">
      <c r="A2105" s="30">
        <v>4</v>
      </c>
      <c r="B2105" s="31" t="s">
        <v>1070</v>
      </c>
      <c r="C2105" s="31">
        <v>1</v>
      </c>
      <c r="D2105" s="31" t="s">
        <v>1071</v>
      </c>
      <c r="E2105" s="31">
        <v>2</v>
      </c>
      <c r="F2105" s="31" t="s">
        <v>1079</v>
      </c>
      <c r="G2105" s="31">
        <v>19</v>
      </c>
      <c r="H2105" s="31" t="s">
        <v>42</v>
      </c>
      <c r="I2105" s="31">
        <v>11</v>
      </c>
      <c r="J2105" s="84" t="s">
        <v>43</v>
      </c>
      <c r="K2105" s="98"/>
      <c r="L2105" s="98"/>
      <c r="M2105" s="98"/>
      <c r="N2105" s="83" t="s">
        <v>1099</v>
      </c>
      <c r="O2105" s="98">
        <v>5000</v>
      </c>
      <c r="P2105" s="81"/>
      <c r="Q2105" s="33"/>
      <c r="R2105" s="39" t="s">
        <v>862</v>
      </c>
    </row>
    <row r="2106" spans="1:18" ht="18" customHeight="1" x14ac:dyDescent="0.15">
      <c r="A2106" s="30">
        <v>4</v>
      </c>
      <c r="B2106" s="31" t="s">
        <v>1070</v>
      </c>
      <c r="C2106" s="31">
        <v>1</v>
      </c>
      <c r="D2106" s="31" t="s">
        <v>1071</v>
      </c>
      <c r="E2106" s="31">
        <v>2</v>
      </c>
      <c r="F2106" s="31" t="s">
        <v>1079</v>
      </c>
      <c r="G2106" s="31">
        <v>19</v>
      </c>
      <c r="H2106" s="31" t="s">
        <v>42</v>
      </c>
      <c r="I2106" s="31">
        <v>11</v>
      </c>
      <c r="J2106" s="84" t="s">
        <v>43</v>
      </c>
      <c r="K2106" s="98"/>
      <c r="L2106" s="98"/>
      <c r="M2106" s="98"/>
      <c r="N2106" s="83" t="s">
        <v>1100</v>
      </c>
      <c r="O2106" s="98">
        <v>250000</v>
      </c>
      <c r="P2106" s="81"/>
      <c r="Q2106" s="33"/>
      <c r="R2106" s="39" t="s">
        <v>862</v>
      </c>
    </row>
    <row r="2107" spans="1:18" ht="18" customHeight="1" x14ac:dyDescent="0.15">
      <c r="A2107" s="30">
        <v>4</v>
      </c>
      <c r="B2107" s="31" t="s">
        <v>1070</v>
      </c>
      <c r="C2107" s="31">
        <v>1</v>
      </c>
      <c r="D2107" s="31" t="s">
        <v>1071</v>
      </c>
      <c r="E2107" s="31">
        <v>2</v>
      </c>
      <c r="F2107" s="31" t="s">
        <v>1079</v>
      </c>
      <c r="G2107" s="31">
        <v>19</v>
      </c>
      <c r="H2107" s="31" t="s">
        <v>42</v>
      </c>
      <c r="I2107" s="32">
        <v>21</v>
      </c>
      <c r="J2107" s="83" t="s">
        <v>477</v>
      </c>
      <c r="K2107" s="98">
        <v>345</v>
      </c>
      <c r="L2107" s="98">
        <v>345</v>
      </c>
      <c r="M2107" s="98">
        <f>K2107-L2107</f>
        <v>0</v>
      </c>
      <c r="N2107" s="83" t="s">
        <v>1101</v>
      </c>
      <c r="O2107" s="98">
        <v>145000</v>
      </c>
      <c r="P2107" s="81"/>
      <c r="Q2107" s="33"/>
      <c r="R2107" s="39" t="s">
        <v>862</v>
      </c>
    </row>
    <row r="2108" spans="1:18" ht="18" customHeight="1" x14ac:dyDescent="0.15">
      <c r="A2108" s="30">
        <v>4</v>
      </c>
      <c r="B2108" s="31" t="s">
        <v>1070</v>
      </c>
      <c r="C2108" s="31">
        <v>1</v>
      </c>
      <c r="D2108" s="31" t="s">
        <v>1071</v>
      </c>
      <c r="E2108" s="31">
        <v>2</v>
      </c>
      <c r="F2108" s="31" t="s">
        <v>1079</v>
      </c>
      <c r="G2108" s="31">
        <v>19</v>
      </c>
      <c r="H2108" s="31" t="s">
        <v>42</v>
      </c>
      <c r="I2108" s="31">
        <v>21</v>
      </c>
      <c r="J2108" s="84" t="s">
        <v>477</v>
      </c>
      <c r="K2108" s="98"/>
      <c r="L2108" s="98"/>
      <c r="M2108" s="98"/>
      <c r="N2108" s="83" t="s">
        <v>1102</v>
      </c>
      <c r="O2108" s="98">
        <v>200000</v>
      </c>
      <c r="P2108" s="81"/>
      <c r="Q2108" s="33"/>
      <c r="R2108" s="39" t="s">
        <v>862</v>
      </c>
    </row>
    <row r="2109" spans="1:18" s="6" customFormat="1" ht="18" customHeight="1" x14ac:dyDescent="0.15">
      <c r="A2109" s="13">
        <v>4</v>
      </c>
      <c r="B2109" s="14" t="s">
        <v>3050</v>
      </c>
      <c r="C2109" s="19">
        <v>1</v>
      </c>
      <c r="D2109" s="14" t="s">
        <v>1071</v>
      </c>
      <c r="E2109" s="20">
        <v>3</v>
      </c>
      <c r="F2109" s="21" t="s">
        <v>3055</v>
      </c>
      <c r="G2109" s="20"/>
      <c r="H2109" s="21"/>
      <c r="I2109" s="20"/>
      <c r="J2109" s="20"/>
      <c r="K2109" s="22">
        <f>IF(C2109="",SUMIFS($K2110:$K$6096,$A2110:$A$6096,A2109,$E2110:$E$6096,""),IF(E2109="",SUMIFS($K2110:$K$6096,$A2110:$A$6096,A2109,$C2110:$C$6096,C2109,$G2110:$G$6096,""),IF(G2109="",SUMIFS($K2110:$K$6096,$A2110:$A$6096,A2109,$C2110:$C$6096,C2109,$E2110:$E$6096,E2109,$R2110:$R$6096,R2109),IF(I2109="",SUMIFS($K2110:$K$6096,$A2110:$A$6096,A2109,$C2110:$C$6096,C2109,$E2110:$E$6096,E2109,$G2110:$G$6096,G2109,$R2110:$R$6096,R2109),0))))</f>
        <v>80800</v>
      </c>
      <c r="L2109" s="22">
        <f>IF(C2109="",SUMIFS($L2110:$L$6096,$A2110:$A$6096,A2109,$E2110:$E$6096,""),IF(E2109="",SUMIFS($L2110:$L$6096,$A2110:$A$6096,A2109,$C2110:$C$6096,C2109,$G2110:$G$6096,""),IF(G2109="",SUMIFS($L2110:$L$6096,$A2110:$A$6096,A2109,$C2110:$C$6096,C2109,$E2110:$E$6096,E2109,$R2110:$R$6096,R2109),IF(I2109="",SUMIFS($L2110:$L$6096,$A2110:$A$6096,A2109,$C2110:$C$6096,C2109,$E2110:$E$6096,E2109,$G2110:$G$6096,G2109,$R2110:$R$6096,R2109),0))))</f>
        <v>90267</v>
      </c>
      <c r="M2109" s="22">
        <f t="shared" ref="M2109" si="131">K2109-L2109</f>
        <v>-9467</v>
      </c>
      <c r="N2109" s="77"/>
      <c r="O2109" s="23"/>
      <c r="P2109" s="60"/>
      <c r="Q2109" s="73">
        <f>IF(C2109="",SUMIFS($Q2110:$Q$6096,$A2110:$A$6096,A2109,$E2110:$E$6096,""),IF(E2109="",SUMIFS($Q2110:$Q$6096,$A2110:$A$6096,A2109,$C2110:$C$6096,C2109,$G2110:$G$6096,""),IF(G2109="",SUMIFS($Q2110:$Q$6096,$A2110:$A$6096,A2109,$C2110:$C$6096,C2109,$E2110:$E$6096,E2109,$R2110:$R$6096,R2109),IF(I2109="",SUMIFS($Q2110:$Q$6096,$A2110:$A$6096,A2109,$C2110:$C$6096,C2109,$E2110:$E$6096,E2109,$G2110:$G$6096,G2109,$R2110:$R$6096,R2109),0))))</f>
        <v>5403</v>
      </c>
      <c r="R2109" s="61" t="s">
        <v>3041</v>
      </c>
    </row>
    <row r="2110" spans="1:18" ht="18" customHeight="1" x14ac:dyDescent="0.15">
      <c r="A2110" s="30">
        <v>4</v>
      </c>
      <c r="B2110" s="31" t="s">
        <v>1070</v>
      </c>
      <c r="C2110" s="31">
        <v>1</v>
      </c>
      <c r="D2110" s="31" t="s">
        <v>1071</v>
      </c>
      <c r="E2110" s="31">
        <v>3</v>
      </c>
      <c r="F2110" s="31" t="s">
        <v>1103</v>
      </c>
      <c r="G2110" s="32">
        <v>1</v>
      </c>
      <c r="H2110" s="32" t="s">
        <v>19</v>
      </c>
      <c r="I2110" s="32"/>
      <c r="J2110" s="83"/>
      <c r="K2110" s="98"/>
      <c r="L2110" s="98"/>
      <c r="M2110" s="98"/>
      <c r="N2110" s="83"/>
      <c r="O2110" s="33"/>
      <c r="P2110" s="81" t="s">
        <v>2854</v>
      </c>
      <c r="Q2110" s="33">
        <v>850</v>
      </c>
      <c r="R2110" s="39" t="s">
        <v>862</v>
      </c>
    </row>
    <row r="2111" spans="1:18" ht="18" customHeight="1" x14ac:dyDescent="0.15">
      <c r="A2111" s="30">
        <v>4</v>
      </c>
      <c r="B2111" s="31" t="s">
        <v>1070</v>
      </c>
      <c r="C2111" s="31">
        <v>1</v>
      </c>
      <c r="D2111" s="31" t="s">
        <v>1071</v>
      </c>
      <c r="E2111" s="31">
        <v>3</v>
      </c>
      <c r="F2111" s="31" t="s">
        <v>1103</v>
      </c>
      <c r="G2111" s="31">
        <v>1</v>
      </c>
      <c r="H2111" s="31" t="s">
        <v>19</v>
      </c>
      <c r="I2111" s="32">
        <v>21</v>
      </c>
      <c r="J2111" s="83" t="s">
        <v>1104</v>
      </c>
      <c r="K2111" s="98">
        <v>504</v>
      </c>
      <c r="L2111" s="98">
        <v>504</v>
      </c>
      <c r="M2111" s="98">
        <f>K2111-L2111</f>
        <v>0</v>
      </c>
      <c r="N2111" s="83" t="s">
        <v>3467</v>
      </c>
      <c r="O2111" s="98">
        <v>126000</v>
      </c>
      <c r="P2111" s="81" t="s">
        <v>2855</v>
      </c>
      <c r="Q2111" s="33">
        <v>1355</v>
      </c>
      <c r="R2111" s="39" t="s">
        <v>862</v>
      </c>
    </row>
    <row r="2112" spans="1:18" ht="18" customHeight="1" x14ac:dyDescent="0.15">
      <c r="A2112" s="30">
        <v>4</v>
      </c>
      <c r="B2112" s="31" t="s">
        <v>1070</v>
      </c>
      <c r="C2112" s="31">
        <v>1</v>
      </c>
      <c r="D2112" s="31" t="s">
        <v>1071</v>
      </c>
      <c r="E2112" s="31">
        <v>3</v>
      </c>
      <c r="F2112" s="31" t="s">
        <v>1103</v>
      </c>
      <c r="G2112" s="31">
        <v>1</v>
      </c>
      <c r="H2112" s="31" t="s">
        <v>19</v>
      </c>
      <c r="I2112" s="31">
        <v>21</v>
      </c>
      <c r="J2112" s="84" t="s">
        <v>1104</v>
      </c>
      <c r="K2112" s="98"/>
      <c r="L2112" s="98"/>
      <c r="M2112" s="98"/>
      <c r="N2112" s="83" t="s">
        <v>3468</v>
      </c>
      <c r="O2112" s="98">
        <v>126000</v>
      </c>
      <c r="P2112" s="81" t="s">
        <v>2856</v>
      </c>
      <c r="Q2112" s="33">
        <v>675</v>
      </c>
      <c r="R2112" s="39" t="s">
        <v>862</v>
      </c>
    </row>
    <row r="2113" spans="1:18" ht="18" customHeight="1" x14ac:dyDescent="0.15">
      <c r="A2113" s="30">
        <v>4</v>
      </c>
      <c r="B2113" s="31" t="s">
        <v>1070</v>
      </c>
      <c r="C2113" s="31">
        <v>1</v>
      </c>
      <c r="D2113" s="31" t="s">
        <v>1071</v>
      </c>
      <c r="E2113" s="31">
        <v>3</v>
      </c>
      <c r="F2113" s="31" t="s">
        <v>1103</v>
      </c>
      <c r="G2113" s="31">
        <v>1</v>
      </c>
      <c r="H2113" s="31" t="s">
        <v>19</v>
      </c>
      <c r="I2113" s="31">
        <v>21</v>
      </c>
      <c r="J2113" s="84" t="s">
        <v>1104</v>
      </c>
      <c r="K2113" s="98"/>
      <c r="L2113" s="98"/>
      <c r="M2113" s="98"/>
      <c r="N2113" s="83" t="s">
        <v>3469</v>
      </c>
      <c r="O2113" s="98">
        <v>126000</v>
      </c>
      <c r="P2113" s="81" t="s">
        <v>2857</v>
      </c>
      <c r="Q2113" s="33">
        <v>260</v>
      </c>
      <c r="R2113" s="39" t="s">
        <v>862</v>
      </c>
    </row>
    <row r="2114" spans="1:18" ht="18" customHeight="1" x14ac:dyDescent="0.15">
      <c r="A2114" s="30">
        <v>4</v>
      </c>
      <c r="B2114" s="31" t="s">
        <v>1070</v>
      </c>
      <c r="C2114" s="31">
        <v>1</v>
      </c>
      <c r="D2114" s="31" t="s">
        <v>1071</v>
      </c>
      <c r="E2114" s="31">
        <v>3</v>
      </c>
      <c r="F2114" s="31" t="s">
        <v>1103</v>
      </c>
      <c r="G2114" s="31">
        <v>1</v>
      </c>
      <c r="H2114" s="31" t="s">
        <v>19</v>
      </c>
      <c r="I2114" s="31">
        <v>21</v>
      </c>
      <c r="J2114" s="84" t="s">
        <v>1104</v>
      </c>
      <c r="K2114" s="98"/>
      <c r="L2114" s="98"/>
      <c r="M2114" s="98"/>
      <c r="N2114" s="83" t="s">
        <v>3470</v>
      </c>
      <c r="O2114" s="98">
        <v>126000</v>
      </c>
      <c r="P2114" s="81" t="s">
        <v>2858</v>
      </c>
      <c r="Q2114" s="33">
        <v>65</v>
      </c>
      <c r="R2114" s="39" t="s">
        <v>862</v>
      </c>
    </row>
    <row r="2115" spans="1:18" ht="18" customHeight="1" x14ac:dyDescent="0.15">
      <c r="A2115" s="30">
        <v>4</v>
      </c>
      <c r="B2115" s="31" t="s">
        <v>1070</v>
      </c>
      <c r="C2115" s="31">
        <v>1</v>
      </c>
      <c r="D2115" s="31" t="s">
        <v>1071</v>
      </c>
      <c r="E2115" s="31">
        <v>3</v>
      </c>
      <c r="F2115" s="31" t="s">
        <v>1103</v>
      </c>
      <c r="G2115" s="32">
        <v>4</v>
      </c>
      <c r="H2115" s="32" t="s">
        <v>28</v>
      </c>
      <c r="I2115" s="32"/>
      <c r="J2115" s="83"/>
      <c r="K2115" s="98"/>
      <c r="L2115" s="98"/>
      <c r="M2115" s="98"/>
      <c r="N2115" s="83"/>
      <c r="O2115" s="33"/>
      <c r="P2115" s="81" t="s">
        <v>2859</v>
      </c>
      <c r="Q2115" s="33">
        <v>300</v>
      </c>
      <c r="R2115" s="39" t="s">
        <v>862</v>
      </c>
    </row>
    <row r="2116" spans="1:18" ht="18" customHeight="1" x14ac:dyDescent="0.15">
      <c r="A2116" s="30">
        <v>4</v>
      </c>
      <c r="B2116" s="31" t="s">
        <v>1070</v>
      </c>
      <c r="C2116" s="31">
        <v>1</v>
      </c>
      <c r="D2116" s="31" t="s">
        <v>1071</v>
      </c>
      <c r="E2116" s="31">
        <v>3</v>
      </c>
      <c r="F2116" s="31" t="s">
        <v>1103</v>
      </c>
      <c r="G2116" s="31">
        <v>4</v>
      </c>
      <c r="H2116" s="31" t="s">
        <v>28</v>
      </c>
      <c r="I2116" s="32">
        <v>41</v>
      </c>
      <c r="J2116" s="83" t="s">
        <v>149</v>
      </c>
      <c r="K2116" s="98">
        <v>831</v>
      </c>
      <c r="L2116" s="98">
        <v>847</v>
      </c>
      <c r="M2116" s="98">
        <f>K2116-L2116</f>
        <v>-16</v>
      </c>
      <c r="N2116" s="83" t="s">
        <v>1105</v>
      </c>
      <c r="O2116" s="98"/>
      <c r="P2116" s="81" t="s">
        <v>2860</v>
      </c>
      <c r="Q2116" s="33">
        <v>185</v>
      </c>
      <c r="R2116" s="39" t="s">
        <v>862</v>
      </c>
    </row>
    <row r="2117" spans="1:18" ht="18" customHeight="1" x14ac:dyDescent="0.15">
      <c r="A2117" s="30">
        <v>4</v>
      </c>
      <c r="B2117" s="31" t="s">
        <v>1070</v>
      </c>
      <c r="C2117" s="31">
        <v>1</v>
      </c>
      <c r="D2117" s="31" t="s">
        <v>1071</v>
      </c>
      <c r="E2117" s="31">
        <v>3</v>
      </c>
      <c r="F2117" s="31" t="s">
        <v>1103</v>
      </c>
      <c r="G2117" s="31">
        <v>4</v>
      </c>
      <c r="H2117" s="31" t="s">
        <v>28</v>
      </c>
      <c r="I2117" s="31">
        <v>41</v>
      </c>
      <c r="J2117" s="84" t="s">
        <v>149</v>
      </c>
      <c r="K2117" s="98"/>
      <c r="L2117" s="98"/>
      <c r="M2117" s="98"/>
      <c r="N2117" s="83" t="s">
        <v>3471</v>
      </c>
      <c r="O2117" s="98">
        <v>289280</v>
      </c>
      <c r="P2117" s="81" t="s">
        <v>2861</v>
      </c>
      <c r="Q2117" s="33">
        <v>40</v>
      </c>
      <c r="R2117" s="39" t="s">
        <v>862</v>
      </c>
    </row>
    <row r="2118" spans="1:18" ht="18" customHeight="1" x14ac:dyDescent="0.15">
      <c r="A2118" s="30">
        <v>4</v>
      </c>
      <c r="B2118" s="31" t="s">
        <v>1070</v>
      </c>
      <c r="C2118" s="31">
        <v>1</v>
      </c>
      <c r="D2118" s="31" t="s">
        <v>1071</v>
      </c>
      <c r="E2118" s="31">
        <v>3</v>
      </c>
      <c r="F2118" s="31" t="s">
        <v>1103</v>
      </c>
      <c r="G2118" s="31">
        <v>4</v>
      </c>
      <c r="H2118" s="31" t="s">
        <v>28</v>
      </c>
      <c r="I2118" s="31">
        <v>41</v>
      </c>
      <c r="J2118" s="84" t="s">
        <v>149</v>
      </c>
      <c r="K2118" s="98"/>
      <c r="L2118" s="98"/>
      <c r="M2118" s="98"/>
      <c r="N2118" s="83" t="s">
        <v>4340</v>
      </c>
      <c r="O2118" s="98">
        <v>486752</v>
      </c>
      <c r="P2118" s="81" t="s">
        <v>2862</v>
      </c>
      <c r="Q2118" s="33">
        <v>18</v>
      </c>
      <c r="R2118" s="39" t="s">
        <v>862</v>
      </c>
    </row>
    <row r="2119" spans="1:18" ht="18" customHeight="1" x14ac:dyDescent="0.15">
      <c r="A2119" s="30">
        <v>4</v>
      </c>
      <c r="B2119" s="31" t="s">
        <v>1070</v>
      </c>
      <c r="C2119" s="31">
        <v>1</v>
      </c>
      <c r="D2119" s="31" t="s">
        <v>1071</v>
      </c>
      <c r="E2119" s="31">
        <v>3</v>
      </c>
      <c r="F2119" s="31" t="s">
        <v>1103</v>
      </c>
      <c r="G2119" s="31">
        <v>4</v>
      </c>
      <c r="H2119" s="31" t="s">
        <v>28</v>
      </c>
      <c r="I2119" s="31">
        <v>41</v>
      </c>
      <c r="J2119" s="84" t="s">
        <v>149</v>
      </c>
      <c r="K2119" s="98"/>
      <c r="L2119" s="98"/>
      <c r="M2119" s="98"/>
      <c r="N2119" s="83" t="s">
        <v>1106</v>
      </c>
      <c r="O2119" s="98"/>
      <c r="P2119" s="81" t="s">
        <v>2781</v>
      </c>
      <c r="Q2119" s="33">
        <v>585</v>
      </c>
      <c r="R2119" s="39" t="s">
        <v>862</v>
      </c>
    </row>
    <row r="2120" spans="1:18" ht="18" customHeight="1" x14ac:dyDescent="0.15">
      <c r="A2120" s="30">
        <v>4</v>
      </c>
      <c r="B2120" s="31" t="s">
        <v>1070</v>
      </c>
      <c r="C2120" s="31">
        <v>1</v>
      </c>
      <c r="D2120" s="31" t="s">
        <v>1071</v>
      </c>
      <c r="E2120" s="31">
        <v>3</v>
      </c>
      <c r="F2120" s="31" t="s">
        <v>1103</v>
      </c>
      <c r="G2120" s="31">
        <v>4</v>
      </c>
      <c r="H2120" s="31" t="s">
        <v>28</v>
      </c>
      <c r="I2120" s="31">
        <v>41</v>
      </c>
      <c r="J2120" s="84" t="s">
        <v>149</v>
      </c>
      <c r="K2120" s="98"/>
      <c r="L2120" s="98"/>
      <c r="M2120" s="98"/>
      <c r="N2120" s="83" t="s">
        <v>3472</v>
      </c>
      <c r="O2120" s="98">
        <v>10872</v>
      </c>
      <c r="P2120" s="81" t="s">
        <v>4858</v>
      </c>
      <c r="Q2120" s="33">
        <v>500</v>
      </c>
      <c r="R2120" s="39" t="s">
        <v>862</v>
      </c>
    </row>
    <row r="2121" spans="1:18" ht="18" customHeight="1" x14ac:dyDescent="0.15">
      <c r="A2121" s="30">
        <v>4</v>
      </c>
      <c r="B2121" s="31" t="s">
        <v>1070</v>
      </c>
      <c r="C2121" s="31">
        <v>1</v>
      </c>
      <c r="D2121" s="31" t="s">
        <v>1071</v>
      </c>
      <c r="E2121" s="31">
        <v>3</v>
      </c>
      <c r="F2121" s="31" t="s">
        <v>1103</v>
      </c>
      <c r="G2121" s="31">
        <v>4</v>
      </c>
      <c r="H2121" s="31" t="s">
        <v>28</v>
      </c>
      <c r="I2121" s="31">
        <v>41</v>
      </c>
      <c r="J2121" s="84" t="s">
        <v>149</v>
      </c>
      <c r="K2121" s="98"/>
      <c r="L2121" s="98"/>
      <c r="M2121" s="98"/>
      <c r="N2121" s="83" t="s">
        <v>3473</v>
      </c>
      <c r="O2121" s="98">
        <v>18000</v>
      </c>
      <c r="P2121" s="81" t="s">
        <v>4827</v>
      </c>
      <c r="Q2121" s="33"/>
      <c r="R2121" s="39" t="s">
        <v>862</v>
      </c>
    </row>
    <row r="2122" spans="1:18" ht="18" customHeight="1" x14ac:dyDescent="0.15">
      <c r="A2122" s="30">
        <v>4</v>
      </c>
      <c r="B2122" s="31" t="s">
        <v>1070</v>
      </c>
      <c r="C2122" s="31">
        <v>1</v>
      </c>
      <c r="D2122" s="31" t="s">
        <v>1071</v>
      </c>
      <c r="E2122" s="31">
        <v>3</v>
      </c>
      <c r="F2122" s="31" t="s">
        <v>1103</v>
      </c>
      <c r="G2122" s="31">
        <v>4</v>
      </c>
      <c r="H2122" s="31" t="s">
        <v>28</v>
      </c>
      <c r="I2122" s="31">
        <v>41</v>
      </c>
      <c r="J2122" s="84" t="s">
        <v>149</v>
      </c>
      <c r="K2122" s="98"/>
      <c r="L2122" s="98"/>
      <c r="M2122" s="98"/>
      <c r="N2122" s="83" t="s">
        <v>3474</v>
      </c>
      <c r="O2122" s="98">
        <v>3939</v>
      </c>
      <c r="P2122" s="81" t="s">
        <v>4859</v>
      </c>
      <c r="Q2122" s="33">
        <v>570</v>
      </c>
      <c r="R2122" s="39" t="s">
        <v>862</v>
      </c>
    </row>
    <row r="2123" spans="1:18" ht="18" customHeight="1" x14ac:dyDescent="0.15">
      <c r="A2123" s="30">
        <v>4</v>
      </c>
      <c r="B2123" s="31" t="s">
        <v>1070</v>
      </c>
      <c r="C2123" s="31">
        <v>1</v>
      </c>
      <c r="D2123" s="31" t="s">
        <v>1071</v>
      </c>
      <c r="E2123" s="31">
        <v>3</v>
      </c>
      <c r="F2123" s="31" t="s">
        <v>1103</v>
      </c>
      <c r="G2123" s="31">
        <v>4</v>
      </c>
      <c r="H2123" s="31" t="s">
        <v>28</v>
      </c>
      <c r="I2123" s="31">
        <v>41</v>
      </c>
      <c r="J2123" s="84" t="s">
        <v>149</v>
      </c>
      <c r="K2123" s="98"/>
      <c r="L2123" s="98"/>
      <c r="M2123" s="98"/>
      <c r="N2123" s="83" t="s">
        <v>1107</v>
      </c>
      <c r="O2123" s="98"/>
      <c r="P2123" s="81" t="s">
        <v>4860</v>
      </c>
      <c r="Q2123" s="33"/>
      <c r="R2123" s="39" t="s">
        <v>862</v>
      </c>
    </row>
    <row r="2124" spans="1:18" ht="18" customHeight="1" x14ac:dyDescent="0.15">
      <c r="A2124" s="30">
        <v>4</v>
      </c>
      <c r="B2124" s="31" t="s">
        <v>1070</v>
      </c>
      <c r="C2124" s="31">
        <v>1</v>
      </c>
      <c r="D2124" s="31" t="s">
        <v>1071</v>
      </c>
      <c r="E2124" s="31">
        <v>3</v>
      </c>
      <c r="F2124" s="31" t="s">
        <v>1103</v>
      </c>
      <c r="G2124" s="31">
        <v>4</v>
      </c>
      <c r="H2124" s="31" t="s">
        <v>28</v>
      </c>
      <c r="I2124" s="31">
        <v>41</v>
      </c>
      <c r="J2124" s="84" t="s">
        <v>149</v>
      </c>
      <c r="K2124" s="98"/>
      <c r="L2124" s="98"/>
      <c r="M2124" s="98"/>
      <c r="N2124" s="83" t="s">
        <v>7245</v>
      </c>
      <c r="O2124" s="98">
        <v>7175</v>
      </c>
      <c r="P2124" s="81"/>
      <c r="Q2124" s="33"/>
      <c r="R2124" s="39" t="s">
        <v>862</v>
      </c>
    </row>
    <row r="2125" spans="1:18" ht="18" customHeight="1" x14ac:dyDescent="0.15">
      <c r="A2125" s="30">
        <v>4</v>
      </c>
      <c r="B2125" s="31" t="s">
        <v>1070</v>
      </c>
      <c r="C2125" s="31">
        <v>1</v>
      </c>
      <c r="D2125" s="31" t="s">
        <v>1071</v>
      </c>
      <c r="E2125" s="31">
        <v>3</v>
      </c>
      <c r="F2125" s="31" t="s">
        <v>1103</v>
      </c>
      <c r="G2125" s="31">
        <v>4</v>
      </c>
      <c r="H2125" s="31" t="s">
        <v>28</v>
      </c>
      <c r="I2125" s="31">
        <v>41</v>
      </c>
      <c r="J2125" s="84" t="s">
        <v>149</v>
      </c>
      <c r="K2125" s="98"/>
      <c r="L2125" s="98"/>
      <c r="M2125" s="98"/>
      <c r="N2125" s="83" t="s">
        <v>7246</v>
      </c>
      <c r="O2125" s="98">
        <v>11878</v>
      </c>
      <c r="P2125" s="81"/>
      <c r="Q2125" s="33"/>
      <c r="R2125" s="39" t="s">
        <v>862</v>
      </c>
    </row>
    <row r="2126" spans="1:18" ht="18" customHeight="1" x14ac:dyDescent="0.15">
      <c r="A2126" s="30">
        <v>4</v>
      </c>
      <c r="B2126" s="31" t="s">
        <v>1070</v>
      </c>
      <c r="C2126" s="31">
        <v>1</v>
      </c>
      <c r="D2126" s="31" t="s">
        <v>1071</v>
      </c>
      <c r="E2126" s="31">
        <v>3</v>
      </c>
      <c r="F2126" s="31" t="s">
        <v>1103</v>
      </c>
      <c r="G2126" s="31">
        <v>4</v>
      </c>
      <c r="H2126" s="31" t="s">
        <v>28</v>
      </c>
      <c r="I2126" s="31">
        <v>41</v>
      </c>
      <c r="J2126" s="84" t="s">
        <v>149</v>
      </c>
      <c r="K2126" s="98"/>
      <c r="L2126" s="98"/>
      <c r="M2126" s="98"/>
      <c r="N2126" s="83" t="s">
        <v>7247</v>
      </c>
      <c r="O2126" s="98">
        <v>2600</v>
      </c>
      <c r="P2126" s="81"/>
      <c r="Q2126" s="33"/>
      <c r="R2126" s="39" t="s">
        <v>862</v>
      </c>
    </row>
    <row r="2127" spans="1:18" ht="18" customHeight="1" x14ac:dyDescent="0.15">
      <c r="A2127" s="30">
        <v>4</v>
      </c>
      <c r="B2127" s="31" t="s">
        <v>1070</v>
      </c>
      <c r="C2127" s="31">
        <v>1</v>
      </c>
      <c r="D2127" s="31" t="s">
        <v>1071</v>
      </c>
      <c r="E2127" s="31">
        <v>3</v>
      </c>
      <c r="F2127" s="31" t="s">
        <v>1103</v>
      </c>
      <c r="G2127" s="32">
        <v>7</v>
      </c>
      <c r="H2127" s="32" t="s">
        <v>44</v>
      </c>
      <c r="I2127" s="32"/>
      <c r="J2127" s="83"/>
      <c r="K2127" s="98"/>
      <c r="L2127" s="98"/>
      <c r="M2127" s="98"/>
      <c r="N2127" s="83"/>
      <c r="O2127" s="33"/>
      <c r="P2127" s="81"/>
      <c r="Q2127" s="33"/>
      <c r="R2127" s="39" t="s">
        <v>862</v>
      </c>
    </row>
    <row r="2128" spans="1:18" ht="18" customHeight="1" x14ac:dyDescent="0.15">
      <c r="A2128" s="30">
        <v>4</v>
      </c>
      <c r="B2128" s="31" t="s">
        <v>1070</v>
      </c>
      <c r="C2128" s="31">
        <v>1</v>
      </c>
      <c r="D2128" s="31" t="s">
        <v>1071</v>
      </c>
      <c r="E2128" s="31">
        <v>3</v>
      </c>
      <c r="F2128" s="31" t="s">
        <v>1103</v>
      </c>
      <c r="G2128" s="31">
        <v>7</v>
      </c>
      <c r="H2128" s="31" t="s">
        <v>44</v>
      </c>
      <c r="I2128" s="32">
        <v>1</v>
      </c>
      <c r="J2128" s="83" t="s">
        <v>155</v>
      </c>
      <c r="K2128" s="98">
        <v>1812</v>
      </c>
      <c r="L2128" s="98">
        <v>1760</v>
      </c>
      <c r="M2128" s="98">
        <f>K2128-L2128</f>
        <v>52</v>
      </c>
      <c r="N2128" s="83" t="s">
        <v>1108</v>
      </c>
      <c r="O2128" s="98"/>
      <c r="P2128" s="81"/>
      <c r="Q2128" s="33"/>
      <c r="R2128" s="39" t="s">
        <v>862</v>
      </c>
    </row>
    <row r="2129" spans="1:18" ht="18" customHeight="1" x14ac:dyDescent="0.15">
      <c r="A2129" s="30">
        <v>4</v>
      </c>
      <c r="B2129" s="31" t="s">
        <v>1070</v>
      </c>
      <c r="C2129" s="31">
        <v>1</v>
      </c>
      <c r="D2129" s="31" t="s">
        <v>1071</v>
      </c>
      <c r="E2129" s="31">
        <v>3</v>
      </c>
      <c r="F2129" s="31" t="s">
        <v>1103</v>
      </c>
      <c r="G2129" s="31">
        <v>7</v>
      </c>
      <c r="H2129" s="31" t="s">
        <v>44</v>
      </c>
      <c r="I2129" s="31">
        <v>1</v>
      </c>
      <c r="J2129" s="84" t="s">
        <v>155</v>
      </c>
      <c r="K2129" s="98"/>
      <c r="L2129" s="98"/>
      <c r="M2129" s="98"/>
      <c r="N2129" s="83" t="s">
        <v>3475</v>
      </c>
      <c r="O2129" s="98">
        <v>1612000</v>
      </c>
      <c r="P2129" s="81"/>
      <c r="Q2129" s="33"/>
      <c r="R2129" s="39" t="s">
        <v>862</v>
      </c>
    </row>
    <row r="2130" spans="1:18" ht="18" customHeight="1" x14ac:dyDescent="0.15">
      <c r="A2130" s="30">
        <v>4</v>
      </c>
      <c r="B2130" s="31" t="s">
        <v>1070</v>
      </c>
      <c r="C2130" s="31">
        <v>1</v>
      </c>
      <c r="D2130" s="31" t="s">
        <v>1071</v>
      </c>
      <c r="E2130" s="31">
        <v>3</v>
      </c>
      <c r="F2130" s="31" t="s">
        <v>1103</v>
      </c>
      <c r="G2130" s="31">
        <v>7</v>
      </c>
      <c r="H2130" s="31" t="s">
        <v>44</v>
      </c>
      <c r="I2130" s="31">
        <v>1</v>
      </c>
      <c r="J2130" s="84" t="s">
        <v>155</v>
      </c>
      <c r="K2130" s="98"/>
      <c r="L2130" s="98"/>
      <c r="M2130" s="98"/>
      <c r="N2130" s="83" t="s">
        <v>3476</v>
      </c>
      <c r="O2130" s="98">
        <v>200000</v>
      </c>
      <c r="P2130" s="81"/>
      <c r="Q2130" s="33"/>
      <c r="R2130" s="39" t="s">
        <v>862</v>
      </c>
    </row>
    <row r="2131" spans="1:18" ht="18" customHeight="1" x14ac:dyDescent="0.15">
      <c r="A2131" s="30">
        <v>4</v>
      </c>
      <c r="B2131" s="31" t="s">
        <v>1070</v>
      </c>
      <c r="C2131" s="31">
        <v>1</v>
      </c>
      <c r="D2131" s="31" t="s">
        <v>1071</v>
      </c>
      <c r="E2131" s="31">
        <v>3</v>
      </c>
      <c r="F2131" s="31" t="s">
        <v>1103</v>
      </c>
      <c r="G2131" s="31">
        <v>7</v>
      </c>
      <c r="H2131" s="31" t="s">
        <v>44</v>
      </c>
      <c r="I2131" s="32">
        <v>21</v>
      </c>
      <c r="J2131" s="83" t="s">
        <v>1109</v>
      </c>
      <c r="K2131" s="98">
        <v>3757</v>
      </c>
      <c r="L2131" s="98">
        <v>3756</v>
      </c>
      <c r="M2131" s="98">
        <f>K2131-L2131</f>
        <v>1</v>
      </c>
      <c r="N2131" s="83" t="s">
        <v>1110</v>
      </c>
      <c r="O2131" s="98"/>
      <c r="P2131" s="81"/>
      <c r="Q2131" s="33"/>
      <c r="R2131" s="39" t="s">
        <v>862</v>
      </c>
    </row>
    <row r="2132" spans="1:18" ht="18" customHeight="1" x14ac:dyDescent="0.15">
      <c r="A2132" s="30">
        <v>4</v>
      </c>
      <c r="B2132" s="31" t="s">
        <v>1070</v>
      </c>
      <c r="C2132" s="31">
        <v>1</v>
      </c>
      <c r="D2132" s="31" t="s">
        <v>1071</v>
      </c>
      <c r="E2132" s="31">
        <v>3</v>
      </c>
      <c r="F2132" s="31" t="s">
        <v>1103</v>
      </c>
      <c r="G2132" s="31">
        <v>7</v>
      </c>
      <c r="H2132" s="31" t="s">
        <v>44</v>
      </c>
      <c r="I2132" s="31">
        <v>21</v>
      </c>
      <c r="J2132" s="84" t="s">
        <v>1109</v>
      </c>
      <c r="K2132" s="98"/>
      <c r="L2132" s="98"/>
      <c r="M2132" s="98"/>
      <c r="N2132" s="83" t="s">
        <v>3477</v>
      </c>
      <c r="O2132" s="98">
        <v>3000000</v>
      </c>
      <c r="P2132" s="81"/>
      <c r="Q2132" s="33"/>
      <c r="R2132" s="39" t="s">
        <v>862</v>
      </c>
    </row>
    <row r="2133" spans="1:18" ht="18" customHeight="1" x14ac:dyDescent="0.15">
      <c r="A2133" s="30">
        <v>4</v>
      </c>
      <c r="B2133" s="31" t="s">
        <v>1070</v>
      </c>
      <c r="C2133" s="31">
        <v>1</v>
      </c>
      <c r="D2133" s="31" t="s">
        <v>1071</v>
      </c>
      <c r="E2133" s="31">
        <v>3</v>
      </c>
      <c r="F2133" s="31" t="s">
        <v>1103</v>
      </c>
      <c r="G2133" s="31">
        <v>7</v>
      </c>
      <c r="H2133" s="31" t="s">
        <v>44</v>
      </c>
      <c r="I2133" s="31">
        <v>21</v>
      </c>
      <c r="J2133" s="84" t="s">
        <v>1109</v>
      </c>
      <c r="K2133" s="98"/>
      <c r="L2133" s="98"/>
      <c r="M2133" s="98"/>
      <c r="N2133" s="83" t="s">
        <v>1111</v>
      </c>
      <c r="O2133" s="98"/>
      <c r="P2133" s="81"/>
      <c r="Q2133" s="33"/>
      <c r="R2133" s="39" t="s">
        <v>862</v>
      </c>
    </row>
    <row r="2134" spans="1:18" ht="18" customHeight="1" x14ac:dyDescent="0.15">
      <c r="A2134" s="30">
        <v>4</v>
      </c>
      <c r="B2134" s="31" t="s">
        <v>1070</v>
      </c>
      <c r="C2134" s="31">
        <v>1</v>
      </c>
      <c r="D2134" s="31" t="s">
        <v>1071</v>
      </c>
      <c r="E2134" s="31">
        <v>3</v>
      </c>
      <c r="F2134" s="31" t="s">
        <v>1103</v>
      </c>
      <c r="G2134" s="31">
        <v>7</v>
      </c>
      <c r="H2134" s="31" t="s">
        <v>44</v>
      </c>
      <c r="I2134" s="31">
        <v>21</v>
      </c>
      <c r="J2134" s="84" t="s">
        <v>1109</v>
      </c>
      <c r="K2134" s="98"/>
      <c r="L2134" s="98"/>
      <c r="M2134" s="98"/>
      <c r="N2134" s="83" t="s">
        <v>3478</v>
      </c>
      <c r="O2134" s="98">
        <v>556400</v>
      </c>
      <c r="P2134" s="81"/>
      <c r="Q2134" s="33"/>
      <c r="R2134" s="39" t="s">
        <v>862</v>
      </c>
    </row>
    <row r="2135" spans="1:18" ht="18" customHeight="1" x14ac:dyDescent="0.15">
      <c r="A2135" s="30">
        <v>4</v>
      </c>
      <c r="B2135" s="31" t="s">
        <v>1070</v>
      </c>
      <c r="C2135" s="31">
        <v>1</v>
      </c>
      <c r="D2135" s="31" t="s">
        <v>1071</v>
      </c>
      <c r="E2135" s="31">
        <v>3</v>
      </c>
      <c r="F2135" s="31" t="s">
        <v>1103</v>
      </c>
      <c r="G2135" s="31">
        <v>7</v>
      </c>
      <c r="H2135" s="31" t="s">
        <v>44</v>
      </c>
      <c r="I2135" s="31">
        <v>21</v>
      </c>
      <c r="J2135" s="84" t="s">
        <v>1109</v>
      </c>
      <c r="K2135" s="98"/>
      <c r="L2135" s="98"/>
      <c r="M2135" s="98"/>
      <c r="N2135" s="83" t="s">
        <v>1112</v>
      </c>
      <c r="O2135" s="98"/>
      <c r="P2135" s="81"/>
      <c r="Q2135" s="33"/>
      <c r="R2135" s="39" t="s">
        <v>862</v>
      </c>
    </row>
    <row r="2136" spans="1:18" ht="18" customHeight="1" x14ac:dyDescent="0.15">
      <c r="A2136" s="30">
        <v>4</v>
      </c>
      <c r="B2136" s="31" t="s">
        <v>1070</v>
      </c>
      <c r="C2136" s="31">
        <v>1</v>
      </c>
      <c r="D2136" s="31" t="s">
        <v>1071</v>
      </c>
      <c r="E2136" s="31">
        <v>3</v>
      </c>
      <c r="F2136" s="31" t="s">
        <v>1103</v>
      </c>
      <c r="G2136" s="31">
        <v>7</v>
      </c>
      <c r="H2136" s="31" t="s">
        <v>44</v>
      </c>
      <c r="I2136" s="31">
        <v>21</v>
      </c>
      <c r="J2136" s="84" t="s">
        <v>1109</v>
      </c>
      <c r="K2136" s="98"/>
      <c r="L2136" s="98"/>
      <c r="M2136" s="98"/>
      <c r="N2136" s="83" t="s">
        <v>3479</v>
      </c>
      <c r="O2136" s="98">
        <v>30375</v>
      </c>
      <c r="P2136" s="81"/>
      <c r="Q2136" s="33"/>
      <c r="R2136" s="39" t="s">
        <v>862</v>
      </c>
    </row>
    <row r="2137" spans="1:18" ht="18" customHeight="1" x14ac:dyDescent="0.15">
      <c r="A2137" s="30">
        <v>4</v>
      </c>
      <c r="B2137" s="31" t="s">
        <v>1070</v>
      </c>
      <c r="C2137" s="31">
        <v>1</v>
      </c>
      <c r="D2137" s="31" t="s">
        <v>1071</v>
      </c>
      <c r="E2137" s="31">
        <v>3</v>
      </c>
      <c r="F2137" s="31" t="s">
        <v>1103</v>
      </c>
      <c r="G2137" s="31">
        <v>7</v>
      </c>
      <c r="H2137" s="31" t="s">
        <v>44</v>
      </c>
      <c r="I2137" s="31">
        <v>21</v>
      </c>
      <c r="J2137" s="84" t="s">
        <v>1109</v>
      </c>
      <c r="K2137" s="98"/>
      <c r="L2137" s="98"/>
      <c r="M2137" s="98"/>
      <c r="N2137" s="83" t="s">
        <v>3480</v>
      </c>
      <c r="O2137" s="98">
        <v>69984</v>
      </c>
      <c r="P2137" s="81"/>
      <c r="Q2137" s="33"/>
      <c r="R2137" s="39" t="s">
        <v>862</v>
      </c>
    </row>
    <row r="2138" spans="1:18" ht="18" customHeight="1" x14ac:dyDescent="0.15">
      <c r="A2138" s="30">
        <v>4</v>
      </c>
      <c r="B2138" s="31" t="s">
        <v>1070</v>
      </c>
      <c r="C2138" s="31">
        <v>1</v>
      </c>
      <c r="D2138" s="31" t="s">
        <v>1071</v>
      </c>
      <c r="E2138" s="31">
        <v>3</v>
      </c>
      <c r="F2138" s="31" t="s">
        <v>1103</v>
      </c>
      <c r="G2138" s="31">
        <v>7</v>
      </c>
      <c r="H2138" s="31" t="s">
        <v>44</v>
      </c>
      <c r="I2138" s="31">
        <v>21</v>
      </c>
      <c r="J2138" s="84" t="s">
        <v>1109</v>
      </c>
      <c r="K2138" s="98"/>
      <c r="L2138" s="98"/>
      <c r="M2138" s="98"/>
      <c r="N2138" s="83" t="s">
        <v>3481</v>
      </c>
      <c r="O2138" s="98">
        <v>100000</v>
      </c>
      <c r="P2138" s="81"/>
      <c r="Q2138" s="33"/>
      <c r="R2138" s="39" t="s">
        <v>862</v>
      </c>
    </row>
    <row r="2139" spans="1:18" ht="18" customHeight="1" x14ac:dyDescent="0.15">
      <c r="A2139" s="30">
        <v>4</v>
      </c>
      <c r="B2139" s="31" t="s">
        <v>1070</v>
      </c>
      <c r="C2139" s="31">
        <v>1</v>
      </c>
      <c r="D2139" s="31" t="s">
        <v>1071</v>
      </c>
      <c r="E2139" s="31">
        <v>3</v>
      </c>
      <c r="F2139" s="31" t="s">
        <v>1103</v>
      </c>
      <c r="G2139" s="31">
        <v>7</v>
      </c>
      <c r="H2139" s="31" t="s">
        <v>44</v>
      </c>
      <c r="I2139" s="32">
        <v>80</v>
      </c>
      <c r="J2139" s="83" t="s">
        <v>1113</v>
      </c>
      <c r="K2139" s="98">
        <v>120</v>
      </c>
      <c r="L2139" s="98">
        <v>90</v>
      </c>
      <c r="M2139" s="98">
        <f>K2139-L2139</f>
        <v>30</v>
      </c>
      <c r="N2139" s="83" t="s">
        <v>1114</v>
      </c>
      <c r="O2139" s="98"/>
      <c r="P2139" s="81"/>
      <c r="Q2139" s="33"/>
      <c r="R2139" s="39" t="s">
        <v>862</v>
      </c>
    </row>
    <row r="2140" spans="1:18" ht="18" customHeight="1" x14ac:dyDescent="0.15">
      <c r="A2140" s="30">
        <v>4</v>
      </c>
      <c r="B2140" s="31" t="s">
        <v>1070</v>
      </c>
      <c r="C2140" s="31">
        <v>1</v>
      </c>
      <c r="D2140" s="31" t="s">
        <v>1071</v>
      </c>
      <c r="E2140" s="31">
        <v>3</v>
      </c>
      <c r="F2140" s="31" t="s">
        <v>1103</v>
      </c>
      <c r="G2140" s="31">
        <v>7</v>
      </c>
      <c r="H2140" s="31" t="s">
        <v>44</v>
      </c>
      <c r="I2140" s="31">
        <v>80</v>
      </c>
      <c r="J2140" s="84" t="s">
        <v>1113</v>
      </c>
      <c r="K2140" s="98"/>
      <c r="L2140" s="98"/>
      <c r="M2140" s="98"/>
      <c r="N2140" s="83" t="s">
        <v>4341</v>
      </c>
      <c r="O2140" s="98">
        <v>120000</v>
      </c>
      <c r="P2140" s="81"/>
      <c r="Q2140" s="33"/>
      <c r="R2140" s="39" t="s">
        <v>862</v>
      </c>
    </row>
    <row r="2141" spans="1:18" ht="18" customHeight="1" x14ac:dyDescent="0.15">
      <c r="A2141" s="30">
        <v>4</v>
      </c>
      <c r="B2141" s="31" t="s">
        <v>1070</v>
      </c>
      <c r="C2141" s="31">
        <v>1</v>
      </c>
      <c r="D2141" s="31" t="s">
        <v>1071</v>
      </c>
      <c r="E2141" s="31">
        <v>3</v>
      </c>
      <c r="F2141" s="31" t="s">
        <v>1103</v>
      </c>
      <c r="G2141" s="32">
        <v>8</v>
      </c>
      <c r="H2141" s="32" t="s">
        <v>77</v>
      </c>
      <c r="I2141" s="32"/>
      <c r="J2141" s="83"/>
      <c r="K2141" s="98"/>
      <c r="L2141" s="98"/>
      <c r="M2141" s="98"/>
      <c r="N2141" s="83"/>
      <c r="O2141" s="33"/>
      <c r="P2141" s="81"/>
      <c r="Q2141" s="33"/>
      <c r="R2141" s="39" t="s">
        <v>862</v>
      </c>
    </row>
    <row r="2142" spans="1:18" ht="18" customHeight="1" x14ac:dyDescent="0.15">
      <c r="A2142" s="30">
        <v>4</v>
      </c>
      <c r="B2142" s="31" t="s">
        <v>1070</v>
      </c>
      <c r="C2142" s="31">
        <v>1</v>
      </c>
      <c r="D2142" s="31" t="s">
        <v>1071</v>
      </c>
      <c r="E2142" s="31">
        <v>3</v>
      </c>
      <c r="F2142" s="31" t="s">
        <v>1103</v>
      </c>
      <c r="G2142" s="31">
        <v>8</v>
      </c>
      <c r="H2142" s="31" t="s">
        <v>77</v>
      </c>
      <c r="I2142" s="32">
        <v>1</v>
      </c>
      <c r="J2142" s="83" t="s">
        <v>1115</v>
      </c>
      <c r="K2142" s="98">
        <v>663</v>
      </c>
      <c r="L2142" s="98">
        <v>728</v>
      </c>
      <c r="M2142" s="98">
        <f>K2142-L2142</f>
        <v>-65</v>
      </c>
      <c r="N2142" s="83" t="s">
        <v>3482</v>
      </c>
      <c r="O2142" s="98">
        <v>252000</v>
      </c>
      <c r="P2142" s="81"/>
      <c r="Q2142" s="33"/>
      <c r="R2142" s="39" t="s">
        <v>862</v>
      </c>
    </row>
    <row r="2143" spans="1:18" ht="18" customHeight="1" x14ac:dyDescent="0.15">
      <c r="A2143" s="30">
        <v>4</v>
      </c>
      <c r="B2143" s="31" t="s">
        <v>1070</v>
      </c>
      <c r="C2143" s="31">
        <v>1</v>
      </c>
      <c r="D2143" s="31" t="s">
        <v>1071</v>
      </c>
      <c r="E2143" s="31">
        <v>3</v>
      </c>
      <c r="F2143" s="31" t="s">
        <v>1103</v>
      </c>
      <c r="G2143" s="31">
        <v>8</v>
      </c>
      <c r="H2143" s="31" t="s">
        <v>77</v>
      </c>
      <c r="I2143" s="31">
        <v>1</v>
      </c>
      <c r="J2143" s="84" t="s">
        <v>1115</v>
      </c>
      <c r="K2143" s="98"/>
      <c r="L2143" s="98"/>
      <c r="M2143" s="98"/>
      <c r="N2143" s="83" t="s">
        <v>3483</v>
      </c>
      <c r="O2143" s="98">
        <v>100000</v>
      </c>
      <c r="P2143" s="81"/>
      <c r="Q2143" s="33"/>
      <c r="R2143" s="39" t="s">
        <v>862</v>
      </c>
    </row>
    <row r="2144" spans="1:18" ht="18" customHeight="1" x14ac:dyDescent="0.15">
      <c r="A2144" s="30">
        <v>4</v>
      </c>
      <c r="B2144" s="31" t="s">
        <v>1070</v>
      </c>
      <c r="C2144" s="31">
        <v>1</v>
      </c>
      <c r="D2144" s="31" t="s">
        <v>1071</v>
      </c>
      <c r="E2144" s="31">
        <v>3</v>
      </c>
      <c r="F2144" s="31" t="s">
        <v>1103</v>
      </c>
      <c r="G2144" s="31">
        <v>8</v>
      </c>
      <c r="H2144" s="31" t="s">
        <v>77</v>
      </c>
      <c r="I2144" s="31">
        <v>1</v>
      </c>
      <c r="J2144" s="84" t="s">
        <v>1115</v>
      </c>
      <c r="K2144" s="98"/>
      <c r="L2144" s="98"/>
      <c r="M2144" s="98"/>
      <c r="N2144" s="83" t="s">
        <v>3484</v>
      </c>
      <c r="O2144" s="98">
        <v>53500</v>
      </c>
      <c r="P2144" s="81"/>
      <c r="Q2144" s="33"/>
      <c r="R2144" s="39" t="s">
        <v>862</v>
      </c>
    </row>
    <row r="2145" spans="1:18" ht="18" customHeight="1" x14ac:dyDescent="0.15">
      <c r="A2145" s="30">
        <v>4</v>
      </c>
      <c r="B2145" s="31" t="s">
        <v>1070</v>
      </c>
      <c r="C2145" s="31">
        <v>1</v>
      </c>
      <c r="D2145" s="31" t="s">
        <v>1071</v>
      </c>
      <c r="E2145" s="31">
        <v>3</v>
      </c>
      <c r="F2145" s="31" t="s">
        <v>1103</v>
      </c>
      <c r="G2145" s="31">
        <v>8</v>
      </c>
      <c r="H2145" s="31" t="s">
        <v>77</v>
      </c>
      <c r="I2145" s="31">
        <v>1</v>
      </c>
      <c r="J2145" s="84" t="s">
        <v>1115</v>
      </c>
      <c r="K2145" s="98"/>
      <c r="L2145" s="98"/>
      <c r="M2145" s="98"/>
      <c r="N2145" s="83" t="s">
        <v>3485</v>
      </c>
      <c r="O2145" s="98">
        <v>42000</v>
      </c>
      <c r="P2145" s="81"/>
      <c r="Q2145" s="33"/>
      <c r="R2145" s="39" t="s">
        <v>862</v>
      </c>
    </row>
    <row r="2146" spans="1:18" ht="18" customHeight="1" x14ac:dyDescent="0.15">
      <c r="A2146" s="30">
        <v>4</v>
      </c>
      <c r="B2146" s="31" t="s">
        <v>1070</v>
      </c>
      <c r="C2146" s="31">
        <v>1</v>
      </c>
      <c r="D2146" s="31" t="s">
        <v>1071</v>
      </c>
      <c r="E2146" s="31">
        <v>3</v>
      </c>
      <c r="F2146" s="31" t="s">
        <v>1103</v>
      </c>
      <c r="G2146" s="31">
        <v>8</v>
      </c>
      <c r="H2146" s="31" t="s">
        <v>77</v>
      </c>
      <c r="I2146" s="31">
        <v>1</v>
      </c>
      <c r="J2146" s="84" t="s">
        <v>1115</v>
      </c>
      <c r="K2146" s="98"/>
      <c r="L2146" s="98"/>
      <c r="M2146" s="98"/>
      <c r="N2146" s="83" t="s">
        <v>1116</v>
      </c>
      <c r="O2146" s="98"/>
      <c r="P2146" s="81"/>
      <c r="Q2146" s="33"/>
      <c r="R2146" s="39" t="s">
        <v>862</v>
      </c>
    </row>
    <row r="2147" spans="1:18" ht="18" customHeight="1" x14ac:dyDescent="0.15">
      <c r="A2147" s="30">
        <v>4</v>
      </c>
      <c r="B2147" s="31" t="s">
        <v>1070</v>
      </c>
      <c r="C2147" s="31">
        <v>1</v>
      </c>
      <c r="D2147" s="31" t="s">
        <v>1071</v>
      </c>
      <c r="E2147" s="31">
        <v>3</v>
      </c>
      <c r="F2147" s="31" t="s">
        <v>1103</v>
      </c>
      <c r="G2147" s="31">
        <v>8</v>
      </c>
      <c r="H2147" s="31" t="s">
        <v>77</v>
      </c>
      <c r="I2147" s="31">
        <v>1</v>
      </c>
      <c r="J2147" s="84" t="s">
        <v>1115</v>
      </c>
      <c r="K2147" s="98"/>
      <c r="L2147" s="98"/>
      <c r="M2147" s="98"/>
      <c r="N2147" s="83" t="s">
        <v>4342</v>
      </c>
      <c r="O2147" s="98">
        <v>5000</v>
      </c>
      <c r="P2147" s="81"/>
      <c r="Q2147" s="33"/>
      <c r="R2147" s="39" t="s">
        <v>862</v>
      </c>
    </row>
    <row r="2148" spans="1:18" ht="18" customHeight="1" x14ac:dyDescent="0.15">
      <c r="A2148" s="30">
        <v>4</v>
      </c>
      <c r="B2148" s="31" t="s">
        <v>1070</v>
      </c>
      <c r="C2148" s="31">
        <v>1</v>
      </c>
      <c r="D2148" s="31" t="s">
        <v>1071</v>
      </c>
      <c r="E2148" s="31">
        <v>3</v>
      </c>
      <c r="F2148" s="31" t="s">
        <v>1103</v>
      </c>
      <c r="G2148" s="31">
        <v>8</v>
      </c>
      <c r="H2148" s="31" t="s">
        <v>77</v>
      </c>
      <c r="I2148" s="31">
        <v>1</v>
      </c>
      <c r="J2148" s="84" t="s">
        <v>1115</v>
      </c>
      <c r="K2148" s="98"/>
      <c r="L2148" s="98"/>
      <c r="M2148" s="98"/>
      <c r="N2148" s="83" t="s">
        <v>1117</v>
      </c>
      <c r="O2148" s="98"/>
      <c r="P2148" s="81"/>
      <c r="Q2148" s="33"/>
      <c r="R2148" s="39" t="s">
        <v>862</v>
      </c>
    </row>
    <row r="2149" spans="1:18" ht="18" customHeight="1" x14ac:dyDescent="0.15">
      <c r="A2149" s="30">
        <v>4</v>
      </c>
      <c r="B2149" s="31" t="s">
        <v>1070</v>
      </c>
      <c r="C2149" s="31">
        <v>1</v>
      </c>
      <c r="D2149" s="31" t="s">
        <v>1071</v>
      </c>
      <c r="E2149" s="31">
        <v>3</v>
      </c>
      <c r="F2149" s="31" t="s">
        <v>1103</v>
      </c>
      <c r="G2149" s="31">
        <v>8</v>
      </c>
      <c r="H2149" s="31" t="s">
        <v>77</v>
      </c>
      <c r="I2149" s="31">
        <v>1</v>
      </c>
      <c r="J2149" s="84" t="s">
        <v>1115</v>
      </c>
      <c r="K2149" s="98"/>
      <c r="L2149" s="98"/>
      <c r="M2149" s="98"/>
      <c r="N2149" s="83" t="s">
        <v>3486</v>
      </c>
      <c r="O2149" s="98">
        <v>210000</v>
      </c>
      <c r="P2149" s="81"/>
      <c r="Q2149" s="33"/>
      <c r="R2149" s="39" t="s">
        <v>862</v>
      </c>
    </row>
    <row r="2150" spans="1:18" ht="18" customHeight="1" x14ac:dyDescent="0.15">
      <c r="A2150" s="30">
        <v>4</v>
      </c>
      <c r="B2150" s="31" t="s">
        <v>1070</v>
      </c>
      <c r="C2150" s="31">
        <v>1</v>
      </c>
      <c r="D2150" s="31" t="s">
        <v>1071</v>
      </c>
      <c r="E2150" s="31">
        <v>3</v>
      </c>
      <c r="F2150" s="31" t="s">
        <v>1103</v>
      </c>
      <c r="G2150" s="31">
        <v>8</v>
      </c>
      <c r="H2150" s="31" t="s">
        <v>77</v>
      </c>
      <c r="I2150" s="32">
        <v>31</v>
      </c>
      <c r="J2150" s="83" t="s">
        <v>310</v>
      </c>
      <c r="K2150" s="98">
        <v>360</v>
      </c>
      <c r="L2150" s="98">
        <v>380</v>
      </c>
      <c r="M2150" s="98">
        <f>K2150-L2150</f>
        <v>-20</v>
      </c>
      <c r="N2150" s="83" t="s">
        <v>4343</v>
      </c>
      <c r="O2150" s="98">
        <v>70000</v>
      </c>
      <c r="P2150" s="81"/>
      <c r="Q2150" s="33"/>
      <c r="R2150" s="39" t="s">
        <v>862</v>
      </c>
    </row>
    <row r="2151" spans="1:18" ht="18" customHeight="1" x14ac:dyDescent="0.15">
      <c r="A2151" s="30">
        <v>4</v>
      </c>
      <c r="B2151" s="31" t="s">
        <v>1070</v>
      </c>
      <c r="C2151" s="31">
        <v>1</v>
      </c>
      <c r="D2151" s="31" t="s">
        <v>1071</v>
      </c>
      <c r="E2151" s="31">
        <v>3</v>
      </c>
      <c r="F2151" s="31" t="s">
        <v>1103</v>
      </c>
      <c r="G2151" s="31">
        <v>8</v>
      </c>
      <c r="H2151" s="31" t="s">
        <v>77</v>
      </c>
      <c r="I2151" s="31">
        <v>31</v>
      </c>
      <c r="J2151" s="84" t="s">
        <v>310</v>
      </c>
      <c r="K2151" s="98"/>
      <c r="L2151" s="98"/>
      <c r="M2151" s="98"/>
      <c r="N2151" s="83" t="s">
        <v>4344</v>
      </c>
      <c r="O2151" s="98">
        <v>50000</v>
      </c>
      <c r="P2151" s="81"/>
      <c r="Q2151" s="33"/>
      <c r="R2151" s="39" t="s">
        <v>862</v>
      </c>
    </row>
    <row r="2152" spans="1:18" ht="18" customHeight="1" x14ac:dyDescent="0.15">
      <c r="A2152" s="30">
        <v>4</v>
      </c>
      <c r="B2152" s="31" t="s">
        <v>1070</v>
      </c>
      <c r="C2152" s="31">
        <v>1</v>
      </c>
      <c r="D2152" s="31" t="s">
        <v>1071</v>
      </c>
      <c r="E2152" s="31">
        <v>3</v>
      </c>
      <c r="F2152" s="31" t="s">
        <v>1103</v>
      </c>
      <c r="G2152" s="31">
        <v>8</v>
      </c>
      <c r="H2152" s="31" t="s">
        <v>77</v>
      </c>
      <c r="I2152" s="31">
        <v>31</v>
      </c>
      <c r="J2152" s="84" t="s">
        <v>310</v>
      </c>
      <c r="K2152" s="98"/>
      <c r="L2152" s="98"/>
      <c r="M2152" s="98"/>
      <c r="N2152" s="83" t="s">
        <v>1116</v>
      </c>
      <c r="O2152" s="98"/>
      <c r="P2152" s="81"/>
      <c r="Q2152" s="33"/>
      <c r="R2152" s="39" t="s">
        <v>862</v>
      </c>
    </row>
    <row r="2153" spans="1:18" ht="18" customHeight="1" x14ac:dyDescent="0.15">
      <c r="A2153" s="30">
        <v>4</v>
      </c>
      <c r="B2153" s="31" t="s">
        <v>1070</v>
      </c>
      <c r="C2153" s="31">
        <v>1</v>
      </c>
      <c r="D2153" s="31" t="s">
        <v>1071</v>
      </c>
      <c r="E2153" s="31">
        <v>3</v>
      </c>
      <c r="F2153" s="31" t="s">
        <v>1103</v>
      </c>
      <c r="G2153" s="31">
        <v>8</v>
      </c>
      <c r="H2153" s="31" t="s">
        <v>77</v>
      </c>
      <c r="I2153" s="31">
        <v>31</v>
      </c>
      <c r="J2153" s="84" t="s">
        <v>310</v>
      </c>
      <c r="K2153" s="98"/>
      <c r="L2153" s="98"/>
      <c r="M2153" s="98"/>
      <c r="N2153" s="83" t="s">
        <v>4345</v>
      </c>
      <c r="O2153" s="98">
        <v>60000</v>
      </c>
      <c r="P2153" s="81"/>
      <c r="Q2153" s="33"/>
      <c r="R2153" s="39" t="s">
        <v>862</v>
      </c>
    </row>
    <row r="2154" spans="1:18" ht="18" customHeight="1" x14ac:dyDescent="0.15">
      <c r="A2154" s="30">
        <v>4</v>
      </c>
      <c r="B2154" s="31" t="s">
        <v>1070</v>
      </c>
      <c r="C2154" s="31">
        <v>1</v>
      </c>
      <c r="D2154" s="31" t="s">
        <v>1071</v>
      </c>
      <c r="E2154" s="31">
        <v>3</v>
      </c>
      <c r="F2154" s="31" t="s">
        <v>1103</v>
      </c>
      <c r="G2154" s="31">
        <v>8</v>
      </c>
      <c r="H2154" s="31" t="s">
        <v>77</v>
      </c>
      <c r="I2154" s="31">
        <v>31</v>
      </c>
      <c r="J2154" s="84" t="s">
        <v>310</v>
      </c>
      <c r="K2154" s="98"/>
      <c r="L2154" s="98"/>
      <c r="M2154" s="98"/>
      <c r="N2154" s="83" t="s">
        <v>4346</v>
      </c>
      <c r="O2154" s="98">
        <v>180000</v>
      </c>
      <c r="P2154" s="81"/>
      <c r="Q2154" s="33"/>
      <c r="R2154" s="39" t="s">
        <v>862</v>
      </c>
    </row>
    <row r="2155" spans="1:18" ht="18" customHeight="1" x14ac:dyDescent="0.15">
      <c r="A2155" s="30">
        <v>4</v>
      </c>
      <c r="B2155" s="31" t="s">
        <v>1070</v>
      </c>
      <c r="C2155" s="31">
        <v>1</v>
      </c>
      <c r="D2155" s="31" t="s">
        <v>1071</v>
      </c>
      <c r="E2155" s="31">
        <v>3</v>
      </c>
      <c r="F2155" s="31" t="s">
        <v>1103</v>
      </c>
      <c r="G2155" s="32">
        <v>9</v>
      </c>
      <c r="H2155" s="32" t="s">
        <v>30</v>
      </c>
      <c r="I2155" s="32"/>
      <c r="J2155" s="83"/>
      <c r="K2155" s="98"/>
      <c r="L2155" s="98"/>
      <c r="M2155" s="98"/>
      <c r="N2155" s="83"/>
      <c r="O2155" s="33"/>
      <c r="P2155" s="81"/>
      <c r="Q2155" s="33"/>
      <c r="R2155" s="39" t="s">
        <v>862</v>
      </c>
    </row>
    <row r="2156" spans="1:18" ht="18" customHeight="1" x14ac:dyDescent="0.15">
      <c r="A2156" s="30">
        <v>4</v>
      </c>
      <c r="B2156" s="31" t="s">
        <v>1070</v>
      </c>
      <c r="C2156" s="31">
        <v>1</v>
      </c>
      <c r="D2156" s="31" t="s">
        <v>1071</v>
      </c>
      <c r="E2156" s="31">
        <v>3</v>
      </c>
      <c r="F2156" s="31" t="s">
        <v>1103</v>
      </c>
      <c r="G2156" s="31">
        <v>9</v>
      </c>
      <c r="H2156" s="31" t="s">
        <v>30</v>
      </c>
      <c r="I2156" s="32">
        <v>1</v>
      </c>
      <c r="J2156" s="83" t="s">
        <v>80</v>
      </c>
      <c r="K2156" s="98">
        <v>154</v>
      </c>
      <c r="L2156" s="98">
        <v>170</v>
      </c>
      <c r="M2156" s="98">
        <f>K2156-L2156</f>
        <v>-16</v>
      </c>
      <c r="N2156" s="83" t="s">
        <v>3487</v>
      </c>
      <c r="O2156" s="98">
        <v>30000</v>
      </c>
      <c r="P2156" s="81"/>
      <c r="Q2156" s="33"/>
      <c r="R2156" s="39" t="s">
        <v>862</v>
      </c>
    </row>
    <row r="2157" spans="1:18" ht="18" customHeight="1" x14ac:dyDescent="0.15">
      <c r="A2157" s="30">
        <v>4</v>
      </c>
      <c r="B2157" s="31" t="s">
        <v>1070</v>
      </c>
      <c r="C2157" s="31">
        <v>1</v>
      </c>
      <c r="D2157" s="31" t="s">
        <v>1071</v>
      </c>
      <c r="E2157" s="31">
        <v>3</v>
      </c>
      <c r="F2157" s="31" t="s">
        <v>1103</v>
      </c>
      <c r="G2157" s="31">
        <v>9</v>
      </c>
      <c r="H2157" s="31" t="s">
        <v>30</v>
      </c>
      <c r="I2157" s="31">
        <v>1</v>
      </c>
      <c r="J2157" s="84" t="s">
        <v>80</v>
      </c>
      <c r="K2157" s="98"/>
      <c r="L2157" s="98"/>
      <c r="M2157" s="98"/>
      <c r="N2157" s="83" t="s">
        <v>3488</v>
      </c>
      <c r="O2157" s="98">
        <v>15750</v>
      </c>
      <c r="P2157" s="81"/>
      <c r="Q2157" s="33"/>
      <c r="R2157" s="39" t="s">
        <v>862</v>
      </c>
    </row>
    <row r="2158" spans="1:18" ht="18" customHeight="1" x14ac:dyDescent="0.15">
      <c r="A2158" s="30">
        <v>4</v>
      </c>
      <c r="B2158" s="31" t="s">
        <v>1070</v>
      </c>
      <c r="C2158" s="31">
        <v>1</v>
      </c>
      <c r="D2158" s="31" t="s">
        <v>1071</v>
      </c>
      <c r="E2158" s="31">
        <v>3</v>
      </c>
      <c r="F2158" s="31" t="s">
        <v>1103</v>
      </c>
      <c r="G2158" s="31">
        <v>9</v>
      </c>
      <c r="H2158" s="31" t="s">
        <v>30</v>
      </c>
      <c r="I2158" s="31">
        <v>1</v>
      </c>
      <c r="J2158" s="84" t="s">
        <v>80</v>
      </c>
      <c r="K2158" s="98"/>
      <c r="L2158" s="98"/>
      <c r="M2158" s="98"/>
      <c r="N2158" s="83" t="s">
        <v>3489</v>
      </c>
      <c r="O2158" s="98">
        <v>108000</v>
      </c>
      <c r="P2158" s="81"/>
      <c r="Q2158" s="33"/>
      <c r="R2158" s="39" t="s">
        <v>862</v>
      </c>
    </row>
    <row r="2159" spans="1:18" ht="18" customHeight="1" x14ac:dyDescent="0.15">
      <c r="A2159" s="30">
        <v>4</v>
      </c>
      <c r="B2159" s="31" t="s">
        <v>1070</v>
      </c>
      <c r="C2159" s="31">
        <v>1</v>
      </c>
      <c r="D2159" s="31" t="s">
        <v>1071</v>
      </c>
      <c r="E2159" s="31">
        <v>3</v>
      </c>
      <c r="F2159" s="31" t="s">
        <v>1103</v>
      </c>
      <c r="G2159" s="31">
        <v>9</v>
      </c>
      <c r="H2159" s="31" t="s">
        <v>30</v>
      </c>
      <c r="I2159" s="32">
        <v>2</v>
      </c>
      <c r="J2159" s="83" t="s">
        <v>31</v>
      </c>
      <c r="K2159" s="98">
        <v>64</v>
      </c>
      <c r="L2159" s="98">
        <v>64</v>
      </c>
      <c r="M2159" s="98">
        <f>K2159-L2159</f>
        <v>0</v>
      </c>
      <c r="N2159" s="83" t="s">
        <v>3490</v>
      </c>
      <c r="O2159" s="98">
        <v>21600</v>
      </c>
      <c r="P2159" s="81"/>
      <c r="Q2159" s="33"/>
      <c r="R2159" s="39" t="s">
        <v>862</v>
      </c>
    </row>
    <row r="2160" spans="1:18" ht="18" customHeight="1" x14ac:dyDescent="0.15">
      <c r="A2160" s="30">
        <v>4</v>
      </c>
      <c r="B2160" s="31" t="s">
        <v>1070</v>
      </c>
      <c r="C2160" s="31">
        <v>1</v>
      </c>
      <c r="D2160" s="31" t="s">
        <v>1071</v>
      </c>
      <c r="E2160" s="31">
        <v>3</v>
      </c>
      <c r="F2160" s="31" t="s">
        <v>1103</v>
      </c>
      <c r="G2160" s="31">
        <v>9</v>
      </c>
      <c r="H2160" s="31" t="s">
        <v>30</v>
      </c>
      <c r="I2160" s="31">
        <v>2</v>
      </c>
      <c r="J2160" s="84" t="s">
        <v>31</v>
      </c>
      <c r="K2160" s="98"/>
      <c r="L2160" s="98"/>
      <c r="M2160" s="98"/>
      <c r="N2160" s="83" t="s">
        <v>3491</v>
      </c>
      <c r="O2160" s="98">
        <v>5400</v>
      </c>
      <c r="P2160" s="81"/>
      <c r="Q2160" s="33"/>
      <c r="R2160" s="39" t="s">
        <v>862</v>
      </c>
    </row>
    <row r="2161" spans="1:18" ht="18" customHeight="1" x14ac:dyDescent="0.15">
      <c r="A2161" s="30">
        <v>4</v>
      </c>
      <c r="B2161" s="31" t="s">
        <v>1070</v>
      </c>
      <c r="C2161" s="31">
        <v>1</v>
      </c>
      <c r="D2161" s="31" t="s">
        <v>1071</v>
      </c>
      <c r="E2161" s="31">
        <v>3</v>
      </c>
      <c r="F2161" s="31" t="s">
        <v>1103</v>
      </c>
      <c r="G2161" s="31">
        <v>9</v>
      </c>
      <c r="H2161" s="31" t="s">
        <v>30</v>
      </c>
      <c r="I2161" s="31">
        <v>2</v>
      </c>
      <c r="J2161" s="84" t="s">
        <v>31</v>
      </c>
      <c r="K2161" s="98"/>
      <c r="L2161" s="98"/>
      <c r="M2161" s="98"/>
      <c r="N2161" s="83" t="s">
        <v>3492</v>
      </c>
      <c r="O2161" s="98">
        <v>36400</v>
      </c>
      <c r="P2161" s="81"/>
      <c r="Q2161" s="33"/>
      <c r="R2161" s="39" t="s">
        <v>862</v>
      </c>
    </row>
    <row r="2162" spans="1:18" ht="18" customHeight="1" x14ac:dyDescent="0.15">
      <c r="A2162" s="30">
        <v>4</v>
      </c>
      <c r="B2162" s="31" t="s">
        <v>1070</v>
      </c>
      <c r="C2162" s="31">
        <v>1</v>
      </c>
      <c r="D2162" s="31" t="s">
        <v>1071</v>
      </c>
      <c r="E2162" s="31">
        <v>3</v>
      </c>
      <c r="F2162" s="31" t="s">
        <v>1103</v>
      </c>
      <c r="G2162" s="31">
        <v>9</v>
      </c>
      <c r="H2162" s="31" t="s">
        <v>30</v>
      </c>
      <c r="I2162" s="32">
        <v>3</v>
      </c>
      <c r="J2162" s="83" t="s">
        <v>32</v>
      </c>
      <c r="K2162" s="98">
        <v>273</v>
      </c>
      <c r="L2162" s="98">
        <v>273</v>
      </c>
      <c r="M2162" s="98">
        <f>K2162-L2162</f>
        <v>0</v>
      </c>
      <c r="N2162" s="83" t="s">
        <v>1118</v>
      </c>
      <c r="O2162" s="98"/>
      <c r="P2162" s="81"/>
      <c r="Q2162" s="33"/>
      <c r="R2162" s="39" t="s">
        <v>862</v>
      </c>
    </row>
    <row r="2163" spans="1:18" ht="18" customHeight="1" x14ac:dyDescent="0.15">
      <c r="A2163" s="30">
        <v>4</v>
      </c>
      <c r="B2163" s="31" t="s">
        <v>1070</v>
      </c>
      <c r="C2163" s="31">
        <v>1</v>
      </c>
      <c r="D2163" s="31" t="s">
        <v>1071</v>
      </c>
      <c r="E2163" s="31">
        <v>3</v>
      </c>
      <c r="F2163" s="31" t="s">
        <v>1103</v>
      </c>
      <c r="G2163" s="31">
        <v>9</v>
      </c>
      <c r="H2163" s="31" t="s">
        <v>30</v>
      </c>
      <c r="I2163" s="31">
        <v>3</v>
      </c>
      <c r="J2163" s="84" t="s">
        <v>32</v>
      </c>
      <c r="K2163" s="98"/>
      <c r="L2163" s="98"/>
      <c r="M2163" s="98"/>
      <c r="N2163" s="83" t="s">
        <v>4347</v>
      </c>
      <c r="O2163" s="98">
        <v>45400</v>
      </c>
      <c r="P2163" s="81"/>
      <c r="Q2163" s="33"/>
      <c r="R2163" s="39" t="s">
        <v>862</v>
      </c>
    </row>
    <row r="2164" spans="1:18" ht="18" customHeight="1" x14ac:dyDescent="0.15">
      <c r="A2164" s="30">
        <v>4</v>
      </c>
      <c r="B2164" s="31" t="s">
        <v>1070</v>
      </c>
      <c r="C2164" s="31">
        <v>1</v>
      </c>
      <c r="D2164" s="31" t="s">
        <v>1071</v>
      </c>
      <c r="E2164" s="31">
        <v>3</v>
      </c>
      <c r="F2164" s="31" t="s">
        <v>1103</v>
      </c>
      <c r="G2164" s="31">
        <v>9</v>
      </c>
      <c r="H2164" s="31" t="s">
        <v>30</v>
      </c>
      <c r="I2164" s="31">
        <v>3</v>
      </c>
      <c r="J2164" s="84" t="s">
        <v>32</v>
      </c>
      <c r="K2164" s="98"/>
      <c r="L2164" s="98"/>
      <c r="M2164" s="98"/>
      <c r="N2164" s="83" t="s">
        <v>1119</v>
      </c>
      <c r="O2164" s="98"/>
      <c r="P2164" s="81"/>
      <c r="Q2164" s="33"/>
      <c r="R2164" s="39" t="s">
        <v>862</v>
      </c>
    </row>
    <row r="2165" spans="1:18" ht="18" customHeight="1" x14ac:dyDescent="0.15">
      <c r="A2165" s="30">
        <v>4</v>
      </c>
      <c r="B2165" s="31" t="s">
        <v>1070</v>
      </c>
      <c r="C2165" s="31">
        <v>1</v>
      </c>
      <c r="D2165" s="31" t="s">
        <v>1071</v>
      </c>
      <c r="E2165" s="31">
        <v>3</v>
      </c>
      <c r="F2165" s="31" t="s">
        <v>1103</v>
      </c>
      <c r="G2165" s="31">
        <v>9</v>
      </c>
      <c r="H2165" s="31" t="s">
        <v>30</v>
      </c>
      <c r="I2165" s="31">
        <v>3</v>
      </c>
      <c r="J2165" s="84" t="s">
        <v>32</v>
      </c>
      <c r="K2165" s="98"/>
      <c r="L2165" s="98"/>
      <c r="M2165" s="98"/>
      <c r="N2165" s="83" t="s">
        <v>4347</v>
      </c>
      <c r="O2165" s="98">
        <v>45400</v>
      </c>
      <c r="P2165" s="81"/>
      <c r="Q2165" s="33"/>
      <c r="R2165" s="39" t="s">
        <v>862</v>
      </c>
    </row>
    <row r="2166" spans="1:18" ht="18" customHeight="1" x14ac:dyDescent="0.15">
      <c r="A2166" s="30">
        <v>4</v>
      </c>
      <c r="B2166" s="31" t="s">
        <v>1070</v>
      </c>
      <c r="C2166" s="31">
        <v>1</v>
      </c>
      <c r="D2166" s="31" t="s">
        <v>1071</v>
      </c>
      <c r="E2166" s="31">
        <v>3</v>
      </c>
      <c r="F2166" s="31" t="s">
        <v>1103</v>
      </c>
      <c r="G2166" s="31">
        <v>9</v>
      </c>
      <c r="H2166" s="31" t="s">
        <v>30</v>
      </c>
      <c r="I2166" s="31">
        <v>3</v>
      </c>
      <c r="J2166" s="84" t="s">
        <v>32</v>
      </c>
      <c r="K2166" s="98"/>
      <c r="L2166" s="98"/>
      <c r="M2166" s="98"/>
      <c r="N2166" s="83" t="s">
        <v>1120</v>
      </c>
      <c r="O2166" s="98"/>
      <c r="P2166" s="81"/>
      <c r="Q2166" s="33"/>
      <c r="R2166" s="39" t="s">
        <v>862</v>
      </c>
    </row>
    <row r="2167" spans="1:18" ht="18" customHeight="1" x14ac:dyDescent="0.15">
      <c r="A2167" s="30">
        <v>4</v>
      </c>
      <c r="B2167" s="31" t="s">
        <v>1070</v>
      </c>
      <c r="C2167" s="31">
        <v>1</v>
      </c>
      <c r="D2167" s="31" t="s">
        <v>1071</v>
      </c>
      <c r="E2167" s="31">
        <v>3</v>
      </c>
      <c r="F2167" s="31" t="s">
        <v>1103</v>
      </c>
      <c r="G2167" s="31">
        <v>9</v>
      </c>
      <c r="H2167" s="31" t="s">
        <v>30</v>
      </c>
      <c r="I2167" s="31">
        <v>3</v>
      </c>
      <c r="J2167" s="84" t="s">
        <v>32</v>
      </c>
      <c r="K2167" s="98"/>
      <c r="L2167" s="98"/>
      <c r="M2167" s="98"/>
      <c r="N2167" s="83" t="s">
        <v>4348</v>
      </c>
      <c r="O2167" s="98">
        <v>181600</v>
      </c>
      <c r="P2167" s="81"/>
      <c r="Q2167" s="33"/>
      <c r="R2167" s="39" t="s">
        <v>862</v>
      </c>
    </row>
    <row r="2168" spans="1:18" ht="18" customHeight="1" x14ac:dyDescent="0.15">
      <c r="A2168" s="30">
        <v>4</v>
      </c>
      <c r="B2168" s="31" t="s">
        <v>1070</v>
      </c>
      <c r="C2168" s="31">
        <v>1</v>
      </c>
      <c r="D2168" s="31" t="s">
        <v>1071</v>
      </c>
      <c r="E2168" s="31">
        <v>3</v>
      </c>
      <c r="F2168" s="31" t="s">
        <v>1103</v>
      </c>
      <c r="G2168" s="32">
        <v>11</v>
      </c>
      <c r="H2168" s="32" t="s">
        <v>33</v>
      </c>
      <c r="I2168" s="32"/>
      <c r="J2168" s="83"/>
      <c r="K2168" s="98"/>
      <c r="L2168" s="98"/>
      <c r="M2168" s="98"/>
      <c r="N2168" s="83"/>
      <c r="O2168" s="33"/>
      <c r="P2168" s="81"/>
      <c r="Q2168" s="33"/>
      <c r="R2168" s="39" t="s">
        <v>862</v>
      </c>
    </row>
    <row r="2169" spans="1:18" ht="18" customHeight="1" x14ac:dyDescent="0.15">
      <c r="A2169" s="30">
        <v>4</v>
      </c>
      <c r="B2169" s="31" t="s">
        <v>1070</v>
      </c>
      <c r="C2169" s="31">
        <v>1</v>
      </c>
      <c r="D2169" s="31" t="s">
        <v>1071</v>
      </c>
      <c r="E2169" s="31">
        <v>3</v>
      </c>
      <c r="F2169" s="31" t="s">
        <v>1103</v>
      </c>
      <c r="G2169" s="31">
        <v>11</v>
      </c>
      <c r="H2169" s="31" t="s">
        <v>33</v>
      </c>
      <c r="I2169" s="32">
        <v>1</v>
      </c>
      <c r="J2169" s="83" t="s">
        <v>34</v>
      </c>
      <c r="K2169" s="98">
        <v>1850</v>
      </c>
      <c r="L2169" s="98">
        <v>1799</v>
      </c>
      <c r="M2169" s="98">
        <f>K2169-L2169</f>
        <v>51</v>
      </c>
      <c r="N2169" s="83" t="s">
        <v>1121</v>
      </c>
      <c r="O2169" s="98">
        <v>10000</v>
      </c>
      <c r="P2169" s="81"/>
      <c r="Q2169" s="33"/>
      <c r="R2169" s="39" t="s">
        <v>862</v>
      </c>
    </row>
    <row r="2170" spans="1:18" ht="18" customHeight="1" x14ac:dyDescent="0.15">
      <c r="A2170" s="30">
        <v>4</v>
      </c>
      <c r="B2170" s="31" t="s">
        <v>1070</v>
      </c>
      <c r="C2170" s="31">
        <v>1</v>
      </c>
      <c r="D2170" s="31" t="s">
        <v>1071</v>
      </c>
      <c r="E2170" s="31">
        <v>3</v>
      </c>
      <c r="F2170" s="31" t="s">
        <v>1103</v>
      </c>
      <c r="G2170" s="31">
        <v>11</v>
      </c>
      <c r="H2170" s="31" t="s">
        <v>33</v>
      </c>
      <c r="I2170" s="31">
        <v>1</v>
      </c>
      <c r="J2170" s="84" t="s">
        <v>34</v>
      </c>
      <c r="K2170" s="98"/>
      <c r="L2170" s="98"/>
      <c r="M2170" s="98"/>
      <c r="N2170" s="83" t="s">
        <v>1122</v>
      </c>
      <c r="O2170" s="98">
        <v>50000</v>
      </c>
      <c r="P2170" s="81"/>
      <c r="Q2170" s="33"/>
      <c r="R2170" s="39" t="s">
        <v>862</v>
      </c>
    </row>
    <row r="2171" spans="1:18" ht="18" customHeight="1" x14ac:dyDescent="0.15">
      <c r="A2171" s="30">
        <v>4</v>
      </c>
      <c r="B2171" s="31" t="s">
        <v>1070</v>
      </c>
      <c r="C2171" s="31">
        <v>1</v>
      </c>
      <c r="D2171" s="31" t="s">
        <v>1071</v>
      </c>
      <c r="E2171" s="31">
        <v>3</v>
      </c>
      <c r="F2171" s="31" t="s">
        <v>1103</v>
      </c>
      <c r="G2171" s="31">
        <v>11</v>
      </c>
      <c r="H2171" s="31" t="s">
        <v>33</v>
      </c>
      <c r="I2171" s="31">
        <v>1</v>
      </c>
      <c r="J2171" s="84" t="s">
        <v>34</v>
      </c>
      <c r="K2171" s="98"/>
      <c r="L2171" s="98"/>
      <c r="M2171" s="98"/>
      <c r="N2171" s="83" t="s">
        <v>1123</v>
      </c>
      <c r="O2171" s="98">
        <v>40000</v>
      </c>
      <c r="P2171" s="81"/>
      <c r="Q2171" s="33"/>
      <c r="R2171" s="39" t="s">
        <v>862</v>
      </c>
    </row>
    <row r="2172" spans="1:18" ht="18" customHeight="1" x14ac:dyDescent="0.15">
      <c r="A2172" s="30">
        <v>4</v>
      </c>
      <c r="B2172" s="31" t="s">
        <v>1070</v>
      </c>
      <c r="C2172" s="31">
        <v>1</v>
      </c>
      <c r="D2172" s="31" t="s">
        <v>1071</v>
      </c>
      <c r="E2172" s="31">
        <v>3</v>
      </c>
      <c r="F2172" s="31" t="s">
        <v>1103</v>
      </c>
      <c r="G2172" s="31">
        <v>11</v>
      </c>
      <c r="H2172" s="31" t="s">
        <v>33</v>
      </c>
      <c r="I2172" s="31">
        <v>1</v>
      </c>
      <c r="J2172" s="84" t="s">
        <v>34</v>
      </c>
      <c r="K2172" s="98"/>
      <c r="L2172" s="98"/>
      <c r="M2172" s="98"/>
      <c r="N2172" s="83" t="s">
        <v>3493</v>
      </c>
      <c r="O2172" s="98">
        <v>120000</v>
      </c>
      <c r="P2172" s="81"/>
      <c r="Q2172" s="33"/>
      <c r="R2172" s="39" t="s">
        <v>862</v>
      </c>
    </row>
    <row r="2173" spans="1:18" ht="18" customHeight="1" x14ac:dyDescent="0.15">
      <c r="A2173" s="30">
        <v>4</v>
      </c>
      <c r="B2173" s="31" t="s">
        <v>1070</v>
      </c>
      <c r="C2173" s="31">
        <v>1</v>
      </c>
      <c r="D2173" s="31" t="s">
        <v>1071</v>
      </c>
      <c r="E2173" s="31">
        <v>3</v>
      </c>
      <c r="F2173" s="31" t="s">
        <v>1103</v>
      </c>
      <c r="G2173" s="31">
        <v>11</v>
      </c>
      <c r="H2173" s="31" t="s">
        <v>33</v>
      </c>
      <c r="I2173" s="31">
        <v>1</v>
      </c>
      <c r="J2173" s="84" t="s">
        <v>34</v>
      </c>
      <c r="K2173" s="98"/>
      <c r="L2173" s="98"/>
      <c r="M2173" s="98"/>
      <c r="N2173" s="83" t="s">
        <v>3494</v>
      </c>
      <c r="O2173" s="98">
        <v>65000</v>
      </c>
      <c r="P2173" s="81"/>
      <c r="Q2173" s="33"/>
      <c r="R2173" s="39" t="s">
        <v>862</v>
      </c>
    </row>
    <row r="2174" spans="1:18" ht="18" customHeight="1" x14ac:dyDescent="0.15">
      <c r="A2174" s="30">
        <v>4</v>
      </c>
      <c r="B2174" s="31" t="s">
        <v>1070</v>
      </c>
      <c r="C2174" s="31">
        <v>1</v>
      </c>
      <c r="D2174" s="31" t="s">
        <v>1071</v>
      </c>
      <c r="E2174" s="31">
        <v>3</v>
      </c>
      <c r="F2174" s="31" t="s">
        <v>1103</v>
      </c>
      <c r="G2174" s="31">
        <v>11</v>
      </c>
      <c r="H2174" s="31" t="s">
        <v>33</v>
      </c>
      <c r="I2174" s="31">
        <v>1</v>
      </c>
      <c r="J2174" s="84" t="s">
        <v>34</v>
      </c>
      <c r="K2174" s="98"/>
      <c r="L2174" s="98"/>
      <c r="M2174" s="98"/>
      <c r="N2174" s="83" t="s">
        <v>3495</v>
      </c>
      <c r="O2174" s="98">
        <v>65000</v>
      </c>
      <c r="P2174" s="81"/>
      <c r="Q2174" s="33"/>
      <c r="R2174" s="39" t="s">
        <v>862</v>
      </c>
    </row>
    <row r="2175" spans="1:18" ht="18" customHeight="1" x14ac:dyDescent="0.15">
      <c r="A2175" s="30">
        <v>4</v>
      </c>
      <c r="B2175" s="31" t="s">
        <v>1070</v>
      </c>
      <c r="C2175" s="31">
        <v>1</v>
      </c>
      <c r="D2175" s="31" t="s">
        <v>1071</v>
      </c>
      <c r="E2175" s="31">
        <v>3</v>
      </c>
      <c r="F2175" s="31" t="s">
        <v>1103</v>
      </c>
      <c r="G2175" s="31">
        <v>11</v>
      </c>
      <c r="H2175" s="31" t="s">
        <v>33</v>
      </c>
      <c r="I2175" s="31">
        <v>1</v>
      </c>
      <c r="J2175" s="84" t="s">
        <v>34</v>
      </c>
      <c r="K2175" s="98"/>
      <c r="L2175" s="98"/>
      <c r="M2175" s="98"/>
      <c r="N2175" s="83" t="s">
        <v>1124</v>
      </c>
      <c r="O2175" s="98">
        <v>20000</v>
      </c>
      <c r="P2175" s="81"/>
      <c r="Q2175" s="33"/>
      <c r="R2175" s="39" t="s">
        <v>862</v>
      </c>
    </row>
    <row r="2176" spans="1:18" ht="18" customHeight="1" x14ac:dyDescent="0.15">
      <c r="A2176" s="30">
        <v>4</v>
      </c>
      <c r="B2176" s="31" t="s">
        <v>1070</v>
      </c>
      <c r="C2176" s="31">
        <v>1</v>
      </c>
      <c r="D2176" s="31" t="s">
        <v>1071</v>
      </c>
      <c r="E2176" s="31">
        <v>3</v>
      </c>
      <c r="F2176" s="31" t="s">
        <v>1103</v>
      </c>
      <c r="G2176" s="31">
        <v>11</v>
      </c>
      <c r="H2176" s="31" t="s">
        <v>33</v>
      </c>
      <c r="I2176" s="31">
        <v>1</v>
      </c>
      <c r="J2176" s="84" t="s">
        <v>34</v>
      </c>
      <c r="K2176" s="98"/>
      <c r="L2176" s="98"/>
      <c r="M2176" s="98"/>
      <c r="N2176" s="83" t="s">
        <v>1125</v>
      </c>
      <c r="O2176" s="98">
        <v>150000</v>
      </c>
      <c r="P2176" s="81"/>
      <c r="Q2176" s="33"/>
      <c r="R2176" s="39" t="s">
        <v>862</v>
      </c>
    </row>
    <row r="2177" spans="1:18" ht="18" customHeight="1" x14ac:dyDescent="0.15">
      <c r="A2177" s="30">
        <v>4</v>
      </c>
      <c r="B2177" s="31" t="s">
        <v>1070</v>
      </c>
      <c r="C2177" s="31">
        <v>1</v>
      </c>
      <c r="D2177" s="31" t="s">
        <v>1071</v>
      </c>
      <c r="E2177" s="31">
        <v>3</v>
      </c>
      <c r="F2177" s="31" t="s">
        <v>1103</v>
      </c>
      <c r="G2177" s="31">
        <v>11</v>
      </c>
      <c r="H2177" s="31" t="s">
        <v>33</v>
      </c>
      <c r="I2177" s="31">
        <v>1</v>
      </c>
      <c r="J2177" s="84" t="s">
        <v>34</v>
      </c>
      <c r="K2177" s="98"/>
      <c r="L2177" s="98"/>
      <c r="M2177" s="98"/>
      <c r="N2177" s="83" t="s">
        <v>1126</v>
      </c>
      <c r="O2177" s="98">
        <v>80000</v>
      </c>
      <c r="P2177" s="81"/>
      <c r="Q2177" s="33"/>
      <c r="R2177" s="39" t="s">
        <v>862</v>
      </c>
    </row>
    <row r="2178" spans="1:18" ht="18" customHeight="1" x14ac:dyDescent="0.15">
      <c r="A2178" s="30">
        <v>4</v>
      </c>
      <c r="B2178" s="31" t="s">
        <v>1070</v>
      </c>
      <c r="C2178" s="31">
        <v>1</v>
      </c>
      <c r="D2178" s="31" t="s">
        <v>1071</v>
      </c>
      <c r="E2178" s="31">
        <v>3</v>
      </c>
      <c r="F2178" s="31" t="s">
        <v>1103</v>
      </c>
      <c r="G2178" s="31">
        <v>11</v>
      </c>
      <c r="H2178" s="31" t="s">
        <v>33</v>
      </c>
      <c r="I2178" s="31">
        <v>1</v>
      </c>
      <c r="J2178" s="84" t="s">
        <v>34</v>
      </c>
      <c r="K2178" s="98"/>
      <c r="L2178" s="98"/>
      <c r="M2178" s="98"/>
      <c r="N2178" s="83" t="s">
        <v>1127</v>
      </c>
      <c r="O2178" s="98">
        <v>150000</v>
      </c>
      <c r="P2178" s="81"/>
      <c r="Q2178" s="33"/>
      <c r="R2178" s="39" t="s">
        <v>862</v>
      </c>
    </row>
    <row r="2179" spans="1:18" ht="18" customHeight="1" x14ac:dyDescent="0.15">
      <c r="A2179" s="30">
        <v>4</v>
      </c>
      <c r="B2179" s="31" t="s">
        <v>1070</v>
      </c>
      <c r="C2179" s="31">
        <v>1</v>
      </c>
      <c r="D2179" s="31" t="s">
        <v>1071</v>
      </c>
      <c r="E2179" s="31">
        <v>3</v>
      </c>
      <c r="F2179" s="31" t="s">
        <v>1103</v>
      </c>
      <c r="G2179" s="31">
        <v>11</v>
      </c>
      <c r="H2179" s="31" t="s">
        <v>33</v>
      </c>
      <c r="I2179" s="31">
        <v>1</v>
      </c>
      <c r="J2179" s="84" t="s">
        <v>34</v>
      </c>
      <c r="K2179" s="98"/>
      <c r="L2179" s="98"/>
      <c r="M2179" s="98"/>
      <c r="N2179" s="83" t="s">
        <v>1128</v>
      </c>
      <c r="O2179" s="98">
        <v>70000</v>
      </c>
      <c r="P2179" s="81"/>
      <c r="Q2179" s="33"/>
      <c r="R2179" s="39" t="s">
        <v>862</v>
      </c>
    </row>
    <row r="2180" spans="1:18" ht="18" customHeight="1" x14ac:dyDescent="0.15">
      <c r="A2180" s="30">
        <v>4</v>
      </c>
      <c r="B2180" s="31" t="s">
        <v>1070</v>
      </c>
      <c r="C2180" s="31">
        <v>1</v>
      </c>
      <c r="D2180" s="31" t="s">
        <v>1071</v>
      </c>
      <c r="E2180" s="31">
        <v>3</v>
      </c>
      <c r="F2180" s="31" t="s">
        <v>1103</v>
      </c>
      <c r="G2180" s="31">
        <v>11</v>
      </c>
      <c r="H2180" s="31" t="s">
        <v>33</v>
      </c>
      <c r="I2180" s="31">
        <v>1</v>
      </c>
      <c r="J2180" s="84" t="s">
        <v>34</v>
      </c>
      <c r="K2180" s="98"/>
      <c r="L2180" s="98"/>
      <c r="M2180" s="98"/>
      <c r="N2180" s="83" t="s">
        <v>1129</v>
      </c>
      <c r="O2180" s="98"/>
      <c r="P2180" s="81"/>
      <c r="Q2180" s="33"/>
      <c r="R2180" s="39" t="s">
        <v>862</v>
      </c>
    </row>
    <row r="2181" spans="1:18" ht="18" customHeight="1" x14ac:dyDescent="0.15">
      <c r="A2181" s="30">
        <v>4</v>
      </c>
      <c r="B2181" s="31" t="s">
        <v>1070</v>
      </c>
      <c r="C2181" s="31">
        <v>1</v>
      </c>
      <c r="D2181" s="31" t="s">
        <v>1071</v>
      </c>
      <c r="E2181" s="31">
        <v>3</v>
      </c>
      <c r="F2181" s="31" t="s">
        <v>1103</v>
      </c>
      <c r="G2181" s="31">
        <v>11</v>
      </c>
      <c r="H2181" s="31" t="s">
        <v>33</v>
      </c>
      <c r="I2181" s="31">
        <v>1</v>
      </c>
      <c r="J2181" s="84" t="s">
        <v>34</v>
      </c>
      <c r="K2181" s="98"/>
      <c r="L2181" s="98"/>
      <c r="M2181" s="98"/>
      <c r="N2181" s="83" t="s">
        <v>1130</v>
      </c>
      <c r="O2181" s="98">
        <v>115000</v>
      </c>
      <c r="P2181" s="81"/>
      <c r="Q2181" s="33"/>
      <c r="R2181" s="39" t="s">
        <v>862</v>
      </c>
    </row>
    <row r="2182" spans="1:18" ht="18" customHeight="1" x14ac:dyDescent="0.15">
      <c r="A2182" s="30">
        <v>4</v>
      </c>
      <c r="B2182" s="31" t="s">
        <v>1070</v>
      </c>
      <c r="C2182" s="31">
        <v>1</v>
      </c>
      <c r="D2182" s="31" t="s">
        <v>1071</v>
      </c>
      <c r="E2182" s="31">
        <v>3</v>
      </c>
      <c r="F2182" s="31" t="s">
        <v>1103</v>
      </c>
      <c r="G2182" s="31">
        <v>11</v>
      </c>
      <c r="H2182" s="31" t="s">
        <v>33</v>
      </c>
      <c r="I2182" s="31">
        <v>1</v>
      </c>
      <c r="J2182" s="84" t="s">
        <v>34</v>
      </c>
      <c r="K2182" s="98"/>
      <c r="L2182" s="98"/>
      <c r="M2182" s="98"/>
      <c r="N2182" s="83" t="s">
        <v>3496</v>
      </c>
      <c r="O2182" s="98">
        <v>15000</v>
      </c>
      <c r="P2182" s="81"/>
      <c r="Q2182" s="33"/>
      <c r="R2182" s="39" t="s">
        <v>862</v>
      </c>
    </row>
    <row r="2183" spans="1:18" ht="18" customHeight="1" x14ac:dyDescent="0.15">
      <c r="A2183" s="30">
        <v>4</v>
      </c>
      <c r="B2183" s="31" t="s">
        <v>1070</v>
      </c>
      <c r="C2183" s="31">
        <v>1</v>
      </c>
      <c r="D2183" s="31" t="s">
        <v>1071</v>
      </c>
      <c r="E2183" s="31">
        <v>3</v>
      </c>
      <c r="F2183" s="31" t="s">
        <v>1103</v>
      </c>
      <c r="G2183" s="31">
        <v>11</v>
      </c>
      <c r="H2183" s="31" t="s">
        <v>33</v>
      </c>
      <c r="I2183" s="31">
        <v>1</v>
      </c>
      <c r="J2183" s="84" t="s">
        <v>34</v>
      </c>
      <c r="K2183" s="98"/>
      <c r="L2183" s="98"/>
      <c r="M2183" s="98"/>
      <c r="N2183" s="83" t="s">
        <v>1116</v>
      </c>
      <c r="O2183" s="98"/>
      <c r="P2183" s="81"/>
      <c r="Q2183" s="33"/>
      <c r="R2183" s="39" t="s">
        <v>862</v>
      </c>
    </row>
    <row r="2184" spans="1:18" ht="18" customHeight="1" x14ac:dyDescent="0.15">
      <c r="A2184" s="30">
        <v>4</v>
      </c>
      <c r="B2184" s="31" t="s">
        <v>1070</v>
      </c>
      <c r="C2184" s="31">
        <v>1</v>
      </c>
      <c r="D2184" s="31" t="s">
        <v>1071</v>
      </c>
      <c r="E2184" s="31">
        <v>3</v>
      </c>
      <c r="F2184" s="31" t="s">
        <v>1103</v>
      </c>
      <c r="G2184" s="31">
        <v>11</v>
      </c>
      <c r="H2184" s="31" t="s">
        <v>33</v>
      </c>
      <c r="I2184" s="31">
        <v>1</v>
      </c>
      <c r="J2184" s="84" t="s">
        <v>34</v>
      </c>
      <c r="K2184" s="98"/>
      <c r="L2184" s="98"/>
      <c r="M2184" s="98"/>
      <c r="N2184" s="83" t="s">
        <v>1131</v>
      </c>
      <c r="O2184" s="98"/>
      <c r="P2184" s="81"/>
      <c r="Q2184" s="33"/>
      <c r="R2184" s="39" t="s">
        <v>862</v>
      </c>
    </row>
    <row r="2185" spans="1:18" ht="18" customHeight="1" x14ac:dyDescent="0.15">
      <c r="A2185" s="30">
        <v>4</v>
      </c>
      <c r="B2185" s="31" t="s">
        <v>1070</v>
      </c>
      <c r="C2185" s="31">
        <v>1</v>
      </c>
      <c r="D2185" s="31" t="s">
        <v>1071</v>
      </c>
      <c r="E2185" s="31">
        <v>3</v>
      </c>
      <c r="F2185" s="31" t="s">
        <v>1103</v>
      </c>
      <c r="G2185" s="31">
        <v>11</v>
      </c>
      <c r="H2185" s="31" t="s">
        <v>33</v>
      </c>
      <c r="I2185" s="31">
        <v>1</v>
      </c>
      <c r="J2185" s="84" t="s">
        <v>34</v>
      </c>
      <c r="K2185" s="98"/>
      <c r="L2185" s="98"/>
      <c r="M2185" s="98"/>
      <c r="N2185" s="83" t="s">
        <v>3497</v>
      </c>
      <c r="O2185" s="98">
        <v>150000</v>
      </c>
      <c r="P2185" s="81"/>
      <c r="Q2185" s="33"/>
      <c r="R2185" s="39" t="s">
        <v>862</v>
      </c>
    </row>
    <row r="2186" spans="1:18" ht="18" customHeight="1" x14ac:dyDescent="0.15">
      <c r="A2186" s="30">
        <v>4</v>
      </c>
      <c r="B2186" s="31" t="s">
        <v>1070</v>
      </c>
      <c r="C2186" s="31">
        <v>1</v>
      </c>
      <c r="D2186" s="31" t="s">
        <v>1071</v>
      </c>
      <c r="E2186" s="31">
        <v>3</v>
      </c>
      <c r="F2186" s="31" t="s">
        <v>1103</v>
      </c>
      <c r="G2186" s="31">
        <v>11</v>
      </c>
      <c r="H2186" s="31" t="s">
        <v>33</v>
      </c>
      <c r="I2186" s="31">
        <v>1</v>
      </c>
      <c r="J2186" s="84" t="s">
        <v>34</v>
      </c>
      <c r="K2186" s="98"/>
      <c r="L2186" s="98"/>
      <c r="M2186" s="98"/>
      <c r="N2186" s="83" t="s">
        <v>1132</v>
      </c>
      <c r="O2186" s="98"/>
      <c r="P2186" s="81"/>
      <c r="Q2186" s="33"/>
      <c r="R2186" s="39" t="s">
        <v>862</v>
      </c>
    </row>
    <row r="2187" spans="1:18" ht="18" customHeight="1" x14ac:dyDescent="0.15">
      <c r="A2187" s="30">
        <v>4</v>
      </c>
      <c r="B2187" s="31" t="s">
        <v>1070</v>
      </c>
      <c r="C2187" s="31">
        <v>1</v>
      </c>
      <c r="D2187" s="31" t="s">
        <v>1071</v>
      </c>
      <c r="E2187" s="31">
        <v>3</v>
      </c>
      <c r="F2187" s="31" t="s">
        <v>1103</v>
      </c>
      <c r="G2187" s="31">
        <v>11</v>
      </c>
      <c r="H2187" s="31" t="s">
        <v>33</v>
      </c>
      <c r="I2187" s="31">
        <v>1</v>
      </c>
      <c r="J2187" s="84" t="s">
        <v>34</v>
      </c>
      <c r="K2187" s="98"/>
      <c r="L2187" s="98"/>
      <c r="M2187" s="98"/>
      <c r="N2187" s="83" t="s">
        <v>3498</v>
      </c>
      <c r="O2187" s="98">
        <v>5000</v>
      </c>
      <c r="P2187" s="81"/>
      <c r="Q2187" s="33"/>
      <c r="R2187" s="39" t="s">
        <v>862</v>
      </c>
    </row>
    <row r="2188" spans="1:18" ht="18" customHeight="1" x14ac:dyDescent="0.15">
      <c r="A2188" s="30">
        <v>4</v>
      </c>
      <c r="B2188" s="31" t="s">
        <v>1070</v>
      </c>
      <c r="C2188" s="31">
        <v>1</v>
      </c>
      <c r="D2188" s="31" t="s">
        <v>1071</v>
      </c>
      <c r="E2188" s="31">
        <v>3</v>
      </c>
      <c r="F2188" s="31" t="s">
        <v>1103</v>
      </c>
      <c r="G2188" s="31">
        <v>11</v>
      </c>
      <c r="H2188" s="31" t="s">
        <v>33</v>
      </c>
      <c r="I2188" s="31">
        <v>1</v>
      </c>
      <c r="J2188" s="84" t="s">
        <v>34</v>
      </c>
      <c r="K2188" s="98"/>
      <c r="L2188" s="98"/>
      <c r="M2188" s="98"/>
      <c r="N2188" s="83" t="s">
        <v>3499</v>
      </c>
      <c r="O2188" s="98">
        <v>65000</v>
      </c>
      <c r="P2188" s="81"/>
      <c r="Q2188" s="33"/>
      <c r="R2188" s="39" t="s">
        <v>862</v>
      </c>
    </row>
    <row r="2189" spans="1:18" ht="18" customHeight="1" x14ac:dyDescent="0.15">
      <c r="A2189" s="30">
        <v>4</v>
      </c>
      <c r="B2189" s="31" t="s">
        <v>1070</v>
      </c>
      <c r="C2189" s="31">
        <v>1</v>
      </c>
      <c r="D2189" s="31" t="s">
        <v>1071</v>
      </c>
      <c r="E2189" s="31">
        <v>3</v>
      </c>
      <c r="F2189" s="31" t="s">
        <v>1103</v>
      </c>
      <c r="G2189" s="31">
        <v>11</v>
      </c>
      <c r="H2189" s="31" t="s">
        <v>33</v>
      </c>
      <c r="I2189" s="31">
        <v>1</v>
      </c>
      <c r="J2189" s="84" t="s">
        <v>34</v>
      </c>
      <c r="K2189" s="98"/>
      <c r="L2189" s="98"/>
      <c r="M2189" s="98"/>
      <c r="N2189" s="83" t="s">
        <v>1133</v>
      </c>
      <c r="O2189" s="98"/>
      <c r="P2189" s="81"/>
      <c r="Q2189" s="33"/>
      <c r="R2189" s="39" t="s">
        <v>862</v>
      </c>
    </row>
    <row r="2190" spans="1:18" ht="18" customHeight="1" x14ac:dyDescent="0.15">
      <c r="A2190" s="30">
        <v>4</v>
      </c>
      <c r="B2190" s="31" t="s">
        <v>1070</v>
      </c>
      <c r="C2190" s="31">
        <v>1</v>
      </c>
      <c r="D2190" s="31" t="s">
        <v>1071</v>
      </c>
      <c r="E2190" s="31">
        <v>3</v>
      </c>
      <c r="F2190" s="31" t="s">
        <v>1103</v>
      </c>
      <c r="G2190" s="31">
        <v>11</v>
      </c>
      <c r="H2190" s="31" t="s">
        <v>33</v>
      </c>
      <c r="I2190" s="31">
        <v>1</v>
      </c>
      <c r="J2190" s="84" t="s">
        <v>34</v>
      </c>
      <c r="K2190" s="98"/>
      <c r="L2190" s="98"/>
      <c r="M2190" s="98"/>
      <c r="N2190" s="83" t="s">
        <v>1134</v>
      </c>
      <c r="O2190" s="98">
        <v>150000</v>
      </c>
      <c r="P2190" s="81"/>
      <c r="Q2190" s="33"/>
      <c r="R2190" s="39" t="s">
        <v>862</v>
      </c>
    </row>
    <row r="2191" spans="1:18" ht="18" customHeight="1" x14ac:dyDescent="0.15">
      <c r="A2191" s="30">
        <v>4</v>
      </c>
      <c r="B2191" s="31" t="s">
        <v>1070</v>
      </c>
      <c r="C2191" s="31">
        <v>1</v>
      </c>
      <c r="D2191" s="31" t="s">
        <v>1071</v>
      </c>
      <c r="E2191" s="31">
        <v>3</v>
      </c>
      <c r="F2191" s="31" t="s">
        <v>1103</v>
      </c>
      <c r="G2191" s="31">
        <v>11</v>
      </c>
      <c r="H2191" s="31" t="s">
        <v>33</v>
      </c>
      <c r="I2191" s="31">
        <v>1</v>
      </c>
      <c r="J2191" s="84" t="s">
        <v>34</v>
      </c>
      <c r="K2191" s="98"/>
      <c r="L2191" s="98"/>
      <c r="M2191" s="98"/>
      <c r="N2191" s="83" t="s">
        <v>1135</v>
      </c>
      <c r="O2191" s="98"/>
      <c r="P2191" s="81"/>
      <c r="Q2191" s="33"/>
      <c r="R2191" s="39" t="s">
        <v>862</v>
      </c>
    </row>
    <row r="2192" spans="1:18" ht="18" customHeight="1" x14ac:dyDescent="0.15">
      <c r="A2192" s="30">
        <v>4</v>
      </c>
      <c r="B2192" s="31" t="s">
        <v>1070</v>
      </c>
      <c r="C2192" s="31">
        <v>1</v>
      </c>
      <c r="D2192" s="31" t="s">
        <v>1071</v>
      </c>
      <c r="E2192" s="31">
        <v>3</v>
      </c>
      <c r="F2192" s="31" t="s">
        <v>1103</v>
      </c>
      <c r="G2192" s="31">
        <v>11</v>
      </c>
      <c r="H2192" s="31" t="s">
        <v>33</v>
      </c>
      <c r="I2192" s="31">
        <v>1</v>
      </c>
      <c r="J2192" s="84" t="s">
        <v>34</v>
      </c>
      <c r="K2192" s="98"/>
      <c r="L2192" s="98"/>
      <c r="M2192" s="98"/>
      <c r="N2192" s="83" t="s">
        <v>1136</v>
      </c>
      <c r="O2192" s="98">
        <v>20000</v>
      </c>
      <c r="P2192" s="81"/>
      <c r="Q2192" s="33"/>
      <c r="R2192" s="39" t="s">
        <v>862</v>
      </c>
    </row>
    <row r="2193" spans="1:18" ht="18" customHeight="1" x14ac:dyDescent="0.15">
      <c r="A2193" s="30">
        <v>4</v>
      </c>
      <c r="B2193" s="31" t="s">
        <v>1070</v>
      </c>
      <c r="C2193" s="31">
        <v>1</v>
      </c>
      <c r="D2193" s="31" t="s">
        <v>1071</v>
      </c>
      <c r="E2193" s="31">
        <v>3</v>
      </c>
      <c r="F2193" s="31" t="s">
        <v>1103</v>
      </c>
      <c r="G2193" s="31">
        <v>11</v>
      </c>
      <c r="H2193" s="31" t="s">
        <v>33</v>
      </c>
      <c r="I2193" s="31">
        <v>1</v>
      </c>
      <c r="J2193" s="84" t="s">
        <v>34</v>
      </c>
      <c r="K2193" s="98"/>
      <c r="L2193" s="98"/>
      <c r="M2193" s="98"/>
      <c r="N2193" s="83" t="s">
        <v>1137</v>
      </c>
      <c r="O2193" s="98">
        <v>150000</v>
      </c>
      <c r="P2193" s="81"/>
      <c r="Q2193" s="33"/>
      <c r="R2193" s="39" t="s">
        <v>862</v>
      </c>
    </row>
    <row r="2194" spans="1:18" ht="18" customHeight="1" x14ac:dyDescent="0.15">
      <c r="A2194" s="30">
        <v>4</v>
      </c>
      <c r="B2194" s="31" t="s">
        <v>1070</v>
      </c>
      <c r="C2194" s="31">
        <v>1</v>
      </c>
      <c r="D2194" s="31" t="s">
        <v>1071</v>
      </c>
      <c r="E2194" s="31">
        <v>3</v>
      </c>
      <c r="F2194" s="31" t="s">
        <v>1103</v>
      </c>
      <c r="G2194" s="31">
        <v>11</v>
      </c>
      <c r="H2194" s="31" t="s">
        <v>33</v>
      </c>
      <c r="I2194" s="31">
        <v>1</v>
      </c>
      <c r="J2194" s="84" t="s">
        <v>34</v>
      </c>
      <c r="K2194" s="98"/>
      <c r="L2194" s="98"/>
      <c r="M2194" s="98"/>
      <c r="N2194" s="83" t="s">
        <v>1138</v>
      </c>
      <c r="O2194" s="98">
        <v>50000</v>
      </c>
      <c r="P2194" s="81"/>
      <c r="Q2194" s="33"/>
      <c r="R2194" s="39" t="s">
        <v>862</v>
      </c>
    </row>
    <row r="2195" spans="1:18" ht="18" customHeight="1" x14ac:dyDescent="0.15">
      <c r="A2195" s="30">
        <v>4</v>
      </c>
      <c r="B2195" s="31" t="s">
        <v>1070</v>
      </c>
      <c r="C2195" s="31">
        <v>1</v>
      </c>
      <c r="D2195" s="31" t="s">
        <v>1071</v>
      </c>
      <c r="E2195" s="31">
        <v>3</v>
      </c>
      <c r="F2195" s="31" t="s">
        <v>1103</v>
      </c>
      <c r="G2195" s="31">
        <v>11</v>
      </c>
      <c r="H2195" s="31" t="s">
        <v>33</v>
      </c>
      <c r="I2195" s="31">
        <v>1</v>
      </c>
      <c r="J2195" s="84" t="s">
        <v>34</v>
      </c>
      <c r="K2195" s="98"/>
      <c r="L2195" s="98"/>
      <c r="M2195" s="98"/>
      <c r="N2195" s="83" t="s">
        <v>1139</v>
      </c>
      <c r="O2195" s="98">
        <v>110000</v>
      </c>
      <c r="P2195" s="81"/>
      <c r="Q2195" s="33"/>
      <c r="R2195" s="39" t="s">
        <v>862</v>
      </c>
    </row>
    <row r="2196" spans="1:18" ht="18" customHeight="1" x14ac:dyDescent="0.15">
      <c r="A2196" s="30">
        <v>4</v>
      </c>
      <c r="B2196" s="31" t="s">
        <v>1070</v>
      </c>
      <c r="C2196" s="31">
        <v>1</v>
      </c>
      <c r="D2196" s="31" t="s">
        <v>1071</v>
      </c>
      <c r="E2196" s="31">
        <v>3</v>
      </c>
      <c r="F2196" s="31" t="s">
        <v>1103</v>
      </c>
      <c r="G2196" s="31">
        <v>11</v>
      </c>
      <c r="H2196" s="31" t="s">
        <v>33</v>
      </c>
      <c r="I2196" s="31">
        <v>1</v>
      </c>
      <c r="J2196" s="84" t="s">
        <v>34</v>
      </c>
      <c r="K2196" s="98"/>
      <c r="L2196" s="98"/>
      <c r="M2196" s="98"/>
      <c r="N2196" s="83" t="s">
        <v>1140</v>
      </c>
      <c r="O2196" s="98">
        <v>200000</v>
      </c>
      <c r="P2196" s="81"/>
      <c r="Q2196" s="33"/>
      <c r="R2196" s="39" t="s">
        <v>862</v>
      </c>
    </row>
    <row r="2197" spans="1:18" ht="18" customHeight="1" x14ac:dyDescent="0.15">
      <c r="A2197" s="30">
        <v>4</v>
      </c>
      <c r="B2197" s="31" t="s">
        <v>1070</v>
      </c>
      <c r="C2197" s="31">
        <v>1</v>
      </c>
      <c r="D2197" s="31" t="s">
        <v>1071</v>
      </c>
      <c r="E2197" s="31">
        <v>3</v>
      </c>
      <c r="F2197" s="31" t="s">
        <v>1103</v>
      </c>
      <c r="G2197" s="31">
        <v>11</v>
      </c>
      <c r="H2197" s="31" t="s">
        <v>33</v>
      </c>
      <c r="I2197" s="32">
        <v>3</v>
      </c>
      <c r="J2197" s="83" t="s">
        <v>35</v>
      </c>
      <c r="K2197" s="98">
        <v>27</v>
      </c>
      <c r="L2197" s="98">
        <v>39</v>
      </c>
      <c r="M2197" s="98">
        <f>K2197-L2197</f>
        <v>-12</v>
      </c>
      <c r="N2197" s="83" t="s">
        <v>3500</v>
      </c>
      <c r="O2197" s="98">
        <v>25000</v>
      </c>
      <c r="P2197" s="81"/>
      <c r="Q2197" s="33"/>
      <c r="R2197" s="39" t="s">
        <v>862</v>
      </c>
    </row>
    <row r="2198" spans="1:18" ht="18" customHeight="1" x14ac:dyDescent="0.15">
      <c r="A2198" s="30">
        <v>4</v>
      </c>
      <c r="B2198" s="31" t="s">
        <v>1070</v>
      </c>
      <c r="C2198" s="31">
        <v>1</v>
      </c>
      <c r="D2198" s="31" t="s">
        <v>1071</v>
      </c>
      <c r="E2198" s="31">
        <v>3</v>
      </c>
      <c r="F2198" s="31" t="s">
        <v>1103</v>
      </c>
      <c r="G2198" s="31">
        <v>11</v>
      </c>
      <c r="H2198" s="31" t="s">
        <v>33</v>
      </c>
      <c r="I2198" s="31">
        <v>3</v>
      </c>
      <c r="J2198" s="84" t="s">
        <v>35</v>
      </c>
      <c r="K2198" s="98"/>
      <c r="L2198" s="98"/>
      <c r="M2198" s="98"/>
      <c r="N2198" s="83" t="s">
        <v>3501</v>
      </c>
      <c r="O2198" s="98">
        <v>1500</v>
      </c>
      <c r="P2198" s="81"/>
      <c r="Q2198" s="33"/>
      <c r="R2198" s="39" t="s">
        <v>862</v>
      </c>
    </row>
    <row r="2199" spans="1:18" ht="18" customHeight="1" x14ac:dyDescent="0.15">
      <c r="A2199" s="30">
        <v>4</v>
      </c>
      <c r="B2199" s="31" t="s">
        <v>1070</v>
      </c>
      <c r="C2199" s="31">
        <v>1</v>
      </c>
      <c r="D2199" s="31" t="s">
        <v>1071</v>
      </c>
      <c r="E2199" s="31">
        <v>3</v>
      </c>
      <c r="F2199" s="31" t="s">
        <v>1103</v>
      </c>
      <c r="G2199" s="31">
        <v>11</v>
      </c>
      <c r="H2199" s="31" t="s">
        <v>33</v>
      </c>
      <c r="I2199" s="32">
        <v>4</v>
      </c>
      <c r="J2199" s="83" t="s">
        <v>111</v>
      </c>
      <c r="K2199" s="98">
        <v>1701</v>
      </c>
      <c r="L2199" s="98">
        <v>1562</v>
      </c>
      <c r="M2199" s="98">
        <f>K2199-L2199</f>
        <v>139</v>
      </c>
      <c r="N2199" s="83" t="s">
        <v>1141</v>
      </c>
      <c r="O2199" s="98"/>
      <c r="P2199" s="81"/>
      <c r="Q2199" s="33"/>
      <c r="R2199" s="39" t="s">
        <v>862</v>
      </c>
    </row>
    <row r="2200" spans="1:18" ht="18" customHeight="1" x14ac:dyDescent="0.15">
      <c r="A2200" s="30">
        <v>4</v>
      </c>
      <c r="B2200" s="31" t="s">
        <v>1070</v>
      </c>
      <c r="C2200" s="31">
        <v>1</v>
      </c>
      <c r="D2200" s="31" t="s">
        <v>1071</v>
      </c>
      <c r="E2200" s="31">
        <v>3</v>
      </c>
      <c r="F2200" s="31" t="s">
        <v>1103</v>
      </c>
      <c r="G2200" s="31">
        <v>11</v>
      </c>
      <c r="H2200" s="31" t="s">
        <v>33</v>
      </c>
      <c r="I2200" s="31">
        <v>4</v>
      </c>
      <c r="J2200" s="84" t="s">
        <v>111</v>
      </c>
      <c r="K2200" s="98"/>
      <c r="L2200" s="98"/>
      <c r="M2200" s="98"/>
      <c r="N2200" s="83" t="s">
        <v>3502</v>
      </c>
      <c r="O2200" s="98">
        <v>49700</v>
      </c>
      <c r="P2200" s="81"/>
      <c r="Q2200" s="33"/>
      <c r="R2200" s="39" t="s">
        <v>862</v>
      </c>
    </row>
    <row r="2201" spans="1:18" ht="18" customHeight="1" x14ac:dyDescent="0.15">
      <c r="A2201" s="30">
        <v>4</v>
      </c>
      <c r="B2201" s="31" t="s">
        <v>1070</v>
      </c>
      <c r="C2201" s="31">
        <v>1</v>
      </c>
      <c r="D2201" s="31" t="s">
        <v>1071</v>
      </c>
      <c r="E2201" s="31">
        <v>3</v>
      </c>
      <c r="F2201" s="31" t="s">
        <v>1103</v>
      </c>
      <c r="G2201" s="31">
        <v>11</v>
      </c>
      <c r="H2201" s="31" t="s">
        <v>33</v>
      </c>
      <c r="I2201" s="31">
        <v>4</v>
      </c>
      <c r="J2201" s="84" t="s">
        <v>111</v>
      </c>
      <c r="K2201" s="98"/>
      <c r="L2201" s="98"/>
      <c r="M2201" s="98"/>
      <c r="N2201" s="83" t="s">
        <v>3503</v>
      </c>
      <c r="O2201" s="98">
        <v>53460</v>
      </c>
      <c r="P2201" s="81"/>
      <c r="Q2201" s="33"/>
      <c r="R2201" s="39" t="s">
        <v>862</v>
      </c>
    </row>
    <row r="2202" spans="1:18" ht="18" customHeight="1" x14ac:dyDescent="0.15">
      <c r="A2202" s="30">
        <v>4</v>
      </c>
      <c r="B2202" s="31" t="s">
        <v>1070</v>
      </c>
      <c r="C2202" s="31">
        <v>1</v>
      </c>
      <c r="D2202" s="31" t="s">
        <v>1071</v>
      </c>
      <c r="E2202" s="31">
        <v>3</v>
      </c>
      <c r="F2202" s="31" t="s">
        <v>1103</v>
      </c>
      <c r="G2202" s="31">
        <v>11</v>
      </c>
      <c r="H2202" s="31" t="s">
        <v>33</v>
      </c>
      <c r="I2202" s="31">
        <v>4</v>
      </c>
      <c r="J2202" s="84" t="s">
        <v>111</v>
      </c>
      <c r="K2202" s="98"/>
      <c r="L2202" s="98"/>
      <c r="M2202" s="98"/>
      <c r="N2202" s="83" t="s">
        <v>3504</v>
      </c>
      <c r="O2202" s="98">
        <v>90700</v>
      </c>
      <c r="P2202" s="81"/>
      <c r="Q2202" s="33"/>
      <c r="R2202" s="39" t="s">
        <v>862</v>
      </c>
    </row>
    <row r="2203" spans="1:18" ht="18" customHeight="1" x14ac:dyDescent="0.15">
      <c r="A2203" s="30">
        <v>4</v>
      </c>
      <c r="B2203" s="31" t="s">
        <v>1070</v>
      </c>
      <c r="C2203" s="31">
        <v>1</v>
      </c>
      <c r="D2203" s="31" t="s">
        <v>1071</v>
      </c>
      <c r="E2203" s="31">
        <v>3</v>
      </c>
      <c r="F2203" s="31" t="s">
        <v>1103</v>
      </c>
      <c r="G2203" s="31">
        <v>11</v>
      </c>
      <c r="H2203" s="31" t="s">
        <v>33</v>
      </c>
      <c r="I2203" s="31">
        <v>4</v>
      </c>
      <c r="J2203" s="84" t="s">
        <v>111</v>
      </c>
      <c r="K2203" s="98"/>
      <c r="L2203" s="98"/>
      <c r="M2203" s="98"/>
      <c r="N2203" s="83" t="s">
        <v>3505</v>
      </c>
      <c r="O2203" s="98">
        <v>39000</v>
      </c>
      <c r="P2203" s="81"/>
      <c r="Q2203" s="33"/>
      <c r="R2203" s="39" t="s">
        <v>862</v>
      </c>
    </row>
    <row r="2204" spans="1:18" ht="18" customHeight="1" x14ac:dyDescent="0.15">
      <c r="A2204" s="30">
        <v>4</v>
      </c>
      <c r="B2204" s="31" t="s">
        <v>1070</v>
      </c>
      <c r="C2204" s="31">
        <v>1</v>
      </c>
      <c r="D2204" s="31" t="s">
        <v>1071</v>
      </c>
      <c r="E2204" s="31">
        <v>3</v>
      </c>
      <c r="F2204" s="31" t="s">
        <v>1103</v>
      </c>
      <c r="G2204" s="31">
        <v>11</v>
      </c>
      <c r="H2204" s="31" t="s">
        <v>33</v>
      </c>
      <c r="I2204" s="31">
        <v>4</v>
      </c>
      <c r="J2204" s="84" t="s">
        <v>111</v>
      </c>
      <c r="K2204" s="98"/>
      <c r="L2204" s="98"/>
      <c r="M2204" s="98"/>
      <c r="N2204" s="83" t="s">
        <v>1142</v>
      </c>
      <c r="O2204" s="98"/>
      <c r="P2204" s="81"/>
      <c r="Q2204" s="33"/>
      <c r="R2204" s="39" t="s">
        <v>862</v>
      </c>
    </row>
    <row r="2205" spans="1:18" ht="18" customHeight="1" x14ac:dyDescent="0.15">
      <c r="A2205" s="30">
        <v>4</v>
      </c>
      <c r="B2205" s="31" t="s">
        <v>1070</v>
      </c>
      <c r="C2205" s="31">
        <v>1</v>
      </c>
      <c r="D2205" s="31" t="s">
        <v>1071</v>
      </c>
      <c r="E2205" s="31">
        <v>3</v>
      </c>
      <c r="F2205" s="31" t="s">
        <v>1103</v>
      </c>
      <c r="G2205" s="31">
        <v>11</v>
      </c>
      <c r="H2205" s="31" t="s">
        <v>33</v>
      </c>
      <c r="I2205" s="31">
        <v>4</v>
      </c>
      <c r="J2205" s="84" t="s">
        <v>111</v>
      </c>
      <c r="K2205" s="98"/>
      <c r="L2205" s="98"/>
      <c r="M2205" s="98"/>
      <c r="N2205" s="83" t="s">
        <v>3506</v>
      </c>
      <c r="O2205" s="98">
        <v>1380</v>
      </c>
      <c r="P2205" s="81"/>
      <c r="Q2205" s="33"/>
      <c r="R2205" s="39" t="s">
        <v>862</v>
      </c>
    </row>
    <row r="2206" spans="1:18" ht="18" customHeight="1" x14ac:dyDescent="0.15">
      <c r="A2206" s="30">
        <v>4</v>
      </c>
      <c r="B2206" s="31" t="s">
        <v>1070</v>
      </c>
      <c r="C2206" s="31">
        <v>1</v>
      </c>
      <c r="D2206" s="31" t="s">
        <v>1071</v>
      </c>
      <c r="E2206" s="31">
        <v>3</v>
      </c>
      <c r="F2206" s="31" t="s">
        <v>1103</v>
      </c>
      <c r="G2206" s="31">
        <v>11</v>
      </c>
      <c r="H2206" s="31" t="s">
        <v>33</v>
      </c>
      <c r="I2206" s="31">
        <v>4</v>
      </c>
      <c r="J2206" s="84" t="s">
        <v>111</v>
      </c>
      <c r="K2206" s="98"/>
      <c r="L2206" s="98"/>
      <c r="M2206" s="98"/>
      <c r="N2206" s="83" t="s">
        <v>1143</v>
      </c>
      <c r="O2206" s="98"/>
      <c r="P2206" s="81"/>
      <c r="Q2206" s="33"/>
      <c r="R2206" s="39" t="s">
        <v>862</v>
      </c>
    </row>
    <row r="2207" spans="1:18" ht="18" customHeight="1" x14ac:dyDescent="0.15">
      <c r="A2207" s="30">
        <v>4</v>
      </c>
      <c r="B2207" s="31" t="s">
        <v>1070</v>
      </c>
      <c r="C2207" s="31">
        <v>1</v>
      </c>
      <c r="D2207" s="31" t="s">
        <v>1071</v>
      </c>
      <c r="E2207" s="31">
        <v>3</v>
      </c>
      <c r="F2207" s="31" t="s">
        <v>1103</v>
      </c>
      <c r="G2207" s="31">
        <v>11</v>
      </c>
      <c r="H2207" s="31" t="s">
        <v>33</v>
      </c>
      <c r="I2207" s="31">
        <v>4</v>
      </c>
      <c r="J2207" s="84" t="s">
        <v>111</v>
      </c>
      <c r="K2207" s="98"/>
      <c r="L2207" s="98"/>
      <c r="M2207" s="98"/>
      <c r="N2207" s="83" t="s">
        <v>3507</v>
      </c>
      <c r="O2207" s="98">
        <v>100000</v>
      </c>
      <c r="P2207" s="81"/>
      <c r="Q2207" s="33"/>
      <c r="R2207" s="39" t="s">
        <v>862</v>
      </c>
    </row>
    <row r="2208" spans="1:18" ht="18" customHeight="1" x14ac:dyDescent="0.15">
      <c r="A2208" s="30">
        <v>4</v>
      </c>
      <c r="B2208" s="31" t="s">
        <v>1070</v>
      </c>
      <c r="C2208" s="31">
        <v>1</v>
      </c>
      <c r="D2208" s="31" t="s">
        <v>1071</v>
      </c>
      <c r="E2208" s="31">
        <v>3</v>
      </c>
      <c r="F2208" s="31" t="s">
        <v>1103</v>
      </c>
      <c r="G2208" s="31">
        <v>11</v>
      </c>
      <c r="H2208" s="31" t="s">
        <v>33</v>
      </c>
      <c r="I2208" s="31">
        <v>4</v>
      </c>
      <c r="J2208" s="84" t="s">
        <v>111</v>
      </c>
      <c r="K2208" s="98"/>
      <c r="L2208" s="98"/>
      <c r="M2208" s="98"/>
      <c r="N2208" s="83" t="s">
        <v>3508</v>
      </c>
      <c r="O2208" s="98">
        <v>64000</v>
      </c>
      <c r="P2208" s="81"/>
      <c r="Q2208" s="33"/>
      <c r="R2208" s="39" t="s">
        <v>862</v>
      </c>
    </row>
    <row r="2209" spans="1:18" ht="18" customHeight="1" x14ac:dyDescent="0.15">
      <c r="A2209" s="30">
        <v>4</v>
      </c>
      <c r="B2209" s="31" t="s">
        <v>1070</v>
      </c>
      <c r="C2209" s="31">
        <v>1</v>
      </c>
      <c r="D2209" s="31" t="s">
        <v>1071</v>
      </c>
      <c r="E2209" s="31">
        <v>3</v>
      </c>
      <c r="F2209" s="31" t="s">
        <v>1103</v>
      </c>
      <c r="G2209" s="31">
        <v>11</v>
      </c>
      <c r="H2209" s="31" t="s">
        <v>33</v>
      </c>
      <c r="I2209" s="31">
        <v>4</v>
      </c>
      <c r="J2209" s="84" t="s">
        <v>111</v>
      </c>
      <c r="K2209" s="98"/>
      <c r="L2209" s="98"/>
      <c r="M2209" s="98"/>
      <c r="N2209" s="83" t="s">
        <v>3509</v>
      </c>
      <c r="O2209" s="98">
        <v>25000</v>
      </c>
      <c r="P2209" s="81"/>
      <c r="Q2209" s="33"/>
      <c r="R2209" s="39" t="s">
        <v>862</v>
      </c>
    </row>
    <row r="2210" spans="1:18" ht="18" customHeight="1" x14ac:dyDescent="0.15">
      <c r="A2210" s="30">
        <v>4</v>
      </c>
      <c r="B2210" s="31" t="s">
        <v>1070</v>
      </c>
      <c r="C2210" s="31">
        <v>1</v>
      </c>
      <c r="D2210" s="31" t="s">
        <v>1071</v>
      </c>
      <c r="E2210" s="31">
        <v>3</v>
      </c>
      <c r="F2210" s="31" t="s">
        <v>1103</v>
      </c>
      <c r="G2210" s="31">
        <v>11</v>
      </c>
      <c r="H2210" s="31" t="s">
        <v>33</v>
      </c>
      <c r="I2210" s="31">
        <v>4</v>
      </c>
      <c r="J2210" s="84" t="s">
        <v>111</v>
      </c>
      <c r="K2210" s="98"/>
      <c r="L2210" s="98"/>
      <c r="M2210" s="98"/>
      <c r="N2210" s="83" t="s">
        <v>3510</v>
      </c>
      <c r="O2210" s="98">
        <v>40000</v>
      </c>
      <c r="P2210" s="81"/>
      <c r="Q2210" s="33"/>
      <c r="R2210" s="39" t="s">
        <v>862</v>
      </c>
    </row>
    <row r="2211" spans="1:18" ht="18" customHeight="1" x14ac:dyDescent="0.15">
      <c r="A2211" s="30">
        <v>4</v>
      </c>
      <c r="B2211" s="31" t="s">
        <v>1070</v>
      </c>
      <c r="C2211" s="31">
        <v>1</v>
      </c>
      <c r="D2211" s="31" t="s">
        <v>1071</v>
      </c>
      <c r="E2211" s="31">
        <v>3</v>
      </c>
      <c r="F2211" s="31" t="s">
        <v>1103</v>
      </c>
      <c r="G2211" s="31">
        <v>11</v>
      </c>
      <c r="H2211" s="31" t="s">
        <v>33</v>
      </c>
      <c r="I2211" s="31">
        <v>4</v>
      </c>
      <c r="J2211" s="84" t="s">
        <v>111</v>
      </c>
      <c r="K2211" s="98"/>
      <c r="L2211" s="98"/>
      <c r="M2211" s="98"/>
      <c r="N2211" s="83" t="s">
        <v>3511</v>
      </c>
      <c r="O2211" s="98">
        <v>37500</v>
      </c>
      <c r="P2211" s="81"/>
      <c r="Q2211" s="33"/>
      <c r="R2211" s="39" t="s">
        <v>862</v>
      </c>
    </row>
    <row r="2212" spans="1:18" ht="18" customHeight="1" x14ac:dyDescent="0.15">
      <c r="A2212" s="30">
        <v>4</v>
      </c>
      <c r="B2212" s="31" t="s">
        <v>1070</v>
      </c>
      <c r="C2212" s="31">
        <v>1</v>
      </c>
      <c r="D2212" s="31" t="s">
        <v>1071</v>
      </c>
      <c r="E2212" s="31">
        <v>3</v>
      </c>
      <c r="F2212" s="31" t="s">
        <v>1103</v>
      </c>
      <c r="G2212" s="31">
        <v>11</v>
      </c>
      <c r="H2212" s="31" t="s">
        <v>33</v>
      </c>
      <c r="I2212" s="31">
        <v>4</v>
      </c>
      <c r="J2212" s="84" t="s">
        <v>111</v>
      </c>
      <c r="K2212" s="98"/>
      <c r="L2212" s="98"/>
      <c r="M2212" s="98"/>
      <c r="N2212" s="83" t="s">
        <v>3512</v>
      </c>
      <c r="O2212" s="98">
        <v>40000</v>
      </c>
      <c r="P2212" s="81"/>
      <c r="Q2212" s="33"/>
      <c r="R2212" s="39" t="s">
        <v>862</v>
      </c>
    </row>
    <row r="2213" spans="1:18" ht="18" customHeight="1" x14ac:dyDescent="0.15">
      <c r="A2213" s="30">
        <v>4</v>
      </c>
      <c r="B2213" s="31" t="s">
        <v>1070</v>
      </c>
      <c r="C2213" s="31">
        <v>1</v>
      </c>
      <c r="D2213" s="31" t="s">
        <v>1071</v>
      </c>
      <c r="E2213" s="31">
        <v>3</v>
      </c>
      <c r="F2213" s="31" t="s">
        <v>1103</v>
      </c>
      <c r="G2213" s="31">
        <v>11</v>
      </c>
      <c r="H2213" s="31" t="s">
        <v>33</v>
      </c>
      <c r="I2213" s="31">
        <v>4</v>
      </c>
      <c r="J2213" s="84" t="s">
        <v>111</v>
      </c>
      <c r="K2213" s="98"/>
      <c r="L2213" s="98"/>
      <c r="M2213" s="98"/>
      <c r="N2213" s="83" t="s">
        <v>3513</v>
      </c>
      <c r="O2213" s="98">
        <v>37000</v>
      </c>
      <c r="P2213" s="81"/>
      <c r="Q2213" s="33"/>
      <c r="R2213" s="39" t="s">
        <v>862</v>
      </c>
    </row>
    <row r="2214" spans="1:18" ht="18" customHeight="1" x14ac:dyDescent="0.15">
      <c r="A2214" s="30">
        <v>4</v>
      </c>
      <c r="B2214" s="31" t="s">
        <v>1070</v>
      </c>
      <c r="C2214" s="31">
        <v>1</v>
      </c>
      <c r="D2214" s="31" t="s">
        <v>1071</v>
      </c>
      <c r="E2214" s="31">
        <v>3</v>
      </c>
      <c r="F2214" s="31" t="s">
        <v>1103</v>
      </c>
      <c r="G2214" s="31">
        <v>11</v>
      </c>
      <c r="H2214" s="31" t="s">
        <v>33</v>
      </c>
      <c r="I2214" s="31">
        <v>4</v>
      </c>
      <c r="J2214" s="84" t="s">
        <v>111</v>
      </c>
      <c r="K2214" s="98"/>
      <c r="L2214" s="98"/>
      <c r="M2214" s="98"/>
      <c r="N2214" s="83" t="s">
        <v>3514</v>
      </c>
      <c r="O2214" s="98">
        <v>40000</v>
      </c>
      <c r="P2214" s="81"/>
      <c r="Q2214" s="33"/>
      <c r="R2214" s="39" t="s">
        <v>862</v>
      </c>
    </row>
    <row r="2215" spans="1:18" ht="18" customHeight="1" x14ac:dyDescent="0.15">
      <c r="A2215" s="30">
        <v>4</v>
      </c>
      <c r="B2215" s="31" t="s">
        <v>1070</v>
      </c>
      <c r="C2215" s="31">
        <v>1</v>
      </c>
      <c r="D2215" s="31" t="s">
        <v>1071</v>
      </c>
      <c r="E2215" s="31">
        <v>3</v>
      </c>
      <c r="F2215" s="31" t="s">
        <v>1103</v>
      </c>
      <c r="G2215" s="31">
        <v>11</v>
      </c>
      <c r="H2215" s="31" t="s">
        <v>33</v>
      </c>
      <c r="I2215" s="31">
        <v>4</v>
      </c>
      <c r="J2215" s="84" t="s">
        <v>111</v>
      </c>
      <c r="K2215" s="98"/>
      <c r="L2215" s="98"/>
      <c r="M2215" s="98"/>
      <c r="N2215" s="83" t="s">
        <v>3515</v>
      </c>
      <c r="O2215" s="98">
        <v>510000</v>
      </c>
      <c r="P2215" s="81"/>
      <c r="Q2215" s="33"/>
      <c r="R2215" s="39" t="s">
        <v>862</v>
      </c>
    </row>
    <row r="2216" spans="1:18" ht="18" customHeight="1" x14ac:dyDescent="0.15">
      <c r="A2216" s="30">
        <v>4</v>
      </c>
      <c r="B2216" s="31" t="s">
        <v>1070</v>
      </c>
      <c r="C2216" s="31">
        <v>1</v>
      </c>
      <c r="D2216" s="31" t="s">
        <v>1071</v>
      </c>
      <c r="E2216" s="31">
        <v>3</v>
      </c>
      <c r="F2216" s="31" t="s">
        <v>1103</v>
      </c>
      <c r="G2216" s="31">
        <v>11</v>
      </c>
      <c r="H2216" s="31" t="s">
        <v>33</v>
      </c>
      <c r="I2216" s="31">
        <v>4</v>
      </c>
      <c r="J2216" s="84" t="s">
        <v>111</v>
      </c>
      <c r="K2216" s="98"/>
      <c r="L2216" s="98"/>
      <c r="M2216" s="98"/>
      <c r="N2216" s="83" t="s">
        <v>3516</v>
      </c>
      <c r="O2216" s="98">
        <v>259000</v>
      </c>
      <c r="P2216" s="81"/>
      <c r="Q2216" s="33"/>
      <c r="R2216" s="39" t="s">
        <v>862</v>
      </c>
    </row>
    <row r="2217" spans="1:18" ht="18" customHeight="1" x14ac:dyDescent="0.15">
      <c r="A2217" s="30">
        <v>4</v>
      </c>
      <c r="B2217" s="31" t="s">
        <v>1070</v>
      </c>
      <c r="C2217" s="31">
        <v>1</v>
      </c>
      <c r="D2217" s="31" t="s">
        <v>1071</v>
      </c>
      <c r="E2217" s="31">
        <v>3</v>
      </c>
      <c r="F2217" s="31" t="s">
        <v>1103</v>
      </c>
      <c r="G2217" s="31">
        <v>11</v>
      </c>
      <c r="H2217" s="31" t="s">
        <v>33</v>
      </c>
      <c r="I2217" s="31">
        <v>4</v>
      </c>
      <c r="J2217" s="84" t="s">
        <v>111</v>
      </c>
      <c r="K2217" s="98"/>
      <c r="L2217" s="98"/>
      <c r="M2217" s="98"/>
      <c r="N2217" s="83" t="s">
        <v>3517</v>
      </c>
      <c r="O2217" s="98">
        <v>45000</v>
      </c>
      <c r="P2217" s="81"/>
      <c r="Q2217" s="33"/>
      <c r="R2217" s="39" t="s">
        <v>862</v>
      </c>
    </row>
    <row r="2218" spans="1:18" ht="18" customHeight="1" x14ac:dyDescent="0.15">
      <c r="A2218" s="30">
        <v>4</v>
      </c>
      <c r="B2218" s="31" t="s">
        <v>1070</v>
      </c>
      <c r="C2218" s="31">
        <v>1</v>
      </c>
      <c r="D2218" s="31" t="s">
        <v>1071</v>
      </c>
      <c r="E2218" s="31">
        <v>3</v>
      </c>
      <c r="F2218" s="31" t="s">
        <v>1103</v>
      </c>
      <c r="G2218" s="31">
        <v>11</v>
      </c>
      <c r="H2218" s="31" t="s">
        <v>33</v>
      </c>
      <c r="I2218" s="31">
        <v>4</v>
      </c>
      <c r="J2218" s="84" t="s">
        <v>111</v>
      </c>
      <c r="K2218" s="98"/>
      <c r="L2218" s="98"/>
      <c r="M2218" s="98"/>
      <c r="N2218" s="83" t="s">
        <v>1144</v>
      </c>
      <c r="O2218" s="98"/>
      <c r="P2218" s="81"/>
      <c r="Q2218" s="33"/>
      <c r="R2218" s="39" t="s">
        <v>862</v>
      </c>
    </row>
    <row r="2219" spans="1:18" ht="18" customHeight="1" x14ac:dyDescent="0.15">
      <c r="A2219" s="30">
        <v>4</v>
      </c>
      <c r="B2219" s="31" t="s">
        <v>1070</v>
      </c>
      <c r="C2219" s="31">
        <v>1</v>
      </c>
      <c r="D2219" s="31" t="s">
        <v>1071</v>
      </c>
      <c r="E2219" s="31">
        <v>3</v>
      </c>
      <c r="F2219" s="31" t="s">
        <v>1103</v>
      </c>
      <c r="G2219" s="31">
        <v>11</v>
      </c>
      <c r="H2219" s="31" t="s">
        <v>33</v>
      </c>
      <c r="I2219" s="31">
        <v>4</v>
      </c>
      <c r="J2219" s="84" t="s">
        <v>111</v>
      </c>
      <c r="K2219" s="98"/>
      <c r="L2219" s="98"/>
      <c r="M2219" s="98"/>
      <c r="N2219" s="83" t="s">
        <v>1145</v>
      </c>
      <c r="O2219" s="98"/>
      <c r="P2219" s="81"/>
      <c r="Q2219" s="33"/>
      <c r="R2219" s="39" t="s">
        <v>862</v>
      </c>
    </row>
    <row r="2220" spans="1:18" ht="18" customHeight="1" x14ac:dyDescent="0.15">
      <c r="A2220" s="30">
        <v>4</v>
      </c>
      <c r="B2220" s="31" t="s">
        <v>1070</v>
      </c>
      <c r="C2220" s="31">
        <v>1</v>
      </c>
      <c r="D2220" s="31" t="s">
        <v>1071</v>
      </c>
      <c r="E2220" s="31">
        <v>3</v>
      </c>
      <c r="F2220" s="31" t="s">
        <v>1103</v>
      </c>
      <c r="G2220" s="31">
        <v>11</v>
      </c>
      <c r="H2220" s="31" t="s">
        <v>33</v>
      </c>
      <c r="I2220" s="31">
        <v>4</v>
      </c>
      <c r="J2220" s="84" t="s">
        <v>111</v>
      </c>
      <c r="K2220" s="98"/>
      <c r="L2220" s="98"/>
      <c r="M2220" s="98"/>
      <c r="N2220" s="83" t="s">
        <v>3518</v>
      </c>
      <c r="O2220" s="98">
        <v>188800</v>
      </c>
      <c r="P2220" s="81"/>
      <c r="Q2220" s="33"/>
      <c r="R2220" s="39" t="s">
        <v>862</v>
      </c>
    </row>
    <row r="2221" spans="1:18" ht="18" customHeight="1" x14ac:dyDescent="0.15">
      <c r="A2221" s="30">
        <v>4</v>
      </c>
      <c r="B2221" s="31" t="s">
        <v>1070</v>
      </c>
      <c r="C2221" s="31">
        <v>1</v>
      </c>
      <c r="D2221" s="31" t="s">
        <v>1071</v>
      </c>
      <c r="E2221" s="31">
        <v>3</v>
      </c>
      <c r="F2221" s="31" t="s">
        <v>1103</v>
      </c>
      <c r="G2221" s="31">
        <v>11</v>
      </c>
      <c r="H2221" s="31" t="s">
        <v>33</v>
      </c>
      <c r="I2221" s="31">
        <v>4</v>
      </c>
      <c r="J2221" s="84" t="s">
        <v>111</v>
      </c>
      <c r="K2221" s="98"/>
      <c r="L2221" s="98"/>
      <c r="M2221" s="98"/>
      <c r="N2221" s="83" t="s">
        <v>1146</v>
      </c>
      <c r="O2221" s="98">
        <v>80000</v>
      </c>
      <c r="P2221" s="81"/>
      <c r="Q2221" s="33"/>
      <c r="R2221" s="39" t="s">
        <v>862</v>
      </c>
    </row>
    <row r="2222" spans="1:18" ht="18" customHeight="1" x14ac:dyDescent="0.15">
      <c r="A2222" s="30">
        <v>4</v>
      </c>
      <c r="B2222" s="31" t="s">
        <v>1070</v>
      </c>
      <c r="C2222" s="31">
        <v>1</v>
      </c>
      <c r="D2222" s="31" t="s">
        <v>1071</v>
      </c>
      <c r="E2222" s="31">
        <v>3</v>
      </c>
      <c r="F2222" s="31" t="s">
        <v>1103</v>
      </c>
      <c r="G2222" s="31">
        <v>11</v>
      </c>
      <c r="H2222" s="31" t="s">
        <v>33</v>
      </c>
      <c r="I2222" s="32">
        <v>6</v>
      </c>
      <c r="J2222" s="83" t="s">
        <v>48</v>
      </c>
      <c r="K2222" s="98">
        <v>50</v>
      </c>
      <c r="L2222" s="98">
        <v>80</v>
      </c>
      <c r="M2222" s="98">
        <f t="shared" ref="M2222:M2223" si="132">K2222-L2222</f>
        <v>-30</v>
      </c>
      <c r="N2222" s="83" t="s">
        <v>1147</v>
      </c>
      <c r="O2222" s="98">
        <v>50000</v>
      </c>
      <c r="P2222" s="81"/>
      <c r="Q2222" s="33"/>
      <c r="R2222" s="39" t="s">
        <v>862</v>
      </c>
    </row>
    <row r="2223" spans="1:18" ht="18" customHeight="1" x14ac:dyDescent="0.15">
      <c r="A2223" s="30">
        <v>4</v>
      </c>
      <c r="B2223" s="31" t="s">
        <v>1070</v>
      </c>
      <c r="C2223" s="31">
        <v>1</v>
      </c>
      <c r="D2223" s="31" t="s">
        <v>1071</v>
      </c>
      <c r="E2223" s="31">
        <v>3</v>
      </c>
      <c r="F2223" s="31" t="s">
        <v>1103</v>
      </c>
      <c r="G2223" s="31">
        <v>11</v>
      </c>
      <c r="H2223" s="31" t="s">
        <v>33</v>
      </c>
      <c r="I2223" s="32">
        <v>7</v>
      </c>
      <c r="J2223" s="83" t="s">
        <v>1148</v>
      </c>
      <c r="K2223" s="98">
        <v>270</v>
      </c>
      <c r="L2223" s="98">
        <v>413</v>
      </c>
      <c r="M2223" s="98">
        <f t="shared" si="132"/>
        <v>-143</v>
      </c>
      <c r="N2223" s="83" t="s">
        <v>3519</v>
      </c>
      <c r="O2223" s="98">
        <v>180000</v>
      </c>
      <c r="P2223" s="81"/>
      <c r="Q2223" s="33"/>
      <c r="R2223" s="39" t="s">
        <v>862</v>
      </c>
    </row>
    <row r="2224" spans="1:18" ht="18" customHeight="1" x14ac:dyDescent="0.15">
      <c r="A2224" s="30">
        <v>4</v>
      </c>
      <c r="B2224" s="31" t="s">
        <v>1070</v>
      </c>
      <c r="C2224" s="31">
        <v>1</v>
      </c>
      <c r="D2224" s="31" t="s">
        <v>1071</v>
      </c>
      <c r="E2224" s="31">
        <v>3</v>
      </c>
      <c r="F2224" s="31" t="s">
        <v>1103</v>
      </c>
      <c r="G2224" s="31">
        <v>11</v>
      </c>
      <c r="H2224" s="31" t="s">
        <v>33</v>
      </c>
      <c r="I2224" s="31">
        <v>7</v>
      </c>
      <c r="J2224" s="84" t="s">
        <v>1148</v>
      </c>
      <c r="K2224" s="98"/>
      <c r="L2224" s="98"/>
      <c r="M2224" s="98"/>
      <c r="N2224" s="83" t="s">
        <v>3520</v>
      </c>
      <c r="O2224" s="98">
        <v>40000</v>
      </c>
      <c r="P2224" s="81"/>
      <c r="Q2224" s="33"/>
      <c r="R2224" s="39" t="s">
        <v>862</v>
      </c>
    </row>
    <row r="2225" spans="1:18" ht="18" customHeight="1" x14ac:dyDescent="0.15">
      <c r="A2225" s="30">
        <v>4</v>
      </c>
      <c r="B2225" s="31" t="s">
        <v>1070</v>
      </c>
      <c r="C2225" s="31">
        <v>1</v>
      </c>
      <c r="D2225" s="31" t="s">
        <v>1071</v>
      </c>
      <c r="E2225" s="31">
        <v>3</v>
      </c>
      <c r="F2225" s="31" t="s">
        <v>1103</v>
      </c>
      <c r="G2225" s="31">
        <v>11</v>
      </c>
      <c r="H2225" s="31" t="s">
        <v>33</v>
      </c>
      <c r="I2225" s="31">
        <v>7</v>
      </c>
      <c r="J2225" s="84" t="s">
        <v>1148</v>
      </c>
      <c r="K2225" s="98"/>
      <c r="L2225" s="98"/>
      <c r="M2225" s="98"/>
      <c r="N2225" s="83" t="s">
        <v>1149</v>
      </c>
      <c r="O2225" s="98"/>
      <c r="P2225" s="81"/>
      <c r="Q2225" s="33"/>
      <c r="R2225" s="39" t="s">
        <v>862</v>
      </c>
    </row>
    <row r="2226" spans="1:18" ht="18" customHeight="1" x14ac:dyDescent="0.15">
      <c r="A2226" s="30">
        <v>4</v>
      </c>
      <c r="B2226" s="31" t="s">
        <v>1070</v>
      </c>
      <c r="C2226" s="31">
        <v>1</v>
      </c>
      <c r="D2226" s="31" t="s">
        <v>1071</v>
      </c>
      <c r="E2226" s="31">
        <v>3</v>
      </c>
      <c r="F2226" s="31" t="s">
        <v>1103</v>
      </c>
      <c r="G2226" s="31">
        <v>11</v>
      </c>
      <c r="H2226" s="31" t="s">
        <v>33</v>
      </c>
      <c r="I2226" s="31">
        <v>7</v>
      </c>
      <c r="J2226" s="84" t="s">
        <v>1148</v>
      </c>
      <c r="K2226" s="98"/>
      <c r="L2226" s="98"/>
      <c r="M2226" s="98"/>
      <c r="N2226" s="83" t="s">
        <v>3521</v>
      </c>
      <c r="O2226" s="98">
        <v>50000</v>
      </c>
      <c r="P2226" s="81"/>
      <c r="Q2226" s="33"/>
      <c r="R2226" s="39" t="s">
        <v>862</v>
      </c>
    </row>
    <row r="2227" spans="1:18" ht="18" customHeight="1" x14ac:dyDescent="0.15">
      <c r="A2227" s="30">
        <v>4</v>
      </c>
      <c r="B2227" s="31" t="s">
        <v>1070</v>
      </c>
      <c r="C2227" s="31">
        <v>1</v>
      </c>
      <c r="D2227" s="31" t="s">
        <v>1071</v>
      </c>
      <c r="E2227" s="31">
        <v>3</v>
      </c>
      <c r="F2227" s="31" t="s">
        <v>1103</v>
      </c>
      <c r="G2227" s="31">
        <v>11</v>
      </c>
      <c r="H2227" s="31" t="s">
        <v>33</v>
      </c>
      <c r="I2227" s="32">
        <v>8</v>
      </c>
      <c r="J2227" s="83" t="s">
        <v>815</v>
      </c>
      <c r="K2227" s="98">
        <v>406</v>
      </c>
      <c r="L2227" s="98">
        <v>382</v>
      </c>
      <c r="M2227" s="98">
        <f>K2227-L2227</f>
        <v>24</v>
      </c>
      <c r="N2227" s="83" t="s">
        <v>1150</v>
      </c>
      <c r="O2227" s="98"/>
      <c r="P2227" s="81"/>
      <c r="Q2227" s="33"/>
      <c r="R2227" s="39" t="s">
        <v>862</v>
      </c>
    </row>
    <row r="2228" spans="1:18" ht="18" customHeight="1" x14ac:dyDescent="0.15">
      <c r="A2228" s="30">
        <v>4</v>
      </c>
      <c r="B2228" s="31" t="s">
        <v>1070</v>
      </c>
      <c r="C2228" s="31">
        <v>1</v>
      </c>
      <c r="D2228" s="31" t="s">
        <v>1071</v>
      </c>
      <c r="E2228" s="31">
        <v>3</v>
      </c>
      <c r="F2228" s="31" t="s">
        <v>1103</v>
      </c>
      <c r="G2228" s="31">
        <v>11</v>
      </c>
      <c r="H2228" s="31" t="s">
        <v>33</v>
      </c>
      <c r="I2228" s="31">
        <v>8</v>
      </c>
      <c r="J2228" s="84" t="s">
        <v>815</v>
      </c>
      <c r="K2228" s="98"/>
      <c r="L2228" s="98"/>
      <c r="M2228" s="98"/>
      <c r="N2228" s="83" t="s">
        <v>1151</v>
      </c>
      <c r="O2228" s="98">
        <v>100000</v>
      </c>
      <c r="P2228" s="81"/>
      <c r="Q2228" s="33"/>
      <c r="R2228" s="39" t="s">
        <v>862</v>
      </c>
    </row>
    <row r="2229" spans="1:18" ht="18" customHeight="1" x14ac:dyDescent="0.15">
      <c r="A2229" s="30">
        <v>4</v>
      </c>
      <c r="B2229" s="31" t="s">
        <v>1070</v>
      </c>
      <c r="C2229" s="31">
        <v>1</v>
      </c>
      <c r="D2229" s="31" t="s">
        <v>1071</v>
      </c>
      <c r="E2229" s="31">
        <v>3</v>
      </c>
      <c r="F2229" s="31" t="s">
        <v>1103</v>
      </c>
      <c r="G2229" s="31">
        <v>11</v>
      </c>
      <c r="H2229" s="31" t="s">
        <v>33</v>
      </c>
      <c r="I2229" s="31">
        <v>8</v>
      </c>
      <c r="J2229" s="84" t="s">
        <v>815</v>
      </c>
      <c r="K2229" s="98"/>
      <c r="L2229" s="98"/>
      <c r="M2229" s="98"/>
      <c r="N2229" s="83" t="s">
        <v>1152</v>
      </c>
      <c r="O2229" s="98">
        <v>40000</v>
      </c>
      <c r="P2229" s="81"/>
      <c r="Q2229" s="33"/>
      <c r="R2229" s="39" t="s">
        <v>862</v>
      </c>
    </row>
    <row r="2230" spans="1:18" ht="18" customHeight="1" x14ac:dyDescent="0.15">
      <c r="A2230" s="30">
        <v>4</v>
      </c>
      <c r="B2230" s="31" t="s">
        <v>1070</v>
      </c>
      <c r="C2230" s="31">
        <v>1</v>
      </c>
      <c r="D2230" s="31" t="s">
        <v>1071</v>
      </c>
      <c r="E2230" s="31">
        <v>3</v>
      </c>
      <c r="F2230" s="31" t="s">
        <v>1103</v>
      </c>
      <c r="G2230" s="31">
        <v>11</v>
      </c>
      <c r="H2230" s="31" t="s">
        <v>33</v>
      </c>
      <c r="I2230" s="31">
        <v>8</v>
      </c>
      <c r="J2230" s="84" t="s">
        <v>815</v>
      </c>
      <c r="K2230" s="98"/>
      <c r="L2230" s="98"/>
      <c r="M2230" s="98"/>
      <c r="N2230" s="83" t="s">
        <v>1153</v>
      </c>
      <c r="O2230" s="98">
        <v>70000</v>
      </c>
      <c r="P2230" s="81"/>
      <c r="Q2230" s="33"/>
      <c r="R2230" s="39" t="s">
        <v>862</v>
      </c>
    </row>
    <row r="2231" spans="1:18" ht="18" customHeight="1" x14ac:dyDescent="0.15">
      <c r="A2231" s="30">
        <v>4</v>
      </c>
      <c r="B2231" s="31" t="s">
        <v>1070</v>
      </c>
      <c r="C2231" s="31">
        <v>1</v>
      </c>
      <c r="D2231" s="31" t="s">
        <v>1071</v>
      </c>
      <c r="E2231" s="31">
        <v>3</v>
      </c>
      <c r="F2231" s="31" t="s">
        <v>1103</v>
      </c>
      <c r="G2231" s="31">
        <v>11</v>
      </c>
      <c r="H2231" s="31" t="s">
        <v>33</v>
      </c>
      <c r="I2231" s="31">
        <v>8</v>
      </c>
      <c r="J2231" s="84" t="s">
        <v>815</v>
      </c>
      <c r="K2231" s="98"/>
      <c r="L2231" s="98"/>
      <c r="M2231" s="98"/>
      <c r="N2231" s="83" t="s">
        <v>4349</v>
      </c>
      <c r="O2231" s="98">
        <v>96000</v>
      </c>
      <c r="P2231" s="81"/>
      <c r="Q2231" s="33"/>
      <c r="R2231" s="39" t="s">
        <v>862</v>
      </c>
    </row>
    <row r="2232" spans="1:18" ht="18" customHeight="1" x14ac:dyDescent="0.15">
      <c r="A2232" s="30">
        <v>4</v>
      </c>
      <c r="B2232" s="31" t="s">
        <v>1070</v>
      </c>
      <c r="C2232" s="31">
        <v>1</v>
      </c>
      <c r="D2232" s="31" t="s">
        <v>1071</v>
      </c>
      <c r="E2232" s="31">
        <v>3</v>
      </c>
      <c r="F2232" s="31" t="s">
        <v>1103</v>
      </c>
      <c r="G2232" s="31">
        <v>11</v>
      </c>
      <c r="H2232" s="31" t="s">
        <v>33</v>
      </c>
      <c r="I2232" s="31">
        <v>8</v>
      </c>
      <c r="J2232" s="84" t="s">
        <v>815</v>
      </c>
      <c r="K2232" s="98"/>
      <c r="L2232" s="98"/>
      <c r="M2232" s="98"/>
      <c r="N2232" s="83" t="s">
        <v>1154</v>
      </c>
      <c r="O2232" s="98">
        <v>50000</v>
      </c>
      <c r="P2232" s="81"/>
      <c r="Q2232" s="33"/>
      <c r="R2232" s="39" t="s">
        <v>862</v>
      </c>
    </row>
    <row r="2233" spans="1:18" ht="18" customHeight="1" x14ac:dyDescent="0.15">
      <c r="A2233" s="30">
        <v>4</v>
      </c>
      <c r="B2233" s="31" t="s">
        <v>1070</v>
      </c>
      <c r="C2233" s="31">
        <v>1</v>
      </c>
      <c r="D2233" s="31" t="s">
        <v>1071</v>
      </c>
      <c r="E2233" s="31">
        <v>3</v>
      </c>
      <c r="F2233" s="31" t="s">
        <v>1103</v>
      </c>
      <c r="G2233" s="31">
        <v>11</v>
      </c>
      <c r="H2233" s="31" t="s">
        <v>33</v>
      </c>
      <c r="I2233" s="31">
        <v>8</v>
      </c>
      <c r="J2233" s="84" t="s">
        <v>815</v>
      </c>
      <c r="K2233" s="98"/>
      <c r="L2233" s="98"/>
      <c r="M2233" s="98"/>
      <c r="N2233" s="83" t="s">
        <v>1155</v>
      </c>
      <c r="O2233" s="98">
        <v>50000</v>
      </c>
      <c r="P2233" s="81"/>
      <c r="Q2233" s="33"/>
      <c r="R2233" s="39" t="s">
        <v>862</v>
      </c>
    </row>
    <row r="2234" spans="1:18" ht="18" customHeight="1" x14ac:dyDescent="0.15">
      <c r="A2234" s="30">
        <v>4</v>
      </c>
      <c r="B2234" s="31" t="s">
        <v>1070</v>
      </c>
      <c r="C2234" s="31">
        <v>1</v>
      </c>
      <c r="D2234" s="31" t="s">
        <v>1071</v>
      </c>
      <c r="E2234" s="31">
        <v>3</v>
      </c>
      <c r="F2234" s="31" t="s">
        <v>1103</v>
      </c>
      <c r="G2234" s="32">
        <v>12</v>
      </c>
      <c r="H2234" s="32" t="s">
        <v>36</v>
      </c>
      <c r="I2234" s="32"/>
      <c r="J2234" s="83"/>
      <c r="K2234" s="98"/>
      <c r="L2234" s="98"/>
      <c r="M2234" s="98"/>
      <c r="N2234" s="83"/>
      <c r="O2234" s="33"/>
      <c r="P2234" s="81"/>
      <c r="Q2234" s="33"/>
      <c r="R2234" s="39" t="s">
        <v>862</v>
      </c>
    </row>
    <row r="2235" spans="1:18" ht="18" customHeight="1" x14ac:dyDescent="0.15">
      <c r="A2235" s="30">
        <v>4</v>
      </c>
      <c r="B2235" s="31" t="s">
        <v>1070</v>
      </c>
      <c r="C2235" s="31">
        <v>1</v>
      </c>
      <c r="D2235" s="31" t="s">
        <v>1071</v>
      </c>
      <c r="E2235" s="31">
        <v>3</v>
      </c>
      <c r="F2235" s="31" t="s">
        <v>1103</v>
      </c>
      <c r="G2235" s="31">
        <v>12</v>
      </c>
      <c r="H2235" s="31" t="s">
        <v>36</v>
      </c>
      <c r="I2235" s="32">
        <v>1</v>
      </c>
      <c r="J2235" s="83" t="s">
        <v>37</v>
      </c>
      <c r="K2235" s="98">
        <v>2447</v>
      </c>
      <c r="L2235" s="98">
        <v>3149</v>
      </c>
      <c r="M2235" s="98">
        <f>K2235-L2235</f>
        <v>-702</v>
      </c>
      <c r="N2235" s="83" t="s">
        <v>3522</v>
      </c>
      <c r="O2235" s="98">
        <v>120000</v>
      </c>
      <c r="P2235" s="81"/>
      <c r="Q2235" s="33"/>
      <c r="R2235" s="39" t="s">
        <v>862</v>
      </c>
    </row>
    <row r="2236" spans="1:18" ht="18" customHeight="1" x14ac:dyDescent="0.15">
      <c r="A2236" s="30">
        <v>4</v>
      </c>
      <c r="B2236" s="31" t="s">
        <v>1070</v>
      </c>
      <c r="C2236" s="31">
        <v>1</v>
      </c>
      <c r="D2236" s="31" t="s">
        <v>1071</v>
      </c>
      <c r="E2236" s="31">
        <v>3</v>
      </c>
      <c r="F2236" s="31" t="s">
        <v>1103</v>
      </c>
      <c r="G2236" s="31">
        <v>12</v>
      </c>
      <c r="H2236" s="31" t="s">
        <v>36</v>
      </c>
      <c r="I2236" s="31">
        <v>1</v>
      </c>
      <c r="J2236" s="84" t="s">
        <v>37</v>
      </c>
      <c r="K2236" s="98"/>
      <c r="L2236" s="98"/>
      <c r="M2236" s="98"/>
      <c r="N2236" s="83" t="s">
        <v>3523</v>
      </c>
      <c r="O2236" s="98">
        <v>10800</v>
      </c>
      <c r="P2236" s="81"/>
      <c r="Q2236" s="33"/>
      <c r="R2236" s="39" t="s">
        <v>862</v>
      </c>
    </row>
    <row r="2237" spans="1:18" ht="18" customHeight="1" x14ac:dyDescent="0.15">
      <c r="A2237" s="30">
        <v>4</v>
      </c>
      <c r="B2237" s="31" t="s">
        <v>1070</v>
      </c>
      <c r="C2237" s="31">
        <v>1</v>
      </c>
      <c r="D2237" s="31" t="s">
        <v>1071</v>
      </c>
      <c r="E2237" s="31">
        <v>3</v>
      </c>
      <c r="F2237" s="31" t="s">
        <v>1103</v>
      </c>
      <c r="G2237" s="31">
        <v>12</v>
      </c>
      <c r="H2237" s="31" t="s">
        <v>36</v>
      </c>
      <c r="I2237" s="31">
        <v>1</v>
      </c>
      <c r="J2237" s="84" t="s">
        <v>37</v>
      </c>
      <c r="K2237" s="98"/>
      <c r="L2237" s="98"/>
      <c r="M2237" s="98"/>
      <c r="N2237" s="83" t="s">
        <v>3524</v>
      </c>
      <c r="O2237" s="98">
        <v>11200</v>
      </c>
      <c r="P2237" s="81"/>
      <c r="Q2237" s="33"/>
      <c r="R2237" s="39" t="s">
        <v>862</v>
      </c>
    </row>
    <row r="2238" spans="1:18" ht="18" customHeight="1" x14ac:dyDescent="0.15">
      <c r="A2238" s="30">
        <v>4</v>
      </c>
      <c r="B2238" s="31" t="s">
        <v>1070</v>
      </c>
      <c r="C2238" s="31">
        <v>1</v>
      </c>
      <c r="D2238" s="31" t="s">
        <v>1071</v>
      </c>
      <c r="E2238" s="31">
        <v>3</v>
      </c>
      <c r="F2238" s="31" t="s">
        <v>1103</v>
      </c>
      <c r="G2238" s="31">
        <v>12</v>
      </c>
      <c r="H2238" s="31" t="s">
        <v>36</v>
      </c>
      <c r="I2238" s="31">
        <v>1</v>
      </c>
      <c r="J2238" s="84" t="s">
        <v>37</v>
      </c>
      <c r="K2238" s="98"/>
      <c r="L2238" s="98"/>
      <c r="M2238" s="98"/>
      <c r="N2238" s="83" t="s">
        <v>3525</v>
      </c>
      <c r="O2238" s="98">
        <v>1640</v>
      </c>
      <c r="P2238" s="81"/>
      <c r="Q2238" s="33"/>
      <c r="R2238" s="39" t="s">
        <v>862</v>
      </c>
    </row>
    <row r="2239" spans="1:18" ht="18" customHeight="1" x14ac:dyDescent="0.15">
      <c r="A2239" s="30">
        <v>4</v>
      </c>
      <c r="B2239" s="31" t="s">
        <v>1070</v>
      </c>
      <c r="C2239" s="31">
        <v>1</v>
      </c>
      <c r="D2239" s="31" t="s">
        <v>1071</v>
      </c>
      <c r="E2239" s="31">
        <v>3</v>
      </c>
      <c r="F2239" s="31" t="s">
        <v>1103</v>
      </c>
      <c r="G2239" s="31">
        <v>12</v>
      </c>
      <c r="H2239" s="31" t="s">
        <v>36</v>
      </c>
      <c r="I2239" s="31">
        <v>1</v>
      </c>
      <c r="J2239" s="84" t="s">
        <v>37</v>
      </c>
      <c r="K2239" s="98"/>
      <c r="L2239" s="98"/>
      <c r="M2239" s="98"/>
      <c r="N2239" s="83" t="s">
        <v>3526</v>
      </c>
      <c r="O2239" s="98">
        <v>1240</v>
      </c>
      <c r="P2239" s="81"/>
      <c r="Q2239" s="33"/>
      <c r="R2239" s="39" t="s">
        <v>862</v>
      </c>
    </row>
    <row r="2240" spans="1:18" ht="18" customHeight="1" x14ac:dyDescent="0.15">
      <c r="A2240" s="30">
        <v>4</v>
      </c>
      <c r="B2240" s="31" t="s">
        <v>1070</v>
      </c>
      <c r="C2240" s="31">
        <v>1</v>
      </c>
      <c r="D2240" s="31" t="s">
        <v>1071</v>
      </c>
      <c r="E2240" s="31">
        <v>3</v>
      </c>
      <c r="F2240" s="31" t="s">
        <v>1103</v>
      </c>
      <c r="G2240" s="31">
        <v>12</v>
      </c>
      <c r="H2240" s="31" t="s">
        <v>36</v>
      </c>
      <c r="I2240" s="31">
        <v>1</v>
      </c>
      <c r="J2240" s="84" t="s">
        <v>37</v>
      </c>
      <c r="K2240" s="98"/>
      <c r="L2240" s="98"/>
      <c r="M2240" s="98"/>
      <c r="N2240" s="83" t="s">
        <v>3527</v>
      </c>
      <c r="O2240" s="98">
        <v>16400</v>
      </c>
      <c r="P2240" s="81"/>
      <c r="Q2240" s="33"/>
      <c r="R2240" s="39" t="s">
        <v>862</v>
      </c>
    </row>
    <row r="2241" spans="1:18" ht="18" customHeight="1" x14ac:dyDescent="0.15">
      <c r="A2241" s="30">
        <v>4</v>
      </c>
      <c r="B2241" s="31" t="s">
        <v>1070</v>
      </c>
      <c r="C2241" s="31">
        <v>1</v>
      </c>
      <c r="D2241" s="31" t="s">
        <v>1071</v>
      </c>
      <c r="E2241" s="31">
        <v>3</v>
      </c>
      <c r="F2241" s="31" t="s">
        <v>1103</v>
      </c>
      <c r="G2241" s="31">
        <v>12</v>
      </c>
      <c r="H2241" s="31" t="s">
        <v>36</v>
      </c>
      <c r="I2241" s="31">
        <v>1</v>
      </c>
      <c r="J2241" s="84" t="s">
        <v>37</v>
      </c>
      <c r="K2241" s="98"/>
      <c r="L2241" s="98"/>
      <c r="M2241" s="98"/>
      <c r="N2241" s="83" t="s">
        <v>3528</v>
      </c>
      <c r="O2241" s="98">
        <v>57400</v>
      </c>
      <c r="P2241" s="81"/>
      <c r="Q2241" s="33"/>
      <c r="R2241" s="39" t="s">
        <v>862</v>
      </c>
    </row>
    <row r="2242" spans="1:18" ht="18" customHeight="1" x14ac:dyDescent="0.15">
      <c r="A2242" s="30">
        <v>4</v>
      </c>
      <c r="B2242" s="31" t="s">
        <v>1070</v>
      </c>
      <c r="C2242" s="31">
        <v>1</v>
      </c>
      <c r="D2242" s="31" t="s">
        <v>1071</v>
      </c>
      <c r="E2242" s="31">
        <v>3</v>
      </c>
      <c r="F2242" s="31" t="s">
        <v>1103</v>
      </c>
      <c r="G2242" s="31">
        <v>12</v>
      </c>
      <c r="H2242" s="31" t="s">
        <v>36</v>
      </c>
      <c r="I2242" s="31">
        <v>1</v>
      </c>
      <c r="J2242" s="84" t="s">
        <v>37</v>
      </c>
      <c r="K2242" s="98"/>
      <c r="L2242" s="98"/>
      <c r="M2242" s="98"/>
      <c r="N2242" s="83" t="s">
        <v>3529</v>
      </c>
      <c r="O2242" s="98">
        <v>62000</v>
      </c>
      <c r="P2242" s="81"/>
      <c r="Q2242" s="33"/>
      <c r="R2242" s="39" t="s">
        <v>862</v>
      </c>
    </row>
    <row r="2243" spans="1:18" ht="18" customHeight="1" x14ac:dyDescent="0.15">
      <c r="A2243" s="30">
        <v>4</v>
      </c>
      <c r="B2243" s="31" t="s">
        <v>1070</v>
      </c>
      <c r="C2243" s="31">
        <v>1</v>
      </c>
      <c r="D2243" s="31" t="s">
        <v>1071</v>
      </c>
      <c r="E2243" s="31">
        <v>3</v>
      </c>
      <c r="F2243" s="31" t="s">
        <v>1103</v>
      </c>
      <c r="G2243" s="31">
        <v>12</v>
      </c>
      <c r="H2243" s="31" t="s">
        <v>36</v>
      </c>
      <c r="I2243" s="31">
        <v>1</v>
      </c>
      <c r="J2243" s="84" t="s">
        <v>37</v>
      </c>
      <c r="K2243" s="98"/>
      <c r="L2243" s="98"/>
      <c r="M2243" s="98"/>
      <c r="N2243" s="83" t="s">
        <v>3530</v>
      </c>
      <c r="O2243" s="98">
        <v>12000</v>
      </c>
      <c r="P2243" s="81"/>
      <c r="Q2243" s="33"/>
      <c r="R2243" s="39" t="s">
        <v>862</v>
      </c>
    </row>
    <row r="2244" spans="1:18" ht="18" customHeight="1" x14ac:dyDescent="0.15">
      <c r="A2244" s="30">
        <v>4</v>
      </c>
      <c r="B2244" s="31" t="s">
        <v>1070</v>
      </c>
      <c r="C2244" s="31">
        <v>1</v>
      </c>
      <c r="D2244" s="31" t="s">
        <v>1071</v>
      </c>
      <c r="E2244" s="31">
        <v>3</v>
      </c>
      <c r="F2244" s="31" t="s">
        <v>1103</v>
      </c>
      <c r="G2244" s="31">
        <v>12</v>
      </c>
      <c r="H2244" s="31" t="s">
        <v>36</v>
      </c>
      <c r="I2244" s="31">
        <v>1</v>
      </c>
      <c r="J2244" s="84" t="s">
        <v>37</v>
      </c>
      <c r="K2244" s="98"/>
      <c r="L2244" s="98"/>
      <c r="M2244" s="98"/>
      <c r="N2244" s="83" t="s">
        <v>3531</v>
      </c>
      <c r="O2244" s="98">
        <v>144000</v>
      </c>
      <c r="P2244" s="81"/>
      <c r="Q2244" s="33"/>
      <c r="R2244" s="39" t="s">
        <v>862</v>
      </c>
    </row>
    <row r="2245" spans="1:18" ht="18" customHeight="1" x14ac:dyDescent="0.15">
      <c r="A2245" s="30">
        <v>4</v>
      </c>
      <c r="B2245" s="31" t="s">
        <v>1070</v>
      </c>
      <c r="C2245" s="31">
        <v>1</v>
      </c>
      <c r="D2245" s="31" t="s">
        <v>1071</v>
      </c>
      <c r="E2245" s="31">
        <v>3</v>
      </c>
      <c r="F2245" s="31" t="s">
        <v>1103</v>
      </c>
      <c r="G2245" s="31">
        <v>12</v>
      </c>
      <c r="H2245" s="31" t="s">
        <v>36</v>
      </c>
      <c r="I2245" s="31">
        <v>1</v>
      </c>
      <c r="J2245" s="84" t="s">
        <v>37</v>
      </c>
      <c r="K2245" s="98"/>
      <c r="L2245" s="98"/>
      <c r="M2245" s="98"/>
      <c r="N2245" s="83" t="s">
        <v>3532</v>
      </c>
      <c r="O2245" s="98">
        <v>324000</v>
      </c>
      <c r="P2245" s="81"/>
      <c r="Q2245" s="33"/>
      <c r="R2245" s="39" t="s">
        <v>862</v>
      </c>
    </row>
    <row r="2246" spans="1:18" ht="18" customHeight="1" x14ac:dyDescent="0.15">
      <c r="A2246" s="30">
        <v>4</v>
      </c>
      <c r="B2246" s="31" t="s">
        <v>1070</v>
      </c>
      <c r="C2246" s="31">
        <v>1</v>
      </c>
      <c r="D2246" s="31" t="s">
        <v>1071</v>
      </c>
      <c r="E2246" s="31">
        <v>3</v>
      </c>
      <c r="F2246" s="31" t="s">
        <v>1103</v>
      </c>
      <c r="G2246" s="31">
        <v>12</v>
      </c>
      <c r="H2246" s="31" t="s">
        <v>36</v>
      </c>
      <c r="I2246" s="31">
        <v>1</v>
      </c>
      <c r="J2246" s="84" t="s">
        <v>37</v>
      </c>
      <c r="K2246" s="98"/>
      <c r="L2246" s="98"/>
      <c r="M2246" s="98"/>
      <c r="N2246" s="83" t="s">
        <v>3533</v>
      </c>
      <c r="O2246" s="98">
        <v>396000</v>
      </c>
      <c r="P2246" s="81"/>
      <c r="Q2246" s="33"/>
      <c r="R2246" s="39" t="s">
        <v>862</v>
      </c>
    </row>
    <row r="2247" spans="1:18" ht="18" customHeight="1" x14ac:dyDescent="0.15">
      <c r="A2247" s="30">
        <v>4</v>
      </c>
      <c r="B2247" s="31" t="s">
        <v>1070</v>
      </c>
      <c r="C2247" s="31">
        <v>1</v>
      </c>
      <c r="D2247" s="31" t="s">
        <v>1071</v>
      </c>
      <c r="E2247" s="31">
        <v>3</v>
      </c>
      <c r="F2247" s="31" t="s">
        <v>1103</v>
      </c>
      <c r="G2247" s="31">
        <v>12</v>
      </c>
      <c r="H2247" s="31" t="s">
        <v>36</v>
      </c>
      <c r="I2247" s="31">
        <v>1</v>
      </c>
      <c r="J2247" s="84" t="s">
        <v>37</v>
      </c>
      <c r="K2247" s="98"/>
      <c r="L2247" s="98"/>
      <c r="M2247" s="98"/>
      <c r="N2247" s="83" t="s">
        <v>1144</v>
      </c>
      <c r="O2247" s="98"/>
      <c r="P2247" s="81"/>
      <c r="Q2247" s="33"/>
      <c r="R2247" s="39" t="s">
        <v>862</v>
      </c>
    </row>
    <row r="2248" spans="1:18" ht="18" customHeight="1" x14ac:dyDescent="0.15">
      <c r="A2248" s="30">
        <v>4</v>
      </c>
      <c r="B2248" s="31" t="s">
        <v>1070</v>
      </c>
      <c r="C2248" s="31">
        <v>1</v>
      </c>
      <c r="D2248" s="31" t="s">
        <v>1071</v>
      </c>
      <c r="E2248" s="31">
        <v>3</v>
      </c>
      <c r="F2248" s="31" t="s">
        <v>1103</v>
      </c>
      <c r="G2248" s="31">
        <v>12</v>
      </c>
      <c r="H2248" s="31" t="s">
        <v>36</v>
      </c>
      <c r="I2248" s="31">
        <v>1</v>
      </c>
      <c r="J2248" s="84" t="s">
        <v>37</v>
      </c>
      <c r="K2248" s="98"/>
      <c r="L2248" s="98"/>
      <c r="M2248" s="98"/>
      <c r="N2248" s="83" t="s">
        <v>1156</v>
      </c>
      <c r="O2248" s="98"/>
      <c r="P2248" s="81"/>
      <c r="Q2248" s="33"/>
      <c r="R2248" s="39" t="s">
        <v>862</v>
      </c>
    </row>
    <row r="2249" spans="1:18" ht="18" customHeight="1" x14ac:dyDescent="0.15">
      <c r="A2249" s="30">
        <v>4</v>
      </c>
      <c r="B2249" s="31" t="s">
        <v>1070</v>
      </c>
      <c r="C2249" s="31">
        <v>1</v>
      </c>
      <c r="D2249" s="31" t="s">
        <v>1071</v>
      </c>
      <c r="E2249" s="31">
        <v>3</v>
      </c>
      <c r="F2249" s="31" t="s">
        <v>1103</v>
      </c>
      <c r="G2249" s="31">
        <v>12</v>
      </c>
      <c r="H2249" s="31" t="s">
        <v>36</v>
      </c>
      <c r="I2249" s="31">
        <v>1</v>
      </c>
      <c r="J2249" s="84" t="s">
        <v>37</v>
      </c>
      <c r="K2249" s="98"/>
      <c r="L2249" s="98"/>
      <c r="M2249" s="98"/>
      <c r="N2249" s="83" t="s">
        <v>4350</v>
      </c>
      <c r="O2249" s="98">
        <v>160000</v>
      </c>
      <c r="P2249" s="81"/>
      <c r="Q2249" s="33"/>
      <c r="R2249" s="39" t="s">
        <v>862</v>
      </c>
    </row>
    <row r="2250" spans="1:18" ht="18" customHeight="1" x14ac:dyDescent="0.15">
      <c r="A2250" s="30">
        <v>4</v>
      </c>
      <c r="B2250" s="31" t="s">
        <v>1070</v>
      </c>
      <c r="C2250" s="31">
        <v>1</v>
      </c>
      <c r="D2250" s="31" t="s">
        <v>1071</v>
      </c>
      <c r="E2250" s="31">
        <v>3</v>
      </c>
      <c r="F2250" s="31" t="s">
        <v>1103</v>
      </c>
      <c r="G2250" s="31">
        <v>12</v>
      </c>
      <c r="H2250" s="31" t="s">
        <v>36</v>
      </c>
      <c r="I2250" s="31">
        <v>1</v>
      </c>
      <c r="J2250" s="84" t="s">
        <v>37</v>
      </c>
      <c r="K2250" s="98"/>
      <c r="L2250" s="98"/>
      <c r="M2250" s="98"/>
      <c r="N2250" s="83" t="s">
        <v>1157</v>
      </c>
      <c r="O2250" s="98"/>
      <c r="P2250" s="81"/>
      <c r="Q2250" s="33"/>
      <c r="R2250" s="39" t="s">
        <v>862</v>
      </c>
    </row>
    <row r="2251" spans="1:18" ht="18" customHeight="1" x14ac:dyDescent="0.15">
      <c r="A2251" s="30">
        <v>4</v>
      </c>
      <c r="B2251" s="31" t="s">
        <v>1070</v>
      </c>
      <c r="C2251" s="31">
        <v>1</v>
      </c>
      <c r="D2251" s="31" t="s">
        <v>1071</v>
      </c>
      <c r="E2251" s="31">
        <v>3</v>
      </c>
      <c r="F2251" s="31" t="s">
        <v>1103</v>
      </c>
      <c r="G2251" s="31">
        <v>12</v>
      </c>
      <c r="H2251" s="31" t="s">
        <v>36</v>
      </c>
      <c r="I2251" s="31">
        <v>1</v>
      </c>
      <c r="J2251" s="84" t="s">
        <v>37</v>
      </c>
      <c r="K2251" s="98"/>
      <c r="L2251" s="98"/>
      <c r="M2251" s="98"/>
      <c r="N2251" s="83" t="s">
        <v>3534</v>
      </c>
      <c r="O2251" s="98">
        <v>186000</v>
      </c>
      <c r="P2251" s="81"/>
      <c r="Q2251" s="33"/>
      <c r="R2251" s="39" t="s">
        <v>862</v>
      </c>
    </row>
    <row r="2252" spans="1:18" ht="18" customHeight="1" x14ac:dyDescent="0.15">
      <c r="A2252" s="30">
        <v>4</v>
      </c>
      <c r="B2252" s="31" t="s">
        <v>1070</v>
      </c>
      <c r="C2252" s="31">
        <v>1</v>
      </c>
      <c r="D2252" s="31" t="s">
        <v>1071</v>
      </c>
      <c r="E2252" s="31">
        <v>3</v>
      </c>
      <c r="F2252" s="31" t="s">
        <v>1103</v>
      </c>
      <c r="G2252" s="31">
        <v>12</v>
      </c>
      <c r="H2252" s="31" t="s">
        <v>36</v>
      </c>
      <c r="I2252" s="31">
        <v>1</v>
      </c>
      <c r="J2252" s="84" t="s">
        <v>37</v>
      </c>
      <c r="K2252" s="98"/>
      <c r="L2252" s="98"/>
      <c r="M2252" s="98"/>
      <c r="N2252" s="83" t="s">
        <v>3535</v>
      </c>
      <c r="O2252" s="98">
        <v>32800</v>
      </c>
      <c r="P2252" s="81"/>
      <c r="Q2252" s="33"/>
      <c r="R2252" s="39" t="s">
        <v>862</v>
      </c>
    </row>
    <row r="2253" spans="1:18" ht="18" customHeight="1" x14ac:dyDescent="0.15">
      <c r="A2253" s="30">
        <v>4</v>
      </c>
      <c r="B2253" s="31" t="s">
        <v>1070</v>
      </c>
      <c r="C2253" s="31">
        <v>1</v>
      </c>
      <c r="D2253" s="31" t="s">
        <v>1071</v>
      </c>
      <c r="E2253" s="31">
        <v>3</v>
      </c>
      <c r="F2253" s="31" t="s">
        <v>1103</v>
      </c>
      <c r="G2253" s="31">
        <v>12</v>
      </c>
      <c r="H2253" s="31" t="s">
        <v>36</v>
      </c>
      <c r="I2253" s="31">
        <v>1</v>
      </c>
      <c r="J2253" s="84" t="s">
        <v>37</v>
      </c>
      <c r="K2253" s="98"/>
      <c r="L2253" s="98"/>
      <c r="M2253" s="98"/>
      <c r="N2253" s="83" t="s">
        <v>1158</v>
      </c>
      <c r="O2253" s="98"/>
      <c r="P2253" s="81"/>
      <c r="Q2253" s="33"/>
      <c r="R2253" s="39" t="s">
        <v>862</v>
      </c>
    </row>
    <row r="2254" spans="1:18" ht="18" customHeight="1" x14ac:dyDescent="0.15">
      <c r="A2254" s="30">
        <v>4</v>
      </c>
      <c r="B2254" s="31" t="s">
        <v>1070</v>
      </c>
      <c r="C2254" s="31">
        <v>1</v>
      </c>
      <c r="D2254" s="31" t="s">
        <v>1071</v>
      </c>
      <c r="E2254" s="31">
        <v>3</v>
      </c>
      <c r="F2254" s="31" t="s">
        <v>1103</v>
      </c>
      <c r="G2254" s="31">
        <v>12</v>
      </c>
      <c r="H2254" s="31" t="s">
        <v>36</v>
      </c>
      <c r="I2254" s="31">
        <v>1</v>
      </c>
      <c r="J2254" s="84" t="s">
        <v>37</v>
      </c>
      <c r="K2254" s="98"/>
      <c r="L2254" s="98"/>
      <c r="M2254" s="98"/>
      <c r="N2254" s="83" t="s">
        <v>3536</v>
      </c>
      <c r="O2254" s="98">
        <v>80600</v>
      </c>
      <c r="P2254" s="81"/>
      <c r="Q2254" s="33"/>
      <c r="R2254" s="39" t="s">
        <v>862</v>
      </c>
    </row>
    <row r="2255" spans="1:18" ht="18" customHeight="1" x14ac:dyDescent="0.15">
      <c r="A2255" s="30">
        <v>4</v>
      </c>
      <c r="B2255" s="31" t="s">
        <v>1070</v>
      </c>
      <c r="C2255" s="31">
        <v>1</v>
      </c>
      <c r="D2255" s="31" t="s">
        <v>1071</v>
      </c>
      <c r="E2255" s="31">
        <v>3</v>
      </c>
      <c r="F2255" s="31" t="s">
        <v>1103</v>
      </c>
      <c r="G2255" s="31">
        <v>12</v>
      </c>
      <c r="H2255" s="31" t="s">
        <v>36</v>
      </c>
      <c r="I2255" s="31">
        <v>1</v>
      </c>
      <c r="J2255" s="84" t="s">
        <v>37</v>
      </c>
      <c r="K2255" s="98"/>
      <c r="L2255" s="98"/>
      <c r="M2255" s="98"/>
      <c r="N2255" s="83" t="s">
        <v>3537</v>
      </c>
      <c r="O2255" s="98">
        <v>24800</v>
      </c>
      <c r="P2255" s="81"/>
      <c r="Q2255" s="33"/>
      <c r="R2255" s="39" t="s">
        <v>862</v>
      </c>
    </row>
    <row r="2256" spans="1:18" ht="18" customHeight="1" x14ac:dyDescent="0.15">
      <c r="A2256" s="30">
        <v>4</v>
      </c>
      <c r="B2256" s="31" t="s">
        <v>1070</v>
      </c>
      <c r="C2256" s="31">
        <v>1</v>
      </c>
      <c r="D2256" s="31" t="s">
        <v>1071</v>
      </c>
      <c r="E2256" s="31">
        <v>3</v>
      </c>
      <c r="F2256" s="31" t="s">
        <v>1103</v>
      </c>
      <c r="G2256" s="31">
        <v>12</v>
      </c>
      <c r="H2256" s="31" t="s">
        <v>36</v>
      </c>
      <c r="I2256" s="31">
        <v>1</v>
      </c>
      <c r="J2256" s="84" t="s">
        <v>37</v>
      </c>
      <c r="K2256" s="98"/>
      <c r="L2256" s="98"/>
      <c r="M2256" s="98"/>
      <c r="N2256" s="83" t="s">
        <v>1159</v>
      </c>
      <c r="O2256" s="98"/>
      <c r="P2256" s="81"/>
      <c r="Q2256" s="33"/>
      <c r="R2256" s="39" t="s">
        <v>862</v>
      </c>
    </row>
    <row r="2257" spans="1:18" ht="18" customHeight="1" x14ac:dyDescent="0.15">
      <c r="A2257" s="30">
        <v>4</v>
      </c>
      <c r="B2257" s="31" t="s">
        <v>1070</v>
      </c>
      <c r="C2257" s="31">
        <v>1</v>
      </c>
      <c r="D2257" s="31" t="s">
        <v>1071</v>
      </c>
      <c r="E2257" s="31">
        <v>3</v>
      </c>
      <c r="F2257" s="31" t="s">
        <v>1103</v>
      </c>
      <c r="G2257" s="31">
        <v>12</v>
      </c>
      <c r="H2257" s="31" t="s">
        <v>36</v>
      </c>
      <c r="I2257" s="31">
        <v>1</v>
      </c>
      <c r="J2257" s="84" t="s">
        <v>37</v>
      </c>
      <c r="K2257" s="98"/>
      <c r="L2257" s="98"/>
      <c r="M2257" s="98"/>
      <c r="N2257" s="83" t="s">
        <v>3538</v>
      </c>
      <c r="O2257" s="98">
        <v>350000</v>
      </c>
      <c r="P2257" s="81"/>
      <c r="Q2257" s="33"/>
      <c r="R2257" s="39" t="s">
        <v>862</v>
      </c>
    </row>
    <row r="2258" spans="1:18" ht="18" customHeight="1" x14ac:dyDescent="0.15">
      <c r="A2258" s="30">
        <v>4</v>
      </c>
      <c r="B2258" s="31" t="s">
        <v>1070</v>
      </c>
      <c r="C2258" s="31">
        <v>1</v>
      </c>
      <c r="D2258" s="31" t="s">
        <v>1071</v>
      </c>
      <c r="E2258" s="31">
        <v>3</v>
      </c>
      <c r="F2258" s="31" t="s">
        <v>1103</v>
      </c>
      <c r="G2258" s="31">
        <v>12</v>
      </c>
      <c r="H2258" s="31" t="s">
        <v>36</v>
      </c>
      <c r="I2258" s="31">
        <v>1</v>
      </c>
      <c r="J2258" s="84" t="s">
        <v>37</v>
      </c>
      <c r="K2258" s="98"/>
      <c r="L2258" s="98"/>
      <c r="M2258" s="98"/>
      <c r="N2258" s="83" t="s">
        <v>3539</v>
      </c>
      <c r="O2258" s="98">
        <v>156000</v>
      </c>
      <c r="P2258" s="81"/>
      <c r="Q2258" s="33"/>
      <c r="R2258" s="39" t="s">
        <v>862</v>
      </c>
    </row>
    <row r="2259" spans="1:18" ht="18" customHeight="1" x14ac:dyDescent="0.15">
      <c r="A2259" s="30">
        <v>4</v>
      </c>
      <c r="B2259" s="31" t="s">
        <v>1070</v>
      </c>
      <c r="C2259" s="31">
        <v>1</v>
      </c>
      <c r="D2259" s="31" t="s">
        <v>1071</v>
      </c>
      <c r="E2259" s="31">
        <v>3</v>
      </c>
      <c r="F2259" s="31" t="s">
        <v>1103</v>
      </c>
      <c r="G2259" s="31">
        <v>12</v>
      </c>
      <c r="H2259" s="31" t="s">
        <v>36</v>
      </c>
      <c r="I2259" s="31">
        <v>1</v>
      </c>
      <c r="J2259" s="84" t="s">
        <v>37</v>
      </c>
      <c r="K2259" s="98"/>
      <c r="L2259" s="98"/>
      <c r="M2259" s="98"/>
      <c r="N2259" s="83" t="s">
        <v>3540</v>
      </c>
      <c r="O2259" s="98">
        <v>180000</v>
      </c>
      <c r="P2259" s="81"/>
      <c r="Q2259" s="33"/>
      <c r="R2259" s="39" t="s">
        <v>862</v>
      </c>
    </row>
    <row r="2260" spans="1:18" ht="18" customHeight="1" x14ac:dyDescent="0.15">
      <c r="A2260" s="30">
        <v>4</v>
      </c>
      <c r="B2260" s="31" t="s">
        <v>1070</v>
      </c>
      <c r="C2260" s="31">
        <v>1</v>
      </c>
      <c r="D2260" s="31" t="s">
        <v>1071</v>
      </c>
      <c r="E2260" s="31">
        <v>3</v>
      </c>
      <c r="F2260" s="31" t="s">
        <v>1103</v>
      </c>
      <c r="G2260" s="31">
        <v>12</v>
      </c>
      <c r="H2260" s="31" t="s">
        <v>36</v>
      </c>
      <c r="I2260" s="31">
        <v>1</v>
      </c>
      <c r="J2260" s="84" t="s">
        <v>37</v>
      </c>
      <c r="K2260" s="98"/>
      <c r="L2260" s="98"/>
      <c r="M2260" s="98"/>
      <c r="N2260" s="83" t="s">
        <v>1160</v>
      </c>
      <c r="O2260" s="98">
        <v>120000</v>
      </c>
      <c r="P2260" s="81"/>
      <c r="Q2260" s="33"/>
      <c r="R2260" s="39" t="s">
        <v>862</v>
      </c>
    </row>
    <row r="2261" spans="1:18" ht="18" customHeight="1" x14ac:dyDescent="0.15">
      <c r="A2261" s="30">
        <v>4</v>
      </c>
      <c r="B2261" s="31" t="s">
        <v>1070</v>
      </c>
      <c r="C2261" s="31">
        <v>1</v>
      </c>
      <c r="D2261" s="31" t="s">
        <v>1071</v>
      </c>
      <c r="E2261" s="31">
        <v>3</v>
      </c>
      <c r="F2261" s="31" t="s">
        <v>1103</v>
      </c>
      <c r="G2261" s="31">
        <v>12</v>
      </c>
      <c r="H2261" s="31" t="s">
        <v>36</v>
      </c>
      <c r="I2261" s="32">
        <v>3</v>
      </c>
      <c r="J2261" s="83" t="s">
        <v>6</v>
      </c>
      <c r="K2261" s="98">
        <v>119</v>
      </c>
      <c r="L2261" s="98">
        <v>184</v>
      </c>
      <c r="M2261" s="98">
        <f>K2261-L2261</f>
        <v>-65</v>
      </c>
      <c r="N2261" s="83" t="s">
        <v>3541</v>
      </c>
      <c r="O2261" s="98">
        <v>24000</v>
      </c>
      <c r="P2261" s="81"/>
      <c r="Q2261" s="33"/>
      <c r="R2261" s="39" t="s">
        <v>862</v>
      </c>
    </row>
    <row r="2262" spans="1:18" ht="18" customHeight="1" x14ac:dyDescent="0.15">
      <c r="A2262" s="30">
        <v>4</v>
      </c>
      <c r="B2262" s="31" t="s">
        <v>1070</v>
      </c>
      <c r="C2262" s="31">
        <v>1</v>
      </c>
      <c r="D2262" s="31" t="s">
        <v>1071</v>
      </c>
      <c r="E2262" s="31">
        <v>3</v>
      </c>
      <c r="F2262" s="31" t="s">
        <v>1103</v>
      </c>
      <c r="G2262" s="31">
        <v>12</v>
      </c>
      <c r="H2262" s="31" t="s">
        <v>36</v>
      </c>
      <c r="I2262" s="31">
        <v>3</v>
      </c>
      <c r="J2262" s="84" t="s">
        <v>6</v>
      </c>
      <c r="K2262" s="98"/>
      <c r="L2262" s="98"/>
      <c r="M2262" s="98"/>
      <c r="N2262" s="83" t="s">
        <v>3542</v>
      </c>
      <c r="O2262" s="98">
        <v>9000</v>
      </c>
      <c r="P2262" s="81"/>
      <c r="Q2262" s="33"/>
      <c r="R2262" s="39" t="s">
        <v>862</v>
      </c>
    </row>
    <row r="2263" spans="1:18" ht="18" customHeight="1" x14ac:dyDescent="0.15">
      <c r="A2263" s="30">
        <v>4</v>
      </c>
      <c r="B2263" s="31" t="s">
        <v>1070</v>
      </c>
      <c r="C2263" s="31">
        <v>1</v>
      </c>
      <c r="D2263" s="31" t="s">
        <v>1071</v>
      </c>
      <c r="E2263" s="31">
        <v>3</v>
      </c>
      <c r="F2263" s="31" t="s">
        <v>1103</v>
      </c>
      <c r="G2263" s="31">
        <v>12</v>
      </c>
      <c r="H2263" s="31" t="s">
        <v>36</v>
      </c>
      <c r="I2263" s="31">
        <v>3</v>
      </c>
      <c r="J2263" s="84" t="s">
        <v>6</v>
      </c>
      <c r="K2263" s="98"/>
      <c r="L2263" s="98"/>
      <c r="M2263" s="98"/>
      <c r="N2263" s="83" t="s">
        <v>3543</v>
      </c>
      <c r="O2263" s="98">
        <v>9000</v>
      </c>
      <c r="P2263" s="81"/>
      <c r="Q2263" s="33"/>
      <c r="R2263" s="39" t="s">
        <v>862</v>
      </c>
    </row>
    <row r="2264" spans="1:18" ht="18" customHeight="1" x14ac:dyDescent="0.15">
      <c r="A2264" s="30">
        <v>4</v>
      </c>
      <c r="B2264" s="31" t="s">
        <v>1070</v>
      </c>
      <c r="C2264" s="31">
        <v>1</v>
      </c>
      <c r="D2264" s="31" t="s">
        <v>1071</v>
      </c>
      <c r="E2264" s="31">
        <v>3</v>
      </c>
      <c r="F2264" s="31" t="s">
        <v>1103</v>
      </c>
      <c r="G2264" s="31">
        <v>12</v>
      </c>
      <c r="H2264" s="31" t="s">
        <v>36</v>
      </c>
      <c r="I2264" s="31">
        <v>3</v>
      </c>
      <c r="J2264" s="84" t="s">
        <v>6</v>
      </c>
      <c r="K2264" s="98"/>
      <c r="L2264" s="98"/>
      <c r="M2264" s="98"/>
      <c r="N2264" s="83" t="s">
        <v>3544</v>
      </c>
      <c r="O2264" s="98">
        <v>18000</v>
      </c>
      <c r="P2264" s="81"/>
      <c r="Q2264" s="33"/>
      <c r="R2264" s="39" t="s">
        <v>862</v>
      </c>
    </row>
    <row r="2265" spans="1:18" ht="18" customHeight="1" x14ac:dyDescent="0.15">
      <c r="A2265" s="30">
        <v>4</v>
      </c>
      <c r="B2265" s="31" t="s">
        <v>1070</v>
      </c>
      <c r="C2265" s="31">
        <v>1</v>
      </c>
      <c r="D2265" s="31" t="s">
        <v>1071</v>
      </c>
      <c r="E2265" s="31">
        <v>3</v>
      </c>
      <c r="F2265" s="31" t="s">
        <v>1103</v>
      </c>
      <c r="G2265" s="31">
        <v>12</v>
      </c>
      <c r="H2265" s="31" t="s">
        <v>36</v>
      </c>
      <c r="I2265" s="31">
        <v>3</v>
      </c>
      <c r="J2265" s="84" t="s">
        <v>6</v>
      </c>
      <c r="K2265" s="98"/>
      <c r="L2265" s="98"/>
      <c r="M2265" s="98"/>
      <c r="N2265" s="83" t="s">
        <v>3545</v>
      </c>
      <c r="O2265" s="98">
        <v>9000</v>
      </c>
      <c r="P2265" s="81"/>
      <c r="Q2265" s="33"/>
      <c r="R2265" s="39" t="s">
        <v>862</v>
      </c>
    </row>
    <row r="2266" spans="1:18" ht="18" customHeight="1" x14ac:dyDescent="0.15">
      <c r="A2266" s="30">
        <v>4</v>
      </c>
      <c r="B2266" s="31" t="s">
        <v>1070</v>
      </c>
      <c r="C2266" s="31">
        <v>1</v>
      </c>
      <c r="D2266" s="31" t="s">
        <v>1071</v>
      </c>
      <c r="E2266" s="31">
        <v>3</v>
      </c>
      <c r="F2266" s="31" t="s">
        <v>1103</v>
      </c>
      <c r="G2266" s="31">
        <v>12</v>
      </c>
      <c r="H2266" s="31" t="s">
        <v>36</v>
      </c>
      <c r="I2266" s="31">
        <v>3</v>
      </c>
      <c r="J2266" s="84" t="s">
        <v>6</v>
      </c>
      <c r="K2266" s="98"/>
      <c r="L2266" s="98"/>
      <c r="M2266" s="98"/>
      <c r="N2266" s="83" t="s">
        <v>1161</v>
      </c>
      <c r="O2266" s="98">
        <v>50000</v>
      </c>
      <c r="P2266" s="81"/>
      <c r="Q2266" s="33"/>
      <c r="R2266" s="39" t="s">
        <v>862</v>
      </c>
    </row>
    <row r="2267" spans="1:18" ht="18" customHeight="1" x14ac:dyDescent="0.15">
      <c r="A2267" s="30">
        <v>4</v>
      </c>
      <c r="B2267" s="31" t="s">
        <v>1070</v>
      </c>
      <c r="C2267" s="31">
        <v>1</v>
      </c>
      <c r="D2267" s="31" t="s">
        <v>1071</v>
      </c>
      <c r="E2267" s="31">
        <v>3</v>
      </c>
      <c r="F2267" s="31" t="s">
        <v>1103</v>
      </c>
      <c r="G2267" s="31">
        <v>12</v>
      </c>
      <c r="H2267" s="31" t="s">
        <v>36</v>
      </c>
      <c r="I2267" s="32">
        <v>11</v>
      </c>
      <c r="J2267" s="83" t="s">
        <v>38</v>
      </c>
      <c r="K2267" s="98">
        <v>25</v>
      </c>
      <c r="L2267" s="98">
        <v>75</v>
      </c>
      <c r="M2267" s="98">
        <f>K2267-L2267</f>
        <v>-50</v>
      </c>
      <c r="N2267" s="83" t="s">
        <v>1162</v>
      </c>
      <c r="O2267" s="98">
        <v>25000</v>
      </c>
      <c r="P2267" s="81"/>
      <c r="Q2267" s="33"/>
      <c r="R2267" s="39" t="s">
        <v>862</v>
      </c>
    </row>
    <row r="2268" spans="1:18" ht="18" customHeight="1" x14ac:dyDescent="0.15">
      <c r="A2268" s="30">
        <v>4</v>
      </c>
      <c r="B2268" s="31" t="s">
        <v>1070</v>
      </c>
      <c r="C2268" s="31">
        <v>1</v>
      </c>
      <c r="D2268" s="31" t="s">
        <v>1071</v>
      </c>
      <c r="E2268" s="31">
        <v>3</v>
      </c>
      <c r="F2268" s="31" t="s">
        <v>1103</v>
      </c>
      <c r="G2268" s="32">
        <v>13</v>
      </c>
      <c r="H2268" s="32" t="s">
        <v>39</v>
      </c>
      <c r="I2268" s="32"/>
      <c r="J2268" s="83"/>
      <c r="K2268" s="98"/>
      <c r="L2268" s="98"/>
      <c r="M2268" s="98"/>
      <c r="N2268" s="83"/>
      <c r="O2268" s="33"/>
      <c r="P2268" s="81"/>
      <c r="Q2268" s="33"/>
      <c r="R2268" s="39" t="s">
        <v>862</v>
      </c>
    </row>
    <row r="2269" spans="1:18" ht="18" customHeight="1" x14ac:dyDescent="0.15">
      <c r="A2269" s="30">
        <v>4</v>
      </c>
      <c r="B2269" s="31" t="s">
        <v>1070</v>
      </c>
      <c r="C2269" s="31">
        <v>1</v>
      </c>
      <c r="D2269" s="31" t="s">
        <v>1071</v>
      </c>
      <c r="E2269" s="31">
        <v>3</v>
      </c>
      <c r="F2269" s="31" t="s">
        <v>1103</v>
      </c>
      <c r="G2269" s="31">
        <v>13</v>
      </c>
      <c r="H2269" s="31" t="s">
        <v>39</v>
      </c>
      <c r="I2269" s="32">
        <v>21</v>
      </c>
      <c r="J2269" s="83" t="s">
        <v>117</v>
      </c>
      <c r="K2269" s="98">
        <v>3456</v>
      </c>
      <c r="L2269" s="98">
        <v>2810</v>
      </c>
      <c r="M2269" s="98">
        <f>K2269-L2269</f>
        <v>646</v>
      </c>
      <c r="N2269" s="83" t="s">
        <v>3546</v>
      </c>
      <c r="O2269" s="98">
        <v>10000</v>
      </c>
      <c r="P2269" s="81"/>
      <c r="Q2269" s="33"/>
      <c r="R2269" s="39" t="s">
        <v>862</v>
      </c>
    </row>
    <row r="2270" spans="1:18" ht="18" customHeight="1" x14ac:dyDescent="0.15">
      <c r="A2270" s="30">
        <v>4</v>
      </c>
      <c r="B2270" s="31" t="s">
        <v>1070</v>
      </c>
      <c r="C2270" s="31">
        <v>1</v>
      </c>
      <c r="D2270" s="31" t="s">
        <v>1071</v>
      </c>
      <c r="E2270" s="31">
        <v>3</v>
      </c>
      <c r="F2270" s="31" t="s">
        <v>1103</v>
      </c>
      <c r="G2270" s="31">
        <v>13</v>
      </c>
      <c r="H2270" s="31" t="s">
        <v>39</v>
      </c>
      <c r="I2270" s="31">
        <v>21</v>
      </c>
      <c r="J2270" s="84" t="s">
        <v>117</v>
      </c>
      <c r="K2270" s="98"/>
      <c r="L2270" s="98"/>
      <c r="M2270" s="98"/>
      <c r="N2270" s="83" t="s">
        <v>1163</v>
      </c>
      <c r="O2270" s="98"/>
      <c r="P2270" s="81"/>
      <c r="Q2270" s="33"/>
      <c r="R2270" s="39" t="s">
        <v>862</v>
      </c>
    </row>
    <row r="2271" spans="1:18" ht="18" customHeight="1" x14ac:dyDescent="0.15">
      <c r="A2271" s="30">
        <v>4</v>
      </c>
      <c r="B2271" s="31" t="s">
        <v>1070</v>
      </c>
      <c r="C2271" s="31">
        <v>1</v>
      </c>
      <c r="D2271" s="31" t="s">
        <v>1071</v>
      </c>
      <c r="E2271" s="31">
        <v>3</v>
      </c>
      <c r="F2271" s="31" t="s">
        <v>1103</v>
      </c>
      <c r="G2271" s="31">
        <v>13</v>
      </c>
      <c r="H2271" s="31" t="s">
        <v>39</v>
      </c>
      <c r="I2271" s="31">
        <v>21</v>
      </c>
      <c r="J2271" s="84" t="s">
        <v>117</v>
      </c>
      <c r="K2271" s="98"/>
      <c r="L2271" s="98"/>
      <c r="M2271" s="98"/>
      <c r="N2271" s="83" t="s">
        <v>3547</v>
      </c>
      <c r="O2271" s="98">
        <v>408800</v>
      </c>
      <c r="P2271" s="81"/>
      <c r="Q2271" s="33"/>
      <c r="R2271" s="39" t="s">
        <v>862</v>
      </c>
    </row>
    <row r="2272" spans="1:18" ht="18" customHeight="1" x14ac:dyDescent="0.15">
      <c r="A2272" s="30">
        <v>4</v>
      </c>
      <c r="B2272" s="31" t="s">
        <v>1070</v>
      </c>
      <c r="C2272" s="31">
        <v>1</v>
      </c>
      <c r="D2272" s="31" t="s">
        <v>1071</v>
      </c>
      <c r="E2272" s="31">
        <v>3</v>
      </c>
      <c r="F2272" s="31" t="s">
        <v>1103</v>
      </c>
      <c r="G2272" s="31">
        <v>13</v>
      </c>
      <c r="H2272" s="31" t="s">
        <v>39</v>
      </c>
      <c r="I2272" s="31">
        <v>21</v>
      </c>
      <c r="J2272" s="84" t="s">
        <v>117</v>
      </c>
      <c r="K2272" s="98"/>
      <c r="L2272" s="98"/>
      <c r="M2272" s="98"/>
      <c r="N2272" s="83" t="s">
        <v>3548</v>
      </c>
      <c r="O2272" s="98">
        <v>582400</v>
      </c>
      <c r="P2272" s="81"/>
      <c r="Q2272" s="33"/>
      <c r="R2272" s="39" t="s">
        <v>862</v>
      </c>
    </row>
    <row r="2273" spans="1:18" ht="18" customHeight="1" x14ac:dyDescent="0.15">
      <c r="A2273" s="30">
        <v>4</v>
      </c>
      <c r="B2273" s="31" t="s">
        <v>1070</v>
      </c>
      <c r="C2273" s="31">
        <v>1</v>
      </c>
      <c r="D2273" s="31" t="s">
        <v>1071</v>
      </c>
      <c r="E2273" s="31">
        <v>3</v>
      </c>
      <c r="F2273" s="31" t="s">
        <v>1103</v>
      </c>
      <c r="G2273" s="31">
        <v>13</v>
      </c>
      <c r="H2273" s="31" t="s">
        <v>39</v>
      </c>
      <c r="I2273" s="31">
        <v>21</v>
      </c>
      <c r="J2273" s="84" t="s">
        <v>117</v>
      </c>
      <c r="K2273" s="98"/>
      <c r="L2273" s="98"/>
      <c r="M2273" s="98"/>
      <c r="N2273" s="83" t="s">
        <v>1164</v>
      </c>
      <c r="O2273" s="98"/>
      <c r="P2273" s="81"/>
      <c r="Q2273" s="33"/>
      <c r="R2273" s="39" t="s">
        <v>862</v>
      </c>
    </row>
    <row r="2274" spans="1:18" ht="18" customHeight="1" x14ac:dyDescent="0.15">
      <c r="A2274" s="30">
        <v>4</v>
      </c>
      <c r="B2274" s="31" t="s">
        <v>1070</v>
      </c>
      <c r="C2274" s="31">
        <v>1</v>
      </c>
      <c r="D2274" s="31" t="s">
        <v>1071</v>
      </c>
      <c r="E2274" s="31">
        <v>3</v>
      </c>
      <c r="F2274" s="31" t="s">
        <v>1103</v>
      </c>
      <c r="G2274" s="31">
        <v>13</v>
      </c>
      <c r="H2274" s="31" t="s">
        <v>39</v>
      </c>
      <c r="I2274" s="31">
        <v>21</v>
      </c>
      <c r="J2274" s="84" t="s">
        <v>117</v>
      </c>
      <c r="K2274" s="98"/>
      <c r="L2274" s="98"/>
      <c r="M2274" s="98"/>
      <c r="N2274" s="83" t="s">
        <v>1165</v>
      </c>
      <c r="O2274" s="98">
        <v>2454100</v>
      </c>
      <c r="P2274" s="81"/>
      <c r="Q2274" s="33"/>
      <c r="R2274" s="39" t="s">
        <v>862</v>
      </c>
    </row>
    <row r="2275" spans="1:18" ht="18" customHeight="1" x14ac:dyDescent="0.15">
      <c r="A2275" s="30">
        <v>4</v>
      </c>
      <c r="B2275" s="31" t="s">
        <v>1070</v>
      </c>
      <c r="C2275" s="31">
        <v>1</v>
      </c>
      <c r="D2275" s="31" t="s">
        <v>1071</v>
      </c>
      <c r="E2275" s="31">
        <v>3</v>
      </c>
      <c r="F2275" s="31" t="s">
        <v>1103</v>
      </c>
      <c r="G2275" s="31">
        <v>13</v>
      </c>
      <c r="H2275" s="31" t="s">
        <v>39</v>
      </c>
      <c r="I2275" s="32">
        <v>51</v>
      </c>
      <c r="J2275" s="83" t="s">
        <v>175</v>
      </c>
      <c r="K2275" s="98">
        <v>1662</v>
      </c>
      <c r="L2275" s="98">
        <v>6627</v>
      </c>
      <c r="M2275" s="98">
        <f>K2275-L2275</f>
        <v>-4965</v>
      </c>
      <c r="N2275" s="83" t="s">
        <v>1166</v>
      </c>
      <c r="O2275" s="98">
        <v>149112</v>
      </c>
      <c r="P2275" s="81"/>
      <c r="Q2275" s="33"/>
      <c r="R2275" s="39" t="s">
        <v>862</v>
      </c>
    </row>
    <row r="2276" spans="1:18" ht="18" customHeight="1" x14ac:dyDescent="0.15">
      <c r="A2276" s="30">
        <v>4</v>
      </c>
      <c r="B2276" s="31" t="s">
        <v>1070</v>
      </c>
      <c r="C2276" s="31">
        <v>1</v>
      </c>
      <c r="D2276" s="31" t="s">
        <v>1071</v>
      </c>
      <c r="E2276" s="31">
        <v>3</v>
      </c>
      <c r="F2276" s="31" t="s">
        <v>1103</v>
      </c>
      <c r="G2276" s="31">
        <v>13</v>
      </c>
      <c r="H2276" s="31" t="s">
        <v>39</v>
      </c>
      <c r="I2276" s="31">
        <v>51</v>
      </c>
      <c r="J2276" s="84" t="s">
        <v>175</v>
      </c>
      <c r="K2276" s="98"/>
      <c r="L2276" s="98"/>
      <c r="M2276" s="98"/>
      <c r="N2276" s="83" t="s">
        <v>1167</v>
      </c>
      <c r="O2276" s="98">
        <v>158400</v>
      </c>
      <c r="P2276" s="81"/>
      <c r="Q2276" s="33"/>
      <c r="R2276" s="39" t="s">
        <v>862</v>
      </c>
    </row>
    <row r="2277" spans="1:18" ht="18" customHeight="1" x14ac:dyDescent="0.15">
      <c r="A2277" s="30">
        <v>4</v>
      </c>
      <c r="B2277" s="31" t="s">
        <v>1070</v>
      </c>
      <c r="C2277" s="31">
        <v>1</v>
      </c>
      <c r="D2277" s="31" t="s">
        <v>1071</v>
      </c>
      <c r="E2277" s="31">
        <v>3</v>
      </c>
      <c r="F2277" s="31" t="s">
        <v>1103</v>
      </c>
      <c r="G2277" s="31">
        <v>13</v>
      </c>
      <c r="H2277" s="31" t="s">
        <v>39</v>
      </c>
      <c r="I2277" s="31">
        <v>51</v>
      </c>
      <c r="J2277" s="84" t="s">
        <v>175</v>
      </c>
      <c r="K2277" s="98"/>
      <c r="L2277" s="98"/>
      <c r="M2277" s="98"/>
      <c r="N2277" s="83" t="s">
        <v>1168</v>
      </c>
      <c r="O2277" s="98">
        <v>1265000</v>
      </c>
      <c r="P2277" s="81"/>
      <c r="Q2277" s="33"/>
      <c r="R2277" s="39" t="s">
        <v>862</v>
      </c>
    </row>
    <row r="2278" spans="1:18" ht="18" customHeight="1" x14ac:dyDescent="0.15">
      <c r="A2278" s="30">
        <v>4</v>
      </c>
      <c r="B2278" s="31" t="s">
        <v>1070</v>
      </c>
      <c r="C2278" s="31">
        <v>1</v>
      </c>
      <c r="D2278" s="31" t="s">
        <v>1071</v>
      </c>
      <c r="E2278" s="31">
        <v>3</v>
      </c>
      <c r="F2278" s="31" t="s">
        <v>1103</v>
      </c>
      <c r="G2278" s="31">
        <v>13</v>
      </c>
      <c r="H2278" s="31" t="s">
        <v>39</v>
      </c>
      <c r="I2278" s="31">
        <v>51</v>
      </c>
      <c r="J2278" s="84" t="s">
        <v>175</v>
      </c>
      <c r="K2278" s="98"/>
      <c r="L2278" s="98"/>
      <c r="M2278" s="98"/>
      <c r="N2278" s="83" t="s">
        <v>1169</v>
      </c>
      <c r="O2278" s="98">
        <v>88560</v>
      </c>
      <c r="P2278" s="81"/>
      <c r="Q2278" s="33"/>
      <c r="R2278" s="39" t="s">
        <v>862</v>
      </c>
    </row>
    <row r="2279" spans="1:18" ht="18" customHeight="1" x14ac:dyDescent="0.15">
      <c r="A2279" s="30">
        <v>4</v>
      </c>
      <c r="B2279" s="31" t="s">
        <v>1070</v>
      </c>
      <c r="C2279" s="31">
        <v>1</v>
      </c>
      <c r="D2279" s="31" t="s">
        <v>1071</v>
      </c>
      <c r="E2279" s="31">
        <v>3</v>
      </c>
      <c r="F2279" s="31" t="s">
        <v>1103</v>
      </c>
      <c r="G2279" s="31">
        <v>13</v>
      </c>
      <c r="H2279" s="31" t="s">
        <v>39</v>
      </c>
      <c r="I2279" s="32">
        <v>71</v>
      </c>
      <c r="J2279" s="83" t="s">
        <v>443</v>
      </c>
      <c r="K2279" s="98">
        <v>52951</v>
      </c>
      <c r="L2279" s="98">
        <v>55355</v>
      </c>
      <c r="M2279" s="98">
        <f>K2279-L2279</f>
        <v>-2404</v>
      </c>
      <c r="N2279" s="83" t="s">
        <v>3549</v>
      </c>
      <c r="O2279" s="98">
        <v>399560</v>
      </c>
      <c r="P2279" s="81"/>
      <c r="Q2279" s="33"/>
      <c r="R2279" s="39" t="s">
        <v>862</v>
      </c>
    </row>
    <row r="2280" spans="1:18" ht="18" customHeight="1" x14ac:dyDescent="0.15">
      <c r="A2280" s="30">
        <v>4</v>
      </c>
      <c r="B2280" s="31" t="s">
        <v>1070</v>
      </c>
      <c r="C2280" s="31">
        <v>1</v>
      </c>
      <c r="D2280" s="31" t="s">
        <v>1071</v>
      </c>
      <c r="E2280" s="31">
        <v>3</v>
      </c>
      <c r="F2280" s="31" t="s">
        <v>1103</v>
      </c>
      <c r="G2280" s="31">
        <v>13</v>
      </c>
      <c r="H2280" s="31" t="s">
        <v>39</v>
      </c>
      <c r="I2280" s="31">
        <v>71</v>
      </c>
      <c r="J2280" s="84" t="s">
        <v>443</v>
      </c>
      <c r="K2280" s="98"/>
      <c r="L2280" s="98"/>
      <c r="M2280" s="98"/>
      <c r="N2280" s="83" t="s">
        <v>3550</v>
      </c>
      <c r="O2280" s="98">
        <v>1031920</v>
      </c>
      <c r="P2280" s="81"/>
      <c r="Q2280" s="33"/>
      <c r="R2280" s="39" t="s">
        <v>862</v>
      </c>
    </row>
    <row r="2281" spans="1:18" ht="18" customHeight="1" x14ac:dyDescent="0.15">
      <c r="A2281" s="30">
        <v>4</v>
      </c>
      <c r="B2281" s="31" t="s">
        <v>1070</v>
      </c>
      <c r="C2281" s="31">
        <v>1</v>
      </c>
      <c r="D2281" s="31" t="s">
        <v>1071</v>
      </c>
      <c r="E2281" s="31">
        <v>3</v>
      </c>
      <c r="F2281" s="31" t="s">
        <v>1103</v>
      </c>
      <c r="G2281" s="31">
        <v>13</v>
      </c>
      <c r="H2281" s="31" t="s">
        <v>39</v>
      </c>
      <c r="I2281" s="31">
        <v>71</v>
      </c>
      <c r="J2281" s="84" t="s">
        <v>443</v>
      </c>
      <c r="K2281" s="98"/>
      <c r="L2281" s="98"/>
      <c r="M2281" s="98"/>
      <c r="N2281" s="83" t="s">
        <v>3551</v>
      </c>
      <c r="O2281" s="98">
        <v>2342880</v>
      </c>
      <c r="P2281" s="81"/>
      <c r="Q2281" s="33"/>
      <c r="R2281" s="39" t="s">
        <v>862</v>
      </c>
    </row>
    <row r="2282" spans="1:18" ht="18" customHeight="1" x14ac:dyDescent="0.15">
      <c r="A2282" s="30">
        <v>4</v>
      </c>
      <c r="B2282" s="31" t="s">
        <v>1070</v>
      </c>
      <c r="C2282" s="31">
        <v>1</v>
      </c>
      <c r="D2282" s="31" t="s">
        <v>1071</v>
      </c>
      <c r="E2282" s="31">
        <v>3</v>
      </c>
      <c r="F2282" s="31" t="s">
        <v>1103</v>
      </c>
      <c r="G2282" s="31">
        <v>13</v>
      </c>
      <c r="H2282" s="31" t="s">
        <v>39</v>
      </c>
      <c r="I2282" s="31">
        <v>71</v>
      </c>
      <c r="J2282" s="84" t="s">
        <v>443</v>
      </c>
      <c r="K2282" s="98"/>
      <c r="L2282" s="98"/>
      <c r="M2282" s="98"/>
      <c r="N2282" s="83" t="s">
        <v>3552</v>
      </c>
      <c r="O2282" s="98">
        <v>1361280</v>
      </c>
      <c r="P2282" s="81"/>
      <c r="Q2282" s="33"/>
      <c r="R2282" s="39" t="s">
        <v>862</v>
      </c>
    </row>
    <row r="2283" spans="1:18" ht="18" customHeight="1" x14ac:dyDescent="0.15">
      <c r="A2283" s="30">
        <v>4</v>
      </c>
      <c r="B2283" s="31" t="s">
        <v>1070</v>
      </c>
      <c r="C2283" s="31">
        <v>1</v>
      </c>
      <c r="D2283" s="31" t="s">
        <v>1071</v>
      </c>
      <c r="E2283" s="31">
        <v>3</v>
      </c>
      <c r="F2283" s="31" t="s">
        <v>1103</v>
      </c>
      <c r="G2283" s="31">
        <v>13</v>
      </c>
      <c r="H2283" s="31" t="s">
        <v>39</v>
      </c>
      <c r="I2283" s="31">
        <v>71</v>
      </c>
      <c r="J2283" s="84" t="s">
        <v>443</v>
      </c>
      <c r="K2283" s="98"/>
      <c r="L2283" s="98"/>
      <c r="M2283" s="98"/>
      <c r="N2283" s="83" t="s">
        <v>3553</v>
      </c>
      <c r="O2283" s="98">
        <v>5000</v>
      </c>
      <c r="P2283" s="81"/>
      <c r="Q2283" s="33"/>
      <c r="R2283" s="39" t="s">
        <v>862</v>
      </c>
    </row>
    <row r="2284" spans="1:18" ht="18" customHeight="1" x14ac:dyDescent="0.15">
      <c r="A2284" s="30">
        <v>4</v>
      </c>
      <c r="B2284" s="31" t="s">
        <v>1070</v>
      </c>
      <c r="C2284" s="31">
        <v>1</v>
      </c>
      <c r="D2284" s="31" t="s">
        <v>1071</v>
      </c>
      <c r="E2284" s="31">
        <v>3</v>
      </c>
      <c r="F2284" s="31" t="s">
        <v>1103</v>
      </c>
      <c r="G2284" s="31">
        <v>13</v>
      </c>
      <c r="H2284" s="31" t="s">
        <v>39</v>
      </c>
      <c r="I2284" s="31">
        <v>71</v>
      </c>
      <c r="J2284" s="84" t="s">
        <v>443</v>
      </c>
      <c r="K2284" s="98"/>
      <c r="L2284" s="98"/>
      <c r="M2284" s="98"/>
      <c r="N2284" s="83" t="s">
        <v>3554</v>
      </c>
      <c r="O2284" s="98">
        <v>6195000</v>
      </c>
      <c r="P2284" s="81"/>
      <c r="Q2284" s="33"/>
      <c r="R2284" s="39" t="s">
        <v>862</v>
      </c>
    </row>
    <row r="2285" spans="1:18" ht="18" customHeight="1" x14ac:dyDescent="0.15">
      <c r="A2285" s="30">
        <v>4</v>
      </c>
      <c r="B2285" s="31" t="s">
        <v>1070</v>
      </c>
      <c r="C2285" s="31">
        <v>1</v>
      </c>
      <c r="D2285" s="31" t="s">
        <v>1071</v>
      </c>
      <c r="E2285" s="31">
        <v>3</v>
      </c>
      <c r="F2285" s="31" t="s">
        <v>1103</v>
      </c>
      <c r="G2285" s="31">
        <v>13</v>
      </c>
      <c r="H2285" s="31" t="s">
        <v>39</v>
      </c>
      <c r="I2285" s="31">
        <v>71</v>
      </c>
      <c r="J2285" s="84" t="s">
        <v>443</v>
      </c>
      <c r="K2285" s="98"/>
      <c r="L2285" s="98"/>
      <c r="M2285" s="98"/>
      <c r="N2285" s="83" t="s">
        <v>3555</v>
      </c>
      <c r="O2285" s="98">
        <v>102600</v>
      </c>
      <c r="P2285" s="81"/>
      <c r="Q2285" s="33"/>
      <c r="R2285" s="39" t="s">
        <v>862</v>
      </c>
    </row>
    <row r="2286" spans="1:18" ht="18" customHeight="1" x14ac:dyDescent="0.15">
      <c r="A2286" s="30">
        <v>4</v>
      </c>
      <c r="B2286" s="31" t="s">
        <v>1070</v>
      </c>
      <c r="C2286" s="31">
        <v>1</v>
      </c>
      <c r="D2286" s="31" t="s">
        <v>1071</v>
      </c>
      <c r="E2286" s="31">
        <v>3</v>
      </c>
      <c r="F2286" s="31" t="s">
        <v>1103</v>
      </c>
      <c r="G2286" s="31">
        <v>13</v>
      </c>
      <c r="H2286" s="31" t="s">
        <v>39</v>
      </c>
      <c r="I2286" s="31">
        <v>71</v>
      </c>
      <c r="J2286" s="84" t="s">
        <v>443</v>
      </c>
      <c r="K2286" s="98"/>
      <c r="L2286" s="98"/>
      <c r="M2286" s="98"/>
      <c r="N2286" s="83" t="s">
        <v>3556</v>
      </c>
      <c r="O2286" s="98">
        <v>1540000</v>
      </c>
      <c r="P2286" s="81"/>
      <c r="Q2286" s="33"/>
      <c r="R2286" s="39" t="s">
        <v>862</v>
      </c>
    </row>
    <row r="2287" spans="1:18" ht="18" customHeight="1" x14ac:dyDescent="0.15">
      <c r="A2287" s="30">
        <v>4</v>
      </c>
      <c r="B2287" s="31" t="s">
        <v>1070</v>
      </c>
      <c r="C2287" s="31">
        <v>1</v>
      </c>
      <c r="D2287" s="31" t="s">
        <v>1071</v>
      </c>
      <c r="E2287" s="31">
        <v>3</v>
      </c>
      <c r="F2287" s="31" t="s">
        <v>1103</v>
      </c>
      <c r="G2287" s="31">
        <v>13</v>
      </c>
      <c r="H2287" s="31" t="s">
        <v>39</v>
      </c>
      <c r="I2287" s="31">
        <v>71</v>
      </c>
      <c r="J2287" s="84" t="s">
        <v>443</v>
      </c>
      <c r="K2287" s="98"/>
      <c r="L2287" s="98"/>
      <c r="M2287" s="98"/>
      <c r="N2287" s="83" t="s">
        <v>3557</v>
      </c>
      <c r="O2287" s="98">
        <v>228600</v>
      </c>
      <c r="P2287" s="81"/>
      <c r="Q2287" s="33"/>
      <c r="R2287" s="39" t="s">
        <v>862</v>
      </c>
    </row>
    <row r="2288" spans="1:18" ht="18" customHeight="1" x14ac:dyDescent="0.15">
      <c r="A2288" s="30">
        <v>4</v>
      </c>
      <c r="B2288" s="31" t="s">
        <v>1070</v>
      </c>
      <c r="C2288" s="31">
        <v>1</v>
      </c>
      <c r="D2288" s="31" t="s">
        <v>1071</v>
      </c>
      <c r="E2288" s="31">
        <v>3</v>
      </c>
      <c r="F2288" s="31" t="s">
        <v>1103</v>
      </c>
      <c r="G2288" s="31">
        <v>13</v>
      </c>
      <c r="H2288" s="31" t="s">
        <v>39</v>
      </c>
      <c r="I2288" s="31">
        <v>71</v>
      </c>
      <c r="J2288" s="84" t="s">
        <v>443</v>
      </c>
      <c r="K2288" s="98"/>
      <c r="L2288" s="98"/>
      <c r="M2288" s="98"/>
      <c r="N2288" s="83" t="s">
        <v>3558</v>
      </c>
      <c r="O2288" s="98">
        <v>1100000</v>
      </c>
      <c r="P2288" s="81"/>
      <c r="Q2288" s="33"/>
      <c r="R2288" s="39" t="s">
        <v>862</v>
      </c>
    </row>
    <row r="2289" spans="1:18" ht="18" customHeight="1" x14ac:dyDescent="0.15">
      <c r="A2289" s="30">
        <v>4</v>
      </c>
      <c r="B2289" s="31" t="s">
        <v>1070</v>
      </c>
      <c r="C2289" s="31">
        <v>1</v>
      </c>
      <c r="D2289" s="31" t="s">
        <v>1071</v>
      </c>
      <c r="E2289" s="31">
        <v>3</v>
      </c>
      <c r="F2289" s="31" t="s">
        <v>1103</v>
      </c>
      <c r="G2289" s="31">
        <v>13</v>
      </c>
      <c r="H2289" s="31" t="s">
        <v>39</v>
      </c>
      <c r="I2289" s="31">
        <v>71</v>
      </c>
      <c r="J2289" s="84" t="s">
        <v>443</v>
      </c>
      <c r="K2289" s="98"/>
      <c r="L2289" s="98"/>
      <c r="M2289" s="98"/>
      <c r="N2289" s="83" t="s">
        <v>3559</v>
      </c>
      <c r="O2289" s="98">
        <v>1360000</v>
      </c>
      <c r="P2289" s="81"/>
      <c r="Q2289" s="33"/>
      <c r="R2289" s="39" t="s">
        <v>862</v>
      </c>
    </row>
    <row r="2290" spans="1:18" ht="18" customHeight="1" x14ac:dyDescent="0.15">
      <c r="A2290" s="30">
        <v>4</v>
      </c>
      <c r="B2290" s="31" t="s">
        <v>1070</v>
      </c>
      <c r="C2290" s="31">
        <v>1</v>
      </c>
      <c r="D2290" s="31" t="s">
        <v>1071</v>
      </c>
      <c r="E2290" s="31">
        <v>3</v>
      </c>
      <c r="F2290" s="31" t="s">
        <v>1103</v>
      </c>
      <c r="G2290" s="31">
        <v>13</v>
      </c>
      <c r="H2290" s="31" t="s">
        <v>39</v>
      </c>
      <c r="I2290" s="31">
        <v>71</v>
      </c>
      <c r="J2290" s="84" t="s">
        <v>443</v>
      </c>
      <c r="K2290" s="98"/>
      <c r="L2290" s="98"/>
      <c r="M2290" s="98"/>
      <c r="N2290" s="83" t="s">
        <v>3560</v>
      </c>
      <c r="O2290" s="98">
        <v>162000</v>
      </c>
      <c r="P2290" s="81"/>
      <c r="Q2290" s="33"/>
      <c r="R2290" s="39" t="s">
        <v>862</v>
      </c>
    </row>
    <row r="2291" spans="1:18" ht="18" customHeight="1" x14ac:dyDescent="0.15">
      <c r="A2291" s="30">
        <v>4</v>
      </c>
      <c r="B2291" s="31" t="s">
        <v>1070</v>
      </c>
      <c r="C2291" s="31">
        <v>1</v>
      </c>
      <c r="D2291" s="31" t="s">
        <v>1071</v>
      </c>
      <c r="E2291" s="31">
        <v>3</v>
      </c>
      <c r="F2291" s="31" t="s">
        <v>1103</v>
      </c>
      <c r="G2291" s="31">
        <v>13</v>
      </c>
      <c r="H2291" s="31" t="s">
        <v>39</v>
      </c>
      <c r="I2291" s="31">
        <v>71</v>
      </c>
      <c r="J2291" s="84" t="s">
        <v>443</v>
      </c>
      <c r="K2291" s="98"/>
      <c r="L2291" s="98"/>
      <c r="M2291" s="98"/>
      <c r="N2291" s="83" t="s">
        <v>3561</v>
      </c>
      <c r="O2291" s="98">
        <v>1513000</v>
      </c>
      <c r="P2291" s="81"/>
      <c r="Q2291" s="33"/>
      <c r="R2291" s="39" t="s">
        <v>862</v>
      </c>
    </row>
    <row r="2292" spans="1:18" ht="18" customHeight="1" x14ac:dyDescent="0.15">
      <c r="A2292" s="30">
        <v>4</v>
      </c>
      <c r="B2292" s="31" t="s">
        <v>1070</v>
      </c>
      <c r="C2292" s="31">
        <v>1</v>
      </c>
      <c r="D2292" s="31" t="s">
        <v>1071</v>
      </c>
      <c r="E2292" s="31">
        <v>3</v>
      </c>
      <c r="F2292" s="31" t="s">
        <v>1103</v>
      </c>
      <c r="G2292" s="31">
        <v>13</v>
      </c>
      <c r="H2292" s="31" t="s">
        <v>39</v>
      </c>
      <c r="I2292" s="31">
        <v>71</v>
      </c>
      <c r="J2292" s="84" t="s">
        <v>443</v>
      </c>
      <c r="K2292" s="98"/>
      <c r="L2292" s="98"/>
      <c r="M2292" s="98"/>
      <c r="N2292" s="83" t="s">
        <v>3562</v>
      </c>
      <c r="O2292" s="98">
        <v>1921000</v>
      </c>
      <c r="P2292" s="81"/>
      <c r="Q2292" s="33"/>
      <c r="R2292" s="39" t="s">
        <v>862</v>
      </c>
    </row>
    <row r="2293" spans="1:18" ht="18" customHeight="1" x14ac:dyDescent="0.15">
      <c r="A2293" s="30">
        <v>4</v>
      </c>
      <c r="B2293" s="31" t="s">
        <v>1070</v>
      </c>
      <c r="C2293" s="31">
        <v>1</v>
      </c>
      <c r="D2293" s="31" t="s">
        <v>1071</v>
      </c>
      <c r="E2293" s="31">
        <v>3</v>
      </c>
      <c r="F2293" s="31" t="s">
        <v>1103</v>
      </c>
      <c r="G2293" s="31">
        <v>13</v>
      </c>
      <c r="H2293" s="31" t="s">
        <v>39</v>
      </c>
      <c r="I2293" s="31">
        <v>71</v>
      </c>
      <c r="J2293" s="84" t="s">
        <v>443</v>
      </c>
      <c r="K2293" s="98"/>
      <c r="L2293" s="98"/>
      <c r="M2293" s="98"/>
      <c r="N2293" s="83" t="s">
        <v>3563</v>
      </c>
      <c r="O2293" s="98">
        <v>2343000</v>
      </c>
      <c r="P2293" s="81"/>
      <c r="Q2293" s="33"/>
      <c r="R2293" s="39" t="s">
        <v>862</v>
      </c>
    </row>
    <row r="2294" spans="1:18" ht="18" customHeight="1" x14ac:dyDescent="0.15">
      <c r="A2294" s="30">
        <v>4</v>
      </c>
      <c r="B2294" s="31" t="s">
        <v>1070</v>
      </c>
      <c r="C2294" s="31">
        <v>1</v>
      </c>
      <c r="D2294" s="31" t="s">
        <v>1071</v>
      </c>
      <c r="E2294" s="31">
        <v>3</v>
      </c>
      <c r="F2294" s="31" t="s">
        <v>1103</v>
      </c>
      <c r="G2294" s="31">
        <v>13</v>
      </c>
      <c r="H2294" s="31" t="s">
        <v>39</v>
      </c>
      <c r="I2294" s="31">
        <v>71</v>
      </c>
      <c r="J2294" s="84" t="s">
        <v>443</v>
      </c>
      <c r="K2294" s="98"/>
      <c r="L2294" s="98"/>
      <c r="M2294" s="98"/>
      <c r="N2294" s="83" t="s">
        <v>3564</v>
      </c>
      <c r="O2294" s="98">
        <v>830000</v>
      </c>
      <c r="P2294" s="81"/>
      <c r="Q2294" s="33"/>
      <c r="R2294" s="39" t="s">
        <v>862</v>
      </c>
    </row>
    <row r="2295" spans="1:18" ht="18" customHeight="1" x14ac:dyDescent="0.15">
      <c r="A2295" s="30">
        <v>4</v>
      </c>
      <c r="B2295" s="31" t="s">
        <v>1070</v>
      </c>
      <c r="C2295" s="31">
        <v>1</v>
      </c>
      <c r="D2295" s="31" t="s">
        <v>1071</v>
      </c>
      <c r="E2295" s="31">
        <v>3</v>
      </c>
      <c r="F2295" s="31" t="s">
        <v>1103</v>
      </c>
      <c r="G2295" s="31">
        <v>13</v>
      </c>
      <c r="H2295" s="31" t="s">
        <v>39</v>
      </c>
      <c r="I2295" s="31">
        <v>71</v>
      </c>
      <c r="J2295" s="84" t="s">
        <v>443</v>
      </c>
      <c r="K2295" s="98"/>
      <c r="L2295" s="98"/>
      <c r="M2295" s="98"/>
      <c r="N2295" s="83" t="s">
        <v>3565</v>
      </c>
      <c r="O2295" s="98">
        <v>448000</v>
      </c>
      <c r="P2295" s="81"/>
      <c r="Q2295" s="33"/>
      <c r="R2295" s="39" t="s">
        <v>862</v>
      </c>
    </row>
    <row r="2296" spans="1:18" ht="18" customHeight="1" x14ac:dyDescent="0.15">
      <c r="A2296" s="30">
        <v>4</v>
      </c>
      <c r="B2296" s="31" t="s">
        <v>1070</v>
      </c>
      <c r="C2296" s="31">
        <v>1</v>
      </c>
      <c r="D2296" s="31" t="s">
        <v>1071</v>
      </c>
      <c r="E2296" s="31">
        <v>3</v>
      </c>
      <c r="F2296" s="31" t="s">
        <v>1103</v>
      </c>
      <c r="G2296" s="31">
        <v>13</v>
      </c>
      <c r="H2296" s="31" t="s">
        <v>39</v>
      </c>
      <c r="I2296" s="31">
        <v>71</v>
      </c>
      <c r="J2296" s="84" t="s">
        <v>443</v>
      </c>
      <c r="K2296" s="98"/>
      <c r="L2296" s="98"/>
      <c r="M2296" s="98"/>
      <c r="N2296" s="83" t="s">
        <v>1170</v>
      </c>
      <c r="O2296" s="98"/>
      <c r="P2296" s="81"/>
      <c r="Q2296" s="33"/>
      <c r="R2296" s="39" t="s">
        <v>862</v>
      </c>
    </row>
    <row r="2297" spans="1:18" ht="18" customHeight="1" x14ac:dyDescent="0.15">
      <c r="A2297" s="30">
        <v>4</v>
      </c>
      <c r="B2297" s="31" t="s">
        <v>1070</v>
      </c>
      <c r="C2297" s="31">
        <v>1</v>
      </c>
      <c r="D2297" s="31" t="s">
        <v>1071</v>
      </c>
      <c r="E2297" s="31">
        <v>3</v>
      </c>
      <c r="F2297" s="31" t="s">
        <v>1103</v>
      </c>
      <c r="G2297" s="31">
        <v>13</v>
      </c>
      <c r="H2297" s="31" t="s">
        <v>39</v>
      </c>
      <c r="I2297" s="31">
        <v>71</v>
      </c>
      <c r="J2297" s="84" t="s">
        <v>443</v>
      </c>
      <c r="K2297" s="98"/>
      <c r="L2297" s="98"/>
      <c r="M2297" s="98"/>
      <c r="N2297" s="83" t="s">
        <v>3566</v>
      </c>
      <c r="O2297" s="98">
        <v>1853000</v>
      </c>
      <c r="P2297" s="81"/>
      <c r="Q2297" s="33"/>
      <c r="R2297" s="39" t="s">
        <v>862</v>
      </c>
    </row>
    <row r="2298" spans="1:18" ht="18" customHeight="1" x14ac:dyDescent="0.15">
      <c r="A2298" s="30">
        <v>4</v>
      </c>
      <c r="B2298" s="31" t="s">
        <v>1070</v>
      </c>
      <c r="C2298" s="31">
        <v>1</v>
      </c>
      <c r="D2298" s="31" t="s">
        <v>1071</v>
      </c>
      <c r="E2298" s="31">
        <v>3</v>
      </c>
      <c r="F2298" s="31" t="s">
        <v>1103</v>
      </c>
      <c r="G2298" s="31">
        <v>13</v>
      </c>
      <c r="H2298" s="31" t="s">
        <v>39</v>
      </c>
      <c r="I2298" s="31">
        <v>71</v>
      </c>
      <c r="J2298" s="84" t="s">
        <v>443</v>
      </c>
      <c r="K2298" s="98"/>
      <c r="L2298" s="98"/>
      <c r="M2298" s="98"/>
      <c r="N2298" s="83" t="s">
        <v>3567</v>
      </c>
      <c r="O2298" s="98">
        <v>3382000</v>
      </c>
      <c r="P2298" s="81"/>
      <c r="Q2298" s="33"/>
      <c r="R2298" s="39" t="s">
        <v>862</v>
      </c>
    </row>
    <row r="2299" spans="1:18" ht="18" customHeight="1" x14ac:dyDescent="0.15">
      <c r="A2299" s="30">
        <v>4</v>
      </c>
      <c r="B2299" s="31" t="s">
        <v>1070</v>
      </c>
      <c r="C2299" s="31">
        <v>1</v>
      </c>
      <c r="D2299" s="31" t="s">
        <v>1071</v>
      </c>
      <c r="E2299" s="31">
        <v>3</v>
      </c>
      <c r="F2299" s="31" t="s">
        <v>1103</v>
      </c>
      <c r="G2299" s="31">
        <v>13</v>
      </c>
      <c r="H2299" s="31" t="s">
        <v>39</v>
      </c>
      <c r="I2299" s="31">
        <v>71</v>
      </c>
      <c r="J2299" s="84" t="s">
        <v>443</v>
      </c>
      <c r="K2299" s="98"/>
      <c r="L2299" s="98"/>
      <c r="M2299" s="98"/>
      <c r="N2299" s="83" t="s">
        <v>3568</v>
      </c>
      <c r="O2299" s="98">
        <v>77600</v>
      </c>
      <c r="P2299" s="81"/>
      <c r="Q2299" s="33"/>
      <c r="R2299" s="39" t="s">
        <v>862</v>
      </c>
    </row>
    <row r="2300" spans="1:18" ht="18" customHeight="1" x14ac:dyDescent="0.15">
      <c r="A2300" s="30">
        <v>4</v>
      </c>
      <c r="B2300" s="31" t="s">
        <v>1070</v>
      </c>
      <c r="C2300" s="31">
        <v>1</v>
      </c>
      <c r="D2300" s="31" t="s">
        <v>1071</v>
      </c>
      <c r="E2300" s="31">
        <v>3</v>
      </c>
      <c r="F2300" s="31" t="s">
        <v>1103</v>
      </c>
      <c r="G2300" s="31">
        <v>13</v>
      </c>
      <c r="H2300" s="31" t="s">
        <v>39</v>
      </c>
      <c r="I2300" s="31">
        <v>71</v>
      </c>
      <c r="J2300" s="84" t="s">
        <v>443</v>
      </c>
      <c r="K2300" s="98"/>
      <c r="L2300" s="98"/>
      <c r="M2300" s="98"/>
      <c r="N2300" s="83" t="s">
        <v>3569</v>
      </c>
      <c r="O2300" s="98">
        <v>245600</v>
      </c>
      <c r="P2300" s="81"/>
      <c r="Q2300" s="33"/>
      <c r="R2300" s="39" t="s">
        <v>862</v>
      </c>
    </row>
    <row r="2301" spans="1:18" ht="18" customHeight="1" x14ac:dyDescent="0.15">
      <c r="A2301" s="30">
        <v>4</v>
      </c>
      <c r="B2301" s="31" t="s">
        <v>1070</v>
      </c>
      <c r="C2301" s="31">
        <v>1</v>
      </c>
      <c r="D2301" s="31" t="s">
        <v>1071</v>
      </c>
      <c r="E2301" s="31">
        <v>3</v>
      </c>
      <c r="F2301" s="31" t="s">
        <v>1103</v>
      </c>
      <c r="G2301" s="31">
        <v>13</v>
      </c>
      <c r="H2301" s="31" t="s">
        <v>39</v>
      </c>
      <c r="I2301" s="31">
        <v>71</v>
      </c>
      <c r="J2301" s="84" t="s">
        <v>443</v>
      </c>
      <c r="K2301" s="98"/>
      <c r="L2301" s="98"/>
      <c r="M2301" s="98"/>
      <c r="N2301" s="83" t="s">
        <v>3570</v>
      </c>
      <c r="O2301" s="98">
        <v>6118200</v>
      </c>
      <c r="P2301" s="81"/>
      <c r="Q2301" s="33"/>
      <c r="R2301" s="39" t="s">
        <v>862</v>
      </c>
    </row>
    <row r="2302" spans="1:18" ht="18" customHeight="1" x14ac:dyDescent="0.15">
      <c r="A2302" s="30">
        <v>4</v>
      </c>
      <c r="B2302" s="31" t="s">
        <v>1070</v>
      </c>
      <c r="C2302" s="31">
        <v>1</v>
      </c>
      <c r="D2302" s="31" t="s">
        <v>1071</v>
      </c>
      <c r="E2302" s="31">
        <v>3</v>
      </c>
      <c r="F2302" s="31" t="s">
        <v>1103</v>
      </c>
      <c r="G2302" s="31">
        <v>13</v>
      </c>
      <c r="H2302" s="31" t="s">
        <v>39</v>
      </c>
      <c r="I2302" s="31">
        <v>71</v>
      </c>
      <c r="J2302" s="84" t="s">
        <v>443</v>
      </c>
      <c r="K2302" s="98"/>
      <c r="L2302" s="98"/>
      <c r="M2302" s="98"/>
      <c r="N2302" s="83" t="s">
        <v>3571</v>
      </c>
      <c r="O2302" s="98">
        <v>513600</v>
      </c>
      <c r="P2302" s="81"/>
      <c r="Q2302" s="33"/>
      <c r="R2302" s="39" t="s">
        <v>862</v>
      </c>
    </row>
    <row r="2303" spans="1:18" ht="18" customHeight="1" x14ac:dyDescent="0.15">
      <c r="A2303" s="30">
        <v>4</v>
      </c>
      <c r="B2303" s="31" t="s">
        <v>1070</v>
      </c>
      <c r="C2303" s="31">
        <v>1</v>
      </c>
      <c r="D2303" s="31" t="s">
        <v>1071</v>
      </c>
      <c r="E2303" s="31">
        <v>3</v>
      </c>
      <c r="F2303" s="31" t="s">
        <v>1103</v>
      </c>
      <c r="G2303" s="31">
        <v>13</v>
      </c>
      <c r="H2303" s="31" t="s">
        <v>39</v>
      </c>
      <c r="I2303" s="31">
        <v>71</v>
      </c>
      <c r="J2303" s="84" t="s">
        <v>443</v>
      </c>
      <c r="K2303" s="98"/>
      <c r="L2303" s="98"/>
      <c r="M2303" s="98"/>
      <c r="N2303" s="83" t="s">
        <v>1171</v>
      </c>
      <c r="O2303" s="98"/>
      <c r="P2303" s="81"/>
      <c r="Q2303" s="33"/>
      <c r="R2303" s="39" t="s">
        <v>862</v>
      </c>
    </row>
    <row r="2304" spans="1:18" ht="18" customHeight="1" x14ac:dyDescent="0.15">
      <c r="A2304" s="30">
        <v>4</v>
      </c>
      <c r="B2304" s="31" t="s">
        <v>1070</v>
      </c>
      <c r="C2304" s="31">
        <v>1</v>
      </c>
      <c r="D2304" s="31" t="s">
        <v>1071</v>
      </c>
      <c r="E2304" s="31">
        <v>3</v>
      </c>
      <c r="F2304" s="31" t="s">
        <v>1103</v>
      </c>
      <c r="G2304" s="31">
        <v>13</v>
      </c>
      <c r="H2304" s="31" t="s">
        <v>39</v>
      </c>
      <c r="I2304" s="31">
        <v>71</v>
      </c>
      <c r="J2304" s="84" t="s">
        <v>443</v>
      </c>
      <c r="K2304" s="98"/>
      <c r="L2304" s="98"/>
      <c r="M2304" s="98"/>
      <c r="N2304" s="83" t="s">
        <v>3572</v>
      </c>
      <c r="O2304" s="98">
        <v>7410000</v>
      </c>
      <c r="P2304" s="81"/>
      <c r="Q2304" s="33"/>
      <c r="R2304" s="39" t="s">
        <v>862</v>
      </c>
    </row>
    <row r="2305" spans="1:18" ht="18" customHeight="1" x14ac:dyDescent="0.15">
      <c r="A2305" s="30">
        <v>4</v>
      </c>
      <c r="B2305" s="31" t="s">
        <v>1070</v>
      </c>
      <c r="C2305" s="31">
        <v>1</v>
      </c>
      <c r="D2305" s="31" t="s">
        <v>1071</v>
      </c>
      <c r="E2305" s="31">
        <v>3</v>
      </c>
      <c r="F2305" s="31" t="s">
        <v>1103</v>
      </c>
      <c r="G2305" s="31">
        <v>13</v>
      </c>
      <c r="H2305" s="31" t="s">
        <v>39</v>
      </c>
      <c r="I2305" s="31">
        <v>71</v>
      </c>
      <c r="J2305" s="84" t="s">
        <v>443</v>
      </c>
      <c r="K2305" s="98"/>
      <c r="L2305" s="98"/>
      <c r="M2305" s="98"/>
      <c r="N2305" s="83" t="s">
        <v>3573</v>
      </c>
      <c r="O2305" s="98">
        <v>261030</v>
      </c>
      <c r="P2305" s="81"/>
      <c r="Q2305" s="33"/>
      <c r="R2305" s="39" t="s">
        <v>862</v>
      </c>
    </row>
    <row r="2306" spans="1:18" ht="18" customHeight="1" x14ac:dyDescent="0.15">
      <c r="A2306" s="30">
        <v>4</v>
      </c>
      <c r="B2306" s="31" t="s">
        <v>1070</v>
      </c>
      <c r="C2306" s="31">
        <v>1</v>
      </c>
      <c r="D2306" s="31" t="s">
        <v>1071</v>
      </c>
      <c r="E2306" s="31">
        <v>3</v>
      </c>
      <c r="F2306" s="31" t="s">
        <v>1103</v>
      </c>
      <c r="G2306" s="31">
        <v>13</v>
      </c>
      <c r="H2306" s="31" t="s">
        <v>39</v>
      </c>
      <c r="I2306" s="31">
        <v>71</v>
      </c>
      <c r="J2306" s="84" t="s">
        <v>443</v>
      </c>
      <c r="K2306" s="98"/>
      <c r="L2306" s="98"/>
      <c r="M2306" s="98"/>
      <c r="N2306" s="83" t="s">
        <v>3574</v>
      </c>
      <c r="O2306" s="98">
        <v>759840</v>
      </c>
      <c r="P2306" s="81"/>
      <c r="Q2306" s="33"/>
      <c r="R2306" s="39" t="s">
        <v>862</v>
      </c>
    </row>
    <row r="2307" spans="1:18" ht="18" customHeight="1" x14ac:dyDescent="0.15">
      <c r="A2307" s="30">
        <v>4</v>
      </c>
      <c r="B2307" s="31" t="s">
        <v>1070</v>
      </c>
      <c r="C2307" s="31">
        <v>1</v>
      </c>
      <c r="D2307" s="31" t="s">
        <v>1071</v>
      </c>
      <c r="E2307" s="31">
        <v>3</v>
      </c>
      <c r="F2307" s="31" t="s">
        <v>1103</v>
      </c>
      <c r="G2307" s="31">
        <v>13</v>
      </c>
      <c r="H2307" s="31" t="s">
        <v>39</v>
      </c>
      <c r="I2307" s="31">
        <v>71</v>
      </c>
      <c r="J2307" s="84" t="s">
        <v>443</v>
      </c>
      <c r="K2307" s="98"/>
      <c r="L2307" s="98"/>
      <c r="M2307" s="98"/>
      <c r="N2307" s="83" t="s">
        <v>3575</v>
      </c>
      <c r="O2307" s="98">
        <v>2559600</v>
      </c>
      <c r="P2307" s="81"/>
      <c r="Q2307" s="33"/>
      <c r="R2307" s="39" t="s">
        <v>862</v>
      </c>
    </row>
    <row r="2308" spans="1:18" ht="18" customHeight="1" x14ac:dyDescent="0.15">
      <c r="A2308" s="30">
        <v>4</v>
      </c>
      <c r="B2308" s="31" t="s">
        <v>1070</v>
      </c>
      <c r="C2308" s="31">
        <v>1</v>
      </c>
      <c r="D2308" s="31" t="s">
        <v>1071</v>
      </c>
      <c r="E2308" s="31">
        <v>3</v>
      </c>
      <c r="F2308" s="31" t="s">
        <v>1103</v>
      </c>
      <c r="G2308" s="31">
        <v>13</v>
      </c>
      <c r="H2308" s="31" t="s">
        <v>39</v>
      </c>
      <c r="I2308" s="31">
        <v>71</v>
      </c>
      <c r="J2308" s="84" t="s">
        <v>443</v>
      </c>
      <c r="K2308" s="98"/>
      <c r="L2308" s="98"/>
      <c r="M2308" s="98"/>
      <c r="N2308" s="83" t="s">
        <v>3576</v>
      </c>
      <c r="O2308" s="98">
        <v>1485000</v>
      </c>
      <c r="P2308" s="81"/>
      <c r="Q2308" s="33"/>
      <c r="R2308" s="39" t="s">
        <v>862</v>
      </c>
    </row>
    <row r="2309" spans="1:18" ht="18" customHeight="1" x14ac:dyDescent="0.15">
      <c r="A2309" s="30">
        <v>4</v>
      </c>
      <c r="B2309" s="31" t="s">
        <v>1070</v>
      </c>
      <c r="C2309" s="31">
        <v>1</v>
      </c>
      <c r="D2309" s="31" t="s">
        <v>1071</v>
      </c>
      <c r="E2309" s="31">
        <v>3</v>
      </c>
      <c r="F2309" s="31" t="s">
        <v>1103</v>
      </c>
      <c r="G2309" s="31">
        <v>13</v>
      </c>
      <c r="H2309" s="31" t="s">
        <v>39</v>
      </c>
      <c r="I2309" s="31">
        <v>71</v>
      </c>
      <c r="J2309" s="84" t="s">
        <v>443</v>
      </c>
      <c r="K2309" s="98"/>
      <c r="L2309" s="98"/>
      <c r="M2309" s="98"/>
      <c r="N2309" s="83" t="s">
        <v>3577</v>
      </c>
      <c r="O2309" s="98">
        <v>1296400</v>
      </c>
      <c r="P2309" s="81"/>
      <c r="Q2309" s="33"/>
      <c r="R2309" s="39" t="s">
        <v>862</v>
      </c>
    </row>
    <row r="2310" spans="1:18" ht="18" customHeight="1" x14ac:dyDescent="0.15">
      <c r="A2310" s="30">
        <v>4</v>
      </c>
      <c r="B2310" s="31" t="s">
        <v>1070</v>
      </c>
      <c r="C2310" s="31">
        <v>1</v>
      </c>
      <c r="D2310" s="31" t="s">
        <v>1071</v>
      </c>
      <c r="E2310" s="31">
        <v>3</v>
      </c>
      <c r="F2310" s="31" t="s">
        <v>1103</v>
      </c>
      <c r="G2310" s="31">
        <v>13</v>
      </c>
      <c r="H2310" s="31" t="s">
        <v>39</v>
      </c>
      <c r="I2310" s="31">
        <v>71</v>
      </c>
      <c r="J2310" s="84" t="s">
        <v>443</v>
      </c>
      <c r="K2310" s="98"/>
      <c r="L2310" s="98"/>
      <c r="M2310" s="98"/>
      <c r="N2310" s="83" t="s">
        <v>1172</v>
      </c>
      <c r="O2310" s="98"/>
      <c r="P2310" s="81"/>
      <c r="Q2310" s="33"/>
      <c r="R2310" s="39" t="s">
        <v>862</v>
      </c>
    </row>
    <row r="2311" spans="1:18" ht="18" customHeight="1" x14ac:dyDescent="0.15">
      <c r="A2311" s="30">
        <v>4</v>
      </c>
      <c r="B2311" s="31" t="s">
        <v>1070</v>
      </c>
      <c r="C2311" s="31">
        <v>1</v>
      </c>
      <c r="D2311" s="31" t="s">
        <v>1071</v>
      </c>
      <c r="E2311" s="31">
        <v>3</v>
      </c>
      <c r="F2311" s="31" t="s">
        <v>1103</v>
      </c>
      <c r="G2311" s="31">
        <v>13</v>
      </c>
      <c r="H2311" s="31" t="s">
        <v>39</v>
      </c>
      <c r="I2311" s="31">
        <v>71</v>
      </c>
      <c r="J2311" s="84" t="s">
        <v>443</v>
      </c>
      <c r="K2311" s="98"/>
      <c r="L2311" s="98"/>
      <c r="M2311" s="98"/>
      <c r="N2311" s="83" t="s">
        <v>3578</v>
      </c>
      <c r="O2311" s="98">
        <v>640000</v>
      </c>
      <c r="P2311" s="81"/>
      <c r="Q2311" s="33"/>
      <c r="R2311" s="39" t="s">
        <v>862</v>
      </c>
    </row>
    <row r="2312" spans="1:18" ht="18" customHeight="1" x14ac:dyDescent="0.15">
      <c r="A2312" s="30">
        <v>4</v>
      </c>
      <c r="B2312" s="31" t="s">
        <v>1070</v>
      </c>
      <c r="C2312" s="31">
        <v>1</v>
      </c>
      <c r="D2312" s="31" t="s">
        <v>1071</v>
      </c>
      <c r="E2312" s="31">
        <v>3</v>
      </c>
      <c r="F2312" s="31" t="s">
        <v>1103</v>
      </c>
      <c r="G2312" s="31">
        <v>13</v>
      </c>
      <c r="H2312" s="31" t="s">
        <v>39</v>
      </c>
      <c r="I2312" s="31">
        <v>71</v>
      </c>
      <c r="J2312" s="84" t="s">
        <v>443</v>
      </c>
      <c r="K2312" s="98"/>
      <c r="L2312" s="98"/>
      <c r="M2312" s="98"/>
      <c r="N2312" s="83" t="s">
        <v>3579</v>
      </c>
      <c r="O2312" s="98">
        <v>138930</v>
      </c>
      <c r="P2312" s="81"/>
      <c r="Q2312" s="33"/>
      <c r="R2312" s="39" t="s">
        <v>862</v>
      </c>
    </row>
    <row r="2313" spans="1:18" ht="18" customHeight="1" x14ac:dyDescent="0.15">
      <c r="A2313" s="30">
        <v>4</v>
      </c>
      <c r="B2313" s="31" t="s">
        <v>1070</v>
      </c>
      <c r="C2313" s="31">
        <v>1</v>
      </c>
      <c r="D2313" s="31" t="s">
        <v>1071</v>
      </c>
      <c r="E2313" s="31">
        <v>3</v>
      </c>
      <c r="F2313" s="31" t="s">
        <v>1103</v>
      </c>
      <c r="G2313" s="31">
        <v>13</v>
      </c>
      <c r="H2313" s="31" t="s">
        <v>39</v>
      </c>
      <c r="I2313" s="31">
        <v>71</v>
      </c>
      <c r="J2313" s="84" t="s">
        <v>443</v>
      </c>
      <c r="K2313" s="98"/>
      <c r="L2313" s="98"/>
      <c r="M2313" s="98"/>
      <c r="N2313" s="83" t="s">
        <v>3580</v>
      </c>
      <c r="O2313" s="98">
        <v>23440</v>
      </c>
      <c r="P2313" s="81"/>
      <c r="Q2313" s="33"/>
      <c r="R2313" s="39" t="s">
        <v>862</v>
      </c>
    </row>
    <row r="2314" spans="1:18" ht="18" customHeight="1" x14ac:dyDescent="0.15">
      <c r="A2314" s="30">
        <v>4</v>
      </c>
      <c r="B2314" s="31" t="s">
        <v>1070</v>
      </c>
      <c r="C2314" s="31">
        <v>1</v>
      </c>
      <c r="D2314" s="31" t="s">
        <v>1071</v>
      </c>
      <c r="E2314" s="31">
        <v>3</v>
      </c>
      <c r="F2314" s="31" t="s">
        <v>1103</v>
      </c>
      <c r="G2314" s="31">
        <v>13</v>
      </c>
      <c r="H2314" s="31" t="s">
        <v>39</v>
      </c>
      <c r="I2314" s="31">
        <v>71</v>
      </c>
      <c r="J2314" s="84" t="s">
        <v>443</v>
      </c>
      <c r="K2314" s="98"/>
      <c r="L2314" s="98"/>
      <c r="M2314" s="98"/>
      <c r="N2314" s="83" t="s">
        <v>1173</v>
      </c>
      <c r="O2314" s="98"/>
      <c r="P2314" s="81"/>
      <c r="Q2314" s="33"/>
      <c r="R2314" s="39" t="s">
        <v>862</v>
      </c>
    </row>
    <row r="2315" spans="1:18" ht="18" customHeight="1" x14ac:dyDescent="0.15">
      <c r="A2315" s="30">
        <v>4</v>
      </c>
      <c r="B2315" s="31" t="s">
        <v>1070</v>
      </c>
      <c r="C2315" s="31">
        <v>1</v>
      </c>
      <c r="D2315" s="31" t="s">
        <v>1071</v>
      </c>
      <c r="E2315" s="31">
        <v>3</v>
      </c>
      <c r="F2315" s="31" t="s">
        <v>1103</v>
      </c>
      <c r="G2315" s="31">
        <v>13</v>
      </c>
      <c r="H2315" s="31" t="s">
        <v>39</v>
      </c>
      <c r="I2315" s="31">
        <v>71</v>
      </c>
      <c r="J2315" s="84" t="s">
        <v>443</v>
      </c>
      <c r="K2315" s="98"/>
      <c r="L2315" s="98"/>
      <c r="M2315" s="98"/>
      <c r="N2315" s="83" t="s">
        <v>3581</v>
      </c>
      <c r="O2315" s="98">
        <v>400000</v>
      </c>
      <c r="P2315" s="81"/>
      <c r="Q2315" s="33"/>
      <c r="R2315" s="39" t="s">
        <v>862</v>
      </c>
    </row>
    <row r="2316" spans="1:18" ht="18" customHeight="1" x14ac:dyDescent="0.15">
      <c r="A2316" s="30">
        <v>4</v>
      </c>
      <c r="B2316" s="31" t="s">
        <v>1070</v>
      </c>
      <c r="C2316" s="31">
        <v>1</v>
      </c>
      <c r="D2316" s="31" t="s">
        <v>1071</v>
      </c>
      <c r="E2316" s="31">
        <v>3</v>
      </c>
      <c r="F2316" s="31" t="s">
        <v>1103</v>
      </c>
      <c r="G2316" s="31">
        <v>13</v>
      </c>
      <c r="H2316" s="31" t="s">
        <v>39</v>
      </c>
      <c r="I2316" s="31">
        <v>71</v>
      </c>
      <c r="J2316" s="84" t="s">
        <v>443</v>
      </c>
      <c r="K2316" s="98"/>
      <c r="L2316" s="98"/>
      <c r="M2316" s="98"/>
      <c r="N2316" s="83" t="s">
        <v>1174</v>
      </c>
      <c r="O2316" s="98">
        <v>2000000</v>
      </c>
      <c r="P2316" s="81"/>
      <c r="Q2316" s="33"/>
      <c r="R2316" s="39" t="s">
        <v>862</v>
      </c>
    </row>
    <row r="2317" spans="1:18" ht="18" customHeight="1" x14ac:dyDescent="0.15">
      <c r="A2317" s="30">
        <v>4</v>
      </c>
      <c r="B2317" s="31" t="s">
        <v>1070</v>
      </c>
      <c r="C2317" s="31">
        <v>1</v>
      </c>
      <c r="D2317" s="31" t="s">
        <v>1071</v>
      </c>
      <c r="E2317" s="31">
        <v>3</v>
      </c>
      <c r="F2317" s="31" t="s">
        <v>1103</v>
      </c>
      <c r="G2317" s="31">
        <v>13</v>
      </c>
      <c r="H2317" s="31" t="s">
        <v>39</v>
      </c>
      <c r="I2317" s="31">
        <v>71</v>
      </c>
      <c r="J2317" s="84" t="s">
        <v>443</v>
      </c>
      <c r="K2317" s="98"/>
      <c r="L2317" s="98"/>
      <c r="M2317" s="98"/>
      <c r="N2317" s="83" t="s">
        <v>1175</v>
      </c>
      <c r="O2317" s="98"/>
      <c r="P2317" s="81"/>
      <c r="Q2317" s="33"/>
      <c r="R2317" s="39" t="s">
        <v>862</v>
      </c>
    </row>
    <row r="2318" spans="1:18" ht="18" customHeight="1" x14ac:dyDescent="0.15">
      <c r="A2318" s="30">
        <v>4</v>
      </c>
      <c r="B2318" s="31" t="s">
        <v>1070</v>
      </c>
      <c r="C2318" s="31">
        <v>1</v>
      </c>
      <c r="D2318" s="31" t="s">
        <v>1071</v>
      </c>
      <c r="E2318" s="31">
        <v>3</v>
      </c>
      <c r="F2318" s="31" t="s">
        <v>1103</v>
      </c>
      <c r="G2318" s="31">
        <v>13</v>
      </c>
      <c r="H2318" s="31" t="s">
        <v>39</v>
      </c>
      <c r="I2318" s="31">
        <v>71</v>
      </c>
      <c r="J2318" s="84" t="s">
        <v>443</v>
      </c>
      <c r="K2318" s="98"/>
      <c r="L2318" s="98"/>
      <c r="M2318" s="98"/>
      <c r="N2318" s="83" t="s">
        <v>3582</v>
      </c>
      <c r="O2318" s="98">
        <v>572220</v>
      </c>
      <c r="P2318" s="81"/>
      <c r="Q2318" s="33"/>
      <c r="R2318" s="39" t="s">
        <v>862</v>
      </c>
    </row>
    <row r="2319" spans="1:18" ht="18" customHeight="1" x14ac:dyDescent="0.15">
      <c r="A2319" s="30">
        <v>4</v>
      </c>
      <c r="B2319" s="31" t="s">
        <v>1070</v>
      </c>
      <c r="C2319" s="31">
        <v>1</v>
      </c>
      <c r="D2319" s="31" t="s">
        <v>1071</v>
      </c>
      <c r="E2319" s="31">
        <v>3</v>
      </c>
      <c r="F2319" s="31" t="s">
        <v>1103</v>
      </c>
      <c r="G2319" s="31">
        <v>13</v>
      </c>
      <c r="H2319" s="31" t="s">
        <v>39</v>
      </c>
      <c r="I2319" s="31">
        <v>71</v>
      </c>
      <c r="J2319" s="84" t="s">
        <v>443</v>
      </c>
      <c r="K2319" s="98"/>
      <c r="L2319" s="98"/>
      <c r="M2319" s="98"/>
      <c r="N2319" s="83" t="s">
        <v>1176</v>
      </c>
      <c r="O2319" s="98"/>
      <c r="P2319" s="81"/>
      <c r="Q2319" s="33"/>
      <c r="R2319" s="39" t="s">
        <v>862</v>
      </c>
    </row>
    <row r="2320" spans="1:18" ht="18" customHeight="1" x14ac:dyDescent="0.15">
      <c r="A2320" s="30">
        <v>4</v>
      </c>
      <c r="B2320" s="31" t="s">
        <v>1070</v>
      </c>
      <c r="C2320" s="31">
        <v>1</v>
      </c>
      <c r="D2320" s="31" t="s">
        <v>1071</v>
      </c>
      <c r="E2320" s="31">
        <v>3</v>
      </c>
      <c r="F2320" s="31" t="s">
        <v>1103</v>
      </c>
      <c r="G2320" s="31">
        <v>13</v>
      </c>
      <c r="H2320" s="31" t="s">
        <v>39</v>
      </c>
      <c r="I2320" s="31">
        <v>71</v>
      </c>
      <c r="J2320" s="84" t="s">
        <v>443</v>
      </c>
      <c r="K2320" s="98"/>
      <c r="L2320" s="98"/>
      <c r="M2320" s="98"/>
      <c r="N2320" s="83" t="s">
        <v>3583</v>
      </c>
      <c r="O2320" s="98">
        <v>330000</v>
      </c>
      <c r="P2320" s="81"/>
      <c r="Q2320" s="33"/>
      <c r="R2320" s="39" t="s">
        <v>862</v>
      </c>
    </row>
    <row r="2321" spans="1:18" ht="18" customHeight="1" x14ac:dyDescent="0.15">
      <c r="A2321" s="30">
        <v>4</v>
      </c>
      <c r="B2321" s="31" t="s">
        <v>1070</v>
      </c>
      <c r="C2321" s="31">
        <v>1</v>
      </c>
      <c r="D2321" s="31" t="s">
        <v>1071</v>
      </c>
      <c r="E2321" s="31">
        <v>3</v>
      </c>
      <c r="F2321" s="31" t="s">
        <v>1103</v>
      </c>
      <c r="G2321" s="32">
        <v>14</v>
      </c>
      <c r="H2321" s="32" t="s">
        <v>40</v>
      </c>
      <c r="I2321" s="32"/>
      <c r="J2321" s="83"/>
      <c r="K2321" s="98"/>
      <c r="L2321" s="98"/>
      <c r="M2321" s="98"/>
      <c r="N2321" s="83"/>
      <c r="O2321" s="33"/>
      <c r="P2321" s="81"/>
      <c r="Q2321" s="33"/>
      <c r="R2321" s="39" t="s">
        <v>862</v>
      </c>
    </row>
    <row r="2322" spans="1:18" ht="18" customHeight="1" x14ac:dyDescent="0.15">
      <c r="A2322" s="30">
        <v>4</v>
      </c>
      <c r="B2322" s="31" t="s">
        <v>1070</v>
      </c>
      <c r="C2322" s="31">
        <v>1</v>
      </c>
      <c r="D2322" s="31" t="s">
        <v>1071</v>
      </c>
      <c r="E2322" s="31">
        <v>3</v>
      </c>
      <c r="F2322" s="31" t="s">
        <v>1103</v>
      </c>
      <c r="G2322" s="31">
        <v>14</v>
      </c>
      <c r="H2322" s="31" t="s">
        <v>40</v>
      </c>
      <c r="I2322" s="32">
        <v>1</v>
      </c>
      <c r="J2322" s="83" t="s">
        <v>41</v>
      </c>
      <c r="K2322" s="98">
        <v>234</v>
      </c>
      <c r="L2322" s="98">
        <v>291</v>
      </c>
      <c r="M2322" s="98">
        <f>K2322-L2322</f>
        <v>-57</v>
      </c>
      <c r="N2322" s="83" t="s">
        <v>1177</v>
      </c>
      <c r="O2322" s="98">
        <v>10000</v>
      </c>
      <c r="P2322" s="81"/>
      <c r="Q2322" s="33"/>
      <c r="R2322" s="39" t="s">
        <v>862</v>
      </c>
    </row>
    <row r="2323" spans="1:18" ht="18" customHeight="1" x14ac:dyDescent="0.15">
      <c r="A2323" s="30">
        <v>4</v>
      </c>
      <c r="B2323" s="31" t="s">
        <v>1070</v>
      </c>
      <c r="C2323" s="31">
        <v>1</v>
      </c>
      <c r="D2323" s="31" t="s">
        <v>1071</v>
      </c>
      <c r="E2323" s="31">
        <v>3</v>
      </c>
      <c r="F2323" s="31" t="s">
        <v>1103</v>
      </c>
      <c r="G2323" s="31">
        <v>14</v>
      </c>
      <c r="H2323" s="31" t="s">
        <v>40</v>
      </c>
      <c r="I2323" s="31">
        <v>1</v>
      </c>
      <c r="J2323" s="84" t="s">
        <v>41</v>
      </c>
      <c r="K2323" s="98"/>
      <c r="L2323" s="98"/>
      <c r="M2323" s="98"/>
      <c r="N2323" s="83" t="s">
        <v>1178</v>
      </c>
      <c r="O2323" s="98">
        <v>20000</v>
      </c>
      <c r="P2323" s="81"/>
      <c r="Q2323" s="33"/>
      <c r="R2323" s="39" t="s">
        <v>862</v>
      </c>
    </row>
    <row r="2324" spans="1:18" ht="18" customHeight="1" x14ac:dyDescent="0.15">
      <c r="A2324" s="30">
        <v>4</v>
      </c>
      <c r="B2324" s="31" t="s">
        <v>1070</v>
      </c>
      <c r="C2324" s="31">
        <v>1</v>
      </c>
      <c r="D2324" s="31" t="s">
        <v>1071</v>
      </c>
      <c r="E2324" s="31">
        <v>3</v>
      </c>
      <c r="F2324" s="31" t="s">
        <v>1103</v>
      </c>
      <c r="G2324" s="31">
        <v>14</v>
      </c>
      <c r="H2324" s="31" t="s">
        <v>40</v>
      </c>
      <c r="I2324" s="31">
        <v>1</v>
      </c>
      <c r="J2324" s="84" t="s">
        <v>41</v>
      </c>
      <c r="K2324" s="98"/>
      <c r="L2324" s="98"/>
      <c r="M2324" s="98"/>
      <c r="N2324" s="83" t="s">
        <v>3584</v>
      </c>
      <c r="O2324" s="98">
        <v>204000</v>
      </c>
      <c r="P2324" s="81"/>
      <c r="Q2324" s="33"/>
      <c r="R2324" s="39" t="s">
        <v>862</v>
      </c>
    </row>
    <row r="2325" spans="1:18" ht="18" customHeight="1" x14ac:dyDescent="0.15">
      <c r="A2325" s="30">
        <v>4</v>
      </c>
      <c r="B2325" s="31" t="s">
        <v>1070</v>
      </c>
      <c r="C2325" s="31">
        <v>1</v>
      </c>
      <c r="D2325" s="31" t="s">
        <v>1071</v>
      </c>
      <c r="E2325" s="31">
        <v>3</v>
      </c>
      <c r="F2325" s="31" t="s">
        <v>1103</v>
      </c>
      <c r="G2325" s="31">
        <v>14</v>
      </c>
      <c r="H2325" s="31" t="s">
        <v>40</v>
      </c>
      <c r="I2325" s="32">
        <v>41</v>
      </c>
      <c r="J2325" s="83" t="s">
        <v>182</v>
      </c>
      <c r="K2325" s="98">
        <v>1353</v>
      </c>
      <c r="L2325" s="98">
        <v>1341</v>
      </c>
      <c r="M2325" s="98">
        <f>K2325-L2325</f>
        <v>12</v>
      </c>
      <c r="N2325" s="83" t="s">
        <v>1179</v>
      </c>
      <c r="O2325" s="98">
        <v>1352472</v>
      </c>
      <c r="P2325" s="81"/>
      <c r="Q2325" s="33"/>
      <c r="R2325" s="39" t="s">
        <v>862</v>
      </c>
    </row>
    <row r="2326" spans="1:18" ht="18" customHeight="1" x14ac:dyDescent="0.15">
      <c r="A2326" s="30">
        <v>4</v>
      </c>
      <c r="B2326" s="31" t="s">
        <v>1070</v>
      </c>
      <c r="C2326" s="31">
        <v>1</v>
      </c>
      <c r="D2326" s="31" t="s">
        <v>1071</v>
      </c>
      <c r="E2326" s="31">
        <v>3</v>
      </c>
      <c r="F2326" s="31" t="s">
        <v>1103</v>
      </c>
      <c r="G2326" s="32">
        <v>18</v>
      </c>
      <c r="H2326" s="32" t="s">
        <v>125</v>
      </c>
      <c r="I2326" s="32"/>
      <c r="J2326" s="83"/>
      <c r="K2326" s="98"/>
      <c r="L2326" s="98"/>
      <c r="M2326" s="98"/>
      <c r="N2326" s="83"/>
      <c r="O2326" s="33"/>
      <c r="P2326" s="81"/>
      <c r="Q2326" s="33"/>
      <c r="R2326" s="39" t="s">
        <v>862</v>
      </c>
    </row>
    <row r="2327" spans="1:18" ht="18" customHeight="1" x14ac:dyDescent="0.15">
      <c r="A2327" s="30">
        <v>4</v>
      </c>
      <c r="B2327" s="31" t="s">
        <v>1070</v>
      </c>
      <c r="C2327" s="31">
        <v>1</v>
      </c>
      <c r="D2327" s="31" t="s">
        <v>1071</v>
      </c>
      <c r="E2327" s="31">
        <v>3</v>
      </c>
      <c r="F2327" s="31" t="s">
        <v>1103</v>
      </c>
      <c r="G2327" s="31">
        <v>18</v>
      </c>
      <c r="H2327" s="31" t="s">
        <v>125</v>
      </c>
      <c r="I2327" s="32">
        <v>41</v>
      </c>
      <c r="J2327" s="83" t="s">
        <v>1180</v>
      </c>
      <c r="K2327" s="98">
        <v>580</v>
      </c>
      <c r="L2327" s="98">
        <v>580</v>
      </c>
      <c r="M2327" s="98">
        <f>K2327-L2327</f>
        <v>0</v>
      </c>
      <c r="N2327" s="83" t="s">
        <v>1181</v>
      </c>
      <c r="O2327" s="98">
        <v>100000</v>
      </c>
      <c r="P2327" s="81"/>
      <c r="Q2327" s="33"/>
      <c r="R2327" s="39" t="s">
        <v>862</v>
      </c>
    </row>
    <row r="2328" spans="1:18" ht="18" customHeight="1" x14ac:dyDescent="0.15">
      <c r="A2328" s="30">
        <v>4</v>
      </c>
      <c r="B2328" s="31" t="s">
        <v>1070</v>
      </c>
      <c r="C2328" s="31">
        <v>1</v>
      </c>
      <c r="D2328" s="31" t="s">
        <v>1071</v>
      </c>
      <c r="E2328" s="31">
        <v>3</v>
      </c>
      <c r="F2328" s="31" t="s">
        <v>1103</v>
      </c>
      <c r="G2328" s="31">
        <v>18</v>
      </c>
      <c r="H2328" s="31" t="s">
        <v>125</v>
      </c>
      <c r="I2328" s="31">
        <v>41</v>
      </c>
      <c r="J2328" s="84" t="s">
        <v>1180</v>
      </c>
      <c r="K2328" s="98"/>
      <c r="L2328" s="98"/>
      <c r="M2328" s="98"/>
      <c r="N2328" s="83" t="s">
        <v>1182</v>
      </c>
      <c r="O2328" s="98">
        <v>80000</v>
      </c>
      <c r="P2328" s="81"/>
      <c r="Q2328" s="33"/>
      <c r="R2328" s="39" t="s">
        <v>862</v>
      </c>
    </row>
    <row r="2329" spans="1:18" ht="18" customHeight="1" x14ac:dyDescent="0.15">
      <c r="A2329" s="30">
        <v>4</v>
      </c>
      <c r="B2329" s="31" t="s">
        <v>1070</v>
      </c>
      <c r="C2329" s="31">
        <v>1</v>
      </c>
      <c r="D2329" s="31" t="s">
        <v>1071</v>
      </c>
      <c r="E2329" s="31">
        <v>3</v>
      </c>
      <c r="F2329" s="31" t="s">
        <v>1103</v>
      </c>
      <c r="G2329" s="31">
        <v>18</v>
      </c>
      <c r="H2329" s="31" t="s">
        <v>125</v>
      </c>
      <c r="I2329" s="31">
        <v>41</v>
      </c>
      <c r="J2329" s="84" t="s">
        <v>1180</v>
      </c>
      <c r="K2329" s="98"/>
      <c r="L2329" s="98"/>
      <c r="M2329" s="98"/>
      <c r="N2329" s="83" t="s">
        <v>1183</v>
      </c>
      <c r="O2329" s="98">
        <v>400000</v>
      </c>
      <c r="P2329" s="81"/>
      <c r="Q2329" s="33"/>
      <c r="R2329" s="39" t="s">
        <v>862</v>
      </c>
    </row>
    <row r="2330" spans="1:18" ht="18" customHeight="1" x14ac:dyDescent="0.15">
      <c r="A2330" s="30">
        <v>4</v>
      </c>
      <c r="B2330" s="31" t="s">
        <v>1070</v>
      </c>
      <c r="C2330" s="31">
        <v>1</v>
      </c>
      <c r="D2330" s="31" t="s">
        <v>1071</v>
      </c>
      <c r="E2330" s="31">
        <v>3</v>
      </c>
      <c r="F2330" s="31" t="s">
        <v>1103</v>
      </c>
      <c r="G2330" s="31">
        <v>18</v>
      </c>
      <c r="H2330" s="31" t="s">
        <v>125</v>
      </c>
      <c r="I2330" s="32">
        <v>51</v>
      </c>
      <c r="J2330" s="83" t="s">
        <v>1184</v>
      </c>
      <c r="K2330" s="98">
        <v>20</v>
      </c>
      <c r="L2330" s="98">
        <v>20</v>
      </c>
      <c r="M2330" s="98">
        <f>K2330-L2330</f>
        <v>0</v>
      </c>
      <c r="N2330" s="83" t="s">
        <v>1185</v>
      </c>
      <c r="O2330" s="98">
        <v>10000</v>
      </c>
      <c r="P2330" s="81"/>
      <c r="Q2330" s="33"/>
      <c r="R2330" s="39" t="s">
        <v>862</v>
      </c>
    </row>
    <row r="2331" spans="1:18" ht="18" customHeight="1" x14ac:dyDescent="0.15">
      <c r="A2331" s="30">
        <v>4</v>
      </c>
      <c r="B2331" s="31" t="s">
        <v>1070</v>
      </c>
      <c r="C2331" s="31">
        <v>1</v>
      </c>
      <c r="D2331" s="31" t="s">
        <v>1071</v>
      </c>
      <c r="E2331" s="31">
        <v>3</v>
      </c>
      <c r="F2331" s="31" t="s">
        <v>1103</v>
      </c>
      <c r="G2331" s="31">
        <v>18</v>
      </c>
      <c r="H2331" s="31" t="s">
        <v>125</v>
      </c>
      <c r="I2331" s="31">
        <v>51</v>
      </c>
      <c r="J2331" s="84" t="s">
        <v>1184</v>
      </c>
      <c r="K2331" s="98"/>
      <c r="L2331" s="98"/>
      <c r="M2331" s="98"/>
      <c r="N2331" s="83" t="s">
        <v>1186</v>
      </c>
      <c r="O2331" s="98">
        <v>10000</v>
      </c>
      <c r="P2331" s="81"/>
      <c r="Q2331" s="33"/>
      <c r="R2331" s="39" t="s">
        <v>862</v>
      </c>
    </row>
    <row r="2332" spans="1:18" ht="18" customHeight="1" x14ac:dyDescent="0.15">
      <c r="A2332" s="30">
        <v>4</v>
      </c>
      <c r="B2332" s="31" t="s">
        <v>1070</v>
      </c>
      <c r="C2332" s="31">
        <v>1</v>
      </c>
      <c r="D2332" s="31" t="s">
        <v>1071</v>
      </c>
      <c r="E2332" s="31">
        <v>3</v>
      </c>
      <c r="F2332" s="31" t="s">
        <v>1103</v>
      </c>
      <c r="G2332" s="32">
        <v>19</v>
      </c>
      <c r="H2332" s="32" t="s">
        <v>42</v>
      </c>
      <c r="I2332" s="32"/>
      <c r="J2332" s="83"/>
      <c r="K2332" s="98"/>
      <c r="L2332" s="98"/>
      <c r="M2332" s="98"/>
      <c r="N2332" s="83"/>
      <c r="O2332" s="33"/>
      <c r="P2332" s="81"/>
      <c r="Q2332" s="33"/>
      <c r="R2332" s="39" t="s">
        <v>862</v>
      </c>
    </row>
    <row r="2333" spans="1:18" ht="18" customHeight="1" x14ac:dyDescent="0.15">
      <c r="A2333" s="30">
        <v>4</v>
      </c>
      <c r="B2333" s="31" t="s">
        <v>1070</v>
      </c>
      <c r="C2333" s="31">
        <v>1</v>
      </c>
      <c r="D2333" s="31" t="s">
        <v>1071</v>
      </c>
      <c r="E2333" s="31">
        <v>3</v>
      </c>
      <c r="F2333" s="31" t="s">
        <v>1103</v>
      </c>
      <c r="G2333" s="31">
        <v>19</v>
      </c>
      <c r="H2333" s="31" t="s">
        <v>42</v>
      </c>
      <c r="I2333" s="32">
        <v>31</v>
      </c>
      <c r="J2333" s="83" t="s">
        <v>386</v>
      </c>
      <c r="K2333" s="98">
        <v>5075</v>
      </c>
      <c r="L2333" s="98">
        <v>6940</v>
      </c>
      <c r="M2333" s="98">
        <f>K2333-L2333</f>
        <v>-1865</v>
      </c>
      <c r="N2333" s="83" t="s">
        <v>1187</v>
      </c>
      <c r="O2333" s="98">
        <v>200000</v>
      </c>
      <c r="P2333" s="81"/>
      <c r="Q2333" s="33"/>
      <c r="R2333" s="39" t="s">
        <v>862</v>
      </c>
    </row>
    <row r="2334" spans="1:18" ht="18" customHeight="1" x14ac:dyDescent="0.15">
      <c r="A2334" s="30">
        <v>4</v>
      </c>
      <c r="B2334" s="31" t="s">
        <v>1070</v>
      </c>
      <c r="C2334" s="31">
        <v>1</v>
      </c>
      <c r="D2334" s="31" t="s">
        <v>1071</v>
      </c>
      <c r="E2334" s="31">
        <v>3</v>
      </c>
      <c r="F2334" s="31" t="s">
        <v>1103</v>
      </c>
      <c r="G2334" s="31">
        <v>19</v>
      </c>
      <c r="H2334" s="31" t="s">
        <v>42</v>
      </c>
      <c r="I2334" s="31">
        <v>31</v>
      </c>
      <c r="J2334" s="84" t="s">
        <v>386</v>
      </c>
      <c r="K2334" s="98"/>
      <c r="L2334" s="98"/>
      <c r="M2334" s="98"/>
      <c r="N2334" s="83" t="s">
        <v>1188</v>
      </c>
      <c r="O2334" s="98"/>
      <c r="P2334" s="81"/>
      <c r="Q2334" s="33"/>
      <c r="R2334" s="39" t="s">
        <v>862</v>
      </c>
    </row>
    <row r="2335" spans="1:18" ht="18" customHeight="1" x14ac:dyDescent="0.15">
      <c r="A2335" s="30">
        <v>4</v>
      </c>
      <c r="B2335" s="31" t="s">
        <v>1070</v>
      </c>
      <c r="C2335" s="31">
        <v>1</v>
      </c>
      <c r="D2335" s="31" t="s">
        <v>1071</v>
      </c>
      <c r="E2335" s="31">
        <v>3</v>
      </c>
      <c r="F2335" s="31" t="s">
        <v>1103</v>
      </c>
      <c r="G2335" s="31">
        <v>19</v>
      </c>
      <c r="H2335" s="31" t="s">
        <v>42</v>
      </c>
      <c r="I2335" s="31">
        <v>31</v>
      </c>
      <c r="J2335" s="84" t="s">
        <v>386</v>
      </c>
      <c r="K2335" s="98"/>
      <c r="L2335" s="98"/>
      <c r="M2335" s="98"/>
      <c r="N2335" s="83" t="s">
        <v>3585</v>
      </c>
      <c r="O2335" s="98">
        <v>2640000</v>
      </c>
      <c r="P2335" s="81"/>
      <c r="Q2335" s="33"/>
      <c r="R2335" s="39" t="s">
        <v>862</v>
      </c>
    </row>
    <row r="2336" spans="1:18" ht="18" customHeight="1" x14ac:dyDescent="0.15">
      <c r="A2336" s="30">
        <v>4</v>
      </c>
      <c r="B2336" s="31" t="s">
        <v>1070</v>
      </c>
      <c r="C2336" s="31">
        <v>1</v>
      </c>
      <c r="D2336" s="31" t="s">
        <v>1071</v>
      </c>
      <c r="E2336" s="31">
        <v>3</v>
      </c>
      <c r="F2336" s="31" t="s">
        <v>1103</v>
      </c>
      <c r="G2336" s="31">
        <v>19</v>
      </c>
      <c r="H2336" s="31" t="s">
        <v>42</v>
      </c>
      <c r="I2336" s="31">
        <v>31</v>
      </c>
      <c r="J2336" s="84" t="s">
        <v>386</v>
      </c>
      <c r="K2336" s="98"/>
      <c r="L2336" s="98"/>
      <c r="M2336" s="98"/>
      <c r="N2336" s="83" t="s">
        <v>3586</v>
      </c>
      <c r="O2336" s="98">
        <v>495000</v>
      </c>
      <c r="P2336" s="81"/>
      <c r="Q2336" s="33"/>
      <c r="R2336" s="39" t="s">
        <v>862</v>
      </c>
    </row>
    <row r="2337" spans="1:18" ht="18" customHeight="1" x14ac:dyDescent="0.15">
      <c r="A2337" s="30">
        <v>4</v>
      </c>
      <c r="B2337" s="31" t="s">
        <v>1070</v>
      </c>
      <c r="C2337" s="31">
        <v>1</v>
      </c>
      <c r="D2337" s="31" t="s">
        <v>1071</v>
      </c>
      <c r="E2337" s="31">
        <v>3</v>
      </c>
      <c r="F2337" s="31" t="s">
        <v>1103</v>
      </c>
      <c r="G2337" s="31">
        <v>19</v>
      </c>
      <c r="H2337" s="31" t="s">
        <v>42</v>
      </c>
      <c r="I2337" s="31">
        <v>31</v>
      </c>
      <c r="J2337" s="84" t="s">
        <v>386</v>
      </c>
      <c r="K2337" s="98"/>
      <c r="L2337" s="98"/>
      <c r="M2337" s="98"/>
      <c r="N2337" s="83" t="s">
        <v>3587</v>
      </c>
      <c r="O2337" s="98">
        <v>1500000</v>
      </c>
      <c r="P2337" s="81"/>
      <c r="Q2337" s="33"/>
      <c r="R2337" s="39" t="s">
        <v>862</v>
      </c>
    </row>
    <row r="2338" spans="1:18" ht="18" customHeight="1" x14ac:dyDescent="0.15">
      <c r="A2338" s="30">
        <v>4</v>
      </c>
      <c r="B2338" s="31" t="s">
        <v>1070</v>
      </c>
      <c r="C2338" s="31">
        <v>1</v>
      </c>
      <c r="D2338" s="31" t="s">
        <v>1071</v>
      </c>
      <c r="E2338" s="31">
        <v>3</v>
      </c>
      <c r="F2338" s="31" t="s">
        <v>1103</v>
      </c>
      <c r="G2338" s="31">
        <v>19</v>
      </c>
      <c r="H2338" s="31" t="s">
        <v>42</v>
      </c>
      <c r="I2338" s="31">
        <v>31</v>
      </c>
      <c r="J2338" s="84" t="s">
        <v>386</v>
      </c>
      <c r="K2338" s="98"/>
      <c r="L2338" s="98"/>
      <c r="M2338" s="98"/>
      <c r="N2338" s="83" t="s">
        <v>1189</v>
      </c>
      <c r="O2338" s="98"/>
      <c r="P2338" s="81"/>
      <c r="Q2338" s="33"/>
      <c r="R2338" s="39" t="s">
        <v>862</v>
      </c>
    </row>
    <row r="2339" spans="1:18" ht="18" customHeight="1" x14ac:dyDescent="0.15">
      <c r="A2339" s="30">
        <v>4</v>
      </c>
      <c r="B2339" s="31" t="s">
        <v>1070</v>
      </c>
      <c r="C2339" s="31">
        <v>1</v>
      </c>
      <c r="D2339" s="31" t="s">
        <v>1071</v>
      </c>
      <c r="E2339" s="31">
        <v>3</v>
      </c>
      <c r="F2339" s="31" t="s">
        <v>1103</v>
      </c>
      <c r="G2339" s="31">
        <v>19</v>
      </c>
      <c r="H2339" s="31" t="s">
        <v>42</v>
      </c>
      <c r="I2339" s="31">
        <v>31</v>
      </c>
      <c r="J2339" s="84" t="s">
        <v>386</v>
      </c>
      <c r="K2339" s="98"/>
      <c r="L2339" s="98"/>
      <c r="M2339" s="98"/>
      <c r="N2339" s="83" t="s">
        <v>1190</v>
      </c>
      <c r="O2339" s="98"/>
      <c r="P2339" s="81"/>
      <c r="Q2339" s="33"/>
      <c r="R2339" s="39" t="s">
        <v>862</v>
      </c>
    </row>
    <row r="2340" spans="1:18" ht="18" customHeight="1" x14ac:dyDescent="0.15">
      <c r="A2340" s="30">
        <v>4</v>
      </c>
      <c r="B2340" s="31" t="s">
        <v>1070</v>
      </c>
      <c r="C2340" s="31">
        <v>1</v>
      </c>
      <c r="D2340" s="31" t="s">
        <v>1071</v>
      </c>
      <c r="E2340" s="31">
        <v>3</v>
      </c>
      <c r="F2340" s="31" t="s">
        <v>1103</v>
      </c>
      <c r="G2340" s="31">
        <v>19</v>
      </c>
      <c r="H2340" s="31" t="s">
        <v>42</v>
      </c>
      <c r="I2340" s="31">
        <v>31</v>
      </c>
      <c r="J2340" s="84" t="s">
        <v>386</v>
      </c>
      <c r="K2340" s="98"/>
      <c r="L2340" s="98"/>
      <c r="M2340" s="98"/>
      <c r="N2340" s="83" t="s">
        <v>3588</v>
      </c>
      <c r="O2340" s="98">
        <v>240000</v>
      </c>
      <c r="P2340" s="81"/>
      <c r="Q2340" s="33"/>
      <c r="R2340" s="39" t="s">
        <v>862</v>
      </c>
    </row>
    <row r="2341" spans="1:18" ht="18" customHeight="1" x14ac:dyDescent="0.15">
      <c r="A2341" s="30">
        <v>4</v>
      </c>
      <c r="B2341" s="31" t="s">
        <v>1070</v>
      </c>
      <c r="C2341" s="31">
        <v>1</v>
      </c>
      <c r="D2341" s="31" t="s">
        <v>1071</v>
      </c>
      <c r="E2341" s="31">
        <v>3</v>
      </c>
      <c r="F2341" s="31" t="s">
        <v>1103</v>
      </c>
      <c r="G2341" s="31">
        <v>19</v>
      </c>
      <c r="H2341" s="31" t="s">
        <v>42</v>
      </c>
      <c r="I2341" s="32">
        <v>41</v>
      </c>
      <c r="J2341" s="83" t="s">
        <v>200</v>
      </c>
      <c r="K2341" s="98">
        <v>36</v>
      </c>
      <c r="L2341" s="98">
        <v>48</v>
      </c>
      <c r="M2341" s="98">
        <f>K2341-L2341</f>
        <v>-12</v>
      </c>
      <c r="N2341" s="83" t="s">
        <v>3589</v>
      </c>
      <c r="O2341" s="98">
        <v>36000</v>
      </c>
      <c r="P2341" s="81"/>
      <c r="Q2341" s="33"/>
      <c r="R2341" s="39" t="s">
        <v>862</v>
      </c>
    </row>
    <row r="2342" spans="1:18" s="6" customFormat="1" ht="18" customHeight="1" x14ac:dyDescent="0.15">
      <c r="A2342" s="13">
        <v>4</v>
      </c>
      <c r="B2342" s="14" t="s">
        <v>3050</v>
      </c>
      <c r="C2342" s="19">
        <v>1</v>
      </c>
      <c r="D2342" s="14" t="s">
        <v>1071</v>
      </c>
      <c r="E2342" s="20">
        <v>4</v>
      </c>
      <c r="F2342" s="21" t="s">
        <v>3056</v>
      </c>
      <c r="G2342" s="20"/>
      <c r="H2342" s="21"/>
      <c r="I2342" s="20"/>
      <c r="J2342" s="20"/>
      <c r="K2342" s="22">
        <f>IF(C2342="",SUMIFS($K2343:$K$6096,$A2343:$A$6096,A2342,$E2343:$E$6096,""),IF(E2342="",SUMIFS($K2343:$K$6096,$A2343:$A$6096,A2342,$C2343:$C$6096,C2342,$G2343:$G$6096,""),IF(G2342="",SUMIFS($K2343:$K$6096,$A2343:$A$6096,A2342,$C2343:$C$6096,C2342,$E2343:$E$6096,E2342,$R2343:$R$6096,R2342),IF(I2342="",SUMIFS($K2343:$K$6096,$A2343:$A$6096,A2342,$C2343:$C$6096,C2342,$E2343:$E$6096,E2342,$G2343:$G$6096,G2342,$R2343:$R$6096,R2342),0))))</f>
        <v>15585</v>
      </c>
      <c r="L2342" s="22">
        <f>IF(C2342="",SUMIFS($L2343:$L$6096,$A2343:$A$6096,A2342,$E2343:$E$6096,""),IF(E2342="",SUMIFS($L2343:$L$6096,$A2343:$A$6096,A2342,$C2343:$C$6096,C2342,$G2343:$G$6096,""),IF(G2342="",SUMIFS($L2343:$L$6096,$A2343:$A$6096,A2342,$C2343:$C$6096,C2342,$E2343:$E$6096,E2342,$R2343:$R$6096,R2342),IF(I2342="",SUMIFS($L2343:$L$6096,$A2343:$A$6096,A2342,$C2343:$C$6096,C2342,$E2343:$E$6096,E2342,$G2343:$G$6096,G2342,$R2343:$R$6096,R2342),0))))</f>
        <v>18793</v>
      </c>
      <c r="M2342" s="22">
        <f t="shared" ref="M2342" si="133">K2342-L2342</f>
        <v>-3208</v>
      </c>
      <c r="N2342" s="77"/>
      <c r="O2342" s="23"/>
      <c r="P2342" s="60"/>
      <c r="Q2342" s="73">
        <f>IF(C2342="",SUMIFS($Q2343:$Q$6096,$A2343:$A$6096,A2342,$E2343:$E$6096,""),IF(E2342="",SUMIFS($Q2343:$Q$6096,$A2343:$A$6096,A2342,$C2343:$C$6096,C2342,$G2343:$G$6096,""),IF(G2342="",SUMIFS($Q2343:$Q$6096,$A2343:$A$6096,A2342,$C2343:$C$6096,C2342,$E2343:$E$6096,E2342,$R2343:$R$6096,R2342),IF(I2342="",SUMIFS($Q2343:$Q$6096,$A2343:$A$6096,A2342,$C2343:$C$6096,C2342,$E2343:$E$6096,E2342,$G2343:$G$6096,G2342,$R2343:$R$6096,R2342),0))))</f>
        <v>1490</v>
      </c>
      <c r="R2342" s="61" t="s">
        <v>3017</v>
      </c>
    </row>
    <row r="2343" spans="1:18" ht="18" customHeight="1" x14ac:dyDescent="0.15">
      <c r="A2343" s="30">
        <v>4</v>
      </c>
      <c r="B2343" s="31" t="s">
        <v>1070</v>
      </c>
      <c r="C2343" s="31">
        <v>1</v>
      </c>
      <c r="D2343" s="31" t="s">
        <v>1071</v>
      </c>
      <c r="E2343" s="31">
        <v>4</v>
      </c>
      <c r="F2343" s="31" t="s">
        <v>1191</v>
      </c>
      <c r="G2343" s="32">
        <v>4</v>
      </c>
      <c r="H2343" s="32" t="s">
        <v>28</v>
      </c>
      <c r="I2343" s="32"/>
      <c r="J2343" s="83"/>
      <c r="K2343" s="98"/>
      <c r="L2343" s="98"/>
      <c r="M2343" s="98"/>
      <c r="N2343" s="83"/>
      <c r="O2343" s="33"/>
      <c r="P2343" s="81" t="s">
        <v>4861</v>
      </c>
      <c r="Q2343" s="33">
        <v>1490</v>
      </c>
      <c r="R2343" s="39" t="s">
        <v>453</v>
      </c>
    </row>
    <row r="2344" spans="1:18" ht="18" customHeight="1" x14ac:dyDescent="0.15">
      <c r="A2344" s="30">
        <v>4</v>
      </c>
      <c r="B2344" s="31" t="s">
        <v>1070</v>
      </c>
      <c r="C2344" s="31">
        <v>1</v>
      </c>
      <c r="D2344" s="31" t="s">
        <v>1071</v>
      </c>
      <c r="E2344" s="31">
        <v>4</v>
      </c>
      <c r="F2344" s="31" t="s">
        <v>1191</v>
      </c>
      <c r="G2344" s="31">
        <v>4</v>
      </c>
      <c r="H2344" s="31" t="s">
        <v>28</v>
      </c>
      <c r="I2344" s="32">
        <v>41</v>
      </c>
      <c r="J2344" s="83" t="s">
        <v>149</v>
      </c>
      <c r="K2344" s="98">
        <v>0</v>
      </c>
      <c r="L2344" s="98">
        <v>9</v>
      </c>
      <c r="M2344" s="98">
        <f>K2344-L2344</f>
        <v>-9</v>
      </c>
      <c r="N2344" s="83"/>
      <c r="O2344" s="98"/>
      <c r="P2344" s="81" t="s">
        <v>4862</v>
      </c>
      <c r="Q2344" s="33"/>
      <c r="R2344" s="39" t="s">
        <v>453</v>
      </c>
    </row>
    <row r="2345" spans="1:18" ht="18" customHeight="1" x14ac:dyDescent="0.15">
      <c r="A2345" s="30">
        <v>4</v>
      </c>
      <c r="B2345" s="31" t="s">
        <v>1070</v>
      </c>
      <c r="C2345" s="31">
        <v>1</v>
      </c>
      <c r="D2345" s="31" t="s">
        <v>1071</v>
      </c>
      <c r="E2345" s="31">
        <v>4</v>
      </c>
      <c r="F2345" s="31" t="s">
        <v>1191</v>
      </c>
      <c r="G2345" s="32">
        <v>7</v>
      </c>
      <c r="H2345" s="32" t="s">
        <v>44</v>
      </c>
      <c r="I2345" s="32"/>
      <c r="J2345" s="83"/>
      <c r="K2345" s="98"/>
      <c r="L2345" s="98"/>
      <c r="M2345" s="98"/>
      <c r="N2345" s="83"/>
      <c r="O2345" s="33"/>
      <c r="P2345" s="81"/>
      <c r="Q2345" s="33"/>
      <c r="R2345" s="39" t="s">
        <v>453</v>
      </c>
    </row>
    <row r="2346" spans="1:18" ht="18" customHeight="1" x14ac:dyDescent="0.15">
      <c r="A2346" s="30">
        <v>4</v>
      </c>
      <c r="B2346" s="31" t="s">
        <v>1070</v>
      </c>
      <c r="C2346" s="31">
        <v>1</v>
      </c>
      <c r="D2346" s="31" t="s">
        <v>1071</v>
      </c>
      <c r="E2346" s="31">
        <v>4</v>
      </c>
      <c r="F2346" s="31" t="s">
        <v>1191</v>
      </c>
      <c r="G2346" s="31">
        <v>7</v>
      </c>
      <c r="H2346" s="31" t="s">
        <v>44</v>
      </c>
      <c r="I2346" s="32">
        <v>33</v>
      </c>
      <c r="J2346" s="83" t="s">
        <v>1192</v>
      </c>
      <c r="K2346" s="98">
        <v>0</v>
      </c>
      <c r="L2346" s="98">
        <v>1344</v>
      </c>
      <c r="M2346" s="98">
        <f>K2346-L2346</f>
        <v>-1344</v>
      </c>
      <c r="N2346" s="83"/>
      <c r="O2346" s="98"/>
      <c r="P2346" s="81"/>
      <c r="Q2346" s="33"/>
      <c r="R2346" s="39" t="s">
        <v>453</v>
      </c>
    </row>
    <row r="2347" spans="1:18" ht="18" customHeight="1" x14ac:dyDescent="0.15">
      <c r="A2347" s="30">
        <v>4</v>
      </c>
      <c r="B2347" s="31" t="s">
        <v>1070</v>
      </c>
      <c r="C2347" s="31">
        <v>1</v>
      </c>
      <c r="D2347" s="31" t="s">
        <v>1071</v>
      </c>
      <c r="E2347" s="31">
        <v>4</v>
      </c>
      <c r="F2347" s="31" t="s">
        <v>1191</v>
      </c>
      <c r="G2347" s="32">
        <v>9</v>
      </c>
      <c r="H2347" s="32" t="s">
        <v>30</v>
      </c>
      <c r="I2347" s="32"/>
      <c r="J2347" s="83"/>
      <c r="K2347" s="98"/>
      <c r="L2347" s="98"/>
      <c r="M2347" s="98"/>
      <c r="N2347" s="83"/>
      <c r="O2347" s="33"/>
      <c r="P2347" s="81"/>
      <c r="Q2347" s="33"/>
      <c r="R2347" s="39" t="s">
        <v>453</v>
      </c>
    </row>
    <row r="2348" spans="1:18" ht="18" customHeight="1" x14ac:dyDescent="0.15">
      <c r="A2348" s="30">
        <v>4</v>
      </c>
      <c r="B2348" s="31" t="s">
        <v>1070</v>
      </c>
      <c r="C2348" s="31">
        <v>1</v>
      </c>
      <c r="D2348" s="31" t="s">
        <v>1071</v>
      </c>
      <c r="E2348" s="31">
        <v>4</v>
      </c>
      <c r="F2348" s="31" t="s">
        <v>1191</v>
      </c>
      <c r="G2348" s="31">
        <v>9</v>
      </c>
      <c r="H2348" s="31" t="s">
        <v>30</v>
      </c>
      <c r="I2348" s="32">
        <v>2</v>
      </c>
      <c r="J2348" s="83" t="s">
        <v>31</v>
      </c>
      <c r="K2348" s="98">
        <v>10</v>
      </c>
      <c r="L2348" s="98">
        <v>10</v>
      </c>
      <c r="M2348" s="98">
        <f>K2348-L2348</f>
        <v>0</v>
      </c>
      <c r="N2348" s="83" t="s">
        <v>3428</v>
      </c>
      <c r="O2348" s="98">
        <v>2000</v>
      </c>
      <c r="P2348" s="81"/>
      <c r="Q2348" s="33"/>
      <c r="R2348" s="39" t="s">
        <v>453</v>
      </c>
    </row>
    <row r="2349" spans="1:18" ht="18" customHeight="1" x14ac:dyDescent="0.15">
      <c r="A2349" s="30">
        <v>4</v>
      </c>
      <c r="B2349" s="31" t="s">
        <v>1070</v>
      </c>
      <c r="C2349" s="31">
        <v>1</v>
      </c>
      <c r="D2349" s="31" t="s">
        <v>1071</v>
      </c>
      <c r="E2349" s="31">
        <v>4</v>
      </c>
      <c r="F2349" s="31" t="s">
        <v>1191</v>
      </c>
      <c r="G2349" s="31">
        <v>9</v>
      </c>
      <c r="H2349" s="31" t="s">
        <v>30</v>
      </c>
      <c r="I2349" s="31">
        <v>2</v>
      </c>
      <c r="J2349" s="84" t="s">
        <v>31</v>
      </c>
      <c r="K2349" s="98"/>
      <c r="L2349" s="98"/>
      <c r="M2349" s="98"/>
      <c r="N2349" s="83" t="s">
        <v>3590</v>
      </c>
      <c r="O2349" s="98">
        <v>3600</v>
      </c>
      <c r="P2349" s="81"/>
      <c r="Q2349" s="33"/>
      <c r="R2349" s="39" t="s">
        <v>453</v>
      </c>
    </row>
    <row r="2350" spans="1:18" ht="18" customHeight="1" x14ac:dyDescent="0.15">
      <c r="A2350" s="30">
        <v>4</v>
      </c>
      <c r="B2350" s="31" t="s">
        <v>1070</v>
      </c>
      <c r="C2350" s="31">
        <v>1</v>
      </c>
      <c r="D2350" s="31" t="s">
        <v>1071</v>
      </c>
      <c r="E2350" s="31">
        <v>4</v>
      </c>
      <c r="F2350" s="31" t="s">
        <v>1191</v>
      </c>
      <c r="G2350" s="31">
        <v>9</v>
      </c>
      <c r="H2350" s="31" t="s">
        <v>30</v>
      </c>
      <c r="I2350" s="31">
        <v>2</v>
      </c>
      <c r="J2350" s="84" t="s">
        <v>31</v>
      </c>
      <c r="K2350" s="98"/>
      <c r="L2350" s="98"/>
      <c r="M2350" s="98"/>
      <c r="N2350" s="83" t="s">
        <v>3591</v>
      </c>
      <c r="O2350" s="98">
        <v>4200</v>
      </c>
      <c r="P2350" s="81"/>
      <c r="Q2350" s="33"/>
      <c r="R2350" s="39" t="s">
        <v>453</v>
      </c>
    </row>
    <row r="2351" spans="1:18" ht="18" customHeight="1" x14ac:dyDescent="0.15">
      <c r="A2351" s="30">
        <v>4</v>
      </c>
      <c r="B2351" s="31" t="s">
        <v>1070</v>
      </c>
      <c r="C2351" s="31">
        <v>1</v>
      </c>
      <c r="D2351" s="31" t="s">
        <v>1071</v>
      </c>
      <c r="E2351" s="31">
        <v>4</v>
      </c>
      <c r="F2351" s="31" t="s">
        <v>1191</v>
      </c>
      <c r="G2351" s="31">
        <v>9</v>
      </c>
      <c r="H2351" s="31" t="s">
        <v>30</v>
      </c>
      <c r="I2351" s="32">
        <v>3</v>
      </c>
      <c r="J2351" s="83" t="s">
        <v>32</v>
      </c>
      <c r="K2351" s="98">
        <v>13</v>
      </c>
      <c r="L2351" s="98">
        <v>13</v>
      </c>
      <c r="M2351" s="98">
        <f>K2351-L2351</f>
        <v>0</v>
      </c>
      <c r="N2351" s="83" t="s">
        <v>3592</v>
      </c>
      <c r="O2351" s="98">
        <v>4200</v>
      </c>
      <c r="P2351" s="81"/>
      <c r="Q2351" s="33"/>
      <c r="R2351" s="39" t="s">
        <v>453</v>
      </c>
    </row>
    <row r="2352" spans="1:18" ht="18" customHeight="1" x14ac:dyDescent="0.15">
      <c r="A2352" s="30">
        <v>4</v>
      </c>
      <c r="B2352" s="31" t="s">
        <v>1070</v>
      </c>
      <c r="C2352" s="31">
        <v>1</v>
      </c>
      <c r="D2352" s="31" t="s">
        <v>1071</v>
      </c>
      <c r="E2352" s="31">
        <v>4</v>
      </c>
      <c r="F2352" s="31" t="s">
        <v>1191</v>
      </c>
      <c r="G2352" s="31">
        <v>9</v>
      </c>
      <c r="H2352" s="31" t="s">
        <v>30</v>
      </c>
      <c r="I2352" s="31">
        <v>3</v>
      </c>
      <c r="J2352" s="84" t="s">
        <v>32</v>
      </c>
      <c r="K2352" s="98"/>
      <c r="L2352" s="98"/>
      <c r="M2352" s="98"/>
      <c r="N2352" s="83" t="s">
        <v>3593</v>
      </c>
      <c r="O2352" s="98">
        <v>8100</v>
      </c>
      <c r="P2352" s="81"/>
      <c r="Q2352" s="33"/>
      <c r="R2352" s="39" t="s">
        <v>453</v>
      </c>
    </row>
    <row r="2353" spans="1:18" ht="18" customHeight="1" x14ac:dyDescent="0.15">
      <c r="A2353" s="30">
        <v>4</v>
      </c>
      <c r="B2353" s="31" t="s">
        <v>1070</v>
      </c>
      <c r="C2353" s="31">
        <v>1</v>
      </c>
      <c r="D2353" s="31" t="s">
        <v>1071</v>
      </c>
      <c r="E2353" s="31">
        <v>4</v>
      </c>
      <c r="F2353" s="31" t="s">
        <v>1191</v>
      </c>
      <c r="G2353" s="32">
        <v>11</v>
      </c>
      <c r="H2353" s="32" t="s">
        <v>33</v>
      </c>
      <c r="I2353" s="32"/>
      <c r="J2353" s="83"/>
      <c r="K2353" s="98"/>
      <c r="L2353" s="98"/>
      <c r="M2353" s="98"/>
      <c r="N2353" s="83"/>
      <c r="O2353" s="33"/>
      <c r="P2353" s="81"/>
      <c r="Q2353" s="33"/>
      <c r="R2353" s="39" t="s">
        <v>453</v>
      </c>
    </row>
    <row r="2354" spans="1:18" ht="18" customHeight="1" x14ac:dyDescent="0.15">
      <c r="A2354" s="30">
        <v>4</v>
      </c>
      <c r="B2354" s="31" t="s">
        <v>1070</v>
      </c>
      <c r="C2354" s="31">
        <v>1</v>
      </c>
      <c r="D2354" s="31" t="s">
        <v>1071</v>
      </c>
      <c r="E2354" s="31">
        <v>4</v>
      </c>
      <c r="F2354" s="31" t="s">
        <v>1191</v>
      </c>
      <c r="G2354" s="31">
        <v>11</v>
      </c>
      <c r="H2354" s="31" t="s">
        <v>33</v>
      </c>
      <c r="I2354" s="32">
        <v>1</v>
      </c>
      <c r="J2354" s="83" t="s">
        <v>34</v>
      </c>
      <c r="K2354" s="98">
        <v>309</v>
      </c>
      <c r="L2354" s="98">
        <v>308</v>
      </c>
      <c r="M2354" s="98">
        <f>K2354-L2354</f>
        <v>1</v>
      </c>
      <c r="N2354" s="83" t="s">
        <v>3594</v>
      </c>
      <c r="O2354" s="98">
        <v>13240</v>
      </c>
      <c r="P2354" s="81"/>
      <c r="Q2354" s="33"/>
      <c r="R2354" s="39" t="s">
        <v>453</v>
      </c>
    </row>
    <row r="2355" spans="1:18" ht="18" customHeight="1" x14ac:dyDescent="0.15">
      <c r="A2355" s="30">
        <v>4</v>
      </c>
      <c r="B2355" s="31" t="s">
        <v>1070</v>
      </c>
      <c r="C2355" s="31">
        <v>1</v>
      </c>
      <c r="D2355" s="31" t="s">
        <v>1071</v>
      </c>
      <c r="E2355" s="31">
        <v>4</v>
      </c>
      <c r="F2355" s="31" t="s">
        <v>1191</v>
      </c>
      <c r="G2355" s="31">
        <v>11</v>
      </c>
      <c r="H2355" s="31" t="s">
        <v>33</v>
      </c>
      <c r="I2355" s="31">
        <v>1</v>
      </c>
      <c r="J2355" s="84" t="s">
        <v>34</v>
      </c>
      <c r="K2355" s="98"/>
      <c r="L2355" s="98"/>
      <c r="M2355" s="98"/>
      <c r="N2355" s="83" t="s">
        <v>1193</v>
      </c>
      <c r="O2355" s="98">
        <v>10000</v>
      </c>
      <c r="P2355" s="81"/>
      <c r="Q2355" s="33"/>
      <c r="R2355" s="39" t="s">
        <v>453</v>
      </c>
    </row>
    <row r="2356" spans="1:18" ht="18" customHeight="1" x14ac:dyDescent="0.15">
      <c r="A2356" s="30">
        <v>4</v>
      </c>
      <c r="B2356" s="31" t="s">
        <v>1070</v>
      </c>
      <c r="C2356" s="31">
        <v>1</v>
      </c>
      <c r="D2356" s="31" t="s">
        <v>1071</v>
      </c>
      <c r="E2356" s="31">
        <v>4</v>
      </c>
      <c r="F2356" s="31" t="s">
        <v>1191</v>
      </c>
      <c r="G2356" s="31">
        <v>11</v>
      </c>
      <c r="H2356" s="31" t="s">
        <v>33</v>
      </c>
      <c r="I2356" s="31">
        <v>1</v>
      </c>
      <c r="J2356" s="84" t="s">
        <v>34</v>
      </c>
      <c r="K2356" s="98"/>
      <c r="L2356" s="98"/>
      <c r="M2356" s="98"/>
      <c r="N2356" s="83" t="s">
        <v>1194</v>
      </c>
      <c r="O2356" s="98">
        <v>25000</v>
      </c>
      <c r="P2356" s="81"/>
      <c r="Q2356" s="33"/>
      <c r="R2356" s="39" t="s">
        <v>453</v>
      </c>
    </row>
    <row r="2357" spans="1:18" ht="18" customHeight="1" x14ac:dyDescent="0.15">
      <c r="A2357" s="30">
        <v>4</v>
      </c>
      <c r="B2357" s="31" t="s">
        <v>1070</v>
      </c>
      <c r="C2357" s="31">
        <v>1</v>
      </c>
      <c r="D2357" s="31" t="s">
        <v>1071</v>
      </c>
      <c r="E2357" s="31">
        <v>4</v>
      </c>
      <c r="F2357" s="31" t="s">
        <v>1191</v>
      </c>
      <c r="G2357" s="31">
        <v>11</v>
      </c>
      <c r="H2357" s="31" t="s">
        <v>33</v>
      </c>
      <c r="I2357" s="31">
        <v>1</v>
      </c>
      <c r="J2357" s="84" t="s">
        <v>34</v>
      </c>
      <c r="K2357" s="98"/>
      <c r="L2357" s="98"/>
      <c r="M2357" s="98"/>
      <c r="N2357" s="83" t="s">
        <v>1195</v>
      </c>
      <c r="O2357" s="98">
        <v>15000</v>
      </c>
      <c r="P2357" s="81"/>
      <c r="Q2357" s="33"/>
      <c r="R2357" s="39" t="s">
        <v>453</v>
      </c>
    </row>
    <row r="2358" spans="1:18" ht="18" customHeight="1" x14ac:dyDescent="0.15">
      <c r="A2358" s="30">
        <v>4</v>
      </c>
      <c r="B2358" s="31" t="s">
        <v>1070</v>
      </c>
      <c r="C2358" s="31">
        <v>1</v>
      </c>
      <c r="D2358" s="31" t="s">
        <v>1071</v>
      </c>
      <c r="E2358" s="31">
        <v>4</v>
      </c>
      <c r="F2358" s="31" t="s">
        <v>1191</v>
      </c>
      <c r="G2358" s="31">
        <v>11</v>
      </c>
      <c r="H2358" s="31" t="s">
        <v>33</v>
      </c>
      <c r="I2358" s="31">
        <v>1</v>
      </c>
      <c r="J2358" s="84" t="s">
        <v>34</v>
      </c>
      <c r="K2358" s="98"/>
      <c r="L2358" s="98"/>
      <c r="M2358" s="98"/>
      <c r="N2358" s="83" t="s">
        <v>1196</v>
      </c>
      <c r="O2358" s="98">
        <v>80000</v>
      </c>
      <c r="P2358" s="81"/>
      <c r="Q2358" s="33"/>
      <c r="R2358" s="39" t="s">
        <v>453</v>
      </c>
    </row>
    <row r="2359" spans="1:18" ht="18" customHeight="1" x14ac:dyDescent="0.15">
      <c r="A2359" s="30">
        <v>4</v>
      </c>
      <c r="B2359" s="31" t="s">
        <v>1070</v>
      </c>
      <c r="C2359" s="31">
        <v>1</v>
      </c>
      <c r="D2359" s="31" t="s">
        <v>1071</v>
      </c>
      <c r="E2359" s="31">
        <v>4</v>
      </c>
      <c r="F2359" s="31" t="s">
        <v>1191</v>
      </c>
      <c r="G2359" s="31">
        <v>11</v>
      </c>
      <c r="H2359" s="31" t="s">
        <v>33</v>
      </c>
      <c r="I2359" s="31">
        <v>1</v>
      </c>
      <c r="J2359" s="84" t="s">
        <v>34</v>
      </c>
      <c r="K2359" s="98"/>
      <c r="L2359" s="98"/>
      <c r="M2359" s="98"/>
      <c r="N2359" s="83" t="s">
        <v>1197</v>
      </c>
      <c r="O2359" s="98">
        <v>10000</v>
      </c>
      <c r="P2359" s="81"/>
      <c r="Q2359" s="33"/>
      <c r="R2359" s="39" t="s">
        <v>453</v>
      </c>
    </row>
    <row r="2360" spans="1:18" ht="18" customHeight="1" x14ac:dyDescent="0.15">
      <c r="A2360" s="30">
        <v>4</v>
      </c>
      <c r="B2360" s="31" t="s">
        <v>1070</v>
      </c>
      <c r="C2360" s="31">
        <v>1</v>
      </c>
      <c r="D2360" s="31" t="s">
        <v>1071</v>
      </c>
      <c r="E2360" s="31">
        <v>4</v>
      </c>
      <c r="F2360" s="31" t="s">
        <v>1191</v>
      </c>
      <c r="G2360" s="31">
        <v>11</v>
      </c>
      <c r="H2360" s="31" t="s">
        <v>33</v>
      </c>
      <c r="I2360" s="31">
        <v>1</v>
      </c>
      <c r="J2360" s="84" t="s">
        <v>34</v>
      </c>
      <c r="K2360" s="98"/>
      <c r="L2360" s="98"/>
      <c r="M2360" s="98"/>
      <c r="N2360" s="83" t="s">
        <v>4351</v>
      </c>
      <c r="O2360" s="98">
        <v>55000</v>
      </c>
      <c r="P2360" s="81"/>
      <c r="Q2360" s="33"/>
      <c r="R2360" s="39" t="s">
        <v>453</v>
      </c>
    </row>
    <row r="2361" spans="1:18" ht="18" customHeight="1" x14ac:dyDescent="0.15">
      <c r="A2361" s="30">
        <v>4</v>
      </c>
      <c r="B2361" s="31" t="s">
        <v>1070</v>
      </c>
      <c r="C2361" s="31">
        <v>1</v>
      </c>
      <c r="D2361" s="31" t="s">
        <v>1071</v>
      </c>
      <c r="E2361" s="31">
        <v>4</v>
      </c>
      <c r="F2361" s="31" t="s">
        <v>1191</v>
      </c>
      <c r="G2361" s="31">
        <v>11</v>
      </c>
      <c r="H2361" s="31" t="s">
        <v>33</v>
      </c>
      <c r="I2361" s="31">
        <v>1</v>
      </c>
      <c r="J2361" s="84" t="s">
        <v>34</v>
      </c>
      <c r="K2361" s="98"/>
      <c r="L2361" s="98"/>
      <c r="M2361" s="98"/>
      <c r="N2361" s="83" t="s">
        <v>1198</v>
      </c>
      <c r="O2361" s="98"/>
      <c r="P2361" s="81"/>
      <c r="Q2361" s="33"/>
      <c r="R2361" s="39" t="s">
        <v>453</v>
      </c>
    </row>
    <row r="2362" spans="1:18" ht="18" customHeight="1" x14ac:dyDescent="0.15">
      <c r="A2362" s="30">
        <v>4</v>
      </c>
      <c r="B2362" s="31" t="s">
        <v>1070</v>
      </c>
      <c r="C2362" s="31">
        <v>1</v>
      </c>
      <c r="D2362" s="31" t="s">
        <v>1071</v>
      </c>
      <c r="E2362" s="31">
        <v>4</v>
      </c>
      <c r="F2362" s="31" t="s">
        <v>1191</v>
      </c>
      <c r="G2362" s="31">
        <v>11</v>
      </c>
      <c r="H2362" s="31" t="s">
        <v>33</v>
      </c>
      <c r="I2362" s="31">
        <v>1</v>
      </c>
      <c r="J2362" s="84" t="s">
        <v>34</v>
      </c>
      <c r="K2362" s="98"/>
      <c r="L2362" s="98"/>
      <c r="M2362" s="98"/>
      <c r="N2362" s="83" t="s">
        <v>1199</v>
      </c>
      <c r="O2362" s="98"/>
      <c r="P2362" s="81"/>
      <c r="Q2362" s="33"/>
      <c r="R2362" s="39" t="s">
        <v>453</v>
      </c>
    </row>
    <row r="2363" spans="1:18" ht="18" customHeight="1" x14ac:dyDescent="0.15">
      <c r="A2363" s="30">
        <v>4</v>
      </c>
      <c r="B2363" s="31" t="s">
        <v>1070</v>
      </c>
      <c r="C2363" s="31">
        <v>1</v>
      </c>
      <c r="D2363" s="31" t="s">
        <v>1071</v>
      </c>
      <c r="E2363" s="31">
        <v>4</v>
      </c>
      <c r="F2363" s="31" t="s">
        <v>1191</v>
      </c>
      <c r="G2363" s="31">
        <v>11</v>
      </c>
      <c r="H2363" s="31" t="s">
        <v>33</v>
      </c>
      <c r="I2363" s="31">
        <v>1</v>
      </c>
      <c r="J2363" s="84" t="s">
        <v>34</v>
      </c>
      <c r="K2363" s="98"/>
      <c r="L2363" s="98"/>
      <c r="M2363" s="98"/>
      <c r="N2363" s="83" t="s">
        <v>1200</v>
      </c>
      <c r="O2363" s="98">
        <v>100000</v>
      </c>
      <c r="P2363" s="81"/>
      <c r="Q2363" s="33"/>
      <c r="R2363" s="39" t="s">
        <v>453</v>
      </c>
    </row>
    <row r="2364" spans="1:18" ht="18" customHeight="1" x14ac:dyDescent="0.15">
      <c r="A2364" s="30">
        <v>4</v>
      </c>
      <c r="B2364" s="31" t="s">
        <v>1070</v>
      </c>
      <c r="C2364" s="31">
        <v>1</v>
      </c>
      <c r="D2364" s="31" t="s">
        <v>1071</v>
      </c>
      <c r="E2364" s="31">
        <v>4</v>
      </c>
      <c r="F2364" s="31" t="s">
        <v>1191</v>
      </c>
      <c r="G2364" s="31">
        <v>11</v>
      </c>
      <c r="H2364" s="31" t="s">
        <v>33</v>
      </c>
      <c r="I2364" s="32">
        <v>2</v>
      </c>
      <c r="J2364" s="83" t="s">
        <v>46</v>
      </c>
      <c r="K2364" s="98">
        <v>173</v>
      </c>
      <c r="L2364" s="98">
        <v>146</v>
      </c>
      <c r="M2364" s="98">
        <f t="shared" ref="M2364:M2367" si="134">K2364-L2364</f>
        <v>27</v>
      </c>
      <c r="N2364" s="83" t="s">
        <v>3595</v>
      </c>
      <c r="O2364" s="98">
        <v>172800</v>
      </c>
      <c r="P2364" s="81"/>
      <c r="Q2364" s="33"/>
      <c r="R2364" s="39" t="s">
        <v>453</v>
      </c>
    </row>
    <row r="2365" spans="1:18" ht="18" customHeight="1" x14ac:dyDescent="0.15">
      <c r="A2365" s="30">
        <v>4</v>
      </c>
      <c r="B2365" s="31" t="s">
        <v>1070</v>
      </c>
      <c r="C2365" s="31">
        <v>1</v>
      </c>
      <c r="D2365" s="31" t="s">
        <v>1071</v>
      </c>
      <c r="E2365" s="31">
        <v>4</v>
      </c>
      <c r="F2365" s="31" t="s">
        <v>1191</v>
      </c>
      <c r="G2365" s="31">
        <v>11</v>
      </c>
      <c r="H2365" s="31" t="s">
        <v>33</v>
      </c>
      <c r="I2365" s="32">
        <v>5</v>
      </c>
      <c r="J2365" s="83" t="s">
        <v>47</v>
      </c>
      <c r="K2365" s="98">
        <v>48</v>
      </c>
      <c r="L2365" s="98">
        <v>48</v>
      </c>
      <c r="M2365" s="98">
        <f t="shared" si="134"/>
        <v>0</v>
      </c>
      <c r="N2365" s="83" t="s">
        <v>4352</v>
      </c>
      <c r="O2365" s="98">
        <v>48000</v>
      </c>
      <c r="P2365" s="81"/>
      <c r="Q2365" s="33"/>
      <c r="R2365" s="39" t="s">
        <v>453</v>
      </c>
    </row>
    <row r="2366" spans="1:18" ht="18" customHeight="1" x14ac:dyDescent="0.15">
      <c r="A2366" s="30">
        <v>4</v>
      </c>
      <c r="B2366" s="31" t="s">
        <v>1070</v>
      </c>
      <c r="C2366" s="31">
        <v>1</v>
      </c>
      <c r="D2366" s="31" t="s">
        <v>1071</v>
      </c>
      <c r="E2366" s="31">
        <v>4</v>
      </c>
      <c r="F2366" s="31" t="s">
        <v>1191</v>
      </c>
      <c r="G2366" s="31">
        <v>11</v>
      </c>
      <c r="H2366" s="31" t="s">
        <v>33</v>
      </c>
      <c r="I2366" s="32">
        <v>6</v>
      </c>
      <c r="J2366" s="83" t="s">
        <v>48</v>
      </c>
      <c r="K2366" s="98">
        <v>50</v>
      </c>
      <c r="L2366" s="98">
        <v>100</v>
      </c>
      <c r="M2366" s="98">
        <f t="shared" si="134"/>
        <v>-50</v>
      </c>
      <c r="N2366" s="83" t="s">
        <v>1201</v>
      </c>
      <c r="O2366" s="98">
        <v>50000</v>
      </c>
      <c r="P2366" s="81"/>
      <c r="Q2366" s="33"/>
      <c r="R2366" s="39" t="s">
        <v>453</v>
      </c>
    </row>
    <row r="2367" spans="1:18" ht="18" customHeight="1" x14ac:dyDescent="0.15">
      <c r="A2367" s="30">
        <v>4</v>
      </c>
      <c r="B2367" s="31" t="s">
        <v>1070</v>
      </c>
      <c r="C2367" s="31">
        <v>1</v>
      </c>
      <c r="D2367" s="31" t="s">
        <v>1071</v>
      </c>
      <c r="E2367" s="31">
        <v>4</v>
      </c>
      <c r="F2367" s="31" t="s">
        <v>1191</v>
      </c>
      <c r="G2367" s="31">
        <v>11</v>
      </c>
      <c r="H2367" s="31" t="s">
        <v>33</v>
      </c>
      <c r="I2367" s="32">
        <v>8</v>
      </c>
      <c r="J2367" s="83" t="s">
        <v>815</v>
      </c>
      <c r="K2367" s="98">
        <v>523</v>
      </c>
      <c r="L2367" s="98">
        <v>476</v>
      </c>
      <c r="M2367" s="98">
        <f t="shared" si="134"/>
        <v>47</v>
      </c>
      <c r="N2367" s="83" t="s">
        <v>3596</v>
      </c>
      <c r="O2367" s="98">
        <v>522500</v>
      </c>
      <c r="P2367" s="81"/>
      <c r="Q2367" s="33"/>
      <c r="R2367" s="39" t="s">
        <v>453</v>
      </c>
    </row>
    <row r="2368" spans="1:18" ht="18" customHeight="1" x14ac:dyDescent="0.15">
      <c r="A2368" s="30">
        <v>4</v>
      </c>
      <c r="B2368" s="31" t="s">
        <v>1070</v>
      </c>
      <c r="C2368" s="31">
        <v>1</v>
      </c>
      <c r="D2368" s="31" t="s">
        <v>1071</v>
      </c>
      <c r="E2368" s="31">
        <v>4</v>
      </c>
      <c r="F2368" s="31" t="s">
        <v>1191</v>
      </c>
      <c r="G2368" s="32">
        <v>12</v>
      </c>
      <c r="H2368" s="32" t="s">
        <v>36</v>
      </c>
      <c r="I2368" s="32"/>
      <c r="J2368" s="83"/>
      <c r="K2368" s="98"/>
      <c r="L2368" s="98"/>
      <c r="M2368" s="98"/>
      <c r="N2368" s="83"/>
      <c r="O2368" s="33"/>
      <c r="P2368" s="81"/>
      <c r="Q2368" s="33"/>
      <c r="R2368" s="39" t="s">
        <v>453</v>
      </c>
    </row>
    <row r="2369" spans="1:18" ht="18" customHeight="1" x14ac:dyDescent="0.15">
      <c r="A2369" s="30">
        <v>4</v>
      </c>
      <c r="B2369" s="31" t="s">
        <v>1070</v>
      </c>
      <c r="C2369" s="31">
        <v>1</v>
      </c>
      <c r="D2369" s="31" t="s">
        <v>1071</v>
      </c>
      <c r="E2369" s="31">
        <v>4</v>
      </c>
      <c r="F2369" s="31" t="s">
        <v>1191</v>
      </c>
      <c r="G2369" s="31">
        <v>12</v>
      </c>
      <c r="H2369" s="31" t="s">
        <v>36</v>
      </c>
      <c r="I2369" s="32">
        <v>1</v>
      </c>
      <c r="J2369" s="83" t="s">
        <v>37</v>
      </c>
      <c r="K2369" s="98">
        <v>59</v>
      </c>
      <c r="L2369" s="98">
        <v>59</v>
      </c>
      <c r="M2369" s="98">
        <f>K2369-L2369</f>
        <v>0</v>
      </c>
      <c r="N2369" s="83" t="s">
        <v>3597</v>
      </c>
      <c r="O2369" s="98">
        <v>50000</v>
      </c>
      <c r="P2369" s="81"/>
      <c r="Q2369" s="33"/>
      <c r="R2369" s="39" t="s">
        <v>453</v>
      </c>
    </row>
    <row r="2370" spans="1:18" ht="18" customHeight="1" x14ac:dyDescent="0.15">
      <c r="A2370" s="30">
        <v>4</v>
      </c>
      <c r="B2370" s="31" t="s">
        <v>1070</v>
      </c>
      <c r="C2370" s="31">
        <v>1</v>
      </c>
      <c r="D2370" s="31" t="s">
        <v>1071</v>
      </c>
      <c r="E2370" s="31">
        <v>4</v>
      </c>
      <c r="F2370" s="31" t="s">
        <v>1191</v>
      </c>
      <c r="G2370" s="31">
        <v>12</v>
      </c>
      <c r="H2370" s="31" t="s">
        <v>36</v>
      </c>
      <c r="I2370" s="31">
        <v>1</v>
      </c>
      <c r="J2370" s="84" t="s">
        <v>37</v>
      </c>
      <c r="K2370" s="98"/>
      <c r="L2370" s="98"/>
      <c r="M2370" s="98"/>
      <c r="N2370" s="83" t="s">
        <v>3598</v>
      </c>
      <c r="O2370" s="98">
        <v>8200</v>
      </c>
      <c r="P2370" s="81"/>
      <c r="Q2370" s="33"/>
      <c r="R2370" s="39" t="s">
        <v>453</v>
      </c>
    </row>
    <row r="2371" spans="1:18" ht="18" customHeight="1" x14ac:dyDescent="0.15">
      <c r="A2371" s="30">
        <v>4</v>
      </c>
      <c r="B2371" s="31" t="s">
        <v>1070</v>
      </c>
      <c r="C2371" s="31">
        <v>1</v>
      </c>
      <c r="D2371" s="31" t="s">
        <v>1071</v>
      </c>
      <c r="E2371" s="31">
        <v>4</v>
      </c>
      <c r="F2371" s="31" t="s">
        <v>1191</v>
      </c>
      <c r="G2371" s="31">
        <v>12</v>
      </c>
      <c r="H2371" s="31" t="s">
        <v>36</v>
      </c>
      <c r="I2371" s="32">
        <v>3</v>
      </c>
      <c r="J2371" s="83" t="s">
        <v>6</v>
      </c>
      <c r="K2371" s="98">
        <v>186</v>
      </c>
      <c r="L2371" s="98">
        <v>186</v>
      </c>
      <c r="M2371" s="98">
        <f>K2371-L2371</f>
        <v>0</v>
      </c>
      <c r="N2371" s="83" t="s">
        <v>3599</v>
      </c>
      <c r="O2371" s="98">
        <v>17500</v>
      </c>
      <c r="P2371" s="81"/>
      <c r="Q2371" s="33"/>
      <c r="R2371" s="39" t="s">
        <v>453</v>
      </c>
    </row>
    <row r="2372" spans="1:18" ht="18" customHeight="1" x14ac:dyDescent="0.15">
      <c r="A2372" s="30">
        <v>4</v>
      </c>
      <c r="B2372" s="31" t="s">
        <v>1070</v>
      </c>
      <c r="C2372" s="31">
        <v>1</v>
      </c>
      <c r="D2372" s="31" t="s">
        <v>1071</v>
      </c>
      <c r="E2372" s="31">
        <v>4</v>
      </c>
      <c r="F2372" s="31" t="s">
        <v>1191</v>
      </c>
      <c r="G2372" s="31">
        <v>12</v>
      </c>
      <c r="H2372" s="31" t="s">
        <v>36</v>
      </c>
      <c r="I2372" s="31">
        <v>3</v>
      </c>
      <c r="J2372" s="84" t="s">
        <v>6</v>
      </c>
      <c r="K2372" s="98"/>
      <c r="L2372" s="98"/>
      <c r="M2372" s="98"/>
      <c r="N2372" s="83" t="s">
        <v>3600</v>
      </c>
      <c r="O2372" s="98">
        <v>30460</v>
      </c>
      <c r="P2372" s="81"/>
      <c r="Q2372" s="33"/>
      <c r="R2372" s="39" t="s">
        <v>453</v>
      </c>
    </row>
    <row r="2373" spans="1:18" ht="18" customHeight="1" x14ac:dyDescent="0.15">
      <c r="A2373" s="30">
        <v>4</v>
      </c>
      <c r="B2373" s="31" t="s">
        <v>1070</v>
      </c>
      <c r="C2373" s="31">
        <v>1</v>
      </c>
      <c r="D2373" s="31" t="s">
        <v>1071</v>
      </c>
      <c r="E2373" s="31">
        <v>4</v>
      </c>
      <c r="F2373" s="31" t="s">
        <v>1191</v>
      </c>
      <c r="G2373" s="31">
        <v>12</v>
      </c>
      <c r="H2373" s="31" t="s">
        <v>36</v>
      </c>
      <c r="I2373" s="31">
        <v>3</v>
      </c>
      <c r="J2373" s="84" t="s">
        <v>6</v>
      </c>
      <c r="K2373" s="98"/>
      <c r="L2373" s="98"/>
      <c r="M2373" s="98"/>
      <c r="N2373" s="83" t="s">
        <v>3601</v>
      </c>
      <c r="O2373" s="98">
        <v>19660</v>
      </c>
      <c r="P2373" s="81"/>
      <c r="Q2373" s="33"/>
      <c r="R2373" s="39" t="s">
        <v>453</v>
      </c>
    </row>
    <row r="2374" spans="1:18" ht="18" customHeight="1" x14ac:dyDescent="0.15">
      <c r="A2374" s="30">
        <v>4</v>
      </c>
      <c r="B2374" s="31" t="s">
        <v>1070</v>
      </c>
      <c r="C2374" s="31">
        <v>1</v>
      </c>
      <c r="D2374" s="31" t="s">
        <v>1071</v>
      </c>
      <c r="E2374" s="31">
        <v>4</v>
      </c>
      <c r="F2374" s="31" t="s">
        <v>1191</v>
      </c>
      <c r="G2374" s="31">
        <v>12</v>
      </c>
      <c r="H2374" s="31" t="s">
        <v>36</v>
      </c>
      <c r="I2374" s="31">
        <v>3</v>
      </c>
      <c r="J2374" s="84" t="s">
        <v>6</v>
      </c>
      <c r="K2374" s="98"/>
      <c r="L2374" s="98"/>
      <c r="M2374" s="98"/>
      <c r="N2374" s="83" t="s">
        <v>3602</v>
      </c>
      <c r="O2374" s="98">
        <v>50900</v>
      </c>
      <c r="P2374" s="81"/>
      <c r="Q2374" s="33"/>
      <c r="R2374" s="39" t="s">
        <v>453</v>
      </c>
    </row>
    <row r="2375" spans="1:18" ht="18" customHeight="1" x14ac:dyDescent="0.15">
      <c r="A2375" s="30">
        <v>4</v>
      </c>
      <c r="B2375" s="31" t="s">
        <v>1070</v>
      </c>
      <c r="C2375" s="31">
        <v>1</v>
      </c>
      <c r="D2375" s="31" t="s">
        <v>1071</v>
      </c>
      <c r="E2375" s="31">
        <v>4</v>
      </c>
      <c r="F2375" s="31" t="s">
        <v>1191</v>
      </c>
      <c r="G2375" s="31">
        <v>12</v>
      </c>
      <c r="H2375" s="31" t="s">
        <v>36</v>
      </c>
      <c r="I2375" s="31">
        <v>3</v>
      </c>
      <c r="J2375" s="84" t="s">
        <v>6</v>
      </c>
      <c r="K2375" s="98"/>
      <c r="L2375" s="98"/>
      <c r="M2375" s="98"/>
      <c r="N2375" s="83" t="s">
        <v>3603</v>
      </c>
      <c r="O2375" s="98">
        <v>40180</v>
      </c>
      <c r="P2375" s="81"/>
      <c r="Q2375" s="33"/>
      <c r="R2375" s="39" t="s">
        <v>453</v>
      </c>
    </row>
    <row r="2376" spans="1:18" ht="18" customHeight="1" x14ac:dyDescent="0.15">
      <c r="A2376" s="30">
        <v>4</v>
      </c>
      <c r="B2376" s="31" t="s">
        <v>1070</v>
      </c>
      <c r="C2376" s="31">
        <v>1</v>
      </c>
      <c r="D2376" s="31" t="s">
        <v>1071</v>
      </c>
      <c r="E2376" s="31">
        <v>4</v>
      </c>
      <c r="F2376" s="31" t="s">
        <v>1191</v>
      </c>
      <c r="G2376" s="31">
        <v>12</v>
      </c>
      <c r="H2376" s="31" t="s">
        <v>36</v>
      </c>
      <c r="I2376" s="31">
        <v>3</v>
      </c>
      <c r="J2376" s="84" t="s">
        <v>6</v>
      </c>
      <c r="K2376" s="98"/>
      <c r="L2376" s="98"/>
      <c r="M2376" s="98"/>
      <c r="N2376" s="83" t="s">
        <v>3604</v>
      </c>
      <c r="O2376" s="98">
        <v>27220</v>
      </c>
      <c r="P2376" s="81"/>
      <c r="Q2376" s="33"/>
      <c r="R2376" s="39" t="s">
        <v>453</v>
      </c>
    </row>
    <row r="2377" spans="1:18" ht="18" customHeight="1" x14ac:dyDescent="0.15">
      <c r="A2377" s="30">
        <v>4</v>
      </c>
      <c r="B2377" s="31" t="s">
        <v>1070</v>
      </c>
      <c r="C2377" s="31">
        <v>1</v>
      </c>
      <c r="D2377" s="31" t="s">
        <v>1071</v>
      </c>
      <c r="E2377" s="31">
        <v>4</v>
      </c>
      <c r="F2377" s="31" t="s">
        <v>1191</v>
      </c>
      <c r="G2377" s="31">
        <v>12</v>
      </c>
      <c r="H2377" s="31" t="s">
        <v>36</v>
      </c>
      <c r="I2377" s="32">
        <v>11</v>
      </c>
      <c r="J2377" s="83" t="s">
        <v>38</v>
      </c>
      <c r="K2377" s="98">
        <v>34</v>
      </c>
      <c r="L2377" s="98">
        <v>60</v>
      </c>
      <c r="M2377" s="98">
        <f>K2377-L2377</f>
        <v>-26</v>
      </c>
      <c r="N2377" s="83" t="s">
        <v>1202</v>
      </c>
      <c r="O2377" s="98">
        <v>33910</v>
      </c>
      <c r="P2377" s="81"/>
      <c r="Q2377" s="33"/>
      <c r="R2377" s="39" t="s">
        <v>453</v>
      </c>
    </row>
    <row r="2378" spans="1:18" ht="18" customHeight="1" x14ac:dyDescent="0.15">
      <c r="A2378" s="30">
        <v>4</v>
      </c>
      <c r="B2378" s="31" t="s">
        <v>1070</v>
      </c>
      <c r="C2378" s="31">
        <v>1</v>
      </c>
      <c r="D2378" s="31" t="s">
        <v>1071</v>
      </c>
      <c r="E2378" s="31">
        <v>4</v>
      </c>
      <c r="F2378" s="31" t="s">
        <v>1191</v>
      </c>
      <c r="G2378" s="32">
        <v>13</v>
      </c>
      <c r="H2378" s="32" t="s">
        <v>39</v>
      </c>
      <c r="I2378" s="32"/>
      <c r="J2378" s="83"/>
      <c r="K2378" s="98"/>
      <c r="L2378" s="98"/>
      <c r="M2378" s="98"/>
      <c r="N2378" s="83"/>
      <c r="O2378" s="33"/>
      <c r="P2378" s="81"/>
      <c r="Q2378" s="33"/>
      <c r="R2378" s="39" t="s">
        <v>453</v>
      </c>
    </row>
    <row r="2379" spans="1:18" ht="18" customHeight="1" x14ac:dyDescent="0.15">
      <c r="A2379" s="30">
        <v>4</v>
      </c>
      <c r="B2379" s="31" t="s">
        <v>1070</v>
      </c>
      <c r="C2379" s="31">
        <v>1</v>
      </c>
      <c r="D2379" s="31" t="s">
        <v>1071</v>
      </c>
      <c r="E2379" s="31">
        <v>4</v>
      </c>
      <c r="F2379" s="31" t="s">
        <v>1191</v>
      </c>
      <c r="G2379" s="31">
        <v>13</v>
      </c>
      <c r="H2379" s="31" t="s">
        <v>39</v>
      </c>
      <c r="I2379" s="32">
        <v>21</v>
      </c>
      <c r="J2379" s="83" t="s">
        <v>117</v>
      </c>
      <c r="K2379" s="98">
        <v>1736</v>
      </c>
      <c r="L2379" s="98">
        <v>164</v>
      </c>
      <c r="M2379" s="98">
        <f>K2379-L2379</f>
        <v>1572</v>
      </c>
      <c r="N2379" s="83" t="s">
        <v>1203</v>
      </c>
      <c r="O2379" s="98"/>
      <c r="P2379" s="81"/>
      <c r="Q2379" s="33"/>
      <c r="R2379" s="39" t="s">
        <v>453</v>
      </c>
    </row>
    <row r="2380" spans="1:18" ht="18" customHeight="1" x14ac:dyDescent="0.15">
      <c r="A2380" s="30">
        <v>4</v>
      </c>
      <c r="B2380" s="31" t="s">
        <v>1070</v>
      </c>
      <c r="C2380" s="31">
        <v>1</v>
      </c>
      <c r="D2380" s="31" t="s">
        <v>1071</v>
      </c>
      <c r="E2380" s="31">
        <v>4</v>
      </c>
      <c r="F2380" s="31" t="s">
        <v>1191</v>
      </c>
      <c r="G2380" s="31">
        <v>13</v>
      </c>
      <c r="H2380" s="31" t="s">
        <v>39</v>
      </c>
      <c r="I2380" s="31">
        <v>21</v>
      </c>
      <c r="J2380" s="84" t="s">
        <v>117</v>
      </c>
      <c r="K2380" s="98"/>
      <c r="L2380" s="98"/>
      <c r="M2380" s="98"/>
      <c r="N2380" s="83" t="s">
        <v>3605</v>
      </c>
      <c r="O2380" s="98">
        <v>64000</v>
      </c>
      <c r="P2380" s="81"/>
      <c r="Q2380" s="33"/>
      <c r="R2380" s="39" t="s">
        <v>453</v>
      </c>
    </row>
    <row r="2381" spans="1:18" ht="18" customHeight="1" x14ac:dyDescent="0.15">
      <c r="A2381" s="30">
        <v>4</v>
      </c>
      <c r="B2381" s="31" t="s">
        <v>1070</v>
      </c>
      <c r="C2381" s="31">
        <v>1</v>
      </c>
      <c r="D2381" s="31" t="s">
        <v>1071</v>
      </c>
      <c r="E2381" s="31">
        <v>4</v>
      </c>
      <c r="F2381" s="31" t="s">
        <v>1191</v>
      </c>
      <c r="G2381" s="31">
        <v>13</v>
      </c>
      <c r="H2381" s="31" t="s">
        <v>39</v>
      </c>
      <c r="I2381" s="31">
        <v>21</v>
      </c>
      <c r="J2381" s="84" t="s">
        <v>117</v>
      </c>
      <c r="K2381" s="98"/>
      <c r="L2381" s="98"/>
      <c r="M2381" s="98"/>
      <c r="N2381" s="83" t="s">
        <v>1204</v>
      </c>
      <c r="O2381" s="98">
        <v>4200</v>
      </c>
      <c r="P2381" s="81"/>
      <c r="Q2381" s="33"/>
      <c r="R2381" s="39" t="s">
        <v>453</v>
      </c>
    </row>
    <row r="2382" spans="1:18" ht="18" customHeight="1" x14ac:dyDescent="0.15">
      <c r="A2382" s="30">
        <v>4</v>
      </c>
      <c r="B2382" s="31" t="s">
        <v>1070</v>
      </c>
      <c r="C2382" s="31">
        <v>1</v>
      </c>
      <c r="D2382" s="31" t="s">
        <v>1071</v>
      </c>
      <c r="E2382" s="31">
        <v>4</v>
      </c>
      <c r="F2382" s="31" t="s">
        <v>1191</v>
      </c>
      <c r="G2382" s="31">
        <v>13</v>
      </c>
      <c r="H2382" s="31" t="s">
        <v>39</v>
      </c>
      <c r="I2382" s="31">
        <v>21</v>
      </c>
      <c r="J2382" s="84" t="s">
        <v>117</v>
      </c>
      <c r="K2382" s="98"/>
      <c r="L2382" s="98"/>
      <c r="M2382" s="98"/>
      <c r="N2382" s="83" t="s">
        <v>4353</v>
      </c>
      <c r="O2382" s="98">
        <v>54600</v>
      </c>
      <c r="P2382" s="81"/>
      <c r="Q2382" s="33"/>
      <c r="R2382" s="39" t="s">
        <v>453</v>
      </c>
    </row>
    <row r="2383" spans="1:18" ht="18" customHeight="1" x14ac:dyDescent="0.15">
      <c r="A2383" s="30">
        <v>4</v>
      </c>
      <c r="B2383" s="31" t="s">
        <v>1070</v>
      </c>
      <c r="C2383" s="31">
        <v>1</v>
      </c>
      <c r="D2383" s="31" t="s">
        <v>1071</v>
      </c>
      <c r="E2383" s="31">
        <v>4</v>
      </c>
      <c r="F2383" s="31" t="s">
        <v>1191</v>
      </c>
      <c r="G2383" s="31">
        <v>13</v>
      </c>
      <c r="H2383" s="31" t="s">
        <v>39</v>
      </c>
      <c r="I2383" s="31">
        <v>21</v>
      </c>
      <c r="J2383" s="84" t="s">
        <v>117</v>
      </c>
      <c r="K2383" s="98"/>
      <c r="L2383" s="98"/>
      <c r="M2383" s="98"/>
      <c r="N2383" s="83" t="s">
        <v>7211</v>
      </c>
      <c r="O2383" s="98">
        <v>1612800</v>
      </c>
      <c r="P2383" s="81"/>
      <c r="Q2383" s="33"/>
      <c r="R2383" s="39" t="s">
        <v>453</v>
      </c>
    </row>
    <row r="2384" spans="1:18" ht="18" customHeight="1" x14ac:dyDescent="0.15">
      <c r="A2384" s="30">
        <v>4</v>
      </c>
      <c r="B2384" s="31" t="s">
        <v>1070</v>
      </c>
      <c r="C2384" s="31">
        <v>1</v>
      </c>
      <c r="D2384" s="31" t="s">
        <v>1071</v>
      </c>
      <c r="E2384" s="31">
        <v>4</v>
      </c>
      <c r="F2384" s="31" t="s">
        <v>1191</v>
      </c>
      <c r="G2384" s="31">
        <v>13</v>
      </c>
      <c r="H2384" s="31" t="s">
        <v>39</v>
      </c>
      <c r="I2384" s="32">
        <v>51</v>
      </c>
      <c r="J2384" s="83" t="s">
        <v>175</v>
      </c>
      <c r="K2384" s="98">
        <v>572</v>
      </c>
      <c r="L2384" s="98">
        <v>562</v>
      </c>
      <c r="M2384" s="98">
        <f>K2384-L2384</f>
        <v>10</v>
      </c>
      <c r="N2384" s="83" t="s">
        <v>1205</v>
      </c>
      <c r="O2384" s="98">
        <v>396000</v>
      </c>
      <c r="P2384" s="81"/>
      <c r="Q2384" s="33"/>
      <c r="R2384" s="39" t="s">
        <v>453</v>
      </c>
    </row>
    <row r="2385" spans="1:18" ht="18" customHeight="1" x14ac:dyDescent="0.15">
      <c r="A2385" s="30">
        <v>4</v>
      </c>
      <c r="B2385" s="31" t="s">
        <v>1070</v>
      </c>
      <c r="C2385" s="31">
        <v>1</v>
      </c>
      <c r="D2385" s="31" t="s">
        <v>1071</v>
      </c>
      <c r="E2385" s="31">
        <v>4</v>
      </c>
      <c r="F2385" s="31" t="s">
        <v>1191</v>
      </c>
      <c r="G2385" s="31">
        <v>13</v>
      </c>
      <c r="H2385" s="31" t="s">
        <v>39</v>
      </c>
      <c r="I2385" s="31">
        <v>51</v>
      </c>
      <c r="J2385" s="84" t="s">
        <v>175</v>
      </c>
      <c r="K2385" s="98"/>
      <c r="L2385" s="98"/>
      <c r="M2385" s="98"/>
      <c r="N2385" s="83" t="s">
        <v>1206</v>
      </c>
      <c r="O2385" s="98">
        <v>176000</v>
      </c>
      <c r="P2385" s="81"/>
      <c r="Q2385" s="33"/>
      <c r="R2385" s="39" t="s">
        <v>453</v>
      </c>
    </row>
    <row r="2386" spans="1:18" ht="18" customHeight="1" x14ac:dyDescent="0.15">
      <c r="A2386" s="30">
        <v>4</v>
      </c>
      <c r="B2386" s="31" t="s">
        <v>1070</v>
      </c>
      <c r="C2386" s="31">
        <v>1</v>
      </c>
      <c r="D2386" s="31" t="s">
        <v>1071</v>
      </c>
      <c r="E2386" s="31">
        <v>4</v>
      </c>
      <c r="F2386" s="31" t="s">
        <v>1191</v>
      </c>
      <c r="G2386" s="32">
        <v>14</v>
      </c>
      <c r="H2386" s="32" t="s">
        <v>40</v>
      </c>
      <c r="I2386" s="32"/>
      <c r="J2386" s="83"/>
      <c r="K2386" s="98"/>
      <c r="L2386" s="98"/>
      <c r="M2386" s="98"/>
      <c r="N2386" s="83"/>
      <c r="O2386" s="33"/>
      <c r="P2386" s="81"/>
      <c r="Q2386" s="33"/>
      <c r="R2386" s="39" t="s">
        <v>453</v>
      </c>
    </row>
    <row r="2387" spans="1:18" ht="18" customHeight="1" x14ac:dyDescent="0.15">
      <c r="A2387" s="30">
        <v>4</v>
      </c>
      <c r="B2387" s="31" t="s">
        <v>1070</v>
      </c>
      <c r="C2387" s="31">
        <v>1</v>
      </c>
      <c r="D2387" s="31" t="s">
        <v>1071</v>
      </c>
      <c r="E2387" s="31">
        <v>4</v>
      </c>
      <c r="F2387" s="31" t="s">
        <v>1191</v>
      </c>
      <c r="G2387" s="31">
        <v>14</v>
      </c>
      <c r="H2387" s="31" t="s">
        <v>40</v>
      </c>
      <c r="I2387" s="32">
        <v>1</v>
      </c>
      <c r="J2387" s="83" t="s">
        <v>41</v>
      </c>
      <c r="K2387" s="98">
        <v>50</v>
      </c>
      <c r="L2387" s="98">
        <v>50</v>
      </c>
      <c r="M2387" s="98">
        <f t="shared" ref="M2387:M2388" si="135">K2387-L2387</f>
        <v>0</v>
      </c>
      <c r="N2387" s="83" t="s">
        <v>3606</v>
      </c>
      <c r="O2387" s="98">
        <v>50000</v>
      </c>
      <c r="P2387" s="81"/>
      <c r="Q2387" s="33"/>
      <c r="R2387" s="39" t="s">
        <v>453</v>
      </c>
    </row>
    <row r="2388" spans="1:18" ht="18" customHeight="1" x14ac:dyDescent="0.15">
      <c r="A2388" s="30">
        <v>4</v>
      </c>
      <c r="B2388" s="31" t="s">
        <v>1070</v>
      </c>
      <c r="C2388" s="31">
        <v>1</v>
      </c>
      <c r="D2388" s="31" t="s">
        <v>1071</v>
      </c>
      <c r="E2388" s="31">
        <v>4</v>
      </c>
      <c r="F2388" s="31" t="s">
        <v>1191</v>
      </c>
      <c r="G2388" s="31">
        <v>14</v>
      </c>
      <c r="H2388" s="31" t="s">
        <v>40</v>
      </c>
      <c r="I2388" s="32">
        <v>21</v>
      </c>
      <c r="J2388" s="83" t="s">
        <v>56</v>
      </c>
      <c r="K2388" s="98">
        <v>146</v>
      </c>
      <c r="L2388" s="98">
        <v>143</v>
      </c>
      <c r="M2388" s="98">
        <f t="shared" si="135"/>
        <v>3</v>
      </c>
      <c r="N2388" s="83" t="s">
        <v>4354</v>
      </c>
      <c r="O2388" s="98">
        <v>145200</v>
      </c>
      <c r="P2388" s="81"/>
      <c r="Q2388" s="33"/>
      <c r="R2388" s="39" t="s">
        <v>453</v>
      </c>
    </row>
    <row r="2389" spans="1:18" ht="18" customHeight="1" x14ac:dyDescent="0.15">
      <c r="A2389" s="30">
        <v>4</v>
      </c>
      <c r="B2389" s="31" t="s">
        <v>1070</v>
      </c>
      <c r="C2389" s="31">
        <v>1</v>
      </c>
      <c r="D2389" s="31" t="s">
        <v>1071</v>
      </c>
      <c r="E2389" s="31">
        <v>4</v>
      </c>
      <c r="F2389" s="31" t="s">
        <v>1191</v>
      </c>
      <c r="G2389" s="32">
        <v>16</v>
      </c>
      <c r="H2389" s="32" t="s">
        <v>52</v>
      </c>
      <c r="I2389" s="32"/>
      <c r="J2389" s="83"/>
      <c r="K2389" s="98"/>
      <c r="L2389" s="98"/>
      <c r="M2389" s="98"/>
      <c r="N2389" s="83"/>
      <c r="O2389" s="33"/>
      <c r="P2389" s="81"/>
      <c r="Q2389" s="33"/>
      <c r="R2389" s="39" t="s">
        <v>453</v>
      </c>
    </row>
    <row r="2390" spans="1:18" ht="18" customHeight="1" x14ac:dyDescent="0.15">
      <c r="A2390" s="30">
        <v>4</v>
      </c>
      <c r="B2390" s="31" t="s">
        <v>1070</v>
      </c>
      <c r="C2390" s="31">
        <v>1</v>
      </c>
      <c r="D2390" s="31" t="s">
        <v>1071</v>
      </c>
      <c r="E2390" s="31">
        <v>4</v>
      </c>
      <c r="F2390" s="31" t="s">
        <v>1191</v>
      </c>
      <c r="G2390" s="31">
        <v>16</v>
      </c>
      <c r="H2390" s="31" t="s">
        <v>52</v>
      </c>
      <c r="I2390" s="32">
        <v>11</v>
      </c>
      <c r="J2390" s="83" t="s">
        <v>1207</v>
      </c>
      <c r="K2390" s="98">
        <v>50</v>
      </c>
      <c r="L2390" s="98">
        <v>50</v>
      </c>
      <c r="M2390" s="98">
        <f>K2390-L2390</f>
        <v>0</v>
      </c>
      <c r="N2390" s="83" t="s">
        <v>1208</v>
      </c>
      <c r="O2390" s="98">
        <v>50000</v>
      </c>
      <c r="P2390" s="81"/>
      <c r="Q2390" s="33"/>
      <c r="R2390" s="39" t="s">
        <v>453</v>
      </c>
    </row>
    <row r="2391" spans="1:18" ht="18" customHeight="1" x14ac:dyDescent="0.15">
      <c r="A2391" s="30">
        <v>4</v>
      </c>
      <c r="B2391" s="31" t="s">
        <v>1070</v>
      </c>
      <c r="C2391" s="31">
        <v>1</v>
      </c>
      <c r="D2391" s="31" t="s">
        <v>1071</v>
      </c>
      <c r="E2391" s="31">
        <v>4</v>
      </c>
      <c r="F2391" s="31" t="s">
        <v>1191</v>
      </c>
      <c r="G2391" s="32">
        <v>19</v>
      </c>
      <c r="H2391" s="32" t="s">
        <v>42</v>
      </c>
      <c r="I2391" s="32"/>
      <c r="J2391" s="83"/>
      <c r="K2391" s="98"/>
      <c r="L2391" s="98"/>
      <c r="M2391" s="98"/>
      <c r="N2391" s="83"/>
      <c r="O2391" s="33"/>
      <c r="P2391" s="81"/>
      <c r="Q2391" s="33"/>
      <c r="R2391" s="39" t="s">
        <v>453</v>
      </c>
    </row>
    <row r="2392" spans="1:18" ht="18" customHeight="1" x14ac:dyDescent="0.15">
      <c r="A2392" s="30">
        <v>4</v>
      </c>
      <c r="B2392" s="31" t="s">
        <v>1070</v>
      </c>
      <c r="C2392" s="31">
        <v>1</v>
      </c>
      <c r="D2392" s="31" t="s">
        <v>1071</v>
      </c>
      <c r="E2392" s="31">
        <v>4</v>
      </c>
      <c r="F2392" s="31" t="s">
        <v>1191</v>
      </c>
      <c r="G2392" s="31">
        <v>19</v>
      </c>
      <c r="H2392" s="31" t="s">
        <v>42</v>
      </c>
      <c r="I2392" s="32">
        <v>2</v>
      </c>
      <c r="J2392" s="83" t="s">
        <v>1209</v>
      </c>
      <c r="K2392" s="98">
        <v>5121</v>
      </c>
      <c r="L2392" s="98">
        <v>8535</v>
      </c>
      <c r="M2392" s="98">
        <f t="shared" ref="M2392:M2393" si="136">K2392-L2392</f>
        <v>-3414</v>
      </c>
      <c r="N2392" s="83" t="s">
        <v>1210</v>
      </c>
      <c r="O2392" s="98">
        <v>5121000</v>
      </c>
      <c r="P2392" s="81"/>
      <c r="Q2392" s="33"/>
      <c r="R2392" s="39" t="s">
        <v>453</v>
      </c>
    </row>
    <row r="2393" spans="1:18" ht="18" customHeight="1" x14ac:dyDescent="0.15">
      <c r="A2393" s="30">
        <v>4</v>
      </c>
      <c r="B2393" s="31" t="s">
        <v>1070</v>
      </c>
      <c r="C2393" s="31">
        <v>1</v>
      </c>
      <c r="D2393" s="31" t="s">
        <v>1071</v>
      </c>
      <c r="E2393" s="31">
        <v>4</v>
      </c>
      <c r="F2393" s="31" t="s">
        <v>1191</v>
      </c>
      <c r="G2393" s="31">
        <v>19</v>
      </c>
      <c r="H2393" s="31" t="s">
        <v>42</v>
      </c>
      <c r="I2393" s="32">
        <v>11</v>
      </c>
      <c r="J2393" s="83" t="s">
        <v>43</v>
      </c>
      <c r="K2393" s="98">
        <v>107</v>
      </c>
      <c r="L2393" s="98">
        <v>107</v>
      </c>
      <c r="M2393" s="98">
        <f t="shared" si="136"/>
        <v>0</v>
      </c>
      <c r="N2393" s="83" t="s">
        <v>1211</v>
      </c>
      <c r="O2393" s="98">
        <v>100000</v>
      </c>
      <c r="P2393" s="81"/>
      <c r="Q2393" s="33"/>
      <c r="R2393" s="39" t="s">
        <v>453</v>
      </c>
    </row>
    <row r="2394" spans="1:18" ht="18" customHeight="1" x14ac:dyDescent="0.15">
      <c r="A2394" s="30">
        <v>4</v>
      </c>
      <c r="B2394" s="31" t="s">
        <v>1070</v>
      </c>
      <c r="C2394" s="31">
        <v>1</v>
      </c>
      <c r="D2394" s="31" t="s">
        <v>1071</v>
      </c>
      <c r="E2394" s="31">
        <v>4</v>
      </c>
      <c r="F2394" s="31" t="s">
        <v>1191</v>
      </c>
      <c r="G2394" s="31">
        <v>19</v>
      </c>
      <c r="H2394" s="31" t="s">
        <v>42</v>
      </c>
      <c r="I2394" s="31">
        <v>11</v>
      </c>
      <c r="J2394" s="84" t="s">
        <v>43</v>
      </c>
      <c r="K2394" s="98"/>
      <c r="L2394" s="98"/>
      <c r="M2394" s="98"/>
      <c r="N2394" s="83" t="s">
        <v>1212</v>
      </c>
      <c r="O2394" s="98">
        <v>3670</v>
      </c>
      <c r="P2394" s="81"/>
      <c r="Q2394" s="33"/>
      <c r="R2394" s="39" t="s">
        <v>453</v>
      </c>
    </row>
    <row r="2395" spans="1:18" ht="18" customHeight="1" x14ac:dyDescent="0.15">
      <c r="A2395" s="30">
        <v>4</v>
      </c>
      <c r="B2395" s="31" t="s">
        <v>1070</v>
      </c>
      <c r="C2395" s="31">
        <v>1</v>
      </c>
      <c r="D2395" s="31" t="s">
        <v>1071</v>
      </c>
      <c r="E2395" s="31">
        <v>4</v>
      </c>
      <c r="F2395" s="31" t="s">
        <v>1191</v>
      </c>
      <c r="G2395" s="31">
        <v>19</v>
      </c>
      <c r="H2395" s="31" t="s">
        <v>42</v>
      </c>
      <c r="I2395" s="31">
        <v>11</v>
      </c>
      <c r="J2395" s="84" t="s">
        <v>43</v>
      </c>
      <c r="K2395" s="98"/>
      <c r="L2395" s="98"/>
      <c r="M2395" s="98"/>
      <c r="N2395" s="83" t="s">
        <v>1213</v>
      </c>
      <c r="O2395" s="98">
        <v>3200</v>
      </c>
      <c r="P2395" s="81"/>
      <c r="Q2395" s="33"/>
      <c r="R2395" s="39" t="s">
        <v>453</v>
      </c>
    </row>
    <row r="2396" spans="1:18" ht="18" customHeight="1" x14ac:dyDescent="0.15">
      <c r="A2396" s="30">
        <v>4</v>
      </c>
      <c r="B2396" s="31" t="s">
        <v>1070</v>
      </c>
      <c r="C2396" s="31">
        <v>1</v>
      </c>
      <c r="D2396" s="31" t="s">
        <v>1071</v>
      </c>
      <c r="E2396" s="31">
        <v>4</v>
      </c>
      <c r="F2396" s="31" t="s">
        <v>1191</v>
      </c>
      <c r="G2396" s="31">
        <v>19</v>
      </c>
      <c r="H2396" s="31" t="s">
        <v>42</v>
      </c>
      <c r="I2396" s="32">
        <v>22</v>
      </c>
      <c r="J2396" s="83" t="s">
        <v>1214</v>
      </c>
      <c r="K2396" s="98">
        <v>5218</v>
      </c>
      <c r="L2396" s="98">
        <v>5218</v>
      </c>
      <c r="M2396" s="98">
        <f>K2396-L2396</f>
        <v>0</v>
      </c>
      <c r="N2396" s="83" t="s">
        <v>3607</v>
      </c>
      <c r="O2396" s="98">
        <v>664000</v>
      </c>
      <c r="P2396" s="81"/>
      <c r="Q2396" s="33"/>
      <c r="R2396" s="39" t="s">
        <v>453</v>
      </c>
    </row>
    <row r="2397" spans="1:18" ht="18" customHeight="1" x14ac:dyDescent="0.15">
      <c r="A2397" s="30">
        <v>4</v>
      </c>
      <c r="B2397" s="31" t="s">
        <v>1070</v>
      </c>
      <c r="C2397" s="31">
        <v>1</v>
      </c>
      <c r="D2397" s="31" t="s">
        <v>1071</v>
      </c>
      <c r="E2397" s="31">
        <v>4</v>
      </c>
      <c r="F2397" s="31" t="s">
        <v>1191</v>
      </c>
      <c r="G2397" s="31">
        <v>19</v>
      </c>
      <c r="H2397" s="31" t="s">
        <v>42</v>
      </c>
      <c r="I2397" s="31">
        <v>22</v>
      </c>
      <c r="J2397" s="84" t="s">
        <v>1214</v>
      </c>
      <c r="K2397" s="98"/>
      <c r="L2397" s="98"/>
      <c r="M2397" s="98"/>
      <c r="N2397" s="83" t="s">
        <v>3608</v>
      </c>
      <c r="O2397" s="98">
        <v>4554000</v>
      </c>
      <c r="P2397" s="81"/>
      <c r="Q2397" s="33"/>
      <c r="R2397" s="39" t="s">
        <v>453</v>
      </c>
    </row>
    <row r="2398" spans="1:18" ht="18" customHeight="1" x14ac:dyDescent="0.15">
      <c r="A2398" s="30">
        <v>4</v>
      </c>
      <c r="B2398" s="31" t="s">
        <v>1070</v>
      </c>
      <c r="C2398" s="31">
        <v>1</v>
      </c>
      <c r="D2398" s="31" t="s">
        <v>1071</v>
      </c>
      <c r="E2398" s="31">
        <v>4</v>
      </c>
      <c r="F2398" s="31" t="s">
        <v>1191</v>
      </c>
      <c r="G2398" s="31">
        <v>19</v>
      </c>
      <c r="H2398" s="31" t="s">
        <v>42</v>
      </c>
      <c r="I2398" s="32">
        <v>31</v>
      </c>
      <c r="J2398" s="83" t="s">
        <v>386</v>
      </c>
      <c r="K2398" s="98">
        <v>1180</v>
      </c>
      <c r="L2398" s="98">
        <v>1180</v>
      </c>
      <c r="M2398" s="98">
        <f>K2398-L2398</f>
        <v>0</v>
      </c>
      <c r="N2398" s="83" t="s">
        <v>3609</v>
      </c>
      <c r="O2398" s="98">
        <v>30000</v>
      </c>
      <c r="P2398" s="81"/>
      <c r="Q2398" s="33"/>
      <c r="R2398" s="39" t="s">
        <v>453</v>
      </c>
    </row>
    <row r="2399" spans="1:18" ht="18" customHeight="1" x14ac:dyDescent="0.15">
      <c r="A2399" s="30">
        <v>4</v>
      </c>
      <c r="B2399" s="31" t="s">
        <v>1070</v>
      </c>
      <c r="C2399" s="31">
        <v>1</v>
      </c>
      <c r="D2399" s="31" t="s">
        <v>1071</v>
      </c>
      <c r="E2399" s="31">
        <v>4</v>
      </c>
      <c r="F2399" s="31" t="s">
        <v>1191</v>
      </c>
      <c r="G2399" s="31">
        <v>19</v>
      </c>
      <c r="H2399" s="31" t="s">
        <v>42</v>
      </c>
      <c r="I2399" s="31">
        <v>31</v>
      </c>
      <c r="J2399" s="84" t="s">
        <v>386</v>
      </c>
      <c r="K2399" s="98"/>
      <c r="L2399" s="98"/>
      <c r="M2399" s="98"/>
      <c r="N2399" s="83" t="s">
        <v>3610</v>
      </c>
      <c r="O2399" s="98">
        <v>150000</v>
      </c>
      <c r="P2399" s="81"/>
      <c r="Q2399" s="33"/>
      <c r="R2399" s="39" t="s">
        <v>453</v>
      </c>
    </row>
    <row r="2400" spans="1:18" ht="18" customHeight="1" x14ac:dyDescent="0.15">
      <c r="A2400" s="30">
        <v>4</v>
      </c>
      <c r="B2400" s="31" t="s">
        <v>1070</v>
      </c>
      <c r="C2400" s="31">
        <v>1</v>
      </c>
      <c r="D2400" s="31" t="s">
        <v>1071</v>
      </c>
      <c r="E2400" s="31">
        <v>4</v>
      </c>
      <c r="F2400" s="31" t="s">
        <v>1191</v>
      </c>
      <c r="G2400" s="31">
        <v>19</v>
      </c>
      <c r="H2400" s="31" t="s">
        <v>42</v>
      </c>
      <c r="I2400" s="31">
        <v>31</v>
      </c>
      <c r="J2400" s="84" t="s">
        <v>386</v>
      </c>
      <c r="K2400" s="98"/>
      <c r="L2400" s="98"/>
      <c r="M2400" s="98"/>
      <c r="N2400" s="83" t="s">
        <v>1215</v>
      </c>
      <c r="O2400" s="98"/>
      <c r="P2400" s="81"/>
      <c r="Q2400" s="33"/>
      <c r="R2400" s="39" t="s">
        <v>453</v>
      </c>
    </row>
    <row r="2401" spans="1:18" ht="18" customHeight="1" x14ac:dyDescent="0.15">
      <c r="A2401" s="30">
        <v>4</v>
      </c>
      <c r="B2401" s="31" t="s">
        <v>1070</v>
      </c>
      <c r="C2401" s="31">
        <v>1</v>
      </c>
      <c r="D2401" s="31" t="s">
        <v>1071</v>
      </c>
      <c r="E2401" s="31">
        <v>4</v>
      </c>
      <c r="F2401" s="31" t="s">
        <v>1191</v>
      </c>
      <c r="G2401" s="31">
        <v>19</v>
      </c>
      <c r="H2401" s="31" t="s">
        <v>42</v>
      </c>
      <c r="I2401" s="31">
        <v>31</v>
      </c>
      <c r="J2401" s="84" t="s">
        <v>386</v>
      </c>
      <c r="K2401" s="98"/>
      <c r="L2401" s="98"/>
      <c r="M2401" s="98"/>
      <c r="N2401" s="83" t="s">
        <v>1216</v>
      </c>
      <c r="O2401" s="98"/>
      <c r="P2401" s="81"/>
      <c r="Q2401" s="33"/>
      <c r="R2401" s="39" t="s">
        <v>453</v>
      </c>
    </row>
    <row r="2402" spans="1:18" ht="18" customHeight="1" x14ac:dyDescent="0.15">
      <c r="A2402" s="30">
        <v>4</v>
      </c>
      <c r="B2402" s="31" t="s">
        <v>1070</v>
      </c>
      <c r="C2402" s="31">
        <v>1</v>
      </c>
      <c r="D2402" s="31" t="s">
        <v>1071</v>
      </c>
      <c r="E2402" s="31">
        <v>4</v>
      </c>
      <c r="F2402" s="31" t="s">
        <v>1191</v>
      </c>
      <c r="G2402" s="31">
        <v>19</v>
      </c>
      <c r="H2402" s="31" t="s">
        <v>42</v>
      </c>
      <c r="I2402" s="31">
        <v>31</v>
      </c>
      <c r="J2402" s="84" t="s">
        <v>386</v>
      </c>
      <c r="K2402" s="98"/>
      <c r="L2402" s="98"/>
      <c r="M2402" s="98"/>
      <c r="N2402" s="83" t="s">
        <v>3611</v>
      </c>
      <c r="O2402" s="98">
        <v>1000000</v>
      </c>
      <c r="P2402" s="81"/>
      <c r="Q2402" s="33"/>
      <c r="R2402" s="39" t="s">
        <v>453</v>
      </c>
    </row>
    <row r="2403" spans="1:18" s="68" customFormat="1" ht="18" customHeight="1" x14ac:dyDescent="0.15">
      <c r="A2403" s="1">
        <v>4</v>
      </c>
      <c r="B2403" s="2" t="s">
        <v>1070</v>
      </c>
      <c r="C2403" s="2">
        <v>1</v>
      </c>
      <c r="D2403" s="2" t="s">
        <v>1071</v>
      </c>
      <c r="E2403" s="2">
        <v>4</v>
      </c>
      <c r="F2403" s="2" t="s">
        <v>1191</v>
      </c>
      <c r="G2403" s="3">
        <v>27</v>
      </c>
      <c r="H2403" s="3" t="s">
        <v>54</v>
      </c>
      <c r="I2403" s="3"/>
      <c r="J2403" s="65"/>
      <c r="K2403" s="67"/>
      <c r="L2403" s="67"/>
      <c r="M2403" s="67"/>
      <c r="N2403" s="65"/>
      <c r="O2403" s="67"/>
      <c r="P2403" s="4"/>
      <c r="Q2403" s="66"/>
      <c r="R2403" s="40" t="s">
        <v>453</v>
      </c>
    </row>
    <row r="2404" spans="1:18" s="68" customFormat="1" ht="18" customHeight="1" x14ac:dyDescent="0.15">
      <c r="A2404" s="1">
        <v>4</v>
      </c>
      <c r="B2404" s="2" t="s">
        <v>1070</v>
      </c>
      <c r="C2404" s="2">
        <v>1</v>
      </c>
      <c r="D2404" s="2" t="s">
        <v>1071</v>
      </c>
      <c r="E2404" s="2">
        <v>4</v>
      </c>
      <c r="F2404" s="2" t="s">
        <v>1191</v>
      </c>
      <c r="G2404" s="2">
        <v>27</v>
      </c>
      <c r="H2404" s="2" t="s">
        <v>54</v>
      </c>
      <c r="I2404" s="3">
        <v>1</v>
      </c>
      <c r="J2404" s="65" t="s">
        <v>55</v>
      </c>
      <c r="K2404" s="67">
        <v>0</v>
      </c>
      <c r="L2404" s="67">
        <v>25</v>
      </c>
      <c r="M2404" s="98">
        <f>K2404-L2404</f>
        <v>-25</v>
      </c>
      <c r="N2404" s="65"/>
      <c r="O2404" s="67"/>
      <c r="P2404" s="4"/>
      <c r="Q2404" s="66"/>
      <c r="R2404" s="40" t="s">
        <v>453</v>
      </c>
    </row>
    <row r="2405" spans="1:18" s="12" customFormat="1" ht="18" customHeight="1" x14ac:dyDescent="0.15">
      <c r="A2405" s="13">
        <v>4</v>
      </c>
      <c r="B2405" s="14" t="s">
        <v>1070</v>
      </c>
      <c r="C2405" s="15">
        <v>2</v>
      </c>
      <c r="D2405" s="15" t="s">
        <v>2968</v>
      </c>
      <c r="E2405" s="16"/>
      <c r="F2405" s="15"/>
      <c r="G2405" s="16"/>
      <c r="H2405" s="15"/>
      <c r="I2405" s="16"/>
      <c r="J2405" s="16"/>
      <c r="K2405" s="17">
        <f>IF(C2405="",SUMIFS($K2406:$K$6096,$A2406:$A$6096,A2405,$E2406:$E$6096,""),IF(E2405="",SUMIFS($K2406:$K$6096,$A2406:$A$6096,A2405,$C2406:$C$6096,C2405,$G2406:$G$6096,""),IF(G2405="",SUMIFS($K2406:$K$6096,$A2406:$A$6096,A2405,$C2406:$C$6096,C2405,$E2406:$E$6096,E2405,$R2406:$R$6096,R2405),IF(I2405="",SUMIFS($K2406:$K$6096,$A2406:$A$6096,A2405,$C2406:$C$6096,C2405,$E2406:$E$6096,E2405,$G2406:$G$6096,G2405,$R2406:$R$6096,R2405),0))))</f>
        <v>92745</v>
      </c>
      <c r="L2405" s="17">
        <f>IF(C2405="",SUMIFS($L2406:$L$6096,$A2406:$A$6096,A2405,$E2406:$E$6096,""),IF(E2405="",SUMIFS($L2406:$L$6096,$A2406:$A$6096,A2405,$C2406:$C$6096,C2405,$G2406:$G$6096,""),IF(G2405="",SUMIFS($L2406:$L$6096,$A2406:$A$6096,A2405,$C2406:$C$6096,C2405,$E2406:$E$6096,E2405,$R2406:$R$6096,R2405),IF(I2405="",SUMIFS($L2406:$L$6096,$A2406:$A$6096,A2405,$C2406:$C$6096,C2405,$E2406:$E$6096,E2405,$G2406:$G$6096,G2405,$R2406:$R$6096,R2405),0))))</f>
        <v>89113</v>
      </c>
      <c r="M2405" s="17">
        <f t="shared" ref="M2405:M2406" si="137">K2405-L2405</f>
        <v>3632</v>
      </c>
      <c r="N2405" s="58"/>
      <c r="O2405" s="72"/>
      <c r="P2405" s="18"/>
      <c r="Q2405" s="17">
        <f>IF(C2405="",SUMIFS($Q2406:$Q$6096,$A2406:$A$6096,A2405,$E2406:$E$6096,""),IF(E2405="",SUMIFS($Q2406:$Q$6096,$A2406:$A$6096,A2405,$C2406:$C$6096,C2405,$G2406:$G$6096,""),IF(G2405="",SUMIFS($Q2406:$Q$6096,$A2406:$A$6096,A2405,$C2406:$C$6096,C2405,$E2406:$E$6096,E2405,$R2406:$R$6096,R2405),IF(I2405="",SUMIFS($Q2406:$Q$6096,$A2406:$A$6096,A2405,$C2406:$C$6096,C2405,$E2406:$E$6096,E2405,$G2406:$G$6096,G2405,$R2406:$R$6096,R2405),0))))</f>
        <v>10353</v>
      </c>
      <c r="R2405" s="59"/>
    </row>
    <row r="2406" spans="1:18" s="6" customFormat="1" ht="18" customHeight="1" x14ac:dyDescent="0.15">
      <c r="A2406" s="13">
        <v>4</v>
      </c>
      <c r="B2406" s="14" t="s">
        <v>3050</v>
      </c>
      <c r="C2406" s="19">
        <v>2</v>
      </c>
      <c r="D2406" s="14" t="s">
        <v>1217</v>
      </c>
      <c r="E2406" s="20">
        <v>1</v>
      </c>
      <c r="F2406" s="21" t="s">
        <v>3057</v>
      </c>
      <c r="G2406" s="20"/>
      <c r="H2406" s="21"/>
      <c r="I2406" s="20"/>
      <c r="J2406" s="20"/>
      <c r="K2406" s="22">
        <f>IF(C2406="",SUMIFS($K2407:$K$6096,$A2407:$A$6096,A2406,$E2407:$E$6096,""),IF(E2406="",SUMIFS($K2407:$K$6096,$A2407:$A$6096,A2406,$C2407:$C$6096,C2406,$G2407:$G$6096,""),IF(G2406="",SUMIFS($K2407:$K$6096,$A2407:$A$6096,A2406,$C2407:$C$6096,C2406,$E2407:$E$6096,E2406,$R2407:$R$6096,R2406),IF(I2406="",SUMIFS($K2407:$K$6096,$A2407:$A$6096,A2406,$C2407:$C$6096,C2406,$E2407:$E$6096,E2406,$G2407:$G$6096,G2406,$R2407:$R$6096,R2406),0))))</f>
        <v>54046</v>
      </c>
      <c r="L2406" s="22">
        <f>IF(C2406="",SUMIFS($L2407:$L$6096,$A2407:$A$6096,A2406,$E2407:$E$6096,""),IF(E2406="",SUMIFS($L2407:$L$6096,$A2407:$A$6096,A2406,$C2407:$C$6096,C2406,$G2407:$G$6096,""),IF(G2406="",SUMIFS($L2407:$L$6096,$A2407:$A$6096,A2406,$C2407:$C$6096,C2406,$E2407:$E$6096,E2406,$R2407:$R$6096,R2406),IF(I2406="",SUMIFS($L2407:$L$6096,$A2407:$A$6096,A2406,$C2407:$C$6096,C2406,$E2407:$E$6096,E2406,$G2407:$G$6096,G2406,$R2407:$R$6096,R2406),0))))</f>
        <v>51185</v>
      </c>
      <c r="M2406" s="22">
        <f t="shared" si="137"/>
        <v>2861</v>
      </c>
      <c r="N2406" s="77"/>
      <c r="O2406" s="23"/>
      <c r="P2406" s="60"/>
      <c r="Q2406" s="73">
        <f>IF(C2406="",SUMIFS($Q2407:$Q$6096,$A2407:$A$6096,A2406,$E2407:$E$6096,""),IF(E2406="",SUMIFS($Q2407:$Q$6096,$A2407:$A$6096,A2406,$C2407:$C$6096,C2406,$G2407:$G$6096,""),IF(G2406="",SUMIFS($Q2407:$Q$6096,$A2407:$A$6096,A2406,$C2407:$C$6096,C2406,$E2407:$E$6096,E2406,$R2407:$R$6096,R2406),IF(I2406="",SUMIFS($Q2407:$Q$6096,$A2407:$A$6096,A2406,$C2407:$C$6096,C2406,$E2407:$E$6096,E2406,$G2407:$G$6096,G2406,$R2407:$R$6096,R2406),0))))</f>
        <v>253</v>
      </c>
      <c r="R2406" s="61" t="s">
        <v>3017</v>
      </c>
    </row>
    <row r="2407" spans="1:18" ht="18" customHeight="1" x14ac:dyDescent="0.15">
      <c r="A2407" s="30">
        <v>4</v>
      </c>
      <c r="B2407" s="31" t="s">
        <v>1070</v>
      </c>
      <c r="C2407" s="31">
        <v>2</v>
      </c>
      <c r="D2407" s="31" t="s">
        <v>1217</v>
      </c>
      <c r="E2407" s="31">
        <v>1</v>
      </c>
      <c r="F2407" s="31" t="s">
        <v>1218</v>
      </c>
      <c r="G2407" s="32">
        <v>4</v>
      </c>
      <c r="H2407" s="32" t="s">
        <v>28</v>
      </c>
      <c r="I2407" s="32"/>
      <c r="J2407" s="83"/>
      <c r="K2407" s="98"/>
      <c r="L2407" s="98"/>
      <c r="M2407" s="98"/>
      <c r="N2407" s="83"/>
      <c r="O2407" s="33"/>
      <c r="P2407" s="81" t="s">
        <v>2866</v>
      </c>
      <c r="Q2407" s="33">
        <v>3</v>
      </c>
      <c r="R2407" s="39" t="s">
        <v>453</v>
      </c>
    </row>
    <row r="2408" spans="1:18" ht="18" customHeight="1" x14ac:dyDescent="0.15">
      <c r="A2408" s="30">
        <v>4</v>
      </c>
      <c r="B2408" s="31" t="s">
        <v>1070</v>
      </c>
      <c r="C2408" s="31">
        <v>2</v>
      </c>
      <c r="D2408" s="31" t="s">
        <v>1217</v>
      </c>
      <c r="E2408" s="31">
        <v>1</v>
      </c>
      <c r="F2408" s="31" t="s">
        <v>1218</v>
      </c>
      <c r="G2408" s="31">
        <v>4</v>
      </c>
      <c r="H2408" s="31" t="s">
        <v>28</v>
      </c>
      <c r="I2408" s="32">
        <v>41</v>
      </c>
      <c r="J2408" s="83" t="s">
        <v>149</v>
      </c>
      <c r="K2408" s="98">
        <v>0</v>
      </c>
      <c r="L2408" s="98">
        <v>9</v>
      </c>
      <c r="M2408" s="98">
        <f>K2408-L2408</f>
        <v>-9</v>
      </c>
      <c r="N2408" s="83"/>
      <c r="O2408" s="98"/>
      <c r="P2408" s="81" t="s">
        <v>2867</v>
      </c>
      <c r="Q2408" s="33">
        <v>250</v>
      </c>
      <c r="R2408" s="39" t="s">
        <v>453</v>
      </c>
    </row>
    <row r="2409" spans="1:18" ht="18" customHeight="1" x14ac:dyDescent="0.15">
      <c r="A2409" s="30">
        <v>4</v>
      </c>
      <c r="B2409" s="31" t="s">
        <v>1070</v>
      </c>
      <c r="C2409" s="31">
        <v>2</v>
      </c>
      <c r="D2409" s="31" t="s">
        <v>1217</v>
      </c>
      <c r="E2409" s="31">
        <v>1</v>
      </c>
      <c r="F2409" s="31" t="s">
        <v>1218</v>
      </c>
      <c r="G2409" s="32">
        <v>7</v>
      </c>
      <c r="H2409" s="32" t="s">
        <v>44</v>
      </c>
      <c r="I2409" s="32"/>
      <c r="J2409" s="83"/>
      <c r="K2409" s="98"/>
      <c r="L2409" s="98"/>
      <c r="M2409" s="98"/>
      <c r="N2409" s="83"/>
      <c r="O2409" s="33"/>
      <c r="P2409" s="81"/>
      <c r="Q2409" s="33"/>
      <c r="R2409" s="39" t="s">
        <v>453</v>
      </c>
    </row>
    <row r="2410" spans="1:18" ht="18" customHeight="1" x14ac:dyDescent="0.15">
      <c r="A2410" s="30">
        <v>4</v>
      </c>
      <c r="B2410" s="31" t="s">
        <v>1070</v>
      </c>
      <c r="C2410" s="31">
        <v>2</v>
      </c>
      <c r="D2410" s="31" t="s">
        <v>1217</v>
      </c>
      <c r="E2410" s="31">
        <v>1</v>
      </c>
      <c r="F2410" s="31" t="s">
        <v>1218</v>
      </c>
      <c r="G2410" s="31">
        <v>7</v>
      </c>
      <c r="H2410" s="31" t="s">
        <v>44</v>
      </c>
      <c r="I2410" s="32">
        <v>71</v>
      </c>
      <c r="J2410" s="83" t="s">
        <v>1219</v>
      </c>
      <c r="K2410" s="98">
        <v>0</v>
      </c>
      <c r="L2410" s="98">
        <v>1344</v>
      </c>
      <c r="M2410" s="98">
        <f>K2410-L2410</f>
        <v>-1344</v>
      </c>
      <c r="N2410" s="83"/>
      <c r="O2410" s="98"/>
      <c r="P2410" s="81"/>
      <c r="Q2410" s="33"/>
      <c r="R2410" s="39" t="s">
        <v>453</v>
      </c>
    </row>
    <row r="2411" spans="1:18" ht="18" customHeight="1" x14ac:dyDescent="0.15">
      <c r="A2411" s="30">
        <v>4</v>
      </c>
      <c r="B2411" s="31" t="s">
        <v>1070</v>
      </c>
      <c r="C2411" s="31">
        <v>2</v>
      </c>
      <c r="D2411" s="31" t="s">
        <v>1217</v>
      </c>
      <c r="E2411" s="31">
        <v>1</v>
      </c>
      <c r="F2411" s="31" t="s">
        <v>1218</v>
      </c>
      <c r="G2411" s="32">
        <v>8</v>
      </c>
      <c r="H2411" s="32" t="s">
        <v>77</v>
      </c>
      <c r="I2411" s="32"/>
      <c r="J2411" s="83"/>
      <c r="K2411" s="98"/>
      <c r="L2411" s="98"/>
      <c r="M2411" s="98"/>
      <c r="N2411" s="83"/>
      <c r="O2411" s="33"/>
      <c r="P2411" s="81"/>
      <c r="Q2411" s="33"/>
      <c r="R2411" s="39" t="s">
        <v>453</v>
      </c>
    </row>
    <row r="2412" spans="1:18" ht="18" customHeight="1" x14ac:dyDescent="0.15">
      <c r="A2412" s="30">
        <v>4</v>
      </c>
      <c r="B2412" s="31" t="s">
        <v>1070</v>
      </c>
      <c r="C2412" s="31">
        <v>2</v>
      </c>
      <c r="D2412" s="31" t="s">
        <v>1217</v>
      </c>
      <c r="E2412" s="31">
        <v>1</v>
      </c>
      <c r="F2412" s="31" t="s">
        <v>1218</v>
      </c>
      <c r="G2412" s="31">
        <v>8</v>
      </c>
      <c r="H2412" s="31" t="s">
        <v>77</v>
      </c>
      <c r="I2412" s="32">
        <v>21</v>
      </c>
      <c r="J2412" s="83" t="s">
        <v>1220</v>
      </c>
      <c r="K2412" s="98">
        <v>163</v>
      </c>
      <c r="L2412" s="98">
        <v>163</v>
      </c>
      <c r="M2412" s="98">
        <f>K2412-L2412</f>
        <v>0</v>
      </c>
      <c r="N2412" s="83" t="s">
        <v>3612</v>
      </c>
      <c r="O2412" s="98">
        <v>162500</v>
      </c>
      <c r="P2412" s="81"/>
      <c r="Q2412" s="33"/>
      <c r="R2412" s="39" t="s">
        <v>453</v>
      </c>
    </row>
    <row r="2413" spans="1:18" ht="18" customHeight="1" x14ac:dyDescent="0.15">
      <c r="A2413" s="30">
        <v>4</v>
      </c>
      <c r="B2413" s="31" t="s">
        <v>1070</v>
      </c>
      <c r="C2413" s="31">
        <v>2</v>
      </c>
      <c r="D2413" s="31" t="s">
        <v>1217</v>
      </c>
      <c r="E2413" s="31">
        <v>1</v>
      </c>
      <c r="F2413" s="31" t="s">
        <v>1218</v>
      </c>
      <c r="G2413" s="32">
        <v>9</v>
      </c>
      <c r="H2413" s="32" t="s">
        <v>30</v>
      </c>
      <c r="I2413" s="32"/>
      <c r="J2413" s="83"/>
      <c r="K2413" s="98"/>
      <c r="L2413" s="98"/>
      <c r="M2413" s="98"/>
      <c r="N2413" s="83"/>
      <c r="O2413" s="33"/>
      <c r="P2413" s="81"/>
      <c r="Q2413" s="33"/>
      <c r="R2413" s="39" t="s">
        <v>453</v>
      </c>
    </row>
    <row r="2414" spans="1:18" ht="18" customHeight="1" x14ac:dyDescent="0.15">
      <c r="A2414" s="30">
        <v>4</v>
      </c>
      <c r="B2414" s="31" t="s">
        <v>1070</v>
      </c>
      <c r="C2414" s="31">
        <v>2</v>
      </c>
      <c r="D2414" s="31" t="s">
        <v>1217</v>
      </c>
      <c r="E2414" s="31">
        <v>1</v>
      </c>
      <c r="F2414" s="31" t="s">
        <v>1218</v>
      </c>
      <c r="G2414" s="31">
        <v>9</v>
      </c>
      <c r="H2414" s="31" t="s">
        <v>30</v>
      </c>
      <c r="I2414" s="32">
        <v>2</v>
      </c>
      <c r="J2414" s="83" t="s">
        <v>31</v>
      </c>
      <c r="K2414" s="98">
        <v>9</v>
      </c>
      <c r="L2414" s="98">
        <v>9</v>
      </c>
      <c r="M2414" s="98">
        <f>K2414-L2414</f>
        <v>0</v>
      </c>
      <c r="N2414" s="83" t="s">
        <v>3613</v>
      </c>
      <c r="O2414" s="98">
        <v>4000</v>
      </c>
      <c r="P2414" s="81"/>
      <c r="Q2414" s="33"/>
      <c r="R2414" s="39" t="s">
        <v>453</v>
      </c>
    </row>
    <row r="2415" spans="1:18" ht="18" customHeight="1" x14ac:dyDescent="0.15">
      <c r="A2415" s="30">
        <v>4</v>
      </c>
      <c r="B2415" s="31" t="s">
        <v>1070</v>
      </c>
      <c r="C2415" s="31">
        <v>2</v>
      </c>
      <c r="D2415" s="31" t="s">
        <v>1217</v>
      </c>
      <c r="E2415" s="31">
        <v>1</v>
      </c>
      <c r="F2415" s="31" t="s">
        <v>1218</v>
      </c>
      <c r="G2415" s="31">
        <v>9</v>
      </c>
      <c r="H2415" s="31" t="s">
        <v>30</v>
      </c>
      <c r="I2415" s="31">
        <v>2</v>
      </c>
      <c r="J2415" s="84" t="s">
        <v>31</v>
      </c>
      <c r="K2415" s="98"/>
      <c r="L2415" s="98"/>
      <c r="M2415" s="98"/>
      <c r="N2415" s="83" t="s">
        <v>3614</v>
      </c>
      <c r="O2415" s="98">
        <v>4200</v>
      </c>
      <c r="P2415" s="81"/>
      <c r="Q2415" s="33"/>
      <c r="R2415" s="39" t="s">
        <v>453</v>
      </c>
    </row>
    <row r="2416" spans="1:18" ht="18" customHeight="1" x14ac:dyDescent="0.15">
      <c r="A2416" s="30">
        <v>4</v>
      </c>
      <c r="B2416" s="31" t="s">
        <v>1070</v>
      </c>
      <c r="C2416" s="31">
        <v>2</v>
      </c>
      <c r="D2416" s="31" t="s">
        <v>1217</v>
      </c>
      <c r="E2416" s="31">
        <v>1</v>
      </c>
      <c r="F2416" s="31" t="s">
        <v>1218</v>
      </c>
      <c r="G2416" s="32">
        <v>11</v>
      </c>
      <c r="H2416" s="32" t="s">
        <v>33</v>
      </c>
      <c r="I2416" s="32"/>
      <c r="J2416" s="83"/>
      <c r="K2416" s="98"/>
      <c r="L2416" s="98"/>
      <c r="M2416" s="98"/>
      <c r="N2416" s="83"/>
      <c r="O2416" s="33"/>
      <c r="P2416" s="81"/>
      <c r="Q2416" s="33"/>
      <c r="R2416" s="39" t="s">
        <v>453</v>
      </c>
    </row>
    <row r="2417" spans="1:18" ht="18" customHeight="1" x14ac:dyDescent="0.15">
      <c r="A2417" s="30">
        <v>4</v>
      </c>
      <c r="B2417" s="31" t="s">
        <v>1070</v>
      </c>
      <c r="C2417" s="31">
        <v>2</v>
      </c>
      <c r="D2417" s="31" t="s">
        <v>1217</v>
      </c>
      <c r="E2417" s="31">
        <v>1</v>
      </c>
      <c r="F2417" s="31" t="s">
        <v>1218</v>
      </c>
      <c r="G2417" s="31">
        <v>11</v>
      </c>
      <c r="H2417" s="31" t="s">
        <v>33</v>
      </c>
      <c r="I2417" s="32">
        <v>1</v>
      </c>
      <c r="J2417" s="83" t="s">
        <v>34</v>
      </c>
      <c r="K2417" s="98">
        <v>99</v>
      </c>
      <c r="L2417" s="98">
        <v>99</v>
      </c>
      <c r="M2417" s="98">
        <f>K2417-L2417</f>
        <v>0</v>
      </c>
      <c r="N2417" s="83" t="s">
        <v>1221</v>
      </c>
      <c r="O2417" s="98">
        <v>10000</v>
      </c>
      <c r="P2417" s="81"/>
      <c r="Q2417" s="33"/>
      <c r="R2417" s="39" t="s">
        <v>453</v>
      </c>
    </row>
    <row r="2418" spans="1:18" ht="18" customHeight="1" x14ac:dyDescent="0.15">
      <c r="A2418" s="30">
        <v>4</v>
      </c>
      <c r="B2418" s="31" t="s">
        <v>1070</v>
      </c>
      <c r="C2418" s="31">
        <v>2</v>
      </c>
      <c r="D2418" s="31" t="s">
        <v>1217</v>
      </c>
      <c r="E2418" s="31">
        <v>1</v>
      </c>
      <c r="F2418" s="31" t="s">
        <v>1218</v>
      </c>
      <c r="G2418" s="31">
        <v>11</v>
      </c>
      <c r="H2418" s="31" t="s">
        <v>33</v>
      </c>
      <c r="I2418" s="31">
        <v>1</v>
      </c>
      <c r="J2418" s="84" t="s">
        <v>34</v>
      </c>
      <c r="K2418" s="98"/>
      <c r="L2418" s="98"/>
      <c r="M2418" s="98"/>
      <c r="N2418" s="83" t="s">
        <v>1222</v>
      </c>
      <c r="O2418" s="98">
        <v>10000</v>
      </c>
      <c r="P2418" s="81"/>
      <c r="Q2418" s="33"/>
      <c r="R2418" s="39" t="s">
        <v>453</v>
      </c>
    </row>
    <row r="2419" spans="1:18" ht="18" customHeight="1" x14ac:dyDescent="0.15">
      <c r="A2419" s="30">
        <v>4</v>
      </c>
      <c r="B2419" s="31" t="s">
        <v>1070</v>
      </c>
      <c r="C2419" s="31">
        <v>2</v>
      </c>
      <c r="D2419" s="31" t="s">
        <v>1217</v>
      </c>
      <c r="E2419" s="31">
        <v>1</v>
      </c>
      <c r="F2419" s="31" t="s">
        <v>1218</v>
      </c>
      <c r="G2419" s="31">
        <v>11</v>
      </c>
      <c r="H2419" s="31" t="s">
        <v>33</v>
      </c>
      <c r="I2419" s="31">
        <v>1</v>
      </c>
      <c r="J2419" s="84" t="s">
        <v>34</v>
      </c>
      <c r="K2419" s="98"/>
      <c r="L2419" s="98"/>
      <c r="M2419" s="98"/>
      <c r="N2419" s="83" t="s">
        <v>1223</v>
      </c>
      <c r="O2419" s="98">
        <v>10000</v>
      </c>
      <c r="P2419" s="81"/>
      <c r="Q2419" s="33"/>
      <c r="R2419" s="39" t="s">
        <v>453</v>
      </c>
    </row>
    <row r="2420" spans="1:18" ht="18" customHeight="1" x14ac:dyDescent="0.15">
      <c r="A2420" s="30">
        <v>4</v>
      </c>
      <c r="B2420" s="31" t="s">
        <v>1070</v>
      </c>
      <c r="C2420" s="31">
        <v>2</v>
      </c>
      <c r="D2420" s="31" t="s">
        <v>1217</v>
      </c>
      <c r="E2420" s="31">
        <v>1</v>
      </c>
      <c r="F2420" s="31" t="s">
        <v>1218</v>
      </c>
      <c r="G2420" s="31">
        <v>11</v>
      </c>
      <c r="H2420" s="31" t="s">
        <v>33</v>
      </c>
      <c r="I2420" s="31">
        <v>1</v>
      </c>
      <c r="J2420" s="84" t="s">
        <v>34</v>
      </c>
      <c r="K2420" s="98"/>
      <c r="L2420" s="98"/>
      <c r="M2420" s="98"/>
      <c r="N2420" s="83" t="s">
        <v>1224</v>
      </c>
      <c r="O2420" s="98">
        <v>25000</v>
      </c>
      <c r="P2420" s="81"/>
      <c r="Q2420" s="33"/>
      <c r="R2420" s="39" t="s">
        <v>453</v>
      </c>
    </row>
    <row r="2421" spans="1:18" ht="18" customHeight="1" x14ac:dyDescent="0.15">
      <c r="A2421" s="30">
        <v>4</v>
      </c>
      <c r="B2421" s="31" t="s">
        <v>1070</v>
      </c>
      <c r="C2421" s="31">
        <v>2</v>
      </c>
      <c r="D2421" s="31" t="s">
        <v>1217</v>
      </c>
      <c r="E2421" s="31">
        <v>1</v>
      </c>
      <c r="F2421" s="31" t="s">
        <v>1218</v>
      </c>
      <c r="G2421" s="31">
        <v>11</v>
      </c>
      <c r="H2421" s="31" t="s">
        <v>33</v>
      </c>
      <c r="I2421" s="31">
        <v>1</v>
      </c>
      <c r="J2421" s="84" t="s">
        <v>34</v>
      </c>
      <c r="K2421" s="98"/>
      <c r="L2421" s="98"/>
      <c r="M2421" s="98"/>
      <c r="N2421" s="83" t="s">
        <v>4355</v>
      </c>
      <c r="O2421" s="98">
        <v>22000</v>
      </c>
      <c r="P2421" s="81"/>
      <c r="Q2421" s="33"/>
      <c r="R2421" s="39" t="s">
        <v>453</v>
      </c>
    </row>
    <row r="2422" spans="1:18" ht="18" customHeight="1" x14ac:dyDescent="0.15">
      <c r="A2422" s="30">
        <v>4</v>
      </c>
      <c r="B2422" s="31" t="s">
        <v>1070</v>
      </c>
      <c r="C2422" s="31">
        <v>2</v>
      </c>
      <c r="D2422" s="31" t="s">
        <v>1217</v>
      </c>
      <c r="E2422" s="31">
        <v>1</v>
      </c>
      <c r="F2422" s="31" t="s">
        <v>1218</v>
      </c>
      <c r="G2422" s="31">
        <v>11</v>
      </c>
      <c r="H2422" s="31" t="s">
        <v>33</v>
      </c>
      <c r="I2422" s="31">
        <v>1</v>
      </c>
      <c r="J2422" s="84" t="s">
        <v>34</v>
      </c>
      <c r="K2422" s="98"/>
      <c r="L2422" s="98"/>
      <c r="M2422" s="98"/>
      <c r="N2422" s="83" t="s">
        <v>4356</v>
      </c>
      <c r="O2422" s="98">
        <v>22000</v>
      </c>
      <c r="P2422" s="81"/>
      <c r="Q2422" s="33"/>
      <c r="R2422" s="39" t="s">
        <v>453</v>
      </c>
    </row>
    <row r="2423" spans="1:18" ht="18" customHeight="1" x14ac:dyDescent="0.15">
      <c r="A2423" s="30">
        <v>4</v>
      </c>
      <c r="B2423" s="31" t="s">
        <v>1070</v>
      </c>
      <c r="C2423" s="31">
        <v>2</v>
      </c>
      <c r="D2423" s="31" t="s">
        <v>1217</v>
      </c>
      <c r="E2423" s="31">
        <v>1</v>
      </c>
      <c r="F2423" s="31" t="s">
        <v>1218</v>
      </c>
      <c r="G2423" s="31">
        <v>11</v>
      </c>
      <c r="H2423" s="31" t="s">
        <v>33</v>
      </c>
      <c r="I2423" s="32">
        <v>2</v>
      </c>
      <c r="J2423" s="83" t="s">
        <v>46</v>
      </c>
      <c r="K2423" s="98">
        <v>192</v>
      </c>
      <c r="L2423" s="98">
        <v>162</v>
      </c>
      <c r="M2423" s="98">
        <f t="shared" ref="M2423:M2424" si="138">K2423-L2423</f>
        <v>30</v>
      </c>
      <c r="N2423" s="83" t="s">
        <v>4357</v>
      </c>
      <c r="O2423" s="98">
        <v>192000</v>
      </c>
      <c r="P2423" s="81"/>
      <c r="Q2423" s="33"/>
      <c r="R2423" s="39" t="s">
        <v>453</v>
      </c>
    </row>
    <row r="2424" spans="1:18" ht="18" customHeight="1" x14ac:dyDescent="0.15">
      <c r="A2424" s="30">
        <v>4</v>
      </c>
      <c r="B2424" s="31" t="s">
        <v>1070</v>
      </c>
      <c r="C2424" s="31">
        <v>2</v>
      </c>
      <c r="D2424" s="31" t="s">
        <v>1217</v>
      </c>
      <c r="E2424" s="31">
        <v>1</v>
      </c>
      <c r="F2424" s="31" t="s">
        <v>1218</v>
      </c>
      <c r="G2424" s="31">
        <v>11</v>
      </c>
      <c r="H2424" s="31" t="s">
        <v>33</v>
      </c>
      <c r="I2424" s="32">
        <v>4</v>
      </c>
      <c r="J2424" s="83" t="s">
        <v>111</v>
      </c>
      <c r="K2424" s="98">
        <v>197</v>
      </c>
      <c r="L2424" s="98">
        <v>205</v>
      </c>
      <c r="M2424" s="98">
        <f t="shared" si="138"/>
        <v>-8</v>
      </c>
      <c r="N2424" s="83" t="s">
        <v>3615</v>
      </c>
      <c r="O2424" s="98">
        <v>15950</v>
      </c>
      <c r="P2424" s="81"/>
      <c r="Q2424" s="33"/>
      <c r="R2424" s="39" t="s">
        <v>453</v>
      </c>
    </row>
    <row r="2425" spans="1:18" ht="18" customHeight="1" x14ac:dyDescent="0.15">
      <c r="A2425" s="30">
        <v>4</v>
      </c>
      <c r="B2425" s="31" t="s">
        <v>1070</v>
      </c>
      <c r="C2425" s="31">
        <v>2</v>
      </c>
      <c r="D2425" s="31" t="s">
        <v>1217</v>
      </c>
      <c r="E2425" s="31">
        <v>1</v>
      </c>
      <c r="F2425" s="31" t="s">
        <v>1218</v>
      </c>
      <c r="G2425" s="31">
        <v>11</v>
      </c>
      <c r="H2425" s="31" t="s">
        <v>33</v>
      </c>
      <c r="I2425" s="31">
        <v>4</v>
      </c>
      <c r="J2425" s="84" t="s">
        <v>111</v>
      </c>
      <c r="K2425" s="98"/>
      <c r="L2425" s="98"/>
      <c r="M2425" s="98"/>
      <c r="N2425" s="83" t="s">
        <v>3616</v>
      </c>
      <c r="O2425" s="98">
        <v>15950</v>
      </c>
      <c r="P2425" s="81"/>
      <c r="Q2425" s="33"/>
      <c r="R2425" s="39" t="s">
        <v>453</v>
      </c>
    </row>
    <row r="2426" spans="1:18" ht="18" customHeight="1" x14ac:dyDescent="0.15">
      <c r="A2426" s="30">
        <v>4</v>
      </c>
      <c r="B2426" s="31" t="s">
        <v>1070</v>
      </c>
      <c r="C2426" s="31">
        <v>2</v>
      </c>
      <c r="D2426" s="31" t="s">
        <v>1217</v>
      </c>
      <c r="E2426" s="31">
        <v>1</v>
      </c>
      <c r="F2426" s="31" t="s">
        <v>1218</v>
      </c>
      <c r="G2426" s="31">
        <v>11</v>
      </c>
      <c r="H2426" s="31" t="s">
        <v>33</v>
      </c>
      <c r="I2426" s="31">
        <v>4</v>
      </c>
      <c r="J2426" s="84" t="s">
        <v>111</v>
      </c>
      <c r="K2426" s="98"/>
      <c r="L2426" s="98"/>
      <c r="M2426" s="98"/>
      <c r="N2426" s="83" t="s">
        <v>1225</v>
      </c>
      <c r="O2426" s="98"/>
      <c r="P2426" s="81"/>
      <c r="Q2426" s="33"/>
      <c r="R2426" s="39" t="s">
        <v>453</v>
      </c>
    </row>
    <row r="2427" spans="1:18" ht="18" customHeight="1" x14ac:dyDescent="0.15">
      <c r="A2427" s="30">
        <v>4</v>
      </c>
      <c r="B2427" s="31" t="s">
        <v>1070</v>
      </c>
      <c r="C2427" s="31">
        <v>2</v>
      </c>
      <c r="D2427" s="31" t="s">
        <v>1217</v>
      </c>
      <c r="E2427" s="31">
        <v>1</v>
      </c>
      <c r="F2427" s="31" t="s">
        <v>1218</v>
      </c>
      <c r="G2427" s="31">
        <v>11</v>
      </c>
      <c r="H2427" s="31" t="s">
        <v>33</v>
      </c>
      <c r="I2427" s="31">
        <v>4</v>
      </c>
      <c r="J2427" s="84" t="s">
        <v>111</v>
      </c>
      <c r="K2427" s="98"/>
      <c r="L2427" s="98"/>
      <c r="M2427" s="98"/>
      <c r="N2427" s="83" t="s">
        <v>1226</v>
      </c>
      <c r="O2427" s="98">
        <v>165000</v>
      </c>
      <c r="P2427" s="81"/>
      <c r="Q2427" s="33"/>
      <c r="R2427" s="39" t="s">
        <v>453</v>
      </c>
    </row>
    <row r="2428" spans="1:18" ht="18" customHeight="1" x14ac:dyDescent="0.15">
      <c r="A2428" s="30">
        <v>4</v>
      </c>
      <c r="B2428" s="31" t="s">
        <v>1070</v>
      </c>
      <c r="C2428" s="31">
        <v>2</v>
      </c>
      <c r="D2428" s="31" t="s">
        <v>1217</v>
      </c>
      <c r="E2428" s="31">
        <v>1</v>
      </c>
      <c r="F2428" s="31" t="s">
        <v>1218</v>
      </c>
      <c r="G2428" s="31">
        <v>11</v>
      </c>
      <c r="H2428" s="31" t="s">
        <v>33</v>
      </c>
      <c r="I2428" s="32">
        <v>6</v>
      </c>
      <c r="J2428" s="83" t="s">
        <v>48</v>
      </c>
      <c r="K2428" s="98">
        <v>30</v>
      </c>
      <c r="L2428" s="98">
        <v>80</v>
      </c>
      <c r="M2428" s="98">
        <f>K2428-L2428</f>
        <v>-50</v>
      </c>
      <c r="N2428" s="83" t="s">
        <v>1227</v>
      </c>
      <c r="O2428" s="98">
        <v>30000</v>
      </c>
      <c r="P2428" s="81"/>
      <c r="Q2428" s="33"/>
      <c r="R2428" s="39" t="s">
        <v>453</v>
      </c>
    </row>
    <row r="2429" spans="1:18" ht="18" customHeight="1" x14ac:dyDescent="0.15">
      <c r="A2429" s="30">
        <v>4</v>
      </c>
      <c r="B2429" s="31" t="s">
        <v>1070</v>
      </c>
      <c r="C2429" s="31">
        <v>2</v>
      </c>
      <c r="D2429" s="31" t="s">
        <v>1217</v>
      </c>
      <c r="E2429" s="31">
        <v>1</v>
      </c>
      <c r="F2429" s="31" t="s">
        <v>1218</v>
      </c>
      <c r="G2429" s="32">
        <v>12</v>
      </c>
      <c r="H2429" s="32" t="s">
        <v>36</v>
      </c>
      <c r="I2429" s="32"/>
      <c r="J2429" s="83"/>
      <c r="K2429" s="98"/>
      <c r="L2429" s="98"/>
      <c r="M2429" s="98"/>
      <c r="N2429" s="83"/>
      <c r="O2429" s="33"/>
      <c r="P2429" s="81"/>
      <c r="Q2429" s="33"/>
      <c r="R2429" s="39" t="s">
        <v>453</v>
      </c>
    </row>
    <row r="2430" spans="1:18" ht="18" customHeight="1" x14ac:dyDescent="0.15">
      <c r="A2430" s="30">
        <v>4</v>
      </c>
      <c r="B2430" s="31" t="s">
        <v>1070</v>
      </c>
      <c r="C2430" s="31">
        <v>2</v>
      </c>
      <c r="D2430" s="31" t="s">
        <v>1217</v>
      </c>
      <c r="E2430" s="31">
        <v>1</v>
      </c>
      <c r="F2430" s="31" t="s">
        <v>1218</v>
      </c>
      <c r="G2430" s="31">
        <v>12</v>
      </c>
      <c r="H2430" s="31" t="s">
        <v>36</v>
      </c>
      <c r="I2430" s="32">
        <v>3</v>
      </c>
      <c r="J2430" s="83" t="s">
        <v>6</v>
      </c>
      <c r="K2430" s="98">
        <v>244</v>
      </c>
      <c r="L2430" s="98">
        <v>244</v>
      </c>
      <c r="M2430" s="98">
        <f>K2430-L2430</f>
        <v>0</v>
      </c>
      <c r="N2430" s="83" t="s">
        <v>3617</v>
      </c>
      <c r="O2430" s="98">
        <v>100000</v>
      </c>
      <c r="P2430" s="81"/>
      <c r="Q2430" s="33"/>
      <c r="R2430" s="39" t="s">
        <v>453</v>
      </c>
    </row>
    <row r="2431" spans="1:18" ht="18" customHeight="1" x14ac:dyDescent="0.15">
      <c r="A2431" s="30">
        <v>4</v>
      </c>
      <c r="B2431" s="31" t="s">
        <v>1070</v>
      </c>
      <c r="C2431" s="31">
        <v>2</v>
      </c>
      <c r="D2431" s="31" t="s">
        <v>1217</v>
      </c>
      <c r="E2431" s="31">
        <v>1</v>
      </c>
      <c r="F2431" s="31" t="s">
        <v>1218</v>
      </c>
      <c r="G2431" s="31">
        <v>12</v>
      </c>
      <c r="H2431" s="31" t="s">
        <v>36</v>
      </c>
      <c r="I2431" s="31">
        <v>3</v>
      </c>
      <c r="J2431" s="84" t="s">
        <v>6</v>
      </c>
      <c r="K2431" s="98"/>
      <c r="L2431" s="98"/>
      <c r="M2431" s="98"/>
      <c r="N2431" s="83" t="s">
        <v>1228</v>
      </c>
      <c r="O2431" s="98"/>
      <c r="P2431" s="81"/>
      <c r="Q2431" s="33"/>
      <c r="R2431" s="39" t="s">
        <v>453</v>
      </c>
    </row>
    <row r="2432" spans="1:18" ht="18" customHeight="1" x14ac:dyDescent="0.15">
      <c r="A2432" s="30">
        <v>4</v>
      </c>
      <c r="B2432" s="31" t="s">
        <v>1070</v>
      </c>
      <c r="C2432" s="31">
        <v>2</v>
      </c>
      <c r="D2432" s="31" t="s">
        <v>1217</v>
      </c>
      <c r="E2432" s="31">
        <v>1</v>
      </c>
      <c r="F2432" s="31" t="s">
        <v>1218</v>
      </c>
      <c r="G2432" s="31">
        <v>12</v>
      </c>
      <c r="H2432" s="31" t="s">
        <v>36</v>
      </c>
      <c r="I2432" s="31">
        <v>3</v>
      </c>
      <c r="J2432" s="84" t="s">
        <v>6</v>
      </c>
      <c r="K2432" s="98"/>
      <c r="L2432" s="98"/>
      <c r="M2432" s="98"/>
      <c r="N2432" s="83" t="s">
        <v>3618</v>
      </c>
      <c r="O2432" s="98">
        <v>109800</v>
      </c>
      <c r="P2432" s="81"/>
      <c r="Q2432" s="33"/>
      <c r="R2432" s="39" t="s">
        <v>453</v>
      </c>
    </row>
    <row r="2433" spans="1:18" ht="18" customHeight="1" x14ac:dyDescent="0.15">
      <c r="A2433" s="30">
        <v>4</v>
      </c>
      <c r="B2433" s="31" t="s">
        <v>1070</v>
      </c>
      <c r="C2433" s="31">
        <v>2</v>
      </c>
      <c r="D2433" s="31" t="s">
        <v>1217</v>
      </c>
      <c r="E2433" s="31">
        <v>1</v>
      </c>
      <c r="F2433" s="31" t="s">
        <v>1218</v>
      </c>
      <c r="G2433" s="31">
        <v>12</v>
      </c>
      <c r="H2433" s="31" t="s">
        <v>36</v>
      </c>
      <c r="I2433" s="31">
        <v>3</v>
      </c>
      <c r="J2433" s="84" t="s">
        <v>6</v>
      </c>
      <c r="K2433" s="98"/>
      <c r="L2433" s="98"/>
      <c r="M2433" s="98"/>
      <c r="N2433" s="83" t="s">
        <v>3619</v>
      </c>
      <c r="O2433" s="98">
        <v>18300</v>
      </c>
      <c r="P2433" s="81"/>
      <c r="Q2433" s="33"/>
      <c r="R2433" s="39" t="s">
        <v>453</v>
      </c>
    </row>
    <row r="2434" spans="1:18" ht="18" customHeight="1" x14ac:dyDescent="0.15">
      <c r="A2434" s="30">
        <v>4</v>
      </c>
      <c r="B2434" s="31" t="s">
        <v>1070</v>
      </c>
      <c r="C2434" s="31">
        <v>2</v>
      </c>
      <c r="D2434" s="31" t="s">
        <v>1217</v>
      </c>
      <c r="E2434" s="31">
        <v>1</v>
      </c>
      <c r="F2434" s="31" t="s">
        <v>1218</v>
      </c>
      <c r="G2434" s="31">
        <v>12</v>
      </c>
      <c r="H2434" s="31" t="s">
        <v>36</v>
      </c>
      <c r="I2434" s="31">
        <v>3</v>
      </c>
      <c r="J2434" s="84" t="s">
        <v>6</v>
      </c>
      <c r="K2434" s="98"/>
      <c r="L2434" s="98"/>
      <c r="M2434" s="98"/>
      <c r="N2434" s="83" t="s">
        <v>3620</v>
      </c>
      <c r="O2434" s="98">
        <v>15300</v>
      </c>
      <c r="P2434" s="81"/>
      <c r="Q2434" s="33"/>
      <c r="R2434" s="39" t="s">
        <v>453</v>
      </c>
    </row>
    <row r="2435" spans="1:18" ht="18" customHeight="1" x14ac:dyDescent="0.15">
      <c r="A2435" s="30">
        <v>4</v>
      </c>
      <c r="B2435" s="31" t="s">
        <v>1070</v>
      </c>
      <c r="C2435" s="31">
        <v>2</v>
      </c>
      <c r="D2435" s="31" t="s">
        <v>1217</v>
      </c>
      <c r="E2435" s="31">
        <v>1</v>
      </c>
      <c r="F2435" s="31" t="s">
        <v>1218</v>
      </c>
      <c r="G2435" s="31">
        <v>12</v>
      </c>
      <c r="H2435" s="31" t="s">
        <v>36</v>
      </c>
      <c r="I2435" s="32">
        <v>11</v>
      </c>
      <c r="J2435" s="83" t="s">
        <v>38</v>
      </c>
      <c r="K2435" s="98">
        <v>15</v>
      </c>
      <c r="L2435" s="98">
        <v>40</v>
      </c>
      <c r="M2435" s="98">
        <f>K2435-L2435</f>
        <v>-25</v>
      </c>
      <c r="N2435" s="83" t="s">
        <v>1229</v>
      </c>
      <c r="O2435" s="98">
        <v>14090</v>
      </c>
      <c r="P2435" s="81"/>
      <c r="Q2435" s="33"/>
      <c r="R2435" s="39" t="s">
        <v>453</v>
      </c>
    </row>
    <row r="2436" spans="1:18" ht="18" customHeight="1" x14ac:dyDescent="0.15">
      <c r="A2436" s="30">
        <v>4</v>
      </c>
      <c r="B2436" s="31" t="s">
        <v>1070</v>
      </c>
      <c r="C2436" s="31">
        <v>2</v>
      </c>
      <c r="D2436" s="31" t="s">
        <v>1217</v>
      </c>
      <c r="E2436" s="31">
        <v>1</v>
      </c>
      <c r="F2436" s="31" t="s">
        <v>1218</v>
      </c>
      <c r="G2436" s="32">
        <v>13</v>
      </c>
      <c r="H2436" s="32" t="s">
        <v>39</v>
      </c>
      <c r="I2436" s="32"/>
      <c r="J2436" s="83"/>
      <c r="K2436" s="98"/>
      <c r="L2436" s="98"/>
      <c r="M2436" s="98"/>
      <c r="N2436" s="83"/>
      <c r="O2436" s="33"/>
      <c r="P2436" s="81"/>
      <c r="Q2436" s="33"/>
      <c r="R2436" s="39" t="s">
        <v>453</v>
      </c>
    </row>
    <row r="2437" spans="1:18" ht="18" customHeight="1" x14ac:dyDescent="0.15">
      <c r="A2437" s="30">
        <v>4</v>
      </c>
      <c r="B2437" s="31" t="s">
        <v>1070</v>
      </c>
      <c r="C2437" s="31">
        <v>2</v>
      </c>
      <c r="D2437" s="31" t="s">
        <v>1217</v>
      </c>
      <c r="E2437" s="31">
        <v>1</v>
      </c>
      <c r="F2437" s="31" t="s">
        <v>1218</v>
      </c>
      <c r="G2437" s="31">
        <v>13</v>
      </c>
      <c r="H2437" s="31" t="s">
        <v>39</v>
      </c>
      <c r="I2437" s="32">
        <v>1</v>
      </c>
      <c r="J2437" s="83" t="s">
        <v>1230</v>
      </c>
      <c r="K2437" s="98">
        <v>31036</v>
      </c>
      <c r="L2437" s="98">
        <v>30471</v>
      </c>
      <c r="M2437" s="98">
        <f>K2437-L2437</f>
        <v>565</v>
      </c>
      <c r="N2437" s="83" t="s">
        <v>1231</v>
      </c>
      <c r="O2437" s="98"/>
      <c r="P2437" s="81"/>
      <c r="Q2437" s="33"/>
      <c r="R2437" s="39" t="s">
        <v>453</v>
      </c>
    </row>
    <row r="2438" spans="1:18" ht="18" customHeight="1" x14ac:dyDescent="0.15">
      <c r="A2438" s="30">
        <v>4</v>
      </c>
      <c r="B2438" s="31" t="s">
        <v>1070</v>
      </c>
      <c r="C2438" s="31">
        <v>2</v>
      </c>
      <c r="D2438" s="31" t="s">
        <v>1217</v>
      </c>
      <c r="E2438" s="31">
        <v>1</v>
      </c>
      <c r="F2438" s="31" t="s">
        <v>1218</v>
      </c>
      <c r="G2438" s="31">
        <v>13</v>
      </c>
      <c r="H2438" s="31" t="s">
        <v>39</v>
      </c>
      <c r="I2438" s="31">
        <v>1</v>
      </c>
      <c r="J2438" s="84" t="s">
        <v>1230</v>
      </c>
      <c r="K2438" s="98"/>
      <c r="L2438" s="98"/>
      <c r="M2438" s="98"/>
      <c r="N2438" s="83" t="s">
        <v>1232</v>
      </c>
      <c r="O2438" s="98">
        <v>31036000</v>
      </c>
      <c r="P2438" s="81"/>
      <c r="Q2438" s="33"/>
      <c r="R2438" s="39" t="s">
        <v>453</v>
      </c>
    </row>
    <row r="2439" spans="1:18" ht="18" customHeight="1" x14ac:dyDescent="0.15">
      <c r="A2439" s="30">
        <v>4</v>
      </c>
      <c r="B2439" s="31" t="s">
        <v>1070</v>
      </c>
      <c r="C2439" s="31">
        <v>2</v>
      </c>
      <c r="D2439" s="31" t="s">
        <v>1217</v>
      </c>
      <c r="E2439" s="31">
        <v>1</v>
      </c>
      <c r="F2439" s="31" t="s">
        <v>1218</v>
      </c>
      <c r="G2439" s="31">
        <v>13</v>
      </c>
      <c r="H2439" s="31" t="s">
        <v>39</v>
      </c>
      <c r="I2439" s="32">
        <v>2</v>
      </c>
      <c r="J2439" s="83" t="s">
        <v>7212</v>
      </c>
      <c r="K2439" s="98">
        <v>1613</v>
      </c>
      <c r="L2439" s="98">
        <v>0</v>
      </c>
      <c r="M2439" s="98">
        <f>K2439-L2439</f>
        <v>1613</v>
      </c>
      <c r="N2439" s="83" t="s">
        <v>7213</v>
      </c>
      <c r="O2439" s="98">
        <v>1612800</v>
      </c>
      <c r="P2439" s="81"/>
      <c r="Q2439" s="33"/>
      <c r="R2439" s="39" t="s">
        <v>453</v>
      </c>
    </row>
    <row r="2440" spans="1:18" ht="18" customHeight="1" x14ac:dyDescent="0.15">
      <c r="A2440" s="30">
        <v>4</v>
      </c>
      <c r="B2440" s="31" t="s">
        <v>1070</v>
      </c>
      <c r="C2440" s="31">
        <v>2</v>
      </c>
      <c r="D2440" s="31" t="s">
        <v>1217</v>
      </c>
      <c r="E2440" s="31">
        <v>1</v>
      </c>
      <c r="F2440" s="31" t="s">
        <v>1218</v>
      </c>
      <c r="G2440" s="32">
        <v>18</v>
      </c>
      <c r="H2440" s="32" t="s">
        <v>125</v>
      </c>
      <c r="I2440" s="32"/>
      <c r="J2440" s="83"/>
      <c r="K2440" s="98"/>
      <c r="L2440" s="98"/>
      <c r="M2440" s="98"/>
      <c r="N2440" s="83"/>
      <c r="O2440" s="33"/>
      <c r="P2440" s="81"/>
      <c r="Q2440" s="33"/>
      <c r="R2440" s="39" t="s">
        <v>453</v>
      </c>
    </row>
    <row r="2441" spans="1:18" ht="18" customHeight="1" x14ac:dyDescent="0.15">
      <c r="A2441" s="30">
        <v>4</v>
      </c>
      <c r="B2441" s="31" t="s">
        <v>1070</v>
      </c>
      <c r="C2441" s="31">
        <v>2</v>
      </c>
      <c r="D2441" s="31" t="s">
        <v>1217</v>
      </c>
      <c r="E2441" s="31">
        <v>1</v>
      </c>
      <c r="F2441" s="31" t="s">
        <v>1218</v>
      </c>
      <c r="G2441" s="31">
        <v>18</v>
      </c>
      <c r="H2441" s="31" t="s">
        <v>125</v>
      </c>
      <c r="I2441" s="32">
        <v>31</v>
      </c>
      <c r="J2441" s="83" t="s">
        <v>284</v>
      </c>
      <c r="K2441" s="98">
        <v>97</v>
      </c>
      <c r="L2441" s="98">
        <v>96</v>
      </c>
      <c r="M2441" s="98">
        <f>K2441-L2441</f>
        <v>1</v>
      </c>
      <c r="N2441" s="83" t="s">
        <v>3621</v>
      </c>
      <c r="O2441" s="98">
        <v>96800</v>
      </c>
      <c r="P2441" s="81"/>
      <c r="Q2441" s="33"/>
      <c r="R2441" s="39" t="s">
        <v>453</v>
      </c>
    </row>
    <row r="2442" spans="1:18" ht="18" customHeight="1" x14ac:dyDescent="0.15">
      <c r="A2442" s="30">
        <v>4</v>
      </c>
      <c r="B2442" s="31" t="s">
        <v>1070</v>
      </c>
      <c r="C2442" s="31">
        <v>2</v>
      </c>
      <c r="D2442" s="31" t="s">
        <v>1217</v>
      </c>
      <c r="E2442" s="31">
        <v>1</v>
      </c>
      <c r="F2442" s="31" t="s">
        <v>1218</v>
      </c>
      <c r="G2442" s="32">
        <v>19</v>
      </c>
      <c r="H2442" s="32" t="s">
        <v>42</v>
      </c>
      <c r="I2442" s="32"/>
      <c r="J2442" s="83"/>
      <c r="K2442" s="98"/>
      <c r="L2442" s="98"/>
      <c r="M2442" s="98"/>
      <c r="N2442" s="83"/>
      <c r="O2442" s="33"/>
      <c r="P2442" s="81"/>
      <c r="Q2442" s="33"/>
      <c r="R2442" s="39" t="s">
        <v>453</v>
      </c>
    </row>
    <row r="2443" spans="1:18" ht="18" customHeight="1" x14ac:dyDescent="0.15">
      <c r="A2443" s="30">
        <v>4</v>
      </c>
      <c r="B2443" s="31" t="s">
        <v>1070</v>
      </c>
      <c r="C2443" s="31">
        <v>2</v>
      </c>
      <c r="D2443" s="31" t="s">
        <v>1217</v>
      </c>
      <c r="E2443" s="31">
        <v>1</v>
      </c>
      <c r="F2443" s="31" t="s">
        <v>1218</v>
      </c>
      <c r="G2443" s="31">
        <v>19</v>
      </c>
      <c r="H2443" s="31" t="s">
        <v>42</v>
      </c>
      <c r="I2443" s="32">
        <v>2</v>
      </c>
      <c r="J2443" s="83" t="s">
        <v>1209</v>
      </c>
      <c r="K2443" s="98">
        <v>20351</v>
      </c>
      <c r="L2443" s="98">
        <v>18256</v>
      </c>
      <c r="M2443" s="98">
        <f>K2443-L2443</f>
        <v>2095</v>
      </c>
      <c r="N2443" s="83" t="s">
        <v>1233</v>
      </c>
      <c r="O2443" s="98">
        <v>12685000</v>
      </c>
      <c r="P2443" s="81"/>
      <c r="Q2443" s="33"/>
      <c r="R2443" s="39" t="s">
        <v>453</v>
      </c>
    </row>
    <row r="2444" spans="1:18" ht="18" customHeight="1" x14ac:dyDescent="0.15">
      <c r="A2444" s="30">
        <v>4</v>
      </c>
      <c r="B2444" s="31" t="s">
        <v>1070</v>
      </c>
      <c r="C2444" s="31">
        <v>2</v>
      </c>
      <c r="D2444" s="31" t="s">
        <v>1217</v>
      </c>
      <c r="E2444" s="31">
        <v>1</v>
      </c>
      <c r="F2444" s="31" t="s">
        <v>1218</v>
      </c>
      <c r="G2444" s="31">
        <v>19</v>
      </c>
      <c r="H2444" s="31" t="s">
        <v>42</v>
      </c>
      <c r="I2444" s="31">
        <v>2</v>
      </c>
      <c r="J2444" s="84" t="s">
        <v>1209</v>
      </c>
      <c r="K2444" s="98"/>
      <c r="L2444" s="98"/>
      <c r="M2444" s="98"/>
      <c r="N2444" s="83" t="s">
        <v>1234</v>
      </c>
      <c r="O2444" s="98">
        <v>7142000</v>
      </c>
      <c r="P2444" s="81"/>
      <c r="Q2444" s="33"/>
      <c r="R2444" s="39" t="s">
        <v>453</v>
      </c>
    </row>
    <row r="2445" spans="1:18" ht="18" customHeight="1" x14ac:dyDescent="0.15">
      <c r="A2445" s="30">
        <v>4</v>
      </c>
      <c r="B2445" s="31" t="s">
        <v>1070</v>
      </c>
      <c r="C2445" s="31">
        <v>2</v>
      </c>
      <c r="D2445" s="31" t="s">
        <v>1217</v>
      </c>
      <c r="E2445" s="31">
        <v>1</v>
      </c>
      <c r="F2445" s="31" t="s">
        <v>1218</v>
      </c>
      <c r="G2445" s="31">
        <v>19</v>
      </c>
      <c r="H2445" s="31" t="s">
        <v>42</v>
      </c>
      <c r="I2445" s="31">
        <v>2</v>
      </c>
      <c r="J2445" s="84" t="s">
        <v>1209</v>
      </c>
      <c r="K2445" s="98"/>
      <c r="L2445" s="98"/>
      <c r="M2445" s="98"/>
      <c r="N2445" s="83" t="s">
        <v>1235</v>
      </c>
      <c r="O2445" s="98">
        <v>242000</v>
      </c>
      <c r="P2445" s="81"/>
      <c r="Q2445" s="33"/>
      <c r="R2445" s="39" t="s">
        <v>453</v>
      </c>
    </row>
    <row r="2446" spans="1:18" ht="18" customHeight="1" x14ac:dyDescent="0.15">
      <c r="A2446" s="30">
        <v>4</v>
      </c>
      <c r="B2446" s="31" t="s">
        <v>1070</v>
      </c>
      <c r="C2446" s="31">
        <v>2</v>
      </c>
      <c r="D2446" s="31" t="s">
        <v>1217</v>
      </c>
      <c r="E2446" s="31">
        <v>1</v>
      </c>
      <c r="F2446" s="31" t="s">
        <v>1218</v>
      </c>
      <c r="G2446" s="31">
        <v>19</v>
      </c>
      <c r="H2446" s="31" t="s">
        <v>42</v>
      </c>
      <c r="I2446" s="31">
        <v>2</v>
      </c>
      <c r="J2446" s="84" t="s">
        <v>1209</v>
      </c>
      <c r="K2446" s="98"/>
      <c r="L2446" s="98"/>
      <c r="M2446" s="98"/>
      <c r="N2446" s="83" t="s">
        <v>1236</v>
      </c>
      <c r="O2446" s="98">
        <v>282000</v>
      </c>
      <c r="P2446" s="81"/>
      <c r="Q2446" s="33"/>
      <c r="R2446" s="39" t="s">
        <v>453</v>
      </c>
    </row>
    <row r="2447" spans="1:18" s="68" customFormat="1" ht="18" customHeight="1" x14ac:dyDescent="0.15">
      <c r="A2447" s="1">
        <v>4</v>
      </c>
      <c r="B2447" s="2" t="s">
        <v>1070</v>
      </c>
      <c r="C2447" s="2">
        <v>2</v>
      </c>
      <c r="D2447" s="2" t="s">
        <v>1217</v>
      </c>
      <c r="E2447" s="2">
        <v>1</v>
      </c>
      <c r="F2447" s="2" t="s">
        <v>1218</v>
      </c>
      <c r="G2447" s="3">
        <v>27</v>
      </c>
      <c r="H2447" s="3" t="s">
        <v>54</v>
      </c>
      <c r="I2447" s="3"/>
      <c r="J2447" s="65"/>
      <c r="K2447" s="67"/>
      <c r="L2447" s="67"/>
      <c r="M2447" s="67"/>
      <c r="N2447" s="65"/>
      <c r="O2447" s="67"/>
      <c r="P2447" s="4"/>
      <c r="Q2447" s="66"/>
      <c r="R2447" s="40" t="s">
        <v>453</v>
      </c>
    </row>
    <row r="2448" spans="1:18" s="68" customFormat="1" ht="18" customHeight="1" x14ac:dyDescent="0.15">
      <c r="A2448" s="1">
        <v>4</v>
      </c>
      <c r="B2448" s="2" t="s">
        <v>1070</v>
      </c>
      <c r="C2448" s="2">
        <v>2</v>
      </c>
      <c r="D2448" s="2" t="s">
        <v>1217</v>
      </c>
      <c r="E2448" s="2">
        <v>1</v>
      </c>
      <c r="F2448" s="2" t="s">
        <v>1218</v>
      </c>
      <c r="G2448" s="2">
        <v>27</v>
      </c>
      <c r="H2448" s="2" t="s">
        <v>54</v>
      </c>
      <c r="I2448" s="3">
        <v>1</v>
      </c>
      <c r="J2448" s="65" t="s">
        <v>55</v>
      </c>
      <c r="K2448" s="67">
        <v>0</v>
      </c>
      <c r="L2448" s="67">
        <v>7</v>
      </c>
      <c r="M2448" s="98">
        <f>K2448-L2448</f>
        <v>-7</v>
      </c>
      <c r="N2448" s="65"/>
      <c r="O2448" s="67"/>
      <c r="P2448" s="4"/>
      <c r="Q2448" s="66"/>
      <c r="R2448" s="40" t="s">
        <v>453</v>
      </c>
    </row>
    <row r="2449" spans="1:18" s="6" customFormat="1" ht="18" customHeight="1" x14ac:dyDescent="0.15">
      <c r="A2449" s="13">
        <v>4</v>
      </c>
      <c r="B2449" s="14" t="s">
        <v>3050</v>
      </c>
      <c r="C2449" s="19">
        <v>2</v>
      </c>
      <c r="D2449" s="14" t="s">
        <v>1217</v>
      </c>
      <c r="E2449" s="20">
        <v>2</v>
      </c>
      <c r="F2449" s="21" t="s">
        <v>3058</v>
      </c>
      <c r="G2449" s="20"/>
      <c r="H2449" s="21"/>
      <c r="I2449" s="20"/>
      <c r="J2449" s="20"/>
      <c r="K2449" s="22">
        <f>IF(C2449="",SUMIFS($K2450:$K$6096,$A2450:$A$6096,A2449,$E2450:$E$6096,""),IF(E2449="",SUMIFS($K2450:$K$6096,$A2450:$A$6096,A2449,$C2450:$C$6096,C2449,$G2450:$G$6096,""),IF(G2449="",SUMIFS($K2450:$K$6096,$A2450:$A$6096,A2449,$C2450:$C$6096,C2449,$E2450:$E$6096,E2449,$R2450:$R$6096,R2449),IF(I2449="",SUMIFS($K2450:$K$6096,$A2450:$A$6096,A2449,$C2450:$C$6096,C2449,$E2450:$E$6096,E2449,$G2450:$G$6096,G2449,$R2450:$R$6096,R2449),0))))</f>
        <v>38699</v>
      </c>
      <c r="L2449" s="22">
        <f>IF(C2449="",SUMIFS($L2450:$L$6096,$A2450:$A$6096,A2449,$E2450:$E$6096,""),IF(E2449="",SUMIFS($L2450:$L$6096,$A2450:$A$6096,A2449,$C2450:$C$6096,C2449,$G2450:$G$6096,""),IF(G2449="",SUMIFS($L2450:$L$6096,$A2450:$A$6096,A2449,$C2450:$C$6096,C2449,$E2450:$E$6096,E2449,$R2450:$R$6096,R2449),IF(I2449="",SUMIFS($L2450:$L$6096,$A2450:$A$6096,A2449,$C2450:$C$6096,C2449,$E2450:$E$6096,E2449,$G2450:$G$6096,G2449,$R2450:$R$6096,R2449),0))))</f>
        <v>37928</v>
      </c>
      <c r="M2449" s="22">
        <f t="shared" ref="M2449" si="139">K2449-L2449</f>
        <v>771</v>
      </c>
      <c r="N2449" s="77"/>
      <c r="O2449" s="23"/>
      <c r="P2449" s="60"/>
      <c r="Q2449" s="73">
        <f>IF(C2449="",SUMIFS($Q2450:$Q$6096,$A2450:$A$6096,A2449,$E2450:$E$6096,""),IF(E2449="",SUMIFS($Q2450:$Q$6096,$A2450:$A$6096,A2449,$C2450:$C$6096,C2449,$G2450:$G$6096,""),IF(G2449="",SUMIFS($Q2450:$Q$6096,$A2450:$A$6096,A2449,$C2450:$C$6096,C2449,$E2450:$E$6096,E2449,$R2450:$R$6096,R2449),IF(I2449="",SUMIFS($Q2450:$Q$6096,$A2450:$A$6096,A2449,$C2450:$C$6096,C2449,$E2450:$E$6096,E2449,$G2450:$G$6096,G2449,$R2450:$R$6096,R2449),0))))</f>
        <v>10100</v>
      </c>
      <c r="R2449" s="61" t="s">
        <v>3017</v>
      </c>
    </row>
    <row r="2450" spans="1:18" ht="18" customHeight="1" x14ac:dyDescent="0.15">
      <c r="A2450" s="30">
        <v>4</v>
      </c>
      <c r="B2450" s="31" t="s">
        <v>1070</v>
      </c>
      <c r="C2450" s="31">
        <v>2</v>
      </c>
      <c r="D2450" s="31" t="s">
        <v>1217</v>
      </c>
      <c r="E2450" s="31">
        <v>2</v>
      </c>
      <c r="F2450" s="31" t="s">
        <v>1237</v>
      </c>
      <c r="G2450" s="32">
        <v>8</v>
      </c>
      <c r="H2450" s="32" t="s">
        <v>77</v>
      </c>
      <c r="I2450" s="32"/>
      <c r="J2450" s="83"/>
      <c r="K2450" s="98"/>
      <c r="L2450" s="98"/>
      <c r="M2450" s="98"/>
      <c r="N2450" s="83"/>
      <c r="O2450" s="33"/>
      <c r="P2450" s="81" t="s">
        <v>2868</v>
      </c>
      <c r="Q2450" s="33">
        <v>10100</v>
      </c>
      <c r="R2450" s="39" t="s">
        <v>453</v>
      </c>
    </row>
    <row r="2451" spans="1:18" ht="18" customHeight="1" x14ac:dyDescent="0.15">
      <c r="A2451" s="30">
        <v>4</v>
      </c>
      <c r="B2451" s="31" t="s">
        <v>1070</v>
      </c>
      <c r="C2451" s="31">
        <v>2</v>
      </c>
      <c r="D2451" s="31" t="s">
        <v>1217</v>
      </c>
      <c r="E2451" s="31">
        <v>2</v>
      </c>
      <c r="F2451" s="31" t="s">
        <v>1237</v>
      </c>
      <c r="G2451" s="31">
        <v>8</v>
      </c>
      <c r="H2451" s="31" t="s">
        <v>77</v>
      </c>
      <c r="I2451" s="32">
        <v>21</v>
      </c>
      <c r="J2451" s="83" t="s">
        <v>1238</v>
      </c>
      <c r="K2451" s="98">
        <v>303</v>
      </c>
      <c r="L2451" s="98">
        <v>303</v>
      </c>
      <c r="M2451" s="98">
        <f>K2451-L2451</f>
        <v>0</v>
      </c>
      <c r="N2451" s="83" t="s">
        <v>3622</v>
      </c>
      <c r="O2451" s="98">
        <v>303000</v>
      </c>
      <c r="P2451" s="81"/>
      <c r="Q2451" s="33"/>
      <c r="R2451" s="39" t="s">
        <v>453</v>
      </c>
    </row>
    <row r="2452" spans="1:18" ht="18" customHeight="1" x14ac:dyDescent="0.15">
      <c r="A2452" s="30">
        <v>4</v>
      </c>
      <c r="B2452" s="31" t="s">
        <v>1070</v>
      </c>
      <c r="C2452" s="31">
        <v>2</v>
      </c>
      <c r="D2452" s="31" t="s">
        <v>1217</v>
      </c>
      <c r="E2452" s="31">
        <v>2</v>
      </c>
      <c r="F2452" s="31" t="s">
        <v>1237</v>
      </c>
      <c r="G2452" s="32">
        <v>11</v>
      </c>
      <c r="H2452" s="32" t="s">
        <v>33</v>
      </c>
      <c r="I2452" s="32"/>
      <c r="J2452" s="83"/>
      <c r="K2452" s="98"/>
      <c r="L2452" s="98"/>
      <c r="M2452" s="98"/>
      <c r="N2452" s="83"/>
      <c r="O2452" s="33"/>
      <c r="P2452" s="81"/>
      <c r="Q2452" s="33"/>
      <c r="R2452" s="39" t="s">
        <v>453</v>
      </c>
    </row>
    <row r="2453" spans="1:18" ht="18" customHeight="1" x14ac:dyDescent="0.15">
      <c r="A2453" s="30">
        <v>4</v>
      </c>
      <c r="B2453" s="31" t="s">
        <v>1070</v>
      </c>
      <c r="C2453" s="31">
        <v>2</v>
      </c>
      <c r="D2453" s="31" t="s">
        <v>1217</v>
      </c>
      <c r="E2453" s="31">
        <v>2</v>
      </c>
      <c r="F2453" s="31" t="s">
        <v>1237</v>
      </c>
      <c r="G2453" s="31">
        <v>11</v>
      </c>
      <c r="H2453" s="31" t="s">
        <v>33</v>
      </c>
      <c r="I2453" s="32">
        <v>4</v>
      </c>
      <c r="J2453" s="83" t="s">
        <v>111</v>
      </c>
      <c r="K2453" s="98">
        <v>106</v>
      </c>
      <c r="L2453" s="98">
        <v>87</v>
      </c>
      <c r="M2453" s="98">
        <f>K2453-L2453</f>
        <v>19</v>
      </c>
      <c r="N2453" s="83" t="s">
        <v>3623</v>
      </c>
      <c r="O2453" s="98">
        <v>57750</v>
      </c>
      <c r="P2453" s="81"/>
      <c r="Q2453" s="33"/>
      <c r="R2453" s="39" t="s">
        <v>453</v>
      </c>
    </row>
    <row r="2454" spans="1:18" ht="18" customHeight="1" x14ac:dyDescent="0.15">
      <c r="A2454" s="30">
        <v>4</v>
      </c>
      <c r="B2454" s="31" t="s">
        <v>1070</v>
      </c>
      <c r="C2454" s="31">
        <v>2</v>
      </c>
      <c r="D2454" s="31" t="s">
        <v>1217</v>
      </c>
      <c r="E2454" s="31">
        <v>2</v>
      </c>
      <c r="F2454" s="31" t="s">
        <v>1237</v>
      </c>
      <c r="G2454" s="31">
        <v>11</v>
      </c>
      <c r="H2454" s="31" t="s">
        <v>33</v>
      </c>
      <c r="I2454" s="31">
        <v>4</v>
      </c>
      <c r="J2454" s="84" t="s">
        <v>111</v>
      </c>
      <c r="K2454" s="98"/>
      <c r="L2454" s="98"/>
      <c r="M2454" s="98"/>
      <c r="N2454" s="83" t="s">
        <v>3624</v>
      </c>
      <c r="O2454" s="98">
        <v>47300</v>
      </c>
      <c r="P2454" s="81"/>
      <c r="Q2454" s="33"/>
      <c r="R2454" s="39" t="s">
        <v>453</v>
      </c>
    </row>
    <row r="2455" spans="1:18" ht="18" customHeight="1" x14ac:dyDescent="0.15">
      <c r="A2455" s="30">
        <v>4</v>
      </c>
      <c r="B2455" s="31" t="s">
        <v>1070</v>
      </c>
      <c r="C2455" s="31">
        <v>2</v>
      </c>
      <c r="D2455" s="31" t="s">
        <v>1217</v>
      </c>
      <c r="E2455" s="31">
        <v>2</v>
      </c>
      <c r="F2455" s="31" t="s">
        <v>1237</v>
      </c>
      <c r="G2455" s="32">
        <v>12</v>
      </c>
      <c r="H2455" s="32" t="s">
        <v>36</v>
      </c>
      <c r="I2455" s="32"/>
      <c r="J2455" s="83"/>
      <c r="K2455" s="98"/>
      <c r="L2455" s="98"/>
      <c r="M2455" s="98"/>
      <c r="N2455" s="83"/>
      <c r="O2455" s="33"/>
      <c r="P2455" s="81"/>
      <c r="Q2455" s="33"/>
      <c r="R2455" s="39" t="s">
        <v>453</v>
      </c>
    </row>
    <row r="2456" spans="1:18" ht="18" customHeight="1" x14ac:dyDescent="0.15">
      <c r="A2456" s="30">
        <v>4</v>
      </c>
      <c r="B2456" s="31" t="s">
        <v>1070</v>
      </c>
      <c r="C2456" s="31">
        <v>2</v>
      </c>
      <c r="D2456" s="31" t="s">
        <v>1217</v>
      </c>
      <c r="E2456" s="31">
        <v>2</v>
      </c>
      <c r="F2456" s="31" t="s">
        <v>1237</v>
      </c>
      <c r="G2456" s="31">
        <v>12</v>
      </c>
      <c r="H2456" s="31" t="s">
        <v>36</v>
      </c>
      <c r="I2456" s="32">
        <v>4</v>
      </c>
      <c r="J2456" s="83" t="s">
        <v>1239</v>
      </c>
      <c r="K2456" s="98">
        <v>11000</v>
      </c>
      <c r="L2456" s="98">
        <v>10100</v>
      </c>
      <c r="M2456" s="98">
        <f>K2456-L2456</f>
        <v>900</v>
      </c>
      <c r="N2456" s="83" t="s">
        <v>1240</v>
      </c>
      <c r="O2456" s="98"/>
      <c r="P2456" s="81"/>
      <c r="Q2456" s="33"/>
      <c r="R2456" s="39" t="s">
        <v>453</v>
      </c>
    </row>
    <row r="2457" spans="1:18" ht="18" customHeight="1" x14ac:dyDescent="0.15">
      <c r="A2457" s="30">
        <v>4</v>
      </c>
      <c r="B2457" s="31" t="s">
        <v>1070</v>
      </c>
      <c r="C2457" s="31">
        <v>2</v>
      </c>
      <c r="D2457" s="31" t="s">
        <v>1217</v>
      </c>
      <c r="E2457" s="31">
        <v>2</v>
      </c>
      <c r="F2457" s="31" t="s">
        <v>1237</v>
      </c>
      <c r="G2457" s="31">
        <v>12</v>
      </c>
      <c r="H2457" s="31" t="s">
        <v>36</v>
      </c>
      <c r="I2457" s="31">
        <v>4</v>
      </c>
      <c r="J2457" s="84" t="s">
        <v>1239</v>
      </c>
      <c r="K2457" s="98"/>
      <c r="L2457" s="98"/>
      <c r="M2457" s="98"/>
      <c r="N2457" s="83" t="s">
        <v>1241</v>
      </c>
      <c r="O2457" s="98"/>
      <c r="P2457" s="81"/>
      <c r="Q2457" s="33"/>
      <c r="R2457" s="39" t="s">
        <v>453</v>
      </c>
    </row>
    <row r="2458" spans="1:18" ht="18" customHeight="1" x14ac:dyDescent="0.15">
      <c r="A2458" s="30">
        <v>4</v>
      </c>
      <c r="B2458" s="31" t="s">
        <v>1070</v>
      </c>
      <c r="C2458" s="31">
        <v>2</v>
      </c>
      <c r="D2458" s="31" t="s">
        <v>1217</v>
      </c>
      <c r="E2458" s="31">
        <v>2</v>
      </c>
      <c r="F2458" s="31" t="s">
        <v>1237</v>
      </c>
      <c r="G2458" s="31">
        <v>12</v>
      </c>
      <c r="H2458" s="31" t="s">
        <v>36</v>
      </c>
      <c r="I2458" s="31">
        <v>4</v>
      </c>
      <c r="J2458" s="84" t="s">
        <v>1239</v>
      </c>
      <c r="K2458" s="98"/>
      <c r="L2458" s="98"/>
      <c r="M2458" s="98"/>
      <c r="N2458" s="83" t="s">
        <v>3625</v>
      </c>
      <c r="O2458" s="98">
        <v>11000000</v>
      </c>
      <c r="P2458" s="81"/>
      <c r="Q2458" s="33"/>
      <c r="R2458" s="39" t="s">
        <v>453</v>
      </c>
    </row>
    <row r="2459" spans="1:18" ht="18" customHeight="1" x14ac:dyDescent="0.15">
      <c r="A2459" s="30">
        <v>4</v>
      </c>
      <c r="B2459" s="31" t="s">
        <v>1070</v>
      </c>
      <c r="C2459" s="31">
        <v>2</v>
      </c>
      <c r="D2459" s="31" t="s">
        <v>1217</v>
      </c>
      <c r="E2459" s="31">
        <v>2</v>
      </c>
      <c r="F2459" s="31" t="s">
        <v>1237</v>
      </c>
      <c r="G2459" s="32">
        <v>19</v>
      </c>
      <c r="H2459" s="32" t="s">
        <v>236</v>
      </c>
      <c r="I2459" s="32"/>
      <c r="J2459" s="83"/>
      <c r="K2459" s="98"/>
      <c r="L2459" s="98"/>
      <c r="M2459" s="98"/>
      <c r="N2459" s="83"/>
      <c r="O2459" s="33"/>
      <c r="P2459" s="81"/>
      <c r="Q2459" s="33"/>
      <c r="R2459" s="39" t="s">
        <v>453</v>
      </c>
    </row>
    <row r="2460" spans="1:18" ht="18" customHeight="1" x14ac:dyDescent="0.15">
      <c r="A2460" s="30">
        <v>4</v>
      </c>
      <c r="B2460" s="31" t="s">
        <v>1070</v>
      </c>
      <c r="C2460" s="31">
        <v>2</v>
      </c>
      <c r="D2460" s="31" t="s">
        <v>1217</v>
      </c>
      <c r="E2460" s="31">
        <v>2</v>
      </c>
      <c r="F2460" s="31" t="s">
        <v>1237</v>
      </c>
      <c r="G2460" s="31">
        <v>19</v>
      </c>
      <c r="H2460" s="31" t="s">
        <v>236</v>
      </c>
      <c r="I2460" s="32">
        <v>2</v>
      </c>
      <c r="J2460" s="83" t="s">
        <v>1209</v>
      </c>
      <c r="K2460" s="98">
        <v>27290</v>
      </c>
      <c r="L2460" s="98">
        <v>27438</v>
      </c>
      <c r="M2460" s="98">
        <f>K2460-L2460</f>
        <v>-148</v>
      </c>
      <c r="N2460" s="83" t="s">
        <v>1242</v>
      </c>
      <c r="O2460" s="98">
        <v>27290000</v>
      </c>
      <c r="P2460" s="81"/>
      <c r="Q2460" s="33"/>
      <c r="R2460" s="39" t="s">
        <v>453</v>
      </c>
    </row>
    <row r="2461" spans="1:18" s="12" customFormat="1" ht="18" customHeight="1" x14ac:dyDescent="0.15">
      <c r="A2461" s="13">
        <v>4</v>
      </c>
      <c r="B2461" s="14" t="s">
        <v>1070</v>
      </c>
      <c r="C2461" s="15">
        <v>4</v>
      </c>
      <c r="D2461" s="15" t="s">
        <v>2969</v>
      </c>
      <c r="E2461" s="16"/>
      <c r="F2461" s="15"/>
      <c r="G2461" s="16"/>
      <c r="H2461" s="15"/>
      <c r="I2461" s="16"/>
      <c r="J2461" s="16"/>
      <c r="K2461" s="17">
        <f>IF(C2461="",SUMIFS($K2462:$K$6096,$A2462:$A$6096,A2461,$E2462:$E$6096,""),IF(E2461="",SUMIFS($K2462:$K$6096,$A2462:$A$6096,A2461,$C2462:$C$6096,C2461,$G2462:$G$6096,""),IF(G2461="",SUMIFS($K2462:$K$6096,$A2462:$A$6096,A2461,$C2462:$C$6096,C2461,$E2462:$E$6096,E2461,$R2462:$R$6096,R2461),IF(I2461="",SUMIFS($K2462:$K$6096,$A2462:$A$6096,A2461,$C2462:$C$6096,C2461,$E2462:$E$6096,E2461,$G2462:$G$6096,G2461,$R2462:$R$6096,R2461),0))))</f>
        <v>303643</v>
      </c>
      <c r="L2461" s="17">
        <f>IF(C2461="",SUMIFS($L2462:$L$6096,$A2462:$A$6096,A2461,$E2462:$E$6096,""),IF(E2461="",SUMIFS($L2462:$L$6096,$A2462:$A$6096,A2461,$C2462:$C$6096,C2461,$G2462:$G$6096,""),IF(G2461="",SUMIFS($L2462:$L$6096,$A2462:$A$6096,A2461,$C2462:$C$6096,C2461,$E2462:$E$6096,E2461,$R2462:$R$6096,R2461),IF(I2461="",SUMIFS($L2462:$L$6096,$A2462:$A$6096,A2461,$C2462:$C$6096,C2461,$E2462:$E$6096,E2461,$G2462:$G$6096,G2461,$R2462:$R$6096,R2461),0))))</f>
        <v>292792</v>
      </c>
      <c r="M2461" s="17">
        <f t="shared" ref="M2461:M2462" si="140">K2461-L2461</f>
        <v>10851</v>
      </c>
      <c r="N2461" s="58"/>
      <c r="O2461" s="72"/>
      <c r="P2461" s="18"/>
      <c r="Q2461" s="17">
        <f>IF(C2461="",SUMIFS($Q2462:$Q$6096,$A2462:$A$6096,A2461,$E2462:$E$6096,""),IF(E2461="",SUMIFS($Q2462:$Q$6096,$A2462:$A$6096,A2461,$C2462:$C$6096,C2461,$G2462:$G$6096,""),IF(G2461="",SUMIFS($Q2462:$Q$6096,$A2462:$A$6096,A2461,$C2462:$C$6096,C2461,$E2462:$E$6096,E2461,$R2462:$R$6096,R2461),IF(I2461="",SUMIFS($Q2462:$Q$6096,$A2462:$A$6096,A2461,$C2462:$C$6096,C2461,$E2462:$E$6096,E2461,$G2462:$G$6096,G2461,$R2462:$R$6096,R2461),0))))</f>
        <v>2757</v>
      </c>
      <c r="R2461" s="59"/>
    </row>
    <row r="2462" spans="1:18" s="6" customFormat="1" ht="18" customHeight="1" x14ac:dyDescent="0.15">
      <c r="A2462" s="13">
        <v>4</v>
      </c>
      <c r="B2462" s="14" t="s">
        <v>3050</v>
      </c>
      <c r="C2462" s="19">
        <v>4</v>
      </c>
      <c r="D2462" s="14" t="s">
        <v>1243</v>
      </c>
      <c r="E2462" s="20">
        <v>1</v>
      </c>
      <c r="F2462" s="21" t="s">
        <v>3059</v>
      </c>
      <c r="G2462" s="20"/>
      <c r="H2462" s="21"/>
      <c r="I2462" s="20"/>
      <c r="J2462" s="20"/>
      <c r="K2462" s="22">
        <f>IF(C2462="",SUMIFS($K2463:$K$6096,$A2463:$A$6096,A2462,$E2463:$E$6096,""),IF(E2462="",SUMIFS($K2463:$K$6096,$A2463:$A$6096,A2462,$C2463:$C$6096,C2462,$G2463:$G$6096,""),IF(G2462="",SUMIFS($K2463:$K$6096,$A2463:$A$6096,A2462,$C2463:$C$6096,C2462,$E2463:$E$6096,E2462,$R2463:$R$6096,R2462),IF(I2462="",SUMIFS($K2463:$K$6096,$A2463:$A$6096,A2462,$C2463:$C$6096,C2462,$E2463:$E$6096,E2462,$G2463:$G$6096,G2462,$R2463:$R$6096,R2462),0))))</f>
        <v>303643</v>
      </c>
      <c r="L2462" s="22">
        <f>IF(C2462="",SUMIFS($L2463:$L$6096,$A2463:$A$6096,A2462,$E2463:$E$6096,""),IF(E2462="",SUMIFS($L2463:$L$6096,$A2463:$A$6096,A2462,$C2463:$C$6096,C2462,$G2463:$G$6096,""),IF(G2462="",SUMIFS($L2463:$L$6096,$A2463:$A$6096,A2462,$C2463:$C$6096,C2462,$E2463:$E$6096,E2462,$R2463:$R$6096,R2462),IF(I2462="",SUMIFS($L2463:$L$6096,$A2463:$A$6096,A2462,$C2463:$C$6096,C2462,$E2463:$E$6096,E2462,$G2463:$G$6096,G2462,$R2463:$R$6096,R2462),0))))</f>
        <v>292792</v>
      </c>
      <c r="M2462" s="22">
        <f t="shared" si="140"/>
        <v>10851</v>
      </c>
      <c r="N2462" s="77"/>
      <c r="O2462" s="23"/>
      <c r="P2462" s="60"/>
      <c r="Q2462" s="73">
        <f>IF(C2462="",SUMIFS($Q2463:$Q$6096,$A2463:$A$6096,A2462,$E2463:$E$6096,""),IF(E2462="",SUMIFS($Q2463:$Q$6096,$A2463:$A$6096,A2462,$C2463:$C$6096,C2462,$G2463:$G$6096,""),IF(G2462="",SUMIFS($Q2463:$Q$6096,$A2463:$A$6096,A2462,$C2463:$C$6096,C2462,$E2463:$E$6096,E2462,$R2463:$R$6096,R2462),IF(I2462="",SUMIFS($Q2463:$Q$6096,$A2463:$A$6096,A2462,$C2463:$C$6096,C2462,$E2463:$E$6096,E2462,$G2463:$G$6096,G2462,$R2463:$R$6096,R2462),0))))</f>
        <v>2757</v>
      </c>
      <c r="R2462" s="61" t="s">
        <v>3041</v>
      </c>
    </row>
    <row r="2463" spans="1:18" ht="18" customHeight="1" x14ac:dyDescent="0.15">
      <c r="A2463" s="30">
        <v>4</v>
      </c>
      <c r="B2463" s="31" t="s">
        <v>1070</v>
      </c>
      <c r="C2463" s="31">
        <v>4</v>
      </c>
      <c r="D2463" s="31" t="s">
        <v>1243</v>
      </c>
      <c r="E2463" s="31">
        <v>1</v>
      </c>
      <c r="F2463" s="31" t="s">
        <v>1243</v>
      </c>
      <c r="G2463" s="32">
        <v>19</v>
      </c>
      <c r="H2463" s="32" t="s">
        <v>42</v>
      </c>
      <c r="I2463" s="32"/>
      <c r="J2463" s="83"/>
      <c r="K2463" s="98"/>
      <c r="L2463" s="98"/>
      <c r="M2463" s="98"/>
      <c r="N2463" s="83"/>
      <c r="O2463" s="33"/>
      <c r="P2463" s="81" t="s">
        <v>4863</v>
      </c>
      <c r="Q2463" s="33">
        <v>2757</v>
      </c>
      <c r="R2463" s="39" t="s">
        <v>862</v>
      </c>
    </row>
    <row r="2464" spans="1:18" ht="18" customHeight="1" x14ac:dyDescent="0.15">
      <c r="A2464" s="30">
        <v>4</v>
      </c>
      <c r="B2464" s="31" t="s">
        <v>1070</v>
      </c>
      <c r="C2464" s="31">
        <v>4</v>
      </c>
      <c r="D2464" s="31" t="s">
        <v>1243</v>
      </c>
      <c r="E2464" s="31">
        <v>1</v>
      </c>
      <c r="F2464" s="31" t="s">
        <v>1243</v>
      </c>
      <c r="G2464" s="31">
        <v>19</v>
      </c>
      <c r="H2464" s="31" t="s">
        <v>42</v>
      </c>
      <c r="I2464" s="32">
        <v>51</v>
      </c>
      <c r="J2464" s="83" t="s">
        <v>1244</v>
      </c>
      <c r="K2464" s="98">
        <v>10094</v>
      </c>
      <c r="L2464" s="98">
        <v>11657</v>
      </c>
      <c r="M2464" s="98">
        <f>K2464-L2464</f>
        <v>-1563</v>
      </c>
      <c r="N2464" s="83" t="s">
        <v>4358</v>
      </c>
      <c r="O2464" s="98">
        <v>10063128</v>
      </c>
      <c r="P2464" s="81"/>
      <c r="Q2464" s="33"/>
      <c r="R2464" s="39" t="s">
        <v>862</v>
      </c>
    </row>
    <row r="2465" spans="1:18" ht="18" customHeight="1" x14ac:dyDescent="0.15">
      <c r="A2465" s="30">
        <v>4</v>
      </c>
      <c r="B2465" s="31" t="s">
        <v>1070</v>
      </c>
      <c r="C2465" s="31">
        <v>4</v>
      </c>
      <c r="D2465" s="31" t="s">
        <v>1243</v>
      </c>
      <c r="E2465" s="31">
        <v>1</v>
      </c>
      <c r="F2465" s="31" t="s">
        <v>1243</v>
      </c>
      <c r="G2465" s="31">
        <v>19</v>
      </c>
      <c r="H2465" s="31" t="s">
        <v>42</v>
      </c>
      <c r="I2465" s="31">
        <v>51</v>
      </c>
      <c r="J2465" s="84" t="s">
        <v>1244</v>
      </c>
      <c r="K2465" s="98"/>
      <c r="L2465" s="98"/>
      <c r="M2465" s="98"/>
      <c r="N2465" s="83" t="s">
        <v>4359</v>
      </c>
      <c r="O2465" s="98">
        <v>30200</v>
      </c>
      <c r="P2465" s="81"/>
      <c r="Q2465" s="33"/>
      <c r="R2465" s="39" t="s">
        <v>862</v>
      </c>
    </row>
    <row r="2466" spans="1:18" ht="18" customHeight="1" x14ac:dyDescent="0.15">
      <c r="A2466" s="30">
        <v>4</v>
      </c>
      <c r="B2466" s="31" t="s">
        <v>1070</v>
      </c>
      <c r="C2466" s="31">
        <v>4</v>
      </c>
      <c r="D2466" s="31" t="s">
        <v>1243</v>
      </c>
      <c r="E2466" s="31">
        <v>1</v>
      </c>
      <c r="F2466" s="31" t="s">
        <v>1243</v>
      </c>
      <c r="G2466" s="31">
        <v>19</v>
      </c>
      <c r="H2466" s="31" t="s">
        <v>42</v>
      </c>
      <c r="I2466" s="32">
        <v>56</v>
      </c>
      <c r="J2466" s="83" t="s">
        <v>1245</v>
      </c>
      <c r="K2466" s="98">
        <v>152155</v>
      </c>
      <c r="L2466" s="98">
        <v>147690</v>
      </c>
      <c r="M2466" s="98">
        <f>K2466-L2466</f>
        <v>4465</v>
      </c>
      <c r="N2466" s="83" t="s">
        <v>4360</v>
      </c>
      <c r="O2466" s="98">
        <v>97802500</v>
      </c>
      <c r="P2466" s="81"/>
      <c r="Q2466" s="33"/>
      <c r="R2466" s="39" t="s">
        <v>862</v>
      </c>
    </row>
    <row r="2467" spans="1:18" ht="18" customHeight="1" x14ac:dyDescent="0.15">
      <c r="A2467" s="30">
        <v>4</v>
      </c>
      <c r="B2467" s="31" t="s">
        <v>1070</v>
      </c>
      <c r="C2467" s="31">
        <v>4</v>
      </c>
      <c r="D2467" s="31" t="s">
        <v>1243</v>
      </c>
      <c r="E2467" s="31">
        <v>1</v>
      </c>
      <c r="F2467" s="31" t="s">
        <v>1243</v>
      </c>
      <c r="G2467" s="31">
        <v>19</v>
      </c>
      <c r="H2467" s="31" t="s">
        <v>42</v>
      </c>
      <c r="I2467" s="31">
        <v>56</v>
      </c>
      <c r="J2467" s="84" t="s">
        <v>1245</v>
      </c>
      <c r="K2467" s="98"/>
      <c r="L2467" s="98"/>
      <c r="M2467" s="98"/>
      <c r="N2467" s="83" t="s">
        <v>1246</v>
      </c>
      <c r="O2467" s="98">
        <v>54352000</v>
      </c>
      <c r="P2467" s="81"/>
      <c r="Q2467" s="33"/>
      <c r="R2467" s="39" t="s">
        <v>862</v>
      </c>
    </row>
    <row r="2468" spans="1:18" ht="18" customHeight="1" x14ac:dyDescent="0.15">
      <c r="A2468" s="30">
        <v>4</v>
      </c>
      <c r="B2468" s="31" t="s">
        <v>1070</v>
      </c>
      <c r="C2468" s="31">
        <v>4</v>
      </c>
      <c r="D2468" s="31" t="s">
        <v>1243</v>
      </c>
      <c r="E2468" s="31">
        <v>1</v>
      </c>
      <c r="F2468" s="31" t="s">
        <v>1243</v>
      </c>
      <c r="G2468" s="31">
        <v>19</v>
      </c>
      <c r="H2468" s="31" t="s">
        <v>42</v>
      </c>
      <c r="I2468" s="32">
        <v>57</v>
      </c>
      <c r="J2468" s="83" t="s">
        <v>1247</v>
      </c>
      <c r="K2468" s="98">
        <v>59308</v>
      </c>
      <c r="L2468" s="98">
        <v>59697</v>
      </c>
      <c r="M2468" s="98">
        <f>K2468-L2468</f>
        <v>-389</v>
      </c>
      <c r="N2468" s="83" t="s">
        <v>1248</v>
      </c>
      <c r="O2468" s="98"/>
      <c r="P2468" s="81"/>
      <c r="Q2468" s="33"/>
      <c r="R2468" s="39" t="s">
        <v>862</v>
      </c>
    </row>
    <row r="2469" spans="1:18" ht="18" customHeight="1" x14ac:dyDescent="0.15">
      <c r="A2469" s="30">
        <v>4</v>
      </c>
      <c r="B2469" s="31" t="s">
        <v>1070</v>
      </c>
      <c r="C2469" s="31">
        <v>4</v>
      </c>
      <c r="D2469" s="31" t="s">
        <v>1243</v>
      </c>
      <c r="E2469" s="31">
        <v>1</v>
      </c>
      <c r="F2469" s="31" t="s">
        <v>1243</v>
      </c>
      <c r="G2469" s="31">
        <v>19</v>
      </c>
      <c r="H2469" s="31" t="s">
        <v>42</v>
      </c>
      <c r="I2469" s="31">
        <v>57</v>
      </c>
      <c r="J2469" s="84" t="s">
        <v>1247</v>
      </c>
      <c r="K2469" s="98"/>
      <c r="L2469" s="98"/>
      <c r="M2469" s="98"/>
      <c r="N2469" s="83" t="s">
        <v>4361</v>
      </c>
      <c r="O2469" s="98">
        <v>59307954</v>
      </c>
      <c r="P2469" s="81"/>
      <c r="Q2469" s="33"/>
      <c r="R2469" s="39" t="s">
        <v>862</v>
      </c>
    </row>
    <row r="2470" spans="1:18" ht="18" customHeight="1" x14ac:dyDescent="0.15">
      <c r="A2470" s="30">
        <v>4</v>
      </c>
      <c r="B2470" s="31" t="s">
        <v>1070</v>
      </c>
      <c r="C2470" s="31">
        <v>4</v>
      </c>
      <c r="D2470" s="31" t="s">
        <v>1243</v>
      </c>
      <c r="E2470" s="31">
        <v>1</v>
      </c>
      <c r="F2470" s="31" t="s">
        <v>1243</v>
      </c>
      <c r="G2470" s="31">
        <v>19</v>
      </c>
      <c r="H2470" s="31" t="s">
        <v>42</v>
      </c>
      <c r="I2470" s="32">
        <v>58</v>
      </c>
      <c r="J2470" s="83" t="s">
        <v>1249</v>
      </c>
      <c r="K2470" s="98">
        <v>10844</v>
      </c>
      <c r="L2470" s="98">
        <v>11234</v>
      </c>
      <c r="M2470" s="98">
        <f>K2470-L2470</f>
        <v>-390</v>
      </c>
      <c r="N2470" s="83" t="s">
        <v>1250</v>
      </c>
      <c r="O2470" s="98">
        <v>10843086</v>
      </c>
      <c r="P2470" s="81"/>
      <c r="Q2470" s="33"/>
      <c r="R2470" s="39" t="s">
        <v>862</v>
      </c>
    </row>
    <row r="2471" spans="1:18" ht="18" customHeight="1" x14ac:dyDescent="0.15">
      <c r="A2471" s="30">
        <v>4</v>
      </c>
      <c r="B2471" s="31" t="s">
        <v>1070</v>
      </c>
      <c r="C2471" s="31">
        <v>4</v>
      </c>
      <c r="D2471" s="31" t="s">
        <v>1243</v>
      </c>
      <c r="E2471" s="31">
        <v>1</v>
      </c>
      <c r="F2471" s="31" t="s">
        <v>1243</v>
      </c>
      <c r="G2471" s="31">
        <v>19</v>
      </c>
      <c r="H2471" s="31" t="s">
        <v>42</v>
      </c>
      <c r="I2471" s="31">
        <v>58</v>
      </c>
      <c r="J2471" s="84" t="s">
        <v>1249</v>
      </c>
      <c r="K2471" s="98"/>
      <c r="L2471" s="98"/>
      <c r="M2471" s="98"/>
      <c r="N2471" s="83" t="s">
        <v>1251</v>
      </c>
      <c r="O2471" s="98"/>
      <c r="P2471" s="81"/>
      <c r="Q2471" s="33"/>
      <c r="R2471" s="39" t="s">
        <v>862</v>
      </c>
    </row>
    <row r="2472" spans="1:18" ht="18" customHeight="1" x14ac:dyDescent="0.15">
      <c r="A2472" s="30">
        <v>4</v>
      </c>
      <c r="B2472" s="31" t="s">
        <v>1070</v>
      </c>
      <c r="C2472" s="31">
        <v>4</v>
      </c>
      <c r="D2472" s="31" t="s">
        <v>1243</v>
      </c>
      <c r="E2472" s="31">
        <v>1</v>
      </c>
      <c r="F2472" s="31" t="s">
        <v>1243</v>
      </c>
      <c r="G2472" s="31">
        <v>19</v>
      </c>
      <c r="H2472" s="31" t="s">
        <v>42</v>
      </c>
      <c r="I2472" s="32">
        <v>60</v>
      </c>
      <c r="J2472" s="83" t="s">
        <v>1252</v>
      </c>
      <c r="K2472" s="98">
        <v>1150</v>
      </c>
      <c r="L2472" s="98">
        <v>1250</v>
      </c>
      <c r="M2472" s="98">
        <f>K2472-L2472</f>
        <v>-100</v>
      </c>
      <c r="N2472" s="83" t="s">
        <v>1253</v>
      </c>
      <c r="O2472" s="98"/>
      <c r="P2472" s="81"/>
      <c r="Q2472" s="33"/>
      <c r="R2472" s="39" t="s">
        <v>862</v>
      </c>
    </row>
    <row r="2473" spans="1:18" ht="18" customHeight="1" x14ac:dyDescent="0.15">
      <c r="A2473" s="30">
        <v>4</v>
      </c>
      <c r="B2473" s="31" t="s">
        <v>1070</v>
      </c>
      <c r="C2473" s="31">
        <v>4</v>
      </c>
      <c r="D2473" s="31" t="s">
        <v>1243</v>
      </c>
      <c r="E2473" s="31">
        <v>1</v>
      </c>
      <c r="F2473" s="31" t="s">
        <v>1243</v>
      </c>
      <c r="G2473" s="31">
        <v>19</v>
      </c>
      <c r="H2473" s="31" t="s">
        <v>42</v>
      </c>
      <c r="I2473" s="31">
        <v>60</v>
      </c>
      <c r="J2473" s="84" t="s">
        <v>1252</v>
      </c>
      <c r="K2473" s="98"/>
      <c r="L2473" s="98"/>
      <c r="M2473" s="98"/>
      <c r="N2473" s="83" t="s">
        <v>4362</v>
      </c>
      <c r="O2473" s="98">
        <v>1150000</v>
      </c>
      <c r="P2473" s="81"/>
      <c r="Q2473" s="33"/>
      <c r="R2473" s="39" t="s">
        <v>862</v>
      </c>
    </row>
    <row r="2474" spans="1:18" ht="18" customHeight="1" x14ac:dyDescent="0.15">
      <c r="A2474" s="30">
        <v>4</v>
      </c>
      <c r="B2474" s="31" t="s">
        <v>1070</v>
      </c>
      <c r="C2474" s="31">
        <v>4</v>
      </c>
      <c r="D2474" s="31" t="s">
        <v>1243</v>
      </c>
      <c r="E2474" s="31">
        <v>1</v>
      </c>
      <c r="F2474" s="31" t="s">
        <v>1243</v>
      </c>
      <c r="G2474" s="31">
        <v>19</v>
      </c>
      <c r="H2474" s="31" t="s">
        <v>42</v>
      </c>
      <c r="I2474" s="32">
        <v>61</v>
      </c>
      <c r="J2474" s="83" t="s">
        <v>1254</v>
      </c>
      <c r="K2474" s="98">
        <v>2100</v>
      </c>
      <c r="L2474" s="98">
        <v>2120</v>
      </c>
      <c r="M2474" s="98">
        <f>K2474-L2474</f>
        <v>-20</v>
      </c>
      <c r="N2474" s="83" t="s">
        <v>1255</v>
      </c>
      <c r="O2474" s="98"/>
      <c r="P2474" s="81"/>
      <c r="Q2474" s="33"/>
      <c r="R2474" s="39" t="s">
        <v>862</v>
      </c>
    </row>
    <row r="2475" spans="1:18" ht="18" customHeight="1" x14ac:dyDescent="0.15">
      <c r="A2475" s="30">
        <v>4</v>
      </c>
      <c r="B2475" s="31" t="s">
        <v>1070</v>
      </c>
      <c r="C2475" s="31">
        <v>4</v>
      </c>
      <c r="D2475" s="31" t="s">
        <v>1243</v>
      </c>
      <c r="E2475" s="31">
        <v>1</v>
      </c>
      <c r="F2475" s="31" t="s">
        <v>1243</v>
      </c>
      <c r="G2475" s="31">
        <v>19</v>
      </c>
      <c r="H2475" s="31" t="s">
        <v>42</v>
      </c>
      <c r="I2475" s="31">
        <v>61</v>
      </c>
      <c r="J2475" s="84" t="s">
        <v>1254</v>
      </c>
      <c r="K2475" s="98"/>
      <c r="L2475" s="98"/>
      <c r="M2475" s="98"/>
      <c r="N2475" s="83" t="s">
        <v>4363</v>
      </c>
      <c r="O2475" s="98">
        <v>2099515</v>
      </c>
      <c r="P2475" s="81"/>
      <c r="Q2475" s="33"/>
      <c r="R2475" s="39" t="s">
        <v>862</v>
      </c>
    </row>
    <row r="2476" spans="1:18" ht="18" customHeight="1" x14ac:dyDescent="0.15">
      <c r="A2476" s="30">
        <v>4</v>
      </c>
      <c r="B2476" s="31" t="s">
        <v>1070</v>
      </c>
      <c r="C2476" s="31">
        <v>4</v>
      </c>
      <c r="D2476" s="31" t="s">
        <v>1243</v>
      </c>
      <c r="E2476" s="31">
        <v>1</v>
      </c>
      <c r="F2476" s="31" t="s">
        <v>1243</v>
      </c>
      <c r="G2476" s="31">
        <v>19</v>
      </c>
      <c r="H2476" s="31" t="s">
        <v>42</v>
      </c>
      <c r="I2476" s="32">
        <v>62</v>
      </c>
      <c r="J2476" s="83" t="s">
        <v>1256</v>
      </c>
      <c r="K2476" s="98">
        <v>1087</v>
      </c>
      <c r="L2476" s="98">
        <v>1011</v>
      </c>
      <c r="M2476" s="98">
        <f>K2476-L2476</f>
        <v>76</v>
      </c>
      <c r="N2476" s="83" t="s">
        <v>1257</v>
      </c>
      <c r="O2476" s="98"/>
      <c r="P2476" s="81"/>
      <c r="Q2476" s="33"/>
      <c r="R2476" s="39" t="s">
        <v>862</v>
      </c>
    </row>
    <row r="2477" spans="1:18" ht="18" customHeight="1" x14ac:dyDescent="0.15">
      <c r="A2477" s="30">
        <v>4</v>
      </c>
      <c r="B2477" s="31" t="s">
        <v>1070</v>
      </c>
      <c r="C2477" s="31">
        <v>4</v>
      </c>
      <c r="D2477" s="31" t="s">
        <v>1243</v>
      </c>
      <c r="E2477" s="31">
        <v>1</v>
      </c>
      <c r="F2477" s="31" t="s">
        <v>1243</v>
      </c>
      <c r="G2477" s="31">
        <v>19</v>
      </c>
      <c r="H2477" s="31" t="s">
        <v>42</v>
      </c>
      <c r="I2477" s="31">
        <v>62</v>
      </c>
      <c r="J2477" s="84" t="s">
        <v>1256</v>
      </c>
      <c r="K2477" s="98"/>
      <c r="L2477" s="98"/>
      <c r="M2477" s="98"/>
      <c r="N2477" s="83" t="s">
        <v>1258</v>
      </c>
      <c r="O2477" s="98"/>
      <c r="P2477" s="81"/>
      <c r="Q2477" s="33"/>
      <c r="R2477" s="39" t="s">
        <v>862</v>
      </c>
    </row>
    <row r="2478" spans="1:18" ht="18" customHeight="1" x14ac:dyDescent="0.15">
      <c r="A2478" s="30">
        <v>4</v>
      </c>
      <c r="B2478" s="31" t="s">
        <v>1070</v>
      </c>
      <c r="C2478" s="31">
        <v>4</v>
      </c>
      <c r="D2478" s="31" t="s">
        <v>1243</v>
      </c>
      <c r="E2478" s="31">
        <v>1</v>
      </c>
      <c r="F2478" s="31" t="s">
        <v>1243</v>
      </c>
      <c r="G2478" s="31">
        <v>19</v>
      </c>
      <c r="H2478" s="31" t="s">
        <v>42</v>
      </c>
      <c r="I2478" s="31">
        <v>62</v>
      </c>
      <c r="J2478" s="84" t="s">
        <v>1256</v>
      </c>
      <c r="K2478" s="98"/>
      <c r="L2478" s="98"/>
      <c r="M2478" s="98"/>
      <c r="N2478" s="83" t="s">
        <v>7235</v>
      </c>
      <c r="O2478" s="98">
        <v>1086800</v>
      </c>
      <c r="P2478" s="81"/>
      <c r="Q2478" s="33"/>
      <c r="R2478" s="39" t="s">
        <v>862</v>
      </c>
    </row>
    <row r="2479" spans="1:18" ht="18" customHeight="1" x14ac:dyDescent="0.15">
      <c r="A2479" s="30">
        <v>4</v>
      </c>
      <c r="B2479" s="31" t="s">
        <v>1070</v>
      </c>
      <c r="C2479" s="31">
        <v>4</v>
      </c>
      <c r="D2479" s="31" t="s">
        <v>1243</v>
      </c>
      <c r="E2479" s="31">
        <v>1</v>
      </c>
      <c r="F2479" s="31" t="s">
        <v>1243</v>
      </c>
      <c r="G2479" s="31">
        <v>19</v>
      </c>
      <c r="H2479" s="31" t="s">
        <v>42</v>
      </c>
      <c r="I2479" s="32">
        <v>63</v>
      </c>
      <c r="J2479" s="83" t="s">
        <v>1259</v>
      </c>
      <c r="K2479" s="98">
        <v>2171</v>
      </c>
      <c r="L2479" s="98">
        <v>2382</v>
      </c>
      <c r="M2479" s="98">
        <f>K2479-L2479</f>
        <v>-211</v>
      </c>
      <c r="N2479" s="83" t="s">
        <v>1260</v>
      </c>
      <c r="O2479" s="98"/>
      <c r="P2479" s="81"/>
      <c r="Q2479" s="33"/>
      <c r="R2479" s="39" t="s">
        <v>862</v>
      </c>
    </row>
    <row r="2480" spans="1:18" ht="18" customHeight="1" x14ac:dyDescent="0.15">
      <c r="A2480" s="30">
        <v>4</v>
      </c>
      <c r="B2480" s="31" t="s">
        <v>1070</v>
      </c>
      <c r="C2480" s="31">
        <v>4</v>
      </c>
      <c r="D2480" s="31" t="s">
        <v>1243</v>
      </c>
      <c r="E2480" s="31">
        <v>1</v>
      </c>
      <c r="F2480" s="31" t="s">
        <v>1243</v>
      </c>
      <c r="G2480" s="31">
        <v>19</v>
      </c>
      <c r="H2480" s="31" t="s">
        <v>42</v>
      </c>
      <c r="I2480" s="31">
        <v>63</v>
      </c>
      <c r="J2480" s="84" t="s">
        <v>1259</v>
      </c>
      <c r="K2480" s="98"/>
      <c r="L2480" s="98"/>
      <c r="M2480" s="98"/>
      <c r="N2480" s="83" t="s">
        <v>1261</v>
      </c>
      <c r="O2480" s="98"/>
      <c r="P2480" s="81"/>
      <c r="Q2480" s="33"/>
      <c r="R2480" s="39" t="s">
        <v>862</v>
      </c>
    </row>
    <row r="2481" spans="1:18" ht="18" customHeight="1" x14ac:dyDescent="0.15">
      <c r="A2481" s="30">
        <v>4</v>
      </c>
      <c r="B2481" s="31" t="s">
        <v>1070</v>
      </c>
      <c r="C2481" s="31">
        <v>4</v>
      </c>
      <c r="D2481" s="31" t="s">
        <v>1243</v>
      </c>
      <c r="E2481" s="31">
        <v>1</v>
      </c>
      <c r="F2481" s="31" t="s">
        <v>1243</v>
      </c>
      <c r="G2481" s="31">
        <v>19</v>
      </c>
      <c r="H2481" s="31" t="s">
        <v>42</v>
      </c>
      <c r="I2481" s="31">
        <v>63</v>
      </c>
      <c r="J2481" s="84" t="s">
        <v>1259</v>
      </c>
      <c r="K2481" s="98"/>
      <c r="L2481" s="98"/>
      <c r="M2481" s="98"/>
      <c r="N2481" s="83" t="s">
        <v>4364</v>
      </c>
      <c r="O2481" s="98">
        <v>2171000</v>
      </c>
      <c r="P2481" s="81"/>
      <c r="Q2481" s="33"/>
      <c r="R2481" s="39" t="s">
        <v>862</v>
      </c>
    </row>
    <row r="2482" spans="1:18" ht="18" customHeight="1" x14ac:dyDescent="0.15">
      <c r="A2482" s="30">
        <v>4</v>
      </c>
      <c r="B2482" s="31" t="s">
        <v>1070</v>
      </c>
      <c r="C2482" s="31">
        <v>4</v>
      </c>
      <c r="D2482" s="31" t="s">
        <v>1243</v>
      </c>
      <c r="E2482" s="31">
        <v>1</v>
      </c>
      <c r="F2482" s="31" t="s">
        <v>1243</v>
      </c>
      <c r="G2482" s="31">
        <v>19</v>
      </c>
      <c r="H2482" s="31" t="s">
        <v>42</v>
      </c>
      <c r="I2482" s="32">
        <v>64</v>
      </c>
      <c r="J2482" s="83" t="s">
        <v>1262</v>
      </c>
      <c r="K2482" s="98">
        <v>6832</v>
      </c>
      <c r="L2482" s="98">
        <v>7121</v>
      </c>
      <c r="M2482" s="98">
        <f>K2482-L2482</f>
        <v>-289</v>
      </c>
      <c r="N2482" s="83" t="s">
        <v>1263</v>
      </c>
      <c r="O2482" s="98"/>
      <c r="P2482" s="81"/>
      <c r="Q2482" s="33"/>
      <c r="R2482" s="39" t="s">
        <v>862</v>
      </c>
    </row>
    <row r="2483" spans="1:18" ht="18" customHeight="1" x14ac:dyDescent="0.15">
      <c r="A2483" s="30">
        <v>4</v>
      </c>
      <c r="B2483" s="31" t="s">
        <v>1070</v>
      </c>
      <c r="C2483" s="31">
        <v>4</v>
      </c>
      <c r="D2483" s="31" t="s">
        <v>1243</v>
      </c>
      <c r="E2483" s="31">
        <v>1</v>
      </c>
      <c r="F2483" s="31" t="s">
        <v>1243</v>
      </c>
      <c r="G2483" s="31">
        <v>19</v>
      </c>
      <c r="H2483" s="31" t="s">
        <v>42</v>
      </c>
      <c r="I2483" s="31">
        <v>64</v>
      </c>
      <c r="J2483" s="84" t="s">
        <v>1262</v>
      </c>
      <c r="K2483" s="98"/>
      <c r="L2483" s="98"/>
      <c r="M2483" s="98"/>
      <c r="N2483" s="83" t="s">
        <v>1264</v>
      </c>
      <c r="O2483" s="98"/>
      <c r="P2483" s="81"/>
      <c r="Q2483" s="33"/>
      <c r="R2483" s="39" t="s">
        <v>862</v>
      </c>
    </row>
    <row r="2484" spans="1:18" ht="18" customHeight="1" x14ac:dyDescent="0.15">
      <c r="A2484" s="30">
        <v>4</v>
      </c>
      <c r="B2484" s="31" t="s">
        <v>1070</v>
      </c>
      <c r="C2484" s="31">
        <v>4</v>
      </c>
      <c r="D2484" s="31" t="s">
        <v>1243</v>
      </c>
      <c r="E2484" s="31">
        <v>1</v>
      </c>
      <c r="F2484" s="31" t="s">
        <v>1243</v>
      </c>
      <c r="G2484" s="31">
        <v>19</v>
      </c>
      <c r="H2484" s="31" t="s">
        <v>42</v>
      </c>
      <c r="I2484" s="31">
        <v>64</v>
      </c>
      <c r="J2484" s="84" t="s">
        <v>1262</v>
      </c>
      <c r="K2484" s="98"/>
      <c r="L2484" s="98"/>
      <c r="M2484" s="98"/>
      <c r="N2484" s="83" t="s">
        <v>4365</v>
      </c>
      <c r="O2484" s="98">
        <v>6831837</v>
      </c>
      <c r="P2484" s="81"/>
      <c r="Q2484" s="33"/>
      <c r="R2484" s="39" t="s">
        <v>862</v>
      </c>
    </row>
    <row r="2485" spans="1:18" ht="18" customHeight="1" x14ac:dyDescent="0.15">
      <c r="A2485" s="30">
        <v>4</v>
      </c>
      <c r="B2485" s="31" t="s">
        <v>1070</v>
      </c>
      <c r="C2485" s="31">
        <v>4</v>
      </c>
      <c r="D2485" s="31" t="s">
        <v>1243</v>
      </c>
      <c r="E2485" s="31">
        <v>1</v>
      </c>
      <c r="F2485" s="31" t="s">
        <v>1243</v>
      </c>
      <c r="G2485" s="31">
        <v>19</v>
      </c>
      <c r="H2485" s="31" t="s">
        <v>42</v>
      </c>
      <c r="I2485" s="32">
        <v>65</v>
      </c>
      <c r="J2485" s="83" t="s">
        <v>1265</v>
      </c>
      <c r="K2485" s="98">
        <v>5090</v>
      </c>
      <c r="L2485" s="98">
        <v>5329</v>
      </c>
      <c r="M2485" s="98">
        <f>K2485-L2485</f>
        <v>-239</v>
      </c>
      <c r="N2485" s="83" t="s">
        <v>1266</v>
      </c>
      <c r="O2485" s="98"/>
      <c r="P2485" s="81"/>
      <c r="Q2485" s="33"/>
      <c r="R2485" s="39" t="s">
        <v>862</v>
      </c>
    </row>
    <row r="2486" spans="1:18" ht="18" customHeight="1" x14ac:dyDescent="0.15">
      <c r="A2486" s="30">
        <v>4</v>
      </c>
      <c r="B2486" s="31" t="s">
        <v>1070</v>
      </c>
      <c r="C2486" s="31">
        <v>4</v>
      </c>
      <c r="D2486" s="31" t="s">
        <v>1243</v>
      </c>
      <c r="E2486" s="31">
        <v>1</v>
      </c>
      <c r="F2486" s="31" t="s">
        <v>1243</v>
      </c>
      <c r="G2486" s="31">
        <v>19</v>
      </c>
      <c r="H2486" s="31" t="s">
        <v>42</v>
      </c>
      <c r="I2486" s="31">
        <v>65</v>
      </c>
      <c r="J2486" s="84" t="s">
        <v>1265</v>
      </c>
      <c r="K2486" s="98"/>
      <c r="L2486" s="98"/>
      <c r="M2486" s="98"/>
      <c r="N2486" s="83" t="s">
        <v>7236</v>
      </c>
      <c r="O2486" s="98">
        <v>5089810</v>
      </c>
      <c r="P2486" s="81"/>
      <c r="Q2486" s="33"/>
      <c r="R2486" s="39" t="s">
        <v>862</v>
      </c>
    </row>
    <row r="2487" spans="1:18" ht="18" customHeight="1" x14ac:dyDescent="0.15">
      <c r="A2487" s="30">
        <v>4</v>
      </c>
      <c r="B2487" s="31" t="s">
        <v>1070</v>
      </c>
      <c r="C2487" s="31">
        <v>4</v>
      </c>
      <c r="D2487" s="31" t="s">
        <v>1243</v>
      </c>
      <c r="E2487" s="31">
        <v>1</v>
      </c>
      <c r="F2487" s="31" t="s">
        <v>1243</v>
      </c>
      <c r="G2487" s="32">
        <v>24</v>
      </c>
      <c r="H2487" s="32" t="s">
        <v>1267</v>
      </c>
      <c r="I2487" s="32"/>
      <c r="J2487" s="83"/>
      <c r="K2487" s="98"/>
      <c r="L2487" s="98"/>
      <c r="M2487" s="98"/>
      <c r="N2487" s="83"/>
      <c r="O2487" s="33"/>
      <c r="P2487" s="81"/>
      <c r="Q2487" s="33"/>
      <c r="R2487" s="39" t="s">
        <v>862</v>
      </c>
    </row>
    <row r="2488" spans="1:18" ht="18" customHeight="1" x14ac:dyDescent="0.15">
      <c r="A2488" s="30">
        <v>4</v>
      </c>
      <c r="B2488" s="31" t="s">
        <v>1070</v>
      </c>
      <c r="C2488" s="31">
        <v>4</v>
      </c>
      <c r="D2488" s="31" t="s">
        <v>1243</v>
      </c>
      <c r="E2488" s="31">
        <v>1</v>
      </c>
      <c r="F2488" s="31" t="s">
        <v>1243</v>
      </c>
      <c r="G2488" s="31">
        <v>24</v>
      </c>
      <c r="H2488" s="31" t="s">
        <v>1267</v>
      </c>
      <c r="I2488" s="32">
        <v>52</v>
      </c>
      <c r="J2488" s="83" t="s">
        <v>1268</v>
      </c>
      <c r="K2488" s="98">
        <v>52812</v>
      </c>
      <c r="L2488" s="98">
        <v>43301</v>
      </c>
      <c r="M2488" s="98">
        <f>K2488-L2488</f>
        <v>9511</v>
      </c>
      <c r="N2488" s="83" t="s">
        <v>4366</v>
      </c>
      <c r="O2488" s="98">
        <v>36585494</v>
      </c>
      <c r="P2488" s="81"/>
      <c r="Q2488" s="33"/>
      <c r="R2488" s="39" t="s">
        <v>862</v>
      </c>
    </row>
    <row r="2489" spans="1:18" ht="18" customHeight="1" x14ac:dyDescent="0.15">
      <c r="A2489" s="30">
        <v>4</v>
      </c>
      <c r="B2489" s="31" t="s">
        <v>1070</v>
      </c>
      <c r="C2489" s="31">
        <v>4</v>
      </c>
      <c r="D2489" s="31" t="s">
        <v>1243</v>
      </c>
      <c r="E2489" s="31">
        <v>1</v>
      </c>
      <c r="F2489" s="31" t="s">
        <v>1243</v>
      </c>
      <c r="G2489" s="31">
        <v>24</v>
      </c>
      <c r="H2489" s="31" t="s">
        <v>1267</v>
      </c>
      <c r="I2489" s="31">
        <v>52</v>
      </c>
      <c r="J2489" s="84" t="s">
        <v>1268</v>
      </c>
      <c r="K2489" s="98"/>
      <c r="L2489" s="98"/>
      <c r="M2489" s="98"/>
      <c r="N2489" s="83" t="s">
        <v>4367</v>
      </c>
      <c r="O2489" s="98">
        <v>12648814</v>
      </c>
      <c r="P2489" s="81"/>
      <c r="Q2489" s="33"/>
      <c r="R2489" s="39" t="s">
        <v>862</v>
      </c>
    </row>
    <row r="2490" spans="1:18" ht="18" customHeight="1" x14ac:dyDescent="0.15">
      <c r="A2490" s="30">
        <v>4</v>
      </c>
      <c r="B2490" s="31" t="s">
        <v>1070</v>
      </c>
      <c r="C2490" s="31">
        <v>4</v>
      </c>
      <c r="D2490" s="31" t="s">
        <v>1243</v>
      </c>
      <c r="E2490" s="31">
        <v>1</v>
      </c>
      <c r="F2490" s="31" t="s">
        <v>1243</v>
      </c>
      <c r="G2490" s="31">
        <v>24</v>
      </c>
      <c r="H2490" s="31" t="s">
        <v>1267</v>
      </c>
      <c r="I2490" s="31">
        <v>52</v>
      </c>
      <c r="J2490" s="84" t="s">
        <v>1268</v>
      </c>
      <c r="K2490" s="98"/>
      <c r="L2490" s="98"/>
      <c r="M2490" s="98"/>
      <c r="N2490" s="83" t="s">
        <v>1269</v>
      </c>
      <c r="O2490" s="98">
        <v>2757000</v>
      </c>
      <c r="P2490" s="81"/>
      <c r="Q2490" s="33"/>
      <c r="R2490" s="39" t="s">
        <v>862</v>
      </c>
    </row>
    <row r="2491" spans="1:18" ht="18" customHeight="1" x14ac:dyDescent="0.15">
      <c r="A2491" s="30">
        <v>4</v>
      </c>
      <c r="B2491" s="31" t="s">
        <v>1070</v>
      </c>
      <c r="C2491" s="31">
        <v>4</v>
      </c>
      <c r="D2491" s="31" t="s">
        <v>1243</v>
      </c>
      <c r="E2491" s="31">
        <v>1</v>
      </c>
      <c r="F2491" s="31" t="s">
        <v>1243</v>
      </c>
      <c r="G2491" s="31">
        <v>24</v>
      </c>
      <c r="H2491" s="31" t="s">
        <v>1267</v>
      </c>
      <c r="I2491" s="31">
        <v>52</v>
      </c>
      <c r="J2491" s="84" t="s">
        <v>1268</v>
      </c>
      <c r="K2491" s="98"/>
      <c r="L2491" s="98"/>
      <c r="M2491" s="98"/>
      <c r="N2491" s="83" t="s">
        <v>1270</v>
      </c>
      <c r="O2491" s="98">
        <v>820000</v>
      </c>
      <c r="P2491" s="81"/>
      <c r="Q2491" s="33"/>
      <c r="R2491" s="39" t="s">
        <v>862</v>
      </c>
    </row>
    <row r="2492" spans="1:18" s="12" customFormat="1" ht="18" customHeight="1" x14ac:dyDescent="0.15">
      <c r="A2492" s="13">
        <v>4</v>
      </c>
      <c r="B2492" s="14" t="s">
        <v>1070</v>
      </c>
      <c r="C2492" s="15">
        <v>5</v>
      </c>
      <c r="D2492" s="15" t="s">
        <v>2970</v>
      </c>
      <c r="E2492" s="16"/>
      <c r="F2492" s="15"/>
      <c r="G2492" s="16"/>
      <c r="H2492" s="15"/>
      <c r="I2492" s="16"/>
      <c r="J2492" s="16"/>
      <c r="K2492" s="17">
        <f>IF(C2492="",SUMIFS($K2493:$K$6096,$A2493:$A$6096,A2492,$E2493:$E$6096,""),IF(E2492="",SUMIFS($K2493:$K$6096,$A2493:$A$6096,A2492,$C2493:$C$6096,C2492,$G2493:$G$6096,""),IF(G2492="",SUMIFS($K2493:$K$6096,$A2493:$A$6096,A2492,$C2493:$C$6096,C2492,$E2493:$E$6096,E2492,$R2493:$R$6096,R2492),IF(I2492="",SUMIFS($K2493:$K$6096,$A2493:$A$6096,A2492,$C2493:$C$6096,C2492,$E2493:$E$6096,E2492,$G2493:$G$6096,G2492,$R2493:$R$6096,R2492),0))))</f>
        <v>43384</v>
      </c>
      <c r="L2492" s="17">
        <f>IF(C2492="",SUMIFS($L2493:$L$6096,$A2493:$A$6096,A2492,$E2493:$E$6096,""),IF(E2492="",SUMIFS($L2493:$L$6096,$A2493:$A$6096,A2492,$C2493:$C$6096,C2492,$G2493:$G$6096,""),IF(G2492="",SUMIFS($L2493:$L$6096,$A2493:$A$6096,A2492,$C2493:$C$6096,C2492,$E2493:$E$6096,E2492,$R2493:$R$6096,R2492),IF(I2492="",SUMIFS($L2493:$L$6096,$A2493:$A$6096,A2492,$C2493:$C$6096,C2492,$E2493:$E$6096,E2492,$G2493:$G$6096,G2492,$R2493:$R$6096,R2492),0))))</f>
        <v>52265</v>
      </c>
      <c r="M2492" s="17">
        <f t="shared" ref="M2492:M2493" si="141">K2492-L2492</f>
        <v>-8881</v>
      </c>
      <c r="N2492" s="58"/>
      <c r="O2492" s="72"/>
      <c r="P2492" s="18"/>
      <c r="Q2492" s="17">
        <f>IF(C2492="",SUMIFS($Q2493:$Q$6096,$A2493:$A$6096,A2492,$E2493:$E$6096,""),IF(E2492="",SUMIFS($Q2493:$Q$6096,$A2493:$A$6096,A2492,$C2493:$C$6096,C2492,$G2493:$G$6096,""),IF(G2492="",SUMIFS($Q2493:$Q$6096,$A2493:$A$6096,A2492,$C2493:$C$6096,C2492,$E2493:$E$6096,E2492,$R2493:$R$6096,R2492),IF(I2492="",SUMIFS($Q2493:$Q$6096,$A2493:$A$6096,A2492,$C2493:$C$6096,C2492,$E2493:$E$6096,E2492,$G2493:$G$6096,G2492,$R2493:$R$6096,R2492),0))))</f>
        <v>0</v>
      </c>
      <c r="R2492" s="59"/>
    </row>
    <row r="2493" spans="1:18" s="6" customFormat="1" ht="18" customHeight="1" x14ac:dyDescent="0.15">
      <c r="A2493" s="13">
        <v>4</v>
      </c>
      <c r="B2493" s="14" t="s">
        <v>3050</v>
      </c>
      <c r="C2493" s="19">
        <v>5</v>
      </c>
      <c r="D2493" s="14" t="s">
        <v>1271</v>
      </c>
      <c r="E2493" s="20">
        <v>1</v>
      </c>
      <c r="F2493" s="21" t="s">
        <v>2970</v>
      </c>
      <c r="G2493" s="20"/>
      <c r="H2493" s="21"/>
      <c r="I2493" s="20"/>
      <c r="J2493" s="20"/>
      <c r="K2493" s="22">
        <f>IF(C2493="",SUMIFS($K2494:$K$6096,$A2494:$A$6096,A2493,$E2494:$E$6096,""),IF(E2493="",SUMIFS($K2494:$K$6096,$A2494:$A$6096,A2493,$C2494:$C$6096,C2493,$G2494:$G$6096,""),IF(G2493="",SUMIFS($K2494:$K$6096,$A2494:$A$6096,A2493,$C2494:$C$6096,C2493,$E2494:$E$6096,E2493,$R2494:$R$6096,R2493),IF(I2493="",SUMIFS($K2494:$K$6096,$A2494:$A$6096,A2493,$C2494:$C$6096,C2493,$E2494:$E$6096,E2493,$G2494:$G$6096,G2493,$R2494:$R$6096,R2493),0))))</f>
        <v>43384</v>
      </c>
      <c r="L2493" s="22">
        <f>IF(C2493="",SUMIFS($L2494:$L$6096,$A2494:$A$6096,A2493,$E2494:$E$6096,""),IF(E2493="",SUMIFS($L2494:$L$6096,$A2494:$A$6096,A2493,$C2494:$C$6096,C2493,$G2494:$G$6096,""),IF(G2493="",SUMIFS($L2494:$L$6096,$A2494:$A$6096,A2493,$C2494:$C$6096,C2493,$E2494:$E$6096,E2493,$R2494:$R$6096,R2493),IF(I2493="",SUMIFS($L2494:$L$6096,$A2494:$A$6096,A2493,$C2494:$C$6096,C2493,$E2494:$E$6096,E2493,$G2494:$G$6096,G2493,$R2494:$R$6096,R2493),0))))</f>
        <v>52265</v>
      </c>
      <c r="M2493" s="22">
        <f t="shared" si="141"/>
        <v>-8881</v>
      </c>
      <c r="N2493" s="77"/>
      <c r="O2493" s="23"/>
      <c r="P2493" s="60"/>
      <c r="Q2493" s="73">
        <f>IF(C2493="",SUMIFS($Q2494:$Q$6096,$A2494:$A$6096,A2493,$E2494:$E$6096,""),IF(E2493="",SUMIFS($Q2494:$Q$6096,$A2494:$A$6096,A2493,$C2494:$C$6096,C2493,$G2494:$G$6096,""),IF(G2493="",SUMIFS($Q2494:$Q$6096,$A2494:$A$6096,A2493,$C2494:$C$6096,C2493,$E2494:$E$6096,E2493,$R2494:$R$6096,R2493),IF(I2493="",SUMIFS($Q2494:$Q$6096,$A2494:$A$6096,A2493,$C2494:$C$6096,C2493,$E2494:$E$6096,E2493,$G2494:$G$6096,G2493,$R2494:$R$6096,R2493),0))))</f>
        <v>0</v>
      </c>
      <c r="R2493" s="61" t="s">
        <v>3017</v>
      </c>
    </row>
    <row r="2494" spans="1:18" ht="18" customHeight="1" x14ac:dyDescent="0.15">
      <c r="A2494" s="30">
        <v>4</v>
      </c>
      <c r="B2494" s="31" t="s">
        <v>1070</v>
      </c>
      <c r="C2494" s="31">
        <v>5</v>
      </c>
      <c r="D2494" s="31" t="s">
        <v>1271</v>
      </c>
      <c r="E2494" s="31">
        <v>1</v>
      </c>
      <c r="F2494" s="31" t="s">
        <v>1271</v>
      </c>
      <c r="G2494" s="32">
        <v>19</v>
      </c>
      <c r="H2494" s="32" t="s">
        <v>42</v>
      </c>
      <c r="I2494" s="32"/>
      <c r="J2494" s="83"/>
      <c r="K2494" s="98"/>
      <c r="L2494" s="98"/>
      <c r="M2494" s="98"/>
      <c r="N2494" s="83"/>
      <c r="O2494" s="33"/>
      <c r="P2494" s="81"/>
      <c r="Q2494" s="33"/>
      <c r="R2494" s="39" t="s">
        <v>453</v>
      </c>
    </row>
    <row r="2495" spans="1:18" ht="18" customHeight="1" x14ac:dyDescent="0.15">
      <c r="A2495" s="30">
        <v>4</v>
      </c>
      <c r="B2495" s="31" t="s">
        <v>1070</v>
      </c>
      <c r="C2495" s="31">
        <v>5</v>
      </c>
      <c r="D2495" s="31" t="s">
        <v>1271</v>
      </c>
      <c r="E2495" s="31">
        <v>1</v>
      </c>
      <c r="F2495" s="31" t="s">
        <v>1271</v>
      </c>
      <c r="G2495" s="31">
        <v>19</v>
      </c>
      <c r="H2495" s="31" t="s">
        <v>42</v>
      </c>
      <c r="I2495" s="32">
        <v>50</v>
      </c>
      <c r="J2495" s="83" t="s">
        <v>1272</v>
      </c>
      <c r="K2495" s="98">
        <v>17699</v>
      </c>
      <c r="L2495" s="98">
        <v>17077</v>
      </c>
      <c r="M2495" s="98">
        <f>K2495-L2495</f>
        <v>622</v>
      </c>
      <c r="N2495" s="83" t="s">
        <v>3626</v>
      </c>
      <c r="O2495" s="98">
        <v>9033000</v>
      </c>
      <c r="P2495" s="81"/>
      <c r="Q2495" s="33"/>
      <c r="R2495" s="39" t="s">
        <v>453</v>
      </c>
    </row>
    <row r="2496" spans="1:18" ht="18" customHeight="1" x14ac:dyDescent="0.15">
      <c r="A2496" s="30">
        <v>4</v>
      </c>
      <c r="B2496" s="31" t="s">
        <v>1070</v>
      </c>
      <c r="C2496" s="31">
        <v>5</v>
      </c>
      <c r="D2496" s="31" t="s">
        <v>1271</v>
      </c>
      <c r="E2496" s="31">
        <v>1</v>
      </c>
      <c r="F2496" s="31" t="s">
        <v>1271</v>
      </c>
      <c r="G2496" s="31">
        <v>19</v>
      </c>
      <c r="H2496" s="31" t="s">
        <v>42</v>
      </c>
      <c r="I2496" s="31">
        <v>50</v>
      </c>
      <c r="J2496" s="84" t="s">
        <v>1272</v>
      </c>
      <c r="K2496" s="98"/>
      <c r="L2496" s="98"/>
      <c r="M2496" s="98"/>
      <c r="N2496" s="83" t="s">
        <v>3627</v>
      </c>
      <c r="O2496" s="98">
        <v>3723000</v>
      </c>
      <c r="P2496" s="81"/>
      <c r="Q2496" s="33"/>
      <c r="R2496" s="39" t="s">
        <v>453</v>
      </c>
    </row>
    <row r="2497" spans="1:18" ht="18" customHeight="1" x14ac:dyDescent="0.15">
      <c r="A2497" s="30">
        <v>4</v>
      </c>
      <c r="B2497" s="31" t="s">
        <v>1070</v>
      </c>
      <c r="C2497" s="31">
        <v>5</v>
      </c>
      <c r="D2497" s="31" t="s">
        <v>1271</v>
      </c>
      <c r="E2497" s="31">
        <v>1</v>
      </c>
      <c r="F2497" s="31" t="s">
        <v>1271</v>
      </c>
      <c r="G2497" s="31">
        <v>19</v>
      </c>
      <c r="H2497" s="31" t="s">
        <v>42</v>
      </c>
      <c r="I2497" s="31">
        <v>50</v>
      </c>
      <c r="J2497" s="84" t="s">
        <v>1272</v>
      </c>
      <c r="K2497" s="98"/>
      <c r="L2497" s="98"/>
      <c r="M2497" s="98"/>
      <c r="N2497" s="83" t="s">
        <v>1273</v>
      </c>
      <c r="O2497" s="98"/>
      <c r="P2497" s="81"/>
      <c r="Q2497" s="33"/>
      <c r="R2497" s="39" t="s">
        <v>453</v>
      </c>
    </row>
    <row r="2498" spans="1:18" ht="18" customHeight="1" x14ac:dyDescent="0.15">
      <c r="A2498" s="30">
        <v>4</v>
      </c>
      <c r="B2498" s="31" t="s">
        <v>1070</v>
      </c>
      <c r="C2498" s="31">
        <v>5</v>
      </c>
      <c r="D2498" s="31" t="s">
        <v>1271</v>
      </c>
      <c r="E2498" s="31">
        <v>1</v>
      </c>
      <c r="F2498" s="31" t="s">
        <v>1271</v>
      </c>
      <c r="G2498" s="31">
        <v>19</v>
      </c>
      <c r="H2498" s="31" t="s">
        <v>42</v>
      </c>
      <c r="I2498" s="31">
        <v>50</v>
      </c>
      <c r="J2498" s="84" t="s">
        <v>1272</v>
      </c>
      <c r="K2498" s="98"/>
      <c r="L2498" s="98"/>
      <c r="M2498" s="98"/>
      <c r="N2498" s="83" t="s">
        <v>1274</v>
      </c>
      <c r="O2498" s="98"/>
      <c r="P2498" s="81"/>
      <c r="Q2498" s="33"/>
      <c r="R2498" s="39" t="s">
        <v>453</v>
      </c>
    </row>
    <row r="2499" spans="1:18" ht="18" customHeight="1" x14ac:dyDescent="0.15">
      <c r="A2499" s="30">
        <v>4</v>
      </c>
      <c r="B2499" s="31" t="s">
        <v>1070</v>
      </c>
      <c r="C2499" s="31">
        <v>5</v>
      </c>
      <c r="D2499" s="31" t="s">
        <v>1271</v>
      </c>
      <c r="E2499" s="31">
        <v>1</v>
      </c>
      <c r="F2499" s="31" t="s">
        <v>1271</v>
      </c>
      <c r="G2499" s="31">
        <v>19</v>
      </c>
      <c r="H2499" s="31" t="s">
        <v>42</v>
      </c>
      <c r="I2499" s="31">
        <v>50</v>
      </c>
      <c r="J2499" s="84" t="s">
        <v>1272</v>
      </c>
      <c r="K2499" s="98"/>
      <c r="L2499" s="98"/>
      <c r="M2499" s="98"/>
      <c r="N2499" s="83" t="s">
        <v>3628</v>
      </c>
      <c r="O2499" s="98">
        <v>4943000</v>
      </c>
      <c r="P2499" s="81"/>
      <c r="Q2499" s="33"/>
      <c r="R2499" s="39" t="s">
        <v>453</v>
      </c>
    </row>
    <row r="2500" spans="1:18" ht="18" customHeight="1" x14ac:dyDescent="0.15">
      <c r="A2500" s="30">
        <v>4</v>
      </c>
      <c r="B2500" s="31" t="s">
        <v>1070</v>
      </c>
      <c r="C2500" s="31">
        <v>5</v>
      </c>
      <c r="D2500" s="31" t="s">
        <v>1271</v>
      </c>
      <c r="E2500" s="31">
        <v>1</v>
      </c>
      <c r="F2500" s="31" t="s">
        <v>1271</v>
      </c>
      <c r="G2500" s="31">
        <v>19</v>
      </c>
      <c r="H2500" s="31" t="s">
        <v>42</v>
      </c>
      <c r="I2500" s="32">
        <v>51</v>
      </c>
      <c r="J2500" s="83" t="s">
        <v>1275</v>
      </c>
      <c r="K2500" s="98">
        <v>4429</v>
      </c>
      <c r="L2500" s="98">
        <v>5049</v>
      </c>
      <c r="M2500" s="98">
        <f>K2500-L2500</f>
        <v>-620</v>
      </c>
      <c r="N2500" s="83" t="s">
        <v>3629</v>
      </c>
      <c r="O2500" s="98">
        <v>1951000</v>
      </c>
      <c r="P2500" s="81"/>
      <c r="Q2500" s="33"/>
      <c r="R2500" s="39" t="s">
        <v>453</v>
      </c>
    </row>
    <row r="2501" spans="1:18" ht="18" customHeight="1" x14ac:dyDescent="0.15">
      <c r="A2501" s="30">
        <v>4</v>
      </c>
      <c r="B2501" s="31" t="s">
        <v>1070</v>
      </c>
      <c r="C2501" s="31">
        <v>5</v>
      </c>
      <c r="D2501" s="31" t="s">
        <v>1271</v>
      </c>
      <c r="E2501" s="31">
        <v>1</v>
      </c>
      <c r="F2501" s="31" t="s">
        <v>1271</v>
      </c>
      <c r="G2501" s="31">
        <v>19</v>
      </c>
      <c r="H2501" s="31" t="s">
        <v>42</v>
      </c>
      <c r="I2501" s="31">
        <v>51</v>
      </c>
      <c r="J2501" s="84" t="s">
        <v>1275</v>
      </c>
      <c r="K2501" s="98"/>
      <c r="L2501" s="98"/>
      <c r="M2501" s="98"/>
      <c r="N2501" s="83" t="s">
        <v>3630</v>
      </c>
      <c r="O2501" s="98">
        <v>1460000</v>
      </c>
      <c r="P2501" s="81"/>
      <c r="Q2501" s="33"/>
      <c r="R2501" s="39" t="s">
        <v>453</v>
      </c>
    </row>
    <row r="2502" spans="1:18" ht="18" customHeight="1" x14ac:dyDescent="0.15">
      <c r="A2502" s="30">
        <v>4</v>
      </c>
      <c r="B2502" s="31" t="s">
        <v>1070</v>
      </c>
      <c r="C2502" s="31">
        <v>5</v>
      </c>
      <c r="D2502" s="31" t="s">
        <v>1271</v>
      </c>
      <c r="E2502" s="31">
        <v>1</v>
      </c>
      <c r="F2502" s="31" t="s">
        <v>1271</v>
      </c>
      <c r="G2502" s="31">
        <v>19</v>
      </c>
      <c r="H2502" s="31" t="s">
        <v>42</v>
      </c>
      <c r="I2502" s="31">
        <v>51</v>
      </c>
      <c r="J2502" s="84" t="s">
        <v>1275</v>
      </c>
      <c r="K2502" s="98"/>
      <c r="L2502" s="98"/>
      <c r="M2502" s="98"/>
      <c r="N2502" s="83" t="s">
        <v>1276</v>
      </c>
      <c r="O2502" s="98"/>
      <c r="P2502" s="81"/>
      <c r="Q2502" s="33"/>
      <c r="R2502" s="39" t="s">
        <v>453</v>
      </c>
    </row>
    <row r="2503" spans="1:18" ht="18" customHeight="1" x14ac:dyDescent="0.15">
      <c r="A2503" s="30">
        <v>4</v>
      </c>
      <c r="B2503" s="31" t="s">
        <v>1070</v>
      </c>
      <c r="C2503" s="31">
        <v>5</v>
      </c>
      <c r="D2503" s="31" t="s">
        <v>1271</v>
      </c>
      <c r="E2503" s="31">
        <v>1</v>
      </c>
      <c r="F2503" s="31" t="s">
        <v>1271</v>
      </c>
      <c r="G2503" s="31">
        <v>19</v>
      </c>
      <c r="H2503" s="31" t="s">
        <v>42</v>
      </c>
      <c r="I2503" s="31">
        <v>51</v>
      </c>
      <c r="J2503" s="84" t="s">
        <v>1275</v>
      </c>
      <c r="K2503" s="98"/>
      <c r="L2503" s="98"/>
      <c r="M2503" s="98"/>
      <c r="N2503" s="83" t="s">
        <v>1277</v>
      </c>
      <c r="O2503" s="98"/>
      <c r="P2503" s="81"/>
      <c r="Q2503" s="33"/>
      <c r="R2503" s="39" t="s">
        <v>453</v>
      </c>
    </row>
    <row r="2504" spans="1:18" ht="18" customHeight="1" x14ac:dyDescent="0.15">
      <c r="A2504" s="30">
        <v>4</v>
      </c>
      <c r="B2504" s="31" t="s">
        <v>1070</v>
      </c>
      <c r="C2504" s="31">
        <v>5</v>
      </c>
      <c r="D2504" s="31" t="s">
        <v>1271</v>
      </c>
      <c r="E2504" s="31">
        <v>1</v>
      </c>
      <c r="F2504" s="31" t="s">
        <v>1271</v>
      </c>
      <c r="G2504" s="31">
        <v>19</v>
      </c>
      <c r="H2504" s="31" t="s">
        <v>42</v>
      </c>
      <c r="I2504" s="31">
        <v>51</v>
      </c>
      <c r="J2504" s="84" t="s">
        <v>1275</v>
      </c>
      <c r="K2504" s="98"/>
      <c r="L2504" s="98"/>
      <c r="M2504" s="98"/>
      <c r="N2504" s="83" t="s">
        <v>3631</v>
      </c>
      <c r="O2504" s="98">
        <v>1018000</v>
      </c>
      <c r="P2504" s="81"/>
      <c r="Q2504" s="33"/>
      <c r="R2504" s="39" t="s">
        <v>453</v>
      </c>
    </row>
    <row r="2505" spans="1:18" ht="18" customHeight="1" x14ac:dyDescent="0.15">
      <c r="A2505" s="30">
        <v>4</v>
      </c>
      <c r="B2505" s="31" t="s">
        <v>1070</v>
      </c>
      <c r="C2505" s="31">
        <v>5</v>
      </c>
      <c r="D2505" s="31" t="s">
        <v>1271</v>
      </c>
      <c r="E2505" s="31">
        <v>1</v>
      </c>
      <c r="F2505" s="31" t="s">
        <v>1271</v>
      </c>
      <c r="G2505" s="31">
        <v>19</v>
      </c>
      <c r="H2505" s="31" t="s">
        <v>42</v>
      </c>
      <c r="I2505" s="32">
        <v>74</v>
      </c>
      <c r="J2505" s="83" t="s">
        <v>1278</v>
      </c>
      <c r="K2505" s="98">
        <v>21256</v>
      </c>
      <c r="L2505" s="98">
        <v>30139</v>
      </c>
      <c r="M2505" s="98">
        <f>K2505-L2505</f>
        <v>-8883</v>
      </c>
      <c r="N2505" s="83" t="s">
        <v>1279</v>
      </c>
      <c r="O2505" s="98"/>
      <c r="P2505" s="81"/>
      <c r="Q2505" s="33"/>
      <c r="R2505" s="39" t="s">
        <v>453</v>
      </c>
    </row>
    <row r="2506" spans="1:18" ht="18" customHeight="1" x14ac:dyDescent="0.15">
      <c r="A2506" s="30">
        <v>4</v>
      </c>
      <c r="B2506" s="31" t="s">
        <v>1070</v>
      </c>
      <c r="C2506" s="31">
        <v>5</v>
      </c>
      <c r="D2506" s="31" t="s">
        <v>1271</v>
      </c>
      <c r="E2506" s="31">
        <v>1</v>
      </c>
      <c r="F2506" s="31" t="s">
        <v>1271</v>
      </c>
      <c r="G2506" s="31">
        <v>19</v>
      </c>
      <c r="H2506" s="31" t="s">
        <v>42</v>
      </c>
      <c r="I2506" s="31">
        <v>74</v>
      </c>
      <c r="J2506" s="84" t="s">
        <v>1278</v>
      </c>
      <c r="K2506" s="98"/>
      <c r="L2506" s="98"/>
      <c r="M2506" s="98"/>
      <c r="N2506" s="83" t="s">
        <v>3632</v>
      </c>
      <c r="O2506" s="98">
        <v>21256000</v>
      </c>
      <c r="P2506" s="81"/>
      <c r="Q2506" s="33"/>
      <c r="R2506" s="39" t="s">
        <v>453</v>
      </c>
    </row>
    <row r="2507" spans="1:18" s="12" customFormat="1" ht="18" customHeight="1" x14ac:dyDescent="0.15">
      <c r="A2507" s="13">
        <v>4</v>
      </c>
      <c r="B2507" s="14" t="s">
        <v>1070</v>
      </c>
      <c r="C2507" s="15">
        <v>6</v>
      </c>
      <c r="D2507" s="15" t="s">
        <v>2971</v>
      </c>
      <c r="E2507" s="16"/>
      <c r="F2507" s="15"/>
      <c r="G2507" s="16"/>
      <c r="H2507" s="15"/>
      <c r="I2507" s="16"/>
      <c r="J2507" s="16"/>
      <c r="K2507" s="17">
        <f>IF(C2507="",SUMIFS($K2508:$K$6096,$A2508:$A$6096,A2507,$E2508:$E$6096,""),IF(E2507="",SUMIFS($K2508:$K$6096,$A2508:$A$6096,A2507,$C2508:$C$6096,C2507,$G2508:$G$6096,""),IF(G2507="",SUMIFS($K2508:$K$6096,$A2508:$A$6096,A2507,$C2508:$C$6096,C2507,$E2508:$E$6096,E2507,$R2508:$R$6096,R2507),IF(I2507="",SUMIFS($K2508:$K$6096,$A2508:$A$6096,A2507,$C2508:$C$6096,C2507,$E2508:$E$6096,E2507,$G2508:$G$6096,G2507,$R2508:$R$6096,R2507),0))))</f>
        <v>545</v>
      </c>
      <c r="L2507" s="17">
        <f>IF(C2507="",SUMIFS($L2508:$L$6096,$A2508:$A$6096,A2507,$E2508:$E$6096,""),IF(E2507="",SUMIFS($L2508:$L$6096,$A2508:$A$6096,A2507,$C2508:$C$6096,C2507,$G2508:$G$6096,""),IF(G2507="",SUMIFS($L2508:$L$6096,$A2508:$A$6096,A2507,$C2508:$C$6096,C2507,$E2508:$E$6096,E2507,$R2508:$R$6096,R2507),IF(I2507="",SUMIFS($L2508:$L$6096,$A2508:$A$6096,A2507,$C2508:$C$6096,C2507,$E2508:$E$6096,E2507,$G2508:$G$6096,G2507,$R2508:$R$6096,R2507),0))))</f>
        <v>550</v>
      </c>
      <c r="M2507" s="17">
        <f t="shared" ref="M2507:M2508" si="142">K2507-L2507</f>
        <v>-5</v>
      </c>
      <c r="N2507" s="58"/>
      <c r="O2507" s="72"/>
      <c r="P2507" s="18"/>
      <c r="Q2507" s="17">
        <f>IF(C2507="",SUMIFS($Q2508:$Q$6096,$A2508:$A$6096,A2507,$E2508:$E$6096,""),IF(E2507="",SUMIFS($Q2508:$Q$6096,$A2508:$A$6096,A2507,$C2508:$C$6096,C2507,$G2508:$G$6096,""),IF(G2507="",SUMIFS($Q2508:$Q$6096,$A2508:$A$6096,A2507,$C2508:$C$6096,C2507,$E2508:$E$6096,E2507,$R2508:$R$6096,R2507),IF(I2507="",SUMIFS($Q2508:$Q$6096,$A2508:$A$6096,A2507,$C2508:$C$6096,C2507,$E2508:$E$6096,E2507,$G2508:$G$6096,G2507,$R2508:$R$6096,R2507),0))))</f>
        <v>450</v>
      </c>
      <c r="R2507" s="59"/>
    </row>
    <row r="2508" spans="1:18" s="6" customFormat="1" ht="18" customHeight="1" x14ac:dyDescent="0.15">
      <c r="A2508" s="13">
        <v>4</v>
      </c>
      <c r="B2508" s="14" t="s">
        <v>3050</v>
      </c>
      <c r="C2508" s="19">
        <v>6</v>
      </c>
      <c r="D2508" s="14" t="s">
        <v>1280</v>
      </c>
      <c r="E2508" s="20">
        <v>1</v>
      </c>
      <c r="F2508" s="21" t="s">
        <v>3060</v>
      </c>
      <c r="G2508" s="20"/>
      <c r="H2508" s="21"/>
      <c r="I2508" s="20"/>
      <c r="J2508" s="20"/>
      <c r="K2508" s="22">
        <f>IF(C2508="",SUMIFS($K2509:$K$6096,$A2509:$A$6096,A2508,$E2509:$E$6096,""),IF(E2508="",SUMIFS($K2509:$K$6096,$A2509:$A$6096,A2508,$C2509:$C$6096,C2508,$G2509:$G$6096,""),IF(G2508="",SUMIFS($K2509:$K$6096,$A2509:$A$6096,A2508,$C2509:$C$6096,C2508,$E2509:$E$6096,E2508,$R2509:$R$6096,R2508),IF(I2508="",SUMIFS($K2509:$K$6096,$A2509:$A$6096,A2508,$C2509:$C$6096,C2508,$E2509:$E$6096,E2508,$G2509:$G$6096,G2508,$R2509:$R$6096,R2508),0))))</f>
        <v>545</v>
      </c>
      <c r="L2508" s="22">
        <f>IF(C2508="",SUMIFS($L2509:$L$6096,$A2509:$A$6096,A2508,$E2509:$E$6096,""),IF(E2508="",SUMIFS($L2509:$L$6096,$A2509:$A$6096,A2508,$C2509:$C$6096,C2508,$G2509:$G$6096,""),IF(G2508="",SUMIFS($L2509:$L$6096,$A2509:$A$6096,A2508,$C2509:$C$6096,C2508,$E2509:$E$6096,E2508,$R2509:$R$6096,R2508),IF(I2508="",SUMIFS($L2509:$L$6096,$A2509:$A$6096,A2508,$C2509:$C$6096,C2508,$E2509:$E$6096,E2508,$G2509:$G$6096,G2508,$R2509:$R$6096,R2508),0))))</f>
        <v>550</v>
      </c>
      <c r="M2508" s="22">
        <f t="shared" si="142"/>
        <v>-5</v>
      </c>
      <c r="N2508" s="77"/>
      <c r="O2508" s="23"/>
      <c r="P2508" s="60"/>
      <c r="Q2508" s="73">
        <f>IF(C2508="",SUMIFS($Q2509:$Q$6096,$A2509:$A$6096,A2508,$E2509:$E$6096,""),IF(E2508="",SUMIFS($Q2509:$Q$6096,$A2509:$A$6096,A2508,$C2509:$C$6096,C2508,$G2509:$G$6096,""),IF(G2508="",SUMIFS($Q2509:$Q$6096,$A2509:$A$6096,A2508,$C2509:$C$6096,C2508,$E2509:$E$6096,E2508,$R2509:$R$6096,R2508),IF(I2508="",SUMIFS($Q2509:$Q$6096,$A2509:$A$6096,A2508,$C2509:$C$6096,C2508,$E2509:$E$6096,E2508,$G2509:$G$6096,G2508,$R2509:$R$6096,R2508),0))))</f>
        <v>450</v>
      </c>
      <c r="R2508" s="61" t="s">
        <v>3017</v>
      </c>
    </row>
    <row r="2509" spans="1:18" ht="18" customHeight="1" x14ac:dyDescent="0.15">
      <c r="A2509" s="30">
        <v>4</v>
      </c>
      <c r="B2509" s="31" t="s">
        <v>1070</v>
      </c>
      <c r="C2509" s="31">
        <v>6</v>
      </c>
      <c r="D2509" s="31" t="s">
        <v>1280</v>
      </c>
      <c r="E2509" s="31">
        <v>1</v>
      </c>
      <c r="F2509" s="31" t="s">
        <v>1280</v>
      </c>
      <c r="G2509" s="32">
        <v>19</v>
      </c>
      <c r="H2509" s="32" t="s">
        <v>42</v>
      </c>
      <c r="I2509" s="32"/>
      <c r="J2509" s="83"/>
      <c r="K2509" s="98"/>
      <c r="L2509" s="98"/>
      <c r="M2509" s="98"/>
      <c r="N2509" s="83"/>
      <c r="O2509" s="33"/>
      <c r="P2509" s="81" t="s">
        <v>4864</v>
      </c>
      <c r="Q2509" s="33">
        <v>450</v>
      </c>
      <c r="R2509" s="39" t="s">
        <v>453</v>
      </c>
    </row>
    <row r="2510" spans="1:18" ht="18" customHeight="1" x14ac:dyDescent="0.15">
      <c r="A2510" s="30">
        <v>4</v>
      </c>
      <c r="B2510" s="31" t="s">
        <v>1070</v>
      </c>
      <c r="C2510" s="31">
        <v>6</v>
      </c>
      <c r="D2510" s="31" t="s">
        <v>1280</v>
      </c>
      <c r="E2510" s="31">
        <v>1</v>
      </c>
      <c r="F2510" s="31" t="s">
        <v>1280</v>
      </c>
      <c r="G2510" s="31">
        <v>19</v>
      </c>
      <c r="H2510" s="31" t="s">
        <v>42</v>
      </c>
      <c r="I2510" s="32">
        <v>31</v>
      </c>
      <c r="J2510" s="83" t="s">
        <v>386</v>
      </c>
      <c r="K2510" s="98">
        <v>540</v>
      </c>
      <c r="L2510" s="98">
        <v>540</v>
      </c>
      <c r="M2510" s="98">
        <f>K2510-L2510</f>
        <v>0</v>
      </c>
      <c r="N2510" s="83" t="s">
        <v>3633</v>
      </c>
      <c r="O2510" s="98">
        <v>540000</v>
      </c>
      <c r="P2510" s="81" t="s">
        <v>4865</v>
      </c>
      <c r="Q2510" s="33"/>
      <c r="R2510" s="39" t="s">
        <v>453</v>
      </c>
    </row>
    <row r="2511" spans="1:18" ht="18" customHeight="1" x14ac:dyDescent="0.15">
      <c r="A2511" s="30">
        <v>4</v>
      </c>
      <c r="B2511" s="31" t="s">
        <v>1070</v>
      </c>
      <c r="C2511" s="31">
        <v>6</v>
      </c>
      <c r="D2511" s="31" t="s">
        <v>1280</v>
      </c>
      <c r="E2511" s="31">
        <v>1</v>
      </c>
      <c r="F2511" s="31" t="s">
        <v>1280</v>
      </c>
      <c r="G2511" s="32">
        <v>25</v>
      </c>
      <c r="H2511" s="32" t="s">
        <v>10</v>
      </c>
      <c r="I2511" s="32"/>
      <c r="J2511" s="83"/>
      <c r="K2511" s="98"/>
      <c r="L2511" s="98"/>
      <c r="M2511" s="98"/>
      <c r="N2511" s="83"/>
      <c r="O2511" s="33"/>
      <c r="P2511" s="81"/>
      <c r="Q2511" s="33"/>
      <c r="R2511" s="39" t="s">
        <v>453</v>
      </c>
    </row>
    <row r="2512" spans="1:18" ht="18" customHeight="1" x14ac:dyDescent="0.15">
      <c r="A2512" s="30">
        <v>4</v>
      </c>
      <c r="B2512" s="31" t="s">
        <v>1070</v>
      </c>
      <c r="C2512" s="31">
        <v>6</v>
      </c>
      <c r="D2512" s="31" t="s">
        <v>1280</v>
      </c>
      <c r="E2512" s="31">
        <v>1</v>
      </c>
      <c r="F2512" s="31" t="s">
        <v>1280</v>
      </c>
      <c r="G2512" s="31">
        <v>25</v>
      </c>
      <c r="H2512" s="31" t="s">
        <v>10</v>
      </c>
      <c r="I2512" s="32">
        <v>81</v>
      </c>
      <c r="J2512" s="83" t="s">
        <v>1281</v>
      </c>
      <c r="K2512" s="98">
        <v>5</v>
      </c>
      <c r="L2512" s="98">
        <v>10</v>
      </c>
      <c r="M2512" s="98">
        <f>K2512-L2512</f>
        <v>-5</v>
      </c>
      <c r="N2512" s="83" t="s">
        <v>3634</v>
      </c>
      <c r="O2512" s="98">
        <v>5000</v>
      </c>
      <c r="P2512" s="81"/>
      <c r="Q2512" s="33"/>
      <c r="R2512" s="39" t="s">
        <v>453</v>
      </c>
    </row>
    <row r="2513" spans="1:18" s="12" customFormat="1" ht="18" customHeight="1" x14ac:dyDescent="0.15">
      <c r="A2513" s="24">
        <v>5</v>
      </c>
      <c r="B2513" s="25" t="s">
        <v>1282</v>
      </c>
      <c r="C2513" s="25"/>
      <c r="D2513" s="25"/>
      <c r="E2513" s="26"/>
      <c r="F2513" s="25"/>
      <c r="G2513" s="26"/>
      <c r="H2513" s="25"/>
      <c r="I2513" s="26"/>
      <c r="J2513" s="26"/>
      <c r="K2513" s="27">
        <f>IF(C2513="",SUMIFS($K2514:$K$6096,$A2514:$A$6096,A2513,$E2514:$E$6096,""),IF(E2513="",SUMIFS($K2514:$K$6096,$A2514:$A$6096,A2513,$C2514:$C$6096,C2513,$G2514:$G$6096,""),IF(G2513="",SUMIFS($K2514:$K$6096,$A2514:$A$6096,A2513,$C2514:$C$6096,C2513,$E2514:$E$6096,E2513,$R2514:$R$6096,R2513),IF(I2513="",SUMIFS($K2514:$K$6096,$A2514:$A$6096,A2513,$C2514:$C$6096,C2513,$E2514:$E$6096,E2513,$G2514:$G$6096,G2513,$R2514:$R$6096,R2513),0))))</f>
        <v>295</v>
      </c>
      <c r="L2513" s="27">
        <f>IF(C2513="",SUMIFS($L2514:$L$6096,$A2514:$A$6096,A2513,$E2514:$E$6096,""),IF(E2513="",SUMIFS($L2514:$L$6096,$A2514:$A$6096,A2513,$C2514:$C$6096,C2513,$G2514:$G$6096,""),IF(G2513="",SUMIFS($L2514:$L$6096,$A2514:$A$6096,A2513,$C2514:$C$6096,C2513,$E2514:$E$6096,E2513,$R2514:$R$6096,R2513),IF(I2513="",SUMIFS($L2514:$L$6096,$A2514:$A$6096,A2513,$C2514:$C$6096,C2513,$E2514:$E$6096,E2513,$G2514:$G$6096,G2513,$R2514:$R$6096,R2513),0))))</f>
        <v>295</v>
      </c>
      <c r="M2513" s="27">
        <f>K2513-L2513</f>
        <v>0</v>
      </c>
      <c r="N2513" s="56"/>
      <c r="O2513" s="71"/>
      <c r="P2513" s="28"/>
      <c r="Q2513" s="27">
        <f>IF(C2513="",SUMIFS($Q2514:$Q$6096,$A2514:$A$6096,A2513,$E2514:$E$6096,""),IF(E2513="",SUMIFS($Q2514:$Q$6096,$A2514:$A$6096,A2513,$C2514:$C$6096,C2513,$G2514:$G$6096,""),IF(G2513="",SUMIFS($Q2514:$Q$6096,$A2514:$A$6096,A2513,$C2514:$C$6096,C2513,$E2514:$E$6096,E2513,$R2514:$R$6096,R2513),IF(I2513="",SUMIFS($Q2514:$Q$6096,$A2514:$A$6096,A2513,$C2514:$C$6096,C2513,$E2514:$E$6096,E2513,$G2514:$G$6096,G2513,$R2514:$R$6096,R2513),0))))</f>
        <v>0</v>
      </c>
      <c r="R2513" s="57"/>
    </row>
    <row r="2514" spans="1:18" s="12" customFormat="1" ht="18" customHeight="1" x14ac:dyDescent="0.15">
      <c r="A2514" s="13">
        <v>5</v>
      </c>
      <c r="B2514" s="14" t="s">
        <v>1282</v>
      </c>
      <c r="C2514" s="15">
        <v>2</v>
      </c>
      <c r="D2514" s="15" t="s">
        <v>2972</v>
      </c>
      <c r="E2514" s="16"/>
      <c r="F2514" s="15"/>
      <c r="G2514" s="16"/>
      <c r="H2514" s="15"/>
      <c r="I2514" s="16"/>
      <c r="J2514" s="16"/>
      <c r="K2514" s="17">
        <f>IF(C2514="",SUMIFS($K2515:$K$6096,$A2515:$A$6096,A2514,$E2515:$E$6096,""),IF(E2514="",SUMIFS($K2515:$K$6096,$A2515:$A$6096,A2514,$C2515:$C$6096,C2514,$G2515:$G$6096,""),IF(G2514="",SUMIFS($K2515:$K$6096,$A2515:$A$6096,A2514,$C2515:$C$6096,C2514,$E2515:$E$6096,E2514,$R2515:$R$6096,R2514),IF(I2514="",SUMIFS($K2515:$K$6096,$A2515:$A$6096,A2514,$C2515:$C$6096,C2514,$E2515:$E$6096,E2514,$G2515:$G$6096,G2514,$R2515:$R$6096,R2514),0))))</f>
        <v>295</v>
      </c>
      <c r="L2514" s="17">
        <f>IF(C2514="",SUMIFS($L2515:$L$6096,$A2515:$A$6096,A2514,$E2515:$E$6096,""),IF(E2514="",SUMIFS($L2515:$L$6096,$A2515:$A$6096,A2514,$C2515:$C$6096,C2514,$G2515:$G$6096,""),IF(G2514="",SUMIFS($L2515:$L$6096,$A2515:$A$6096,A2514,$C2515:$C$6096,C2514,$E2515:$E$6096,E2514,$R2515:$R$6096,R2514),IF(I2514="",SUMIFS($L2515:$L$6096,$A2515:$A$6096,A2514,$C2515:$C$6096,C2514,$E2515:$E$6096,E2514,$G2515:$G$6096,G2514,$R2515:$R$6096,R2514),0))))</f>
        <v>295</v>
      </c>
      <c r="M2514" s="17">
        <f t="shared" ref="M2514:M2515" si="143">K2514-L2514</f>
        <v>0</v>
      </c>
      <c r="N2514" s="58"/>
      <c r="O2514" s="72"/>
      <c r="P2514" s="18"/>
      <c r="Q2514" s="17">
        <f>IF(C2514="",SUMIFS($Q2515:$Q$6096,$A2515:$A$6096,A2514,$E2515:$E$6096,""),IF(E2514="",SUMIFS($Q2515:$Q$6096,$A2515:$A$6096,A2514,$C2515:$C$6096,C2514,$G2515:$G$6096,""),IF(G2514="",SUMIFS($Q2515:$Q$6096,$A2515:$A$6096,A2514,$C2515:$C$6096,C2514,$E2515:$E$6096,E2514,$R2515:$R$6096,R2514),IF(I2514="",SUMIFS($Q2515:$Q$6096,$A2515:$A$6096,A2514,$C2515:$C$6096,C2514,$E2515:$E$6096,E2514,$G2515:$G$6096,G2514,$R2515:$R$6096,R2514),0))))</f>
        <v>0</v>
      </c>
      <c r="R2514" s="59"/>
    </row>
    <row r="2515" spans="1:18" s="6" customFormat="1" ht="18" customHeight="1" x14ac:dyDescent="0.15">
      <c r="A2515" s="13">
        <v>5</v>
      </c>
      <c r="B2515" s="14" t="s">
        <v>3061</v>
      </c>
      <c r="C2515" s="19">
        <v>2</v>
      </c>
      <c r="D2515" s="14" t="s">
        <v>1283</v>
      </c>
      <c r="E2515" s="20">
        <v>1</v>
      </c>
      <c r="F2515" s="21" t="s">
        <v>2972</v>
      </c>
      <c r="G2515" s="20"/>
      <c r="H2515" s="21"/>
      <c r="I2515" s="20"/>
      <c r="J2515" s="20"/>
      <c r="K2515" s="22">
        <f>IF(C2515="",SUMIFS($K2516:$K$6096,$A2516:$A$6096,A2515,$E2516:$E$6096,""),IF(E2515="",SUMIFS($K2516:$K$6096,$A2516:$A$6096,A2515,$C2516:$C$6096,C2515,$G2516:$G$6096,""),IF(G2515="",SUMIFS($K2516:$K$6096,$A2516:$A$6096,A2515,$C2516:$C$6096,C2515,$E2516:$E$6096,E2515,$R2516:$R$6096,R2515),IF(I2515="",SUMIFS($K2516:$K$6096,$A2516:$A$6096,A2515,$C2516:$C$6096,C2515,$E2516:$E$6096,E2515,$G2516:$G$6096,G2515,$R2516:$R$6096,R2515),0))))</f>
        <v>295</v>
      </c>
      <c r="L2515" s="22">
        <f>IF(C2515="",SUMIFS($L2516:$L$6096,$A2516:$A$6096,A2515,$E2516:$E$6096,""),IF(E2515="",SUMIFS($L2516:$L$6096,$A2516:$A$6096,A2515,$C2516:$C$6096,C2515,$G2516:$G$6096,""),IF(G2515="",SUMIFS($L2516:$L$6096,$A2516:$A$6096,A2515,$C2516:$C$6096,C2515,$E2516:$E$6096,E2515,$R2516:$R$6096,R2515),IF(I2515="",SUMIFS($L2516:$L$6096,$A2516:$A$6096,A2515,$C2516:$C$6096,C2515,$E2516:$E$6096,E2515,$G2516:$G$6096,G2515,$R2516:$R$6096,R2515),0))))</f>
        <v>295</v>
      </c>
      <c r="M2515" s="22">
        <f t="shared" si="143"/>
        <v>0</v>
      </c>
      <c r="N2515" s="77"/>
      <c r="O2515" s="23"/>
      <c r="P2515" s="60"/>
      <c r="Q2515" s="73">
        <f>IF(C2515="",SUMIFS($Q2516:$Q$6096,$A2516:$A$6096,A2515,$E2516:$E$6096,""),IF(E2515="",SUMIFS($Q2516:$Q$6096,$A2516:$A$6096,A2515,$C2516:$C$6096,C2515,$G2516:$G$6096,""),IF(G2515="",SUMIFS($Q2516:$Q$6096,$A2516:$A$6096,A2515,$C2516:$C$6096,C2515,$E2516:$E$6096,E2515,$R2516:$R$6096,R2515),IF(I2515="",SUMIFS($Q2516:$Q$6096,$A2516:$A$6096,A2515,$C2516:$C$6096,C2515,$E2516:$E$6096,E2515,$G2516:$G$6096,G2515,$R2516:$R$6096,R2515),0))))</f>
        <v>0</v>
      </c>
      <c r="R2515" s="61" t="s">
        <v>3007</v>
      </c>
    </row>
    <row r="2516" spans="1:18" ht="18" customHeight="1" x14ac:dyDescent="0.15">
      <c r="A2516" s="30">
        <v>5</v>
      </c>
      <c r="B2516" s="31" t="s">
        <v>1282</v>
      </c>
      <c r="C2516" s="31">
        <v>2</v>
      </c>
      <c r="D2516" s="31" t="s">
        <v>1283</v>
      </c>
      <c r="E2516" s="31">
        <v>1</v>
      </c>
      <c r="F2516" s="31" t="s">
        <v>1283</v>
      </c>
      <c r="G2516" s="32">
        <v>19</v>
      </c>
      <c r="H2516" s="32" t="s">
        <v>1284</v>
      </c>
      <c r="I2516" s="32"/>
      <c r="J2516" s="83"/>
      <c r="K2516" s="98"/>
      <c r="L2516" s="98"/>
      <c r="M2516" s="98"/>
      <c r="N2516" s="83"/>
      <c r="O2516" s="33"/>
      <c r="P2516" s="81"/>
      <c r="Q2516" s="33"/>
      <c r="R2516" s="39" t="s">
        <v>297</v>
      </c>
    </row>
    <row r="2517" spans="1:18" ht="18" customHeight="1" x14ac:dyDescent="0.15">
      <c r="A2517" s="30">
        <v>5</v>
      </c>
      <c r="B2517" s="31" t="s">
        <v>1282</v>
      </c>
      <c r="C2517" s="31">
        <v>2</v>
      </c>
      <c r="D2517" s="31" t="s">
        <v>1283</v>
      </c>
      <c r="E2517" s="31">
        <v>1</v>
      </c>
      <c r="F2517" s="31" t="s">
        <v>1283</v>
      </c>
      <c r="G2517" s="31">
        <v>19</v>
      </c>
      <c r="H2517" s="31" t="s">
        <v>1284</v>
      </c>
      <c r="I2517" s="32">
        <v>11</v>
      </c>
      <c r="J2517" s="83" t="s">
        <v>1285</v>
      </c>
      <c r="K2517" s="98">
        <v>295</v>
      </c>
      <c r="L2517" s="98">
        <v>295</v>
      </c>
      <c r="M2517" s="98">
        <f>K2517-L2517</f>
        <v>0</v>
      </c>
      <c r="N2517" s="83" t="s">
        <v>1286</v>
      </c>
      <c r="O2517" s="98">
        <v>10000</v>
      </c>
      <c r="P2517" s="81"/>
      <c r="Q2517" s="33"/>
      <c r="R2517" s="39" t="s">
        <v>297</v>
      </c>
    </row>
    <row r="2518" spans="1:18" ht="18" customHeight="1" x14ac:dyDescent="0.15">
      <c r="A2518" s="30">
        <v>5</v>
      </c>
      <c r="B2518" s="31" t="s">
        <v>1282</v>
      </c>
      <c r="C2518" s="31">
        <v>2</v>
      </c>
      <c r="D2518" s="31" t="s">
        <v>1283</v>
      </c>
      <c r="E2518" s="31">
        <v>1</v>
      </c>
      <c r="F2518" s="31" t="s">
        <v>1283</v>
      </c>
      <c r="G2518" s="31">
        <v>19</v>
      </c>
      <c r="H2518" s="31" t="s">
        <v>1284</v>
      </c>
      <c r="I2518" s="31">
        <v>11</v>
      </c>
      <c r="J2518" s="84" t="s">
        <v>1285</v>
      </c>
      <c r="K2518" s="98"/>
      <c r="L2518" s="98"/>
      <c r="M2518" s="98"/>
      <c r="N2518" s="83" t="s">
        <v>1287</v>
      </c>
      <c r="O2518" s="98">
        <v>285000</v>
      </c>
      <c r="P2518" s="81"/>
      <c r="Q2518" s="33"/>
      <c r="R2518" s="39" t="s">
        <v>297</v>
      </c>
    </row>
    <row r="2519" spans="1:18" s="12" customFormat="1" ht="18" customHeight="1" x14ac:dyDescent="0.15">
      <c r="A2519" s="24">
        <v>6</v>
      </c>
      <c r="B2519" s="25" t="s">
        <v>1288</v>
      </c>
      <c r="C2519" s="25"/>
      <c r="D2519" s="25"/>
      <c r="E2519" s="26"/>
      <c r="F2519" s="25"/>
      <c r="G2519" s="26"/>
      <c r="H2519" s="25"/>
      <c r="I2519" s="26"/>
      <c r="J2519" s="26"/>
      <c r="K2519" s="27">
        <f>IF(C2519="",SUMIFS($K2520:$K$6096,$A2520:$A$6096,A2519,$E2520:$E$6096,""),IF(E2519="",SUMIFS($K2520:$K$6096,$A2520:$A$6096,A2519,$C2520:$C$6096,C2519,$G2520:$G$6096,""),IF(G2519="",SUMIFS($K2520:$K$6096,$A2520:$A$6096,A2519,$C2520:$C$6096,C2519,$E2520:$E$6096,E2519,$R2520:$R$6096,R2519),IF(I2519="",SUMIFS($K2520:$K$6096,$A2520:$A$6096,A2519,$C2520:$C$6096,C2519,$E2520:$E$6096,E2519,$G2520:$G$6096,G2519,$R2520:$R$6096,R2519),0))))</f>
        <v>320174</v>
      </c>
      <c r="L2519" s="27">
        <f>IF(C2519="",SUMIFS($L2520:$L$6096,$A2520:$A$6096,A2519,$E2520:$E$6096,""),IF(E2519="",SUMIFS($L2520:$L$6096,$A2520:$A$6096,A2519,$C2520:$C$6096,C2519,$G2520:$G$6096,""),IF(G2519="",SUMIFS($L2520:$L$6096,$A2520:$A$6096,A2519,$C2520:$C$6096,C2519,$E2520:$E$6096,E2519,$R2520:$R$6096,R2519),IF(I2519="",SUMIFS($L2520:$L$6096,$A2520:$A$6096,A2519,$C2520:$C$6096,C2519,$E2520:$E$6096,E2519,$G2520:$G$6096,G2519,$R2520:$R$6096,R2519),0))))</f>
        <v>319175</v>
      </c>
      <c r="M2519" s="27">
        <f>K2519-L2519</f>
        <v>999</v>
      </c>
      <c r="N2519" s="56"/>
      <c r="O2519" s="71"/>
      <c r="P2519" s="28"/>
      <c r="Q2519" s="27">
        <f>IF(C2519="",SUMIFS($Q2520:$Q$6096,$A2520:$A$6096,A2519,$E2520:$E$6096,""),IF(E2519="",SUMIFS($Q2520:$Q$6096,$A2520:$A$6096,A2519,$C2520:$C$6096,C2519,$G2520:$G$6096,""),IF(G2519="",SUMIFS($Q2520:$Q$6096,$A2520:$A$6096,A2519,$C2520:$C$6096,C2519,$E2520:$E$6096,E2519,$R2520:$R$6096,R2519),IF(I2519="",SUMIFS($Q2520:$Q$6096,$A2520:$A$6096,A2519,$C2520:$C$6096,C2519,$E2520:$E$6096,E2519,$G2520:$G$6096,G2519,$R2520:$R$6096,R2519),0))))</f>
        <v>104033</v>
      </c>
      <c r="R2519" s="57"/>
    </row>
    <row r="2520" spans="1:18" s="12" customFormat="1" ht="18" customHeight="1" x14ac:dyDescent="0.15">
      <c r="A2520" s="13">
        <v>6</v>
      </c>
      <c r="B2520" s="14" t="s">
        <v>1288</v>
      </c>
      <c r="C2520" s="15">
        <v>1</v>
      </c>
      <c r="D2520" s="15" t="s">
        <v>2973</v>
      </c>
      <c r="E2520" s="16"/>
      <c r="F2520" s="15"/>
      <c r="G2520" s="16"/>
      <c r="H2520" s="15"/>
      <c r="I2520" s="16"/>
      <c r="J2520" s="16"/>
      <c r="K2520" s="17">
        <f>IF(C2520="",SUMIFS($K2521:$K$6096,$A2521:$A$6096,A2520,$E2521:$E$6096,""),IF(E2520="",SUMIFS($K2521:$K$6096,$A2521:$A$6096,A2520,$C2521:$C$6096,C2520,$G2521:$G$6096,""),IF(G2520="",SUMIFS($K2521:$K$6096,$A2521:$A$6096,A2520,$C2521:$C$6096,C2520,$E2521:$E$6096,E2520,$R2521:$R$6096,R2520),IF(I2520="",SUMIFS($K2521:$K$6096,$A2521:$A$6096,A2520,$C2521:$C$6096,C2520,$E2521:$E$6096,E2520,$G2521:$G$6096,G2520,$R2521:$R$6096,R2520),0))))</f>
        <v>283755</v>
      </c>
      <c r="L2520" s="17">
        <f>IF(C2520="",SUMIFS($L2521:$L$6096,$A2521:$A$6096,A2520,$E2521:$E$6096,""),IF(E2520="",SUMIFS($L2521:$L$6096,$A2521:$A$6096,A2520,$C2521:$C$6096,C2520,$G2521:$G$6096,""),IF(G2520="",SUMIFS($L2521:$L$6096,$A2521:$A$6096,A2520,$C2521:$C$6096,C2520,$E2521:$E$6096,E2520,$R2521:$R$6096,R2520),IF(I2520="",SUMIFS($L2521:$L$6096,$A2521:$A$6096,A2520,$C2521:$C$6096,C2520,$E2521:$E$6096,E2520,$G2521:$G$6096,G2520,$R2521:$R$6096,R2520),0))))</f>
        <v>280032</v>
      </c>
      <c r="M2520" s="17">
        <f t="shared" ref="M2520:M2521" si="144">K2520-L2520</f>
        <v>3723</v>
      </c>
      <c r="N2520" s="58"/>
      <c r="O2520" s="72"/>
      <c r="P2520" s="18"/>
      <c r="Q2520" s="17">
        <f>IF(C2520="",SUMIFS($Q2521:$Q$6096,$A2521:$A$6096,A2520,$E2521:$E$6096,""),IF(E2520="",SUMIFS($Q2521:$Q$6096,$A2521:$A$6096,A2520,$C2521:$C$6096,C2520,$G2521:$G$6096,""),IF(G2520="",SUMIFS($Q2521:$Q$6096,$A2521:$A$6096,A2520,$C2521:$C$6096,C2520,$E2521:$E$6096,E2520,$R2521:$R$6096,R2520),IF(I2520="",SUMIFS($Q2521:$Q$6096,$A2521:$A$6096,A2520,$C2521:$C$6096,C2520,$E2521:$E$6096,E2520,$G2521:$G$6096,G2520,$R2521:$R$6096,R2520),0))))</f>
        <v>91795</v>
      </c>
      <c r="R2520" s="59"/>
    </row>
    <row r="2521" spans="1:18" s="6" customFormat="1" ht="18" customHeight="1" x14ac:dyDescent="0.15">
      <c r="A2521" s="13">
        <v>6</v>
      </c>
      <c r="B2521" s="14" t="s">
        <v>3062</v>
      </c>
      <c r="C2521" s="19">
        <v>1</v>
      </c>
      <c r="D2521" s="14" t="s">
        <v>1289</v>
      </c>
      <c r="E2521" s="20">
        <v>1</v>
      </c>
      <c r="F2521" s="21" t="s">
        <v>3063</v>
      </c>
      <c r="G2521" s="20"/>
      <c r="H2521" s="21"/>
      <c r="I2521" s="20"/>
      <c r="J2521" s="20"/>
      <c r="K2521" s="22">
        <f>IF(C2521="",SUMIFS($K2522:$K$6096,$A2522:$A$6096,A2521,$E2522:$E$6096,""),IF(E2521="",SUMIFS($K2522:$K$6096,$A2522:$A$6096,A2521,$C2522:$C$6096,C2521,$G2522:$G$6096,""),IF(G2521="",SUMIFS($K2522:$K$6096,$A2522:$A$6096,A2521,$C2522:$C$6096,C2521,$E2522:$E$6096,E2521,$R2522:$R$6096,R2521),IF(I2521="",SUMIFS($K2522:$K$6096,$A2522:$A$6096,A2521,$C2522:$C$6096,C2521,$E2522:$E$6096,E2521,$G2522:$G$6096,G2521,$R2522:$R$6096,R2521),0))))</f>
        <v>25388</v>
      </c>
      <c r="L2521" s="22">
        <f>IF(C2521="",SUMIFS($L2522:$L$6096,$A2522:$A$6096,A2521,$E2522:$E$6096,""),IF(E2521="",SUMIFS($L2522:$L$6096,$A2522:$A$6096,A2521,$C2522:$C$6096,C2521,$G2522:$G$6096,""),IF(G2521="",SUMIFS($L2522:$L$6096,$A2522:$A$6096,A2521,$C2522:$C$6096,C2521,$E2522:$E$6096,E2521,$R2522:$R$6096,R2521),IF(I2521="",SUMIFS($L2522:$L$6096,$A2522:$A$6096,A2521,$C2522:$C$6096,C2521,$E2522:$E$6096,E2521,$G2522:$G$6096,G2521,$R2522:$R$6096,R2521),0))))</f>
        <v>26419</v>
      </c>
      <c r="M2521" s="22">
        <f t="shared" si="144"/>
        <v>-1031</v>
      </c>
      <c r="N2521" s="77"/>
      <c r="O2521" s="23"/>
      <c r="P2521" s="60"/>
      <c r="Q2521" s="73">
        <f>IF(C2521="",SUMIFS($Q2522:$Q$6096,$A2522:$A$6096,A2521,$E2522:$E$6096,""),IF(E2521="",SUMIFS($Q2522:$Q$6096,$A2522:$A$6096,A2521,$C2522:$C$6096,C2521,$G2522:$G$6096,""),IF(G2521="",SUMIFS($Q2522:$Q$6096,$A2522:$A$6096,A2521,$C2522:$C$6096,C2521,$E2522:$E$6096,E2521,$R2522:$R$6096,R2521),IF(I2521="",SUMIFS($Q2522:$Q$6096,$A2522:$A$6096,A2521,$C2522:$C$6096,C2521,$E2522:$E$6096,E2521,$G2522:$G$6096,G2521,$R2522:$R$6096,R2521),0))))</f>
        <v>3355</v>
      </c>
      <c r="R2521" s="61" t="s">
        <v>3064</v>
      </c>
    </row>
    <row r="2522" spans="1:18" ht="18" customHeight="1" x14ac:dyDescent="0.15">
      <c r="A2522" s="30">
        <v>6</v>
      </c>
      <c r="B2522" s="31" t="s">
        <v>1288</v>
      </c>
      <c r="C2522" s="31">
        <v>1</v>
      </c>
      <c r="D2522" s="31" t="s">
        <v>1289</v>
      </c>
      <c r="E2522" s="31">
        <v>1</v>
      </c>
      <c r="F2522" s="31" t="s">
        <v>1290</v>
      </c>
      <c r="G2522" s="32">
        <v>1</v>
      </c>
      <c r="H2522" s="32" t="s">
        <v>19</v>
      </c>
      <c r="I2522" s="32"/>
      <c r="J2522" s="83"/>
      <c r="K2522" s="98"/>
      <c r="L2522" s="98"/>
      <c r="M2522" s="98"/>
      <c r="N2522" s="83"/>
      <c r="O2522" s="33"/>
      <c r="P2522" s="81" t="s">
        <v>4866</v>
      </c>
      <c r="Q2522" s="33">
        <v>1747</v>
      </c>
      <c r="R2522" s="39" t="s">
        <v>1292</v>
      </c>
    </row>
    <row r="2523" spans="1:18" ht="18" customHeight="1" x14ac:dyDescent="0.15">
      <c r="A2523" s="30">
        <v>6</v>
      </c>
      <c r="B2523" s="31" t="s">
        <v>1288</v>
      </c>
      <c r="C2523" s="31">
        <v>1</v>
      </c>
      <c r="D2523" s="31" t="s">
        <v>1289</v>
      </c>
      <c r="E2523" s="31">
        <v>1</v>
      </c>
      <c r="F2523" s="31" t="s">
        <v>1290</v>
      </c>
      <c r="G2523" s="31">
        <v>1</v>
      </c>
      <c r="H2523" s="31" t="s">
        <v>19</v>
      </c>
      <c r="I2523" s="32">
        <v>11</v>
      </c>
      <c r="J2523" s="83" t="s">
        <v>1291</v>
      </c>
      <c r="K2523" s="98">
        <v>6543</v>
      </c>
      <c r="L2523" s="98">
        <v>6543</v>
      </c>
      <c r="M2523" s="98">
        <f>K2523-L2523</f>
        <v>0</v>
      </c>
      <c r="N2523" s="83" t="s">
        <v>4368</v>
      </c>
      <c r="O2523" s="98">
        <v>410400</v>
      </c>
      <c r="P2523" s="81" t="s">
        <v>4867</v>
      </c>
      <c r="Q2523" s="33"/>
      <c r="R2523" s="39" t="s">
        <v>1292</v>
      </c>
    </row>
    <row r="2524" spans="1:18" ht="18" customHeight="1" x14ac:dyDescent="0.15">
      <c r="A2524" s="30">
        <v>6</v>
      </c>
      <c r="B2524" s="31" t="s">
        <v>1288</v>
      </c>
      <c r="C2524" s="31">
        <v>1</v>
      </c>
      <c r="D2524" s="31" t="s">
        <v>1289</v>
      </c>
      <c r="E2524" s="31">
        <v>1</v>
      </c>
      <c r="F2524" s="31" t="s">
        <v>1290</v>
      </c>
      <c r="G2524" s="31">
        <v>1</v>
      </c>
      <c r="H2524" s="31" t="s">
        <v>19</v>
      </c>
      <c r="I2524" s="31">
        <v>11</v>
      </c>
      <c r="J2524" s="84" t="s">
        <v>1291</v>
      </c>
      <c r="K2524" s="98"/>
      <c r="L2524" s="98"/>
      <c r="M2524" s="98"/>
      <c r="N2524" s="83" t="s">
        <v>4369</v>
      </c>
      <c r="O2524" s="98">
        <v>3408000</v>
      </c>
      <c r="P2524" s="81" t="s">
        <v>4868</v>
      </c>
      <c r="Q2524" s="33">
        <v>495</v>
      </c>
      <c r="R2524" s="39" t="s">
        <v>1292</v>
      </c>
    </row>
    <row r="2525" spans="1:18" ht="18" customHeight="1" x14ac:dyDescent="0.15">
      <c r="A2525" s="30">
        <v>6</v>
      </c>
      <c r="B2525" s="31" t="s">
        <v>1288</v>
      </c>
      <c r="C2525" s="31">
        <v>1</v>
      </c>
      <c r="D2525" s="31" t="s">
        <v>1289</v>
      </c>
      <c r="E2525" s="31">
        <v>1</v>
      </c>
      <c r="F2525" s="31" t="s">
        <v>1290</v>
      </c>
      <c r="G2525" s="31">
        <v>1</v>
      </c>
      <c r="H2525" s="31" t="s">
        <v>19</v>
      </c>
      <c r="I2525" s="31">
        <v>11</v>
      </c>
      <c r="J2525" s="84" t="s">
        <v>1291</v>
      </c>
      <c r="K2525" s="98"/>
      <c r="L2525" s="98"/>
      <c r="M2525" s="98"/>
      <c r="N2525" s="83" t="s">
        <v>4370</v>
      </c>
      <c r="O2525" s="98">
        <v>2724000</v>
      </c>
      <c r="P2525" s="81" t="s">
        <v>4827</v>
      </c>
      <c r="Q2525" s="33"/>
      <c r="R2525" s="39" t="s">
        <v>1292</v>
      </c>
    </row>
    <row r="2526" spans="1:18" ht="18" customHeight="1" x14ac:dyDescent="0.15">
      <c r="A2526" s="30">
        <v>6</v>
      </c>
      <c r="B2526" s="31" t="s">
        <v>1288</v>
      </c>
      <c r="C2526" s="31">
        <v>1</v>
      </c>
      <c r="D2526" s="31" t="s">
        <v>1289</v>
      </c>
      <c r="E2526" s="31">
        <v>1</v>
      </c>
      <c r="F2526" s="31" t="s">
        <v>1290</v>
      </c>
      <c r="G2526" s="32">
        <v>2</v>
      </c>
      <c r="H2526" s="32" t="s">
        <v>20</v>
      </c>
      <c r="I2526" s="32"/>
      <c r="J2526" s="83"/>
      <c r="K2526" s="98"/>
      <c r="L2526" s="98"/>
      <c r="M2526" s="98"/>
      <c r="N2526" s="83"/>
      <c r="O2526" s="33"/>
      <c r="P2526" s="81" t="s">
        <v>2872</v>
      </c>
      <c r="Q2526" s="33">
        <v>1111</v>
      </c>
      <c r="R2526" s="39" t="s">
        <v>1292</v>
      </c>
    </row>
    <row r="2527" spans="1:18" ht="18" customHeight="1" x14ac:dyDescent="0.15">
      <c r="A2527" s="30">
        <v>6</v>
      </c>
      <c r="B2527" s="31" t="s">
        <v>1288</v>
      </c>
      <c r="C2527" s="31">
        <v>1</v>
      </c>
      <c r="D2527" s="31" t="s">
        <v>1289</v>
      </c>
      <c r="E2527" s="31">
        <v>1</v>
      </c>
      <c r="F2527" s="31" t="s">
        <v>1290</v>
      </c>
      <c r="G2527" s="31">
        <v>2</v>
      </c>
      <c r="H2527" s="31" t="s">
        <v>20</v>
      </c>
      <c r="I2527" s="32">
        <v>3</v>
      </c>
      <c r="J2527" s="83" t="s">
        <v>21</v>
      </c>
      <c r="K2527" s="98">
        <v>7717</v>
      </c>
      <c r="L2527" s="98">
        <v>7625</v>
      </c>
      <c r="M2527" s="98">
        <f>K2527-L2527</f>
        <v>92</v>
      </c>
      <c r="N2527" s="83" t="s">
        <v>70</v>
      </c>
      <c r="O2527" s="98">
        <v>7716300</v>
      </c>
      <c r="P2527" s="81" t="s">
        <v>8</v>
      </c>
      <c r="Q2527" s="33">
        <v>2</v>
      </c>
      <c r="R2527" s="39" t="s">
        <v>1292</v>
      </c>
    </row>
    <row r="2528" spans="1:18" ht="18" customHeight="1" x14ac:dyDescent="0.15">
      <c r="A2528" s="30">
        <v>6</v>
      </c>
      <c r="B2528" s="31" t="s">
        <v>1288</v>
      </c>
      <c r="C2528" s="31">
        <v>1</v>
      </c>
      <c r="D2528" s="31" t="s">
        <v>1289</v>
      </c>
      <c r="E2528" s="31">
        <v>1</v>
      </c>
      <c r="F2528" s="31" t="s">
        <v>1290</v>
      </c>
      <c r="G2528" s="32">
        <v>3</v>
      </c>
      <c r="H2528" s="32" t="s">
        <v>22</v>
      </c>
      <c r="I2528" s="32"/>
      <c r="J2528" s="83"/>
      <c r="K2528" s="98"/>
      <c r="L2528" s="98"/>
      <c r="M2528" s="98"/>
      <c r="N2528" s="83"/>
      <c r="O2528" s="33"/>
      <c r="P2528" s="81"/>
      <c r="Q2528" s="33"/>
      <c r="R2528" s="39" t="s">
        <v>1292</v>
      </c>
    </row>
    <row r="2529" spans="1:18" ht="18" customHeight="1" x14ac:dyDescent="0.15">
      <c r="A2529" s="30">
        <v>6</v>
      </c>
      <c r="B2529" s="31" t="s">
        <v>1288</v>
      </c>
      <c r="C2529" s="31">
        <v>1</v>
      </c>
      <c r="D2529" s="31" t="s">
        <v>1289</v>
      </c>
      <c r="E2529" s="31">
        <v>1</v>
      </c>
      <c r="F2529" s="31" t="s">
        <v>1290</v>
      </c>
      <c r="G2529" s="31">
        <v>3</v>
      </c>
      <c r="H2529" s="31" t="s">
        <v>22</v>
      </c>
      <c r="I2529" s="32">
        <v>31</v>
      </c>
      <c r="J2529" s="83" t="s">
        <v>23</v>
      </c>
      <c r="K2529" s="98">
        <v>78</v>
      </c>
      <c r="L2529" s="98">
        <v>78</v>
      </c>
      <c r="M2529" s="98">
        <f t="shared" ref="M2529:M2535" si="145">K2529-L2529</f>
        <v>0</v>
      </c>
      <c r="N2529" s="83" t="s">
        <v>70</v>
      </c>
      <c r="O2529" s="98">
        <v>78000</v>
      </c>
      <c r="P2529" s="81"/>
      <c r="Q2529" s="33"/>
      <c r="R2529" s="39" t="s">
        <v>1292</v>
      </c>
    </row>
    <row r="2530" spans="1:18" ht="18" customHeight="1" x14ac:dyDescent="0.15">
      <c r="A2530" s="30">
        <v>6</v>
      </c>
      <c r="B2530" s="31" t="s">
        <v>1288</v>
      </c>
      <c r="C2530" s="31">
        <v>1</v>
      </c>
      <c r="D2530" s="31" t="s">
        <v>1289</v>
      </c>
      <c r="E2530" s="31">
        <v>1</v>
      </c>
      <c r="F2530" s="31" t="s">
        <v>1290</v>
      </c>
      <c r="G2530" s="31">
        <v>3</v>
      </c>
      <c r="H2530" s="31" t="s">
        <v>22</v>
      </c>
      <c r="I2530" s="32">
        <v>32</v>
      </c>
      <c r="J2530" s="83" t="s">
        <v>139</v>
      </c>
      <c r="K2530" s="98">
        <v>0</v>
      </c>
      <c r="L2530" s="98">
        <v>264</v>
      </c>
      <c r="M2530" s="98">
        <f t="shared" si="145"/>
        <v>-264</v>
      </c>
      <c r="N2530" s="83"/>
      <c r="O2530" s="98"/>
      <c r="P2530" s="81"/>
      <c r="Q2530" s="33"/>
      <c r="R2530" s="39" t="s">
        <v>1292</v>
      </c>
    </row>
    <row r="2531" spans="1:18" ht="18" customHeight="1" x14ac:dyDescent="0.15">
      <c r="A2531" s="30">
        <v>6</v>
      </c>
      <c r="B2531" s="31" t="s">
        <v>1288</v>
      </c>
      <c r="C2531" s="31">
        <v>1</v>
      </c>
      <c r="D2531" s="31" t="s">
        <v>1289</v>
      </c>
      <c r="E2531" s="31">
        <v>1</v>
      </c>
      <c r="F2531" s="31" t="s">
        <v>1290</v>
      </c>
      <c r="G2531" s="31">
        <v>3</v>
      </c>
      <c r="H2531" s="31" t="s">
        <v>22</v>
      </c>
      <c r="I2531" s="32">
        <v>35</v>
      </c>
      <c r="J2531" s="83" t="s">
        <v>25</v>
      </c>
      <c r="K2531" s="98">
        <v>180</v>
      </c>
      <c r="L2531" s="98">
        <v>180</v>
      </c>
      <c r="M2531" s="98">
        <f t="shared" si="145"/>
        <v>0</v>
      </c>
      <c r="N2531" s="83" t="s">
        <v>1293</v>
      </c>
      <c r="O2531" s="98">
        <v>180000</v>
      </c>
      <c r="P2531" s="81"/>
      <c r="Q2531" s="33"/>
      <c r="R2531" s="39" t="s">
        <v>1292</v>
      </c>
    </row>
    <row r="2532" spans="1:18" ht="18" customHeight="1" x14ac:dyDescent="0.15">
      <c r="A2532" s="30">
        <v>6</v>
      </c>
      <c r="B2532" s="31" t="s">
        <v>1288</v>
      </c>
      <c r="C2532" s="31">
        <v>1</v>
      </c>
      <c r="D2532" s="31" t="s">
        <v>1289</v>
      </c>
      <c r="E2532" s="31">
        <v>1</v>
      </c>
      <c r="F2532" s="31" t="s">
        <v>1290</v>
      </c>
      <c r="G2532" s="31">
        <v>3</v>
      </c>
      <c r="H2532" s="31" t="s">
        <v>22</v>
      </c>
      <c r="I2532" s="32">
        <v>38</v>
      </c>
      <c r="J2532" s="83" t="s">
        <v>74</v>
      </c>
      <c r="K2532" s="98">
        <v>714</v>
      </c>
      <c r="L2532" s="98">
        <v>714</v>
      </c>
      <c r="M2532" s="98">
        <f t="shared" si="145"/>
        <v>0</v>
      </c>
      <c r="N2532" s="83" t="s">
        <v>70</v>
      </c>
      <c r="O2532" s="98">
        <v>714000</v>
      </c>
      <c r="P2532" s="81"/>
      <c r="Q2532" s="33"/>
      <c r="R2532" s="39" t="s">
        <v>1292</v>
      </c>
    </row>
    <row r="2533" spans="1:18" ht="18" customHeight="1" x14ac:dyDescent="0.15">
      <c r="A2533" s="30">
        <v>6</v>
      </c>
      <c r="B2533" s="31" t="s">
        <v>1288</v>
      </c>
      <c r="C2533" s="31">
        <v>1</v>
      </c>
      <c r="D2533" s="31" t="s">
        <v>1289</v>
      </c>
      <c r="E2533" s="31">
        <v>1</v>
      </c>
      <c r="F2533" s="31" t="s">
        <v>1290</v>
      </c>
      <c r="G2533" s="31">
        <v>3</v>
      </c>
      <c r="H2533" s="31" t="s">
        <v>22</v>
      </c>
      <c r="I2533" s="32">
        <v>39</v>
      </c>
      <c r="J2533" s="83" t="s">
        <v>26</v>
      </c>
      <c r="K2533" s="98">
        <v>1837</v>
      </c>
      <c r="L2533" s="98">
        <v>1816</v>
      </c>
      <c r="M2533" s="98">
        <f t="shared" si="145"/>
        <v>21</v>
      </c>
      <c r="N2533" s="83" t="s">
        <v>70</v>
      </c>
      <c r="O2533" s="98">
        <v>1836354</v>
      </c>
      <c r="P2533" s="81"/>
      <c r="Q2533" s="33"/>
      <c r="R2533" s="39" t="s">
        <v>1292</v>
      </c>
    </row>
    <row r="2534" spans="1:18" ht="18" customHeight="1" x14ac:dyDescent="0.15">
      <c r="A2534" s="30">
        <v>6</v>
      </c>
      <c r="B2534" s="31" t="s">
        <v>1288</v>
      </c>
      <c r="C2534" s="31">
        <v>1</v>
      </c>
      <c r="D2534" s="31" t="s">
        <v>1289</v>
      </c>
      <c r="E2534" s="31">
        <v>1</v>
      </c>
      <c r="F2534" s="31" t="s">
        <v>1290</v>
      </c>
      <c r="G2534" s="31">
        <v>3</v>
      </c>
      <c r="H2534" s="31" t="s">
        <v>22</v>
      </c>
      <c r="I2534" s="32">
        <v>40</v>
      </c>
      <c r="J2534" s="83" t="s">
        <v>27</v>
      </c>
      <c r="K2534" s="98">
        <v>1295</v>
      </c>
      <c r="L2534" s="98">
        <v>1246</v>
      </c>
      <c r="M2534" s="98">
        <f t="shared" si="145"/>
        <v>49</v>
      </c>
      <c r="N2534" s="83" t="s">
        <v>70</v>
      </c>
      <c r="O2534" s="98">
        <v>1294610</v>
      </c>
      <c r="P2534" s="81"/>
      <c r="Q2534" s="33"/>
      <c r="R2534" s="39" t="s">
        <v>1292</v>
      </c>
    </row>
    <row r="2535" spans="1:18" ht="18" customHeight="1" x14ac:dyDescent="0.15">
      <c r="A2535" s="30">
        <v>6</v>
      </c>
      <c r="B2535" s="31" t="s">
        <v>1288</v>
      </c>
      <c r="C2535" s="31">
        <v>1</v>
      </c>
      <c r="D2535" s="31" t="s">
        <v>1289</v>
      </c>
      <c r="E2535" s="31">
        <v>1</v>
      </c>
      <c r="F2535" s="31" t="s">
        <v>1290</v>
      </c>
      <c r="G2535" s="31">
        <v>3</v>
      </c>
      <c r="H2535" s="31" t="s">
        <v>22</v>
      </c>
      <c r="I2535" s="32">
        <v>41</v>
      </c>
      <c r="J2535" s="83" t="s">
        <v>75</v>
      </c>
      <c r="K2535" s="98">
        <v>126</v>
      </c>
      <c r="L2535" s="98">
        <v>140</v>
      </c>
      <c r="M2535" s="98">
        <f t="shared" si="145"/>
        <v>-14</v>
      </c>
      <c r="N2535" s="83" t="s">
        <v>70</v>
      </c>
      <c r="O2535" s="98">
        <v>125800</v>
      </c>
      <c r="P2535" s="81"/>
      <c r="Q2535" s="33"/>
      <c r="R2535" s="39" t="s">
        <v>1292</v>
      </c>
    </row>
    <row r="2536" spans="1:18" ht="18" customHeight="1" x14ac:dyDescent="0.15">
      <c r="A2536" s="30">
        <v>6</v>
      </c>
      <c r="B2536" s="31" t="s">
        <v>1288</v>
      </c>
      <c r="C2536" s="31">
        <v>1</v>
      </c>
      <c r="D2536" s="31" t="s">
        <v>1289</v>
      </c>
      <c r="E2536" s="31">
        <v>1</v>
      </c>
      <c r="F2536" s="31" t="s">
        <v>1290</v>
      </c>
      <c r="G2536" s="32">
        <v>4</v>
      </c>
      <c r="H2536" s="32" t="s">
        <v>28</v>
      </c>
      <c r="I2536" s="32"/>
      <c r="J2536" s="83"/>
      <c r="K2536" s="98"/>
      <c r="L2536" s="98"/>
      <c r="M2536" s="98"/>
      <c r="N2536" s="83"/>
      <c r="O2536" s="33"/>
      <c r="P2536" s="81"/>
      <c r="Q2536" s="33"/>
      <c r="R2536" s="39" t="s">
        <v>1292</v>
      </c>
    </row>
    <row r="2537" spans="1:18" ht="18" customHeight="1" x14ac:dyDescent="0.15">
      <c r="A2537" s="30">
        <v>6</v>
      </c>
      <c r="B2537" s="31" t="s">
        <v>1288</v>
      </c>
      <c r="C2537" s="31">
        <v>1</v>
      </c>
      <c r="D2537" s="31" t="s">
        <v>1289</v>
      </c>
      <c r="E2537" s="31">
        <v>1</v>
      </c>
      <c r="F2537" s="31" t="s">
        <v>1290</v>
      </c>
      <c r="G2537" s="31">
        <v>4</v>
      </c>
      <c r="H2537" s="31" t="s">
        <v>28</v>
      </c>
      <c r="I2537" s="32">
        <v>31</v>
      </c>
      <c r="J2537" s="83" t="s">
        <v>29</v>
      </c>
      <c r="K2537" s="98">
        <v>2435</v>
      </c>
      <c r="L2537" s="98">
        <v>2444</v>
      </c>
      <c r="M2537" s="98">
        <f t="shared" ref="M2537:M2538" si="146">K2537-L2537</f>
        <v>-9</v>
      </c>
      <c r="N2537" s="83" t="s">
        <v>70</v>
      </c>
      <c r="O2537" s="98">
        <v>2434566</v>
      </c>
      <c r="P2537" s="81"/>
      <c r="Q2537" s="33"/>
      <c r="R2537" s="39" t="s">
        <v>1292</v>
      </c>
    </row>
    <row r="2538" spans="1:18" ht="18" customHeight="1" x14ac:dyDescent="0.15">
      <c r="A2538" s="30">
        <v>6</v>
      </c>
      <c r="B2538" s="31" t="s">
        <v>1288</v>
      </c>
      <c r="C2538" s="31">
        <v>1</v>
      </c>
      <c r="D2538" s="31" t="s">
        <v>1289</v>
      </c>
      <c r="E2538" s="31">
        <v>1</v>
      </c>
      <c r="F2538" s="31" t="s">
        <v>1290</v>
      </c>
      <c r="G2538" s="31">
        <v>4</v>
      </c>
      <c r="H2538" s="31" t="s">
        <v>28</v>
      </c>
      <c r="I2538" s="32">
        <v>41</v>
      </c>
      <c r="J2538" s="83" t="s">
        <v>149</v>
      </c>
      <c r="K2538" s="98">
        <v>278</v>
      </c>
      <c r="L2538" s="98">
        <v>278</v>
      </c>
      <c r="M2538" s="98">
        <f t="shared" si="146"/>
        <v>0</v>
      </c>
      <c r="N2538" s="83" t="s">
        <v>3635</v>
      </c>
      <c r="O2538" s="98">
        <v>224712</v>
      </c>
      <c r="P2538" s="81"/>
      <c r="Q2538" s="33"/>
      <c r="R2538" s="39" t="s">
        <v>1292</v>
      </c>
    </row>
    <row r="2539" spans="1:18" ht="18" customHeight="1" x14ac:dyDescent="0.15">
      <c r="A2539" s="30">
        <v>6</v>
      </c>
      <c r="B2539" s="31" t="s">
        <v>1288</v>
      </c>
      <c r="C2539" s="31">
        <v>1</v>
      </c>
      <c r="D2539" s="31" t="s">
        <v>1289</v>
      </c>
      <c r="E2539" s="31">
        <v>1</v>
      </c>
      <c r="F2539" s="31" t="s">
        <v>1290</v>
      </c>
      <c r="G2539" s="31">
        <v>4</v>
      </c>
      <c r="H2539" s="31" t="s">
        <v>28</v>
      </c>
      <c r="I2539" s="31">
        <v>41</v>
      </c>
      <c r="J2539" s="84" t="s">
        <v>149</v>
      </c>
      <c r="K2539" s="98"/>
      <c r="L2539" s="98"/>
      <c r="M2539" s="98"/>
      <c r="N2539" s="83" t="s">
        <v>3636</v>
      </c>
      <c r="O2539" s="98">
        <v>29722</v>
      </c>
      <c r="P2539" s="81"/>
      <c r="Q2539" s="33"/>
      <c r="R2539" s="39" t="s">
        <v>1292</v>
      </c>
    </row>
    <row r="2540" spans="1:18" ht="18" customHeight="1" x14ac:dyDescent="0.15">
      <c r="A2540" s="30">
        <v>6</v>
      </c>
      <c r="B2540" s="31" t="s">
        <v>1288</v>
      </c>
      <c r="C2540" s="31">
        <v>1</v>
      </c>
      <c r="D2540" s="31" t="s">
        <v>1289</v>
      </c>
      <c r="E2540" s="31">
        <v>1</v>
      </c>
      <c r="F2540" s="31" t="s">
        <v>1290</v>
      </c>
      <c r="G2540" s="31">
        <v>4</v>
      </c>
      <c r="H2540" s="31" t="s">
        <v>28</v>
      </c>
      <c r="I2540" s="31">
        <v>41</v>
      </c>
      <c r="J2540" s="84" t="s">
        <v>149</v>
      </c>
      <c r="K2540" s="98"/>
      <c r="L2540" s="98"/>
      <c r="M2540" s="98"/>
      <c r="N2540" s="83" t="s">
        <v>3637</v>
      </c>
      <c r="O2540" s="98">
        <v>3072</v>
      </c>
      <c r="P2540" s="81"/>
      <c r="Q2540" s="33"/>
      <c r="R2540" s="39" t="s">
        <v>1292</v>
      </c>
    </row>
    <row r="2541" spans="1:18" ht="18" customHeight="1" x14ac:dyDescent="0.15">
      <c r="A2541" s="30">
        <v>6</v>
      </c>
      <c r="B2541" s="31" t="s">
        <v>1288</v>
      </c>
      <c r="C2541" s="31">
        <v>1</v>
      </c>
      <c r="D2541" s="31" t="s">
        <v>1289</v>
      </c>
      <c r="E2541" s="31">
        <v>1</v>
      </c>
      <c r="F2541" s="31" t="s">
        <v>1290</v>
      </c>
      <c r="G2541" s="31">
        <v>4</v>
      </c>
      <c r="H2541" s="31" t="s">
        <v>28</v>
      </c>
      <c r="I2541" s="31">
        <v>41</v>
      </c>
      <c r="J2541" s="84" t="s">
        <v>149</v>
      </c>
      <c r="K2541" s="98"/>
      <c r="L2541" s="98"/>
      <c r="M2541" s="98"/>
      <c r="N2541" s="83" t="s">
        <v>3638</v>
      </c>
      <c r="O2541" s="98">
        <v>400</v>
      </c>
      <c r="P2541" s="81"/>
      <c r="Q2541" s="33"/>
      <c r="R2541" s="39" t="s">
        <v>1292</v>
      </c>
    </row>
    <row r="2542" spans="1:18" ht="18" customHeight="1" x14ac:dyDescent="0.15">
      <c r="A2542" s="30">
        <v>6</v>
      </c>
      <c r="B2542" s="31" t="s">
        <v>1288</v>
      </c>
      <c r="C2542" s="31">
        <v>1</v>
      </c>
      <c r="D2542" s="31" t="s">
        <v>1289</v>
      </c>
      <c r="E2542" s="31">
        <v>1</v>
      </c>
      <c r="F2542" s="31" t="s">
        <v>1290</v>
      </c>
      <c r="G2542" s="31">
        <v>4</v>
      </c>
      <c r="H2542" s="31" t="s">
        <v>28</v>
      </c>
      <c r="I2542" s="31">
        <v>41</v>
      </c>
      <c r="J2542" s="84" t="s">
        <v>149</v>
      </c>
      <c r="K2542" s="98"/>
      <c r="L2542" s="98"/>
      <c r="M2542" s="98"/>
      <c r="N2542" s="83" t="s">
        <v>3639</v>
      </c>
      <c r="O2542" s="98">
        <v>13020</v>
      </c>
      <c r="P2542" s="81"/>
      <c r="Q2542" s="33"/>
      <c r="R2542" s="39" t="s">
        <v>1292</v>
      </c>
    </row>
    <row r="2543" spans="1:18" ht="18" customHeight="1" x14ac:dyDescent="0.15">
      <c r="A2543" s="30">
        <v>6</v>
      </c>
      <c r="B2543" s="31" t="s">
        <v>1288</v>
      </c>
      <c r="C2543" s="31">
        <v>1</v>
      </c>
      <c r="D2543" s="31" t="s">
        <v>1289</v>
      </c>
      <c r="E2543" s="31">
        <v>1</v>
      </c>
      <c r="F2543" s="31" t="s">
        <v>1290</v>
      </c>
      <c r="G2543" s="31">
        <v>4</v>
      </c>
      <c r="H2543" s="31" t="s">
        <v>28</v>
      </c>
      <c r="I2543" s="31">
        <v>41</v>
      </c>
      <c r="J2543" s="84" t="s">
        <v>149</v>
      </c>
      <c r="K2543" s="98"/>
      <c r="L2543" s="98"/>
      <c r="M2543" s="98"/>
      <c r="N2543" s="83" t="s">
        <v>3640</v>
      </c>
      <c r="O2543" s="98">
        <v>1700</v>
      </c>
      <c r="P2543" s="81"/>
      <c r="Q2543" s="33"/>
      <c r="R2543" s="39" t="s">
        <v>1292</v>
      </c>
    </row>
    <row r="2544" spans="1:18" ht="18" customHeight="1" x14ac:dyDescent="0.15">
      <c r="A2544" s="30">
        <v>6</v>
      </c>
      <c r="B2544" s="31" t="s">
        <v>1288</v>
      </c>
      <c r="C2544" s="31">
        <v>1</v>
      </c>
      <c r="D2544" s="31" t="s">
        <v>1289</v>
      </c>
      <c r="E2544" s="31">
        <v>1</v>
      </c>
      <c r="F2544" s="31" t="s">
        <v>1290</v>
      </c>
      <c r="G2544" s="31">
        <v>4</v>
      </c>
      <c r="H2544" s="31" t="s">
        <v>28</v>
      </c>
      <c r="I2544" s="31">
        <v>41</v>
      </c>
      <c r="J2544" s="84" t="s">
        <v>149</v>
      </c>
      <c r="K2544" s="98"/>
      <c r="L2544" s="98"/>
      <c r="M2544" s="98"/>
      <c r="N2544" s="83" t="s">
        <v>3641</v>
      </c>
      <c r="O2544" s="98">
        <v>4596</v>
      </c>
      <c r="P2544" s="81"/>
      <c r="Q2544" s="33"/>
      <c r="R2544" s="39" t="s">
        <v>1292</v>
      </c>
    </row>
    <row r="2545" spans="1:18" ht="18" customHeight="1" x14ac:dyDescent="0.15">
      <c r="A2545" s="30">
        <v>6</v>
      </c>
      <c r="B2545" s="31" t="s">
        <v>1288</v>
      </c>
      <c r="C2545" s="31">
        <v>1</v>
      </c>
      <c r="D2545" s="31" t="s">
        <v>1289</v>
      </c>
      <c r="E2545" s="31">
        <v>1</v>
      </c>
      <c r="F2545" s="31" t="s">
        <v>1290</v>
      </c>
      <c r="G2545" s="31">
        <v>4</v>
      </c>
      <c r="H2545" s="31" t="s">
        <v>28</v>
      </c>
      <c r="I2545" s="31">
        <v>41</v>
      </c>
      <c r="J2545" s="84" t="s">
        <v>149</v>
      </c>
      <c r="K2545" s="98"/>
      <c r="L2545" s="98"/>
      <c r="M2545" s="98"/>
      <c r="N2545" s="83" t="s">
        <v>3642</v>
      </c>
      <c r="O2545" s="98">
        <v>600</v>
      </c>
      <c r="P2545" s="81"/>
      <c r="Q2545" s="33"/>
      <c r="R2545" s="39" t="s">
        <v>1292</v>
      </c>
    </row>
    <row r="2546" spans="1:18" ht="18" customHeight="1" x14ac:dyDescent="0.15">
      <c r="A2546" s="30">
        <v>6</v>
      </c>
      <c r="B2546" s="31" t="s">
        <v>1288</v>
      </c>
      <c r="C2546" s="31">
        <v>1</v>
      </c>
      <c r="D2546" s="31" t="s">
        <v>1289</v>
      </c>
      <c r="E2546" s="31">
        <v>1</v>
      </c>
      <c r="F2546" s="31" t="s">
        <v>1290</v>
      </c>
      <c r="G2546" s="32">
        <v>7</v>
      </c>
      <c r="H2546" s="32" t="s">
        <v>44</v>
      </c>
      <c r="I2546" s="32"/>
      <c r="J2546" s="83"/>
      <c r="K2546" s="98"/>
      <c r="L2546" s="98"/>
      <c r="M2546" s="98"/>
      <c r="N2546" s="83"/>
      <c r="O2546" s="33"/>
      <c r="P2546" s="81"/>
      <c r="Q2546" s="33"/>
      <c r="R2546" s="39" t="s">
        <v>1292</v>
      </c>
    </row>
    <row r="2547" spans="1:18" ht="18" customHeight="1" x14ac:dyDescent="0.15">
      <c r="A2547" s="30">
        <v>6</v>
      </c>
      <c r="B2547" s="31" t="s">
        <v>1288</v>
      </c>
      <c r="C2547" s="31">
        <v>1</v>
      </c>
      <c r="D2547" s="31" t="s">
        <v>1289</v>
      </c>
      <c r="E2547" s="31">
        <v>1</v>
      </c>
      <c r="F2547" s="31" t="s">
        <v>1290</v>
      </c>
      <c r="G2547" s="31">
        <v>7</v>
      </c>
      <c r="H2547" s="31" t="s">
        <v>44</v>
      </c>
      <c r="I2547" s="32">
        <v>1</v>
      </c>
      <c r="J2547" s="83" t="s">
        <v>155</v>
      </c>
      <c r="K2547" s="98">
        <v>1837</v>
      </c>
      <c r="L2547" s="98">
        <v>1784</v>
      </c>
      <c r="M2547" s="98">
        <f>K2547-L2547</f>
        <v>53</v>
      </c>
      <c r="N2547" s="83" t="s">
        <v>4371</v>
      </c>
      <c r="O2547" s="98">
        <v>1636800</v>
      </c>
      <c r="P2547" s="81"/>
      <c r="Q2547" s="33"/>
      <c r="R2547" s="39" t="s">
        <v>1292</v>
      </c>
    </row>
    <row r="2548" spans="1:18" ht="18" customHeight="1" x14ac:dyDescent="0.15">
      <c r="A2548" s="30">
        <v>6</v>
      </c>
      <c r="B2548" s="31" t="s">
        <v>1288</v>
      </c>
      <c r="C2548" s="31">
        <v>1</v>
      </c>
      <c r="D2548" s="31" t="s">
        <v>1289</v>
      </c>
      <c r="E2548" s="31">
        <v>1</v>
      </c>
      <c r="F2548" s="31" t="s">
        <v>1290</v>
      </c>
      <c r="G2548" s="31">
        <v>7</v>
      </c>
      <c r="H2548" s="31" t="s">
        <v>44</v>
      </c>
      <c r="I2548" s="31">
        <v>1</v>
      </c>
      <c r="J2548" s="84" t="s">
        <v>155</v>
      </c>
      <c r="K2548" s="98"/>
      <c r="L2548" s="98"/>
      <c r="M2548" s="98"/>
      <c r="N2548" s="83" t="s">
        <v>3643</v>
      </c>
      <c r="O2548" s="98">
        <v>200000</v>
      </c>
      <c r="P2548" s="81"/>
      <c r="Q2548" s="33"/>
      <c r="R2548" s="39" t="s">
        <v>1292</v>
      </c>
    </row>
    <row r="2549" spans="1:18" ht="18" customHeight="1" x14ac:dyDescent="0.15">
      <c r="A2549" s="30">
        <v>6</v>
      </c>
      <c r="B2549" s="31" t="s">
        <v>1288</v>
      </c>
      <c r="C2549" s="31">
        <v>1</v>
      </c>
      <c r="D2549" s="31" t="s">
        <v>1289</v>
      </c>
      <c r="E2549" s="31">
        <v>1</v>
      </c>
      <c r="F2549" s="31" t="s">
        <v>1290</v>
      </c>
      <c r="G2549" s="32">
        <v>8</v>
      </c>
      <c r="H2549" s="32" t="s">
        <v>77</v>
      </c>
      <c r="I2549" s="32"/>
      <c r="J2549" s="83"/>
      <c r="K2549" s="98"/>
      <c r="L2549" s="98"/>
      <c r="M2549" s="98"/>
      <c r="N2549" s="83"/>
      <c r="O2549" s="33"/>
      <c r="P2549" s="81"/>
      <c r="Q2549" s="33"/>
      <c r="R2549" s="39" t="s">
        <v>1292</v>
      </c>
    </row>
    <row r="2550" spans="1:18" ht="18" customHeight="1" x14ac:dyDescent="0.15">
      <c r="A2550" s="30">
        <v>6</v>
      </c>
      <c r="B2550" s="31" t="s">
        <v>1288</v>
      </c>
      <c r="C2550" s="31">
        <v>1</v>
      </c>
      <c r="D2550" s="31" t="s">
        <v>1289</v>
      </c>
      <c r="E2550" s="31">
        <v>1</v>
      </c>
      <c r="F2550" s="31" t="s">
        <v>1290</v>
      </c>
      <c r="G2550" s="31">
        <v>8</v>
      </c>
      <c r="H2550" s="31" t="s">
        <v>77</v>
      </c>
      <c r="I2550" s="32">
        <v>11</v>
      </c>
      <c r="J2550" s="83" t="s">
        <v>78</v>
      </c>
      <c r="K2550" s="98">
        <v>36</v>
      </c>
      <c r="L2550" s="98">
        <v>48</v>
      </c>
      <c r="M2550" s="98">
        <f>K2550-L2550</f>
        <v>-12</v>
      </c>
      <c r="N2550" s="83" t="s">
        <v>3644</v>
      </c>
      <c r="O2550" s="98">
        <v>25200</v>
      </c>
      <c r="P2550" s="81"/>
      <c r="Q2550" s="33"/>
      <c r="R2550" s="39" t="s">
        <v>1292</v>
      </c>
    </row>
    <row r="2551" spans="1:18" ht="18" customHeight="1" x14ac:dyDescent="0.15">
      <c r="A2551" s="30">
        <v>6</v>
      </c>
      <c r="B2551" s="31" t="s">
        <v>1288</v>
      </c>
      <c r="C2551" s="31">
        <v>1</v>
      </c>
      <c r="D2551" s="31" t="s">
        <v>1289</v>
      </c>
      <c r="E2551" s="31">
        <v>1</v>
      </c>
      <c r="F2551" s="31" t="s">
        <v>1290</v>
      </c>
      <c r="G2551" s="31">
        <v>8</v>
      </c>
      <c r="H2551" s="31" t="s">
        <v>77</v>
      </c>
      <c r="I2551" s="31">
        <v>11</v>
      </c>
      <c r="J2551" s="84" t="s">
        <v>78</v>
      </c>
      <c r="K2551" s="98"/>
      <c r="L2551" s="98"/>
      <c r="M2551" s="98"/>
      <c r="N2551" s="83" t="s">
        <v>1294</v>
      </c>
      <c r="O2551" s="98">
        <v>10000</v>
      </c>
      <c r="P2551" s="81"/>
      <c r="Q2551" s="33"/>
      <c r="R2551" s="39" t="s">
        <v>1292</v>
      </c>
    </row>
    <row r="2552" spans="1:18" ht="18" customHeight="1" x14ac:dyDescent="0.15">
      <c r="A2552" s="30">
        <v>6</v>
      </c>
      <c r="B2552" s="31" t="s">
        <v>1288</v>
      </c>
      <c r="C2552" s="31">
        <v>1</v>
      </c>
      <c r="D2552" s="31" t="s">
        <v>1289</v>
      </c>
      <c r="E2552" s="31">
        <v>1</v>
      </c>
      <c r="F2552" s="31" t="s">
        <v>1290</v>
      </c>
      <c r="G2552" s="32">
        <v>9</v>
      </c>
      <c r="H2552" s="32" t="s">
        <v>30</v>
      </c>
      <c r="I2552" s="32"/>
      <c r="J2552" s="83"/>
      <c r="K2552" s="98"/>
      <c r="L2552" s="98"/>
      <c r="M2552" s="98"/>
      <c r="N2552" s="83"/>
      <c r="O2552" s="33"/>
      <c r="P2552" s="81"/>
      <c r="Q2552" s="33"/>
      <c r="R2552" s="39" t="s">
        <v>1292</v>
      </c>
    </row>
    <row r="2553" spans="1:18" ht="18" customHeight="1" x14ac:dyDescent="0.15">
      <c r="A2553" s="30">
        <v>6</v>
      </c>
      <c r="B2553" s="31" t="s">
        <v>1288</v>
      </c>
      <c r="C2553" s="31">
        <v>1</v>
      </c>
      <c r="D2553" s="31" t="s">
        <v>1289</v>
      </c>
      <c r="E2553" s="31">
        <v>1</v>
      </c>
      <c r="F2553" s="31" t="s">
        <v>1290</v>
      </c>
      <c r="G2553" s="31">
        <v>9</v>
      </c>
      <c r="H2553" s="31" t="s">
        <v>30</v>
      </c>
      <c r="I2553" s="32">
        <v>1</v>
      </c>
      <c r="J2553" s="83" t="s">
        <v>80</v>
      </c>
      <c r="K2553" s="98">
        <v>698</v>
      </c>
      <c r="L2553" s="98">
        <v>1522</v>
      </c>
      <c r="M2553" s="98">
        <f>K2553-L2553</f>
        <v>-824</v>
      </c>
      <c r="N2553" s="83" t="s">
        <v>3645</v>
      </c>
      <c r="O2553" s="98">
        <v>5400</v>
      </c>
      <c r="P2553" s="81"/>
      <c r="Q2553" s="33"/>
      <c r="R2553" s="39" t="s">
        <v>1292</v>
      </c>
    </row>
    <row r="2554" spans="1:18" ht="18" customHeight="1" x14ac:dyDescent="0.15">
      <c r="A2554" s="30">
        <v>6</v>
      </c>
      <c r="B2554" s="31" t="s">
        <v>1288</v>
      </c>
      <c r="C2554" s="31">
        <v>1</v>
      </c>
      <c r="D2554" s="31" t="s">
        <v>1289</v>
      </c>
      <c r="E2554" s="31">
        <v>1</v>
      </c>
      <c r="F2554" s="31" t="s">
        <v>1290</v>
      </c>
      <c r="G2554" s="31">
        <v>9</v>
      </c>
      <c r="H2554" s="31" t="s">
        <v>30</v>
      </c>
      <c r="I2554" s="31">
        <v>1</v>
      </c>
      <c r="J2554" s="84" t="s">
        <v>80</v>
      </c>
      <c r="K2554" s="98"/>
      <c r="L2554" s="98"/>
      <c r="M2554" s="98"/>
      <c r="N2554" s="83" t="s">
        <v>1295</v>
      </c>
      <c r="O2554" s="98"/>
      <c r="P2554" s="81"/>
      <c r="Q2554" s="33"/>
      <c r="R2554" s="39" t="s">
        <v>1292</v>
      </c>
    </row>
    <row r="2555" spans="1:18" ht="18" customHeight="1" x14ac:dyDescent="0.15">
      <c r="A2555" s="30">
        <v>6</v>
      </c>
      <c r="B2555" s="31" t="s">
        <v>1288</v>
      </c>
      <c r="C2555" s="31">
        <v>1</v>
      </c>
      <c r="D2555" s="31" t="s">
        <v>1289</v>
      </c>
      <c r="E2555" s="31">
        <v>1</v>
      </c>
      <c r="F2555" s="31" t="s">
        <v>1290</v>
      </c>
      <c r="G2555" s="31">
        <v>9</v>
      </c>
      <c r="H2555" s="31" t="s">
        <v>30</v>
      </c>
      <c r="I2555" s="31">
        <v>1</v>
      </c>
      <c r="J2555" s="84" t="s">
        <v>80</v>
      </c>
      <c r="K2555" s="98"/>
      <c r="L2555" s="98"/>
      <c r="M2555" s="98"/>
      <c r="N2555" s="83" t="s">
        <v>3646</v>
      </c>
      <c r="O2555" s="98">
        <v>226200</v>
      </c>
      <c r="P2555" s="81"/>
      <c r="Q2555" s="33"/>
      <c r="R2555" s="39" t="s">
        <v>1292</v>
      </c>
    </row>
    <row r="2556" spans="1:18" ht="18" customHeight="1" x14ac:dyDescent="0.15">
      <c r="A2556" s="30">
        <v>6</v>
      </c>
      <c r="B2556" s="31" t="s">
        <v>1288</v>
      </c>
      <c r="C2556" s="31">
        <v>1</v>
      </c>
      <c r="D2556" s="31" t="s">
        <v>1289</v>
      </c>
      <c r="E2556" s="31">
        <v>1</v>
      </c>
      <c r="F2556" s="31" t="s">
        <v>1290</v>
      </c>
      <c r="G2556" s="31">
        <v>9</v>
      </c>
      <c r="H2556" s="31" t="s">
        <v>30</v>
      </c>
      <c r="I2556" s="31">
        <v>1</v>
      </c>
      <c r="J2556" s="84" t="s">
        <v>80</v>
      </c>
      <c r="K2556" s="98"/>
      <c r="L2556" s="98"/>
      <c r="M2556" s="98"/>
      <c r="N2556" s="83" t="s">
        <v>3647</v>
      </c>
      <c r="O2556" s="98">
        <v>72000</v>
      </c>
      <c r="P2556" s="81"/>
      <c r="Q2556" s="33"/>
      <c r="R2556" s="39" t="s">
        <v>1292</v>
      </c>
    </row>
    <row r="2557" spans="1:18" ht="18" customHeight="1" x14ac:dyDescent="0.15">
      <c r="A2557" s="30">
        <v>6</v>
      </c>
      <c r="B2557" s="31" t="s">
        <v>1288</v>
      </c>
      <c r="C2557" s="31">
        <v>1</v>
      </c>
      <c r="D2557" s="31" t="s">
        <v>1289</v>
      </c>
      <c r="E2557" s="31">
        <v>1</v>
      </c>
      <c r="F2557" s="31" t="s">
        <v>1290</v>
      </c>
      <c r="G2557" s="31">
        <v>9</v>
      </c>
      <c r="H2557" s="31" t="s">
        <v>30</v>
      </c>
      <c r="I2557" s="31">
        <v>1</v>
      </c>
      <c r="J2557" s="84" t="s">
        <v>80</v>
      </c>
      <c r="K2557" s="98"/>
      <c r="L2557" s="98"/>
      <c r="M2557" s="98"/>
      <c r="N2557" s="83" t="s">
        <v>3648</v>
      </c>
      <c r="O2557" s="98">
        <v>48000</v>
      </c>
      <c r="P2557" s="81"/>
      <c r="Q2557" s="33"/>
      <c r="R2557" s="39" t="s">
        <v>1292</v>
      </c>
    </row>
    <row r="2558" spans="1:18" ht="18" customHeight="1" x14ac:dyDescent="0.15">
      <c r="A2558" s="30">
        <v>6</v>
      </c>
      <c r="B2558" s="31" t="s">
        <v>1288</v>
      </c>
      <c r="C2558" s="31">
        <v>1</v>
      </c>
      <c r="D2558" s="31" t="s">
        <v>1289</v>
      </c>
      <c r="E2558" s="31">
        <v>1</v>
      </c>
      <c r="F2558" s="31" t="s">
        <v>1290</v>
      </c>
      <c r="G2558" s="31">
        <v>9</v>
      </c>
      <c r="H2558" s="31" t="s">
        <v>30</v>
      </c>
      <c r="I2558" s="31">
        <v>1</v>
      </c>
      <c r="J2558" s="84" t="s">
        <v>80</v>
      </c>
      <c r="K2558" s="98"/>
      <c r="L2558" s="98"/>
      <c r="M2558" s="98"/>
      <c r="N2558" s="83" t="s">
        <v>1296</v>
      </c>
      <c r="O2558" s="98"/>
      <c r="P2558" s="81"/>
      <c r="Q2558" s="33"/>
      <c r="R2558" s="39" t="s">
        <v>1292</v>
      </c>
    </row>
    <row r="2559" spans="1:18" ht="18" customHeight="1" x14ac:dyDescent="0.15">
      <c r="A2559" s="30">
        <v>6</v>
      </c>
      <c r="B2559" s="31" t="s">
        <v>1288</v>
      </c>
      <c r="C2559" s="31">
        <v>1</v>
      </c>
      <c r="D2559" s="31" t="s">
        <v>1289</v>
      </c>
      <c r="E2559" s="31">
        <v>1</v>
      </c>
      <c r="F2559" s="31" t="s">
        <v>1290</v>
      </c>
      <c r="G2559" s="31">
        <v>9</v>
      </c>
      <c r="H2559" s="31" t="s">
        <v>30</v>
      </c>
      <c r="I2559" s="31">
        <v>1</v>
      </c>
      <c r="J2559" s="84" t="s">
        <v>80</v>
      </c>
      <c r="K2559" s="98"/>
      <c r="L2559" s="98"/>
      <c r="M2559" s="98"/>
      <c r="N2559" s="83" t="s">
        <v>3649</v>
      </c>
      <c r="O2559" s="98">
        <v>124000</v>
      </c>
      <c r="P2559" s="81"/>
      <c r="Q2559" s="33"/>
      <c r="R2559" s="39" t="s">
        <v>1292</v>
      </c>
    </row>
    <row r="2560" spans="1:18" ht="18" customHeight="1" x14ac:dyDescent="0.15">
      <c r="A2560" s="30">
        <v>6</v>
      </c>
      <c r="B2560" s="31" t="s">
        <v>1288</v>
      </c>
      <c r="C2560" s="31">
        <v>1</v>
      </c>
      <c r="D2560" s="31" t="s">
        <v>1289</v>
      </c>
      <c r="E2560" s="31">
        <v>1</v>
      </c>
      <c r="F2560" s="31" t="s">
        <v>1290</v>
      </c>
      <c r="G2560" s="31">
        <v>9</v>
      </c>
      <c r="H2560" s="31" t="s">
        <v>30</v>
      </c>
      <c r="I2560" s="31">
        <v>1</v>
      </c>
      <c r="J2560" s="84" t="s">
        <v>80</v>
      </c>
      <c r="K2560" s="98"/>
      <c r="L2560" s="98"/>
      <c r="M2560" s="98"/>
      <c r="N2560" s="83" t="s">
        <v>4372</v>
      </c>
      <c r="O2560" s="98">
        <v>70900</v>
      </c>
      <c r="P2560" s="81"/>
      <c r="Q2560" s="33"/>
      <c r="R2560" s="39" t="s">
        <v>1292</v>
      </c>
    </row>
    <row r="2561" spans="1:18" ht="18" customHeight="1" x14ac:dyDescent="0.15">
      <c r="A2561" s="30">
        <v>6</v>
      </c>
      <c r="B2561" s="31" t="s">
        <v>1288</v>
      </c>
      <c r="C2561" s="31">
        <v>1</v>
      </c>
      <c r="D2561" s="31" t="s">
        <v>1289</v>
      </c>
      <c r="E2561" s="31">
        <v>1</v>
      </c>
      <c r="F2561" s="31" t="s">
        <v>1290</v>
      </c>
      <c r="G2561" s="31">
        <v>9</v>
      </c>
      <c r="H2561" s="31" t="s">
        <v>30</v>
      </c>
      <c r="I2561" s="31">
        <v>1</v>
      </c>
      <c r="J2561" s="84" t="s">
        <v>80</v>
      </c>
      <c r="K2561" s="98"/>
      <c r="L2561" s="98"/>
      <c r="M2561" s="98"/>
      <c r="N2561" s="83" t="s">
        <v>1297</v>
      </c>
      <c r="O2561" s="98"/>
      <c r="P2561" s="81"/>
      <c r="Q2561" s="33"/>
      <c r="R2561" s="39" t="s">
        <v>1292</v>
      </c>
    </row>
    <row r="2562" spans="1:18" ht="18" customHeight="1" x14ac:dyDescent="0.15">
      <c r="A2562" s="30">
        <v>6</v>
      </c>
      <c r="B2562" s="31" t="s">
        <v>1288</v>
      </c>
      <c r="C2562" s="31">
        <v>1</v>
      </c>
      <c r="D2562" s="31" t="s">
        <v>1289</v>
      </c>
      <c r="E2562" s="31">
        <v>1</v>
      </c>
      <c r="F2562" s="31" t="s">
        <v>1290</v>
      </c>
      <c r="G2562" s="31">
        <v>9</v>
      </c>
      <c r="H2562" s="31" t="s">
        <v>30</v>
      </c>
      <c r="I2562" s="31">
        <v>1</v>
      </c>
      <c r="J2562" s="84" t="s">
        <v>80</v>
      </c>
      <c r="K2562" s="98"/>
      <c r="L2562" s="98"/>
      <c r="M2562" s="98"/>
      <c r="N2562" s="83" t="s">
        <v>4373</v>
      </c>
      <c r="O2562" s="98">
        <v>41500</v>
      </c>
      <c r="P2562" s="81"/>
      <c r="Q2562" s="33"/>
      <c r="R2562" s="39" t="s">
        <v>1292</v>
      </c>
    </row>
    <row r="2563" spans="1:18" ht="18" customHeight="1" x14ac:dyDescent="0.15">
      <c r="A2563" s="30">
        <v>6</v>
      </c>
      <c r="B2563" s="31" t="s">
        <v>1288</v>
      </c>
      <c r="C2563" s="31">
        <v>1</v>
      </c>
      <c r="D2563" s="31" t="s">
        <v>1289</v>
      </c>
      <c r="E2563" s="31">
        <v>1</v>
      </c>
      <c r="F2563" s="31" t="s">
        <v>1290</v>
      </c>
      <c r="G2563" s="31">
        <v>9</v>
      </c>
      <c r="H2563" s="31" t="s">
        <v>30</v>
      </c>
      <c r="I2563" s="31">
        <v>1</v>
      </c>
      <c r="J2563" s="84" t="s">
        <v>80</v>
      </c>
      <c r="K2563" s="98"/>
      <c r="L2563" s="98"/>
      <c r="M2563" s="98"/>
      <c r="N2563" s="83" t="s">
        <v>4374</v>
      </c>
      <c r="O2563" s="98">
        <v>59600</v>
      </c>
      <c r="P2563" s="81"/>
      <c r="Q2563" s="33"/>
      <c r="R2563" s="39" t="s">
        <v>1292</v>
      </c>
    </row>
    <row r="2564" spans="1:18" ht="18" customHeight="1" x14ac:dyDescent="0.15">
      <c r="A2564" s="30">
        <v>6</v>
      </c>
      <c r="B2564" s="31" t="s">
        <v>1288</v>
      </c>
      <c r="C2564" s="31">
        <v>1</v>
      </c>
      <c r="D2564" s="31" t="s">
        <v>1289</v>
      </c>
      <c r="E2564" s="31">
        <v>1</v>
      </c>
      <c r="F2564" s="31" t="s">
        <v>1290</v>
      </c>
      <c r="G2564" s="31">
        <v>9</v>
      </c>
      <c r="H2564" s="31" t="s">
        <v>30</v>
      </c>
      <c r="I2564" s="31">
        <v>1</v>
      </c>
      <c r="J2564" s="84" t="s">
        <v>80</v>
      </c>
      <c r="K2564" s="98"/>
      <c r="L2564" s="98"/>
      <c r="M2564" s="98"/>
      <c r="N2564" s="83" t="s">
        <v>1298</v>
      </c>
      <c r="O2564" s="98"/>
      <c r="P2564" s="81"/>
      <c r="Q2564" s="33"/>
      <c r="R2564" s="39" t="s">
        <v>1292</v>
      </c>
    </row>
    <row r="2565" spans="1:18" ht="18" customHeight="1" x14ac:dyDescent="0.15">
      <c r="A2565" s="30">
        <v>6</v>
      </c>
      <c r="B2565" s="31" t="s">
        <v>1288</v>
      </c>
      <c r="C2565" s="31">
        <v>1</v>
      </c>
      <c r="D2565" s="31" t="s">
        <v>1289</v>
      </c>
      <c r="E2565" s="31">
        <v>1</v>
      </c>
      <c r="F2565" s="31" t="s">
        <v>1290</v>
      </c>
      <c r="G2565" s="31">
        <v>9</v>
      </c>
      <c r="H2565" s="31" t="s">
        <v>30</v>
      </c>
      <c r="I2565" s="31">
        <v>1</v>
      </c>
      <c r="J2565" s="84" t="s">
        <v>80</v>
      </c>
      <c r="K2565" s="98"/>
      <c r="L2565" s="98"/>
      <c r="M2565" s="98"/>
      <c r="N2565" s="83" t="s">
        <v>1299</v>
      </c>
      <c r="O2565" s="98">
        <v>50000</v>
      </c>
      <c r="P2565" s="81"/>
      <c r="Q2565" s="33"/>
      <c r="R2565" s="39" t="s">
        <v>1292</v>
      </c>
    </row>
    <row r="2566" spans="1:18" ht="18" customHeight="1" x14ac:dyDescent="0.15">
      <c r="A2566" s="30">
        <v>6</v>
      </c>
      <c r="B2566" s="31" t="s">
        <v>1288</v>
      </c>
      <c r="C2566" s="31">
        <v>1</v>
      </c>
      <c r="D2566" s="31" t="s">
        <v>1289</v>
      </c>
      <c r="E2566" s="31">
        <v>1</v>
      </c>
      <c r="F2566" s="31" t="s">
        <v>1290</v>
      </c>
      <c r="G2566" s="31">
        <v>9</v>
      </c>
      <c r="H2566" s="31" t="s">
        <v>30</v>
      </c>
      <c r="I2566" s="32">
        <v>2</v>
      </c>
      <c r="J2566" s="83" t="s">
        <v>31</v>
      </c>
      <c r="K2566" s="98">
        <v>77</v>
      </c>
      <c r="L2566" s="98">
        <v>123</v>
      </c>
      <c r="M2566" s="98">
        <f>K2566-L2566</f>
        <v>-46</v>
      </c>
      <c r="N2566" s="83" t="s">
        <v>3650</v>
      </c>
      <c r="O2566" s="98">
        <v>6000</v>
      </c>
      <c r="P2566" s="81"/>
      <c r="Q2566" s="33"/>
      <c r="R2566" s="39" t="s">
        <v>1292</v>
      </c>
    </row>
    <row r="2567" spans="1:18" ht="18" customHeight="1" x14ac:dyDescent="0.15">
      <c r="A2567" s="30">
        <v>6</v>
      </c>
      <c r="B2567" s="31" t="s">
        <v>1288</v>
      </c>
      <c r="C2567" s="31">
        <v>1</v>
      </c>
      <c r="D2567" s="31" t="s">
        <v>1289</v>
      </c>
      <c r="E2567" s="31">
        <v>1</v>
      </c>
      <c r="F2567" s="31" t="s">
        <v>1290</v>
      </c>
      <c r="G2567" s="31">
        <v>9</v>
      </c>
      <c r="H2567" s="31" t="s">
        <v>30</v>
      </c>
      <c r="I2567" s="31">
        <v>2</v>
      </c>
      <c r="J2567" s="84" t="s">
        <v>31</v>
      </c>
      <c r="K2567" s="98"/>
      <c r="L2567" s="98"/>
      <c r="M2567" s="98"/>
      <c r="N2567" s="83" t="s">
        <v>3651</v>
      </c>
      <c r="O2567" s="98">
        <v>34800</v>
      </c>
      <c r="P2567" s="81"/>
      <c r="Q2567" s="33"/>
      <c r="R2567" s="39" t="s">
        <v>1292</v>
      </c>
    </row>
    <row r="2568" spans="1:18" ht="18" customHeight="1" x14ac:dyDescent="0.15">
      <c r="A2568" s="30">
        <v>6</v>
      </c>
      <c r="B2568" s="31" t="s">
        <v>1288</v>
      </c>
      <c r="C2568" s="31">
        <v>1</v>
      </c>
      <c r="D2568" s="31" t="s">
        <v>1289</v>
      </c>
      <c r="E2568" s="31">
        <v>1</v>
      </c>
      <c r="F2568" s="31" t="s">
        <v>1290</v>
      </c>
      <c r="G2568" s="31">
        <v>9</v>
      </c>
      <c r="H2568" s="31" t="s">
        <v>30</v>
      </c>
      <c r="I2568" s="31">
        <v>2</v>
      </c>
      <c r="J2568" s="84" t="s">
        <v>31</v>
      </c>
      <c r="K2568" s="98"/>
      <c r="L2568" s="98"/>
      <c r="M2568" s="98"/>
      <c r="N2568" s="83" t="s">
        <v>1300</v>
      </c>
      <c r="O2568" s="98"/>
      <c r="P2568" s="81"/>
      <c r="Q2568" s="33"/>
      <c r="R2568" s="39" t="s">
        <v>1292</v>
      </c>
    </row>
    <row r="2569" spans="1:18" ht="18" customHeight="1" x14ac:dyDescent="0.15">
      <c r="A2569" s="30">
        <v>6</v>
      </c>
      <c r="B2569" s="31" t="s">
        <v>1288</v>
      </c>
      <c r="C2569" s="31">
        <v>1</v>
      </c>
      <c r="D2569" s="31" t="s">
        <v>1289</v>
      </c>
      <c r="E2569" s="31">
        <v>1</v>
      </c>
      <c r="F2569" s="31" t="s">
        <v>1290</v>
      </c>
      <c r="G2569" s="31">
        <v>9</v>
      </c>
      <c r="H2569" s="31" t="s">
        <v>30</v>
      </c>
      <c r="I2569" s="31">
        <v>2</v>
      </c>
      <c r="J2569" s="84" t="s">
        <v>31</v>
      </c>
      <c r="K2569" s="98"/>
      <c r="L2569" s="98"/>
      <c r="M2569" s="98"/>
      <c r="N2569" s="83" t="s">
        <v>4375</v>
      </c>
      <c r="O2569" s="98">
        <v>8700</v>
      </c>
      <c r="P2569" s="81"/>
      <c r="Q2569" s="33"/>
      <c r="R2569" s="39" t="s">
        <v>1292</v>
      </c>
    </row>
    <row r="2570" spans="1:18" ht="18" customHeight="1" x14ac:dyDescent="0.15">
      <c r="A2570" s="30">
        <v>6</v>
      </c>
      <c r="B2570" s="31" t="s">
        <v>1288</v>
      </c>
      <c r="C2570" s="31">
        <v>1</v>
      </c>
      <c r="D2570" s="31" t="s">
        <v>1289</v>
      </c>
      <c r="E2570" s="31">
        <v>1</v>
      </c>
      <c r="F2570" s="31" t="s">
        <v>1290</v>
      </c>
      <c r="G2570" s="31">
        <v>9</v>
      </c>
      <c r="H2570" s="31" t="s">
        <v>30</v>
      </c>
      <c r="I2570" s="31">
        <v>2</v>
      </c>
      <c r="J2570" s="84" t="s">
        <v>31</v>
      </c>
      <c r="K2570" s="98"/>
      <c r="L2570" s="98"/>
      <c r="M2570" s="98"/>
      <c r="N2570" s="83" t="s">
        <v>4376</v>
      </c>
      <c r="O2570" s="98">
        <v>26800</v>
      </c>
      <c r="P2570" s="81"/>
      <c r="Q2570" s="33"/>
      <c r="R2570" s="39" t="s">
        <v>1292</v>
      </c>
    </row>
    <row r="2571" spans="1:18" ht="18" customHeight="1" x14ac:dyDescent="0.15">
      <c r="A2571" s="30">
        <v>6</v>
      </c>
      <c r="B2571" s="31" t="s">
        <v>1288</v>
      </c>
      <c r="C2571" s="31">
        <v>1</v>
      </c>
      <c r="D2571" s="31" t="s">
        <v>1289</v>
      </c>
      <c r="E2571" s="31">
        <v>1</v>
      </c>
      <c r="F2571" s="31" t="s">
        <v>1290</v>
      </c>
      <c r="G2571" s="31">
        <v>9</v>
      </c>
      <c r="H2571" s="31" t="s">
        <v>30</v>
      </c>
      <c r="I2571" s="32">
        <v>3</v>
      </c>
      <c r="J2571" s="83" t="s">
        <v>32</v>
      </c>
      <c r="K2571" s="98">
        <v>10</v>
      </c>
      <c r="L2571" s="98">
        <v>10</v>
      </c>
      <c r="M2571" s="98">
        <f>K2571-L2571</f>
        <v>0</v>
      </c>
      <c r="N2571" s="83" t="s">
        <v>1301</v>
      </c>
      <c r="O2571" s="98"/>
      <c r="P2571" s="81"/>
      <c r="Q2571" s="33"/>
      <c r="R2571" s="39" t="s">
        <v>1292</v>
      </c>
    </row>
    <row r="2572" spans="1:18" ht="18" customHeight="1" x14ac:dyDescent="0.15">
      <c r="A2572" s="30">
        <v>6</v>
      </c>
      <c r="B2572" s="31" t="s">
        <v>1288</v>
      </c>
      <c r="C2572" s="31">
        <v>1</v>
      </c>
      <c r="D2572" s="31" t="s">
        <v>1289</v>
      </c>
      <c r="E2572" s="31">
        <v>1</v>
      </c>
      <c r="F2572" s="31" t="s">
        <v>1290</v>
      </c>
      <c r="G2572" s="31">
        <v>9</v>
      </c>
      <c r="H2572" s="31" t="s">
        <v>30</v>
      </c>
      <c r="I2572" s="31">
        <v>3</v>
      </c>
      <c r="J2572" s="84" t="s">
        <v>32</v>
      </c>
      <c r="K2572" s="98"/>
      <c r="L2572" s="98"/>
      <c r="M2572" s="98"/>
      <c r="N2572" s="83" t="s">
        <v>3652</v>
      </c>
      <c r="O2572" s="98">
        <v>10000</v>
      </c>
      <c r="P2572" s="81"/>
      <c r="Q2572" s="33"/>
      <c r="R2572" s="39" t="s">
        <v>1292</v>
      </c>
    </row>
    <row r="2573" spans="1:18" ht="18" customHeight="1" x14ac:dyDescent="0.15">
      <c r="A2573" s="30">
        <v>6</v>
      </c>
      <c r="B2573" s="31" t="s">
        <v>1288</v>
      </c>
      <c r="C2573" s="31">
        <v>1</v>
      </c>
      <c r="D2573" s="31" t="s">
        <v>1289</v>
      </c>
      <c r="E2573" s="31">
        <v>1</v>
      </c>
      <c r="F2573" s="31" t="s">
        <v>1290</v>
      </c>
      <c r="G2573" s="32">
        <v>10</v>
      </c>
      <c r="H2573" s="32" t="s">
        <v>99</v>
      </c>
      <c r="I2573" s="32"/>
      <c r="J2573" s="83"/>
      <c r="K2573" s="98"/>
      <c r="L2573" s="98"/>
      <c r="M2573" s="98"/>
      <c r="N2573" s="83"/>
      <c r="O2573" s="33"/>
      <c r="P2573" s="81"/>
      <c r="Q2573" s="33"/>
      <c r="R2573" s="39" t="s">
        <v>1292</v>
      </c>
    </row>
    <row r="2574" spans="1:18" ht="18" customHeight="1" x14ac:dyDescent="0.15">
      <c r="A2574" s="30">
        <v>6</v>
      </c>
      <c r="B2574" s="31" t="s">
        <v>1288</v>
      </c>
      <c r="C2574" s="31">
        <v>1</v>
      </c>
      <c r="D2574" s="31" t="s">
        <v>1289</v>
      </c>
      <c r="E2574" s="31">
        <v>1</v>
      </c>
      <c r="F2574" s="31" t="s">
        <v>1290</v>
      </c>
      <c r="G2574" s="31">
        <v>10</v>
      </c>
      <c r="H2574" s="31" t="s">
        <v>99</v>
      </c>
      <c r="I2574" s="32">
        <v>4</v>
      </c>
      <c r="J2574" s="83" t="s">
        <v>1302</v>
      </c>
      <c r="K2574" s="98">
        <v>40</v>
      </c>
      <c r="L2574" s="98">
        <v>40</v>
      </c>
      <c r="M2574" s="98">
        <f>K2574-L2574</f>
        <v>0</v>
      </c>
      <c r="N2574" s="83" t="s">
        <v>1303</v>
      </c>
      <c r="O2574" s="98">
        <v>40000</v>
      </c>
      <c r="P2574" s="81"/>
      <c r="Q2574" s="33"/>
      <c r="R2574" s="39" t="s">
        <v>1292</v>
      </c>
    </row>
    <row r="2575" spans="1:18" ht="18" customHeight="1" x14ac:dyDescent="0.15">
      <c r="A2575" s="30">
        <v>6</v>
      </c>
      <c r="B2575" s="31" t="s">
        <v>1288</v>
      </c>
      <c r="C2575" s="31">
        <v>1</v>
      </c>
      <c r="D2575" s="31" t="s">
        <v>1289</v>
      </c>
      <c r="E2575" s="31">
        <v>1</v>
      </c>
      <c r="F2575" s="31" t="s">
        <v>1290</v>
      </c>
      <c r="G2575" s="32">
        <v>11</v>
      </c>
      <c r="H2575" s="32" t="s">
        <v>33</v>
      </c>
      <c r="I2575" s="32"/>
      <c r="J2575" s="83"/>
      <c r="K2575" s="98"/>
      <c r="L2575" s="98"/>
      <c r="M2575" s="98"/>
      <c r="N2575" s="83"/>
      <c r="O2575" s="33"/>
      <c r="P2575" s="81"/>
      <c r="Q2575" s="33"/>
      <c r="R2575" s="39" t="s">
        <v>1292</v>
      </c>
    </row>
    <row r="2576" spans="1:18" ht="18" customHeight="1" x14ac:dyDescent="0.15">
      <c r="A2576" s="30">
        <v>6</v>
      </c>
      <c r="B2576" s="31" t="s">
        <v>1288</v>
      </c>
      <c r="C2576" s="31">
        <v>1</v>
      </c>
      <c r="D2576" s="31" t="s">
        <v>1289</v>
      </c>
      <c r="E2576" s="31">
        <v>1</v>
      </c>
      <c r="F2576" s="31" t="s">
        <v>1290</v>
      </c>
      <c r="G2576" s="31">
        <v>11</v>
      </c>
      <c r="H2576" s="31" t="s">
        <v>33</v>
      </c>
      <c r="I2576" s="32">
        <v>1</v>
      </c>
      <c r="J2576" s="83" t="s">
        <v>34</v>
      </c>
      <c r="K2576" s="98">
        <v>894</v>
      </c>
      <c r="L2576" s="98">
        <v>449</v>
      </c>
      <c r="M2576" s="98">
        <f>K2576-L2576</f>
        <v>445</v>
      </c>
      <c r="N2576" s="83" t="s">
        <v>3653</v>
      </c>
      <c r="O2576" s="98">
        <v>26376</v>
      </c>
      <c r="P2576" s="81"/>
      <c r="Q2576" s="33"/>
      <c r="R2576" s="39" t="s">
        <v>1292</v>
      </c>
    </row>
    <row r="2577" spans="1:18" ht="18" customHeight="1" x14ac:dyDescent="0.15">
      <c r="A2577" s="30">
        <v>6</v>
      </c>
      <c r="B2577" s="31" t="s">
        <v>1288</v>
      </c>
      <c r="C2577" s="31">
        <v>1</v>
      </c>
      <c r="D2577" s="31" t="s">
        <v>1289</v>
      </c>
      <c r="E2577" s="31">
        <v>1</v>
      </c>
      <c r="F2577" s="31" t="s">
        <v>1290</v>
      </c>
      <c r="G2577" s="31">
        <v>11</v>
      </c>
      <c r="H2577" s="31" t="s">
        <v>33</v>
      </c>
      <c r="I2577" s="31">
        <v>1</v>
      </c>
      <c r="J2577" s="84" t="s">
        <v>34</v>
      </c>
      <c r="K2577" s="98"/>
      <c r="L2577" s="98"/>
      <c r="M2577" s="98"/>
      <c r="N2577" s="83" t="s">
        <v>3654</v>
      </c>
      <c r="O2577" s="98">
        <v>64504</v>
      </c>
      <c r="P2577" s="81"/>
      <c r="Q2577" s="33"/>
      <c r="R2577" s="39" t="s">
        <v>1292</v>
      </c>
    </row>
    <row r="2578" spans="1:18" ht="18" customHeight="1" x14ac:dyDescent="0.15">
      <c r="A2578" s="30">
        <v>6</v>
      </c>
      <c r="B2578" s="31" t="s">
        <v>1288</v>
      </c>
      <c r="C2578" s="31">
        <v>1</v>
      </c>
      <c r="D2578" s="31" t="s">
        <v>1289</v>
      </c>
      <c r="E2578" s="31">
        <v>1</v>
      </c>
      <c r="F2578" s="31" t="s">
        <v>1290</v>
      </c>
      <c r="G2578" s="31">
        <v>11</v>
      </c>
      <c r="H2578" s="31" t="s">
        <v>33</v>
      </c>
      <c r="I2578" s="31">
        <v>1</v>
      </c>
      <c r="J2578" s="84" t="s">
        <v>34</v>
      </c>
      <c r="K2578" s="98"/>
      <c r="L2578" s="98"/>
      <c r="M2578" s="98"/>
      <c r="N2578" s="83" t="s">
        <v>3655</v>
      </c>
      <c r="O2578" s="98">
        <v>23100</v>
      </c>
      <c r="P2578" s="81"/>
      <c r="Q2578" s="33"/>
      <c r="R2578" s="39" t="s">
        <v>1292</v>
      </c>
    </row>
    <row r="2579" spans="1:18" ht="18" customHeight="1" x14ac:dyDescent="0.15">
      <c r="A2579" s="30">
        <v>6</v>
      </c>
      <c r="B2579" s="31" t="s">
        <v>1288</v>
      </c>
      <c r="C2579" s="31">
        <v>1</v>
      </c>
      <c r="D2579" s="31" t="s">
        <v>1289</v>
      </c>
      <c r="E2579" s="31">
        <v>1</v>
      </c>
      <c r="F2579" s="31" t="s">
        <v>1290</v>
      </c>
      <c r="G2579" s="31">
        <v>11</v>
      </c>
      <c r="H2579" s="31" t="s">
        <v>33</v>
      </c>
      <c r="I2579" s="31">
        <v>1</v>
      </c>
      <c r="J2579" s="84" t="s">
        <v>34</v>
      </c>
      <c r="K2579" s="98"/>
      <c r="L2579" s="98"/>
      <c r="M2579" s="98"/>
      <c r="N2579" s="83" t="s">
        <v>3656</v>
      </c>
      <c r="O2579" s="98">
        <v>42000</v>
      </c>
      <c r="P2579" s="81"/>
      <c r="Q2579" s="33"/>
      <c r="R2579" s="39" t="s">
        <v>1292</v>
      </c>
    </row>
    <row r="2580" spans="1:18" ht="18" customHeight="1" x14ac:dyDescent="0.15">
      <c r="A2580" s="30">
        <v>6</v>
      </c>
      <c r="B2580" s="31" t="s">
        <v>1288</v>
      </c>
      <c r="C2580" s="31">
        <v>1</v>
      </c>
      <c r="D2580" s="31" t="s">
        <v>1289</v>
      </c>
      <c r="E2580" s="31">
        <v>1</v>
      </c>
      <c r="F2580" s="31" t="s">
        <v>1290</v>
      </c>
      <c r="G2580" s="31">
        <v>11</v>
      </c>
      <c r="H2580" s="31" t="s">
        <v>33</v>
      </c>
      <c r="I2580" s="31">
        <v>1</v>
      </c>
      <c r="J2580" s="84" t="s">
        <v>34</v>
      </c>
      <c r="K2580" s="98"/>
      <c r="L2580" s="98"/>
      <c r="M2580" s="98"/>
      <c r="N2580" s="83" t="s">
        <v>3657</v>
      </c>
      <c r="O2580" s="98">
        <v>8640</v>
      </c>
      <c r="P2580" s="81"/>
      <c r="Q2580" s="33"/>
      <c r="R2580" s="39" t="s">
        <v>1292</v>
      </c>
    </row>
    <row r="2581" spans="1:18" ht="18" customHeight="1" x14ac:dyDescent="0.15">
      <c r="A2581" s="30">
        <v>6</v>
      </c>
      <c r="B2581" s="31" t="s">
        <v>1288</v>
      </c>
      <c r="C2581" s="31">
        <v>1</v>
      </c>
      <c r="D2581" s="31" t="s">
        <v>1289</v>
      </c>
      <c r="E2581" s="31">
        <v>1</v>
      </c>
      <c r="F2581" s="31" t="s">
        <v>1290</v>
      </c>
      <c r="G2581" s="31">
        <v>11</v>
      </c>
      <c r="H2581" s="31" t="s">
        <v>33</v>
      </c>
      <c r="I2581" s="31">
        <v>1</v>
      </c>
      <c r="J2581" s="84" t="s">
        <v>34</v>
      </c>
      <c r="K2581" s="98"/>
      <c r="L2581" s="98"/>
      <c r="M2581" s="98"/>
      <c r="N2581" s="83" t="s">
        <v>3658</v>
      </c>
      <c r="O2581" s="98">
        <v>32100</v>
      </c>
      <c r="P2581" s="81"/>
      <c r="Q2581" s="33"/>
      <c r="R2581" s="39" t="s">
        <v>1292</v>
      </c>
    </row>
    <row r="2582" spans="1:18" ht="18" customHeight="1" x14ac:dyDescent="0.15">
      <c r="A2582" s="30">
        <v>6</v>
      </c>
      <c r="B2582" s="31" t="s">
        <v>1288</v>
      </c>
      <c r="C2582" s="31">
        <v>1</v>
      </c>
      <c r="D2582" s="31" t="s">
        <v>1289</v>
      </c>
      <c r="E2582" s="31">
        <v>1</v>
      </c>
      <c r="F2582" s="31" t="s">
        <v>1290</v>
      </c>
      <c r="G2582" s="31">
        <v>11</v>
      </c>
      <c r="H2582" s="31" t="s">
        <v>33</v>
      </c>
      <c r="I2582" s="31">
        <v>1</v>
      </c>
      <c r="J2582" s="84" t="s">
        <v>34</v>
      </c>
      <c r="K2582" s="98"/>
      <c r="L2582" s="98"/>
      <c r="M2582" s="98"/>
      <c r="N2582" s="83" t="s">
        <v>1304</v>
      </c>
      <c r="O2582" s="98">
        <v>51000</v>
      </c>
      <c r="P2582" s="81"/>
      <c r="Q2582" s="33"/>
      <c r="R2582" s="39" t="s">
        <v>1292</v>
      </c>
    </row>
    <row r="2583" spans="1:18" ht="18" customHeight="1" x14ac:dyDescent="0.15">
      <c r="A2583" s="30">
        <v>6</v>
      </c>
      <c r="B2583" s="31" t="s">
        <v>1288</v>
      </c>
      <c r="C2583" s="31">
        <v>1</v>
      </c>
      <c r="D2583" s="31" t="s">
        <v>1289</v>
      </c>
      <c r="E2583" s="31">
        <v>1</v>
      </c>
      <c r="F2583" s="31" t="s">
        <v>1290</v>
      </c>
      <c r="G2583" s="31">
        <v>11</v>
      </c>
      <c r="H2583" s="31" t="s">
        <v>33</v>
      </c>
      <c r="I2583" s="31">
        <v>1</v>
      </c>
      <c r="J2583" s="84" t="s">
        <v>34</v>
      </c>
      <c r="K2583" s="98"/>
      <c r="L2583" s="98"/>
      <c r="M2583" s="98"/>
      <c r="N2583" s="83" t="s">
        <v>1305</v>
      </c>
      <c r="O2583" s="98">
        <v>95000</v>
      </c>
      <c r="P2583" s="81"/>
      <c r="Q2583" s="33"/>
      <c r="R2583" s="39" t="s">
        <v>1292</v>
      </c>
    </row>
    <row r="2584" spans="1:18" ht="18" customHeight="1" x14ac:dyDescent="0.15">
      <c r="A2584" s="30">
        <v>6</v>
      </c>
      <c r="B2584" s="31" t="s">
        <v>1288</v>
      </c>
      <c r="C2584" s="31">
        <v>1</v>
      </c>
      <c r="D2584" s="31" t="s">
        <v>1289</v>
      </c>
      <c r="E2584" s="31">
        <v>1</v>
      </c>
      <c r="F2584" s="31" t="s">
        <v>1290</v>
      </c>
      <c r="G2584" s="31">
        <v>11</v>
      </c>
      <c r="H2584" s="31" t="s">
        <v>33</v>
      </c>
      <c r="I2584" s="31">
        <v>1</v>
      </c>
      <c r="J2584" s="84" t="s">
        <v>34</v>
      </c>
      <c r="K2584" s="98"/>
      <c r="L2584" s="98"/>
      <c r="M2584" s="98"/>
      <c r="N2584" s="83" t="s">
        <v>1306</v>
      </c>
      <c r="O2584" s="98">
        <v>50000</v>
      </c>
      <c r="P2584" s="81"/>
      <c r="Q2584" s="33"/>
      <c r="R2584" s="39" t="s">
        <v>1292</v>
      </c>
    </row>
    <row r="2585" spans="1:18" ht="18" customHeight="1" x14ac:dyDescent="0.15">
      <c r="A2585" s="30">
        <v>6</v>
      </c>
      <c r="B2585" s="31" t="s">
        <v>1288</v>
      </c>
      <c r="C2585" s="31">
        <v>1</v>
      </c>
      <c r="D2585" s="31" t="s">
        <v>1289</v>
      </c>
      <c r="E2585" s="31">
        <v>1</v>
      </c>
      <c r="F2585" s="31" t="s">
        <v>1290</v>
      </c>
      <c r="G2585" s="31">
        <v>11</v>
      </c>
      <c r="H2585" s="31" t="s">
        <v>33</v>
      </c>
      <c r="I2585" s="31">
        <v>1</v>
      </c>
      <c r="J2585" s="84" t="s">
        <v>34</v>
      </c>
      <c r="K2585" s="98"/>
      <c r="L2585" s="98"/>
      <c r="M2585" s="98"/>
      <c r="N2585" s="83" t="s">
        <v>1307</v>
      </c>
      <c r="O2585" s="98">
        <v>100000</v>
      </c>
      <c r="P2585" s="81"/>
      <c r="Q2585" s="33"/>
      <c r="R2585" s="39" t="s">
        <v>1292</v>
      </c>
    </row>
    <row r="2586" spans="1:18" ht="18" customHeight="1" x14ac:dyDescent="0.15">
      <c r="A2586" s="30">
        <v>6</v>
      </c>
      <c r="B2586" s="31" t="s">
        <v>1288</v>
      </c>
      <c r="C2586" s="31">
        <v>1</v>
      </c>
      <c r="D2586" s="31" t="s">
        <v>1289</v>
      </c>
      <c r="E2586" s="31">
        <v>1</v>
      </c>
      <c r="F2586" s="31" t="s">
        <v>1290</v>
      </c>
      <c r="G2586" s="31">
        <v>11</v>
      </c>
      <c r="H2586" s="31" t="s">
        <v>33</v>
      </c>
      <c r="I2586" s="31">
        <v>1</v>
      </c>
      <c r="J2586" s="84" t="s">
        <v>34</v>
      </c>
      <c r="K2586" s="98"/>
      <c r="L2586" s="98"/>
      <c r="M2586" s="98"/>
      <c r="N2586" s="83" t="s">
        <v>4377</v>
      </c>
      <c r="O2586" s="98">
        <v>276000</v>
      </c>
      <c r="P2586" s="81"/>
      <c r="Q2586" s="33"/>
      <c r="R2586" s="39" t="s">
        <v>1292</v>
      </c>
    </row>
    <row r="2587" spans="1:18" ht="18" customHeight="1" x14ac:dyDescent="0.15">
      <c r="A2587" s="30">
        <v>6</v>
      </c>
      <c r="B2587" s="31" t="s">
        <v>1288</v>
      </c>
      <c r="C2587" s="31">
        <v>1</v>
      </c>
      <c r="D2587" s="31" t="s">
        <v>1289</v>
      </c>
      <c r="E2587" s="31">
        <v>1</v>
      </c>
      <c r="F2587" s="31" t="s">
        <v>1290</v>
      </c>
      <c r="G2587" s="31">
        <v>11</v>
      </c>
      <c r="H2587" s="31" t="s">
        <v>33</v>
      </c>
      <c r="I2587" s="31">
        <v>1</v>
      </c>
      <c r="J2587" s="84" t="s">
        <v>34</v>
      </c>
      <c r="K2587" s="98"/>
      <c r="L2587" s="98"/>
      <c r="M2587" s="98"/>
      <c r="N2587" s="83" t="s">
        <v>4378</v>
      </c>
      <c r="O2587" s="98">
        <v>87400</v>
      </c>
      <c r="P2587" s="81"/>
      <c r="Q2587" s="33"/>
      <c r="R2587" s="39" t="s">
        <v>1292</v>
      </c>
    </row>
    <row r="2588" spans="1:18" ht="18" customHeight="1" x14ac:dyDescent="0.15">
      <c r="A2588" s="30">
        <v>6</v>
      </c>
      <c r="B2588" s="31" t="s">
        <v>1288</v>
      </c>
      <c r="C2588" s="31">
        <v>1</v>
      </c>
      <c r="D2588" s="31" t="s">
        <v>1289</v>
      </c>
      <c r="E2588" s="31">
        <v>1</v>
      </c>
      <c r="F2588" s="31" t="s">
        <v>1290</v>
      </c>
      <c r="G2588" s="31">
        <v>11</v>
      </c>
      <c r="H2588" s="31" t="s">
        <v>33</v>
      </c>
      <c r="I2588" s="31">
        <v>1</v>
      </c>
      <c r="J2588" s="84" t="s">
        <v>34</v>
      </c>
      <c r="K2588" s="98"/>
      <c r="L2588" s="98"/>
      <c r="M2588" s="98"/>
      <c r="N2588" s="83" t="s">
        <v>4379</v>
      </c>
      <c r="O2588" s="98">
        <v>37800</v>
      </c>
      <c r="P2588" s="81"/>
      <c r="Q2588" s="33"/>
      <c r="R2588" s="39" t="s">
        <v>1292</v>
      </c>
    </row>
    <row r="2589" spans="1:18" ht="18" customHeight="1" x14ac:dyDescent="0.15">
      <c r="A2589" s="30">
        <v>6</v>
      </c>
      <c r="B2589" s="31" t="s">
        <v>1288</v>
      </c>
      <c r="C2589" s="31">
        <v>1</v>
      </c>
      <c r="D2589" s="31" t="s">
        <v>1289</v>
      </c>
      <c r="E2589" s="31">
        <v>1</v>
      </c>
      <c r="F2589" s="31" t="s">
        <v>1290</v>
      </c>
      <c r="G2589" s="31">
        <v>11</v>
      </c>
      <c r="H2589" s="31" t="s">
        <v>33</v>
      </c>
      <c r="I2589" s="32">
        <v>2</v>
      </c>
      <c r="J2589" s="83" t="s">
        <v>46</v>
      </c>
      <c r="K2589" s="98">
        <v>40</v>
      </c>
      <c r="L2589" s="98">
        <v>40</v>
      </c>
      <c r="M2589" s="98">
        <f t="shared" ref="M2589:M2590" si="147">K2589-L2589</f>
        <v>0</v>
      </c>
      <c r="N2589" s="83" t="s">
        <v>1308</v>
      </c>
      <c r="O2589" s="98">
        <v>40000</v>
      </c>
      <c r="P2589" s="81"/>
      <c r="Q2589" s="33"/>
      <c r="R2589" s="39" t="s">
        <v>1292</v>
      </c>
    </row>
    <row r="2590" spans="1:18" ht="18" customHeight="1" x14ac:dyDescent="0.15">
      <c r="A2590" s="30">
        <v>6</v>
      </c>
      <c r="B2590" s="31" t="s">
        <v>1288</v>
      </c>
      <c r="C2590" s="31">
        <v>1</v>
      </c>
      <c r="D2590" s="31" t="s">
        <v>1289</v>
      </c>
      <c r="E2590" s="31">
        <v>1</v>
      </c>
      <c r="F2590" s="31" t="s">
        <v>1290</v>
      </c>
      <c r="G2590" s="31">
        <v>11</v>
      </c>
      <c r="H2590" s="31" t="s">
        <v>33</v>
      </c>
      <c r="I2590" s="32">
        <v>3</v>
      </c>
      <c r="J2590" s="83" t="s">
        <v>35</v>
      </c>
      <c r="K2590" s="98">
        <v>17</v>
      </c>
      <c r="L2590" s="98">
        <v>15</v>
      </c>
      <c r="M2590" s="98">
        <f t="shared" si="147"/>
        <v>2</v>
      </c>
      <c r="N2590" s="83" t="s">
        <v>3659</v>
      </c>
      <c r="O2590" s="98">
        <v>6300</v>
      </c>
      <c r="P2590" s="81"/>
      <c r="Q2590" s="33"/>
      <c r="R2590" s="39" t="s">
        <v>1292</v>
      </c>
    </row>
    <row r="2591" spans="1:18" ht="18" customHeight="1" x14ac:dyDescent="0.15">
      <c r="A2591" s="30">
        <v>6</v>
      </c>
      <c r="B2591" s="31" t="s">
        <v>1288</v>
      </c>
      <c r="C2591" s="31">
        <v>1</v>
      </c>
      <c r="D2591" s="31" t="s">
        <v>1289</v>
      </c>
      <c r="E2591" s="31">
        <v>1</v>
      </c>
      <c r="F2591" s="31" t="s">
        <v>1290</v>
      </c>
      <c r="G2591" s="31">
        <v>11</v>
      </c>
      <c r="H2591" s="31" t="s">
        <v>33</v>
      </c>
      <c r="I2591" s="31">
        <v>3</v>
      </c>
      <c r="J2591" s="84" t="s">
        <v>35</v>
      </c>
      <c r="K2591" s="98"/>
      <c r="L2591" s="98"/>
      <c r="M2591" s="98"/>
      <c r="N2591" s="83" t="s">
        <v>3660</v>
      </c>
      <c r="O2591" s="98">
        <v>10080</v>
      </c>
      <c r="P2591" s="81"/>
      <c r="Q2591" s="33"/>
      <c r="R2591" s="39" t="s">
        <v>1292</v>
      </c>
    </row>
    <row r="2592" spans="1:18" ht="18" customHeight="1" x14ac:dyDescent="0.15">
      <c r="A2592" s="30">
        <v>6</v>
      </c>
      <c r="B2592" s="31" t="s">
        <v>1288</v>
      </c>
      <c r="C2592" s="31">
        <v>1</v>
      </c>
      <c r="D2592" s="31" t="s">
        <v>1289</v>
      </c>
      <c r="E2592" s="31">
        <v>1</v>
      </c>
      <c r="F2592" s="31" t="s">
        <v>1290</v>
      </c>
      <c r="G2592" s="31">
        <v>11</v>
      </c>
      <c r="H2592" s="31" t="s">
        <v>33</v>
      </c>
      <c r="I2592" s="32">
        <v>4</v>
      </c>
      <c r="J2592" s="83" t="s">
        <v>111</v>
      </c>
      <c r="K2592" s="98">
        <v>121</v>
      </c>
      <c r="L2592" s="98">
        <v>113</v>
      </c>
      <c r="M2592" s="98">
        <f>K2592-L2592</f>
        <v>8</v>
      </c>
      <c r="N2592" s="83" t="s">
        <v>3661</v>
      </c>
      <c r="O2592" s="98">
        <v>34600</v>
      </c>
      <c r="P2592" s="81"/>
      <c r="Q2592" s="33"/>
      <c r="R2592" s="39" t="s">
        <v>1292</v>
      </c>
    </row>
    <row r="2593" spans="1:18" ht="18" customHeight="1" x14ac:dyDescent="0.15">
      <c r="A2593" s="30">
        <v>6</v>
      </c>
      <c r="B2593" s="31" t="s">
        <v>1288</v>
      </c>
      <c r="C2593" s="31">
        <v>1</v>
      </c>
      <c r="D2593" s="31" t="s">
        <v>1289</v>
      </c>
      <c r="E2593" s="31">
        <v>1</v>
      </c>
      <c r="F2593" s="31" t="s">
        <v>1290</v>
      </c>
      <c r="G2593" s="31">
        <v>11</v>
      </c>
      <c r="H2593" s="31" t="s">
        <v>33</v>
      </c>
      <c r="I2593" s="31">
        <v>4</v>
      </c>
      <c r="J2593" s="84" t="s">
        <v>111</v>
      </c>
      <c r="K2593" s="98"/>
      <c r="L2593" s="98"/>
      <c r="M2593" s="98"/>
      <c r="N2593" s="83" t="s">
        <v>3662</v>
      </c>
      <c r="O2593" s="98">
        <v>30000</v>
      </c>
      <c r="P2593" s="81"/>
      <c r="Q2593" s="33"/>
      <c r="R2593" s="39" t="s">
        <v>1292</v>
      </c>
    </row>
    <row r="2594" spans="1:18" ht="18" customHeight="1" x14ac:dyDescent="0.15">
      <c r="A2594" s="30">
        <v>6</v>
      </c>
      <c r="B2594" s="31" t="s">
        <v>1288</v>
      </c>
      <c r="C2594" s="31">
        <v>1</v>
      </c>
      <c r="D2594" s="31" t="s">
        <v>1289</v>
      </c>
      <c r="E2594" s="31">
        <v>1</v>
      </c>
      <c r="F2594" s="31" t="s">
        <v>1290</v>
      </c>
      <c r="G2594" s="31">
        <v>11</v>
      </c>
      <c r="H2594" s="31" t="s">
        <v>33</v>
      </c>
      <c r="I2594" s="31">
        <v>4</v>
      </c>
      <c r="J2594" s="84" t="s">
        <v>111</v>
      </c>
      <c r="K2594" s="98"/>
      <c r="L2594" s="98"/>
      <c r="M2594" s="98"/>
      <c r="N2594" s="83" t="s">
        <v>3663</v>
      </c>
      <c r="O2594" s="98">
        <v>56000</v>
      </c>
      <c r="P2594" s="81"/>
      <c r="Q2594" s="33"/>
      <c r="R2594" s="39" t="s">
        <v>1292</v>
      </c>
    </row>
    <row r="2595" spans="1:18" ht="18" customHeight="1" x14ac:dyDescent="0.15">
      <c r="A2595" s="30">
        <v>6</v>
      </c>
      <c r="B2595" s="31" t="s">
        <v>1288</v>
      </c>
      <c r="C2595" s="31">
        <v>1</v>
      </c>
      <c r="D2595" s="31" t="s">
        <v>1289</v>
      </c>
      <c r="E2595" s="31">
        <v>1</v>
      </c>
      <c r="F2595" s="31" t="s">
        <v>1290</v>
      </c>
      <c r="G2595" s="32">
        <v>12</v>
      </c>
      <c r="H2595" s="32" t="s">
        <v>36</v>
      </c>
      <c r="I2595" s="32"/>
      <c r="J2595" s="83"/>
      <c r="K2595" s="98"/>
      <c r="L2595" s="98"/>
      <c r="M2595" s="98"/>
      <c r="N2595" s="83"/>
      <c r="O2595" s="33"/>
      <c r="P2595" s="81"/>
      <c r="Q2595" s="33"/>
      <c r="R2595" s="39" t="s">
        <v>1292</v>
      </c>
    </row>
    <row r="2596" spans="1:18" ht="18" customHeight="1" x14ac:dyDescent="0.15">
      <c r="A2596" s="30">
        <v>6</v>
      </c>
      <c r="B2596" s="31" t="s">
        <v>1288</v>
      </c>
      <c r="C2596" s="31">
        <v>1</v>
      </c>
      <c r="D2596" s="31" t="s">
        <v>1289</v>
      </c>
      <c r="E2596" s="31">
        <v>1</v>
      </c>
      <c r="F2596" s="31" t="s">
        <v>1290</v>
      </c>
      <c r="G2596" s="31">
        <v>12</v>
      </c>
      <c r="H2596" s="31" t="s">
        <v>36</v>
      </c>
      <c r="I2596" s="32">
        <v>1</v>
      </c>
      <c r="J2596" s="83" t="s">
        <v>37</v>
      </c>
      <c r="K2596" s="98">
        <v>86</v>
      </c>
      <c r="L2596" s="98">
        <v>90</v>
      </c>
      <c r="M2596" s="98">
        <f>K2596-L2596</f>
        <v>-4</v>
      </c>
      <c r="N2596" s="83" t="s">
        <v>3664</v>
      </c>
      <c r="O2596" s="98">
        <v>12000</v>
      </c>
      <c r="P2596" s="81"/>
      <c r="Q2596" s="33"/>
      <c r="R2596" s="39" t="s">
        <v>1292</v>
      </c>
    </row>
    <row r="2597" spans="1:18" ht="18" customHeight="1" x14ac:dyDescent="0.15">
      <c r="A2597" s="30">
        <v>6</v>
      </c>
      <c r="B2597" s="31" t="s">
        <v>1288</v>
      </c>
      <c r="C2597" s="31">
        <v>1</v>
      </c>
      <c r="D2597" s="31" t="s">
        <v>1289</v>
      </c>
      <c r="E2597" s="31">
        <v>1</v>
      </c>
      <c r="F2597" s="31" t="s">
        <v>1290</v>
      </c>
      <c r="G2597" s="31">
        <v>12</v>
      </c>
      <c r="H2597" s="31" t="s">
        <v>36</v>
      </c>
      <c r="I2597" s="31">
        <v>1</v>
      </c>
      <c r="J2597" s="84" t="s">
        <v>37</v>
      </c>
      <c r="K2597" s="98"/>
      <c r="L2597" s="98"/>
      <c r="M2597" s="98"/>
      <c r="N2597" s="83" t="s">
        <v>1309</v>
      </c>
      <c r="O2597" s="98"/>
      <c r="P2597" s="81"/>
      <c r="Q2597" s="33"/>
      <c r="R2597" s="39" t="s">
        <v>1292</v>
      </c>
    </row>
    <row r="2598" spans="1:18" ht="18" customHeight="1" x14ac:dyDescent="0.15">
      <c r="A2598" s="30">
        <v>6</v>
      </c>
      <c r="B2598" s="31" t="s">
        <v>1288</v>
      </c>
      <c r="C2598" s="31">
        <v>1</v>
      </c>
      <c r="D2598" s="31" t="s">
        <v>1289</v>
      </c>
      <c r="E2598" s="31">
        <v>1</v>
      </c>
      <c r="F2598" s="31" t="s">
        <v>1290</v>
      </c>
      <c r="G2598" s="31">
        <v>12</v>
      </c>
      <c r="H2598" s="31" t="s">
        <v>36</v>
      </c>
      <c r="I2598" s="31">
        <v>1</v>
      </c>
      <c r="J2598" s="84" t="s">
        <v>37</v>
      </c>
      <c r="K2598" s="98"/>
      <c r="L2598" s="98"/>
      <c r="M2598" s="98"/>
      <c r="N2598" s="83" t="s">
        <v>4380</v>
      </c>
      <c r="O2598" s="98">
        <v>19680</v>
      </c>
      <c r="P2598" s="81"/>
      <c r="Q2598" s="33"/>
      <c r="R2598" s="39" t="s">
        <v>1292</v>
      </c>
    </row>
    <row r="2599" spans="1:18" ht="18" customHeight="1" x14ac:dyDescent="0.15">
      <c r="A2599" s="30">
        <v>6</v>
      </c>
      <c r="B2599" s="31" t="s">
        <v>1288</v>
      </c>
      <c r="C2599" s="31">
        <v>1</v>
      </c>
      <c r="D2599" s="31" t="s">
        <v>1289</v>
      </c>
      <c r="E2599" s="31">
        <v>1</v>
      </c>
      <c r="F2599" s="31" t="s">
        <v>1290</v>
      </c>
      <c r="G2599" s="31">
        <v>12</v>
      </c>
      <c r="H2599" s="31" t="s">
        <v>36</v>
      </c>
      <c r="I2599" s="31">
        <v>1</v>
      </c>
      <c r="J2599" s="84" t="s">
        <v>37</v>
      </c>
      <c r="K2599" s="98"/>
      <c r="L2599" s="98"/>
      <c r="M2599" s="98"/>
      <c r="N2599" s="83" t="s">
        <v>4381</v>
      </c>
      <c r="O2599" s="98">
        <v>54120</v>
      </c>
      <c r="P2599" s="81"/>
      <c r="Q2599" s="33"/>
      <c r="R2599" s="39" t="s">
        <v>1292</v>
      </c>
    </row>
    <row r="2600" spans="1:18" ht="18" customHeight="1" x14ac:dyDescent="0.15">
      <c r="A2600" s="30">
        <v>6</v>
      </c>
      <c r="B2600" s="31" t="s">
        <v>1288</v>
      </c>
      <c r="C2600" s="31">
        <v>1</v>
      </c>
      <c r="D2600" s="31" t="s">
        <v>1289</v>
      </c>
      <c r="E2600" s="31">
        <v>1</v>
      </c>
      <c r="F2600" s="31" t="s">
        <v>1290</v>
      </c>
      <c r="G2600" s="32">
        <v>13</v>
      </c>
      <c r="H2600" s="32" t="s">
        <v>39</v>
      </c>
      <c r="I2600" s="32"/>
      <c r="J2600" s="83"/>
      <c r="K2600" s="98"/>
      <c r="L2600" s="98"/>
      <c r="M2600" s="98"/>
      <c r="N2600" s="83"/>
      <c r="O2600" s="33"/>
      <c r="P2600" s="81"/>
      <c r="Q2600" s="33"/>
      <c r="R2600" s="39" t="s">
        <v>1292</v>
      </c>
    </row>
    <row r="2601" spans="1:18" ht="18" customHeight="1" x14ac:dyDescent="0.15">
      <c r="A2601" s="30">
        <v>6</v>
      </c>
      <c r="B2601" s="31" t="s">
        <v>1288</v>
      </c>
      <c r="C2601" s="31">
        <v>1</v>
      </c>
      <c r="D2601" s="31" t="s">
        <v>1289</v>
      </c>
      <c r="E2601" s="31">
        <v>1</v>
      </c>
      <c r="F2601" s="31" t="s">
        <v>1290</v>
      </c>
      <c r="G2601" s="31">
        <v>13</v>
      </c>
      <c r="H2601" s="31" t="s">
        <v>39</v>
      </c>
      <c r="I2601" s="32">
        <v>51</v>
      </c>
      <c r="J2601" s="83" t="s">
        <v>175</v>
      </c>
      <c r="K2601" s="98">
        <v>67</v>
      </c>
      <c r="L2601" s="98">
        <v>71</v>
      </c>
      <c r="M2601" s="98">
        <f>K2601-L2601</f>
        <v>-4</v>
      </c>
      <c r="N2601" s="83" t="s">
        <v>1310</v>
      </c>
      <c r="O2601" s="98">
        <v>66490</v>
      </c>
      <c r="P2601" s="81"/>
      <c r="Q2601" s="33"/>
      <c r="R2601" s="39" t="s">
        <v>1292</v>
      </c>
    </row>
    <row r="2602" spans="1:18" ht="18" customHeight="1" x14ac:dyDescent="0.15">
      <c r="A2602" s="30">
        <v>6</v>
      </c>
      <c r="B2602" s="31" t="s">
        <v>1288</v>
      </c>
      <c r="C2602" s="31">
        <v>1</v>
      </c>
      <c r="D2602" s="31" t="s">
        <v>1289</v>
      </c>
      <c r="E2602" s="31">
        <v>1</v>
      </c>
      <c r="F2602" s="31" t="s">
        <v>1290</v>
      </c>
      <c r="G2602" s="32">
        <v>14</v>
      </c>
      <c r="H2602" s="32" t="s">
        <v>40</v>
      </c>
      <c r="I2602" s="32"/>
      <c r="J2602" s="83"/>
      <c r="K2602" s="98"/>
      <c r="L2602" s="98"/>
      <c r="M2602" s="98"/>
      <c r="N2602" s="83"/>
      <c r="O2602" s="33"/>
      <c r="P2602" s="81"/>
      <c r="Q2602" s="33"/>
      <c r="R2602" s="39" t="s">
        <v>1292</v>
      </c>
    </row>
    <row r="2603" spans="1:18" ht="18" customHeight="1" x14ac:dyDescent="0.15">
      <c r="A2603" s="30">
        <v>6</v>
      </c>
      <c r="B2603" s="31" t="s">
        <v>1288</v>
      </c>
      <c r="C2603" s="31">
        <v>1</v>
      </c>
      <c r="D2603" s="31" t="s">
        <v>1289</v>
      </c>
      <c r="E2603" s="31">
        <v>1</v>
      </c>
      <c r="F2603" s="31" t="s">
        <v>1290</v>
      </c>
      <c r="G2603" s="31">
        <v>14</v>
      </c>
      <c r="H2603" s="31" t="s">
        <v>40</v>
      </c>
      <c r="I2603" s="32">
        <v>1</v>
      </c>
      <c r="J2603" s="83" t="s">
        <v>41</v>
      </c>
      <c r="K2603" s="98">
        <v>30</v>
      </c>
      <c r="L2603" s="98">
        <v>30</v>
      </c>
      <c r="M2603" s="98">
        <f>K2603-L2603</f>
        <v>0</v>
      </c>
      <c r="N2603" s="83" t="s">
        <v>1311</v>
      </c>
      <c r="O2603" s="98"/>
      <c r="P2603" s="81"/>
      <c r="Q2603" s="33"/>
      <c r="R2603" s="39" t="s">
        <v>1292</v>
      </c>
    </row>
    <row r="2604" spans="1:18" ht="18" customHeight="1" x14ac:dyDescent="0.15">
      <c r="A2604" s="30">
        <v>6</v>
      </c>
      <c r="B2604" s="31" t="s">
        <v>1288</v>
      </c>
      <c r="C2604" s="31">
        <v>1</v>
      </c>
      <c r="D2604" s="31" t="s">
        <v>1289</v>
      </c>
      <c r="E2604" s="31">
        <v>1</v>
      </c>
      <c r="F2604" s="31" t="s">
        <v>1290</v>
      </c>
      <c r="G2604" s="31">
        <v>14</v>
      </c>
      <c r="H2604" s="31" t="s">
        <v>40</v>
      </c>
      <c r="I2604" s="31">
        <v>1</v>
      </c>
      <c r="J2604" s="84" t="s">
        <v>41</v>
      </c>
      <c r="K2604" s="98"/>
      <c r="L2604" s="98"/>
      <c r="M2604" s="98"/>
      <c r="N2604" s="83" t="s">
        <v>3665</v>
      </c>
      <c r="O2604" s="98">
        <v>10000</v>
      </c>
      <c r="P2604" s="81"/>
      <c r="Q2604" s="33"/>
      <c r="R2604" s="39" t="s">
        <v>1292</v>
      </c>
    </row>
    <row r="2605" spans="1:18" ht="18" customHeight="1" x14ac:dyDescent="0.15">
      <c r="A2605" s="30">
        <v>6</v>
      </c>
      <c r="B2605" s="31" t="s">
        <v>1288</v>
      </c>
      <c r="C2605" s="31">
        <v>1</v>
      </c>
      <c r="D2605" s="31" t="s">
        <v>1289</v>
      </c>
      <c r="E2605" s="31">
        <v>1</v>
      </c>
      <c r="F2605" s="31" t="s">
        <v>1290</v>
      </c>
      <c r="G2605" s="31">
        <v>14</v>
      </c>
      <c r="H2605" s="31" t="s">
        <v>40</v>
      </c>
      <c r="I2605" s="31">
        <v>1</v>
      </c>
      <c r="J2605" s="84" t="s">
        <v>41</v>
      </c>
      <c r="K2605" s="98"/>
      <c r="L2605" s="98"/>
      <c r="M2605" s="98"/>
      <c r="N2605" s="83" t="s">
        <v>4382</v>
      </c>
      <c r="O2605" s="98">
        <v>20000</v>
      </c>
      <c r="P2605" s="81"/>
      <c r="Q2605" s="33"/>
      <c r="R2605" s="39" t="s">
        <v>1292</v>
      </c>
    </row>
    <row r="2606" spans="1:18" ht="18" customHeight="1" x14ac:dyDescent="0.15">
      <c r="A2606" s="30">
        <v>6</v>
      </c>
      <c r="B2606" s="31" t="s">
        <v>1288</v>
      </c>
      <c r="C2606" s="31">
        <v>1</v>
      </c>
      <c r="D2606" s="31" t="s">
        <v>1289</v>
      </c>
      <c r="E2606" s="31">
        <v>1</v>
      </c>
      <c r="F2606" s="31" t="s">
        <v>1290</v>
      </c>
      <c r="G2606" s="31">
        <v>14</v>
      </c>
      <c r="H2606" s="31" t="s">
        <v>40</v>
      </c>
      <c r="I2606" s="32">
        <v>41</v>
      </c>
      <c r="J2606" s="83" t="s">
        <v>182</v>
      </c>
      <c r="K2606" s="98">
        <v>0</v>
      </c>
      <c r="L2606" s="98">
        <v>529</v>
      </c>
      <c r="M2606" s="98">
        <f>K2606-L2606</f>
        <v>-529</v>
      </c>
      <c r="N2606" s="83"/>
      <c r="O2606" s="98"/>
      <c r="P2606" s="81"/>
      <c r="Q2606" s="33"/>
      <c r="R2606" s="39" t="s">
        <v>1292</v>
      </c>
    </row>
    <row r="2607" spans="1:18" ht="18" customHeight="1" x14ac:dyDescent="0.15">
      <c r="A2607" s="30">
        <v>6</v>
      </c>
      <c r="B2607" s="31" t="s">
        <v>1288</v>
      </c>
      <c r="C2607" s="31">
        <v>1</v>
      </c>
      <c r="D2607" s="31" t="s">
        <v>1289</v>
      </c>
      <c r="E2607" s="31">
        <v>1</v>
      </c>
      <c r="F2607" s="31" t="s">
        <v>1290</v>
      </c>
      <c r="G2607" s="32">
        <v>19</v>
      </c>
      <c r="H2607" s="32" t="s">
        <v>42</v>
      </c>
      <c r="I2607" s="32"/>
      <c r="J2607" s="83"/>
      <c r="K2607" s="98"/>
      <c r="L2607" s="98"/>
      <c r="M2607" s="98"/>
      <c r="N2607" s="83"/>
      <c r="O2607" s="33"/>
      <c r="P2607" s="81"/>
      <c r="Q2607" s="33"/>
      <c r="R2607" s="39" t="s">
        <v>1292</v>
      </c>
    </row>
    <row r="2608" spans="1:18" ht="18" customHeight="1" x14ac:dyDescent="0.15">
      <c r="A2608" s="30">
        <v>6</v>
      </c>
      <c r="B2608" s="31" t="s">
        <v>1288</v>
      </c>
      <c r="C2608" s="31">
        <v>1</v>
      </c>
      <c r="D2608" s="31" t="s">
        <v>1289</v>
      </c>
      <c r="E2608" s="31">
        <v>1</v>
      </c>
      <c r="F2608" s="31" t="s">
        <v>1290</v>
      </c>
      <c r="G2608" s="31">
        <v>19</v>
      </c>
      <c r="H2608" s="31" t="s">
        <v>42</v>
      </c>
      <c r="I2608" s="32">
        <v>11</v>
      </c>
      <c r="J2608" s="83" t="s">
        <v>43</v>
      </c>
      <c r="K2608" s="98">
        <v>232</v>
      </c>
      <c r="L2608" s="98">
        <v>227</v>
      </c>
      <c r="M2608" s="98">
        <f>K2608-L2608</f>
        <v>5</v>
      </c>
      <c r="N2608" s="83" t="s">
        <v>1312</v>
      </c>
      <c r="O2608" s="98">
        <v>206000</v>
      </c>
      <c r="P2608" s="81"/>
      <c r="Q2608" s="33"/>
      <c r="R2608" s="39" t="s">
        <v>1292</v>
      </c>
    </row>
    <row r="2609" spans="1:18" ht="18" customHeight="1" x14ac:dyDescent="0.15">
      <c r="A2609" s="30">
        <v>6</v>
      </c>
      <c r="B2609" s="31" t="s">
        <v>1288</v>
      </c>
      <c r="C2609" s="31">
        <v>1</v>
      </c>
      <c r="D2609" s="31" t="s">
        <v>1289</v>
      </c>
      <c r="E2609" s="31">
        <v>1</v>
      </c>
      <c r="F2609" s="31" t="s">
        <v>1290</v>
      </c>
      <c r="G2609" s="31">
        <v>19</v>
      </c>
      <c r="H2609" s="31" t="s">
        <v>42</v>
      </c>
      <c r="I2609" s="31">
        <v>11</v>
      </c>
      <c r="J2609" s="84" t="s">
        <v>43</v>
      </c>
      <c r="K2609" s="98"/>
      <c r="L2609" s="98"/>
      <c r="M2609" s="98"/>
      <c r="N2609" s="83" t="s">
        <v>1313</v>
      </c>
      <c r="O2609" s="98">
        <v>10500</v>
      </c>
      <c r="P2609" s="81"/>
      <c r="Q2609" s="33"/>
      <c r="R2609" s="39" t="s">
        <v>1292</v>
      </c>
    </row>
    <row r="2610" spans="1:18" ht="18" customHeight="1" x14ac:dyDescent="0.15">
      <c r="A2610" s="30">
        <v>6</v>
      </c>
      <c r="B2610" s="31" t="s">
        <v>1288</v>
      </c>
      <c r="C2610" s="31">
        <v>1</v>
      </c>
      <c r="D2610" s="31" t="s">
        <v>1289</v>
      </c>
      <c r="E2610" s="31">
        <v>1</v>
      </c>
      <c r="F2610" s="31" t="s">
        <v>1290</v>
      </c>
      <c r="G2610" s="31">
        <v>19</v>
      </c>
      <c r="H2610" s="31" t="s">
        <v>42</v>
      </c>
      <c r="I2610" s="31">
        <v>11</v>
      </c>
      <c r="J2610" s="84" t="s">
        <v>43</v>
      </c>
      <c r="K2610" s="98"/>
      <c r="L2610" s="98"/>
      <c r="M2610" s="98"/>
      <c r="N2610" s="83" t="s">
        <v>7244</v>
      </c>
      <c r="O2610" s="98">
        <v>15000</v>
      </c>
      <c r="P2610" s="81"/>
      <c r="Q2610" s="33"/>
      <c r="R2610" s="39" t="s">
        <v>1292</v>
      </c>
    </row>
    <row r="2611" spans="1:18" s="6" customFormat="1" ht="18" customHeight="1" x14ac:dyDescent="0.15">
      <c r="A2611" s="13">
        <v>6</v>
      </c>
      <c r="B2611" s="14" t="s">
        <v>3065</v>
      </c>
      <c r="C2611" s="19">
        <v>1</v>
      </c>
      <c r="D2611" s="14" t="s">
        <v>1289</v>
      </c>
      <c r="E2611" s="20">
        <v>2</v>
      </c>
      <c r="F2611" s="21" t="s">
        <v>3066</v>
      </c>
      <c r="G2611" s="20"/>
      <c r="H2611" s="21"/>
      <c r="I2611" s="20"/>
      <c r="J2611" s="20"/>
      <c r="K2611" s="22">
        <f>IF(C2611="",SUMIFS($K2612:$K$6096,$A2612:$A$6096,A2611,$E2612:$E$6096,""),IF(E2611="",SUMIFS($K2612:$K$6096,$A2612:$A$6096,A2611,$C2612:$C$6096,C2611,$G2612:$G$6096,""),IF(G2611="",SUMIFS($K2612:$K$6096,$A2612:$A$6096,A2611,$C2612:$C$6096,C2611,$E2612:$E$6096,E2611,$R2612:$R$6096,R2611),IF(I2611="",SUMIFS($K2612:$K$6096,$A2612:$A$6096,A2611,$C2612:$C$6096,C2611,$E2612:$E$6096,E2611,$G2612:$G$6096,G2611,$R2612:$R$6096,R2611),0))))</f>
        <v>51669</v>
      </c>
      <c r="L2611" s="22">
        <f>IF(C2611="",SUMIFS($L2612:$L$6096,$A2612:$A$6096,A2611,$E2612:$E$6096,""),IF(E2611="",SUMIFS($L2612:$L$6096,$A2612:$A$6096,A2611,$C2612:$C$6096,C2611,$G2612:$G$6096,""),IF(G2611="",SUMIFS($L2612:$L$6096,$A2612:$A$6096,A2611,$C2612:$C$6096,C2611,$E2612:$E$6096,E2611,$R2612:$R$6096,R2611),IF(I2611="",SUMIFS($L2612:$L$6096,$A2612:$A$6096,A2611,$C2612:$C$6096,C2611,$E2612:$E$6096,E2611,$G2612:$G$6096,G2611,$R2612:$R$6096,R2611),0))))</f>
        <v>51426</v>
      </c>
      <c r="M2611" s="22">
        <f t="shared" ref="M2611" si="148">K2611-L2611</f>
        <v>243</v>
      </c>
      <c r="N2611" s="77"/>
      <c r="O2611" s="23"/>
      <c r="P2611" s="60"/>
      <c r="Q2611" s="73">
        <f>IF(C2611="",SUMIFS($Q2612:$Q$6096,$A2612:$A$6096,A2611,$E2612:$E$6096,""),IF(E2611="",SUMIFS($Q2612:$Q$6096,$A2612:$A$6096,A2611,$C2612:$C$6096,C2611,$G2612:$G$6096,""),IF(G2611="",SUMIFS($Q2612:$Q$6096,$A2612:$A$6096,A2611,$C2612:$C$6096,C2611,$E2612:$E$6096,E2611,$R2612:$R$6096,R2611),IF(I2611="",SUMIFS($Q2612:$Q$6096,$A2612:$A$6096,A2611,$C2612:$C$6096,C2611,$E2612:$E$6096,E2611,$G2612:$G$6096,G2611,$R2612:$R$6096,R2611),0))))</f>
        <v>500</v>
      </c>
      <c r="R2611" s="61" t="s">
        <v>3067</v>
      </c>
    </row>
    <row r="2612" spans="1:18" ht="18" customHeight="1" x14ac:dyDescent="0.15">
      <c r="A2612" s="30">
        <v>6</v>
      </c>
      <c r="B2612" s="31" t="s">
        <v>1288</v>
      </c>
      <c r="C2612" s="31">
        <v>1</v>
      </c>
      <c r="D2612" s="31" t="s">
        <v>1289</v>
      </c>
      <c r="E2612" s="31">
        <v>2</v>
      </c>
      <c r="F2612" s="31" t="s">
        <v>1314</v>
      </c>
      <c r="G2612" s="32">
        <v>1</v>
      </c>
      <c r="H2612" s="32" t="s">
        <v>19</v>
      </c>
      <c r="I2612" s="32"/>
      <c r="J2612" s="83"/>
      <c r="K2612" s="98"/>
      <c r="L2612" s="98"/>
      <c r="M2612" s="98"/>
      <c r="N2612" s="83"/>
      <c r="O2612" s="33"/>
      <c r="P2612" s="81" t="s">
        <v>2873</v>
      </c>
      <c r="Q2612" s="33">
        <v>500</v>
      </c>
      <c r="R2612" s="39" t="s">
        <v>1292</v>
      </c>
    </row>
    <row r="2613" spans="1:18" ht="18" customHeight="1" x14ac:dyDescent="0.15">
      <c r="A2613" s="30">
        <v>6</v>
      </c>
      <c r="B2613" s="31" t="s">
        <v>1288</v>
      </c>
      <c r="C2613" s="31">
        <v>1</v>
      </c>
      <c r="D2613" s="31" t="s">
        <v>1289</v>
      </c>
      <c r="E2613" s="31">
        <v>2</v>
      </c>
      <c r="F2613" s="31" t="s">
        <v>1314</v>
      </c>
      <c r="G2613" s="31">
        <v>1</v>
      </c>
      <c r="H2613" s="31" t="s">
        <v>19</v>
      </c>
      <c r="I2613" s="32">
        <v>21</v>
      </c>
      <c r="J2613" s="83" t="s">
        <v>1315</v>
      </c>
      <c r="K2613" s="98">
        <v>101</v>
      </c>
      <c r="L2613" s="98">
        <v>101</v>
      </c>
      <c r="M2613" s="98">
        <f>K2613-L2613</f>
        <v>0</v>
      </c>
      <c r="N2613" s="83" t="s">
        <v>3666</v>
      </c>
      <c r="O2613" s="98">
        <v>100800</v>
      </c>
      <c r="P2613" s="81"/>
      <c r="Q2613" s="33"/>
      <c r="R2613" s="39" t="s">
        <v>1292</v>
      </c>
    </row>
    <row r="2614" spans="1:18" ht="18" customHeight="1" x14ac:dyDescent="0.15">
      <c r="A2614" s="30">
        <v>6</v>
      </c>
      <c r="B2614" s="31" t="s">
        <v>1288</v>
      </c>
      <c r="C2614" s="31">
        <v>1</v>
      </c>
      <c r="D2614" s="31" t="s">
        <v>1289</v>
      </c>
      <c r="E2614" s="31">
        <v>2</v>
      </c>
      <c r="F2614" s="31" t="s">
        <v>1314</v>
      </c>
      <c r="G2614" s="32">
        <v>2</v>
      </c>
      <c r="H2614" s="32" t="s">
        <v>20</v>
      </c>
      <c r="I2614" s="32"/>
      <c r="J2614" s="83"/>
      <c r="K2614" s="98"/>
      <c r="L2614" s="98"/>
      <c r="M2614" s="98"/>
      <c r="N2614" s="83"/>
      <c r="O2614" s="33"/>
      <c r="P2614" s="81"/>
      <c r="Q2614" s="33"/>
      <c r="R2614" s="39" t="s">
        <v>1292</v>
      </c>
    </row>
    <row r="2615" spans="1:18" ht="18" customHeight="1" x14ac:dyDescent="0.15">
      <c r="A2615" s="30">
        <v>6</v>
      </c>
      <c r="B2615" s="31" t="s">
        <v>1288</v>
      </c>
      <c r="C2615" s="31">
        <v>1</v>
      </c>
      <c r="D2615" s="31" t="s">
        <v>1289</v>
      </c>
      <c r="E2615" s="31">
        <v>2</v>
      </c>
      <c r="F2615" s="31" t="s">
        <v>1314</v>
      </c>
      <c r="G2615" s="31">
        <v>2</v>
      </c>
      <c r="H2615" s="31" t="s">
        <v>20</v>
      </c>
      <c r="I2615" s="32">
        <v>3</v>
      </c>
      <c r="J2615" s="83" t="s">
        <v>21</v>
      </c>
      <c r="K2615" s="98">
        <v>25717</v>
      </c>
      <c r="L2615" s="98">
        <v>25646</v>
      </c>
      <c r="M2615" s="98">
        <f>K2615-L2615</f>
        <v>71</v>
      </c>
      <c r="N2615" s="83" t="s">
        <v>70</v>
      </c>
      <c r="O2615" s="98">
        <v>25716900</v>
      </c>
      <c r="P2615" s="81"/>
      <c r="Q2615" s="33"/>
      <c r="R2615" s="39" t="s">
        <v>1292</v>
      </c>
    </row>
    <row r="2616" spans="1:18" ht="18" customHeight="1" x14ac:dyDescent="0.15">
      <c r="A2616" s="30">
        <v>6</v>
      </c>
      <c r="B2616" s="31" t="s">
        <v>1288</v>
      </c>
      <c r="C2616" s="31">
        <v>1</v>
      </c>
      <c r="D2616" s="31" t="s">
        <v>1289</v>
      </c>
      <c r="E2616" s="31">
        <v>2</v>
      </c>
      <c r="F2616" s="31" t="s">
        <v>1314</v>
      </c>
      <c r="G2616" s="32">
        <v>3</v>
      </c>
      <c r="H2616" s="32" t="s">
        <v>22</v>
      </c>
      <c r="I2616" s="32"/>
      <c r="J2616" s="83"/>
      <c r="K2616" s="98"/>
      <c r="L2616" s="98"/>
      <c r="M2616" s="98"/>
      <c r="N2616" s="83"/>
      <c r="O2616" s="33"/>
      <c r="P2616" s="81"/>
      <c r="Q2616" s="33"/>
      <c r="R2616" s="39" t="s">
        <v>1292</v>
      </c>
    </row>
    <row r="2617" spans="1:18" ht="18" customHeight="1" x14ac:dyDescent="0.15">
      <c r="A2617" s="30">
        <v>6</v>
      </c>
      <c r="B2617" s="31" t="s">
        <v>1288</v>
      </c>
      <c r="C2617" s="31">
        <v>1</v>
      </c>
      <c r="D2617" s="31" t="s">
        <v>1289</v>
      </c>
      <c r="E2617" s="31">
        <v>2</v>
      </c>
      <c r="F2617" s="31" t="s">
        <v>1314</v>
      </c>
      <c r="G2617" s="31">
        <v>3</v>
      </c>
      <c r="H2617" s="31" t="s">
        <v>22</v>
      </c>
      <c r="I2617" s="32">
        <v>31</v>
      </c>
      <c r="J2617" s="83" t="s">
        <v>23</v>
      </c>
      <c r="K2617" s="98">
        <v>678</v>
      </c>
      <c r="L2617" s="98">
        <v>951</v>
      </c>
      <c r="M2617" s="98">
        <f t="shared" ref="M2617:M2619" si="149">K2617-L2617</f>
        <v>-273</v>
      </c>
      <c r="N2617" s="83" t="s">
        <v>70</v>
      </c>
      <c r="O2617" s="98">
        <v>678000</v>
      </c>
      <c r="P2617" s="81"/>
      <c r="Q2617" s="33"/>
      <c r="R2617" s="39" t="s">
        <v>1292</v>
      </c>
    </row>
    <row r="2618" spans="1:18" ht="18" customHeight="1" x14ac:dyDescent="0.15">
      <c r="A2618" s="30">
        <v>6</v>
      </c>
      <c r="B2618" s="31" t="s">
        <v>1288</v>
      </c>
      <c r="C2618" s="31">
        <v>1</v>
      </c>
      <c r="D2618" s="31" t="s">
        <v>1289</v>
      </c>
      <c r="E2618" s="31">
        <v>2</v>
      </c>
      <c r="F2618" s="31" t="s">
        <v>1314</v>
      </c>
      <c r="G2618" s="31">
        <v>3</v>
      </c>
      <c r="H2618" s="31" t="s">
        <v>22</v>
      </c>
      <c r="I2618" s="32">
        <v>33</v>
      </c>
      <c r="J2618" s="83" t="s">
        <v>24</v>
      </c>
      <c r="K2618" s="98">
        <v>486</v>
      </c>
      <c r="L2618" s="98">
        <v>678</v>
      </c>
      <c r="M2618" s="98">
        <f t="shared" si="149"/>
        <v>-192</v>
      </c>
      <c r="N2618" s="83" t="s">
        <v>70</v>
      </c>
      <c r="O2618" s="98">
        <v>486000</v>
      </c>
      <c r="P2618" s="81"/>
      <c r="Q2618" s="33"/>
      <c r="R2618" s="39" t="s">
        <v>1292</v>
      </c>
    </row>
    <row r="2619" spans="1:18" ht="18" customHeight="1" x14ac:dyDescent="0.15">
      <c r="A2619" s="30">
        <v>6</v>
      </c>
      <c r="B2619" s="31" t="s">
        <v>1288</v>
      </c>
      <c r="C2619" s="31">
        <v>1</v>
      </c>
      <c r="D2619" s="31" t="s">
        <v>1289</v>
      </c>
      <c r="E2619" s="31">
        <v>2</v>
      </c>
      <c r="F2619" s="31" t="s">
        <v>1314</v>
      </c>
      <c r="G2619" s="31">
        <v>3</v>
      </c>
      <c r="H2619" s="31" t="s">
        <v>22</v>
      </c>
      <c r="I2619" s="32">
        <v>35</v>
      </c>
      <c r="J2619" s="83" t="s">
        <v>25</v>
      </c>
      <c r="K2619" s="98">
        <v>1130</v>
      </c>
      <c r="L2619" s="98">
        <v>1130</v>
      </c>
      <c r="M2619" s="98">
        <f t="shared" si="149"/>
        <v>0</v>
      </c>
      <c r="N2619" s="83" t="s">
        <v>1316</v>
      </c>
      <c r="O2619" s="98">
        <v>1130000</v>
      </c>
      <c r="P2619" s="81"/>
      <c r="Q2619" s="33"/>
      <c r="R2619" s="39" t="s">
        <v>1292</v>
      </c>
    </row>
    <row r="2620" spans="1:18" ht="18" customHeight="1" x14ac:dyDescent="0.15">
      <c r="A2620" s="30">
        <v>6</v>
      </c>
      <c r="B2620" s="31" t="s">
        <v>1288</v>
      </c>
      <c r="C2620" s="31">
        <v>1</v>
      </c>
      <c r="D2620" s="31" t="s">
        <v>1289</v>
      </c>
      <c r="E2620" s="31">
        <v>2</v>
      </c>
      <c r="F2620" s="31" t="s">
        <v>1314</v>
      </c>
      <c r="G2620" s="31">
        <v>3</v>
      </c>
      <c r="H2620" s="31" t="s">
        <v>22</v>
      </c>
      <c r="I2620" s="31">
        <v>35</v>
      </c>
      <c r="J2620" s="84" t="s">
        <v>25</v>
      </c>
      <c r="K2620" s="98"/>
      <c r="L2620" s="98"/>
      <c r="M2620" s="98"/>
      <c r="N2620" s="83" t="s">
        <v>1317</v>
      </c>
      <c r="O2620" s="98"/>
      <c r="P2620" s="81"/>
      <c r="Q2620" s="33"/>
      <c r="R2620" s="39" t="s">
        <v>1292</v>
      </c>
    </row>
    <row r="2621" spans="1:18" ht="18" customHeight="1" x14ac:dyDescent="0.15">
      <c r="A2621" s="30">
        <v>6</v>
      </c>
      <c r="B2621" s="31" t="s">
        <v>1288</v>
      </c>
      <c r="C2621" s="31">
        <v>1</v>
      </c>
      <c r="D2621" s="31" t="s">
        <v>1289</v>
      </c>
      <c r="E2621" s="31">
        <v>2</v>
      </c>
      <c r="F2621" s="31" t="s">
        <v>1314</v>
      </c>
      <c r="G2621" s="31">
        <v>3</v>
      </c>
      <c r="H2621" s="31" t="s">
        <v>22</v>
      </c>
      <c r="I2621" s="32">
        <v>38</v>
      </c>
      <c r="J2621" s="83" t="s">
        <v>74</v>
      </c>
      <c r="K2621" s="98">
        <v>748</v>
      </c>
      <c r="L2621" s="98">
        <v>748</v>
      </c>
      <c r="M2621" s="98">
        <f t="shared" ref="M2621:M2624" si="150">K2621-L2621</f>
        <v>0</v>
      </c>
      <c r="N2621" s="83" t="s">
        <v>70</v>
      </c>
      <c r="O2621" s="98">
        <v>747600</v>
      </c>
      <c r="P2621" s="81"/>
      <c r="Q2621" s="33"/>
      <c r="R2621" s="39" t="s">
        <v>1292</v>
      </c>
    </row>
    <row r="2622" spans="1:18" ht="18" customHeight="1" x14ac:dyDescent="0.15">
      <c r="A2622" s="30">
        <v>6</v>
      </c>
      <c r="B2622" s="31" t="s">
        <v>1288</v>
      </c>
      <c r="C2622" s="31">
        <v>1</v>
      </c>
      <c r="D2622" s="31" t="s">
        <v>1289</v>
      </c>
      <c r="E2622" s="31">
        <v>2</v>
      </c>
      <c r="F2622" s="31" t="s">
        <v>1314</v>
      </c>
      <c r="G2622" s="31">
        <v>3</v>
      </c>
      <c r="H2622" s="31" t="s">
        <v>22</v>
      </c>
      <c r="I2622" s="32">
        <v>39</v>
      </c>
      <c r="J2622" s="83" t="s">
        <v>26</v>
      </c>
      <c r="K2622" s="98">
        <v>6120</v>
      </c>
      <c r="L2622" s="98">
        <v>6161</v>
      </c>
      <c r="M2622" s="98">
        <f t="shared" si="150"/>
        <v>-41</v>
      </c>
      <c r="N2622" s="83" t="s">
        <v>70</v>
      </c>
      <c r="O2622" s="98">
        <v>6119164</v>
      </c>
      <c r="P2622" s="81"/>
      <c r="Q2622" s="33"/>
      <c r="R2622" s="39" t="s">
        <v>1292</v>
      </c>
    </row>
    <row r="2623" spans="1:18" ht="18" customHeight="1" x14ac:dyDescent="0.15">
      <c r="A2623" s="30">
        <v>6</v>
      </c>
      <c r="B2623" s="31" t="s">
        <v>1288</v>
      </c>
      <c r="C2623" s="31">
        <v>1</v>
      </c>
      <c r="D2623" s="31" t="s">
        <v>1289</v>
      </c>
      <c r="E2623" s="31">
        <v>2</v>
      </c>
      <c r="F2623" s="31" t="s">
        <v>1314</v>
      </c>
      <c r="G2623" s="31">
        <v>3</v>
      </c>
      <c r="H2623" s="31" t="s">
        <v>22</v>
      </c>
      <c r="I2623" s="32">
        <v>40</v>
      </c>
      <c r="J2623" s="83" t="s">
        <v>27</v>
      </c>
      <c r="K2623" s="98">
        <v>4250</v>
      </c>
      <c r="L2623" s="98">
        <v>4125</v>
      </c>
      <c r="M2623" s="98">
        <f t="shared" si="150"/>
        <v>125</v>
      </c>
      <c r="N2623" s="83" t="s">
        <v>70</v>
      </c>
      <c r="O2623" s="98">
        <v>4249492</v>
      </c>
      <c r="P2623" s="81"/>
      <c r="Q2623" s="33"/>
      <c r="R2623" s="39" t="s">
        <v>1292</v>
      </c>
    </row>
    <row r="2624" spans="1:18" ht="18" customHeight="1" x14ac:dyDescent="0.15">
      <c r="A2624" s="30">
        <v>6</v>
      </c>
      <c r="B2624" s="31" t="s">
        <v>1288</v>
      </c>
      <c r="C2624" s="31">
        <v>1</v>
      </c>
      <c r="D2624" s="31" t="s">
        <v>1289</v>
      </c>
      <c r="E2624" s="31">
        <v>2</v>
      </c>
      <c r="F2624" s="31" t="s">
        <v>1314</v>
      </c>
      <c r="G2624" s="31">
        <v>3</v>
      </c>
      <c r="H2624" s="31" t="s">
        <v>22</v>
      </c>
      <c r="I2624" s="32">
        <v>41</v>
      </c>
      <c r="J2624" s="83" t="s">
        <v>75</v>
      </c>
      <c r="K2624" s="98">
        <v>443</v>
      </c>
      <c r="L2624" s="98">
        <v>481</v>
      </c>
      <c r="M2624" s="98">
        <f t="shared" si="150"/>
        <v>-38</v>
      </c>
      <c r="N2624" s="83" t="s">
        <v>70</v>
      </c>
      <c r="O2624" s="98">
        <v>442600</v>
      </c>
      <c r="P2624" s="81"/>
      <c r="Q2624" s="33"/>
      <c r="R2624" s="39" t="s">
        <v>1292</v>
      </c>
    </row>
    <row r="2625" spans="1:18" ht="18" customHeight="1" x14ac:dyDescent="0.15">
      <c r="A2625" s="30">
        <v>6</v>
      </c>
      <c r="B2625" s="31" t="s">
        <v>1288</v>
      </c>
      <c r="C2625" s="31">
        <v>1</v>
      </c>
      <c r="D2625" s="31" t="s">
        <v>1289</v>
      </c>
      <c r="E2625" s="31">
        <v>2</v>
      </c>
      <c r="F2625" s="31" t="s">
        <v>1314</v>
      </c>
      <c r="G2625" s="32">
        <v>4</v>
      </c>
      <c r="H2625" s="32" t="s">
        <v>28</v>
      </c>
      <c r="I2625" s="32"/>
      <c r="J2625" s="83"/>
      <c r="K2625" s="98"/>
      <c r="L2625" s="98"/>
      <c r="M2625" s="98"/>
      <c r="N2625" s="83"/>
      <c r="O2625" s="33"/>
      <c r="P2625" s="81"/>
      <c r="Q2625" s="33"/>
      <c r="R2625" s="39" t="s">
        <v>1292</v>
      </c>
    </row>
    <row r="2626" spans="1:18" ht="18" customHeight="1" x14ac:dyDescent="0.15">
      <c r="A2626" s="30">
        <v>6</v>
      </c>
      <c r="B2626" s="31" t="s">
        <v>1288</v>
      </c>
      <c r="C2626" s="31">
        <v>1</v>
      </c>
      <c r="D2626" s="31" t="s">
        <v>1289</v>
      </c>
      <c r="E2626" s="31">
        <v>2</v>
      </c>
      <c r="F2626" s="31" t="s">
        <v>1314</v>
      </c>
      <c r="G2626" s="31">
        <v>4</v>
      </c>
      <c r="H2626" s="31" t="s">
        <v>28</v>
      </c>
      <c r="I2626" s="32">
        <v>31</v>
      </c>
      <c r="J2626" s="83" t="s">
        <v>29</v>
      </c>
      <c r="K2626" s="98">
        <v>8046</v>
      </c>
      <c r="L2626" s="98">
        <v>8058</v>
      </c>
      <c r="M2626" s="98">
        <f t="shared" ref="M2626:M2627" si="151">K2626-L2626</f>
        <v>-12</v>
      </c>
      <c r="N2626" s="83" t="s">
        <v>70</v>
      </c>
      <c r="O2626" s="98">
        <v>8045403</v>
      </c>
      <c r="P2626" s="81"/>
      <c r="Q2626" s="33"/>
      <c r="R2626" s="39" t="s">
        <v>1292</v>
      </c>
    </row>
    <row r="2627" spans="1:18" ht="18" customHeight="1" x14ac:dyDescent="0.15">
      <c r="A2627" s="30">
        <v>6</v>
      </c>
      <c r="B2627" s="31" t="s">
        <v>1288</v>
      </c>
      <c r="C2627" s="31">
        <v>1</v>
      </c>
      <c r="D2627" s="31" t="s">
        <v>1289</v>
      </c>
      <c r="E2627" s="31">
        <v>2</v>
      </c>
      <c r="F2627" s="31" t="s">
        <v>1314</v>
      </c>
      <c r="G2627" s="31">
        <v>4</v>
      </c>
      <c r="H2627" s="31" t="s">
        <v>28</v>
      </c>
      <c r="I2627" s="32">
        <v>41</v>
      </c>
      <c r="J2627" s="83" t="s">
        <v>149</v>
      </c>
      <c r="K2627" s="98">
        <v>486</v>
      </c>
      <c r="L2627" s="98">
        <v>0</v>
      </c>
      <c r="M2627" s="98">
        <f t="shared" si="151"/>
        <v>486</v>
      </c>
      <c r="N2627" s="83" t="s">
        <v>1318</v>
      </c>
      <c r="O2627" s="98"/>
      <c r="P2627" s="81"/>
      <c r="Q2627" s="33"/>
      <c r="R2627" s="39" t="s">
        <v>1292</v>
      </c>
    </row>
    <row r="2628" spans="1:18" ht="18" customHeight="1" x14ac:dyDescent="0.15">
      <c r="A2628" s="30">
        <v>6</v>
      </c>
      <c r="B2628" s="31" t="s">
        <v>1288</v>
      </c>
      <c r="C2628" s="31">
        <v>1</v>
      </c>
      <c r="D2628" s="31" t="s">
        <v>1289</v>
      </c>
      <c r="E2628" s="31">
        <v>2</v>
      </c>
      <c r="F2628" s="31" t="s">
        <v>1314</v>
      </c>
      <c r="G2628" s="31">
        <v>4</v>
      </c>
      <c r="H2628" s="31" t="s">
        <v>28</v>
      </c>
      <c r="I2628" s="31">
        <v>41</v>
      </c>
      <c r="J2628" s="84" t="s">
        <v>149</v>
      </c>
      <c r="K2628" s="98"/>
      <c r="L2628" s="98"/>
      <c r="M2628" s="98"/>
      <c r="N2628" s="83" t="s">
        <v>1319</v>
      </c>
      <c r="O2628" s="98"/>
      <c r="P2628" s="81"/>
      <c r="Q2628" s="33"/>
      <c r="R2628" s="39" t="s">
        <v>1292</v>
      </c>
    </row>
    <row r="2629" spans="1:18" ht="18" customHeight="1" x14ac:dyDescent="0.15">
      <c r="A2629" s="30">
        <v>6</v>
      </c>
      <c r="B2629" s="31" t="s">
        <v>1288</v>
      </c>
      <c r="C2629" s="31">
        <v>1</v>
      </c>
      <c r="D2629" s="31" t="s">
        <v>1289</v>
      </c>
      <c r="E2629" s="31">
        <v>2</v>
      </c>
      <c r="F2629" s="31" t="s">
        <v>1314</v>
      </c>
      <c r="G2629" s="31">
        <v>4</v>
      </c>
      <c r="H2629" s="31" t="s">
        <v>28</v>
      </c>
      <c r="I2629" s="31">
        <v>41</v>
      </c>
      <c r="J2629" s="84" t="s">
        <v>149</v>
      </c>
      <c r="K2629" s="98"/>
      <c r="L2629" s="98"/>
      <c r="M2629" s="98"/>
      <c r="N2629" s="83" t="s">
        <v>4383</v>
      </c>
      <c r="O2629" s="98">
        <v>486000</v>
      </c>
      <c r="P2629" s="81"/>
      <c r="Q2629" s="33"/>
      <c r="R2629" s="39" t="s">
        <v>1292</v>
      </c>
    </row>
    <row r="2630" spans="1:18" ht="18" customHeight="1" x14ac:dyDescent="0.15">
      <c r="A2630" s="30">
        <v>6</v>
      </c>
      <c r="B2630" s="31" t="s">
        <v>1288</v>
      </c>
      <c r="C2630" s="31">
        <v>1</v>
      </c>
      <c r="D2630" s="31" t="s">
        <v>1289</v>
      </c>
      <c r="E2630" s="31">
        <v>2</v>
      </c>
      <c r="F2630" s="31" t="s">
        <v>1314</v>
      </c>
      <c r="G2630" s="32">
        <v>7</v>
      </c>
      <c r="H2630" s="32" t="s">
        <v>44</v>
      </c>
      <c r="I2630" s="32"/>
      <c r="J2630" s="83"/>
      <c r="K2630" s="98"/>
      <c r="L2630" s="98"/>
      <c r="M2630" s="98"/>
      <c r="N2630" s="83"/>
      <c r="O2630" s="33"/>
      <c r="P2630" s="81"/>
      <c r="Q2630" s="33"/>
      <c r="R2630" s="39" t="s">
        <v>1292</v>
      </c>
    </row>
    <row r="2631" spans="1:18" ht="18" customHeight="1" x14ac:dyDescent="0.15">
      <c r="A2631" s="30">
        <v>6</v>
      </c>
      <c r="B2631" s="31" t="s">
        <v>1288</v>
      </c>
      <c r="C2631" s="31">
        <v>1</v>
      </c>
      <c r="D2631" s="31" t="s">
        <v>1289</v>
      </c>
      <c r="E2631" s="31">
        <v>2</v>
      </c>
      <c r="F2631" s="31" t="s">
        <v>1314</v>
      </c>
      <c r="G2631" s="31">
        <v>7</v>
      </c>
      <c r="H2631" s="31" t="s">
        <v>44</v>
      </c>
      <c r="I2631" s="32">
        <v>1</v>
      </c>
      <c r="J2631" s="83" t="s">
        <v>538</v>
      </c>
      <c r="K2631" s="98">
        <v>3120</v>
      </c>
      <c r="L2631" s="98">
        <v>3120</v>
      </c>
      <c r="M2631" s="98">
        <f t="shared" ref="M2631:M2632" si="152">K2631-L2631</f>
        <v>0</v>
      </c>
      <c r="N2631" s="83" t="s">
        <v>3667</v>
      </c>
      <c r="O2631" s="98">
        <v>3120000</v>
      </c>
      <c r="P2631" s="81"/>
      <c r="Q2631" s="33"/>
      <c r="R2631" s="39" t="s">
        <v>1292</v>
      </c>
    </row>
    <row r="2632" spans="1:18" ht="18" customHeight="1" x14ac:dyDescent="0.15">
      <c r="A2632" s="30">
        <v>6</v>
      </c>
      <c r="B2632" s="31" t="s">
        <v>1288</v>
      </c>
      <c r="C2632" s="31">
        <v>1</v>
      </c>
      <c r="D2632" s="31" t="s">
        <v>1289</v>
      </c>
      <c r="E2632" s="31">
        <v>2</v>
      </c>
      <c r="F2632" s="31" t="s">
        <v>1314</v>
      </c>
      <c r="G2632" s="31">
        <v>7</v>
      </c>
      <c r="H2632" s="31" t="s">
        <v>44</v>
      </c>
      <c r="I2632" s="32">
        <v>80</v>
      </c>
      <c r="J2632" s="83" t="s">
        <v>1113</v>
      </c>
      <c r="K2632" s="98">
        <v>120</v>
      </c>
      <c r="L2632" s="98">
        <v>0</v>
      </c>
      <c r="M2632" s="98">
        <f t="shared" si="152"/>
        <v>120</v>
      </c>
      <c r="N2632" s="83" t="s">
        <v>1320</v>
      </c>
      <c r="O2632" s="98">
        <v>120000</v>
      </c>
      <c r="P2632" s="81"/>
      <c r="Q2632" s="33"/>
      <c r="R2632" s="39" t="s">
        <v>1292</v>
      </c>
    </row>
    <row r="2633" spans="1:18" ht="18" customHeight="1" x14ac:dyDescent="0.15">
      <c r="A2633" s="30">
        <v>6</v>
      </c>
      <c r="B2633" s="31" t="s">
        <v>1288</v>
      </c>
      <c r="C2633" s="31">
        <v>1</v>
      </c>
      <c r="D2633" s="31" t="s">
        <v>1289</v>
      </c>
      <c r="E2633" s="31">
        <v>2</v>
      </c>
      <c r="F2633" s="31" t="s">
        <v>1314</v>
      </c>
      <c r="G2633" s="32">
        <v>9</v>
      </c>
      <c r="H2633" s="32" t="s">
        <v>30</v>
      </c>
      <c r="I2633" s="32"/>
      <c r="J2633" s="83"/>
      <c r="K2633" s="98"/>
      <c r="L2633" s="98"/>
      <c r="M2633" s="98"/>
      <c r="N2633" s="83"/>
      <c r="O2633" s="33"/>
      <c r="P2633" s="81"/>
      <c r="Q2633" s="33"/>
      <c r="R2633" s="39" t="s">
        <v>1292</v>
      </c>
    </row>
    <row r="2634" spans="1:18" ht="18" customHeight="1" x14ac:dyDescent="0.15">
      <c r="A2634" s="30">
        <v>6</v>
      </c>
      <c r="B2634" s="31" t="s">
        <v>1288</v>
      </c>
      <c r="C2634" s="31">
        <v>1</v>
      </c>
      <c r="D2634" s="31" t="s">
        <v>1289</v>
      </c>
      <c r="E2634" s="31">
        <v>2</v>
      </c>
      <c r="F2634" s="31" t="s">
        <v>1314</v>
      </c>
      <c r="G2634" s="31">
        <v>9</v>
      </c>
      <c r="H2634" s="31" t="s">
        <v>30</v>
      </c>
      <c r="I2634" s="32">
        <v>1</v>
      </c>
      <c r="J2634" s="83" t="s">
        <v>80</v>
      </c>
      <c r="K2634" s="98">
        <v>44</v>
      </c>
      <c r="L2634" s="98">
        <v>44</v>
      </c>
      <c r="M2634" s="98">
        <f t="shared" ref="M2634:M2635" si="153">K2634-L2634</f>
        <v>0</v>
      </c>
      <c r="N2634" s="83" t="s">
        <v>3668</v>
      </c>
      <c r="O2634" s="98">
        <v>43200</v>
      </c>
      <c r="P2634" s="81"/>
      <c r="Q2634" s="33"/>
      <c r="R2634" s="39" t="s">
        <v>1292</v>
      </c>
    </row>
    <row r="2635" spans="1:18" ht="18" customHeight="1" x14ac:dyDescent="0.15">
      <c r="A2635" s="30">
        <v>6</v>
      </c>
      <c r="B2635" s="31" t="s">
        <v>1288</v>
      </c>
      <c r="C2635" s="31">
        <v>1</v>
      </c>
      <c r="D2635" s="31" t="s">
        <v>1289</v>
      </c>
      <c r="E2635" s="31">
        <v>2</v>
      </c>
      <c r="F2635" s="31" t="s">
        <v>1314</v>
      </c>
      <c r="G2635" s="31">
        <v>9</v>
      </c>
      <c r="H2635" s="31" t="s">
        <v>30</v>
      </c>
      <c r="I2635" s="32">
        <v>2</v>
      </c>
      <c r="J2635" s="83" t="s">
        <v>31</v>
      </c>
      <c r="K2635" s="98">
        <v>18</v>
      </c>
      <c r="L2635" s="98">
        <v>18</v>
      </c>
      <c r="M2635" s="98">
        <f t="shared" si="153"/>
        <v>0</v>
      </c>
      <c r="N2635" s="83" t="s">
        <v>3669</v>
      </c>
      <c r="O2635" s="98">
        <v>18000</v>
      </c>
      <c r="P2635" s="81"/>
      <c r="Q2635" s="33"/>
      <c r="R2635" s="39" t="s">
        <v>1292</v>
      </c>
    </row>
    <row r="2636" spans="1:18" ht="18" customHeight="1" x14ac:dyDescent="0.15">
      <c r="A2636" s="30">
        <v>6</v>
      </c>
      <c r="B2636" s="31" t="s">
        <v>1288</v>
      </c>
      <c r="C2636" s="31">
        <v>1</v>
      </c>
      <c r="D2636" s="31" t="s">
        <v>1289</v>
      </c>
      <c r="E2636" s="31">
        <v>2</v>
      </c>
      <c r="F2636" s="31" t="s">
        <v>1314</v>
      </c>
      <c r="G2636" s="32">
        <v>11</v>
      </c>
      <c r="H2636" s="32" t="s">
        <v>33</v>
      </c>
      <c r="I2636" s="32"/>
      <c r="J2636" s="83"/>
      <c r="K2636" s="98"/>
      <c r="L2636" s="98"/>
      <c r="M2636" s="98"/>
      <c r="N2636" s="83"/>
      <c r="O2636" s="33"/>
      <c r="P2636" s="81"/>
      <c r="Q2636" s="33"/>
      <c r="R2636" s="39" t="s">
        <v>1292</v>
      </c>
    </row>
    <row r="2637" spans="1:18" ht="18" customHeight="1" x14ac:dyDescent="0.15">
      <c r="A2637" s="30">
        <v>6</v>
      </c>
      <c r="B2637" s="31" t="s">
        <v>1288</v>
      </c>
      <c r="C2637" s="31">
        <v>1</v>
      </c>
      <c r="D2637" s="31" t="s">
        <v>1289</v>
      </c>
      <c r="E2637" s="31">
        <v>2</v>
      </c>
      <c r="F2637" s="31" t="s">
        <v>1314</v>
      </c>
      <c r="G2637" s="31">
        <v>11</v>
      </c>
      <c r="H2637" s="31" t="s">
        <v>33</v>
      </c>
      <c r="I2637" s="32">
        <v>1</v>
      </c>
      <c r="J2637" s="83" t="s">
        <v>34</v>
      </c>
      <c r="K2637" s="98">
        <v>58</v>
      </c>
      <c r="L2637" s="98">
        <v>58</v>
      </c>
      <c r="M2637" s="98">
        <f>K2637-L2637</f>
        <v>0</v>
      </c>
      <c r="N2637" s="83" t="s">
        <v>3670</v>
      </c>
      <c r="O2637" s="98">
        <v>37836</v>
      </c>
      <c r="P2637" s="81"/>
      <c r="Q2637" s="33"/>
      <c r="R2637" s="39" t="s">
        <v>1292</v>
      </c>
    </row>
    <row r="2638" spans="1:18" ht="18" customHeight="1" x14ac:dyDescent="0.15">
      <c r="A2638" s="30">
        <v>6</v>
      </c>
      <c r="B2638" s="31" t="s">
        <v>1288</v>
      </c>
      <c r="C2638" s="31">
        <v>1</v>
      </c>
      <c r="D2638" s="31" t="s">
        <v>1289</v>
      </c>
      <c r="E2638" s="31">
        <v>2</v>
      </c>
      <c r="F2638" s="31" t="s">
        <v>1314</v>
      </c>
      <c r="G2638" s="31">
        <v>11</v>
      </c>
      <c r="H2638" s="31" t="s">
        <v>33</v>
      </c>
      <c r="I2638" s="31">
        <v>1</v>
      </c>
      <c r="J2638" s="84" t="s">
        <v>34</v>
      </c>
      <c r="K2638" s="98"/>
      <c r="L2638" s="98"/>
      <c r="M2638" s="98"/>
      <c r="N2638" s="83" t="s">
        <v>1321</v>
      </c>
      <c r="O2638" s="98">
        <v>20000</v>
      </c>
      <c r="P2638" s="81"/>
      <c r="Q2638" s="33"/>
      <c r="R2638" s="39" t="s">
        <v>1292</v>
      </c>
    </row>
    <row r="2639" spans="1:18" ht="18" customHeight="1" x14ac:dyDescent="0.15">
      <c r="A2639" s="30">
        <v>6</v>
      </c>
      <c r="B2639" s="31" t="s">
        <v>1288</v>
      </c>
      <c r="C2639" s="31">
        <v>1</v>
      </c>
      <c r="D2639" s="31" t="s">
        <v>1289</v>
      </c>
      <c r="E2639" s="31">
        <v>2</v>
      </c>
      <c r="F2639" s="31" t="s">
        <v>1314</v>
      </c>
      <c r="G2639" s="31">
        <v>11</v>
      </c>
      <c r="H2639" s="31" t="s">
        <v>33</v>
      </c>
      <c r="I2639" s="32">
        <v>3</v>
      </c>
      <c r="J2639" s="83" t="s">
        <v>35</v>
      </c>
      <c r="K2639" s="98">
        <v>15</v>
      </c>
      <c r="L2639" s="98">
        <v>15</v>
      </c>
      <c r="M2639" s="98">
        <f>K2639-L2639</f>
        <v>0</v>
      </c>
      <c r="N2639" s="83" t="s">
        <v>1322</v>
      </c>
      <c r="O2639" s="98">
        <v>15000</v>
      </c>
      <c r="P2639" s="81"/>
      <c r="Q2639" s="33"/>
      <c r="R2639" s="39" t="s">
        <v>1292</v>
      </c>
    </row>
    <row r="2640" spans="1:18" ht="18" customHeight="1" x14ac:dyDescent="0.15">
      <c r="A2640" s="30">
        <v>6</v>
      </c>
      <c r="B2640" s="31" t="s">
        <v>1288</v>
      </c>
      <c r="C2640" s="31">
        <v>1</v>
      </c>
      <c r="D2640" s="31" t="s">
        <v>1289</v>
      </c>
      <c r="E2640" s="31">
        <v>2</v>
      </c>
      <c r="F2640" s="31" t="s">
        <v>1314</v>
      </c>
      <c r="G2640" s="32">
        <v>12</v>
      </c>
      <c r="H2640" s="32" t="s">
        <v>36</v>
      </c>
      <c r="I2640" s="32"/>
      <c r="J2640" s="83"/>
      <c r="K2640" s="98"/>
      <c r="L2640" s="98"/>
      <c r="M2640" s="98"/>
      <c r="N2640" s="83"/>
      <c r="O2640" s="33"/>
      <c r="P2640" s="81"/>
      <c r="Q2640" s="33"/>
      <c r="R2640" s="39" t="s">
        <v>1292</v>
      </c>
    </row>
    <row r="2641" spans="1:18" ht="18" customHeight="1" x14ac:dyDescent="0.15">
      <c r="A2641" s="30">
        <v>6</v>
      </c>
      <c r="B2641" s="31" t="s">
        <v>1288</v>
      </c>
      <c r="C2641" s="31">
        <v>1</v>
      </c>
      <c r="D2641" s="31" t="s">
        <v>1289</v>
      </c>
      <c r="E2641" s="31">
        <v>2</v>
      </c>
      <c r="F2641" s="31" t="s">
        <v>1314</v>
      </c>
      <c r="G2641" s="31">
        <v>12</v>
      </c>
      <c r="H2641" s="31" t="s">
        <v>36</v>
      </c>
      <c r="I2641" s="32">
        <v>1</v>
      </c>
      <c r="J2641" s="83" t="s">
        <v>37</v>
      </c>
      <c r="K2641" s="98">
        <v>10</v>
      </c>
      <c r="L2641" s="98">
        <v>10</v>
      </c>
      <c r="M2641" s="98">
        <f t="shared" ref="M2641:M2642" si="154">K2641-L2641</f>
        <v>0</v>
      </c>
      <c r="N2641" s="83" t="s">
        <v>66</v>
      </c>
      <c r="O2641" s="98">
        <v>10000</v>
      </c>
      <c r="P2641" s="81"/>
      <c r="Q2641" s="33"/>
      <c r="R2641" s="39" t="s">
        <v>1292</v>
      </c>
    </row>
    <row r="2642" spans="1:18" ht="18" customHeight="1" x14ac:dyDescent="0.15">
      <c r="A2642" s="30">
        <v>6</v>
      </c>
      <c r="B2642" s="31" t="s">
        <v>1288</v>
      </c>
      <c r="C2642" s="31">
        <v>1</v>
      </c>
      <c r="D2642" s="31" t="s">
        <v>1289</v>
      </c>
      <c r="E2642" s="31">
        <v>2</v>
      </c>
      <c r="F2642" s="31" t="s">
        <v>1314</v>
      </c>
      <c r="G2642" s="31">
        <v>12</v>
      </c>
      <c r="H2642" s="31" t="s">
        <v>36</v>
      </c>
      <c r="I2642" s="32">
        <v>11</v>
      </c>
      <c r="J2642" s="83" t="s">
        <v>38</v>
      </c>
      <c r="K2642" s="98">
        <v>5</v>
      </c>
      <c r="L2642" s="98">
        <v>5</v>
      </c>
      <c r="M2642" s="98">
        <f t="shared" si="154"/>
        <v>0</v>
      </c>
      <c r="N2642" s="83" t="s">
        <v>1323</v>
      </c>
      <c r="O2642" s="98">
        <v>4650</v>
      </c>
      <c r="P2642" s="81"/>
      <c r="Q2642" s="33"/>
      <c r="R2642" s="39" t="s">
        <v>1292</v>
      </c>
    </row>
    <row r="2643" spans="1:18" ht="18" customHeight="1" x14ac:dyDescent="0.15">
      <c r="A2643" s="30">
        <v>6</v>
      </c>
      <c r="B2643" s="31" t="s">
        <v>1288</v>
      </c>
      <c r="C2643" s="31">
        <v>1</v>
      </c>
      <c r="D2643" s="31" t="s">
        <v>1289</v>
      </c>
      <c r="E2643" s="31">
        <v>2</v>
      </c>
      <c r="F2643" s="31" t="s">
        <v>1314</v>
      </c>
      <c r="G2643" s="32">
        <v>14</v>
      </c>
      <c r="H2643" s="32" t="s">
        <v>40</v>
      </c>
      <c r="I2643" s="32"/>
      <c r="J2643" s="83"/>
      <c r="K2643" s="98"/>
      <c r="L2643" s="98"/>
      <c r="M2643" s="98"/>
      <c r="N2643" s="83"/>
      <c r="O2643" s="33"/>
      <c r="P2643" s="81"/>
      <c r="Q2643" s="33"/>
      <c r="R2643" s="39" t="s">
        <v>1292</v>
      </c>
    </row>
    <row r="2644" spans="1:18" ht="18" customHeight="1" x14ac:dyDescent="0.15">
      <c r="A2644" s="30">
        <v>6</v>
      </c>
      <c r="B2644" s="31" t="s">
        <v>1288</v>
      </c>
      <c r="C2644" s="31">
        <v>1</v>
      </c>
      <c r="D2644" s="31" t="s">
        <v>1289</v>
      </c>
      <c r="E2644" s="31">
        <v>2</v>
      </c>
      <c r="F2644" s="31" t="s">
        <v>1314</v>
      </c>
      <c r="G2644" s="31">
        <v>14</v>
      </c>
      <c r="H2644" s="31" t="s">
        <v>40</v>
      </c>
      <c r="I2644" s="32">
        <v>1</v>
      </c>
      <c r="J2644" s="83" t="s">
        <v>41</v>
      </c>
      <c r="K2644" s="98">
        <v>20</v>
      </c>
      <c r="L2644" s="98">
        <v>20</v>
      </c>
      <c r="M2644" s="98">
        <f>K2644-L2644</f>
        <v>0</v>
      </c>
      <c r="N2644" s="83" t="s">
        <v>41</v>
      </c>
      <c r="O2644" s="98">
        <v>20000</v>
      </c>
      <c r="P2644" s="81"/>
      <c r="Q2644" s="33"/>
      <c r="R2644" s="39" t="s">
        <v>1292</v>
      </c>
    </row>
    <row r="2645" spans="1:18" ht="18" customHeight="1" x14ac:dyDescent="0.15">
      <c r="A2645" s="30">
        <v>6</v>
      </c>
      <c r="B2645" s="31" t="s">
        <v>1288</v>
      </c>
      <c r="C2645" s="31">
        <v>1</v>
      </c>
      <c r="D2645" s="31" t="s">
        <v>1289</v>
      </c>
      <c r="E2645" s="31">
        <v>2</v>
      </c>
      <c r="F2645" s="31" t="s">
        <v>1314</v>
      </c>
      <c r="G2645" s="32">
        <v>19</v>
      </c>
      <c r="H2645" s="32" t="s">
        <v>42</v>
      </c>
      <c r="I2645" s="32"/>
      <c r="J2645" s="83"/>
      <c r="K2645" s="98"/>
      <c r="L2645" s="98"/>
      <c r="M2645" s="98"/>
      <c r="N2645" s="83"/>
      <c r="O2645" s="33"/>
      <c r="P2645" s="81"/>
      <c r="Q2645" s="33"/>
      <c r="R2645" s="39" t="s">
        <v>1292</v>
      </c>
    </row>
    <row r="2646" spans="1:18" ht="18" customHeight="1" x14ac:dyDescent="0.15">
      <c r="A2646" s="30">
        <v>6</v>
      </c>
      <c r="B2646" s="31" t="s">
        <v>1288</v>
      </c>
      <c r="C2646" s="31">
        <v>1</v>
      </c>
      <c r="D2646" s="31" t="s">
        <v>1289</v>
      </c>
      <c r="E2646" s="31">
        <v>2</v>
      </c>
      <c r="F2646" s="31" t="s">
        <v>1314</v>
      </c>
      <c r="G2646" s="31">
        <v>19</v>
      </c>
      <c r="H2646" s="31" t="s">
        <v>42</v>
      </c>
      <c r="I2646" s="32">
        <v>11</v>
      </c>
      <c r="J2646" s="83" t="s">
        <v>43</v>
      </c>
      <c r="K2646" s="98">
        <v>54</v>
      </c>
      <c r="L2646" s="98">
        <v>57</v>
      </c>
      <c r="M2646" s="98">
        <f>K2646-L2646</f>
        <v>-3</v>
      </c>
      <c r="N2646" s="83" t="s">
        <v>1324</v>
      </c>
      <c r="O2646" s="98">
        <v>30000</v>
      </c>
      <c r="P2646" s="81"/>
      <c r="Q2646" s="33"/>
      <c r="R2646" s="39" t="s">
        <v>1292</v>
      </c>
    </row>
    <row r="2647" spans="1:18" ht="18" customHeight="1" x14ac:dyDescent="0.15">
      <c r="A2647" s="30">
        <v>6</v>
      </c>
      <c r="B2647" s="31" t="s">
        <v>1288</v>
      </c>
      <c r="C2647" s="31">
        <v>1</v>
      </c>
      <c r="D2647" s="31" t="s">
        <v>1289</v>
      </c>
      <c r="E2647" s="31">
        <v>2</v>
      </c>
      <c r="F2647" s="31" t="s">
        <v>1314</v>
      </c>
      <c r="G2647" s="31">
        <v>19</v>
      </c>
      <c r="H2647" s="31" t="s">
        <v>42</v>
      </c>
      <c r="I2647" s="31">
        <v>11</v>
      </c>
      <c r="J2647" s="84" t="s">
        <v>43</v>
      </c>
      <c r="K2647" s="98"/>
      <c r="L2647" s="98"/>
      <c r="M2647" s="98"/>
      <c r="N2647" s="83" t="s">
        <v>1325</v>
      </c>
      <c r="O2647" s="98">
        <v>960</v>
      </c>
      <c r="P2647" s="81"/>
      <c r="Q2647" s="33"/>
      <c r="R2647" s="39" t="s">
        <v>1292</v>
      </c>
    </row>
    <row r="2648" spans="1:18" ht="18" customHeight="1" x14ac:dyDescent="0.15">
      <c r="A2648" s="30">
        <v>6</v>
      </c>
      <c r="B2648" s="31" t="s">
        <v>1288</v>
      </c>
      <c r="C2648" s="31">
        <v>1</v>
      </c>
      <c r="D2648" s="31" t="s">
        <v>1289</v>
      </c>
      <c r="E2648" s="31">
        <v>2</v>
      </c>
      <c r="F2648" s="31" t="s">
        <v>1314</v>
      </c>
      <c r="G2648" s="31">
        <v>19</v>
      </c>
      <c r="H2648" s="31" t="s">
        <v>42</v>
      </c>
      <c r="I2648" s="31">
        <v>11</v>
      </c>
      <c r="J2648" s="84" t="s">
        <v>43</v>
      </c>
      <c r="K2648" s="98"/>
      <c r="L2648" s="98"/>
      <c r="M2648" s="98"/>
      <c r="N2648" s="83" t="s">
        <v>1326</v>
      </c>
      <c r="O2648" s="98">
        <v>22800</v>
      </c>
      <c r="P2648" s="81"/>
      <c r="Q2648" s="33"/>
      <c r="R2648" s="39" t="s">
        <v>1292</v>
      </c>
    </row>
    <row r="2649" spans="1:18" ht="18" customHeight="1" x14ac:dyDescent="0.15">
      <c r="A2649" s="30">
        <v>6</v>
      </c>
      <c r="B2649" s="31" t="s">
        <v>1288</v>
      </c>
      <c r="C2649" s="31">
        <v>1</v>
      </c>
      <c r="D2649" s="31" t="s">
        <v>1289</v>
      </c>
      <c r="E2649" s="31">
        <v>2</v>
      </c>
      <c r="F2649" s="31" t="s">
        <v>1314</v>
      </c>
      <c r="G2649" s="31">
        <v>19</v>
      </c>
      <c r="H2649" s="31" t="s">
        <v>42</v>
      </c>
      <c r="I2649" s="31">
        <v>11</v>
      </c>
      <c r="J2649" s="84" t="s">
        <v>43</v>
      </c>
      <c r="K2649" s="98"/>
      <c r="L2649" s="98"/>
      <c r="M2649" s="98"/>
      <c r="N2649" s="83" t="s">
        <v>1327</v>
      </c>
      <c r="O2649" s="98"/>
      <c r="P2649" s="81"/>
      <c r="Q2649" s="33"/>
      <c r="R2649" s="39" t="s">
        <v>1292</v>
      </c>
    </row>
    <row r="2650" spans="1:18" s="6" customFormat="1" ht="18" customHeight="1" x14ac:dyDescent="0.15">
      <c r="A2650" s="13">
        <v>6</v>
      </c>
      <c r="B2650" s="14" t="s">
        <v>3062</v>
      </c>
      <c r="C2650" s="19">
        <v>1</v>
      </c>
      <c r="D2650" s="14" t="s">
        <v>1289</v>
      </c>
      <c r="E2650" s="20">
        <v>3</v>
      </c>
      <c r="F2650" s="21" t="s">
        <v>3068</v>
      </c>
      <c r="G2650" s="20"/>
      <c r="H2650" s="21"/>
      <c r="I2650" s="20"/>
      <c r="J2650" s="20"/>
      <c r="K2650" s="22">
        <f>IF(C2650="",SUMIFS($K2651:$K$6096,$A2651:$A$6096,A2650,$E2651:$E$6096,""),IF(E2650="",SUMIFS($K2651:$K$6096,$A2651:$A$6096,A2650,$C2651:$C$6096,C2650,$G2651:$G$6096,""),IF(G2650="",SUMIFS($K2651:$K$6096,$A2651:$A$6096,A2650,$C2651:$C$6096,C2650,$E2651:$E$6096,E2650,$R2651:$R$6096,R2650),IF(I2650="",SUMIFS($K2651:$K$6096,$A2651:$A$6096,A2650,$C2651:$C$6096,C2650,$E2651:$E$6096,E2650,$G2651:$G$6096,G2650,$R2651:$R$6096,R2650),0))))</f>
        <v>65313</v>
      </c>
      <c r="L2650" s="22">
        <f>IF(C2650="",SUMIFS($L2651:$L$6096,$A2651:$A$6096,A2650,$E2651:$E$6096,""),IF(E2650="",SUMIFS($L2651:$L$6096,$A2651:$A$6096,A2650,$C2651:$C$6096,C2650,$G2651:$G$6096,""),IF(G2650="",SUMIFS($L2651:$L$6096,$A2651:$A$6096,A2650,$C2651:$C$6096,C2650,$E2651:$E$6096,E2650,$R2651:$R$6096,R2650),IF(I2650="",SUMIFS($L2651:$L$6096,$A2651:$A$6096,A2650,$C2651:$C$6096,C2650,$E2651:$E$6096,E2650,$G2651:$G$6096,G2650,$R2651:$R$6096,R2650),0))))</f>
        <v>71988</v>
      </c>
      <c r="M2650" s="22">
        <f t="shared" ref="M2650" si="155">K2650-L2650</f>
        <v>-6675</v>
      </c>
      <c r="N2650" s="77"/>
      <c r="O2650" s="23"/>
      <c r="P2650" s="60"/>
      <c r="Q2650" s="73">
        <f>IF(C2650="",SUMIFS($Q2651:$Q$6096,$A2651:$A$6096,A2650,$E2651:$E$6096,""),IF(E2650="",SUMIFS($Q2651:$Q$6096,$A2651:$A$6096,A2650,$C2651:$C$6096,C2650,$G2651:$G$6096,""),IF(G2650="",SUMIFS($Q2651:$Q$6096,$A2651:$A$6096,A2650,$C2651:$C$6096,C2650,$E2651:$E$6096,E2650,$R2651:$R$6096,R2650),IF(I2650="",SUMIFS($Q2651:$Q$6096,$A2651:$A$6096,A2650,$C2651:$C$6096,C2650,$E2651:$E$6096,E2650,$G2651:$G$6096,G2650,$R2651:$R$6096,R2650),0))))</f>
        <v>22227</v>
      </c>
      <c r="R2650" s="61" t="s">
        <v>3064</v>
      </c>
    </row>
    <row r="2651" spans="1:18" ht="18" customHeight="1" x14ac:dyDescent="0.15">
      <c r="A2651" s="30">
        <v>6</v>
      </c>
      <c r="B2651" s="31" t="s">
        <v>1288</v>
      </c>
      <c r="C2651" s="31">
        <v>1</v>
      </c>
      <c r="D2651" s="31" t="s">
        <v>1289</v>
      </c>
      <c r="E2651" s="31">
        <v>3</v>
      </c>
      <c r="F2651" s="31" t="s">
        <v>1328</v>
      </c>
      <c r="G2651" s="32">
        <v>1</v>
      </c>
      <c r="H2651" s="32" t="s">
        <v>19</v>
      </c>
      <c r="I2651" s="32"/>
      <c r="J2651" s="83"/>
      <c r="K2651" s="98"/>
      <c r="L2651" s="98"/>
      <c r="M2651" s="98"/>
      <c r="N2651" s="83"/>
      <c r="O2651" s="33"/>
      <c r="P2651" s="81" t="s">
        <v>2874</v>
      </c>
      <c r="Q2651" s="33">
        <v>505</v>
      </c>
      <c r="R2651" s="39" t="s">
        <v>1292</v>
      </c>
    </row>
    <row r="2652" spans="1:18" ht="18" customHeight="1" x14ac:dyDescent="0.15">
      <c r="A2652" s="30">
        <v>6</v>
      </c>
      <c r="B2652" s="31" t="s">
        <v>1288</v>
      </c>
      <c r="C2652" s="31">
        <v>1</v>
      </c>
      <c r="D2652" s="31" t="s">
        <v>1289</v>
      </c>
      <c r="E2652" s="31">
        <v>3</v>
      </c>
      <c r="F2652" s="31" t="s">
        <v>1328</v>
      </c>
      <c r="G2652" s="31">
        <v>1</v>
      </c>
      <c r="H2652" s="31" t="s">
        <v>19</v>
      </c>
      <c r="I2652" s="32">
        <v>11</v>
      </c>
      <c r="J2652" s="83" t="s">
        <v>1329</v>
      </c>
      <c r="K2652" s="98">
        <v>2460</v>
      </c>
      <c r="L2652" s="98">
        <v>1860</v>
      </c>
      <c r="M2652" s="98">
        <f>K2652-L2652</f>
        <v>600</v>
      </c>
      <c r="N2652" s="83" t="s">
        <v>1330</v>
      </c>
      <c r="O2652" s="98">
        <v>1260000</v>
      </c>
      <c r="P2652" s="81" t="s">
        <v>4869</v>
      </c>
      <c r="Q2652" s="33">
        <v>11250</v>
      </c>
      <c r="R2652" s="39" t="s">
        <v>1292</v>
      </c>
    </row>
    <row r="2653" spans="1:18" ht="18" customHeight="1" x14ac:dyDescent="0.15">
      <c r="A2653" s="30">
        <v>6</v>
      </c>
      <c r="B2653" s="31" t="s">
        <v>1288</v>
      </c>
      <c r="C2653" s="31">
        <v>1</v>
      </c>
      <c r="D2653" s="31" t="s">
        <v>1289</v>
      </c>
      <c r="E2653" s="31">
        <v>3</v>
      </c>
      <c r="F2653" s="31" t="s">
        <v>1328</v>
      </c>
      <c r="G2653" s="31">
        <v>1</v>
      </c>
      <c r="H2653" s="31" t="s">
        <v>19</v>
      </c>
      <c r="I2653" s="31">
        <v>11</v>
      </c>
      <c r="J2653" s="84" t="s">
        <v>1329</v>
      </c>
      <c r="K2653" s="98"/>
      <c r="L2653" s="98"/>
      <c r="M2653" s="98"/>
      <c r="N2653" s="83" t="s">
        <v>1331</v>
      </c>
      <c r="O2653" s="98"/>
      <c r="P2653" s="81" t="s">
        <v>4855</v>
      </c>
      <c r="Q2653" s="33"/>
      <c r="R2653" s="39" t="s">
        <v>1292</v>
      </c>
    </row>
    <row r="2654" spans="1:18" ht="18" customHeight="1" x14ac:dyDescent="0.15">
      <c r="A2654" s="30">
        <v>6</v>
      </c>
      <c r="B2654" s="31" t="s">
        <v>1288</v>
      </c>
      <c r="C2654" s="31">
        <v>1</v>
      </c>
      <c r="D2654" s="31" t="s">
        <v>1289</v>
      </c>
      <c r="E2654" s="31">
        <v>3</v>
      </c>
      <c r="F2654" s="31" t="s">
        <v>1328</v>
      </c>
      <c r="G2654" s="31">
        <v>1</v>
      </c>
      <c r="H2654" s="31" t="s">
        <v>19</v>
      </c>
      <c r="I2654" s="31">
        <v>11</v>
      </c>
      <c r="J2654" s="84" t="s">
        <v>1329</v>
      </c>
      <c r="K2654" s="98"/>
      <c r="L2654" s="98"/>
      <c r="M2654" s="98"/>
      <c r="N2654" s="83" t="s">
        <v>1332</v>
      </c>
      <c r="O2654" s="98"/>
      <c r="P2654" s="81" t="s">
        <v>4870</v>
      </c>
      <c r="Q2654" s="33">
        <v>20</v>
      </c>
      <c r="R2654" s="39" t="s">
        <v>1292</v>
      </c>
    </row>
    <row r="2655" spans="1:18" ht="18" customHeight="1" x14ac:dyDescent="0.15">
      <c r="A2655" s="30">
        <v>6</v>
      </c>
      <c r="B2655" s="31" t="s">
        <v>1288</v>
      </c>
      <c r="C2655" s="31">
        <v>1</v>
      </c>
      <c r="D2655" s="31" t="s">
        <v>1289</v>
      </c>
      <c r="E2655" s="31">
        <v>3</v>
      </c>
      <c r="F2655" s="31" t="s">
        <v>1328</v>
      </c>
      <c r="G2655" s="31">
        <v>1</v>
      </c>
      <c r="H2655" s="31" t="s">
        <v>19</v>
      </c>
      <c r="I2655" s="31">
        <v>11</v>
      </c>
      <c r="J2655" s="84" t="s">
        <v>1329</v>
      </c>
      <c r="K2655" s="98"/>
      <c r="L2655" s="98"/>
      <c r="M2655" s="98"/>
      <c r="N2655" s="83" t="s">
        <v>1333</v>
      </c>
      <c r="O2655" s="98"/>
      <c r="P2655" s="81" t="s">
        <v>4871</v>
      </c>
      <c r="Q2655" s="33"/>
      <c r="R2655" s="39" t="s">
        <v>1292</v>
      </c>
    </row>
    <row r="2656" spans="1:18" ht="18" customHeight="1" x14ac:dyDescent="0.15">
      <c r="A2656" s="30">
        <v>6</v>
      </c>
      <c r="B2656" s="31" t="s">
        <v>1288</v>
      </c>
      <c r="C2656" s="31">
        <v>1</v>
      </c>
      <c r="D2656" s="31" t="s">
        <v>1289</v>
      </c>
      <c r="E2656" s="31">
        <v>3</v>
      </c>
      <c r="F2656" s="31" t="s">
        <v>1328</v>
      </c>
      <c r="G2656" s="31">
        <v>1</v>
      </c>
      <c r="H2656" s="31" t="s">
        <v>19</v>
      </c>
      <c r="I2656" s="31">
        <v>11</v>
      </c>
      <c r="J2656" s="84" t="s">
        <v>1329</v>
      </c>
      <c r="K2656" s="98"/>
      <c r="L2656" s="98"/>
      <c r="M2656" s="98"/>
      <c r="N2656" s="83" t="s">
        <v>4384</v>
      </c>
      <c r="O2656" s="98">
        <v>1200000</v>
      </c>
      <c r="P2656" s="81" t="s">
        <v>4872</v>
      </c>
      <c r="Q2656" s="33">
        <v>1974</v>
      </c>
      <c r="R2656" s="39" t="s">
        <v>1292</v>
      </c>
    </row>
    <row r="2657" spans="1:18" ht="18" customHeight="1" x14ac:dyDescent="0.15">
      <c r="A2657" s="30">
        <v>6</v>
      </c>
      <c r="B2657" s="31" t="s">
        <v>1288</v>
      </c>
      <c r="C2657" s="31">
        <v>1</v>
      </c>
      <c r="D2657" s="31" t="s">
        <v>1289</v>
      </c>
      <c r="E2657" s="31">
        <v>3</v>
      </c>
      <c r="F2657" s="31" t="s">
        <v>1328</v>
      </c>
      <c r="G2657" s="32">
        <v>8</v>
      </c>
      <c r="H2657" s="32" t="s">
        <v>77</v>
      </c>
      <c r="I2657" s="32"/>
      <c r="J2657" s="83"/>
      <c r="K2657" s="98"/>
      <c r="L2657" s="98"/>
      <c r="M2657" s="98"/>
      <c r="N2657" s="83"/>
      <c r="O2657" s="33"/>
      <c r="P2657" s="81" t="s">
        <v>4873</v>
      </c>
      <c r="Q2657" s="33"/>
      <c r="R2657" s="39" t="s">
        <v>1292</v>
      </c>
    </row>
    <row r="2658" spans="1:18" ht="18" customHeight="1" x14ac:dyDescent="0.15">
      <c r="A2658" s="30">
        <v>6</v>
      </c>
      <c r="B2658" s="31" t="s">
        <v>1288</v>
      </c>
      <c r="C2658" s="31">
        <v>1</v>
      </c>
      <c r="D2658" s="31" t="s">
        <v>1289</v>
      </c>
      <c r="E2658" s="31">
        <v>3</v>
      </c>
      <c r="F2658" s="31" t="s">
        <v>1328</v>
      </c>
      <c r="G2658" s="31">
        <v>8</v>
      </c>
      <c r="H2658" s="31" t="s">
        <v>77</v>
      </c>
      <c r="I2658" s="32">
        <v>1</v>
      </c>
      <c r="J2658" s="83" t="s">
        <v>437</v>
      </c>
      <c r="K2658" s="98">
        <v>30</v>
      </c>
      <c r="L2658" s="98">
        <v>30</v>
      </c>
      <c r="M2658" s="98">
        <f>K2658-L2658</f>
        <v>0</v>
      </c>
      <c r="N2658" s="83" t="s">
        <v>1334</v>
      </c>
      <c r="O2658" s="98"/>
      <c r="P2658" s="81" t="s">
        <v>4874</v>
      </c>
      <c r="Q2658" s="33">
        <v>2400</v>
      </c>
      <c r="R2658" s="39" t="s">
        <v>1292</v>
      </c>
    </row>
    <row r="2659" spans="1:18" ht="18" customHeight="1" x14ac:dyDescent="0.15">
      <c r="A2659" s="30">
        <v>6</v>
      </c>
      <c r="B2659" s="31" t="s">
        <v>1288</v>
      </c>
      <c r="C2659" s="31">
        <v>1</v>
      </c>
      <c r="D2659" s="31" t="s">
        <v>1289</v>
      </c>
      <c r="E2659" s="31">
        <v>3</v>
      </c>
      <c r="F2659" s="31" t="s">
        <v>1328</v>
      </c>
      <c r="G2659" s="31">
        <v>8</v>
      </c>
      <c r="H2659" s="31" t="s">
        <v>77</v>
      </c>
      <c r="I2659" s="31">
        <v>1</v>
      </c>
      <c r="J2659" s="84" t="s">
        <v>437</v>
      </c>
      <c r="K2659" s="98"/>
      <c r="L2659" s="98"/>
      <c r="M2659" s="98"/>
      <c r="N2659" s="83" t="s">
        <v>3671</v>
      </c>
      <c r="O2659" s="98">
        <v>30000</v>
      </c>
      <c r="P2659" s="81" t="s">
        <v>4875</v>
      </c>
      <c r="Q2659" s="33"/>
      <c r="R2659" s="39" t="s">
        <v>1292</v>
      </c>
    </row>
    <row r="2660" spans="1:18" ht="18" customHeight="1" x14ac:dyDescent="0.15">
      <c r="A2660" s="30">
        <v>6</v>
      </c>
      <c r="B2660" s="31" t="s">
        <v>1288</v>
      </c>
      <c r="C2660" s="31">
        <v>1</v>
      </c>
      <c r="D2660" s="31" t="s">
        <v>1289</v>
      </c>
      <c r="E2660" s="31">
        <v>3</v>
      </c>
      <c r="F2660" s="31" t="s">
        <v>1328</v>
      </c>
      <c r="G2660" s="31">
        <v>8</v>
      </c>
      <c r="H2660" s="31" t="s">
        <v>77</v>
      </c>
      <c r="I2660" s="32">
        <v>11</v>
      </c>
      <c r="J2660" s="83" t="s">
        <v>78</v>
      </c>
      <c r="K2660" s="98">
        <v>204</v>
      </c>
      <c r="L2660" s="98">
        <v>234</v>
      </c>
      <c r="M2660" s="98">
        <f>K2660-L2660</f>
        <v>-30</v>
      </c>
      <c r="N2660" s="83" t="s">
        <v>3672</v>
      </c>
      <c r="O2660" s="98">
        <v>30000</v>
      </c>
      <c r="P2660" s="81" t="s">
        <v>4876</v>
      </c>
      <c r="Q2660" s="33">
        <v>10</v>
      </c>
      <c r="R2660" s="39" t="s">
        <v>1292</v>
      </c>
    </row>
    <row r="2661" spans="1:18" ht="18" customHeight="1" x14ac:dyDescent="0.15">
      <c r="A2661" s="30">
        <v>6</v>
      </c>
      <c r="B2661" s="31" t="s">
        <v>1288</v>
      </c>
      <c r="C2661" s="31">
        <v>1</v>
      </c>
      <c r="D2661" s="31" t="s">
        <v>1289</v>
      </c>
      <c r="E2661" s="31">
        <v>3</v>
      </c>
      <c r="F2661" s="31" t="s">
        <v>1328</v>
      </c>
      <c r="G2661" s="31">
        <v>8</v>
      </c>
      <c r="H2661" s="31" t="s">
        <v>77</v>
      </c>
      <c r="I2661" s="31">
        <v>11</v>
      </c>
      <c r="J2661" s="84" t="s">
        <v>78</v>
      </c>
      <c r="K2661" s="98"/>
      <c r="L2661" s="98"/>
      <c r="M2661" s="98"/>
      <c r="N2661" s="83" t="s">
        <v>3673</v>
      </c>
      <c r="O2661" s="98">
        <v>168000</v>
      </c>
      <c r="P2661" s="81" t="s">
        <v>4877</v>
      </c>
      <c r="Q2661" s="33">
        <v>3288</v>
      </c>
      <c r="R2661" s="39" t="s">
        <v>1292</v>
      </c>
    </row>
    <row r="2662" spans="1:18" ht="18" customHeight="1" x14ac:dyDescent="0.15">
      <c r="A2662" s="30">
        <v>6</v>
      </c>
      <c r="B2662" s="31" t="s">
        <v>1288</v>
      </c>
      <c r="C2662" s="31">
        <v>1</v>
      </c>
      <c r="D2662" s="31" t="s">
        <v>1289</v>
      </c>
      <c r="E2662" s="31">
        <v>3</v>
      </c>
      <c r="F2662" s="31" t="s">
        <v>1328</v>
      </c>
      <c r="G2662" s="31">
        <v>8</v>
      </c>
      <c r="H2662" s="31" t="s">
        <v>77</v>
      </c>
      <c r="I2662" s="31">
        <v>11</v>
      </c>
      <c r="J2662" s="84" t="s">
        <v>78</v>
      </c>
      <c r="K2662" s="98"/>
      <c r="L2662" s="98"/>
      <c r="M2662" s="98"/>
      <c r="N2662" s="83" t="s">
        <v>1335</v>
      </c>
      <c r="O2662" s="98"/>
      <c r="P2662" s="81" t="s">
        <v>4878</v>
      </c>
      <c r="Q2662" s="33"/>
      <c r="R2662" s="39" t="s">
        <v>1292</v>
      </c>
    </row>
    <row r="2663" spans="1:18" ht="18" customHeight="1" x14ac:dyDescent="0.15">
      <c r="A2663" s="30">
        <v>6</v>
      </c>
      <c r="B2663" s="31" t="s">
        <v>1288</v>
      </c>
      <c r="C2663" s="31">
        <v>1</v>
      </c>
      <c r="D2663" s="31" t="s">
        <v>1289</v>
      </c>
      <c r="E2663" s="31">
        <v>3</v>
      </c>
      <c r="F2663" s="31" t="s">
        <v>1328</v>
      </c>
      <c r="G2663" s="31">
        <v>8</v>
      </c>
      <c r="H2663" s="31" t="s">
        <v>77</v>
      </c>
      <c r="I2663" s="31">
        <v>11</v>
      </c>
      <c r="J2663" s="84" t="s">
        <v>78</v>
      </c>
      <c r="K2663" s="98"/>
      <c r="L2663" s="98"/>
      <c r="M2663" s="98"/>
      <c r="N2663" s="83" t="s">
        <v>3674</v>
      </c>
      <c r="O2663" s="98">
        <v>6000</v>
      </c>
      <c r="P2663" s="81" t="s">
        <v>4879</v>
      </c>
      <c r="Q2663" s="33">
        <v>2480</v>
      </c>
      <c r="R2663" s="39" t="s">
        <v>1292</v>
      </c>
    </row>
    <row r="2664" spans="1:18" ht="18" customHeight="1" x14ac:dyDescent="0.15">
      <c r="A2664" s="30">
        <v>6</v>
      </c>
      <c r="B2664" s="31" t="s">
        <v>1288</v>
      </c>
      <c r="C2664" s="31">
        <v>1</v>
      </c>
      <c r="D2664" s="31" t="s">
        <v>1289</v>
      </c>
      <c r="E2664" s="31">
        <v>3</v>
      </c>
      <c r="F2664" s="31" t="s">
        <v>1328</v>
      </c>
      <c r="G2664" s="31">
        <v>8</v>
      </c>
      <c r="H2664" s="31" t="s">
        <v>77</v>
      </c>
      <c r="I2664" s="32">
        <v>31</v>
      </c>
      <c r="J2664" s="83" t="s">
        <v>310</v>
      </c>
      <c r="K2664" s="98">
        <v>15</v>
      </c>
      <c r="L2664" s="98">
        <v>15</v>
      </c>
      <c r="M2664" s="98">
        <f>K2664-L2664</f>
        <v>0</v>
      </c>
      <c r="N2664" s="83" t="s">
        <v>3675</v>
      </c>
      <c r="O2664" s="98">
        <v>15000</v>
      </c>
      <c r="P2664" s="81" t="s">
        <v>4880</v>
      </c>
      <c r="Q2664" s="33"/>
      <c r="R2664" s="39" t="s">
        <v>1292</v>
      </c>
    </row>
    <row r="2665" spans="1:18" ht="18" customHeight="1" x14ac:dyDescent="0.15">
      <c r="A2665" s="30">
        <v>6</v>
      </c>
      <c r="B2665" s="31" t="s">
        <v>1288</v>
      </c>
      <c r="C2665" s="31">
        <v>1</v>
      </c>
      <c r="D2665" s="31" t="s">
        <v>1289</v>
      </c>
      <c r="E2665" s="31">
        <v>3</v>
      </c>
      <c r="F2665" s="31" t="s">
        <v>1328</v>
      </c>
      <c r="G2665" s="32">
        <v>9</v>
      </c>
      <c r="H2665" s="32" t="s">
        <v>30</v>
      </c>
      <c r="I2665" s="32"/>
      <c r="J2665" s="83"/>
      <c r="K2665" s="98"/>
      <c r="L2665" s="98"/>
      <c r="M2665" s="98"/>
      <c r="N2665" s="83"/>
      <c r="O2665" s="33"/>
      <c r="P2665" s="81" t="s">
        <v>2882</v>
      </c>
      <c r="Q2665" s="33">
        <v>300</v>
      </c>
      <c r="R2665" s="39" t="s">
        <v>1292</v>
      </c>
    </row>
    <row r="2666" spans="1:18" ht="18" customHeight="1" x14ac:dyDescent="0.15">
      <c r="A2666" s="30">
        <v>6</v>
      </c>
      <c r="B2666" s="31" t="s">
        <v>1288</v>
      </c>
      <c r="C2666" s="31">
        <v>1</v>
      </c>
      <c r="D2666" s="31" t="s">
        <v>1289</v>
      </c>
      <c r="E2666" s="31">
        <v>3</v>
      </c>
      <c r="F2666" s="31" t="s">
        <v>1328</v>
      </c>
      <c r="G2666" s="31">
        <v>9</v>
      </c>
      <c r="H2666" s="31" t="s">
        <v>30</v>
      </c>
      <c r="I2666" s="32">
        <v>2</v>
      </c>
      <c r="J2666" s="83" t="s">
        <v>31</v>
      </c>
      <c r="K2666" s="98">
        <v>23</v>
      </c>
      <c r="L2666" s="98">
        <v>23</v>
      </c>
      <c r="M2666" s="98">
        <f>K2666-L2666</f>
        <v>0</v>
      </c>
      <c r="N2666" s="83" t="s">
        <v>31</v>
      </c>
      <c r="O2666" s="98"/>
      <c r="P2666" s="81"/>
      <c r="Q2666" s="33"/>
      <c r="R2666" s="39" t="s">
        <v>1292</v>
      </c>
    </row>
    <row r="2667" spans="1:18" ht="18" customHeight="1" x14ac:dyDescent="0.15">
      <c r="A2667" s="30">
        <v>6</v>
      </c>
      <c r="B2667" s="31" t="s">
        <v>1288</v>
      </c>
      <c r="C2667" s="31">
        <v>1</v>
      </c>
      <c r="D2667" s="31" t="s">
        <v>1289</v>
      </c>
      <c r="E2667" s="31">
        <v>3</v>
      </c>
      <c r="F2667" s="31" t="s">
        <v>1328</v>
      </c>
      <c r="G2667" s="31">
        <v>9</v>
      </c>
      <c r="H2667" s="31" t="s">
        <v>30</v>
      </c>
      <c r="I2667" s="31">
        <v>2</v>
      </c>
      <c r="J2667" s="84" t="s">
        <v>31</v>
      </c>
      <c r="K2667" s="98"/>
      <c r="L2667" s="98"/>
      <c r="M2667" s="98"/>
      <c r="N2667" s="83" t="s">
        <v>3676</v>
      </c>
      <c r="O2667" s="98">
        <v>18000</v>
      </c>
      <c r="P2667" s="81"/>
      <c r="Q2667" s="33"/>
      <c r="R2667" s="39" t="s">
        <v>1292</v>
      </c>
    </row>
    <row r="2668" spans="1:18" ht="18" customHeight="1" x14ac:dyDescent="0.15">
      <c r="A2668" s="30">
        <v>6</v>
      </c>
      <c r="B2668" s="31" t="s">
        <v>1288</v>
      </c>
      <c r="C2668" s="31">
        <v>1</v>
      </c>
      <c r="D2668" s="31" t="s">
        <v>1289</v>
      </c>
      <c r="E2668" s="31">
        <v>3</v>
      </c>
      <c r="F2668" s="31" t="s">
        <v>1328</v>
      </c>
      <c r="G2668" s="31">
        <v>9</v>
      </c>
      <c r="H2668" s="31" t="s">
        <v>30</v>
      </c>
      <c r="I2668" s="31">
        <v>2</v>
      </c>
      <c r="J2668" s="84" t="s">
        <v>31</v>
      </c>
      <c r="K2668" s="98"/>
      <c r="L2668" s="98"/>
      <c r="M2668" s="98"/>
      <c r="N2668" s="83" t="s">
        <v>3677</v>
      </c>
      <c r="O2668" s="98">
        <v>4200</v>
      </c>
      <c r="P2668" s="81"/>
      <c r="Q2668" s="33"/>
      <c r="R2668" s="39" t="s">
        <v>1292</v>
      </c>
    </row>
    <row r="2669" spans="1:18" ht="18" customHeight="1" x14ac:dyDescent="0.15">
      <c r="A2669" s="30">
        <v>6</v>
      </c>
      <c r="B2669" s="31" t="s">
        <v>1288</v>
      </c>
      <c r="C2669" s="31">
        <v>1</v>
      </c>
      <c r="D2669" s="31" t="s">
        <v>1289</v>
      </c>
      <c r="E2669" s="31">
        <v>3</v>
      </c>
      <c r="F2669" s="31" t="s">
        <v>1328</v>
      </c>
      <c r="G2669" s="31">
        <v>9</v>
      </c>
      <c r="H2669" s="31" t="s">
        <v>30</v>
      </c>
      <c r="I2669" s="32">
        <v>3</v>
      </c>
      <c r="J2669" s="83" t="s">
        <v>32</v>
      </c>
      <c r="K2669" s="98">
        <v>16</v>
      </c>
      <c r="L2669" s="98">
        <v>16</v>
      </c>
      <c r="M2669" s="98">
        <f>K2669-L2669</f>
        <v>0</v>
      </c>
      <c r="N2669" s="83" t="s">
        <v>3678</v>
      </c>
      <c r="O2669" s="98">
        <v>8400</v>
      </c>
      <c r="P2669" s="81"/>
      <c r="Q2669" s="33"/>
      <c r="R2669" s="39" t="s">
        <v>1292</v>
      </c>
    </row>
    <row r="2670" spans="1:18" ht="18" customHeight="1" x14ac:dyDescent="0.15">
      <c r="A2670" s="30">
        <v>6</v>
      </c>
      <c r="B2670" s="31" t="s">
        <v>1288</v>
      </c>
      <c r="C2670" s="31">
        <v>1</v>
      </c>
      <c r="D2670" s="31" t="s">
        <v>1289</v>
      </c>
      <c r="E2670" s="31">
        <v>3</v>
      </c>
      <c r="F2670" s="31" t="s">
        <v>1328</v>
      </c>
      <c r="G2670" s="31">
        <v>9</v>
      </c>
      <c r="H2670" s="31" t="s">
        <v>30</v>
      </c>
      <c r="I2670" s="31">
        <v>3</v>
      </c>
      <c r="J2670" s="84" t="s">
        <v>32</v>
      </c>
      <c r="K2670" s="98"/>
      <c r="L2670" s="98"/>
      <c r="M2670" s="98"/>
      <c r="N2670" s="83" t="s">
        <v>3679</v>
      </c>
      <c r="O2670" s="98">
        <v>7200</v>
      </c>
      <c r="P2670" s="81"/>
      <c r="Q2670" s="33"/>
      <c r="R2670" s="39" t="s">
        <v>1292</v>
      </c>
    </row>
    <row r="2671" spans="1:18" ht="18" customHeight="1" x14ac:dyDescent="0.15">
      <c r="A2671" s="30">
        <v>6</v>
      </c>
      <c r="B2671" s="31" t="s">
        <v>1288</v>
      </c>
      <c r="C2671" s="31">
        <v>1</v>
      </c>
      <c r="D2671" s="31" t="s">
        <v>1289</v>
      </c>
      <c r="E2671" s="31">
        <v>3</v>
      </c>
      <c r="F2671" s="31" t="s">
        <v>1328</v>
      </c>
      <c r="G2671" s="32">
        <v>11</v>
      </c>
      <c r="H2671" s="32" t="s">
        <v>33</v>
      </c>
      <c r="I2671" s="32"/>
      <c r="J2671" s="83"/>
      <c r="K2671" s="98"/>
      <c r="L2671" s="98"/>
      <c r="M2671" s="98"/>
      <c r="N2671" s="83"/>
      <c r="O2671" s="33"/>
      <c r="P2671" s="81"/>
      <c r="Q2671" s="33"/>
      <c r="R2671" s="39" t="s">
        <v>1292</v>
      </c>
    </row>
    <row r="2672" spans="1:18" ht="18" customHeight="1" x14ac:dyDescent="0.15">
      <c r="A2672" s="30">
        <v>6</v>
      </c>
      <c r="B2672" s="31" t="s">
        <v>1288</v>
      </c>
      <c r="C2672" s="31">
        <v>1</v>
      </c>
      <c r="D2672" s="31" t="s">
        <v>1289</v>
      </c>
      <c r="E2672" s="31">
        <v>3</v>
      </c>
      <c r="F2672" s="31" t="s">
        <v>1328</v>
      </c>
      <c r="G2672" s="31">
        <v>11</v>
      </c>
      <c r="H2672" s="31" t="s">
        <v>33</v>
      </c>
      <c r="I2672" s="32">
        <v>1</v>
      </c>
      <c r="J2672" s="83" t="s">
        <v>34</v>
      </c>
      <c r="K2672" s="98">
        <v>534</v>
      </c>
      <c r="L2672" s="98">
        <v>630</v>
      </c>
      <c r="M2672" s="98">
        <f>K2672-L2672</f>
        <v>-96</v>
      </c>
      <c r="N2672" s="83" t="s">
        <v>4385</v>
      </c>
      <c r="O2672" s="98">
        <v>48000</v>
      </c>
      <c r="P2672" s="81"/>
      <c r="Q2672" s="33"/>
      <c r="R2672" s="39" t="s">
        <v>1292</v>
      </c>
    </row>
    <row r="2673" spans="1:18" ht="18" customHeight="1" x14ac:dyDescent="0.15">
      <c r="A2673" s="30">
        <v>6</v>
      </c>
      <c r="B2673" s="31" t="s">
        <v>1288</v>
      </c>
      <c r="C2673" s="31">
        <v>1</v>
      </c>
      <c r="D2673" s="31" t="s">
        <v>1289</v>
      </c>
      <c r="E2673" s="31">
        <v>3</v>
      </c>
      <c r="F2673" s="31" t="s">
        <v>1328</v>
      </c>
      <c r="G2673" s="31">
        <v>11</v>
      </c>
      <c r="H2673" s="31" t="s">
        <v>33</v>
      </c>
      <c r="I2673" s="31">
        <v>1</v>
      </c>
      <c r="J2673" s="84" t="s">
        <v>34</v>
      </c>
      <c r="K2673" s="98"/>
      <c r="L2673" s="98"/>
      <c r="M2673" s="98"/>
      <c r="N2673" s="83" t="s">
        <v>4386</v>
      </c>
      <c r="O2673" s="98">
        <v>36000</v>
      </c>
      <c r="P2673" s="81"/>
      <c r="Q2673" s="33"/>
      <c r="R2673" s="39" t="s">
        <v>1292</v>
      </c>
    </row>
    <row r="2674" spans="1:18" ht="18" customHeight="1" x14ac:dyDescent="0.15">
      <c r="A2674" s="30">
        <v>6</v>
      </c>
      <c r="B2674" s="31" t="s">
        <v>1288</v>
      </c>
      <c r="C2674" s="31">
        <v>1</v>
      </c>
      <c r="D2674" s="31" t="s">
        <v>1289</v>
      </c>
      <c r="E2674" s="31">
        <v>3</v>
      </c>
      <c r="F2674" s="31" t="s">
        <v>1328</v>
      </c>
      <c r="G2674" s="31">
        <v>11</v>
      </c>
      <c r="H2674" s="31" t="s">
        <v>33</v>
      </c>
      <c r="I2674" s="31">
        <v>1</v>
      </c>
      <c r="J2674" s="84" t="s">
        <v>34</v>
      </c>
      <c r="K2674" s="98"/>
      <c r="L2674" s="98"/>
      <c r="M2674" s="98"/>
      <c r="N2674" s="83" t="s">
        <v>1336</v>
      </c>
      <c r="O2674" s="98">
        <v>200000</v>
      </c>
      <c r="P2674" s="81"/>
      <c r="Q2674" s="33"/>
      <c r="R2674" s="39" t="s">
        <v>1292</v>
      </c>
    </row>
    <row r="2675" spans="1:18" ht="18" customHeight="1" x14ac:dyDescent="0.15">
      <c r="A2675" s="30">
        <v>6</v>
      </c>
      <c r="B2675" s="31" t="s">
        <v>1288</v>
      </c>
      <c r="C2675" s="31">
        <v>1</v>
      </c>
      <c r="D2675" s="31" t="s">
        <v>1289</v>
      </c>
      <c r="E2675" s="31">
        <v>3</v>
      </c>
      <c r="F2675" s="31" t="s">
        <v>1328</v>
      </c>
      <c r="G2675" s="31">
        <v>11</v>
      </c>
      <c r="H2675" s="31" t="s">
        <v>33</v>
      </c>
      <c r="I2675" s="31">
        <v>1</v>
      </c>
      <c r="J2675" s="84" t="s">
        <v>34</v>
      </c>
      <c r="K2675" s="98"/>
      <c r="L2675" s="98"/>
      <c r="M2675" s="98"/>
      <c r="N2675" s="83" t="s">
        <v>3680</v>
      </c>
      <c r="O2675" s="98">
        <v>100000</v>
      </c>
      <c r="P2675" s="81"/>
      <c r="Q2675" s="33"/>
      <c r="R2675" s="39" t="s">
        <v>1292</v>
      </c>
    </row>
    <row r="2676" spans="1:18" ht="18" customHeight="1" x14ac:dyDescent="0.15">
      <c r="A2676" s="30">
        <v>6</v>
      </c>
      <c r="B2676" s="31" t="s">
        <v>1288</v>
      </c>
      <c r="C2676" s="31">
        <v>1</v>
      </c>
      <c r="D2676" s="31" t="s">
        <v>1289</v>
      </c>
      <c r="E2676" s="31">
        <v>3</v>
      </c>
      <c r="F2676" s="31" t="s">
        <v>1328</v>
      </c>
      <c r="G2676" s="31">
        <v>11</v>
      </c>
      <c r="H2676" s="31" t="s">
        <v>33</v>
      </c>
      <c r="I2676" s="31">
        <v>1</v>
      </c>
      <c r="J2676" s="84" t="s">
        <v>34</v>
      </c>
      <c r="K2676" s="98"/>
      <c r="L2676" s="98"/>
      <c r="M2676" s="98"/>
      <c r="N2676" s="83" t="s">
        <v>1337</v>
      </c>
      <c r="O2676" s="98">
        <v>150000</v>
      </c>
      <c r="P2676" s="81"/>
      <c r="Q2676" s="33"/>
      <c r="R2676" s="39" t="s">
        <v>1292</v>
      </c>
    </row>
    <row r="2677" spans="1:18" ht="18" customHeight="1" x14ac:dyDescent="0.15">
      <c r="A2677" s="30">
        <v>6</v>
      </c>
      <c r="B2677" s="31" t="s">
        <v>1288</v>
      </c>
      <c r="C2677" s="31">
        <v>1</v>
      </c>
      <c r="D2677" s="31" t="s">
        <v>1289</v>
      </c>
      <c r="E2677" s="31">
        <v>3</v>
      </c>
      <c r="F2677" s="31" t="s">
        <v>1328</v>
      </c>
      <c r="G2677" s="31">
        <v>11</v>
      </c>
      <c r="H2677" s="31" t="s">
        <v>33</v>
      </c>
      <c r="I2677" s="32">
        <v>2</v>
      </c>
      <c r="J2677" s="83" t="s">
        <v>46</v>
      </c>
      <c r="K2677" s="98">
        <v>40</v>
      </c>
      <c r="L2677" s="98">
        <v>30</v>
      </c>
      <c r="M2677" s="98">
        <f>K2677-L2677</f>
        <v>10</v>
      </c>
      <c r="N2677" s="83" t="s">
        <v>1338</v>
      </c>
      <c r="O2677" s="98">
        <v>10000</v>
      </c>
      <c r="P2677" s="81"/>
      <c r="Q2677" s="33"/>
      <c r="R2677" s="39" t="s">
        <v>1292</v>
      </c>
    </row>
    <row r="2678" spans="1:18" ht="18" customHeight="1" x14ac:dyDescent="0.15">
      <c r="A2678" s="30">
        <v>6</v>
      </c>
      <c r="B2678" s="31" t="s">
        <v>1288</v>
      </c>
      <c r="C2678" s="31">
        <v>1</v>
      </c>
      <c r="D2678" s="31" t="s">
        <v>1289</v>
      </c>
      <c r="E2678" s="31">
        <v>3</v>
      </c>
      <c r="F2678" s="31" t="s">
        <v>1328</v>
      </c>
      <c r="G2678" s="31">
        <v>11</v>
      </c>
      <c r="H2678" s="31" t="s">
        <v>33</v>
      </c>
      <c r="I2678" s="31">
        <v>2</v>
      </c>
      <c r="J2678" s="84" t="s">
        <v>46</v>
      </c>
      <c r="K2678" s="98"/>
      <c r="L2678" s="98"/>
      <c r="M2678" s="98"/>
      <c r="N2678" s="83" t="s">
        <v>4387</v>
      </c>
      <c r="O2678" s="98">
        <v>30000</v>
      </c>
      <c r="P2678" s="81"/>
      <c r="Q2678" s="33"/>
      <c r="R2678" s="39" t="s">
        <v>1292</v>
      </c>
    </row>
    <row r="2679" spans="1:18" ht="18" customHeight="1" x14ac:dyDescent="0.15">
      <c r="A2679" s="30">
        <v>6</v>
      </c>
      <c r="B2679" s="31" t="s">
        <v>1288</v>
      </c>
      <c r="C2679" s="31">
        <v>1</v>
      </c>
      <c r="D2679" s="31" t="s">
        <v>1289</v>
      </c>
      <c r="E2679" s="31">
        <v>3</v>
      </c>
      <c r="F2679" s="31" t="s">
        <v>1328</v>
      </c>
      <c r="G2679" s="31">
        <v>11</v>
      </c>
      <c r="H2679" s="31" t="s">
        <v>33</v>
      </c>
      <c r="I2679" s="32">
        <v>3</v>
      </c>
      <c r="J2679" s="83" t="s">
        <v>35</v>
      </c>
      <c r="K2679" s="98">
        <v>27</v>
      </c>
      <c r="L2679" s="98">
        <v>27</v>
      </c>
      <c r="M2679" s="98">
        <f t="shared" ref="M2679:M2680" si="156">K2679-L2679</f>
        <v>0</v>
      </c>
      <c r="N2679" s="83" t="s">
        <v>1339</v>
      </c>
      <c r="O2679" s="98">
        <v>27000</v>
      </c>
      <c r="P2679" s="81"/>
      <c r="Q2679" s="33"/>
      <c r="R2679" s="39" t="s">
        <v>1292</v>
      </c>
    </row>
    <row r="2680" spans="1:18" ht="18" customHeight="1" x14ac:dyDescent="0.15">
      <c r="A2680" s="30">
        <v>6</v>
      </c>
      <c r="B2680" s="31" t="s">
        <v>1288</v>
      </c>
      <c r="C2680" s="31">
        <v>1</v>
      </c>
      <c r="D2680" s="31" t="s">
        <v>1289</v>
      </c>
      <c r="E2680" s="31">
        <v>3</v>
      </c>
      <c r="F2680" s="31" t="s">
        <v>1328</v>
      </c>
      <c r="G2680" s="31">
        <v>11</v>
      </c>
      <c r="H2680" s="31" t="s">
        <v>33</v>
      </c>
      <c r="I2680" s="32">
        <v>4</v>
      </c>
      <c r="J2680" s="83" t="s">
        <v>111</v>
      </c>
      <c r="K2680" s="98">
        <v>182</v>
      </c>
      <c r="L2680" s="98">
        <v>130</v>
      </c>
      <c r="M2680" s="98">
        <f t="shared" si="156"/>
        <v>52</v>
      </c>
      <c r="N2680" s="83" t="s">
        <v>1340</v>
      </c>
      <c r="O2680" s="98">
        <v>40000</v>
      </c>
      <c r="P2680" s="81"/>
      <c r="Q2680" s="33"/>
      <c r="R2680" s="39" t="s">
        <v>1292</v>
      </c>
    </row>
    <row r="2681" spans="1:18" ht="18" customHeight="1" x14ac:dyDescent="0.15">
      <c r="A2681" s="30">
        <v>6</v>
      </c>
      <c r="B2681" s="31" t="s">
        <v>1288</v>
      </c>
      <c r="C2681" s="31">
        <v>1</v>
      </c>
      <c r="D2681" s="31" t="s">
        <v>1289</v>
      </c>
      <c r="E2681" s="31">
        <v>3</v>
      </c>
      <c r="F2681" s="31" t="s">
        <v>1328</v>
      </c>
      <c r="G2681" s="31">
        <v>11</v>
      </c>
      <c r="H2681" s="31" t="s">
        <v>33</v>
      </c>
      <c r="I2681" s="31">
        <v>4</v>
      </c>
      <c r="J2681" s="84" t="s">
        <v>111</v>
      </c>
      <c r="K2681" s="98"/>
      <c r="L2681" s="98"/>
      <c r="M2681" s="98"/>
      <c r="N2681" s="83" t="s">
        <v>1341</v>
      </c>
      <c r="O2681" s="98">
        <v>35000</v>
      </c>
      <c r="P2681" s="81"/>
      <c r="Q2681" s="33"/>
      <c r="R2681" s="39" t="s">
        <v>1292</v>
      </c>
    </row>
    <row r="2682" spans="1:18" ht="18" customHeight="1" x14ac:dyDescent="0.15">
      <c r="A2682" s="30">
        <v>6</v>
      </c>
      <c r="B2682" s="31" t="s">
        <v>1288</v>
      </c>
      <c r="C2682" s="31">
        <v>1</v>
      </c>
      <c r="D2682" s="31" t="s">
        <v>1289</v>
      </c>
      <c r="E2682" s="31">
        <v>3</v>
      </c>
      <c r="F2682" s="31" t="s">
        <v>1328</v>
      </c>
      <c r="G2682" s="31">
        <v>11</v>
      </c>
      <c r="H2682" s="31" t="s">
        <v>33</v>
      </c>
      <c r="I2682" s="31">
        <v>4</v>
      </c>
      <c r="J2682" s="84" t="s">
        <v>111</v>
      </c>
      <c r="K2682" s="98"/>
      <c r="L2682" s="98"/>
      <c r="M2682" s="98"/>
      <c r="N2682" s="83" t="s">
        <v>1342</v>
      </c>
      <c r="O2682" s="98">
        <v>37000</v>
      </c>
      <c r="P2682" s="81"/>
      <c r="Q2682" s="33"/>
      <c r="R2682" s="39" t="s">
        <v>1292</v>
      </c>
    </row>
    <row r="2683" spans="1:18" ht="18" customHeight="1" x14ac:dyDescent="0.15">
      <c r="A2683" s="30">
        <v>6</v>
      </c>
      <c r="B2683" s="31" t="s">
        <v>1288</v>
      </c>
      <c r="C2683" s="31">
        <v>1</v>
      </c>
      <c r="D2683" s="31" t="s">
        <v>1289</v>
      </c>
      <c r="E2683" s="31">
        <v>3</v>
      </c>
      <c r="F2683" s="31" t="s">
        <v>1328</v>
      </c>
      <c r="G2683" s="31">
        <v>11</v>
      </c>
      <c r="H2683" s="31" t="s">
        <v>33</v>
      </c>
      <c r="I2683" s="31">
        <v>4</v>
      </c>
      <c r="J2683" s="84" t="s">
        <v>111</v>
      </c>
      <c r="K2683" s="98"/>
      <c r="L2683" s="98"/>
      <c r="M2683" s="98"/>
      <c r="N2683" s="83" t="s">
        <v>4388</v>
      </c>
      <c r="O2683" s="98">
        <v>70000</v>
      </c>
      <c r="P2683" s="81"/>
      <c r="Q2683" s="33"/>
      <c r="R2683" s="39" t="s">
        <v>1292</v>
      </c>
    </row>
    <row r="2684" spans="1:18" ht="18" customHeight="1" x14ac:dyDescent="0.15">
      <c r="A2684" s="30">
        <v>6</v>
      </c>
      <c r="B2684" s="31" t="s">
        <v>1288</v>
      </c>
      <c r="C2684" s="31">
        <v>1</v>
      </c>
      <c r="D2684" s="31" t="s">
        <v>1289</v>
      </c>
      <c r="E2684" s="31">
        <v>3</v>
      </c>
      <c r="F2684" s="31" t="s">
        <v>1328</v>
      </c>
      <c r="G2684" s="31">
        <v>11</v>
      </c>
      <c r="H2684" s="31" t="s">
        <v>33</v>
      </c>
      <c r="I2684" s="32">
        <v>5</v>
      </c>
      <c r="J2684" s="83" t="s">
        <v>47</v>
      </c>
      <c r="K2684" s="98">
        <v>252</v>
      </c>
      <c r="L2684" s="98">
        <v>246</v>
      </c>
      <c r="M2684" s="98">
        <f>K2684-L2684</f>
        <v>6</v>
      </c>
      <c r="N2684" s="83" t="s">
        <v>4389</v>
      </c>
      <c r="O2684" s="98">
        <v>192000</v>
      </c>
      <c r="P2684" s="81"/>
      <c r="Q2684" s="33"/>
      <c r="R2684" s="39" t="s">
        <v>1292</v>
      </c>
    </row>
    <row r="2685" spans="1:18" ht="18" customHeight="1" x14ac:dyDescent="0.15">
      <c r="A2685" s="30">
        <v>6</v>
      </c>
      <c r="B2685" s="31" t="s">
        <v>1288</v>
      </c>
      <c r="C2685" s="31">
        <v>1</v>
      </c>
      <c r="D2685" s="31" t="s">
        <v>1289</v>
      </c>
      <c r="E2685" s="31">
        <v>3</v>
      </c>
      <c r="F2685" s="31" t="s">
        <v>1328</v>
      </c>
      <c r="G2685" s="31">
        <v>11</v>
      </c>
      <c r="H2685" s="31" t="s">
        <v>33</v>
      </c>
      <c r="I2685" s="31">
        <v>5</v>
      </c>
      <c r="J2685" s="84" t="s">
        <v>47</v>
      </c>
      <c r="K2685" s="98"/>
      <c r="L2685" s="98"/>
      <c r="M2685" s="98"/>
      <c r="N2685" s="83" t="s">
        <v>4390</v>
      </c>
      <c r="O2685" s="98">
        <v>60000</v>
      </c>
      <c r="P2685" s="81"/>
      <c r="Q2685" s="33"/>
      <c r="R2685" s="39" t="s">
        <v>1292</v>
      </c>
    </row>
    <row r="2686" spans="1:18" ht="18" customHeight="1" x14ac:dyDescent="0.15">
      <c r="A2686" s="30">
        <v>6</v>
      </c>
      <c r="B2686" s="31" t="s">
        <v>1288</v>
      </c>
      <c r="C2686" s="31">
        <v>1</v>
      </c>
      <c r="D2686" s="31" t="s">
        <v>1289</v>
      </c>
      <c r="E2686" s="31">
        <v>3</v>
      </c>
      <c r="F2686" s="31" t="s">
        <v>1328</v>
      </c>
      <c r="G2686" s="31">
        <v>11</v>
      </c>
      <c r="H2686" s="31" t="s">
        <v>33</v>
      </c>
      <c r="I2686" s="32">
        <v>7</v>
      </c>
      <c r="J2686" s="83" t="s">
        <v>1148</v>
      </c>
      <c r="K2686" s="98">
        <v>70</v>
      </c>
      <c r="L2686" s="98">
        <v>100</v>
      </c>
      <c r="M2686" s="98">
        <f>K2686-L2686</f>
        <v>-30</v>
      </c>
      <c r="N2686" s="83" t="s">
        <v>1343</v>
      </c>
      <c r="O2686" s="98">
        <v>30000</v>
      </c>
      <c r="P2686" s="81"/>
      <c r="Q2686" s="33"/>
      <c r="R2686" s="39" t="s">
        <v>1292</v>
      </c>
    </row>
    <row r="2687" spans="1:18" ht="18" customHeight="1" x14ac:dyDescent="0.15">
      <c r="A2687" s="30">
        <v>6</v>
      </c>
      <c r="B2687" s="31" t="s">
        <v>1288</v>
      </c>
      <c r="C2687" s="31">
        <v>1</v>
      </c>
      <c r="D2687" s="31" t="s">
        <v>1289</v>
      </c>
      <c r="E2687" s="31">
        <v>3</v>
      </c>
      <c r="F2687" s="31" t="s">
        <v>1328</v>
      </c>
      <c r="G2687" s="31">
        <v>11</v>
      </c>
      <c r="H2687" s="31" t="s">
        <v>33</v>
      </c>
      <c r="I2687" s="31">
        <v>7</v>
      </c>
      <c r="J2687" s="84" t="s">
        <v>1148</v>
      </c>
      <c r="K2687" s="98"/>
      <c r="L2687" s="98"/>
      <c r="M2687" s="98"/>
      <c r="N2687" s="83" t="s">
        <v>1344</v>
      </c>
      <c r="O2687" s="98">
        <v>30000</v>
      </c>
      <c r="P2687" s="81"/>
      <c r="Q2687" s="33"/>
      <c r="R2687" s="39" t="s">
        <v>1292</v>
      </c>
    </row>
    <row r="2688" spans="1:18" ht="18" customHeight="1" x14ac:dyDescent="0.15">
      <c r="A2688" s="30">
        <v>6</v>
      </c>
      <c r="B2688" s="31" t="s">
        <v>1288</v>
      </c>
      <c r="C2688" s="31">
        <v>1</v>
      </c>
      <c r="D2688" s="31" t="s">
        <v>1289</v>
      </c>
      <c r="E2688" s="31">
        <v>3</v>
      </c>
      <c r="F2688" s="31" t="s">
        <v>1328</v>
      </c>
      <c r="G2688" s="31">
        <v>11</v>
      </c>
      <c r="H2688" s="31" t="s">
        <v>33</v>
      </c>
      <c r="I2688" s="31">
        <v>7</v>
      </c>
      <c r="J2688" s="84" t="s">
        <v>1148</v>
      </c>
      <c r="K2688" s="98"/>
      <c r="L2688" s="98"/>
      <c r="M2688" s="98"/>
      <c r="N2688" s="83" t="s">
        <v>4391</v>
      </c>
      <c r="O2688" s="98">
        <v>10000</v>
      </c>
      <c r="P2688" s="81"/>
      <c r="Q2688" s="33"/>
      <c r="R2688" s="39" t="s">
        <v>1292</v>
      </c>
    </row>
    <row r="2689" spans="1:18" ht="18" customHeight="1" x14ac:dyDescent="0.15">
      <c r="A2689" s="30">
        <v>6</v>
      </c>
      <c r="B2689" s="31" t="s">
        <v>1288</v>
      </c>
      <c r="C2689" s="31">
        <v>1</v>
      </c>
      <c r="D2689" s="31" t="s">
        <v>1289</v>
      </c>
      <c r="E2689" s="31">
        <v>3</v>
      </c>
      <c r="F2689" s="31" t="s">
        <v>1328</v>
      </c>
      <c r="G2689" s="32">
        <v>12</v>
      </c>
      <c r="H2689" s="32" t="s">
        <v>36</v>
      </c>
      <c r="I2689" s="32"/>
      <c r="J2689" s="83"/>
      <c r="K2689" s="98"/>
      <c r="L2689" s="98"/>
      <c r="M2689" s="98"/>
      <c r="N2689" s="83"/>
      <c r="O2689" s="33"/>
      <c r="P2689" s="81"/>
      <c r="Q2689" s="33"/>
      <c r="R2689" s="39" t="s">
        <v>1292</v>
      </c>
    </row>
    <row r="2690" spans="1:18" ht="18" customHeight="1" x14ac:dyDescent="0.15">
      <c r="A2690" s="30">
        <v>6</v>
      </c>
      <c r="B2690" s="31" t="s">
        <v>1288</v>
      </c>
      <c r="C2690" s="31">
        <v>1</v>
      </c>
      <c r="D2690" s="31" t="s">
        <v>1289</v>
      </c>
      <c r="E2690" s="31">
        <v>3</v>
      </c>
      <c r="F2690" s="31" t="s">
        <v>1328</v>
      </c>
      <c r="G2690" s="31">
        <v>12</v>
      </c>
      <c r="H2690" s="31" t="s">
        <v>36</v>
      </c>
      <c r="I2690" s="32">
        <v>1</v>
      </c>
      <c r="J2690" s="83" t="s">
        <v>37</v>
      </c>
      <c r="K2690" s="98">
        <v>200</v>
      </c>
      <c r="L2690" s="98">
        <v>202</v>
      </c>
      <c r="M2690" s="98">
        <f t="shared" ref="M2690:M2691" si="157">K2690-L2690</f>
        <v>-2</v>
      </c>
      <c r="N2690" s="83" t="s">
        <v>66</v>
      </c>
      <c r="O2690" s="98">
        <v>200000</v>
      </c>
      <c r="P2690" s="81"/>
      <c r="Q2690" s="33"/>
      <c r="R2690" s="39" t="s">
        <v>1292</v>
      </c>
    </row>
    <row r="2691" spans="1:18" ht="18" customHeight="1" x14ac:dyDescent="0.15">
      <c r="A2691" s="30">
        <v>6</v>
      </c>
      <c r="B2691" s="31" t="s">
        <v>1288</v>
      </c>
      <c r="C2691" s="31">
        <v>1</v>
      </c>
      <c r="D2691" s="31" t="s">
        <v>1289</v>
      </c>
      <c r="E2691" s="31">
        <v>3</v>
      </c>
      <c r="F2691" s="31" t="s">
        <v>1328</v>
      </c>
      <c r="G2691" s="31">
        <v>12</v>
      </c>
      <c r="H2691" s="31" t="s">
        <v>36</v>
      </c>
      <c r="I2691" s="32">
        <v>2</v>
      </c>
      <c r="J2691" s="83" t="s">
        <v>115</v>
      </c>
      <c r="K2691" s="98">
        <v>300</v>
      </c>
      <c r="L2691" s="98">
        <v>450</v>
      </c>
      <c r="M2691" s="98">
        <f t="shared" si="157"/>
        <v>-150</v>
      </c>
      <c r="N2691" s="83" t="s">
        <v>1345</v>
      </c>
      <c r="O2691" s="98">
        <v>150000</v>
      </c>
      <c r="P2691" s="81"/>
      <c r="Q2691" s="33"/>
      <c r="R2691" s="39" t="s">
        <v>1292</v>
      </c>
    </row>
    <row r="2692" spans="1:18" ht="18" customHeight="1" x14ac:dyDescent="0.15">
      <c r="A2692" s="30">
        <v>6</v>
      </c>
      <c r="B2692" s="31" t="s">
        <v>1288</v>
      </c>
      <c r="C2692" s="31">
        <v>1</v>
      </c>
      <c r="D2692" s="31" t="s">
        <v>1289</v>
      </c>
      <c r="E2692" s="31">
        <v>3</v>
      </c>
      <c r="F2692" s="31" t="s">
        <v>1328</v>
      </c>
      <c r="G2692" s="31">
        <v>12</v>
      </c>
      <c r="H2692" s="31" t="s">
        <v>36</v>
      </c>
      <c r="I2692" s="31">
        <v>2</v>
      </c>
      <c r="J2692" s="84" t="s">
        <v>115</v>
      </c>
      <c r="K2692" s="98"/>
      <c r="L2692" s="98"/>
      <c r="M2692" s="98"/>
      <c r="N2692" s="83" t="s">
        <v>1346</v>
      </c>
      <c r="O2692" s="98">
        <v>150000</v>
      </c>
      <c r="P2692" s="81"/>
      <c r="Q2692" s="33"/>
      <c r="R2692" s="39" t="s">
        <v>1292</v>
      </c>
    </row>
    <row r="2693" spans="1:18" ht="18" customHeight="1" x14ac:dyDescent="0.15">
      <c r="A2693" s="30">
        <v>6</v>
      </c>
      <c r="B2693" s="31" t="s">
        <v>1288</v>
      </c>
      <c r="C2693" s="31">
        <v>1</v>
      </c>
      <c r="D2693" s="31" t="s">
        <v>1289</v>
      </c>
      <c r="E2693" s="31">
        <v>3</v>
      </c>
      <c r="F2693" s="31" t="s">
        <v>1328</v>
      </c>
      <c r="G2693" s="31">
        <v>12</v>
      </c>
      <c r="H2693" s="31" t="s">
        <v>36</v>
      </c>
      <c r="I2693" s="32">
        <v>3</v>
      </c>
      <c r="J2693" s="83" t="s">
        <v>6</v>
      </c>
      <c r="K2693" s="98">
        <v>59</v>
      </c>
      <c r="L2693" s="98">
        <v>59</v>
      </c>
      <c r="M2693" s="98">
        <f>K2693-L2693</f>
        <v>0</v>
      </c>
      <c r="N2693" s="83" t="s">
        <v>4392</v>
      </c>
      <c r="O2693" s="98">
        <v>46400</v>
      </c>
      <c r="P2693" s="81"/>
      <c r="Q2693" s="33"/>
      <c r="R2693" s="39" t="s">
        <v>1292</v>
      </c>
    </row>
    <row r="2694" spans="1:18" ht="18" customHeight="1" x14ac:dyDescent="0.15">
      <c r="A2694" s="30">
        <v>6</v>
      </c>
      <c r="B2694" s="31" t="s">
        <v>1288</v>
      </c>
      <c r="C2694" s="31">
        <v>1</v>
      </c>
      <c r="D2694" s="31" t="s">
        <v>1289</v>
      </c>
      <c r="E2694" s="31">
        <v>3</v>
      </c>
      <c r="F2694" s="31" t="s">
        <v>1328</v>
      </c>
      <c r="G2694" s="31">
        <v>12</v>
      </c>
      <c r="H2694" s="31" t="s">
        <v>36</v>
      </c>
      <c r="I2694" s="31">
        <v>3</v>
      </c>
      <c r="J2694" s="84" t="s">
        <v>6</v>
      </c>
      <c r="K2694" s="98"/>
      <c r="L2694" s="98"/>
      <c r="M2694" s="98"/>
      <c r="N2694" s="83" t="s">
        <v>1347</v>
      </c>
      <c r="O2694" s="98">
        <v>2000</v>
      </c>
      <c r="P2694" s="81"/>
      <c r="Q2694" s="33"/>
      <c r="R2694" s="39" t="s">
        <v>1292</v>
      </c>
    </row>
    <row r="2695" spans="1:18" ht="18" customHeight="1" x14ac:dyDescent="0.15">
      <c r="A2695" s="30">
        <v>6</v>
      </c>
      <c r="B2695" s="31" t="s">
        <v>1288</v>
      </c>
      <c r="C2695" s="31">
        <v>1</v>
      </c>
      <c r="D2695" s="31" t="s">
        <v>1289</v>
      </c>
      <c r="E2695" s="31">
        <v>3</v>
      </c>
      <c r="F2695" s="31" t="s">
        <v>1328</v>
      </c>
      <c r="G2695" s="31">
        <v>12</v>
      </c>
      <c r="H2695" s="31" t="s">
        <v>36</v>
      </c>
      <c r="I2695" s="31">
        <v>3</v>
      </c>
      <c r="J2695" s="84" t="s">
        <v>6</v>
      </c>
      <c r="K2695" s="98"/>
      <c r="L2695" s="98"/>
      <c r="M2695" s="98"/>
      <c r="N2695" s="83" t="s">
        <v>1348</v>
      </c>
      <c r="O2695" s="98">
        <v>10000</v>
      </c>
      <c r="P2695" s="81"/>
      <c r="Q2695" s="33"/>
      <c r="R2695" s="39" t="s">
        <v>1292</v>
      </c>
    </row>
    <row r="2696" spans="1:18" ht="18" customHeight="1" x14ac:dyDescent="0.15">
      <c r="A2696" s="30">
        <v>6</v>
      </c>
      <c r="B2696" s="31" t="s">
        <v>1288</v>
      </c>
      <c r="C2696" s="31">
        <v>1</v>
      </c>
      <c r="D2696" s="31" t="s">
        <v>1289</v>
      </c>
      <c r="E2696" s="31">
        <v>3</v>
      </c>
      <c r="F2696" s="31" t="s">
        <v>1328</v>
      </c>
      <c r="G2696" s="32">
        <v>13</v>
      </c>
      <c r="H2696" s="32" t="s">
        <v>39</v>
      </c>
      <c r="I2696" s="32"/>
      <c r="J2696" s="83"/>
      <c r="K2696" s="98"/>
      <c r="L2696" s="98"/>
      <c r="M2696" s="98"/>
      <c r="N2696" s="83"/>
      <c r="O2696" s="33"/>
      <c r="P2696" s="81"/>
      <c r="Q2696" s="33"/>
      <c r="R2696" s="39" t="s">
        <v>1292</v>
      </c>
    </row>
    <row r="2697" spans="1:18" ht="18" customHeight="1" x14ac:dyDescent="0.15">
      <c r="A2697" s="30">
        <v>6</v>
      </c>
      <c r="B2697" s="31" t="s">
        <v>1288</v>
      </c>
      <c r="C2697" s="31">
        <v>1</v>
      </c>
      <c r="D2697" s="31" t="s">
        <v>1289</v>
      </c>
      <c r="E2697" s="31">
        <v>3</v>
      </c>
      <c r="F2697" s="31" t="s">
        <v>1328</v>
      </c>
      <c r="G2697" s="31">
        <v>13</v>
      </c>
      <c r="H2697" s="31" t="s">
        <v>39</v>
      </c>
      <c r="I2697" s="32">
        <v>21</v>
      </c>
      <c r="J2697" s="83" t="s">
        <v>117</v>
      </c>
      <c r="K2697" s="98">
        <v>4980</v>
      </c>
      <c r="L2697" s="98">
        <v>4826</v>
      </c>
      <c r="M2697" s="98">
        <f t="shared" ref="M2697:M2698" si="158">K2697-L2697</f>
        <v>154</v>
      </c>
      <c r="N2697" s="83" t="s">
        <v>4393</v>
      </c>
      <c r="O2697" s="98">
        <v>4979100</v>
      </c>
      <c r="P2697" s="81"/>
      <c r="Q2697" s="33"/>
      <c r="R2697" s="39" t="s">
        <v>1292</v>
      </c>
    </row>
    <row r="2698" spans="1:18" ht="18" customHeight="1" x14ac:dyDescent="0.15">
      <c r="A2698" s="30">
        <v>6</v>
      </c>
      <c r="B2698" s="31" t="s">
        <v>1288</v>
      </c>
      <c r="C2698" s="31">
        <v>1</v>
      </c>
      <c r="D2698" s="31" t="s">
        <v>1289</v>
      </c>
      <c r="E2698" s="31">
        <v>3</v>
      </c>
      <c r="F2698" s="31" t="s">
        <v>1328</v>
      </c>
      <c r="G2698" s="31">
        <v>13</v>
      </c>
      <c r="H2698" s="31" t="s">
        <v>39</v>
      </c>
      <c r="I2698" s="32">
        <v>33</v>
      </c>
      <c r="J2698" s="83" t="s">
        <v>49</v>
      </c>
      <c r="K2698" s="98">
        <v>107</v>
      </c>
      <c r="L2698" s="98">
        <v>105</v>
      </c>
      <c r="M2698" s="98">
        <f t="shared" si="158"/>
        <v>2</v>
      </c>
      <c r="N2698" s="83" t="s">
        <v>1349</v>
      </c>
      <c r="O2698" s="98">
        <v>106700</v>
      </c>
      <c r="P2698" s="81"/>
      <c r="Q2698" s="33"/>
      <c r="R2698" s="39" t="s">
        <v>1292</v>
      </c>
    </row>
    <row r="2699" spans="1:18" ht="18" customHeight="1" x14ac:dyDescent="0.15">
      <c r="A2699" s="30">
        <v>6</v>
      </c>
      <c r="B2699" s="31" t="s">
        <v>1288</v>
      </c>
      <c r="C2699" s="31">
        <v>1</v>
      </c>
      <c r="D2699" s="31" t="s">
        <v>1289</v>
      </c>
      <c r="E2699" s="31">
        <v>3</v>
      </c>
      <c r="F2699" s="31" t="s">
        <v>1328</v>
      </c>
      <c r="G2699" s="32">
        <v>14</v>
      </c>
      <c r="H2699" s="32" t="s">
        <v>40</v>
      </c>
      <c r="I2699" s="32"/>
      <c r="J2699" s="83"/>
      <c r="K2699" s="98"/>
      <c r="L2699" s="98"/>
      <c r="M2699" s="98"/>
      <c r="N2699" s="83"/>
      <c r="O2699" s="33"/>
      <c r="P2699" s="81"/>
      <c r="Q2699" s="33"/>
      <c r="R2699" s="39" t="s">
        <v>1292</v>
      </c>
    </row>
    <row r="2700" spans="1:18" ht="18" customHeight="1" x14ac:dyDescent="0.15">
      <c r="A2700" s="30">
        <v>6</v>
      </c>
      <c r="B2700" s="31" t="s">
        <v>1288</v>
      </c>
      <c r="C2700" s="31">
        <v>1</v>
      </c>
      <c r="D2700" s="31" t="s">
        <v>1289</v>
      </c>
      <c r="E2700" s="31">
        <v>3</v>
      </c>
      <c r="F2700" s="31" t="s">
        <v>1328</v>
      </c>
      <c r="G2700" s="31">
        <v>14</v>
      </c>
      <c r="H2700" s="31" t="s">
        <v>40</v>
      </c>
      <c r="I2700" s="32">
        <v>1</v>
      </c>
      <c r="J2700" s="83" t="s">
        <v>41</v>
      </c>
      <c r="K2700" s="98">
        <v>75</v>
      </c>
      <c r="L2700" s="98">
        <v>60</v>
      </c>
      <c r="M2700" s="98">
        <f>K2700-L2700</f>
        <v>15</v>
      </c>
      <c r="N2700" s="83" t="s">
        <v>41</v>
      </c>
      <c r="O2700" s="98">
        <v>10000</v>
      </c>
      <c r="P2700" s="81"/>
      <c r="Q2700" s="33"/>
      <c r="R2700" s="39" t="s">
        <v>1292</v>
      </c>
    </row>
    <row r="2701" spans="1:18" ht="18" customHeight="1" x14ac:dyDescent="0.15">
      <c r="A2701" s="30">
        <v>6</v>
      </c>
      <c r="B2701" s="31" t="s">
        <v>1288</v>
      </c>
      <c r="C2701" s="31">
        <v>1</v>
      </c>
      <c r="D2701" s="31" t="s">
        <v>1289</v>
      </c>
      <c r="E2701" s="31">
        <v>3</v>
      </c>
      <c r="F2701" s="31" t="s">
        <v>1328</v>
      </c>
      <c r="G2701" s="31">
        <v>14</v>
      </c>
      <c r="H2701" s="31" t="s">
        <v>40</v>
      </c>
      <c r="I2701" s="31">
        <v>1</v>
      </c>
      <c r="J2701" s="84" t="s">
        <v>41</v>
      </c>
      <c r="K2701" s="98"/>
      <c r="L2701" s="98"/>
      <c r="M2701" s="98"/>
      <c r="N2701" s="83" t="s">
        <v>1350</v>
      </c>
      <c r="O2701" s="98">
        <v>15000</v>
      </c>
      <c r="P2701" s="81"/>
      <c r="Q2701" s="33"/>
      <c r="R2701" s="39" t="s">
        <v>1292</v>
      </c>
    </row>
    <row r="2702" spans="1:18" ht="18" customHeight="1" x14ac:dyDescent="0.15">
      <c r="A2702" s="30">
        <v>6</v>
      </c>
      <c r="B2702" s="31" t="s">
        <v>1288</v>
      </c>
      <c r="C2702" s="31">
        <v>1</v>
      </c>
      <c r="D2702" s="31" t="s">
        <v>1289</v>
      </c>
      <c r="E2702" s="31">
        <v>3</v>
      </c>
      <c r="F2702" s="31" t="s">
        <v>1328</v>
      </c>
      <c r="G2702" s="31">
        <v>14</v>
      </c>
      <c r="H2702" s="31" t="s">
        <v>40</v>
      </c>
      <c r="I2702" s="31">
        <v>1</v>
      </c>
      <c r="J2702" s="84" t="s">
        <v>41</v>
      </c>
      <c r="K2702" s="98"/>
      <c r="L2702" s="98"/>
      <c r="M2702" s="98"/>
      <c r="N2702" s="83" t="s">
        <v>1351</v>
      </c>
      <c r="O2702" s="98">
        <v>50000</v>
      </c>
      <c r="P2702" s="81"/>
      <c r="Q2702" s="33"/>
      <c r="R2702" s="39" t="s">
        <v>1292</v>
      </c>
    </row>
    <row r="2703" spans="1:18" ht="18" customHeight="1" x14ac:dyDescent="0.15">
      <c r="A2703" s="30">
        <v>6</v>
      </c>
      <c r="B2703" s="31" t="s">
        <v>1288</v>
      </c>
      <c r="C2703" s="31">
        <v>1</v>
      </c>
      <c r="D2703" s="31" t="s">
        <v>1289</v>
      </c>
      <c r="E2703" s="31">
        <v>3</v>
      </c>
      <c r="F2703" s="31" t="s">
        <v>1328</v>
      </c>
      <c r="G2703" s="31">
        <v>14</v>
      </c>
      <c r="H2703" s="31" t="s">
        <v>40</v>
      </c>
      <c r="I2703" s="32">
        <v>21</v>
      </c>
      <c r="J2703" s="83" t="s">
        <v>56</v>
      </c>
      <c r="K2703" s="98">
        <v>83</v>
      </c>
      <c r="L2703" s="98">
        <v>81</v>
      </c>
      <c r="M2703" s="98">
        <f t="shared" ref="M2703:M2704" si="159">K2703-L2703</f>
        <v>2</v>
      </c>
      <c r="N2703" s="83" t="s">
        <v>1352</v>
      </c>
      <c r="O2703" s="98">
        <v>83000</v>
      </c>
      <c r="P2703" s="81"/>
      <c r="Q2703" s="33"/>
      <c r="R2703" s="39" t="s">
        <v>1292</v>
      </c>
    </row>
    <row r="2704" spans="1:18" ht="18" customHeight="1" x14ac:dyDescent="0.15">
      <c r="A2704" s="30">
        <v>6</v>
      </c>
      <c r="B2704" s="31" t="s">
        <v>1288</v>
      </c>
      <c r="C2704" s="31">
        <v>1</v>
      </c>
      <c r="D2704" s="31" t="s">
        <v>1289</v>
      </c>
      <c r="E2704" s="31">
        <v>3</v>
      </c>
      <c r="F2704" s="31" t="s">
        <v>1328</v>
      </c>
      <c r="G2704" s="31">
        <v>14</v>
      </c>
      <c r="H2704" s="31" t="s">
        <v>40</v>
      </c>
      <c r="I2704" s="32">
        <v>31</v>
      </c>
      <c r="J2704" s="83" t="s">
        <v>181</v>
      </c>
      <c r="K2704" s="98">
        <v>190</v>
      </c>
      <c r="L2704" s="98">
        <v>190</v>
      </c>
      <c r="M2704" s="98">
        <f t="shared" si="159"/>
        <v>0</v>
      </c>
      <c r="N2704" s="83" t="s">
        <v>1353</v>
      </c>
      <c r="O2704" s="98">
        <v>30000</v>
      </c>
      <c r="P2704" s="81"/>
      <c r="Q2704" s="33"/>
      <c r="R2704" s="39" t="s">
        <v>1292</v>
      </c>
    </row>
    <row r="2705" spans="1:18" ht="18" customHeight="1" x14ac:dyDescent="0.15">
      <c r="A2705" s="30">
        <v>6</v>
      </c>
      <c r="B2705" s="31" t="s">
        <v>1288</v>
      </c>
      <c r="C2705" s="31">
        <v>1</v>
      </c>
      <c r="D2705" s="31" t="s">
        <v>1289</v>
      </c>
      <c r="E2705" s="31">
        <v>3</v>
      </c>
      <c r="F2705" s="31" t="s">
        <v>1328</v>
      </c>
      <c r="G2705" s="31">
        <v>14</v>
      </c>
      <c r="H2705" s="31" t="s">
        <v>40</v>
      </c>
      <c r="I2705" s="31">
        <v>31</v>
      </c>
      <c r="J2705" s="84" t="s">
        <v>181</v>
      </c>
      <c r="K2705" s="98"/>
      <c r="L2705" s="98"/>
      <c r="M2705" s="98"/>
      <c r="N2705" s="83" t="s">
        <v>1354</v>
      </c>
      <c r="O2705" s="98">
        <v>160000</v>
      </c>
      <c r="P2705" s="81"/>
      <c r="Q2705" s="33"/>
      <c r="R2705" s="39" t="s">
        <v>1292</v>
      </c>
    </row>
    <row r="2706" spans="1:18" ht="18" customHeight="1" x14ac:dyDescent="0.15">
      <c r="A2706" s="30">
        <v>6</v>
      </c>
      <c r="B2706" s="31" t="s">
        <v>1288</v>
      </c>
      <c r="C2706" s="31">
        <v>1</v>
      </c>
      <c r="D2706" s="31" t="s">
        <v>1289</v>
      </c>
      <c r="E2706" s="31">
        <v>3</v>
      </c>
      <c r="F2706" s="31" t="s">
        <v>1328</v>
      </c>
      <c r="G2706" s="32">
        <v>15</v>
      </c>
      <c r="H2706" s="32" t="s">
        <v>50</v>
      </c>
      <c r="I2706" s="32"/>
      <c r="J2706" s="83"/>
      <c r="K2706" s="98"/>
      <c r="L2706" s="98"/>
      <c r="M2706" s="98"/>
      <c r="N2706" s="83"/>
      <c r="O2706" s="33"/>
      <c r="P2706" s="81"/>
      <c r="Q2706" s="33"/>
      <c r="R2706" s="39" t="s">
        <v>1292</v>
      </c>
    </row>
    <row r="2707" spans="1:18" ht="18" customHeight="1" x14ac:dyDescent="0.15">
      <c r="A2707" s="30">
        <v>6</v>
      </c>
      <c r="B2707" s="31" t="s">
        <v>1288</v>
      </c>
      <c r="C2707" s="31">
        <v>1</v>
      </c>
      <c r="D2707" s="31" t="s">
        <v>1289</v>
      </c>
      <c r="E2707" s="31">
        <v>3</v>
      </c>
      <c r="F2707" s="31" t="s">
        <v>1328</v>
      </c>
      <c r="G2707" s="31">
        <v>15</v>
      </c>
      <c r="H2707" s="31" t="s">
        <v>50</v>
      </c>
      <c r="I2707" s="32">
        <v>2</v>
      </c>
      <c r="J2707" s="83" t="s">
        <v>280</v>
      </c>
      <c r="K2707" s="98">
        <v>0</v>
      </c>
      <c r="L2707" s="98">
        <v>3000</v>
      </c>
      <c r="M2707" s="98">
        <f>K2707-L2707</f>
        <v>-3000</v>
      </c>
      <c r="N2707" s="83"/>
      <c r="O2707" s="98"/>
      <c r="P2707" s="81"/>
      <c r="Q2707" s="33"/>
      <c r="R2707" s="39" t="s">
        <v>1292</v>
      </c>
    </row>
    <row r="2708" spans="1:18" ht="18" customHeight="1" x14ac:dyDescent="0.15">
      <c r="A2708" s="30">
        <v>6</v>
      </c>
      <c r="B2708" s="31" t="s">
        <v>1288</v>
      </c>
      <c r="C2708" s="31">
        <v>1</v>
      </c>
      <c r="D2708" s="31" t="s">
        <v>1289</v>
      </c>
      <c r="E2708" s="31">
        <v>3</v>
      </c>
      <c r="F2708" s="31" t="s">
        <v>1328</v>
      </c>
      <c r="G2708" s="32">
        <v>16</v>
      </c>
      <c r="H2708" s="32" t="s">
        <v>52</v>
      </c>
      <c r="I2708" s="32"/>
      <c r="J2708" s="83"/>
      <c r="K2708" s="98"/>
      <c r="L2708" s="98"/>
      <c r="M2708" s="98"/>
      <c r="N2708" s="83"/>
      <c r="O2708" s="33"/>
      <c r="P2708" s="81"/>
      <c r="Q2708" s="33"/>
      <c r="R2708" s="39" t="s">
        <v>1292</v>
      </c>
    </row>
    <row r="2709" spans="1:18" ht="18" customHeight="1" x14ac:dyDescent="0.15">
      <c r="A2709" s="30">
        <v>6</v>
      </c>
      <c r="B2709" s="31" t="s">
        <v>1288</v>
      </c>
      <c r="C2709" s="31">
        <v>1</v>
      </c>
      <c r="D2709" s="31" t="s">
        <v>1289</v>
      </c>
      <c r="E2709" s="31">
        <v>3</v>
      </c>
      <c r="F2709" s="31" t="s">
        <v>1328</v>
      </c>
      <c r="G2709" s="31">
        <v>16</v>
      </c>
      <c r="H2709" s="31" t="s">
        <v>52</v>
      </c>
      <c r="I2709" s="32">
        <v>1</v>
      </c>
      <c r="J2709" s="83" t="s">
        <v>53</v>
      </c>
      <c r="K2709" s="98">
        <v>30</v>
      </c>
      <c r="L2709" s="98">
        <v>30</v>
      </c>
      <c r="M2709" s="98">
        <f t="shared" ref="M2709:M2710" si="160">K2709-L2709</f>
        <v>0</v>
      </c>
      <c r="N2709" s="83" t="s">
        <v>1355</v>
      </c>
      <c r="O2709" s="98">
        <v>30000</v>
      </c>
      <c r="P2709" s="81"/>
      <c r="Q2709" s="33"/>
      <c r="R2709" s="39" t="s">
        <v>1292</v>
      </c>
    </row>
    <row r="2710" spans="1:18" ht="18" customHeight="1" x14ac:dyDescent="0.15">
      <c r="A2710" s="30">
        <v>6</v>
      </c>
      <c r="B2710" s="31" t="s">
        <v>1288</v>
      </c>
      <c r="C2710" s="31">
        <v>1</v>
      </c>
      <c r="D2710" s="31" t="s">
        <v>1289</v>
      </c>
      <c r="E2710" s="31">
        <v>3</v>
      </c>
      <c r="F2710" s="31" t="s">
        <v>1328</v>
      </c>
      <c r="G2710" s="31">
        <v>16</v>
      </c>
      <c r="H2710" s="31" t="s">
        <v>52</v>
      </c>
      <c r="I2710" s="32">
        <v>11</v>
      </c>
      <c r="J2710" s="83" t="s">
        <v>1207</v>
      </c>
      <c r="K2710" s="98">
        <v>200</v>
      </c>
      <c r="L2710" s="98">
        <v>200</v>
      </c>
      <c r="M2710" s="98">
        <f t="shared" si="160"/>
        <v>0</v>
      </c>
      <c r="N2710" s="83" t="s">
        <v>4394</v>
      </c>
      <c r="O2710" s="98">
        <v>200000</v>
      </c>
      <c r="P2710" s="81"/>
      <c r="Q2710" s="33"/>
      <c r="R2710" s="39" t="s">
        <v>1292</v>
      </c>
    </row>
    <row r="2711" spans="1:18" ht="18" customHeight="1" x14ac:dyDescent="0.15">
      <c r="A2711" s="30">
        <v>6</v>
      </c>
      <c r="B2711" s="31" t="s">
        <v>1288</v>
      </c>
      <c r="C2711" s="31">
        <v>1</v>
      </c>
      <c r="D2711" s="31" t="s">
        <v>1289</v>
      </c>
      <c r="E2711" s="31">
        <v>3</v>
      </c>
      <c r="F2711" s="31" t="s">
        <v>1328</v>
      </c>
      <c r="G2711" s="32">
        <v>19</v>
      </c>
      <c r="H2711" s="32" t="s">
        <v>42</v>
      </c>
      <c r="I2711" s="32"/>
      <c r="J2711" s="83"/>
      <c r="K2711" s="98"/>
      <c r="L2711" s="98"/>
      <c r="M2711" s="98"/>
      <c r="N2711" s="83"/>
      <c r="O2711" s="33"/>
      <c r="P2711" s="81"/>
      <c r="Q2711" s="33"/>
      <c r="R2711" s="39" t="s">
        <v>1292</v>
      </c>
    </row>
    <row r="2712" spans="1:18" ht="18" customHeight="1" x14ac:dyDescent="0.15">
      <c r="A2712" s="30">
        <v>6</v>
      </c>
      <c r="B2712" s="31" t="s">
        <v>1288</v>
      </c>
      <c r="C2712" s="31">
        <v>1</v>
      </c>
      <c r="D2712" s="31" t="s">
        <v>1289</v>
      </c>
      <c r="E2712" s="31">
        <v>3</v>
      </c>
      <c r="F2712" s="31" t="s">
        <v>1328</v>
      </c>
      <c r="G2712" s="31">
        <v>19</v>
      </c>
      <c r="H2712" s="31" t="s">
        <v>42</v>
      </c>
      <c r="I2712" s="32">
        <v>11</v>
      </c>
      <c r="J2712" s="83" t="s">
        <v>43</v>
      </c>
      <c r="K2712" s="98">
        <v>3228</v>
      </c>
      <c r="L2712" s="98">
        <v>3128</v>
      </c>
      <c r="M2712" s="98">
        <f>K2712-L2712</f>
        <v>100</v>
      </c>
      <c r="N2712" s="83" t="s">
        <v>1356</v>
      </c>
      <c r="O2712" s="98">
        <v>400000</v>
      </c>
      <c r="P2712" s="81"/>
      <c r="Q2712" s="33"/>
      <c r="R2712" s="39" t="s">
        <v>1292</v>
      </c>
    </row>
    <row r="2713" spans="1:18" ht="18" customHeight="1" x14ac:dyDescent="0.15">
      <c r="A2713" s="30">
        <v>6</v>
      </c>
      <c r="B2713" s="31" t="s">
        <v>1288</v>
      </c>
      <c r="C2713" s="31">
        <v>1</v>
      </c>
      <c r="D2713" s="31" t="s">
        <v>1289</v>
      </c>
      <c r="E2713" s="31">
        <v>3</v>
      </c>
      <c r="F2713" s="31" t="s">
        <v>1328</v>
      </c>
      <c r="G2713" s="31">
        <v>19</v>
      </c>
      <c r="H2713" s="31" t="s">
        <v>42</v>
      </c>
      <c r="I2713" s="31">
        <v>11</v>
      </c>
      <c r="J2713" s="84" t="s">
        <v>43</v>
      </c>
      <c r="K2713" s="98"/>
      <c r="L2713" s="98"/>
      <c r="M2713" s="98"/>
      <c r="N2713" s="83" t="s">
        <v>1357</v>
      </c>
      <c r="O2713" s="98">
        <v>2828000</v>
      </c>
      <c r="P2713" s="81"/>
      <c r="Q2713" s="33"/>
      <c r="R2713" s="39" t="s">
        <v>1292</v>
      </c>
    </row>
    <row r="2714" spans="1:18" ht="18" customHeight="1" x14ac:dyDescent="0.15">
      <c r="A2714" s="30">
        <v>6</v>
      </c>
      <c r="B2714" s="31" t="s">
        <v>1288</v>
      </c>
      <c r="C2714" s="31">
        <v>1</v>
      </c>
      <c r="D2714" s="31" t="s">
        <v>1289</v>
      </c>
      <c r="E2714" s="31">
        <v>3</v>
      </c>
      <c r="F2714" s="31" t="s">
        <v>1328</v>
      </c>
      <c r="G2714" s="31">
        <v>19</v>
      </c>
      <c r="H2714" s="31" t="s">
        <v>42</v>
      </c>
      <c r="I2714" s="32">
        <v>21</v>
      </c>
      <c r="J2714" s="83" t="s">
        <v>477</v>
      </c>
      <c r="K2714" s="98">
        <v>14636</v>
      </c>
      <c r="L2714" s="98">
        <v>14281</v>
      </c>
      <c r="M2714" s="98">
        <f>K2714-L2714</f>
        <v>355</v>
      </c>
      <c r="N2714" s="83" t="s">
        <v>1358</v>
      </c>
      <c r="O2714" s="98"/>
      <c r="P2714" s="81"/>
      <c r="Q2714" s="33"/>
      <c r="R2714" s="39" t="s">
        <v>1292</v>
      </c>
    </row>
    <row r="2715" spans="1:18" ht="18" customHeight="1" x14ac:dyDescent="0.15">
      <c r="A2715" s="30">
        <v>6</v>
      </c>
      <c r="B2715" s="31" t="s">
        <v>1288</v>
      </c>
      <c r="C2715" s="31">
        <v>1</v>
      </c>
      <c r="D2715" s="31" t="s">
        <v>1289</v>
      </c>
      <c r="E2715" s="31">
        <v>3</v>
      </c>
      <c r="F2715" s="31" t="s">
        <v>1328</v>
      </c>
      <c r="G2715" s="31">
        <v>19</v>
      </c>
      <c r="H2715" s="31" t="s">
        <v>42</v>
      </c>
      <c r="I2715" s="31">
        <v>21</v>
      </c>
      <c r="J2715" s="84" t="s">
        <v>477</v>
      </c>
      <c r="K2715" s="98"/>
      <c r="L2715" s="98"/>
      <c r="M2715" s="98"/>
      <c r="N2715" s="83" t="s">
        <v>1359</v>
      </c>
      <c r="O2715" s="98">
        <v>40000</v>
      </c>
      <c r="P2715" s="81"/>
      <c r="Q2715" s="33"/>
      <c r="R2715" s="39" t="s">
        <v>1292</v>
      </c>
    </row>
    <row r="2716" spans="1:18" ht="18" customHeight="1" x14ac:dyDescent="0.15">
      <c r="A2716" s="30">
        <v>6</v>
      </c>
      <c r="B2716" s="31" t="s">
        <v>1288</v>
      </c>
      <c r="C2716" s="31">
        <v>1</v>
      </c>
      <c r="D2716" s="31" t="s">
        <v>1289</v>
      </c>
      <c r="E2716" s="31">
        <v>3</v>
      </c>
      <c r="F2716" s="31" t="s">
        <v>1328</v>
      </c>
      <c r="G2716" s="31">
        <v>19</v>
      </c>
      <c r="H2716" s="31" t="s">
        <v>42</v>
      </c>
      <c r="I2716" s="31">
        <v>21</v>
      </c>
      <c r="J2716" s="84" t="s">
        <v>477</v>
      </c>
      <c r="K2716" s="98"/>
      <c r="L2716" s="98"/>
      <c r="M2716" s="98"/>
      <c r="N2716" s="83" t="s">
        <v>1360</v>
      </c>
      <c r="O2716" s="98"/>
      <c r="P2716" s="81"/>
      <c r="Q2716" s="33"/>
      <c r="R2716" s="39" t="s">
        <v>1292</v>
      </c>
    </row>
    <row r="2717" spans="1:18" ht="18" customHeight="1" x14ac:dyDescent="0.15">
      <c r="A2717" s="30">
        <v>6</v>
      </c>
      <c r="B2717" s="31" t="s">
        <v>1288</v>
      </c>
      <c r="C2717" s="31">
        <v>1</v>
      </c>
      <c r="D2717" s="31" t="s">
        <v>1289</v>
      </c>
      <c r="E2717" s="31">
        <v>3</v>
      </c>
      <c r="F2717" s="31" t="s">
        <v>1328</v>
      </c>
      <c r="G2717" s="31">
        <v>19</v>
      </c>
      <c r="H2717" s="31" t="s">
        <v>42</v>
      </c>
      <c r="I2717" s="31">
        <v>21</v>
      </c>
      <c r="J2717" s="84" t="s">
        <v>477</v>
      </c>
      <c r="K2717" s="98"/>
      <c r="L2717" s="98"/>
      <c r="M2717" s="98"/>
      <c r="N2717" s="83" t="s">
        <v>1361</v>
      </c>
      <c r="O2717" s="98">
        <v>100000</v>
      </c>
      <c r="P2717" s="81"/>
      <c r="Q2717" s="33"/>
      <c r="R2717" s="39" t="s">
        <v>1292</v>
      </c>
    </row>
    <row r="2718" spans="1:18" ht="18" customHeight="1" x14ac:dyDescent="0.15">
      <c r="A2718" s="30">
        <v>6</v>
      </c>
      <c r="B2718" s="31" t="s">
        <v>1288</v>
      </c>
      <c r="C2718" s="31">
        <v>1</v>
      </c>
      <c r="D2718" s="31" t="s">
        <v>1289</v>
      </c>
      <c r="E2718" s="31">
        <v>3</v>
      </c>
      <c r="F2718" s="31" t="s">
        <v>1328</v>
      </c>
      <c r="G2718" s="31">
        <v>19</v>
      </c>
      <c r="H2718" s="31" t="s">
        <v>42</v>
      </c>
      <c r="I2718" s="31">
        <v>21</v>
      </c>
      <c r="J2718" s="84" t="s">
        <v>477</v>
      </c>
      <c r="K2718" s="98"/>
      <c r="L2718" s="98"/>
      <c r="M2718" s="98"/>
      <c r="N2718" s="83" t="s">
        <v>1362</v>
      </c>
      <c r="O2718" s="98">
        <v>100000</v>
      </c>
      <c r="P2718" s="81"/>
      <c r="Q2718" s="33"/>
      <c r="R2718" s="39" t="s">
        <v>1292</v>
      </c>
    </row>
    <row r="2719" spans="1:18" ht="18" customHeight="1" x14ac:dyDescent="0.15">
      <c r="A2719" s="30">
        <v>6</v>
      </c>
      <c r="B2719" s="31" t="s">
        <v>1288</v>
      </c>
      <c r="C2719" s="31">
        <v>1</v>
      </c>
      <c r="D2719" s="31" t="s">
        <v>1289</v>
      </c>
      <c r="E2719" s="31">
        <v>3</v>
      </c>
      <c r="F2719" s="31" t="s">
        <v>1328</v>
      </c>
      <c r="G2719" s="31">
        <v>19</v>
      </c>
      <c r="H2719" s="31" t="s">
        <v>42</v>
      </c>
      <c r="I2719" s="31">
        <v>21</v>
      </c>
      <c r="J2719" s="84" t="s">
        <v>477</v>
      </c>
      <c r="K2719" s="98"/>
      <c r="L2719" s="98"/>
      <c r="M2719" s="98"/>
      <c r="N2719" s="83" t="s">
        <v>4395</v>
      </c>
      <c r="O2719" s="98">
        <v>126000</v>
      </c>
      <c r="P2719" s="81"/>
      <c r="Q2719" s="33"/>
      <c r="R2719" s="39" t="s">
        <v>1292</v>
      </c>
    </row>
    <row r="2720" spans="1:18" ht="18" customHeight="1" x14ac:dyDescent="0.15">
      <c r="A2720" s="30">
        <v>6</v>
      </c>
      <c r="B2720" s="31" t="s">
        <v>1288</v>
      </c>
      <c r="C2720" s="31">
        <v>1</v>
      </c>
      <c r="D2720" s="31" t="s">
        <v>1289</v>
      </c>
      <c r="E2720" s="31">
        <v>3</v>
      </c>
      <c r="F2720" s="31" t="s">
        <v>1328</v>
      </c>
      <c r="G2720" s="31">
        <v>19</v>
      </c>
      <c r="H2720" s="31" t="s">
        <v>42</v>
      </c>
      <c r="I2720" s="31">
        <v>21</v>
      </c>
      <c r="J2720" s="84" t="s">
        <v>477</v>
      </c>
      <c r="K2720" s="98"/>
      <c r="L2720" s="98"/>
      <c r="M2720" s="98"/>
      <c r="N2720" s="83" t="s">
        <v>1363</v>
      </c>
      <c r="O2720" s="98">
        <v>11250000</v>
      </c>
      <c r="P2720" s="81"/>
      <c r="Q2720" s="33"/>
      <c r="R2720" s="39" t="s">
        <v>1292</v>
      </c>
    </row>
    <row r="2721" spans="1:18" ht="18" customHeight="1" x14ac:dyDescent="0.15">
      <c r="A2721" s="30">
        <v>6</v>
      </c>
      <c r="B2721" s="31" t="s">
        <v>1288</v>
      </c>
      <c r="C2721" s="31">
        <v>1</v>
      </c>
      <c r="D2721" s="31" t="s">
        <v>1289</v>
      </c>
      <c r="E2721" s="31">
        <v>3</v>
      </c>
      <c r="F2721" s="31" t="s">
        <v>1328</v>
      </c>
      <c r="G2721" s="31">
        <v>19</v>
      </c>
      <c r="H2721" s="31" t="s">
        <v>42</v>
      </c>
      <c r="I2721" s="31">
        <v>21</v>
      </c>
      <c r="J2721" s="84" t="s">
        <v>477</v>
      </c>
      <c r="K2721" s="98"/>
      <c r="L2721" s="98"/>
      <c r="M2721" s="98"/>
      <c r="N2721" s="83" t="s">
        <v>1364</v>
      </c>
      <c r="O2721" s="98"/>
      <c r="P2721" s="81"/>
      <c r="Q2721" s="33"/>
      <c r="R2721" s="39" t="s">
        <v>1292</v>
      </c>
    </row>
    <row r="2722" spans="1:18" ht="18" customHeight="1" x14ac:dyDescent="0.15">
      <c r="A2722" s="30">
        <v>6</v>
      </c>
      <c r="B2722" s="31" t="s">
        <v>1288</v>
      </c>
      <c r="C2722" s="31">
        <v>1</v>
      </c>
      <c r="D2722" s="31" t="s">
        <v>1289</v>
      </c>
      <c r="E2722" s="31">
        <v>3</v>
      </c>
      <c r="F2722" s="31" t="s">
        <v>1328</v>
      </c>
      <c r="G2722" s="31">
        <v>19</v>
      </c>
      <c r="H2722" s="31" t="s">
        <v>42</v>
      </c>
      <c r="I2722" s="31">
        <v>21</v>
      </c>
      <c r="J2722" s="84" t="s">
        <v>477</v>
      </c>
      <c r="K2722" s="98"/>
      <c r="L2722" s="98"/>
      <c r="M2722" s="98"/>
      <c r="N2722" s="83" t="s">
        <v>1365</v>
      </c>
      <c r="O2722" s="98"/>
      <c r="P2722" s="81"/>
      <c r="Q2722" s="33"/>
      <c r="R2722" s="39" t="s">
        <v>1292</v>
      </c>
    </row>
    <row r="2723" spans="1:18" ht="18" customHeight="1" x14ac:dyDescent="0.15">
      <c r="A2723" s="30">
        <v>6</v>
      </c>
      <c r="B2723" s="31" t="s">
        <v>1288</v>
      </c>
      <c r="C2723" s="31">
        <v>1</v>
      </c>
      <c r="D2723" s="31" t="s">
        <v>1289</v>
      </c>
      <c r="E2723" s="31">
        <v>3</v>
      </c>
      <c r="F2723" s="31" t="s">
        <v>1328</v>
      </c>
      <c r="G2723" s="31">
        <v>19</v>
      </c>
      <c r="H2723" s="31" t="s">
        <v>42</v>
      </c>
      <c r="I2723" s="31">
        <v>21</v>
      </c>
      <c r="J2723" s="84" t="s">
        <v>477</v>
      </c>
      <c r="K2723" s="98"/>
      <c r="L2723" s="98"/>
      <c r="M2723" s="98"/>
      <c r="N2723" s="83" t="s">
        <v>1366</v>
      </c>
      <c r="O2723" s="98"/>
      <c r="P2723" s="81"/>
      <c r="Q2723" s="33"/>
      <c r="R2723" s="39" t="s">
        <v>1292</v>
      </c>
    </row>
    <row r="2724" spans="1:18" ht="18" customHeight="1" x14ac:dyDescent="0.15">
      <c r="A2724" s="30">
        <v>6</v>
      </c>
      <c r="B2724" s="31" t="s">
        <v>1288</v>
      </c>
      <c r="C2724" s="31">
        <v>1</v>
      </c>
      <c r="D2724" s="31" t="s">
        <v>1289</v>
      </c>
      <c r="E2724" s="31">
        <v>3</v>
      </c>
      <c r="F2724" s="31" t="s">
        <v>1328</v>
      </c>
      <c r="G2724" s="31">
        <v>19</v>
      </c>
      <c r="H2724" s="31" t="s">
        <v>42</v>
      </c>
      <c r="I2724" s="31">
        <v>21</v>
      </c>
      <c r="J2724" s="84" t="s">
        <v>477</v>
      </c>
      <c r="K2724" s="98"/>
      <c r="L2724" s="98"/>
      <c r="M2724" s="98"/>
      <c r="N2724" s="83" t="s">
        <v>4396</v>
      </c>
      <c r="O2724" s="98">
        <v>2400000</v>
      </c>
      <c r="P2724" s="81"/>
      <c r="Q2724" s="33"/>
      <c r="R2724" s="39" t="s">
        <v>1292</v>
      </c>
    </row>
    <row r="2725" spans="1:18" ht="18" customHeight="1" x14ac:dyDescent="0.15">
      <c r="A2725" s="30">
        <v>6</v>
      </c>
      <c r="B2725" s="31" t="s">
        <v>1288</v>
      </c>
      <c r="C2725" s="31">
        <v>1</v>
      </c>
      <c r="D2725" s="31" t="s">
        <v>1289</v>
      </c>
      <c r="E2725" s="31">
        <v>3</v>
      </c>
      <c r="F2725" s="31" t="s">
        <v>1328</v>
      </c>
      <c r="G2725" s="31">
        <v>19</v>
      </c>
      <c r="H2725" s="31" t="s">
        <v>42</v>
      </c>
      <c r="I2725" s="31">
        <v>21</v>
      </c>
      <c r="J2725" s="84" t="s">
        <v>477</v>
      </c>
      <c r="K2725" s="98"/>
      <c r="L2725" s="98"/>
      <c r="M2725" s="98"/>
      <c r="N2725" s="83" t="s">
        <v>1367</v>
      </c>
      <c r="O2725" s="98">
        <v>620000</v>
      </c>
      <c r="P2725" s="81"/>
      <c r="Q2725" s="33"/>
      <c r="R2725" s="39" t="s">
        <v>1292</v>
      </c>
    </row>
    <row r="2726" spans="1:18" ht="18" customHeight="1" x14ac:dyDescent="0.15">
      <c r="A2726" s="30">
        <v>6</v>
      </c>
      <c r="B2726" s="31" t="s">
        <v>1288</v>
      </c>
      <c r="C2726" s="31">
        <v>1</v>
      </c>
      <c r="D2726" s="31" t="s">
        <v>1289</v>
      </c>
      <c r="E2726" s="31">
        <v>3</v>
      </c>
      <c r="F2726" s="31" t="s">
        <v>1328</v>
      </c>
      <c r="G2726" s="31">
        <v>19</v>
      </c>
      <c r="H2726" s="31" t="s">
        <v>42</v>
      </c>
      <c r="I2726" s="31">
        <v>21</v>
      </c>
      <c r="J2726" s="84" t="s">
        <v>477</v>
      </c>
      <c r="K2726" s="98"/>
      <c r="L2726" s="98"/>
      <c r="M2726" s="98"/>
      <c r="N2726" s="83" t="s">
        <v>1368</v>
      </c>
      <c r="O2726" s="98"/>
      <c r="P2726" s="81"/>
      <c r="Q2726" s="33"/>
      <c r="R2726" s="39" t="s">
        <v>1292</v>
      </c>
    </row>
    <row r="2727" spans="1:18" ht="18" customHeight="1" x14ac:dyDescent="0.15">
      <c r="A2727" s="30">
        <v>6</v>
      </c>
      <c r="B2727" s="31" t="s">
        <v>1288</v>
      </c>
      <c r="C2727" s="31">
        <v>1</v>
      </c>
      <c r="D2727" s="31" t="s">
        <v>1289</v>
      </c>
      <c r="E2727" s="31">
        <v>3</v>
      </c>
      <c r="F2727" s="31" t="s">
        <v>1328</v>
      </c>
      <c r="G2727" s="31">
        <v>19</v>
      </c>
      <c r="H2727" s="31" t="s">
        <v>42</v>
      </c>
      <c r="I2727" s="31">
        <v>21</v>
      </c>
      <c r="J2727" s="84" t="s">
        <v>477</v>
      </c>
      <c r="K2727" s="98"/>
      <c r="L2727" s="98"/>
      <c r="M2727" s="98"/>
      <c r="N2727" s="83" t="s">
        <v>1369</v>
      </c>
      <c r="O2727" s="98"/>
      <c r="P2727" s="81"/>
      <c r="Q2727" s="33"/>
      <c r="R2727" s="39" t="s">
        <v>1292</v>
      </c>
    </row>
    <row r="2728" spans="1:18" ht="18" customHeight="1" x14ac:dyDescent="0.15">
      <c r="A2728" s="30">
        <v>6</v>
      </c>
      <c r="B2728" s="31" t="s">
        <v>1288</v>
      </c>
      <c r="C2728" s="31">
        <v>1</v>
      </c>
      <c r="D2728" s="31" t="s">
        <v>1289</v>
      </c>
      <c r="E2728" s="31">
        <v>3</v>
      </c>
      <c r="F2728" s="31" t="s">
        <v>1328</v>
      </c>
      <c r="G2728" s="31">
        <v>19</v>
      </c>
      <c r="H2728" s="31" t="s">
        <v>42</v>
      </c>
      <c r="I2728" s="31">
        <v>21</v>
      </c>
      <c r="J2728" s="84" t="s">
        <v>477</v>
      </c>
      <c r="K2728" s="98"/>
      <c r="L2728" s="98"/>
      <c r="M2728" s="98"/>
      <c r="N2728" s="83" t="s">
        <v>1370</v>
      </c>
      <c r="O2728" s="98"/>
      <c r="P2728" s="81"/>
      <c r="Q2728" s="33"/>
      <c r="R2728" s="39" t="s">
        <v>1292</v>
      </c>
    </row>
    <row r="2729" spans="1:18" ht="18" customHeight="1" x14ac:dyDescent="0.15">
      <c r="A2729" s="30">
        <v>6</v>
      </c>
      <c r="B2729" s="31" t="s">
        <v>1288</v>
      </c>
      <c r="C2729" s="31">
        <v>1</v>
      </c>
      <c r="D2729" s="31" t="s">
        <v>1289</v>
      </c>
      <c r="E2729" s="31">
        <v>3</v>
      </c>
      <c r="F2729" s="31" t="s">
        <v>1328</v>
      </c>
      <c r="G2729" s="31">
        <v>19</v>
      </c>
      <c r="H2729" s="31" t="s">
        <v>42</v>
      </c>
      <c r="I2729" s="31">
        <v>21</v>
      </c>
      <c r="J2729" s="84" t="s">
        <v>477</v>
      </c>
      <c r="K2729" s="98"/>
      <c r="L2729" s="98"/>
      <c r="M2729" s="98"/>
      <c r="N2729" s="83" t="s">
        <v>1371</v>
      </c>
      <c r="O2729" s="98"/>
      <c r="P2729" s="81"/>
      <c r="Q2729" s="33"/>
      <c r="R2729" s="39" t="s">
        <v>1292</v>
      </c>
    </row>
    <row r="2730" spans="1:18" ht="18" customHeight="1" x14ac:dyDescent="0.15">
      <c r="A2730" s="30">
        <v>6</v>
      </c>
      <c r="B2730" s="31" t="s">
        <v>1288</v>
      </c>
      <c r="C2730" s="31">
        <v>1</v>
      </c>
      <c r="D2730" s="31" t="s">
        <v>1289</v>
      </c>
      <c r="E2730" s="31">
        <v>3</v>
      </c>
      <c r="F2730" s="31" t="s">
        <v>1328</v>
      </c>
      <c r="G2730" s="31">
        <v>19</v>
      </c>
      <c r="H2730" s="31" t="s">
        <v>42</v>
      </c>
      <c r="I2730" s="32">
        <v>31</v>
      </c>
      <c r="J2730" s="83" t="s">
        <v>386</v>
      </c>
      <c r="K2730" s="98">
        <v>37322</v>
      </c>
      <c r="L2730" s="98">
        <v>40485</v>
      </c>
      <c r="M2730" s="98">
        <f>K2730-L2730</f>
        <v>-3163</v>
      </c>
      <c r="N2730" s="83" t="s">
        <v>1372</v>
      </c>
      <c r="O2730" s="98">
        <v>2632304</v>
      </c>
      <c r="P2730" s="81"/>
      <c r="Q2730" s="33"/>
      <c r="R2730" s="39" t="s">
        <v>1292</v>
      </c>
    </row>
    <row r="2731" spans="1:18" ht="18" customHeight="1" x14ac:dyDescent="0.15">
      <c r="A2731" s="30">
        <v>6</v>
      </c>
      <c r="B2731" s="31" t="s">
        <v>1288</v>
      </c>
      <c r="C2731" s="31">
        <v>1</v>
      </c>
      <c r="D2731" s="31" t="s">
        <v>1289</v>
      </c>
      <c r="E2731" s="31">
        <v>3</v>
      </c>
      <c r="F2731" s="31" t="s">
        <v>1328</v>
      </c>
      <c r="G2731" s="31">
        <v>19</v>
      </c>
      <c r="H2731" s="31" t="s">
        <v>42</v>
      </c>
      <c r="I2731" s="31">
        <v>31</v>
      </c>
      <c r="J2731" s="84" t="s">
        <v>386</v>
      </c>
      <c r="K2731" s="98"/>
      <c r="L2731" s="98"/>
      <c r="M2731" s="98"/>
      <c r="N2731" s="83" t="s">
        <v>1373</v>
      </c>
      <c r="O2731" s="98"/>
      <c r="P2731" s="81"/>
      <c r="Q2731" s="33"/>
      <c r="R2731" s="39" t="s">
        <v>1292</v>
      </c>
    </row>
    <row r="2732" spans="1:18" ht="18" customHeight="1" x14ac:dyDescent="0.15">
      <c r="A2732" s="30">
        <v>6</v>
      </c>
      <c r="B2732" s="31" t="s">
        <v>1288</v>
      </c>
      <c r="C2732" s="31">
        <v>1</v>
      </c>
      <c r="D2732" s="31" t="s">
        <v>1289</v>
      </c>
      <c r="E2732" s="31">
        <v>3</v>
      </c>
      <c r="F2732" s="31" t="s">
        <v>1328</v>
      </c>
      <c r="G2732" s="31">
        <v>19</v>
      </c>
      <c r="H2732" s="31" t="s">
        <v>42</v>
      </c>
      <c r="I2732" s="31">
        <v>31</v>
      </c>
      <c r="J2732" s="84" t="s">
        <v>386</v>
      </c>
      <c r="K2732" s="98"/>
      <c r="L2732" s="98"/>
      <c r="M2732" s="98"/>
      <c r="N2732" s="83" t="s">
        <v>1374</v>
      </c>
      <c r="O2732" s="98">
        <v>10290000</v>
      </c>
      <c r="P2732" s="81"/>
      <c r="Q2732" s="33"/>
      <c r="R2732" s="39" t="s">
        <v>1292</v>
      </c>
    </row>
    <row r="2733" spans="1:18" ht="18" customHeight="1" x14ac:dyDescent="0.15">
      <c r="A2733" s="30">
        <v>6</v>
      </c>
      <c r="B2733" s="31" t="s">
        <v>1288</v>
      </c>
      <c r="C2733" s="31">
        <v>1</v>
      </c>
      <c r="D2733" s="31" t="s">
        <v>1289</v>
      </c>
      <c r="E2733" s="31">
        <v>3</v>
      </c>
      <c r="F2733" s="31" t="s">
        <v>1328</v>
      </c>
      <c r="G2733" s="31">
        <v>19</v>
      </c>
      <c r="H2733" s="31" t="s">
        <v>42</v>
      </c>
      <c r="I2733" s="31">
        <v>31</v>
      </c>
      <c r="J2733" s="84" t="s">
        <v>386</v>
      </c>
      <c r="K2733" s="98"/>
      <c r="L2733" s="98"/>
      <c r="M2733" s="98"/>
      <c r="N2733" s="83" t="s">
        <v>1375</v>
      </c>
      <c r="O2733" s="98"/>
      <c r="P2733" s="81"/>
      <c r="Q2733" s="33"/>
      <c r="R2733" s="39" t="s">
        <v>1292</v>
      </c>
    </row>
    <row r="2734" spans="1:18" ht="18" customHeight="1" x14ac:dyDescent="0.15">
      <c r="A2734" s="30">
        <v>6</v>
      </c>
      <c r="B2734" s="31" t="s">
        <v>1288</v>
      </c>
      <c r="C2734" s="31">
        <v>1</v>
      </c>
      <c r="D2734" s="31" t="s">
        <v>1289</v>
      </c>
      <c r="E2734" s="31">
        <v>3</v>
      </c>
      <c r="F2734" s="31" t="s">
        <v>1328</v>
      </c>
      <c r="G2734" s="31">
        <v>19</v>
      </c>
      <c r="H2734" s="31" t="s">
        <v>42</v>
      </c>
      <c r="I2734" s="31">
        <v>31</v>
      </c>
      <c r="J2734" s="84" t="s">
        <v>386</v>
      </c>
      <c r="K2734" s="98"/>
      <c r="L2734" s="98"/>
      <c r="M2734" s="98"/>
      <c r="N2734" s="83" t="s">
        <v>1376</v>
      </c>
      <c r="O2734" s="98"/>
      <c r="P2734" s="81"/>
      <c r="Q2734" s="33"/>
      <c r="R2734" s="39" t="s">
        <v>1292</v>
      </c>
    </row>
    <row r="2735" spans="1:18" ht="18" customHeight="1" x14ac:dyDescent="0.15">
      <c r="A2735" s="30">
        <v>6</v>
      </c>
      <c r="B2735" s="31" t="s">
        <v>1288</v>
      </c>
      <c r="C2735" s="31">
        <v>1</v>
      </c>
      <c r="D2735" s="31" t="s">
        <v>1289</v>
      </c>
      <c r="E2735" s="31">
        <v>3</v>
      </c>
      <c r="F2735" s="31" t="s">
        <v>1328</v>
      </c>
      <c r="G2735" s="31">
        <v>19</v>
      </c>
      <c r="H2735" s="31" t="s">
        <v>42</v>
      </c>
      <c r="I2735" s="31">
        <v>31</v>
      </c>
      <c r="J2735" s="84" t="s">
        <v>386</v>
      </c>
      <c r="K2735" s="98"/>
      <c r="L2735" s="98"/>
      <c r="M2735" s="98"/>
      <c r="N2735" s="83" t="s">
        <v>1377</v>
      </c>
      <c r="O2735" s="98">
        <v>3580000</v>
      </c>
      <c r="P2735" s="81"/>
      <c r="Q2735" s="33"/>
      <c r="R2735" s="39" t="s">
        <v>1292</v>
      </c>
    </row>
    <row r="2736" spans="1:18" ht="18" customHeight="1" x14ac:dyDescent="0.15">
      <c r="A2736" s="30">
        <v>6</v>
      </c>
      <c r="B2736" s="31" t="s">
        <v>1288</v>
      </c>
      <c r="C2736" s="31">
        <v>1</v>
      </c>
      <c r="D2736" s="31" t="s">
        <v>1289</v>
      </c>
      <c r="E2736" s="31">
        <v>3</v>
      </c>
      <c r="F2736" s="31" t="s">
        <v>1328</v>
      </c>
      <c r="G2736" s="31">
        <v>19</v>
      </c>
      <c r="H2736" s="31" t="s">
        <v>42</v>
      </c>
      <c r="I2736" s="31">
        <v>31</v>
      </c>
      <c r="J2736" s="84" t="s">
        <v>386</v>
      </c>
      <c r="K2736" s="98"/>
      <c r="L2736" s="98"/>
      <c r="M2736" s="98"/>
      <c r="N2736" s="83" t="s">
        <v>1378</v>
      </c>
      <c r="O2736" s="98"/>
      <c r="P2736" s="81"/>
      <c r="Q2736" s="33"/>
      <c r="R2736" s="39" t="s">
        <v>1292</v>
      </c>
    </row>
    <row r="2737" spans="1:18" ht="18" customHeight="1" x14ac:dyDescent="0.15">
      <c r="A2737" s="30">
        <v>6</v>
      </c>
      <c r="B2737" s="31" t="s">
        <v>1288</v>
      </c>
      <c r="C2737" s="31">
        <v>1</v>
      </c>
      <c r="D2737" s="31" t="s">
        <v>1289</v>
      </c>
      <c r="E2737" s="31">
        <v>3</v>
      </c>
      <c r="F2737" s="31" t="s">
        <v>1328</v>
      </c>
      <c r="G2737" s="31">
        <v>19</v>
      </c>
      <c r="H2737" s="31" t="s">
        <v>42</v>
      </c>
      <c r="I2737" s="31">
        <v>31</v>
      </c>
      <c r="J2737" s="84" t="s">
        <v>386</v>
      </c>
      <c r="K2737" s="98"/>
      <c r="L2737" s="98"/>
      <c r="M2737" s="98"/>
      <c r="N2737" s="83" t="s">
        <v>1379</v>
      </c>
      <c r="O2737" s="98"/>
      <c r="P2737" s="81"/>
      <c r="Q2737" s="33"/>
      <c r="R2737" s="39" t="s">
        <v>1292</v>
      </c>
    </row>
    <row r="2738" spans="1:18" ht="18" customHeight="1" x14ac:dyDescent="0.15">
      <c r="A2738" s="30">
        <v>6</v>
      </c>
      <c r="B2738" s="31" t="s">
        <v>1288</v>
      </c>
      <c r="C2738" s="31">
        <v>1</v>
      </c>
      <c r="D2738" s="31" t="s">
        <v>1289</v>
      </c>
      <c r="E2738" s="31">
        <v>3</v>
      </c>
      <c r="F2738" s="31" t="s">
        <v>1328</v>
      </c>
      <c r="G2738" s="31">
        <v>19</v>
      </c>
      <c r="H2738" s="31" t="s">
        <v>42</v>
      </c>
      <c r="I2738" s="31">
        <v>31</v>
      </c>
      <c r="J2738" s="84" t="s">
        <v>386</v>
      </c>
      <c r="K2738" s="98"/>
      <c r="L2738" s="98"/>
      <c r="M2738" s="98"/>
      <c r="N2738" s="83" t="s">
        <v>1380</v>
      </c>
      <c r="O2738" s="98"/>
      <c r="P2738" s="81"/>
      <c r="Q2738" s="33"/>
      <c r="R2738" s="39" t="s">
        <v>1292</v>
      </c>
    </row>
    <row r="2739" spans="1:18" ht="18" customHeight="1" x14ac:dyDescent="0.15">
      <c r="A2739" s="30">
        <v>6</v>
      </c>
      <c r="B2739" s="31" t="s">
        <v>1288</v>
      </c>
      <c r="C2739" s="31">
        <v>1</v>
      </c>
      <c r="D2739" s="31" t="s">
        <v>1289</v>
      </c>
      <c r="E2739" s="31">
        <v>3</v>
      </c>
      <c r="F2739" s="31" t="s">
        <v>1328</v>
      </c>
      <c r="G2739" s="31">
        <v>19</v>
      </c>
      <c r="H2739" s="31" t="s">
        <v>42</v>
      </c>
      <c r="I2739" s="31">
        <v>31</v>
      </c>
      <c r="J2739" s="84" t="s">
        <v>386</v>
      </c>
      <c r="K2739" s="98"/>
      <c r="L2739" s="98"/>
      <c r="M2739" s="98"/>
      <c r="N2739" s="83" t="s">
        <v>1381</v>
      </c>
      <c r="O2739" s="98"/>
      <c r="P2739" s="81"/>
      <c r="Q2739" s="33"/>
      <c r="R2739" s="39" t="s">
        <v>1292</v>
      </c>
    </row>
    <row r="2740" spans="1:18" ht="18" customHeight="1" x14ac:dyDescent="0.15">
      <c r="A2740" s="30">
        <v>6</v>
      </c>
      <c r="B2740" s="31" t="s">
        <v>1288</v>
      </c>
      <c r="C2740" s="31">
        <v>1</v>
      </c>
      <c r="D2740" s="31" t="s">
        <v>1289</v>
      </c>
      <c r="E2740" s="31">
        <v>3</v>
      </c>
      <c r="F2740" s="31" t="s">
        <v>1328</v>
      </c>
      <c r="G2740" s="31">
        <v>19</v>
      </c>
      <c r="H2740" s="31" t="s">
        <v>42</v>
      </c>
      <c r="I2740" s="31">
        <v>31</v>
      </c>
      <c r="J2740" s="84" t="s">
        <v>386</v>
      </c>
      <c r="K2740" s="98"/>
      <c r="L2740" s="98"/>
      <c r="M2740" s="98"/>
      <c r="N2740" s="83" t="s">
        <v>4397</v>
      </c>
      <c r="O2740" s="98">
        <v>2480000</v>
      </c>
      <c r="P2740" s="81"/>
      <c r="Q2740" s="33"/>
      <c r="R2740" s="39" t="s">
        <v>1292</v>
      </c>
    </row>
    <row r="2741" spans="1:18" ht="18" customHeight="1" x14ac:dyDescent="0.15">
      <c r="A2741" s="30">
        <v>6</v>
      </c>
      <c r="B2741" s="31" t="s">
        <v>1288</v>
      </c>
      <c r="C2741" s="31">
        <v>1</v>
      </c>
      <c r="D2741" s="31" t="s">
        <v>1289</v>
      </c>
      <c r="E2741" s="31">
        <v>3</v>
      </c>
      <c r="F2741" s="31" t="s">
        <v>1328</v>
      </c>
      <c r="G2741" s="31">
        <v>19</v>
      </c>
      <c r="H2741" s="31" t="s">
        <v>42</v>
      </c>
      <c r="I2741" s="31">
        <v>31</v>
      </c>
      <c r="J2741" s="84" t="s">
        <v>386</v>
      </c>
      <c r="K2741" s="98"/>
      <c r="L2741" s="98"/>
      <c r="M2741" s="98"/>
      <c r="N2741" s="83" t="s">
        <v>1382</v>
      </c>
      <c r="O2741" s="98">
        <v>300000</v>
      </c>
      <c r="P2741" s="81"/>
      <c r="Q2741" s="33"/>
      <c r="R2741" s="39" t="s">
        <v>1292</v>
      </c>
    </row>
    <row r="2742" spans="1:18" ht="18" customHeight="1" x14ac:dyDescent="0.15">
      <c r="A2742" s="30">
        <v>6</v>
      </c>
      <c r="B2742" s="31" t="s">
        <v>1288</v>
      </c>
      <c r="C2742" s="31">
        <v>1</v>
      </c>
      <c r="D2742" s="31" t="s">
        <v>1289</v>
      </c>
      <c r="E2742" s="31">
        <v>3</v>
      </c>
      <c r="F2742" s="31" t="s">
        <v>1328</v>
      </c>
      <c r="G2742" s="31">
        <v>19</v>
      </c>
      <c r="H2742" s="31" t="s">
        <v>42</v>
      </c>
      <c r="I2742" s="31">
        <v>31</v>
      </c>
      <c r="J2742" s="84" t="s">
        <v>386</v>
      </c>
      <c r="K2742" s="98"/>
      <c r="L2742" s="98"/>
      <c r="M2742" s="98"/>
      <c r="N2742" s="83" t="s">
        <v>1383</v>
      </c>
      <c r="O2742" s="98">
        <v>90000</v>
      </c>
      <c r="P2742" s="81"/>
      <c r="Q2742" s="33"/>
      <c r="R2742" s="39" t="s">
        <v>1292</v>
      </c>
    </row>
    <row r="2743" spans="1:18" ht="18" customHeight="1" x14ac:dyDescent="0.15">
      <c r="A2743" s="30">
        <v>6</v>
      </c>
      <c r="B2743" s="31" t="s">
        <v>1288</v>
      </c>
      <c r="C2743" s="31">
        <v>1</v>
      </c>
      <c r="D2743" s="31" t="s">
        <v>1289</v>
      </c>
      <c r="E2743" s="31">
        <v>3</v>
      </c>
      <c r="F2743" s="31" t="s">
        <v>1328</v>
      </c>
      <c r="G2743" s="31">
        <v>19</v>
      </c>
      <c r="H2743" s="31" t="s">
        <v>42</v>
      </c>
      <c r="I2743" s="31">
        <v>31</v>
      </c>
      <c r="J2743" s="84" t="s">
        <v>386</v>
      </c>
      <c r="K2743" s="98"/>
      <c r="L2743" s="98"/>
      <c r="M2743" s="98"/>
      <c r="N2743" s="83" t="s">
        <v>1384</v>
      </c>
      <c r="O2743" s="98">
        <v>749000</v>
      </c>
      <c r="P2743" s="81"/>
      <c r="Q2743" s="33"/>
      <c r="R2743" s="39" t="s">
        <v>1292</v>
      </c>
    </row>
    <row r="2744" spans="1:18" ht="18" customHeight="1" x14ac:dyDescent="0.15">
      <c r="A2744" s="30">
        <v>6</v>
      </c>
      <c r="B2744" s="31" t="s">
        <v>1288</v>
      </c>
      <c r="C2744" s="31">
        <v>1</v>
      </c>
      <c r="D2744" s="31" t="s">
        <v>1289</v>
      </c>
      <c r="E2744" s="31">
        <v>3</v>
      </c>
      <c r="F2744" s="31" t="s">
        <v>1328</v>
      </c>
      <c r="G2744" s="31">
        <v>19</v>
      </c>
      <c r="H2744" s="31" t="s">
        <v>42</v>
      </c>
      <c r="I2744" s="31">
        <v>31</v>
      </c>
      <c r="J2744" s="84" t="s">
        <v>386</v>
      </c>
      <c r="K2744" s="98"/>
      <c r="L2744" s="98"/>
      <c r="M2744" s="98"/>
      <c r="N2744" s="83" t="s">
        <v>1385</v>
      </c>
      <c r="O2744" s="98"/>
      <c r="P2744" s="81"/>
      <c r="Q2744" s="33"/>
      <c r="R2744" s="39" t="s">
        <v>1292</v>
      </c>
    </row>
    <row r="2745" spans="1:18" ht="18" customHeight="1" x14ac:dyDescent="0.15">
      <c r="A2745" s="30">
        <v>6</v>
      </c>
      <c r="B2745" s="31" t="s">
        <v>1288</v>
      </c>
      <c r="C2745" s="31">
        <v>1</v>
      </c>
      <c r="D2745" s="31" t="s">
        <v>1289</v>
      </c>
      <c r="E2745" s="31">
        <v>3</v>
      </c>
      <c r="F2745" s="31" t="s">
        <v>1328</v>
      </c>
      <c r="G2745" s="31">
        <v>19</v>
      </c>
      <c r="H2745" s="31" t="s">
        <v>42</v>
      </c>
      <c r="I2745" s="31">
        <v>31</v>
      </c>
      <c r="J2745" s="84" t="s">
        <v>386</v>
      </c>
      <c r="K2745" s="98"/>
      <c r="L2745" s="98"/>
      <c r="M2745" s="98"/>
      <c r="N2745" s="83" t="s">
        <v>1386</v>
      </c>
      <c r="O2745" s="98"/>
      <c r="P2745" s="81"/>
      <c r="Q2745" s="33"/>
      <c r="R2745" s="39" t="s">
        <v>1292</v>
      </c>
    </row>
    <row r="2746" spans="1:18" ht="18" customHeight="1" x14ac:dyDescent="0.15">
      <c r="A2746" s="30">
        <v>6</v>
      </c>
      <c r="B2746" s="31" t="s">
        <v>1288</v>
      </c>
      <c r="C2746" s="31">
        <v>1</v>
      </c>
      <c r="D2746" s="31" t="s">
        <v>1289</v>
      </c>
      <c r="E2746" s="31">
        <v>3</v>
      </c>
      <c r="F2746" s="31" t="s">
        <v>1328</v>
      </c>
      <c r="G2746" s="31">
        <v>19</v>
      </c>
      <c r="H2746" s="31" t="s">
        <v>42</v>
      </c>
      <c r="I2746" s="31">
        <v>31</v>
      </c>
      <c r="J2746" s="84" t="s">
        <v>386</v>
      </c>
      <c r="K2746" s="98"/>
      <c r="L2746" s="98"/>
      <c r="M2746" s="98"/>
      <c r="N2746" s="83" t="s">
        <v>1387</v>
      </c>
      <c r="O2746" s="98"/>
      <c r="P2746" s="81"/>
      <c r="Q2746" s="33"/>
      <c r="R2746" s="39" t="s">
        <v>1292</v>
      </c>
    </row>
    <row r="2747" spans="1:18" ht="18" customHeight="1" x14ac:dyDescent="0.15">
      <c r="A2747" s="30">
        <v>6</v>
      </c>
      <c r="B2747" s="31" t="s">
        <v>1288</v>
      </c>
      <c r="C2747" s="31">
        <v>1</v>
      </c>
      <c r="D2747" s="31" t="s">
        <v>1289</v>
      </c>
      <c r="E2747" s="31">
        <v>3</v>
      </c>
      <c r="F2747" s="31" t="s">
        <v>1328</v>
      </c>
      <c r="G2747" s="31">
        <v>19</v>
      </c>
      <c r="H2747" s="31" t="s">
        <v>42</v>
      </c>
      <c r="I2747" s="31">
        <v>31</v>
      </c>
      <c r="J2747" s="84" t="s">
        <v>386</v>
      </c>
      <c r="K2747" s="98"/>
      <c r="L2747" s="98"/>
      <c r="M2747" s="98"/>
      <c r="N2747" s="83" t="s">
        <v>4398</v>
      </c>
      <c r="O2747" s="98">
        <v>4500000</v>
      </c>
      <c r="P2747" s="81"/>
      <c r="Q2747" s="33"/>
      <c r="R2747" s="39" t="s">
        <v>1292</v>
      </c>
    </row>
    <row r="2748" spans="1:18" ht="18" customHeight="1" x14ac:dyDescent="0.15">
      <c r="A2748" s="30">
        <v>6</v>
      </c>
      <c r="B2748" s="31" t="s">
        <v>1288</v>
      </c>
      <c r="C2748" s="31">
        <v>1</v>
      </c>
      <c r="D2748" s="31" t="s">
        <v>1289</v>
      </c>
      <c r="E2748" s="31">
        <v>3</v>
      </c>
      <c r="F2748" s="31" t="s">
        <v>1328</v>
      </c>
      <c r="G2748" s="31">
        <v>19</v>
      </c>
      <c r="H2748" s="31" t="s">
        <v>42</v>
      </c>
      <c r="I2748" s="31">
        <v>31</v>
      </c>
      <c r="J2748" s="84" t="s">
        <v>386</v>
      </c>
      <c r="K2748" s="98"/>
      <c r="L2748" s="98"/>
      <c r="M2748" s="98"/>
      <c r="N2748" s="83" t="s">
        <v>4399</v>
      </c>
      <c r="O2748" s="98">
        <v>3000000</v>
      </c>
      <c r="P2748" s="81"/>
      <c r="Q2748" s="33"/>
      <c r="R2748" s="39" t="s">
        <v>1292</v>
      </c>
    </row>
    <row r="2749" spans="1:18" ht="18" customHeight="1" x14ac:dyDescent="0.15">
      <c r="A2749" s="30">
        <v>6</v>
      </c>
      <c r="B2749" s="31" t="s">
        <v>1288</v>
      </c>
      <c r="C2749" s="31">
        <v>1</v>
      </c>
      <c r="D2749" s="31" t="s">
        <v>1289</v>
      </c>
      <c r="E2749" s="31">
        <v>3</v>
      </c>
      <c r="F2749" s="31" t="s">
        <v>1328</v>
      </c>
      <c r="G2749" s="31">
        <v>19</v>
      </c>
      <c r="H2749" s="31" t="s">
        <v>42</v>
      </c>
      <c r="I2749" s="31">
        <v>31</v>
      </c>
      <c r="J2749" s="84" t="s">
        <v>386</v>
      </c>
      <c r="K2749" s="98"/>
      <c r="L2749" s="98"/>
      <c r="M2749" s="98"/>
      <c r="N2749" s="83" t="s">
        <v>1388</v>
      </c>
      <c r="O2749" s="98">
        <v>2000000</v>
      </c>
      <c r="P2749" s="81"/>
      <c r="Q2749" s="33"/>
      <c r="R2749" s="39" t="s">
        <v>1292</v>
      </c>
    </row>
    <row r="2750" spans="1:18" ht="18" customHeight="1" x14ac:dyDescent="0.15">
      <c r="A2750" s="30">
        <v>6</v>
      </c>
      <c r="B2750" s="31" t="s">
        <v>1288</v>
      </c>
      <c r="C2750" s="31">
        <v>1</v>
      </c>
      <c r="D2750" s="31" t="s">
        <v>1289</v>
      </c>
      <c r="E2750" s="31">
        <v>3</v>
      </c>
      <c r="F2750" s="31" t="s">
        <v>1328</v>
      </c>
      <c r="G2750" s="31">
        <v>19</v>
      </c>
      <c r="H2750" s="31" t="s">
        <v>42</v>
      </c>
      <c r="I2750" s="31">
        <v>31</v>
      </c>
      <c r="J2750" s="84" t="s">
        <v>386</v>
      </c>
      <c r="K2750" s="98"/>
      <c r="L2750" s="98"/>
      <c r="M2750" s="98"/>
      <c r="N2750" s="83" t="s">
        <v>1389</v>
      </c>
      <c r="O2750" s="98"/>
      <c r="P2750" s="81"/>
      <c r="Q2750" s="33"/>
      <c r="R2750" s="39" t="s">
        <v>1292</v>
      </c>
    </row>
    <row r="2751" spans="1:18" ht="18" customHeight="1" x14ac:dyDescent="0.15">
      <c r="A2751" s="30">
        <v>6</v>
      </c>
      <c r="B2751" s="31" t="s">
        <v>1288</v>
      </c>
      <c r="C2751" s="31">
        <v>1</v>
      </c>
      <c r="D2751" s="31" t="s">
        <v>1289</v>
      </c>
      <c r="E2751" s="31">
        <v>3</v>
      </c>
      <c r="F2751" s="31" t="s">
        <v>1328</v>
      </c>
      <c r="G2751" s="31">
        <v>19</v>
      </c>
      <c r="H2751" s="31" t="s">
        <v>42</v>
      </c>
      <c r="I2751" s="31">
        <v>31</v>
      </c>
      <c r="J2751" s="84" t="s">
        <v>386</v>
      </c>
      <c r="K2751" s="98"/>
      <c r="L2751" s="98"/>
      <c r="M2751" s="98"/>
      <c r="N2751" s="83" t="s">
        <v>1390</v>
      </c>
      <c r="O2751" s="98"/>
      <c r="P2751" s="81"/>
      <c r="Q2751" s="33"/>
      <c r="R2751" s="39" t="s">
        <v>1292</v>
      </c>
    </row>
    <row r="2752" spans="1:18" ht="18" customHeight="1" x14ac:dyDescent="0.15">
      <c r="A2752" s="30">
        <v>6</v>
      </c>
      <c r="B2752" s="31" t="s">
        <v>1288</v>
      </c>
      <c r="C2752" s="31">
        <v>1</v>
      </c>
      <c r="D2752" s="31" t="s">
        <v>1289</v>
      </c>
      <c r="E2752" s="31">
        <v>3</v>
      </c>
      <c r="F2752" s="31" t="s">
        <v>1328</v>
      </c>
      <c r="G2752" s="31">
        <v>19</v>
      </c>
      <c r="H2752" s="31" t="s">
        <v>42</v>
      </c>
      <c r="I2752" s="31">
        <v>31</v>
      </c>
      <c r="J2752" s="84" t="s">
        <v>386</v>
      </c>
      <c r="K2752" s="98"/>
      <c r="L2752" s="98"/>
      <c r="M2752" s="98"/>
      <c r="N2752" s="83" t="s">
        <v>1391</v>
      </c>
      <c r="O2752" s="98"/>
      <c r="P2752" s="81"/>
      <c r="Q2752" s="33"/>
      <c r="R2752" s="39" t="s">
        <v>1292</v>
      </c>
    </row>
    <row r="2753" spans="1:18" ht="18" customHeight="1" x14ac:dyDescent="0.15">
      <c r="A2753" s="30">
        <v>6</v>
      </c>
      <c r="B2753" s="31" t="s">
        <v>1288</v>
      </c>
      <c r="C2753" s="31">
        <v>1</v>
      </c>
      <c r="D2753" s="31" t="s">
        <v>1289</v>
      </c>
      <c r="E2753" s="31">
        <v>3</v>
      </c>
      <c r="F2753" s="31" t="s">
        <v>1328</v>
      </c>
      <c r="G2753" s="31">
        <v>19</v>
      </c>
      <c r="H2753" s="31" t="s">
        <v>42</v>
      </c>
      <c r="I2753" s="31">
        <v>31</v>
      </c>
      <c r="J2753" s="84" t="s">
        <v>386</v>
      </c>
      <c r="K2753" s="98"/>
      <c r="L2753" s="98"/>
      <c r="M2753" s="98"/>
      <c r="N2753" s="83" t="s">
        <v>4400</v>
      </c>
      <c r="O2753" s="98">
        <v>6000000</v>
      </c>
      <c r="P2753" s="81"/>
      <c r="Q2753" s="33"/>
      <c r="R2753" s="39" t="s">
        <v>1292</v>
      </c>
    </row>
    <row r="2754" spans="1:18" ht="18" customHeight="1" x14ac:dyDescent="0.15">
      <c r="A2754" s="30">
        <v>6</v>
      </c>
      <c r="B2754" s="31" t="s">
        <v>1288</v>
      </c>
      <c r="C2754" s="31">
        <v>1</v>
      </c>
      <c r="D2754" s="31" t="s">
        <v>1289</v>
      </c>
      <c r="E2754" s="31">
        <v>3</v>
      </c>
      <c r="F2754" s="31" t="s">
        <v>1328</v>
      </c>
      <c r="G2754" s="31">
        <v>19</v>
      </c>
      <c r="H2754" s="31" t="s">
        <v>42</v>
      </c>
      <c r="I2754" s="31">
        <v>31</v>
      </c>
      <c r="J2754" s="84" t="s">
        <v>386</v>
      </c>
      <c r="K2754" s="98"/>
      <c r="L2754" s="98"/>
      <c r="M2754" s="98"/>
      <c r="N2754" s="83" t="s">
        <v>1392</v>
      </c>
      <c r="O2754" s="98">
        <v>500000</v>
      </c>
      <c r="P2754" s="81"/>
      <c r="Q2754" s="33"/>
      <c r="R2754" s="39" t="s">
        <v>1292</v>
      </c>
    </row>
    <row r="2755" spans="1:18" ht="18" customHeight="1" x14ac:dyDescent="0.15">
      <c r="A2755" s="30">
        <v>6</v>
      </c>
      <c r="B2755" s="31" t="s">
        <v>1288</v>
      </c>
      <c r="C2755" s="31">
        <v>1</v>
      </c>
      <c r="D2755" s="31" t="s">
        <v>1289</v>
      </c>
      <c r="E2755" s="31">
        <v>3</v>
      </c>
      <c r="F2755" s="31" t="s">
        <v>1328</v>
      </c>
      <c r="G2755" s="31">
        <v>19</v>
      </c>
      <c r="H2755" s="31" t="s">
        <v>42</v>
      </c>
      <c r="I2755" s="31">
        <v>31</v>
      </c>
      <c r="J2755" s="84" t="s">
        <v>386</v>
      </c>
      <c r="K2755" s="98"/>
      <c r="L2755" s="98"/>
      <c r="M2755" s="98"/>
      <c r="N2755" s="83" t="s">
        <v>1393</v>
      </c>
      <c r="O2755" s="98">
        <v>1200000</v>
      </c>
      <c r="P2755" s="81"/>
      <c r="Q2755" s="33"/>
      <c r="R2755" s="39" t="s">
        <v>1292</v>
      </c>
    </row>
    <row r="2756" spans="1:18" ht="18" customHeight="1" x14ac:dyDescent="0.15">
      <c r="A2756" s="30">
        <v>6</v>
      </c>
      <c r="B2756" s="31" t="s">
        <v>1288</v>
      </c>
      <c r="C2756" s="31">
        <v>1</v>
      </c>
      <c r="D2756" s="31" t="s">
        <v>1289</v>
      </c>
      <c r="E2756" s="31">
        <v>3</v>
      </c>
      <c r="F2756" s="31" t="s">
        <v>1328</v>
      </c>
      <c r="G2756" s="32">
        <v>23</v>
      </c>
      <c r="H2756" s="32" t="s">
        <v>206</v>
      </c>
      <c r="I2756" s="32"/>
      <c r="J2756" s="83"/>
      <c r="K2756" s="98"/>
      <c r="L2756" s="98"/>
      <c r="M2756" s="98"/>
      <c r="N2756" s="83"/>
      <c r="O2756" s="33"/>
      <c r="P2756" s="81"/>
      <c r="Q2756" s="33"/>
      <c r="R2756" s="39" t="s">
        <v>1292</v>
      </c>
    </row>
    <row r="2757" spans="1:18" ht="18" customHeight="1" x14ac:dyDescent="0.15">
      <c r="A2757" s="30">
        <v>6</v>
      </c>
      <c r="B2757" s="31" t="s">
        <v>1288</v>
      </c>
      <c r="C2757" s="31">
        <v>1</v>
      </c>
      <c r="D2757" s="31" t="s">
        <v>1289</v>
      </c>
      <c r="E2757" s="31">
        <v>3</v>
      </c>
      <c r="F2757" s="31" t="s">
        <v>1328</v>
      </c>
      <c r="G2757" s="31">
        <v>23</v>
      </c>
      <c r="H2757" s="31" t="s">
        <v>206</v>
      </c>
      <c r="I2757" s="32">
        <v>12</v>
      </c>
      <c r="J2757" s="83" t="s">
        <v>207</v>
      </c>
      <c r="K2757" s="98">
        <v>0</v>
      </c>
      <c r="L2757" s="98">
        <v>1500</v>
      </c>
      <c r="M2757" s="98">
        <f>K2757-L2757</f>
        <v>-1500</v>
      </c>
      <c r="N2757" s="83"/>
      <c r="O2757" s="98"/>
      <c r="P2757" s="81"/>
      <c r="Q2757" s="33"/>
      <c r="R2757" s="39" t="s">
        <v>1292</v>
      </c>
    </row>
    <row r="2758" spans="1:18" ht="18" customHeight="1" x14ac:dyDescent="0.15">
      <c r="A2758" s="30">
        <v>6</v>
      </c>
      <c r="B2758" s="31" t="s">
        <v>1288</v>
      </c>
      <c r="C2758" s="31">
        <v>1</v>
      </c>
      <c r="D2758" s="31" t="s">
        <v>1289</v>
      </c>
      <c r="E2758" s="31">
        <v>3</v>
      </c>
      <c r="F2758" s="31" t="s">
        <v>1328</v>
      </c>
      <c r="G2758" s="32">
        <v>25</v>
      </c>
      <c r="H2758" s="32" t="s">
        <v>10</v>
      </c>
      <c r="I2758" s="32"/>
      <c r="J2758" s="83"/>
      <c r="K2758" s="98"/>
      <c r="L2758" s="98"/>
      <c r="M2758" s="98"/>
      <c r="N2758" s="83"/>
      <c r="O2758" s="33"/>
      <c r="P2758" s="81"/>
      <c r="Q2758" s="33"/>
      <c r="R2758" s="39" t="s">
        <v>1292</v>
      </c>
    </row>
    <row r="2759" spans="1:18" ht="18" customHeight="1" x14ac:dyDescent="0.15">
      <c r="A2759" s="30">
        <v>6</v>
      </c>
      <c r="B2759" s="31" t="s">
        <v>1288</v>
      </c>
      <c r="C2759" s="31">
        <v>1</v>
      </c>
      <c r="D2759" s="31" t="s">
        <v>1289</v>
      </c>
      <c r="E2759" s="31">
        <v>3</v>
      </c>
      <c r="F2759" s="31" t="s">
        <v>1328</v>
      </c>
      <c r="G2759" s="31">
        <v>25</v>
      </c>
      <c r="H2759" s="31" t="s">
        <v>10</v>
      </c>
      <c r="I2759" s="32">
        <v>6</v>
      </c>
      <c r="J2759" s="83" t="s">
        <v>1394</v>
      </c>
      <c r="K2759" s="98">
        <v>50</v>
      </c>
      <c r="L2759" s="98">
        <v>50</v>
      </c>
      <c r="M2759" s="98">
        <f>K2759-L2759</f>
        <v>0</v>
      </c>
      <c r="N2759" s="83" t="s">
        <v>4401</v>
      </c>
      <c r="O2759" s="98">
        <v>50000</v>
      </c>
      <c r="P2759" s="81"/>
      <c r="Q2759" s="33"/>
      <c r="R2759" s="39" t="s">
        <v>1292</v>
      </c>
    </row>
    <row r="2760" spans="1:18" s="6" customFormat="1" ht="18" customHeight="1" x14ac:dyDescent="0.15">
      <c r="A2760" s="13">
        <v>6</v>
      </c>
      <c r="B2760" s="14" t="s">
        <v>3062</v>
      </c>
      <c r="C2760" s="19">
        <v>1</v>
      </c>
      <c r="D2760" s="14" t="s">
        <v>1289</v>
      </c>
      <c r="E2760" s="20">
        <v>4</v>
      </c>
      <c r="F2760" s="21" t="s">
        <v>3069</v>
      </c>
      <c r="G2760" s="20"/>
      <c r="H2760" s="21"/>
      <c r="I2760" s="20"/>
      <c r="J2760" s="20"/>
      <c r="K2760" s="22">
        <f>IF(C2760="",SUMIFS($K2761:$K$6096,$A2761:$A$6096,A2760,$E2761:$E$6096,""),IF(E2760="",SUMIFS($K2761:$K$6096,$A2761:$A$6096,A2760,$C2761:$C$6096,C2760,$G2761:$G$6096,""),IF(G2760="",SUMIFS($K2761:$K$6096,$A2761:$A$6096,A2760,$C2761:$C$6096,C2760,$E2761:$E$6096,E2760,$R2761:$R$6096,R2760),IF(I2760="",SUMIFS($K2761:$K$6096,$A2761:$A$6096,A2760,$C2761:$C$6096,C2760,$E2761:$E$6096,E2760,$G2761:$G$6096,G2760,$R2761:$R$6096,R2760),0))))</f>
        <v>4233</v>
      </c>
      <c r="L2760" s="22">
        <f>IF(C2760="",SUMIFS($L2761:$L$6096,$A2761:$A$6096,A2760,$E2761:$E$6096,""),IF(E2760="",SUMIFS($L2761:$L$6096,$A2761:$A$6096,A2760,$C2761:$C$6096,C2760,$G2761:$G$6096,""),IF(G2760="",SUMIFS($L2761:$L$6096,$A2761:$A$6096,A2760,$C2761:$C$6096,C2760,$E2761:$E$6096,E2760,$R2761:$R$6096,R2760),IF(I2760="",SUMIFS($L2761:$L$6096,$A2761:$A$6096,A2760,$C2761:$C$6096,C2760,$E2761:$E$6096,E2760,$G2761:$G$6096,G2760,$R2761:$R$6096,R2760),0))))</f>
        <v>2568</v>
      </c>
      <c r="M2760" s="22">
        <f t="shared" ref="M2760" si="161">K2760-L2760</f>
        <v>1665</v>
      </c>
      <c r="N2760" s="77"/>
      <c r="O2760" s="23"/>
      <c r="P2760" s="60"/>
      <c r="Q2760" s="73">
        <f>IF(C2760="",SUMIFS($Q2761:$Q$6096,$A2761:$A$6096,A2760,$E2761:$E$6096,""),IF(E2760="",SUMIFS($Q2761:$Q$6096,$A2761:$A$6096,A2760,$C2761:$C$6096,C2760,$G2761:$G$6096,""),IF(G2760="",SUMIFS($Q2761:$Q$6096,$A2761:$A$6096,A2760,$C2761:$C$6096,C2760,$E2761:$E$6096,E2760,$R2761:$R$6096,R2760),IF(I2760="",SUMIFS($Q2761:$Q$6096,$A2761:$A$6096,A2760,$C2761:$C$6096,C2760,$E2761:$E$6096,E2760,$G2761:$G$6096,G2760,$R2761:$R$6096,R2760),0))))</f>
        <v>0</v>
      </c>
      <c r="R2760" s="61" t="s">
        <v>3064</v>
      </c>
    </row>
    <row r="2761" spans="1:18" ht="18" customHeight="1" x14ac:dyDescent="0.15">
      <c r="A2761" s="30">
        <v>6</v>
      </c>
      <c r="B2761" s="31" t="s">
        <v>1288</v>
      </c>
      <c r="C2761" s="31">
        <v>1</v>
      </c>
      <c r="D2761" s="31" t="s">
        <v>1289</v>
      </c>
      <c r="E2761" s="31">
        <v>4</v>
      </c>
      <c r="F2761" s="31" t="s">
        <v>1395</v>
      </c>
      <c r="G2761" s="32">
        <v>8</v>
      </c>
      <c r="H2761" s="32" t="s">
        <v>77</v>
      </c>
      <c r="I2761" s="32"/>
      <c r="J2761" s="83"/>
      <c r="K2761" s="98"/>
      <c r="L2761" s="98"/>
      <c r="M2761" s="98"/>
      <c r="N2761" s="83"/>
      <c r="O2761" s="33"/>
      <c r="P2761" s="81"/>
      <c r="Q2761" s="33"/>
      <c r="R2761" s="39" t="s">
        <v>1292</v>
      </c>
    </row>
    <row r="2762" spans="1:18" ht="18" customHeight="1" x14ac:dyDescent="0.15">
      <c r="A2762" s="30">
        <v>6</v>
      </c>
      <c r="B2762" s="31" t="s">
        <v>1288</v>
      </c>
      <c r="C2762" s="31">
        <v>1</v>
      </c>
      <c r="D2762" s="31" t="s">
        <v>1289</v>
      </c>
      <c r="E2762" s="31">
        <v>4</v>
      </c>
      <c r="F2762" s="31" t="s">
        <v>1395</v>
      </c>
      <c r="G2762" s="31">
        <v>8</v>
      </c>
      <c r="H2762" s="31" t="s">
        <v>77</v>
      </c>
      <c r="I2762" s="32">
        <v>11</v>
      </c>
      <c r="J2762" s="83" t="s">
        <v>78</v>
      </c>
      <c r="K2762" s="98">
        <v>35</v>
      </c>
      <c r="L2762" s="98">
        <v>35</v>
      </c>
      <c r="M2762" s="98">
        <f>K2762-L2762</f>
        <v>0</v>
      </c>
      <c r="N2762" s="83" t="s">
        <v>4402</v>
      </c>
      <c r="O2762" s="98">
        <v>35000</v>
      </c>
      <c r="P2762" s="81"/>
      <c r="Q2762" s="33"/>
      <c r="R2762" s="39" t="s">
        <v>1292</v>
      </c>
    </row>
    <row r="2763" spans="1:18" ht="18" customHeight="1" x14ac:dyDescent="0.15">
      <c r="A2763" s="30">
        <v>6</v>
      </c>
      <c r="B2763" s="31" t="s">
        <v>1288</v>
      </c>
      <c r="C2763" s="31">
        <v>1</v>
      </c>
      <c r="D2763" s="31" t="s">
        <v>1289</v>
      </c>
      <c r="E2763" s="31">
        <v>4</v>
      </c>
      <c r="F2763" s="31" t="s">
        <v>1395</v>
      </c>
      <c r="G2763" s="32">
        <v>9</v>
      </c>
      <c r="H2763" s="32" t="s">
        <v>30</v>
      </c>
      <c r="I2763" s="32"/>
      <c r="J2763" s="83"/>
      <c r="K2763" s="98"/>
      <c r="L2763" s="98"/>
      <c r="M2763" s="98"/>
      <c r="N2763" s="83"/>
      <c r="O2763" s="33"/>
      <c r="P2763" s="81"/>
      <c r="Q2763" s="33"/>
      <c r="R2763" s="39" t="s">
        <v>1292</v>
      </c>
    </row>
    <row r="2764" spans="1:18" ht="18" customHeight="1" x14ac:dyDescent="0.15">
      <c r="A2764" s="30">
        <v>6</v>
      </c>
      <c r="B2764" s="31" t="s">
        <v>1288</v>
      </c>
      <c r="C2764" s="31">
        <v>1</v>
      </c>
      <c r="D2764" s="31" t="s">
        <v>1289</v>
      </c>
      <c r="E2764" s="31">
        <v>4</v>
      </c>
      <c r="F2764" s="31" t="s">
        <v>1395</v>
      </c>
      <c r="G2764" s="31">
        <v>9</v>
      </c>
      <c r="H2764" s="31" t="s">
        <v>30</v>
      </c>
      <c r="I2764" s="32">
        <v>2</v>
      </c>
      <c r="J2764" s="83" t="s">
        <v>31</v>
      </c>
      <c r="K2764" s="98">
        <v>9</v>
      </c>
      <c r="L2764" s="98">
        <v>9</v>
      </c>
      <c r="M2764" s="98">
        <f>K2764-L2764</f>
        <v>0</v>
      </c>
      <c r="N2764" s="83" t="s">
        <v>4403</v>
      </c>
      <c r="O2764" s="98">
        <v>9000</v>
      </c>
      <c r="P2764" s="81"/>
      <c r="Q2764" s="33"/>
      <c r="R2764" s="39" t="s">
        <v>1292</v>
      </c>
    </row>
    <row r="2765" spans="1:18" ht="18" customHeight="1" x14ac:dyDescent="0.15">
      <c r="A2765" s="30">
        <v>6</v>
      </c>
      <c r="B2765" s="31" t="s">
        <v>1288</v>
      </c>
      <c r="C2765" s="31">
        <v>1</v>
      </c>
      <c r="D2765" s="31" t="s">
        <v>1289</v>
      </c>
      <c r="E2765" s="31">
        <v>4</v>
      </c>
      <c r="F2765" s="31" t="s">
        <v>1395</v>
      </c>
      <c r="G2765" s="32">
        <v>11</v>
      </c>
      <c r="H2765" s="32" t="s">
        <v>33</v>
      </c>
      <c r="I2765" s="32"/>
      <c r="J2765" s="83"/>
      <c r="K2765" s="98"/>
      <c r="L2765" s="98"/>
      <c r="M2765" s="98"/>
      <c r="N2765" s="83"/>
      <c r="O2765" s="33"/>
      <c r="P2765" s="81"/>
      <c r="Q2765" s="33"/>
      <c r="R2765" s="39" t="s">
        <v>1292</v>
      </c>
    </row>
    <row r="2766" spans="1:18" ht="18" customHeight="1" x14ac:dyDescent="0.15">
      <c r="A2766" s="30">
        <v>6</v>
      </c>
      <c r="B2766" s="31" t="s">
        <v>1288</v>
      </c>
      <c r="C2766" s="31">
        <v>1</v>
      </c>
      <c r="D2766" s="31" t="s">
        <v>1289</v>
      </c>
      <c r="E2766" s="31">
        <v>4</v>
      </c>
      <c r="F2766" s="31" t="s">
        <v>1395</v>
      </c>
      <c r="G2766" s="31">
        <v>11</v>
      </c>
      <c r="H2766" s="31" t="s">
        <v>33</v>
      </c>
      <c r="I2766" s="32">
        <v>2</v>
      </c>
      <c r="J2766" s="83" t="s">
        <v>46</v>
      </c>
      <c r="K2766" s="98">
        <v>58</v>
      </c>
      <c r="L2766" s="98">
        <v>49</v>
      </c>
      <c r="M2766" s="98">
        <f t="shared" ref="M2766:M2768" si="162">K2766-L2766</f>
        <v>9</v>
      </c>
      <c r="N2766" s="83" t="s">
        <v>4404</v>
      </c>
      <c r="O2766" s="98">
        <v>57600</v>
      </c>
      <c r="P2766" s="81"/>
      <c r="Q2766" s="33"/>
      <c r="R2766" s="39" t="s">
        <v>1292</v>
      </c>
    </row>
    <row r="2767" spans="1:18" ht="18" customHeight="1" x14ac:dyDescent="0.15">
      <c r="A2767" s="30">
        <v>6</v>
      </c>
      <c r="B2767" s="31" t="s">
        <v>1288</v>
      </c>
      <c r="C2767" s="31">
        <v>1</v>
      </c>
      <c r="D2767" s="31" t="s">
        <v>1289</v>
      </c>
      <c r="E2767" s="31">
        <v>4</v>
      </c>
      <c r="F2767" s="31" t="s">
        <v>1395</v>
      </c>
      <c r="G2767" s="31">
        <v>11</v>
      </c>
      <c r="H2767" s="31" t="s">
        <v>33</v>
      </c>
      <c r="I2767" s="32">
        <v>3</v>
      </c>
      <c r="J2767" s="83" t="s">
        <v>35</v>
      </c>
      <c r="K2767" s="98">
        <v>5</v>
      </c>
      <c r="L2767" s="98">
        <v>5</v>
      </c>
      <c r="M2767" s="98">
        <f t="shared" si="162"/>
        <v>0</v>
      </c>
      <c r="N2767" s="83" t="s">
        <v>4405</v>
      </c>
      <c r="O2767" s="98">
        <v>4500</v>
      </c>
      <c r="P2767" s="81"/>
      <c r="Q2767" s="33"/>
      <c r="R2767" s="39" t="s">
        <v>1292</v>
      </c>
    </row>
    <row r="2768" spans="1:18" ht="18" customHeight="1" x14ac:dyDescent="0.15">
      <c r="A2768" s="30">
        <v>6</v>
      </c>
      <c r="B2768" s="31" t="s">
        <v>1288</v>
      </c>
      <c r="C2768" s="31">
        <v>1</v>
      </c>
      <c r="D2768" s="31" t="s">
        <v>1289</v>
      </c>
      <c r="E2768" s="31">
        <v>4</v>
      </c>
      <c r="F2768" s="31" t="s">
        <v>1395</v>
      </c>
      <c r="G2768" s="31">
        <v>11</v>
      </c>
      <c r="H2768" s="31" t="s">
        <v>33</v>
      </c>
      <c r="I2768" s="32">
        <v>8</v>
      </c>
      <c r="J2768" s="83" t="s">
        <v>815</v>
      </c>
      <c r="K2768" s="98">
        <v>809</v>
      </c>
      <c r="L2768" s="98">
        <v>300</v>
      </c>
      <c r="M2768" s="98">
        <f t="shared" si="162"/>
        <v>509</v>
      </c>
      <c r="N2768" s="83" t="s">
        <v>1396</v>
      </c>
      <c r="O2768" s="98"/>
      <c r="P2768" s="81"/>
      <c r="Q2768" s="33"/>
      <c r="R2768" s="39" t="s">
        <v>1292</v>
      </c>
    </row>
    <row r="2769" spans="1:18" ht="18" customHeight="1" x14ac:dyDescent="0.15">
      <c r="A2769" s="30">
        <v>6</v>
      </c>
      <c r="B2769" s="31" t="s">
        <v>1288</v>
      </c>
      <c r="C2769" s="31">
        <v>1</v>
      </c>
      <c r="D2769" s="31" t="s">
        <v>1289</v>
      </c>
      <c r="E2769" s="31">
        <v>4</v>
      </c>
      <c r="F2769" s="31" t="s">
        <v>1395</v>
      </c>
      <c r="G2769" s="31">
        <v>11</v>
      </c>
      <c r="H2769" s="31" t="s">
        <v>33</v>
      </c>
      <c r="I2769" s="31">
        <v>8</v>
      </c>
      <c r="J2769" s="84" t="s">
        <v>815</v>
      </c>
      <c r="K2769" s="98"/>
      <c r="L2769" s="98"/>
      <c r="M2769" s="98"/>
      <c r="N2769" s="83" t="s">
        <v>4406</v>
      </c>
      <c r="O2769" s="98">
        <v>308750</v>
      </c>
      <c r="P2769" s="81"/>
      <c r="Q2769" s="33"/>
      <c r="R2769" s="39" t="s">
        <v>1292</v>
      </c>
    </row>
    <row r="2770" spans="1:18" ht="18" customHeight="1" x14ac:dyDescent="0.15">
      <c r="A2770" s="30">
        <v>6</v>
      </c>
      <c r="B2770" s="31" t="s">
        <v>1288</v>
      </c>
      <c r="C2770" s="31">
        <v>1</v>
      </c>
      <c r="D2770" s="31" t="s">
        <v>1289</v>
      </c>
      <c r="E2770" s="31">
        <v>4</v>
      </c>
      <c r="F2770" s="31" t="s">
        <v>1395</v>
      </c>
      <c r="G2770" s="31">
        <v>11</v>
      </c>
      <c r="H2770" s="31" t="s">
        <v>33</v>
      </c>
      <c r="I2770" s="31">
        <v>8</v>
      </c>
      <c r="J2770" s="84" t="s">
        <v>815</v>
      </c>
      <c r="K2770" s="98"/>
      <c r="L2770" s="98"/>
      <c r="M2770" s="98"/>
      <c r="N2770" s="83" t="s">
        <v>1397</v>
      </c>
      <c r="O2770" s="98">
        <v>500000</v>
      </c>
      <c r="P2770" s="81"/>
      <c r="Q2770" s="33"/>
      <c r="R2770" s="39" t="s">
        <v>1292</v>
      </c>
    </row>
    <row r="2771" spans="1:18" ht="18" customHeight="1" x14ac:dyDescent="0.15">
      <c r="A2771" s="30">
        <v>6</v>
      </c>
      <c r="B2771" s="31" t="s">
        <v>1288</v>
      </c>
      <c r="C2771" s="31">
        <v>1</v>
      </c>
      <c r="D2771" s="31" t="s">
        <v>1289</v>
      </c>
      <c r="E2771" s="31">
        <v>4</v>
      </c>
      <c r="F2771" s="31" t="s">
        <v>1395</v>
      </c>
      <c r="G2771" s="32">
        <v>12</v>
      </c>
      <c r="H2771" s="32" t="s">
        <v>36</v>
      </c>
      <c r="I2771" s="32"/>
      <c r="J2771" s="83"/>
      <c r="K2771" s="98"/>
      <c r="L2771" s="98"/>
      <c r="M2771" s="98"/>
      <c r="N2771" s="83"/>
      <c r="O2771" s="33"/>
      <c r="P2771" s="81"/>
      <c r="Q2771" s="33"/>
      <c r="R2771" s="39" t="s">
        <v>1292</v>
      </c>
    </row>
    <row r="2772" spans="1:18" ht="18" customHeight="1" x14ac:dyDescent="0.15">
      <c r="A2772" s="30">
        <v>6</v>
      </c>
      <c r="B2772" s="31" t="s">
        <v>1288</v>
      </c>
      <c r="C2772" s="31">
        <v>1</v>
      </c>
      <c r="D2772" s="31" t="s">
        <v>1289</v>
      </c>
      <c r="E2772" s="31">
        <v>4</v>
      </c>
      <c r="F2772" s="31" t="s">
        <v>1395</v>
      </c>
      <c r="G2772" s="31">
        <v>12</v>
      </c>
      <c r="H2772" s="31" t="s">
        <v>36</v>
      </c>
      <c r="I2772" s="32">
        <v>1</v>
      </c>
      <c r="J2772" s="83" t="s">
        <v>37</v>
      </c>
      <c r="K2772" s="98">
        <v>18</v>
      </c>
      <c r="L2772" s="98">
        <v>19</v>
      </c>
      <c r="M2772" s="98">
        <f>K2772-L2772</f>
        <v>-1</v>
      </c>
      <c r="N2772" s="83" t="s">
        <v>4407</v>
      </c>
      <c r="O2772" s="98">
        <v>17400</v>
      </c>
      <c r="P2772" s="81"/>
      <c r="Q2772" s="33"/>
      <c r="R2772" s="39" t="s">
        <v>1292</v>
      </c>
    </row>
    <row r="2773" spans="1:18" ht="18" customHeight="1" x14ac:dyDescent="0.15">
      <c r="A2773" s="30">
        <v>6</v>
      </c>
      <c r="B2773" s="31" t="s">
        <v>1288</v>
      </c>
      <c r="C2773" s="31">
        <v>1</v>
      </c>
      <c r="D2773" s="31" t="s">
        <v>1289</v>
      </c>
      <c r="E2773" s="31">
        <v>4</v>
      </c>
      <c r="F2773" s="31" t="s">
        <v>1395</v>
      </c>
      <c r="G2773" s="32">
        <v>13</v>
      </c>
      <c r="H2773" s="32" t="s">
        <v>39</v>
      </c>
      <c r="I2773" s="32"/>
      <c r="J2773" s="83"/>
      <c r="K2773" s="98"/>
      <c r="L2773" s="98"/>
      <c r="M2773" s="98"/>
      <c r="N2773" s="83"/>
      <c r="O2773" s="33"/>
      <c r="P2773" s="81"/>
      <c r="Q2773" s="33"/>
      <c r="R2773" s="39" t="s">
        <v>1292</v>
      </c>
    </row>
    <row r="2774" spans="1:18" ht="18" customHeight="1" x14ac:dyDescent="0.15">
      <c r="A2774" s="30">
        <v>6</v>
      </c>
      <c r="B2774" s="31" t="s">
        <v>1288</v>
      </c>
      <c r="C2774" s="31">
        <v>1</v>
      </c>
      <c r="D2774" s="31" t="s">
        <v>1289</v>
      </c>
      <c r="E2774" s="31">
        <v>4</v>
      </c>
      <c r="F2774" s="31" t="s">
        <v>1395</v>
      </c>
      <c r="G2774" s="31">
        <v>13</v>
      </c>
      <c r="H2774" s="31" t="s">
        <v>39</v>
      </c>
      <c r="I2774" s="32">
        <v>3</v>
      </c>
      <c r="J2774" s="83" t="s">
        <v>1398</v>
      </c>
      <c r="K2774" s="98">
        <v>700</v>
      </c>
      <c r="L2774" s="98">
        <v>1000</v>
      </c>
      <c r="M2774" s="98">
        <f>K2774-L2774</f>
        <v>-300</v>
      </c>
      <c r="N2774" s="83" t="s">
        <v>1399</v>
      </c>
      <c r="O2774" s="98">
        <v>700000</v>
      </c>
      <c r="P2774" s="81"/>
      <c r="Q2774" s="33"/>
      <c r="R2774" s="39" t="s">
        <v>1292</v>
      </c>
    </row>
    <row r="2775" spans="1:18" ht="18" customHeight="1" x14ac:dyDescent="0.15">
      <c r="A2775" s="30">
        <v>6</v>
      </c>
      <c r="B2775" s="31" t="s">
        <v>1288</v>
      </c>
      <c r="C2775" s="31">
        <v>1</v>
      </c>
      <c r="D2775" s="31" t="s">
        <v>1289</v>
      </c>
      <c r="E2775" s="31">
        <v>4</v>
      </c>
      <c r="F2775" s="31" t="s">
        <v>1395</v>
      </c>
      <c r="G2775" s="32">
        <v>14</v>
      </c>
      <c r="H2775" s="32" t="s">
        <v>40</v>
      </c>
      <c r="I2775" s="32"/>
      <c r="J2775" s="83"/>
      <c r="K2775" s="98"/>
      <c r="L2775" s="98"/>
      <c r="M2775" s="98"/>
      <c r="N2775" s="83"/>
      <c r="O2775" s="33"/>
      <c r="P2775" s="81"/>
      <c r="Q2775" s="33"/>
      <c r="R2775" s="39" t="s">
        <v>1292</v>
      </c>
    </row>
    <row r="2776" spans="1:18" ht="18" customHeight="1" x14ac:dyDescent="0.15">
      <c r="A2776" s="30">
        <v>6</v>
      </c>
      <c r="B2776" s="31" t="s">
        <v>1288</v>
      </c>
      <c r="C2776" s="31">
        <v>1</v>
      </c>
      <c r="D2776" s="31" t="s">
        <v>1289</v>
      </c>
      <c r="E2776" s="31">
        <v>4</v>
      </c>
      <c r="F2776" s="31" t="s">
        <v>1395</v>
      </c>
      <c r="G2776" s="31">
        <v>14</v>
      </c>
      <c r="H2776" s="31" t="s">
        <v>40</v>
      </c>
      <c r="I2776" s="32">
        <v>21</v>
      </c>
      <c r="J2776" s="83" t="s">
        <v>273</v>
      </c>
      <c r="K2776" s="98">
        <v>37</v>
      </c>
      <c r="L2776" s="98">
        <v>37</v>
      </c>
      <c r="M2776" s="98">
        <f>K2776-L2776</f>
        <v>0</v>
      </c>
      <c r="N2776" s="83" t="s">
        <v>1400</v>
      </c>
      <c r="O2776" s="98">
        <v>37000</v>
      </c>
      <c r="P2776" s="81"/>
      <c r="Q2776" s="33"/>
      <c r="R2776" s="39" t="s">
        <v>1292</v>
      </c>
    </row>
    <row r="2777" spans="1:18" ht="18" customHeight="1" x14ac:dyDescent="0.15">
      <c r="A2777" s="30">
        <v>6</v>
      </c>
      <c r="B2777" s="31" t="s">
        <v>1288</v>
      </c>
      <c r="C2777" s="31">
        <v>1</v>
      </c>
      <c r="D2777" s="31" t="s">
        <v>1289</v>
      </c>
      <c r="E2777" s="31">
        <v>4</v>
      </c>
      <c r="F2777" s="31" t="s">
        <v>1395</v>
      </c>
      <c r="G2777" s="32">
        <v>19</v>
      </c>
      <c r="H2777" s="32" t="s">
        <v>42</v>
      </c>
      <c r="I2777" s="32"/>
      <c r="J2777" s="83"/>
      <c r="K2777" s="98"/>
      <c r="L2777" s="98"/>
      <c r="M2777" s="98"/>
      <c r="N2777" s="83"/>
      <c r="O2777" s="33"/>
      <c r="P2777" s="81"/>
      <c r="Q2777" s="33"/>
      <c r="R2777" s="39" t="s">
        <v>1292</v>
      </c>
    </row>
    <row r="2778" spans="1:18" ht="18" customHeight="1" x14ac:dyDescent="0.15">
      <c r="A2778" s="30">
        <v>6</v>
      </c>
      <c r="B2778" s="31" t="s">
        <v>1288</v>
      </c>
      <c r="C2778" s="31">
        <v>1</v>
      </c>
      <c r="D2778" s="31" t="s">
        <v>1289</v>
      </c>
      <c r="E2778" s="31">
        <v>4</v>
      </c>
      <c r="F2778" s="31" t="s">
        <v>1395</v>
      </c>
      <c r="G2778" s="31">
        <v>19</v>
      </c>
      <c r="H2778" s="31" t="s">
        <v>42</v>
      </c>
      <c r="I2778" s="32">
        <v>11</v>
      </c>
      <c r="J2778" s="83" t="s">
        <v>43</v>
      </c>
      <c r="K2778" s="98">
        <v>114</v>
      </c>
      <c r="L2778" s="98">
        <v>614</v>
      </c>
      <c r="M2778" s="98">
        <f>K2778-L2778</f>
        <v>-500</v>
      </c>
      <c r="N2778" s="83" t="s">
        <v>1401</v>
      </c>
      <c r="O2778" s="98">
        <v>69000</v>
      </c>
      <c r="P2778" s="81"/>
      <c r="Q2778" s="33"/>
      <c r="R2778" s="39" t="s">
        <v>1292</v>
      </c>
    </row>
    <row r="2779" spans="1:18" ht="18" customHeight="1" x14ac:dyDescent="0.15">
      <c r="A2779" s="30">
        <v>6</v>
      </c>
      <c r="B2779" s="31" t="s">
        <v>1288</v>
      </c>
      <c r="C2779" s="31">
        <v>1</v>
      </c>
      <c r="D2779" s="31" t="s">
        <v>1289</v>
      </c>
      <c r="E2779" s="31">
        <v>4</v>
      </c>
      <c r="F2779" s="31" t="s">
        <v>1395</v>
      </c>
      <c r="G2779" s="31">
        <v>19</v>
      </c>
      <c r="H2779" s="31" t="s">
        <v>42</v>
      </c>
      <c r="I2779" s="31">
        <v>11</v>
      </c>
      <c r="J2779" s="84" t="s">
        <v>43</v>
      </c>
      <c r="K2779" s="98"/>
      <c r="L2779" s="98"/>
      <c r="M2779" s="98"/>
      <c r="N2779" s="83" t="s">
        <v>1402</v>
      </c>
      <c r="O2779" s="98">
        <v>45000</v>
      </c>
      <c r="P2779" s="81"/>
      <c r="Q2779" s="33"/>
      <c r="R2779" s="39" t="s">
        <v>1292</v>
      </c>
    </row>
    <row r="2780" spans="1:18" ht="18" customHeight="1" x14ac:dyDescent="0.15">
      <c r="A2780" s="30">
        <v>6</v>
      </c>
      <c r="B2780" s="31" t="s">
        <v>1288</v>
      </c>
      <c r="C2780" s="31">
        <v>1</v>
      </c>
      <c r="D2780" s="31" t="s">
        <v>1289</v>
      </c>
      <c r="E2780" s="31">
        <v>4</v>
      </c>
      <c r="F2780" s="31" t="s">
        <v>1395</v>
      </c>
      <c r="G2780" s="31">
        <v>19</v>
      </c>
      <c r="H2780" s="31" t="s">
        <v>42</v>
      </c>
      <c r="I2780" s="32">
        <v>31</v>
      </c>
      <c r="J2780" s="83" t="s">
        <v>386</v>
      </c>
      <c r="K2780" s="98">
        <v>2448</v>
      </c>
      <c r="L2780" s="98">
        <v>500</v>
      </c>
      <c r="M2780" s="98">
        <f>K2780-L2780</f>
        <v>1948</v>
      </c>
      <c r="N2780" s="83" t="s">
        <v>1403</v>
      </c>
      <c r="O2780" s="98">
        <v>697500</v>
      </c>
      <c r="P2780" s="81"/>
      <c r="Q2780" s="33"/>
      <c r="R2780" s="39" t="s">
        <v>1292</v>
      </c>
    </row>
    <row r="2781" spans="1:18" ht="18" customHeight="1" x14ac:dyDescent="0.15">
      <c r="A2781" s="30">
        <v>6</v>
      </c>
      <c r="B2781" s="31" t="s">
        <v>1288</v>
      </c>
      <c r="C2781" s="31">
        <v>1</v>
      </c>
      <c r="D2781" s="31" t="s">
        <v>1289</v>
      </c>
      <c r="E2781" s="31">
        <v>4</v>
      </c>
      <c r="F2781" s="31" t="s">
        <v>1395</v>
      </c>
      <c r="G2781" s="31">
        <v>19</v>
      </c>
      <c r="H2781" s="31" t="s">
        <v>42</v>
      </c>
      <c r="I2781" s="31">
        <v>31</v>
      </c>
      <c r="J2781" s="84" t="s">
        <v>386</v>
      </c>
      <c r="K2781" s="98"/>
      <c r="L2781" s="98"/>
      <c r="M2781" s="98"/>
      <c r="N2781" s="83" t="s">
        <v>1404</v>
      </c>
      <c r="O2781" s="98"/>
      <c r="P2781" s="81"/>
      <c r="Q2781" s="33"/>
      <c r="R2781" s="39" t="s">
        <v>1292</v>
      </c>
    </row>
    <row r="2782" spans="1:18" ht="18" customHeight="1" x14ac:dyDescent="0.15">
      <c r="A2782" s="30">
        <v>6</v>
      </c>
      <c r="B2782" s="31" t="s">
        <v>1288</v>
      </c>
      <c r="C2782" s="31">
        <v>1</v>
      </c>
      <c r="D2782" s="31" t="s">
        <v>1289</v>
      </c>
      <c r="E2782" s="31">
        <v>4</v>
      </c>
      <c r="F2782" s="31" t="s">
        <v>1395</v>
      </c>
      <c r="G2782" s="31">
        <v>19</v>
      </c>
      <c r="H2782" s="31" t="s">
        <v>42</v>
      </c>
      <c r="I2782" s="31">
        <v>31</v>
      </c>
      <c r="J2782" s="84" t="s">
        <v>386</v>
      </c>
      <c r="K2782" s="98"/>
      <c r="L2782" s="98"/>
      <c r="M2782" s="98"/>
      <c r="N2782" s="83" t="s">
        <v>1405</v>
      </c>
      <c r="O2782" s="98"/>
      <c r="P2782" s="81"/>
      <c r="Q2782" s="33"/>
      <c r="R2782" s="39" t="s">
        <v>1292</v>
      </c>
    </row>
    <row r="2783" spans="1:18" ht="18" customHeight="1" x14ac:dyDescent="0.15">
      <c r="A2783" s="30">
        <v>6</v>
      </c>
      <c r="B2783" s="31" t="s">
        <v>1288</v>
      </c>
      <c r="C2783" s="31">
        <v>1</v>
      </c>
      <c r="D2783" s="31" t="s">
        <v>1289</v>
      </c>
      <c r="E2783" s="31">
        <v>4</v>
      </c>
      <c r="F2783" s="31" t="s">
        <v>1395</v>
      </c>
      <c r="G2783" s="31">
        <v>19</v>
      </c>
      <c r="H2783" s="31" t="s">
        <v>42</v>
      </c>
      <c r="I2783" s="31">
        <v>31</v>
      </c>
      <c r="J2783" s="84" t="s">
        <v>386</v>
      </c>
      <c r="K2783" s="98"/>
      <c r="L2783" s="98"/>
      <c r="M2783" s="98"/>
      <c r="N2783" s="83" t="s">
        <v>1406</v>
      </c>
      <c r="O2783" s="98">
        <v>1750000</v>
      </c>
      <c r="P2783" s="81"/>
      <c r="Q2783" s="33"/>
      <c r="R2783" s="39" t="s">
        <v>1292</v>
      </c>
    </row>
    <row r="2784" spans="1:18" s="6" customFormat="1" ht="18" customHeight="1" x14ac:dyDescent="0.15">
      <c r="A2784" s="13">
        <v>6</v>
      </c>
      <c r="B2784" s="14" t="s">
        <v>3070</v>
      </c>
      <c r="C2784" s="19">
        <v>1</v>
      </c>
      <c r="D2784" s="14" t="s">
        <v>1289</v>
      </c>
      <c r="E2784" s="20">
        <v>5</v>
      </c>
      <c r="F2784" s="21" t="s">
        <v>3071</v>
      </c>
      <c r="G2784" s="20"/>
      <c r="H2784" s="21"/>
      <c r="I2784" s="20"/>
      <c r="J2784" s="20"/>
      <c r="K2784" s="22">
        <f>IF(C2784="",SUMIFS($K2785:$K$6096,$A2785:$A$6096,A2784,$E2785:$E$6096,""),IF(E2784="",SUMIFS($K2785:$K$6096,$A2785:$A$6096,A2784,$C2785:$C$6096,C2784,$G2785:$G$6096,""),IF(G2784="",SUMIFS($K2785:$K$6096,$A2785:$A$6096,A2784,$C2785:$C$6096,C2784,$E2785:$E$6096,E2784,$R2785:$R$6096,R2784),IF(I2784="",SUMIFS($K2785:$K$6096,$A2785:$A$6096,A2784,$C2785:$C$6096,C2784,$E2785:$E$6096,E2784,$G2785:$G$6096,G2784,$R2785:$R$6096,R2784),0))))</f>
        <v>94152</v>
      </c>
      <c r="L2784" s="22">
        <f>IF(C2784="",SUMIFS($L2785:$L$6096,$A2785:$A$6096,A2784,$E2785:$E$6096,""),IF(E2784="",SUMIFS($L2785:$L$6096,$A2785:$A$6096,A2784,$C2785:$C$6096,C2784,$G2785:$G$6096,""),IF(G2784="",SUMIFS($L2785:$L$6096,$A2785:$A$6096,A2784,$C2785:$C$6096,C2784,$E2785:$E$6096,E2784,$R2785:$R$6096,R2784),IF(I2784="",SUMIFS($L2785:$L$6096,$A2785:$A$6096,A2784,$C2785:$C$6096,C2784,$E2785:$E$6096,E2784,$G2785:$G$6096,G2784,$R2785:$R$6096,R2784),0))))</f>
        <v>103276</v>
      </c>
      <c r="M2784" s="22">
        <f t="shared" ref="M2784" si="163">K2784-L2784</f>
        <v>-9124</v>
      </c>
      <c r="N2784" s="77"/>
      <c r="O2784" s="23"/>
      <c r="P2784" s="60"/>
      <c r="Q2784" s="73">
        <f>IF(C2784="",SUMIFS($Q2785:$Q$6096,$A2785:$A$6096,A2784,$E2785:$E$6096,""),IF(E2784="",SUMIFS($Q2785:$Q$6096,$A2785:$A$6096,A2784,$C2785:$C$6096,C2784,$G2785:$G$6096,""),IF(G2784="",SUMIFS($Q2785:$Q$6096,$A2785:$A$6096,A2784,$C2785:$C$6096,C2784,$E2785:$E$6096,E2784,$R2785:$R$6096,R2784),IF(I2784="",SUMIFS($Q2785:$Q$6096,$A2785:$A$6096,A2784,$C2785:$C$6096,C2784,$E2785:$E$6096,E2784,$G2785:$G$6096,G2784,$R2785:$R$6096,R2784),0))))</f>
        <v>42963</v>
      </c>
      <c r="R2784" s="61" t="s">
        <v>3072</v>
      </c>
    </row>
    <row r="2785" spans="1:18" ht="18" customHeight="1" x14ac:dyDescent="0.15">
      <c r="A2785" s="30">
        <v>6</v>
      </c>
      <c r="B2785" s="31" t="s">
        <v>1288</v>
      </c>
      <c r="C2785" s="31">
        <v>1</v>
      </c>
      <c r="D2785" s="31" t="s">
        <v>1289</v>
      </c>
      <c r="E2785" s="31">
        <v>5</v>
      </c>
      <c r="F2785" s="31" t="s">
        <v>1407</v>
      </c>
      <c r="G2785" s="32">
        <v>7</v>
      </c>
      <c r="H2785" s="32" t="s">
        <v>44</v>
      </c>
      <c r="I2785" s="32"/>
      <c r="J2785" s="83"/>
      <c r="K2785" s="98"/>
      <c r="L2785" s="98"/>
      <c r="M2785" s="98"/>
      <c r="N2785" s="83"/>
      <c r="O2785" s="33"/>
      <c r="P2785" s="81" t="s">
        <v>2883</v>
      </c>
      <c r="Q2785" s="33">
        <v>2278</v>
      </c>
      <c r="R2785" s="39" t="s">
        <v>1292</v>
      </c>
    </row>
    <row r="2786" spans="1:18" ht="18" customHeight="1" x14ac:dyDescent="0.15">
      <c r="A2786" s="30">
        <v>6</v>
      </c>
      <c r="B2786" s="31" t="s">
        <v>1288</v>
      </c>
      <c r="C2786" s="31">
        <v>1</v>
      </c>
      <c r="D2786" s="31" t="s">
        <v>1289</v>
      </c>
      <c r="E2786" s="31">
        <v>5</v>
      </c>
      <c r="F2786" s="31" t="s">
        <v>1407</v>
      </c>
      <c r="G2786" s="31">
        <v>7</v>
      </c>
      <c r="H2786" s="31" t="s">
        <v>44</v>
      </c>
      <c r="I2786" s="32">
        <v>32</v>
      </c>
      <c r="J2786" s="83" t="s">
        <v>993</v>
      </c>
      <c r="K2786" s="98">
        <v>564</v>
      </c>
      <c r="L2786" s="98">
        <v>564</v>
      </c>
      <c r="M2786" s="98">
        <f>K2786-L2786</f>
        <v>0</v>
      </c>
      <c r="N2786" s="83" t="s">
        <v>3681</v>
      </c>
      <c r="O2786" s="98">
        <v>564000</v>
      </c>
      <c r="P2786" s="81" t="s">
        <v>2781</v>
      </c>
      <c r="Q2786" s="33">
        <v>3720</v>
      </c>
      <c r="R2786" s="39" t="s">
        <v>1292</v>
      </c>
    </row>
    <row r="2787" spans="1:18" ht="18" customHeight="1" x14ac:dyDescent="0.15">
      <c r="A2787" s="30">
        <v>6</v>
      </c>
      <c r="B2787" s="31" t="s">
        <v>1288</v>
      </c>
      <c r="C2787" s="31">
        <v>1</v>
      </c>
      <c r="D2787" s="31" t="s">
        <v>1289</v>
      </c>
      <c r="E2787" s="31">
        <v>5</v>
      </c>
      <c r="F2787" s="31" t="s">
        <v>1407</v>
      </c>
      <c r="G2787" s="32">
        <v>9</v>
      </c>
      <c r="H2787" s="32" t="s">
        <v>30</v>
      </c>
      <c r="I2787" s="32"/>
      <c r="J2787" s="83"/>
      <c r="K2787" s="98"/>
      <c r="L2787" s="98"/>
      <c r="M2787" s="98"/>
      <c r="N2787" s="83"/>
      <c r="O2787" s="33"/>
      <c r="P2787" s="81" t="s">
        <v>4881</v>
      </c>
      <c r="Q2787" s="33">
        <v>9045</v>
      </c>
      <c r="R2787" s="39" t="s">
        <v>1292</v>
      </c>
    </row>
    <row r="2788" spans="1:18" ht="18" customHeight="1" x14ac:dyDescent="0.15">
      <c r="A2788" s="30">
        <v>6</v>
      </c>
      <c r="B2788" s="31" t="s">
        <v>1288</v>
      </c>
      <c r="C2788" s="31">
        <v>1</v>
      </c>
      <c r="D2788" s="31" t="s">
        <v>1289</v>
      </c>
      <c r="E2788" s="31">
        <v>5</v>
      </c>
      <c r="F2788" s="31" t="s">
        <v>1407</v>
      </c>
      <c r="G2788" s="31">
        <v>9</v>
      </c>
      <c r="H2788" s="31" t="s">
        <v>30</v>
      </c>
      <c r="I2788" s="32">
        <v>2</v>
      </c>
      <c r="J2788" s="83" t="s">
        <v>31</v>
      </c>
      <c r="K2788" s="98">
        <v>8</v>
      </c>
      <c r="L2788" s="98">
        <v>4</v>
      </c>
      <c r="M2788" s="98">
        <f t="shared" ref="M2788:M2789" si="164">K2788-L2788</f>
        <v>4</v>
      </c>
      <c r="N2788" s="83" t="s">
        <v>4408</v>
      </c>
      <c r="O2788" s="98">
        <v>7200</v>
      </c>
      <c r="P2788" s="81" t="s">
        <v>4882</v>
      </c>
      <c r="Q2788" s="33"/>
      <c r="R2788" s="39" t="s">
        <v>1292</v>
      </c>
    </row>
    <row r="2789" spans="1:18" ht="18" customHeight="1" x14ac:dyDescent="0.15">
      <c r="A2789" s="30">
        <v>6</v>
      </c>
      <c r="B2789" s="31" t="s">
        <v>1288</v>
      </c>
      <c r="C2789" s="31">
        <v>1</v>
      </c>
      <c r="D2789" s="31" t="s">
        <v>1289</v>
      </c>
      <c r="E2789" s="31">
        <v>5</v>
      </c>
      <c r="F2789" s="31" t="s">
        <v>1407</v>
      </c>
      <c r="G2789" s="31">
        <v>9</v>
      </c>
      <c r="H2789" s="31" t="s">
        <v>30</v>
      </c>
      <c r="I2789" s="32">
        <v>3</v>
      </c>
      <c r="J2789" s="83" t="s">
        <v>32</v>
      </c>
      <c r="K2789" s="98">
        <v>44</v>
      </c>
      <c r="L2789" s="98">
        <v>44</v>
      </c>
      <c r="M2789" s="98">
        <f t="shared" si="164"/>
        <v>0</v>
      </c>
      <c r="N2789" s="83" t="s">
        <v>3682</v>
      </c>
      <c r="O2789" s="98">
        <v>43900</v>
      </c>
      <c r="P2789" s="81" t="s">
        <v>4883</v>
      </c>
      <c r="Q2789" s="33">
        <v>98</v>
      </c>
      <c r="R2789" s="39" t="s">
        <v>1292</v>
      </c>
    </row>
    <row r="2790" spans="1:18" ht="18" customHeight="1" x14ac:dyDescent="0.15">
      <c r="A2790" s="30">
        <v>6</v>
      </c>
      <c r="B2790" s="31" t="s">
        <v>1288</v>
      </c>
      <c r="C2790" s="31">
        <v>1</v>
      </c>
      <c r="D2790" s="31" t="s">
        <v>1289</v>
      </c>
      <c r="E2790" s="31">
        <v>5</v>
      </c>
      <c r="F2790" s="31" t="s">
        <v>1407</v>
      </c>
      <c r="G2790" s="32">
        <v>11</v>
      </c>
      <c r="H2790" s="32" t="s">
        <v>33</v>
      </c>
      <c r="I2790" s="32"/>
      <c r="J2790" s="83"/>
      <c r="K2790" s="98"/>
      <c r="L2790" s="98"/>
      <c r="M2790" s="98"/>
      <c r="N2790" s="83"/>
      <c r="O2790" s="33"/>
      <c r="P2790" s="81" t="s">
        <v>4882</v>
      </c>
      <c r="Q2790" s="33"/>
      <c r="R2790" s="39" t="s">
        <v>1292</v>
      </c>
    </row>
    <row r="2791" spans="1:18" ht="18" customHeight="1" x14ac:dyDescent="0.15">
      <c r="A2791" s="30">
        <v>6</v>
      </c>
      <c r="B2791" s="31" t="s">
        <v>1288</v>
      </c>
      <c r="C2791" s="31">
        <v>1</v>
      </c>
      <c r="D2791" s="31" t="s">
        <v>1289</v>
      </c>
      <c r="E2791" s="31">
        <v>5</v>
      </c>
      <c r="F2791" s="31" t="s">
        <v>1407</v>
      </c>
      <c r="G2791" s="31">
        <v>11</v>
      </c>
      <c r="H2791" s="31" t="s">
        <v>33</v>
      </c>
      <c r="I2791" s="32">
        <v>1</v>
      </c>
      <c r="J2791" s="83" t="s">
        <v>34</v>
      </c>
      <c r="K2791" s="98">
        <v>1376</v>
      </c>
      <c r="L2791" s="98">
        <v>1376</v>
      </c>
      <c r="M2791" s="98">
        <f>K2791-L2791</f>
        <v>0</v>
      </c>
      <c r="N2791" s="83" t="s">
        <v>3683</v>
      </c>
      <c r="O2791" s="98">
        <v>1176000</v>
      </c>
      <c r="P2791" s="81" t="s">
        <v>4884</v>
      </c>
      <c r="Q2791" s="33">
        <v>1320</v>
      </c>
      <c r="R2791" s="39" t="s">
        <v>1292</v>
      </c>
    </row>
    <row r="2792" spans="1:18" ht="18" customHeight="1" x14ac:dyDescent="0.15">
      <c r="A2792" s="30">
        <v>6</v>
      </c>
      <c r="B2792" s="31" t="s">
        <v>1288</v>
      </c>
      <c r="C2792" s="31">
        <v>1</v>
      </c>
      <c r="D2792" s="31" t="s">
        <v>1289</v>
      </c>
      <c r="E2792" s="31">
        <v>5</v>
      </c>
      <c r="F2792" s="31" t="s">
        <v>1407</v>
      </c>
      <c r="G2792" s="31">
        <v>11</v>
      </c>
      <c r="H2792" s="31" t="s">
        <v>33</v>
      </c>
      <c r="I2792" s="31">
        <v>1</v>
      </c>
      <c r="J2792" s="84" t="s">
        <v>34</v>
      </c>
      <c r="K2792" s="98"/>
      <c r="L2792" s="98"/>
      <c r="M2792" s="98"/>
      <c r="N2792" s="83" t="s">
        <v>1408</v>
      </c>
      <c r="O2792" s="98">
        <v>200000</v>
      </c>
      <c r="P2792" s="81" t="s">
        <v>4885</v>
      </c>
      <c r="Q2792" s="33"/>
      <c r="R2792" s="39" t="s">
        <v>1292</v>
      </c>
    </row>
    <row r="2793" spans="1:18" ht="18" customHeight="1" x14ac:dyDescent="0.15">
      <c r="A2793" s="30">
        <v>6</v>
      </c>
      <c r="B2793" s="31" t="s">
        <v>1288</v>
      </c>
      <c r="C2793" s="31">
        <v>1</v>
      </c>
      <c r="D2793" s="31" t="s">
        <v>1289</v>
      </c>
      <c r="E2793" s="31">
        <v>5</v>
      </c>
      <c r="F2793" s="31" t="s">
        <v>1407</v>
      </c>
      <c r="G2793" s="31">
        <v>11</v>
      </c>
      <c r="H2793" s="31" t="s">
        <v>33</v>
      </c>
      <c r="I2793" s="32">
        <v>2</v>
      </c>
      <c r="J2793" s="83" t="s">
        <v>46</v>
      </c>
      <c r="K2793" s="98">
        <v>370</v>
      </c>
      <c r="L2793" s="98">
        <v>264</v>
      </c>
      <c r="M2793" s="98">
        <f>K2793-L2793</f>
        <v>106</v>
      </c>
      <c r="N2793" s="83" t="s">
        <v>1409</v>
      </c>
      <c r="O2793" s="98"/>
      <c r="P2793" s="81" t="s">
        <v>4886</v>
      </c>
      <c r="Q2793" s="33">
        <v>2</v>
      </c>
      <c r="R2793" s="39" t="s">
        <v>1292</v>
      </c>
    </row>
    <row r="2794" spans="1:18" ht="18" customHeight="1" x14ac:dyDescent="0.15">
      <c r="A2794" s="30">
        <v>6</v>
      </c>
      <c r="B2794" s="31" t="s">
        <v>1288</v>
      </c>
      <c r="C2794" s="31">
        <v>1</v>
      </c>
      <c r="D2794" s="31" t="s">
        <v>1289</v>
      </c>
      <c r="E2794" s="31">
        <v>5</v>
      </c>
      <c r="F2794" s="31" t="s">
        <v>1407</v>
      </c>
      <c r="G2794" s="31">
        <v>11</v>
      </c>
      <c r="H2794" s="31" t="s">
        <v>33</v>
      </c>
      <c r="I2794" s="31">
        <v>2</v>
      </c>
      <c r="J2794" s="84" t="s">
        <v>46</v>
      </c>
      <c r="K2794" s="98"/>
      <c r="L2794" s="98"/>
      <c r="M2794" s="98"/>
      <c r="N2794" s="83" t="s">
        <v>4409</v>
      </c>
      <c r="O2794" s="98">
        <v>345600</v>
      </c>
      <c r="P2794" s="81" t="s">
        <v>4887</v>
      </c>
      <c r="Q2794" s="33"/>
      <c r="R2794" s="39" t="s">
        <v>1292</v>
      </c>
    </row>
    <row r="2795" spans="1:18" ht="18" customHeight="1" x14ac:dyDescent="0.15">
      <c r="A2795" s="30">
        <v>6</v>
      </c>
      <c r="B2795" s="31" t="s">
        <v>1288</v>
      </c>
      <c r="C2795" s="31">
        <v>1</v>
      </c>
      <c r="D2795" s="31" t="s">
        <v>1289</v>
      </c>
      <c r="E2795" s="31">
        <v>5</v>
      </c>
      <c r="F2795" s="31" t="s">
        <v>1407</v>
      </c>
      <c r="G2795" s="31">
        <v>11</v>
      </c>
      <c r="H2795" s="31" t="s">
        <v>33</v>
      </c>
      <c r="I2795" s="31">
        <v>2</v>
      </c>
      <c r="J2795" s="84" t="s">
        <v>46</v>
      </c>
      <c r="K2795" s="98"/>
      <c r="L2795" s="98"/>
      <c r="M2795" s="98"/>
      <c r="N2795" s="83" t="s">
        <v>4410</v>
      </c>
      <c r="O2795" s="98">
        <v>24000</v>
      </c>
      <c r="P2795" s="81" t="s">
        <v>2888</v>
      </c>
      <c r="Q2795" s="33">
        <v>26500</v>
      </c>
      <c r="R2795" s="39" t="s">
        <v>1292</v>
      </c>
    </row>
    <row r="2796" spans="1:18" ht="18" customHeight="1" x14ac:dyDescent="0.15">
      <c r="A2796" s="30">
        <v>6</v>
      </c>
      <c r="B2796" s="31" t="s">
        <v>1288</v>
      </c>
      <c r="C2796" s="31">
        <v>1</v>
      </c>
      <c r="D2796" s="31" t="s">
        <v>1289</v>
      </c>
      <c r="E2796" s="31">
        <v>5</v>
      </c>
      <c r="F2796" s="31" t="s">
        <v>1407</v>
      </c>
      <c r="G2796" s="31">
        <v>11</v>
      </c>
      <c r="H2796" s="31" t="s">
        <v>33</v>
      </c>
      <c r="I2796" s="32">
        <v>3</v>
      </c>
      <c r="J2796" s="83" t="s">
        <v>35</v>
      </c>
      <c r="K2796" s="98">
        <v>15</v>
      </c>
      <c r="L2796" s="98">
        <v>15</v>
      </c>
      <c r="M2796" s="98">
        <f t="shared" ref="M2796:M2797" si="165">K2796-L2796</f>
        <v>0</v>
      </c>
      <c r="N2796" s="83" t="s">
        <v>4411</v>
      </c>
      <c r="O2796" s="98">
        <v>15000</v>
      </c>
      <c r="P2796" s="81"/>
      <c r="Q2796" s="33"/>
      <c r="R2796" s="39" t="s">
        <v>1292</v>
      </c>
    </row>
    <row r="2797" spans="1:18" ht="18" customHeight="1" x14ac:dyDescent="0.15">
      <c r="A2797" s="30">
        <v>6</v>
      </c>
      <c r="B2797" s="31" t="s">
        <v>1288</v>
      </c>
      <c r="C2797" s="31">
        <v>1</v>
      </c>
      <c r="D2797" s="31" t="s">
        <v>1289</v>
      </c>
      <c r="E2797" s="31">
        <v>5</v>
      </c>
      <c r="F2797" s="31" t="s">
        <v>1407</v>
      </c>
      <c r="G2797" s="31">
        <v>11</v>
      </c>
      <c r="H2797" s="31" t="s">
        <v>33</v>
      </c>
      <c r="I2797" s="32">
        <v>5</v>
      </c>
      <c r="J2797" s="83" t="s">
        <v>47</v>
      </c>
      <c r="K2797" s="98">
        <v>696</v>
      </c>
      <c r="L2797" s="98">
        <v>554</v>
      </c>
      <c r="M2797" s="98">
        <f t="shared" si="165"/>
        <v>142</v>
      </c>
      <c r="N2797" s="83" t="s">
        <v>3684</v>
      </c>
      <c r="O2797" s="98">
        <v>696000</v>
      </c>
      <c r="P2797" s="81"/>
      <c r="Q2797" s="33"/>
      <c r="R2797" s="39" t="s">
        <v>1292</v>
      </c>
    </row>
    <row r="2798" spans="1:18" ht="18" customHeight="1" x14ac:dyDescent="0.15">
      <c r="A2798" s="30">
        <v>6</v>
      </c>
      <c r="B2798" s="31" t="s">
        <v>1288</v>
      </c>
      <c r="C2798" s="31">
        <v>1</v>
      </c>
      <c r="D2798" s="31" t="s">
        <v>1289</v>
      </c>
      <c r="E2798" s="31">
        <v>5</v>
      </c>
      <c r="F2798" s="31" t="s">
        <v>1407</v>
      </c>
      <c r="G2798" s="31">
        <v>11</v>
      </c>
      <c r="H2798" s="31" t="s">
        <v>33</v>
      </c>
      <c r="I2798" s="31">
        <v>5</v>
      </c>
      <c r="J2798" s="84" t="s">
        <v>47</v>
      </c>
      <c r="K2798" s="98"/>
      <c r="L2798" s="98"/>
      <c r="M2798" s="98"/>
      <c r="N2798" s="83" t="s">
        <v>1410</v>
      </c>
      <c r="O2798" s="98"/>
      <c r="P2798" s="81"/>
      <c r="Q2798" s="33"/>
      <c r="R2798" s="39" t="s">
        <v>1292</v>
      </c>
    </row>
    <row r="2799" spans="1:18" ht="18" customHeight="1" x14ac:dyDescent="0.15">
      <c r="A2799" s="30">
        <v>6</v>
      </c>
      <c r="B2799" s="31" t="s">
        <v>1288</v>
      </c>
      <c r="C2799" s="31">
        <v>1</v>
      </c>
      <c r="D2799" s="31" t="s">
        <v>1289</v>
      </c>
      <c r="E2799" s="31">
        <v>5</v>
      </c>
      <c r="F2799" s="31" t="s">
        <v>1407</v>
      </c>
      <c r="G2799" s="31">
        <v>11</v>
      </c>
      <c r="H2799" s="31" t="s">
        <v>33</v>
      </c>
      <c r="I2799" s="32">
        <v>6</v>
      </c>
      <c r="J2799" s="83" t="s">
        <v>48</v>
      </c>
      <c r="K2799" s="98">
        <v>600</v>
      </c>
      <c r="L2799" s="98">
        <v>600</v>
      </c>
      <c r="M2799" s="98">
        <f>K2799-L2799</f>
        <v>0</v>
      </c>
      <c r="N2799" s="83" t="s">
        <v>1411</v>
      </c>
      <c r="O2799" s="98">
        <v>500000</v>
      </c>
      <c r="P2799" s="81"/>
      <c r="Q2799" s="33"/>
      <c r="R2799" s="39" t="s">
        <v>1292</v>
      </c>
    </row>
    <row r="2800" spans="1:18" ht="18" customHeight="1" x14ac:dyDescent="0.15">
      <c r="A2800" s="30">
        <v>6</v>
      </c>
      <c r="B2800" s="31" t="s">
        <v>1288</v>
      </c>
      <c r="C2800" s="31">
        <v>1</v>
      </c>
      <c r="D2800" s="31" t="s">
        <v>1289</v>
      </c>
      <c r="E2800" s="31">
        <v>5</v>
      </c>
      <c r="F2800" s="31" t="s">
        <v>1407</v>
      </c>
      <c r="G2800" s="31">
        <v>11</v>
      </c>
      <c r="H2800" s="31" t="s">
        <v>33</v>
      </c>
      <c r="I2800" s="31">
        <v>6</v>
      </c>
      <c r="J2800" s="84" t="s">
        <v>48</v>
      </c>
      <c r="K2800" s="98"/>
      <c r="L2800" s="98"/>
      <c r="M2800" s="98"/>
      <c r="N2800" s="83" t="s">
        <v>1412</v>
      </c>
      <c r="O2800" s="98">
        <v>100000</v>
      </c>
      <c r="P2800" s="81"/>
      <c r="Q2800" s="33"/>
      <c r="R2800" s="39" t="s">
        <v>1292</v>
      </c>
    </row>
    <row r="2801" spans="1:18" ht="18" customHeight="1" x14ac:dyDescent="0.15">
      <c r="A2801" s="30">
        <v>6</v>
      </c>
      <c r="B2801" s="31" t="s">
        <v>1288</v>
      </c>
      <c r="C2801" s="31">
        <v>1</v>
      </c>
      <c r="D2801" s="31" t="s">
        <v>1289</v>
      </c>
      <c r="E2801" s="31">
        <v>5</v>
      </c>
      <c r="F2801" s="31" t="s">
        <v>1407</v>
      </c>
      <c r="G2801" s="32">
        <v>12</v>
      </c>
      <c r="H2801" s="32" t="s">
        <v>36</v>
      </c>
      <c r="I2801" s="32"/>
      <c r="J2801" s="83"/>
      <c r="K2801" s="98"/>
      <c r="L2801" s="98"/>
      <c r="M2801" s="98"/>
      <c r="N2801" s="83"/>
      <c r="O2801" s="33"/>
      <c r="P2801" s="81"/>
      <c r="Q2801" s="33"/>
      <c r="R2801" s="39" t="s">
        <v>1292</v>
      </c>
    </row>
    <row r="2802" spans="1:18" ht="18" customHeight="1" x14ac:dyDescent="0.15">
      <c r="A2802" s="30">
        <v>6</v>
      </c>
      <c r="B2802" s="31" t="s">
        <v>1288</v>
      </c>
      <c r="C2802" s="31">
        <v>1</v>
      </c>
      <c r="D2802" s="31" t="s">
        <v>1289</v>
      </c>
      <c r="E2802" s="31">
        <v>5</v>
      </c>
      <c r="F2802" s="31" t="s">
        <v>1407</v>
      </c>
      <c r="G2802" s="31">
        <v>12</v>
      </c>
      <c r="H2802" s="31" t="s">
        <v>36</v>
      </c>
      <c r="I2802" s="32">
        <v>1</v>
      </c>
      <c r="J2802" s="83" t="s">
        <v>37</v>
      </c>
      <c r="K2802" s="98">
        <v>55</v>
      </c>
      <c r="L2802" s="98">
        <v>55</v>
      </c>
      <c r="M2802" s="98">
        <f>K2802-L2802</f>
        <v>0</v>
      </c>
      <c r="N2802" s="83" t="s">
        <v>4412</v>
      </c>
      <c r="O2802" s="98">
        <v>41000</v>
      </c>
      <c r="P2802" s="81"/>
      <c r="Q2802" s="33"/>
      <c r="R2802" s="39" t="s">
        <v>1292</v>
      </c>
    </row>
    <row r="2803" spans="1:18" ht="18" customHeight="1" x14ac:dyDescent="0.15">
      <c r="A2803" s="30">
        <v>6</v>
      </c>
      <c r="B2803" s="31" t="s">
        <v>1288</v>
      </c>
      <c r="C2803" s="31">
        <v>1</v>
      </c>
      <c r="D2803" s="31" t="s">
        <v>1289</v>
      </c>
      <c r="E2803" s="31">
        <v>5</v>
      </c>
      <c r="F2803" s="31" t="s">
        <v>1407</v>
      </c>
      <c r="G2803" s="31">
        <v>12</v>
      </c>
      <c r="H2803" s="31" t="s">
        <v>36</v>
      </c>
      <c r="I2803" s="31">
        <v>1</v>
      </c>
      <c r="J2803" s="84" t="s">
        <v>37</v>
      </c>
      <c r="K2803" s="98"/>
      <c r="L2803" s="98"/>
      <c r="M2803" s="98"/>
      <c r="N2803" s="83" t="s">
        <v>4413</v>
      </c>
      <c r="O2803" s="98">
        <v>14000</v>
      </c>
      <c r="P2803" s="81"/>
      <c r="Q2803" s="33"/>
      <c r="R2803" s="39" t="s">
        <v>1292</v>
      </c>
    </row>
    <row r="2804" spans="1:18" ht="18" customHeight="1" x14ac:dyDescent="0.15">
      <c r="A2804" s="30">
        <v>6</v>
      </c>
      <c r="B2804" s="31" t="s">
        <v>1288</v>
      </c>
      <c r="C2804" s="31">
        <v>1</v>
      </c>
      <c r="D2804" s="31" t="s">
        <v>1289</v>
      </c>
      <c r="E2804" s="31">
        <v>5</v>
      </c>
      <c r="F2804" s="31" t="s">
        <v>1407</v>
      </c>
      <c r="G2804" s="31">
        <v>12</v>
      </c>
      <c r="H2804" s="31" t="s">
        <v>36</v>
      </c>
      <c r="I2804" s="32">
        <v>3</v>
      </c>
      <c r="J2804" s="83" t="s">
        <v>6</v>
      </c>
      <c r="K2804" s="98">
        <v>0</v>
      </c>
      <c r="L2804" s="98">
        <v>9</v>
      </c>
      <c r="M2804" s="98">
        <f t="shared" ref="M2804:M2805" si="166">K2804-L2804</f>
        <v>-9</v>
      </c>
      <c r="N2804" s="83"/>
      <c r="O2804" s="98"/>
      <c r="P2804" s="81"/>
      <c r="Q2804" s="33"/>
      <c r="R2804" s="39" t="s">
        <v>1292</v>
      </c>
    </row>
    <row r="2805" spans="1:18" ht="18" customHeight="1" x14ac:dyDescent="0.15">
      <c r="A2805" s="30">
        <v>6</v>
      </c>
      <c r="B2805" s="31" t="s">
        <v>1288</v>
      </c>
      <c r="C2805" s="31">
        <v>1</v>
      </c>
      <c r="D2805" s="31" t="s">
        <v>1289</v>
      </c>
      <c r="E2805" s="31">
        <v>5</v>
      </c>
      <c r="F2805" s="31" t="s">
        <v>1407</v>
      </c>
      <c r="G2805" s="31">
        <v>12</v>
      </c>
      <c r="H2805" s="31" t="s">
        <v>36</v>
      </c>
      <c r="I2805" s="32">
        <v>11</v>
      </c>
      <c r="J2805" s="83" t="s">
        <v>38</v>
      </c>
      <c r="K2805" s="98">
        <v>17</v>
      </c>
      <c r="L2805" s="98">
        <v>42</v>
      </c>
      <c r="M2805" s="98">
        <f t="shared" si="166"/>
        <v>-25</v>
      </c>
      <c r="N2805" s="83" t="s">
        <v>1413</v>
      </c>
      <c r="O2805" s="98">
        <v>16160</v>
      </c>
      <c r="P2805" s="81"/>
      <c r="Q2805" s="33"/>
      <c r="R2805" s="39" t="s">
        <v>1292</v>
      </c>
    </row>
    <row r="2806" spans="1:18" ht="18" customHeight="1" x14ac:dyDescent="0.15">
      <c r="A2806" s="30">
        <v>6</v>
      </c>
      <c r="B2806" s="31" t="s">
        <v>1288</v>
      </c>
      <c r="C2806" s="31">
        <v>1</v>
      </c>
      <c r="D2806" s="31" t="s">
        <v>1289</v>
      </c>
      <c r="E2806" s="31">
        <v>5</v>
      </c>
      <c r="F2806" s="31" t="s">
        <v>1407</v>
      </c>
      <c r="G2806" s="32">
        <v>13</v>
      </c>
      <c r="H2806" s="32" t="s">
        <v>39</v>
      </c>
      <c r="I2806" s="32"/>
      <c r="J2806" s="83"/>
      <c r="K2806" s="98"/>
      <c r="L2806" s="98"/>
      <c r="M2806" s="98"/>
      <c r="N2806" s="83"/>
      <c r="O2806" s="33"/>
      <c r="P2806" s="81"/>
      <c r="Q2806" s="33"/>
      <c r="R2806" s="39" t="s">
        <v>1292</v>
      </c>
    </row>
    <row r="2807" spans="1:18" ht="18" customHeight="1" x14ac:dyDescent="0.15">
      <c r="A2807" s="30">
        <v>6</v>
      </c>
      <c r="B2807" s="31" t="s">
        <v>1288</v>
      </c>
      <c r="C2807" s="31">
        <v>1</v>
      </c>
      <c r="D2807" s="31" t="s">
        <v>1289</v>
      </c>
      <c r="E2807" s="31">
        <v>5</v>
      </c>
      <c r="F2807" s="31" t="s">
        <v>1407</v>
      </c>
      <c r="G2807" s="31">
        <v>13</v>
      </c>
      <c r="H2807" s="31" t="s">
        <v>39</v>
      </c>
      <c r="I2807" s="32">
        <v>13</v>
      </c>
      <c r="J2807" s="83" t="s">
        <v>1414</v>
      </c>
      <c r="K2807" s="98">
        <v>4100</v>
      </c>
      <c r="L2807" s="98">
        <v>12200</v>
      </c>
      <c r="M2807" s="98">
        <f>K2807-L2807</f>
        <v>-8100</v>
      </c>
      <c r="N2807" s="83" t="s">
        <v>1415</v>
      </c>
      <c r="O2807" s="98">
        <v>1600000</v>
      </c>
      <c r="P2807" s="81"/>
      <c r="Q2807" s="33"/>
      <c r="R2807" s="39" t="s">
        <v>1292</v>
      </c>
    </row>
    <row r="2808" spans="1:18" ht="18" customHeight="1" x14ac:dyDescent="0.15">
      <c r="A2808" s="30">
        <v>6</v>
      </c>
      <c r="B2808" s="31" t="s">
        <v>1288</v>
      </c>
      <c r="C2808" s="31">
        <v>1</v>
      </c>
      <c r="D2808" s="31" t="s">
        <v>1289</v>
      </c>
      <c r="E2808" s="31">
        <v>5</v>
      </c>
      <c r="F2808" s="31" t="s">
        <v>1407</v>
      </c>
      <c r="G2808" s="31">
        <v>13</v>
      </c>
      <c r="H2808" s="31" t="s">
        <v>39</v>
      </c>
      <c r="I2808" s="31">
        <v>13</v>
      </c>
      <c r="J2808" s="84" t="s">
        <v>1414</v>
      </c>
      <c r="K2808" s="98"/>
      <c r="L2808" s="98"/>
      <c r="M2808" s="98"/>
      <c r="N2808" s="83" t="s">
        <v>1416</v>
      </c>
      <c r="O2808" s="98">
        <v>1000000</v>
      </c>
      <c r="P2808" s="81"/>
      <c r="Q2808" s="33"/>
      <c r="R2808" s="39" t="s">
        <v>1292</v>
      </c>
    </row>
    <row r="2809" spans="1:18" ht="18" customHeight="1" x14ac:dyDescent="0.15">
      <c r="A2809" s="30">
        <v>6</v>
      </c>
      <c r="B2809" s="31" t="s">
        <v>1288</v>
      </c>
      <c r="C2809" s="31">
        <v>1</v>
      </c>
      <c r="D2809" s="31" t="s">
        <v>1289</v>
      </c>
      <c r="E2809" s="31">
        <v>5</v>
      </c>
      <c r="F2809" s="31" t="s">
        <v>1407</v>
      </c>
      <c r="G2809" s="31">
        <v>13</v>
      </c>
      <c r="H2809" s="31" t="s">
        <v>39</v>
      </c>
      <c r="I2809" s="31">
        <v>13</v>
      </c>
      <c r="J2809" s="84" t="s">
        <v>1414</v>
      </c>
      <c r="K2809" s="98"/>
      <c r="L2809" s="98"/>
      <c r="M2809" s="98"/>
      <c r="N2809" s="83" t="s">
        <v>1417</v>
      </c>
      <c r="O2809" s="98">
        <v>1000000</v>
      </c>
      <c r="P2809" s="81"/>
      <c r="Q2809" s="33"/>
      <c r="R2809" s="39" t="s">
        <v>1292</v>
      </c>
    </row>
    <row r="2810" spans="1:18" ht="18" customHeight="1" x14ac:dyDescent="0.15">
      <c r="A2810" s="30">
        <v>6</v>
      </c>
      <c r="B2810" s="31" t="s">
        <v>1288</v>
      </c>
      <c r="C2810" s="31">
        <v>1</v>
      </c>
      <c r="D2810" s="31" t="s">
        <v>1289</v>
      </c>
      <c r="E2810" s="31">
        <v>5</v>
      </c>
      <c r="F2810" s="31" t="s">
        <v>1407</v>
      </c>
      <c r="G2810" s="31">
        <v>13</v>
      </c>
      <c r="H2810" s="31" t="s">
        <v>39</v>
      </c>
      <c r="I2810" s="31">
        <v>13</v>
      </c>
      <c r="J2810" s="84" t="s">
        <v>1414</v>
      </c>
      <c r="K2810" s="98"/>
      <c r="L2810" s="98"/>
      <c r="M2810" s="98"/>
      <c r="N2810" s="83" t="s">
        <v>1418</v>
      </c>
      <c r="O2810" s="98">
        <v>500000</v>
      </c>
      <c r="P2810" s="81"/>
      <c r="Q2810" s="33"/>
      <c r="R2810" s="39" t="s">
        <v>1292</v>
      </c>
    </row>
    <row r="2811" spans="1:18" ht="18" customHeight="1" x14ac:dyDescent="0.15">
      <c r="A2811" s="30">
        <v>6</v>
      </c>
      <c r="B2811" s="31" t="s">
        <v>1288</v>
      </c>
      <c r="C2811" s="31">
        <v>1</v>
      </c>
      <c r="D2811" s="31" t="s">
        <v>1289</v>
      </c>
      <c r="E2811" s="31">
        <v>5</v>
      </c>
      <c r="F2811" s="31" t="s">
        <v>1407</v>
      </c>
      <c r="G2811" s="31">
        <v>13</v>
      </c>
      <c r="H2811" s="31" t="s">
        <v>39</v>
      </c>
      <c r="I2811" s="32">
        <v>51</v>
      </c>
      <c r="J2811" s="83" t="s">
        <v>175</v>
      </c>
      <c r="K2811" s="98">
        <v>467</v>
      </c>
      <c r="L2811" s="98">
        <v>463</v>
      </c>
      <c r="M2811" s="98">
        <f>K2811-L2811</f>
        <v>4</v>
      </c>
      <c r="N2811" s="83" t="s">
        <v>1419</v>
      </c>
      <c r="O2811" s="98">
        <v>400400</v>
      </c>
      <c r="P2811" s="81"/>
      <c r="Q2811" s="33"/>
      <c r="R2811" s="39" t="s">
        <v>1292</v>
      </c>
    </row>
    <row r="2812" spans="1:18" ht="18" customHeight="1" x14ac:dyDescent="0.15">
      <c r="A2812" s="30">
        <v>6</v>
      </c>
      <c r="B2812" s="31" t="s">
        <v>1288</v>
      </c>
      <c r="C2812" s="31">
        <v>1</v>
      </c>
      <c r="D2812" s="31" t="s">
        <v>1289</v>
      </c>
      <c r="E2812" s="31">
        <v>5</v>
      </c>
      <c r="F2812" s="31" t="s">
        <v>1407</v>
      </c>
      <c r="G2812" s="31">
        <v>13</v>
      </c>
      <c r="H2812" s="31" t="s">
        <v>39</v>
      </c>
      <c r="I2812" s="31">
        <v>51</v>
      </c>
      <c r="J2812" s="84" t="s">
        <v>175</v>
      </c>
      <c r="K2812" s="98"/>
      <c r="L2812" s="98"/>
      <c r="M2812" s="98"/>
      <c r="N2812" s="83" t="s">
        <v>3685</v>
      </c>
      <c r="O2812" s="98">
        <v>66000</v>
      </c>
      <c r="P2812" s="81"/>
      <c r="Q2812" s="33"/>
      <c r="R2812" s="39" t="s">
        <v>1292</v>
      </c>
    </row>
    <row r="2813" spans="1:18" ht="18" customHeight="1" x14ac:dyDescent="0.15">
      <c r="A2813" s="30">
        <v>6</v>
      </c>
      <c r="B2813" s="31" t="s">
        <v>1288</v>
      </c>
      <c r="C2813" s="31">
        <v>1</v>
      </c>
      <c r="D2813" s="31" t="s">
        <v>1289</v>
      </c>
      <c r="E2813" s="31">
        <v>5</v>
      </c>
      <c r="F2813" s="31" t="s">
        <v>1407</v>
      </c>
      <c r="G2813" s="32">
        <v>14</v>
      </c>
      <c r="H2813" s="32" t="s">
        <v>40</v>
      </c>
      <c r="I2813" s="32"/>
      <c r="J2813" s="83"/>
      <c r="K2813" s="98"/>
      <c r="L2813" s="98"/>
      <c r="M2813" s="98"/>
      <c r="N2813" s="83"/>
      <c r="O2813" s="33"/>
      <c r="P2813" s="81"/>
      <c r="Q2813" s="33"/>
      <c r="R2813" s="39" t="s">
        <v>1292</v>
      </c>
    </row>
    <row r="2814" spans="1:18" ht="18" customHeight="1" x14ac:dyDescent="0.15">
      <c r="A2814" s="30">
        <v>6</v>
      </c>
      <c r="B2814" s="31" t="s">
        <v>1288</v>
      </c>
      <c r="C2814" s="31">
        <v>1</v>
      </c>
      <c r="D2814" s="31" t="s">
        <v>1289</v>
      </c>
      <c r="E2814" s="31">
        <v>5</v>
      </c>
      <c r="F2814" s="31" t="s">
        <v>1407</v>
      </c>
      <c r="G2814" s="31">
        <v>14</v>
      </c>
      <c r="H2814" s="31" t="s">
        <v>40</v>
      </c>
      <c r="I2814" s="32">
        <v>1</v>
      </c>
      <c r="J2814" s="83" t="s">
        <v>41</v>
      </c>
      <c r="K2814" s="98">
        <v>10</v>
      </c>
      <c r="L2814" s="98">
        <v>0</v>
      </c>
      <c r="M2814" s="98">
        <f t="shared" ref="M2814:M2815" si="167">K2814-L2814</f>
        <v>10</v>
      </c>
      <c r="N2814" s="83" t="s">
        <v>1420</v>
      </c>
      <c r="O2814" s="98">
        <v>10000</v>
      </c>
      <c r="P2814" s="81"/>
      <c r="Q2814" s="33"/>
      <c r="R2814" s="39" t="s">
        <v>1292</v>
      </c>
    </row>
    <row r="2815" spans="1:18" ht="18" customHeight="1" x14ac:dyDescent="0.15">
      <c r="A2815" s="30">
        <v>6</v>
      </c>
      <c r="B2815" s="31" t="s">
        <v>1288</v>
      </c>
      <c r="C2815" s="31">
        <v>1</v>
      </c>
      <c r="D2815" s="31" t="s">
        <v>1289</v>
      </c>
      <c r="E2815" s="31">
        <v>5</v>
      </c>
      <c r="F2815" s="31" t="s">
        <v>1407</v>
      </c>
      <c r="G2815" s="31">
        <v>14</v>
      </c>
      <c r="H2815" s="31" t="s">
        <v>40</v>
      </c>
      <c r="I2815" s="32">
        <v>11</v>
      </c>
      <c r="J2815" s="83" t="s">
        <v>1421</v>
      </c>
      <c r="K2815" s="98">
        <v>800</v>
      </c>
      <c r="L2815" s="98">
        <v>800</v>
      </c>
      <c r="M2815" s="98">
        <f t="shared" si="167"/>
        <v>0</v>
      </c>
      <c r="N2815" s="83" t="s">
        <v>1422</v>
      </c>
      <c r="O2815" s="98"/>
      <c r="P2815" s="81"/>
      <c r="Q2815" s="33"/>
      <c r="R2815" s="39" t="s">
        <v>1292</v>
      </c>
    </row>
    <row r="2816" spans="1:18" ht="18" customHeight="1" x14ac:dyDescent="0.15">
      <c r="A2816" s="30">
        <v>6</v>
      </c>
      <c r="B2816" s="31" t="s">
        <v>1288</v>
      </c>
      <c r="C2816" s="31">
        <v>1</v>
      </c>
      <c r="D2816" s="31" t="s">
        <v>1289</v>
      </c>
      <c r="E2816" s="31">
        <v>5</v>
      </c>
      <c r="F2816" s="31" t="s">
        <v>1407</v>
      </c>
      <c r="G2816" s="31">
        <v>14</v>
      </c>
      <c r="H2816" s="31" t="s">
        <v>40</v>
      </c>
      <c r="I2816" s="31">
        <v>11</v>
      </c>
      <c r="J2816" s="84" t="s">
        <v>1421</v>
      </c>
      <c r="K2816" s="98"/>
      <c r="L2816" s="98"/>
      <c r="M2816" s="98"/>
      <c r="N2816" s="83" t="s">
        <v>4414</v>
      </c>
      <c r="O2816" s="98">
        <v>800000</v>
      </c>
      <c r="P2816" s="81"/>
      <c r="Q2816" s="33"/>
      <c r="R2816" s="39" t="s">
        <v>1292</v>
      </c>
    </row>
    <row r="2817" spans="1:18" ht="18" customHeight="1" x14ac:dyDescent="0.15">
      <c r="A2817" s="30">
        <v>6</v>
      </c>
      <c r="B2817" s="31" t="s">
        <v>1288</v>
      </c>
      <c r="C2817" s="31">
        <v>1</v>
      </c>
      <c r="D2817" s="31" t="s">
        <v>1289</v>
      </c>
      <c r="E2817" s="31">
        <v>5</v>
      </c>
      <c r="F2817" s="31" t="s">
        <v>1407</v>
      </c>
      <c r="G2817" s="32">
        <v>15</v>
      </c>
      <c r="H2817" s="32" t="s">
        <v>50</v>
      </c>
      <c r="I2817" s="32"/>
      <c r="J2817" s="83"/>
      <c r="K2817" s="98"/>
      <c r="L2817" s="98"/>
      <c r="M2817" s="98"/>
      <c r="N2817" s="83"/>
      <c r="O2817" s="33"/>
      <c r="P2817" s="81"/>
      <c r="Q2817" s="33"/>
      <c r="R2817" s="39" t="s">
        <v>1292</v>
      </c>
    </row>
    <row r="2818" spans="1:18" ht="18" customHeight="1" x14ac:dyDescent="0.15">
      <c r="A2818" s="30">
        <v>6</v>
      </c>
      <c r="B2818" s="31" t="s">
        <v>1288</v>
      </c>
      <c r="C2818" s="31">
        <v>1</v>
      </c>
      <c r="D2818" s="31" t="s">
        <v>1289</v>
      </c>
      <c r="E2818" s="31">
        <v>5</v>
      </c>
      <c r="F2818" s="31" t="s">
        <v>1407</v>
      </c>
      <c r="G2818" s="31">
        <v>15</v>
      </c>
      <c r="H2818" s="31" t="s">
        <v>50</v>
      </c>
      <c r="I2818" s="32">
        <v>2</v>
      </c>
      <c r="J2818" s="83" t="s">
        <v>280</v>
      </c>
      <c r="K2818" s="98">
        <v>14000</v>
      </c>
      <c r="L2818" s="98">
        <v>32400</v>
      </c>
      <c r="M2818" s="98">
        <f>K2818-L2818</f>
        <v>-18400</v>
      </c>
      <c r="N2818" s="83" t="s">
        <v>1423</v>
      </c>
      <c r="O2818" s="98">
        <v>3000000</v>
      </c>
      <c r="P2818" s="81"/>
      <c r="Q2818" s="33"/>
      <c r="R2818" s="39" t="s">
        <v>1292</v>
      </c>
    </row>
    <row r="2819" spans="1:18" ht="18" customHeight="1" x14ac:dyDescent="0.15">
      <c r="A2819" s="30">
        <v>6</v>
      </c>
      <c r="B2819" s="31" t="s">
        <v>1288</v>
      </c>
      <c r="C2819" s="31">
        <v>1</v>
      </c>
      <c r="D2819" s="31" t="s">
        <v>1289</v>
      </c>
      <c r="E2819" s="31">
        <v>5</v>
      </c>
      <c r="F2819" s="31" t="s">
        <v>1407</v>
      </c>
      <c r="G2819" s="31">
        <v>15</v>
      </c>
      <c r="H2819" s="31" t="s">
        <v>50</v>
      </c>
      <c r="I2819" s="31">
        <v>2</v>
      </c>
      <c r="J2819" s="84" t="s">
        <v>280</v>
      </c>
      <c r="K2819" s="98"/>
      <c r="L2819" s="98"/>
      <c r="M2819" s="98"/>
      <c r="N2819" s="83" t="s">
        <v>1424</v>
      </c>
      <c r="O2819" s="98">
        <v>7000000</v>
      </c>
      <c r="P2819" s="81"/>
      <c r="Q2819" s="33"/>
      <c r="R2819" s="39" t="s">
        <v>1292</v>
      </c>
    </row>
    <row r="2820" spans="1:18" ht="18" customHeight="1" x14ac:dyDescent="0.15">
      <c r="A2820" s="30">
        <v>6</v>
      </c>
      <c r="B2820" s="31" t="s">
        <v>1288</v>
      </c>
      <c r="C2820" s="31">
        <v>1</v>
      </c>
      <c r="D2820" s="31" t="s">
        <v>1289</v>
      </c>
      <c r="E2820" s="31">
        <v>5</v>
      </c>
      <c r="F2820" s="31" t="s">
        <v>1407</v>
      </c>
      <c r="G2820" s="31">
        <v>15</v>
      </c>
      <c r="H2820" s="31" t="s">
        <v>50</v>
      </c>
      <c r="I2820" s="31">
        <v>2</v>
      </c>
      <c r="J2820" s="84" t="s">
        <v>280</v>
      </c>
      <c r="K2820" s="98"/>
      <c r="L2820" s="98"/>
      <c r="M2820" s="98"/>
      <c r="N2820" s="83" t="s">
        <v>1425</v>
      </c>
      <c r="O2820" s="98">
        <v>1000000</v>
      </c>
      <c r="P2820" s="81"/>
      <c r="Q2820" s="33"/>
      <c r="R2820" s="39" t="s">
        <v>1292</v>
      </c>
    </row>
    <row r="2821" spans="1:18" ht="18" customHeight="1" x14ac:dyDescent="0.15">
      <c r="A2821" s="30">
        <v>6</v>
      </c>
      <c r="B2821" s="31" t="s">
        <v>1288</v>
      </c>
      <c r="C2821" s="31">
        <v>1</v>
      </c>
      <c r="D2821" s="31" t="s">
        <v>1289</v>
      </c>
      <c r="E2821" s="31">
        <v>5</v>
      </c>
      <c r="F2821" s="31" t="s">
        <v>1407</v>
      </c>
      <c r="G2821" s="31">
        <v>15</v>
      </c>
      <c r="H2821" s="31" t="s">
        <v>50</v>
      </c>
      <c r="I2821" s="31">
        <v>2</v>
      </c>
      <c r="J2821" s="84" t="s">
        <v>280</v>
      </c>
      <c r="K2821" s="98"/>
      <c r="L2821" s="98"/>
      <c r="M2821" s="98"/>
      <c r="N2821" s="83" t="s">
        <v>1426</v>
      </c>
      <c r="O2821" s="98">
        <v>1500000</v>
      </c>
      <c r="P2821" s="81"/>
      <c r="Q2821" s="33"/>
      <c r="R2821" s="39" t="s">
        <v>1292</v>
      </c>
    </row>
    <row r="2822" spans="1:18" ht="18" customHeight="1" x14ac:dyDescent="0.15">
      <c r="A2822" s="30">
        <v>6</v>
      </c>
      <c r="B2822" s="31" t="s">
        <v>1288</v>
      </c>
      <c r="C2822" s="31">
        <v>1</v>
      </c>
      <c r="D2822" s="31" t="s">
        <v>1289</v>
      </c>
      <c r="E2822" s="31">
        <v>5</v>
      </c>
      <c r="F2822" s="31" t="s">
        <v>1407</v>
      </c>
      <c r="G2822" s="31">
        <v>15</v>
      </c>
      <c r="H2822" s="31" t="s">
        <v>50</v>
      </c>
      <c r="I2822" s="31">
        <v>2</v>
      </c>
      <c r="J2822" s="84" t="s">
        <v>280</v>
      </c>
      <c r="K2822" s="98"/>
      <c r="L2822" s="98"/>
      <c r="M2822" s="98"/>
      <c r="N2822" s="83" t="s">
        <v>1427</v>
      </c>
      <c r="O2822" s="98">
        <v>1500000</v>
      </c>
      <c r="P2822" s="81"/>
      <c r="Q2822" s="33"/>
      <c r="R2822" s="39" t="s">
        <v>1292</v>
      </c>
    </row>
    <row r="2823" spans="1:18" ht="18" customHeight="1" x14ac:dyDescent="0.15">
      <c r="A2823" s="30">
        <v>6</v>
      </c>
      <c r="B2823" s="31" t="s">
        <v>1288</v>
      </c>
      <c r="C2823" s="31">
        <v>1</v>
      </c>
      <c r="D2823" s="31" t="s">
        <v>1289</v>
      </c>
      <c r="E2823" s="31">
        <v>5</v>
      </c>
      <c r="F2823" s="31" t="s">
        <v>1407</v>
      </c>
      <c r="G2823" s="32">
        <v>16</v>
      </c>
      <c r="H2823" s="32" t="s">
        <v>52</v>
      </c>
      <c r="I2823" s="32"/>
      <c r="J2823" s="83"/>
      <c r="K2823" s="98"/>
      <c r="L2823" s="98"/>
      <c r="M2823" s="98"/>
      <c r="N2823" s="83"/>
      <c r="O2823" s="33"/>
      <c r="P2823" s="81"/>
      <c r="Q2823" s="33"/>
      <c r="R2823" s="39" t="s">
        <v>1292</v>
      </c>
    </row>
    <row r="2824" spans="1:18" ht="18" customHeight="1" x14ac:dyDescent="0.15">
      <c r="A2824" s="30">
        <v>6</v>
      </c>
      <c r="B2824" s="31" t="s">
        <v>1288</v>
      </c>
      <c r="C2824" s="31">
        <v>1</v>
      </c>
      <c r="D2824" s="31" t="s">
        <v>1289</v>
      </c>
      <c r="E2824" s="31">
        <v>5</v>
      </c>
      <c r="F2824" s="31" t="s">
        <v>1407</v>
      </c>
      <c r="G2824" s="31">
        <v>16</v>
      </c>
      <c r="H2824" s="31" t="s">
        <v>52</v>
      </c>
      <c r="I2824" s="32">
        <v>1</v>
      </c>
      <c r="J2824" s="83" t="s">
        <v>53</v>
      </c>
      <c r="K2824" s="98">
        <v>924</v>
      </c>
      <c r="L2824" s="98">
        <v>976</v>
      </c>
      <c r="M2824" s="98">
        <f>K2824-L2824</f>
        <v>-52</v>
      </c>
      <c r="N2824" s="83" t="s">
        <v>1428</v>
      </c>
      <c r="O2824" s="98"/>
      <c r="P2824" s="81"/>
      <c r="Q2824" s="33"/>
      <c r="R2824" s="39" t="s">
        <v>1292</v>
      </c>
    </row>
    <row r="2825" spans="1:18" ht="18" customHeight="1" x14ac:dyDescent="0.15">
      <c r="A2825" s="30">
        <v>6</v>
      </c>
      <c r="B2825" s="31" t="s">
        <v>1288</v>
      </c>
      <c r="C2825" s="31">
        <v>1</v>
      </c>
      <c r="D2825" s="31" t="s">
        <v>1289</v>
      </c>
      <c r="E2825" s="31">
        <v>5</v>
      </c>
      <c r="F2825" s="31" t="s">
        <v>1407</v>
      </c>
      <c r="G2825" s="31">
        <v>16</v>
      </c>
      <c r="H2825" s="31" t="s">
        <v>52</v>
      </c>
      <c r="I2825" s="31">
        <v>1</v>
      </c>
      <c r="J2825" s="84" t="s">
        <v>53</v>
      </c>
      <c r="K2825" s="98"/>
      <c r="L2825" s="98"/>
      <c r="M2825" s="98"/>
      <c r="N2825" s="83" t="s">
        <v>4415</v>
      </c>
      <c r="O2825" s="98">
        <v>448000</v>
      </c>
      <c r="P2825" s="81"/>
      <c r="Q2825" s="33"/>
      <c r="R2825" s="39" t="s">
        <v>1292</v>
      </c>
    </row>
    <row r="2826" spans="1:18" ht="18" customHeight="1" x14ac:dyDescent="0.15">
      <c r="A2826" s="30">
        <v>6</v>
      </c>
      <c r="B2826" s="31" t="s">
        <v>1288</v>
      </c>
      <c r="C2826" s="31">
        <v>1</v>
      </c>
      <c r="D2826" s="31" t="s">
        <v>1289</v>
      </c>
      <c r="E2826" s="31">
        <v>5</v>
      </c>
      <c r="F2826" s="31" t="s">
        <v>1407</v>
      </c>
      <c r="G2826" s="31">
        <v>16</v>
      </c>
      <c r="H2826" s="31" t="s">
        <v>52</v>
      </c>
      <c r="I2826" s="31">
        <v>1</v>
      </c>
      <c r="J2826" s="84" t="s">
        <v>53</v>
      </c>
      <c r="K2826" s="98"/>
      <c r="L2826" s="98"/>
      <c r="M2826" s="98"/>
      <c r="N2826" s="83" t="s">
        <v>4416</v>
      </c>
      <c r="O2826" s="98">
        <v>298200</v>
      </c>
      <c r="P2826" s="81"/>
      <c r="Q2826" s="33"/>
      <c r="R2826" s="39" t="s">
        <v>1292</v>
      </c>
    </row>
    <row r="2827" spans="1:18" ht="18" customHeight="1" x14ac:dyDescent="0.15">
      <c r="A2827" s="30">
        <v>6</v>
      </c>
      <c r="B2827" s="31" t="s">
        <v>1288</v>
      </c>
      <c r="C2827" s="31">
        <v>1</v>
      </c>
      <c r="D2827" s="31" t="s">
        <v>1289</v>
      </c>
      <c r="E2827" s="31">
        <v>5</v>
      </c>
      <c r="F2827" s="31" t="s">
        <v>1407</v>
      </c>
      <c r="G2827" s="31">
        <v>16</v>
      </c>
      <c r="H2827" s="31" t="s">
        <v>52</v>
      </c>
      <c r="I2827" s="31">
        <v>1</v>
      </c>
      <c r="J2827" s="84" t="s">
        <v>53</v>
      </c>
      <c r="K2827" s="98"/>
      <c r="L2827" s="98"/>
      <c r="M2827" s="98"/>
      <c r="N2827" s="83" t="s">
        <v>3686</v>
      </c>
      <c r="O2827" s="98">
        <v>177000</v>
      </c>
      <c r="P2827" s="81"/>
      <c r="Q2827" s="33"/>
      <c r="R2827" s="39" t="s">
        <v>1292</v>
      </c>
    </row>
    <row r="2828" spans="1:18" ht="18" customHeight="1" x14ac:dyDescent="0.15">
      <c r="A2828" s="30">
        <v>6</v>
      </c>
      <c r="B2828" s="31" t="s">
        <v>1288</v>
      </c>
      <c r="C2828" s="31">
        <v>1</v>
      </c>
      <c r="D2828" s="31" t="s">
        <v>1289</v>
      </c>
      <c r="E2828" s="31">
        <v>5</v>
      </c>
      <c r="F2828" s="31" t="s">
        <v>1407</v>
      </c>
      <c r="G2828" s="32">
        <v>19</v>
      </c>
      <c r="H2828" s="32" t="s">
        <v>42</v>
      </c>
      <c r="I2828" s="32"/>
      <c r="J2828" s="83"/>
      <c r="K2828" s="98"/>
      <c r="L2828" s="98"/>
      <c r="M2828" s="98"/>
      <c r="N2828" s="83"/>
      <c r="O2828" s="33"/>
      <c r="P2828" s="81"/>
      <c r="Q2828" s="33"/>
      <c r="R2828" s="39" t="s">
        <v>1292</v>
      </c>
    </row>
    <row r="2829" spans="1:18" ht="18" customHeight="1" x14ac:dyDescent="0.15">
      <c r="A2829" s="30">
        <v>6</v>
      </c>
      <c r="B2829" s="31" t="s">
        <v>1288</v>
      </c>
      <c r="C2829" s="31">
        <v>1</v>
      </c>
      <c r="D2829" s="31" t="s">
        <v>1289</v>
      </c>
      <c r="E2829" s="31">
        <v>5</v>
      </c>
      <c r="F2829" s="31" t="s">
        <v>1407</v>
      </c>
      <c r="G2829" s="31">
        <v>19</v>
      </c>
      <c r="H2829" s="31" t="s">
        <v>42</v>
      </c>
      <c r="I2829" s="32">
        <v>11</v>
      </c>
      <c r="J2829" s="83" t="s">
        <v>43</v>
      </c>
      <c r="K2829" s="98">
        <v>322</v>
      </c>
      <c r="L2829" s="98">
        <v>246</v>
      </c>
      <c r="M2829" s="98">
        <f>K2829-L2829</f>
        <v>76</v>
      </c>
      <c r="N2829" s="83" t="s">
        <v>1429</v>
      </c>
      <c r="O2829" s="98">
        <v>2000</v>
      </c>
      <c r="P2829" s="81"/>
      <c r="Q2829" s="33"/>
      <c r="R2829" s="39" t="s">
        <v>1292</v>
      </c>
    </row>
    <row r="2830" spans="1:18" ht="18" customHeight="1" x14ac:dyDescent="0.15">
      <c r="A2830" s="30">
        <v>6</v>
      </c>
      <c r="B2830" s="31" t="s">
        <v>1288</v>
      </c>
      <c r="C2830" s="31">
        <v>1</v>
      </c>
      <c r="D2830" s="31" t="s">
        <v>1289</v>
      </c>
      <c r="E2830" s="31">
        <v>5</v>
      </c>
      <c r="F2830" s="31" t="s">
        <v>1407</v>
      </c>
      <c r="G2830" s="31">
        <v>19</v>
      </c>
      <c r="H2830" s="31" t="s">
        <v>42</v>
      </c>
      <c r="I2830" s="31">
        <v>11</v>
      </c>
      <c r="J2830" s="84" t="s">
        <v>43</v>
      </c>
      <c r="K2830" s="98"/>
      <c r="L2830" s="98"/>
      <c r="M2830" s="98"/>
      <c r="N2830" s="83" t="s">
        <v>1430</v>
      </c>
      <c r="O2830" s="98">
        <v>20000</v>
      </c>
      <c r="P2830" s="81"/>
      <c r="Q2830" s="33"/>
      <c r="R2830" s="39" t="s">
        <v>1292</v>
      </c>
    </row>
    <row r="2831" spans="1:18" ht="18" customHeight="1" x14ac:dyDescent="0.15">
      <c r="A2831" s="30">
        <v>6</v>
      </c>
      <c r="B2831" s="31" t="s">
        <v>1288</v>
      </c>
      <c r="C2831" s="31">
        <v>1</v>
      </c>
      <c r="D2831" s="31" t="s">
        <v>1289</v>
      </c>
      <c r="E2831" s="31">
        <v>5</v>
      </c>
      <c r="F2831" s="31" t="s">
        <v>1407</v>
      </c>
      <c r="G2831" s="31">
        <v>19</v>
      </c>
      <c r="H2831" s="31" t="s">
        <v>42</v>
      </c>
      <c r="I2831" s="31">
        <v>11</v>
      </c>
      <c r="J2831" s="84" t="s">
        <v>43</v>
      </c>
      <c r="K2831" s="98"/>
      <c r="L2831" s="98"/>
      <c r="M2831" s="98"/>
      <c r="N2831" s="83" t="s">
        <v>1431</v>
      </c>
      <c r="O2831" s="98">
        <v>30000</v>
      </c>
      <c r="P2831" s="81"/>
      <c r="Q2831" s="33"/>
      <c r="R2831" s="39" t="s">
        <v>1292</v>
      </c>
    </row>
    <row r="2832" spans="1:18" ht="18" customHeight="1" x14ac:dyDescent="0.15">
      <c r="A2832" s="30">
        <v>6</v>
      </c>
      <c r="B2832" s="31" t="s">
        <v>1288</v>
      </c>
      <c r="C2832" s="31">
        <v>1</v>
      </c>
      <c r="D2832" s="31" t="s">
        <v>1289</v>
      </c>
      <c r="E2832" s="31">
        <v>5</v>
      </c>
      <c r="F2832" s="31" t="s">
        <v>1407</v>
      </c>
      <c r="G2832" s="31">
        <v>19</v>
      </c>
      <c r="H2832" s="31" t="s">
        <v>42</v>
      </c>
      <c r="I2832" s="31">
        <v>11</v>
      </c>
      <c r="J2832" s="84" t="s">
        <v>43</v>
      </c>
      <c r="K2832" s="98"/>
      <c r="L2832" s="98"/>
      <c r="M2832" s="98"/>
      <c r="N2832" s="83" t="s">
        <v>1432</v>
      </c>
      <c r="O2832" s="98">
        <v>30000</v>
      </c>
      <c r="P2832" s="81"/>
      <c r="Q2832" s="33"/>
      <c r="R2832" s="39" t="s">
        <v>1292</v>
      </c>
    </row>
    <row r="2833" spans="1:18" ht="18" customHeight="1" x14ac:dyDescent="0.15">
      <c r="A2833" s="30">
        <v>6</v>
      </c>
      <c r="B2833" s="31" t="s">
        <v>1288</v>
      </c>
      <c r="C2833" s="31">
        <v>1</v>
      </c>
      <c r="D2833" s="31" t="s">
        <v>1289</v>
      </c>
      <c r="E2833" s="31">
        <v>5</v>
      </c>
      <c r="F2833" s="31" t="s">
        <v>1407</v>
      </c>
      <c r="G2833" s="31">
        <v>19</v>
      </c>
      <c r="H2833" s="31" t="s">
        <v>42</v>
      </c>
      <c r="I2833" s="31">
        <v>11</v>
      </c>
      <c r="J2833" s="84" t="s">
        <v>43</v>
      </c>
      <c r="K2833" s="98"/>
      <c r="L2833" s="98"/>
      <c r="M2833" s="98"/>
      <c r="N2833" s="83" t="s">
        <v>1433</v>
      </c>
      <c r="O2833" s="98">
        <v>130000</v>
      </c>
      <c r="P2833" s="81"/>
      <c r="Q2833" s="33"/>
      <c r="R2833" s="39" t="s">
        <v>1292</v>
      </c>
    </row>
    <row r="2834" spans="1:18" ht="18" customHeight="1" x14ac:dyDescent="0.15">
      <c r="A2834" s="30">
        <v>6</v>
      </c>
      <c r="B2834" s="31" t="s">
        <v>1288</v>
      </c>
      <c r="C2834" s="31">
        <v>1</v>
      </c>
      <c r="D2834" s="31" t="s">
        <v>1289</v>
      </c>
      <c r="E2834" s="31">
        <v>5</v>
      </c>
      <c r="F2834" s="31" t="s">
        <v>1407</v>
      </c>
      <c r="G2834" s="31">
        <v>19</v>
      </c>
      <c r="H2834" s="31" t="s">
        <v>42</v>
      </c>
      <c r="I2834" s="31">
        <v>11</v>
      </c>
      <c r="J2834" s="84" t="s">
        <v>43</v>
      </c>
      <c r="K2834" s="98"/>
      <c r="L2834" s="98"/>
      <c r="M2834" s="98"/>
      <c r="N2834" s="83" t="s">
        <v>1434</v>
      </c>
      <c r="O2834" s="98">
        <v>110000</v>
      </c>
      <c r="P2834" s="81"/>
      <c r="Q2834" s="33"/>
      <c r="R2834" s="39" t="s">
        <v>1292</v>
      </c>
    </row>
    <row r="2835" spans="1:18" ht="18" customHeight="1" x14ac:dyDescent="0.15">
      <c r="A2835" s="30">
        <v>6</v>
      </c>
      <c r="B2835" s="31" t="s">
        <v>1288</v>
      </c>
      <c r="C2835" s="31">
        <v>1</v>
      </c>
      <c r="D2835" s="31" t="s">
        <v>1289</v>
      </c>
      <c r="E2835" s="31">
        <v>5</v>
      </c>
      <c r="F2835" s="31" t="s">
        <v>1407</v>
      </c>
      <c r="G2835" s="31">
        <v>19</v>
      </c>
      <c r="H2835" s="31" t="s">
        <v>42</v>
      </c>
      <c r="I2835" s="32">
        <v>12</v>
      </c>
      <c r="J2835" s="83" t="s">
        <v>1435</v>
      </c>
      <c r="K2835" s="98">
        <v>37875</v>
      </c>
      <c r="L2835" s="98">
        <v>21720</v>
      </c>
      <c r="M2835" s="98">
        <f>K2835-L2835</f>
        <v>16155</v>
      </c>
      <c r="N2835" s="83" t="s">
        <v>1436</v>
      </c>
      <c r="O2835" s="98"/>
      <c r="P2835" s="81"/>
      <c r="Q2835" s="33"/>
      <c r="R2835" s="39" t="s">
        <v>1292</v>
      </c>
    </row>
    <row r="2836" spans="1:18" ht="18" customHeight="1" x14ac:dyDescent="0.15">
      <c r="A2836" s="30">
        <v>6</v>
      </c>
      <c r="B2836" s="31" t="s">
        <v>1288</v>
      </c>
      <c r="C2836" s="31">
        <v>1</v>
      </c>
      <c r="D2836" s="31" t="s">
        <v>1289</v>
      </c>
      <c r="E2836" s="31">
        <v>5</v>
      </c>
      <c r="F2836" s="31" t="s">
        <v>1407</v>
      </c>
      <c r="G2836" s="31">
        <v>19</v>
      </c>
      <c r="H2836" s="31" t="s">
        <v>42</v>
      </c>
      <c r="I2836" s="31">
        <v>12</v>
      </c>
      <c r="J2836" s="84" t="s">
        <v>1435</v>
      </c>
      <c r="K2836" s="98"/>
      <c r="L2836" s="98"/>
      <c r="M2836" s="98"/>
      <c r="N2836" s="83" t="s">
        <v>3687</v>
      </c>
      <c r="O2836" s="98">
        <v>11000000</v>
      </c>
      <c r="P2836" s="81"/>
      <c r="Q2836" s="33"/>
      <c r="R2836" s="39" t="s">
        <v>1292</v>
      </c>
    </row>
    <row r="2837" spans="1:18" ht="18" customHeight="1" x14ac:dyDescent="0.15">
      <c r="A2837" s="30">
        <v>6</v>
      </c>
      <c r="B2837" s="31" t="s">
        <v>1288</v>
      </c>
      <c r="C2837" s="31">
        <v>1</v>
      </c>
      <c r="D2837" s="31" t="s">
        <v>1289</v>
      </c>
      <c r="E2837" s="31">
        <v>5</v>
      </c>
      <c r="F2837" s="31" t="s">
        <v>1407</v>
      </c>
      <c r="G2837" s="31">
        <v>19</v>
      </c>
      <c r="H2837" s="31" t="s">
        <v>42</v>
      </c>
      <c r="I2837" s="31">
        <v>12</v>
      </c>
      <c r="J2837" s="84" t="s">
        <v>1435</v>
      </c>
      <c r="K2837" s="98"/>
      <c r="L2837" s="98"/>
      <c r="M2837" s="98"/>
      <c r="N2837" s="83" t="s">
        <v>3688</v>
      </c>
      <c r="O2837" s="98">
        <v>7500000</v>
      </c>
      <c r="P2837" s="81"/>
      <c r="Q2837" s="33"/>
      <c r="R2837" s="39" t="s">
        <v>1292</v>
      </c>
    </row>
    <row r="2838" spans="1:18" ht="18" customHeight="1" x14ac:dyDescent="0.15">
      <c r="A2838" s="30">
        <v>6</v>
      </c>
      <c r="B2838" s="31" t="s">
        <v>1288</v>
      </c>
      <c r="C2838" s="31">
        <v>1</v>
      </c>
      <c r="D2838" s="31" t="s">
        <v>1289</v>
      </c>
      <c r="E2838" s="31">
        <v>5</v>
      </c>
      <c r="F2838" s="31" t="s">
        <v>1407</v>
      </c>
      <c r="G2838" s="31">
        <v>19</v>
      </c>
      <c r="H2838" s="31" t="s">
        <v>42</v>
      </c>
      <c r="I2838" s="31">
        <v>12</v>
      </c>
      <c r="J2838" s="84" t="s">
        <v>1435</v>
      </c>
      <c r="K2838" s="98"/>
      <c r="L2838" s="98"/>
      <c r="M2838" s="98"/>
      <c r="N2838" s="83" t="s">
        <v>3689</v>
      </c>
      <c r="O2838" s="98">
        <v>12500000</v>
      </c>
      <c r="P2838" s="81"/>
      <c r="Q2838" s="33"/>
      <c r="R2838" s="39" t="s">
        <v>1292</v>
      </c>
    </row>
    <row r="2839" spans="1:18" ht="18" customHeight="1" x14ac:dyDescent="0.15">
      <c r="A2839" s="30">
        <v>6</v>
      </c>
      <c r="B2839" s="31" t="s">
        <v>1288</v>
      </c>
      <c r="C2839" s="31">
        <v>1</v>
      </c>
      <c r="D2839" s="31" t="s">
        <v>1289</v>
      </c>
      <c r="E2839" s="31">
        <v>5</v>
      </c>
      <c r="F2839" s="31" t="s">
        <v>1407</v>
      </c>
      <c r="G2839" s="31">
        <v>19</v>
      </c>
      <c r="H2839" s="31" t="s">
        <v>42</v>
      </c>
      <c r="I2839" s="31">
        <v>12</v>
      </c>
      <c r="J2839" s="84" t="s">
        <v>1435</v>
      </c>
      <c r="K2839" s="98"/>
      <c r="L2839" s="98"/>
      <c r="M2839" s="98"/>
      <c r="N2839" s="83" t="s">
        <v>1437</v>
      </c>
      <c r="O2839" s="98"/>
      <c r="P2839" s="81"/>
      <c r="Q2839" s="33"/>
      <c r="R2839" s="39" t="s">
        <v>1292</v>
      </c>
    </row>
    <row r="2840" spans="1:18" ht="18" customHeight="1" x14ac:dyDescent="0.15">
      <c r="A2840" s="30">
        <v>6</v>
      </c>
      <c r="B2840" s="31" t="s">
        <v>1288</v>
      </c>
      <c r="C2840" s="31">
        <v>1</v>
      </c>
      <c r="D2840" s="31" t="s">
        <v>1289</v>
      </c>
      <c r="E2840" s="31">
        <v>5</v>
      </c>
      <c r="F2840" s="31" t="s">
        <v>1407</v>
      </c>
      <c r="G2840" s="31">
        <v>19</v>
      </c>
      <c r="H2840" s="31" t="s">
        <v>42</v>
      </c>
      <c r="I2840" s="31">
        <v>12</v>
      </c>
      <c r="J2840" s="84" t="s">
        <v>1435</v>
      </c>
      <c r="K2840" s="98"/>
      <c r="L2840" s="98"/>
      <c r="M2840" s="98"/>
      <c r="N2840" s="83" t="s">
        <v>3690</v>
      </c>
      <c r="O2840" s="98">
        <v>3850000</v>
      </c>
      <c r="P2840" s="81"/>
      <c r="Q2840" s="33"/>
      <c r="R2840" s="39" t="s">
        <v>1292</v>
      </c>
    </row>
    <row r="2841" spans="1:18" ht="18" customHeight="1" x14ac:dyDescent="0.15">
      <c r="A2841" s="30">
        <v>6</v>
      </c>
      <c r="B2841" s="31" t="s">
        <v>1288</v>
      </c>
      <c r="C2841" s="31">
        <v>1</v>
      </c>
      <c r="D2841" s="31" t="s">
        <v>1289</v>
      </c>
      <c r="E2841" s="31">
        <v>5</v>
      </c>
      <c r="F2841" s="31" t="s">
        <v>1407</v>
      </c>
      <c r="G2841" s="31">
        <v>19</v>
      </c>
      <c r="H2841" s="31" t="s">
        <v>42</v>
      </c>
      <c r="I2841" s="31">
        <v>12</v>
      </c>
      <c r="J2841" s="84" t="s">
        <v>1435</v>
      </c>
      <c r="K2841" s="98"/>
      <c r="L2841" s="98"/>
      <c r="M2841" s="98"/>
      <c r="N2841" s="83" t="s">
        <v>1438</v>
      </c>
      <c r="O2841" s="98"/>
      <c r="P2841" s="81"/>
      <c r="Q2841" s="33"/>
      <c r="R2841" s="39" t="s">
        <v>1292</v>
      </c>
    </row>
    <row r="2842" spans="1:18" ht="18" customHeight="1" x14ac:dyDescent="0.15">
      <c r="A2842" s="30">
        <v>6</v>
      </c>
      <c r="B2842" s="31" t="s">
        <v>1288</v>
      </c>
      <c r="C2842" s="31">
        <v>1</v>
      </c>
      <c r="D2842" s="31" t="s">
        <v>1289</v>
      </c>
      <c r="E2842" s="31">
        <v>5</v>
      </c>
      <c r="F2842" s="31" t="s">
        <v>1407</v>
      </c>
      <c r="G2842" s="31">
        <v>19</v>
      </c>
      <c r="H2842" s="31" t="s">
        <v>42</v>
      </c>
      <c r="I2842" s="31">
        <v>12</v>
      </c>
      <c r="J2842" s="84" t="s">
        <v>1435</v>
      </c>
      <c r="K2842" s="98"/>
      <c r="L2842" s="98"/>
      <c r="M2842" s="98"/>
      <c r="N2842" s="83" t="s">
        <v>3691</v>
      </c>
      <c r="O2842" s="98">
        <v>3025000</v>
      </c>
      <c r="P2842" s="81"/>
      <c r="Q2842" s="33"/>
      <c r="R2842" s="39" t="s">
        <v>1292</v>
      </c>
    </row>
    <row r="2843" spans="1:18" ht="18" customHeight="1" x14ac:dyDescent="0.15">
      <c r="A2843" s="30">
        <v>6</v>
      </c>
      <c r="B2843" s="31" t="s">
        <v>1288</v>
      </c>
      <c r="C2843" s="31">
        <v>1</v>
      </c>
      <c r="D2843" s="31" t="s">
        <v>1289</v>
      </c>
      <c r="E2843" s="31">
        <v>5</v>
      </c>
      <c r="F2843" s="31" t="s">
        <v>1407</v>
      </c>
      <c r="G2843" s="31">
        <v>19</v>
      </c>
      <c r="H2843" s="31" t="s">
        <v>42</v>
      </c>
      <c r="I2843" s="32">
        <v>21</v>
      </c>
      <c r="J2843" s="83" t="s">
        <v>477</v>
      </c>
      <c r="K2843" s="98">
        <v>31907</v>
      </c>
      <c r="L2843" s="98">
        <v>30937</v>
      </c>
      <c r="M2843" s="98">
        <f>K2843-L2843</f>
        <v>970</v>
      </c>
      <c r="N2843" s="83" t="s">
        <v>1439</v>
      </c>
      <c r="O2843" s="98">
        <v>17500000</v>
      </c>
      <c r="P2843" s="81"/>
      <c r="Q2843" s="33"/>
      <c r="R2843" s="39" t="s">
        <v>1292</v>
      </c>
    </row>
    <row r="2844" spans="1:18" ht="18" customHeight="1" x14ac:dyDescent="0.15">
      <c r="A2844" s="30">
        <v>6</v>
      </c>
      <c r="B2844" s="31" t="s">
        <v>1288</v>
      </c>
      <c r="C2844" s="31">
        <v>1</v>
      </c>
      <c r="D2844" s="31" t="s">
        <v>1289</v>
      </c>
      <c r="E2844" s="31">
        <v>5</v>
      </c>
      <c r="F2844" s="31" t="s">
        <v>1407</v>
      </c>
      <c r="G2844" s="31">
        <v>19</v>
      </c>
      <c r="H2844" s="31" t="s">
        <v>42</v>
      </c>
      <c r="I2844" s="31">
        <v>21</v>
      </c>
      <c r="J2844" s="84" t="s">
        <v>477</v>
      </c>
      <c r="K2844" s="98"/>
      <c r="L2844" s="98"/>
      <c r="M2844" s="98"/>
      <c r="N2844" s="83" t="s">
        <v>1440</v>
      </c>
      <c r="O2844" s="98">
        <v>957000</v>
      </c>
      <c r="P2844" s="81"/>
      <c r="Q2844" s="33"/>
      <c r="R2844" s="39" t="s">
        <v>1292</v>
      </c>
    </row>
    <row r="2845" spans="1:18" ht="18" customHeight="1" x14ac:dyDescent="0.15">
      <c r="A2845" s="30">
        <v>6</v>
      </c>
      <c r="B2845" s="31" t="s">
        <v>1288</v>
      </c>
      <c r="C2845" s="31">
        <v>1</v>
      </c>
      <c r="D2845" s="31" t="s">
        <v>1289</v>
      </c>
      <c r="E2845" s="31">
        <v>5</v>
      </c>
      <c r="F2845" s="31" t="s">
        <v>1407</v>
      </c>
      <c r="G2845" s="31">
        <v>19</v>
      </c>
      <c r="H2845" s="31" t="s">
        <v>42</v>
      </c>
      <c r="I2845" s="31">
        <v>21</v>
      </c>
      <c r="J2845" s="84" t="s">
        <v>477</v>
      </c>
      <c r="K2845" s="98"/>
      <c r="L2845" s="98"/>
      <c r="M2845" s="98"/>
      <c r="N2845" s="83" t="s">
        <v>1441</v>
      </c>
      <c r="O2845" s="98">
        <v>120000</v>
      </c>
      <c r="P2845" s="81"/>
      <c r="Q2845" s="33"/>
      <c r="R2845" s="39" t="s">
        <v>1292</v>
      </c>
    </row>
    <row r="2846" spans="1:18" ht="18" customHeight="1" x14ac:dyDescent="0.15">
      <c r="A2846" s="30">
        <v>6</v>
      </c>
      <c r="B2846" s="31" t="s">
        <v>1288</v>
      </c>
      <c r="C2846" s="31">
        <v>1</v>
      </c>
      <c r="D2846" s="31" t="s">
        <v>1289</v>
      </c>
      <c r="E2846" s="31">
        <v>5</v>
      </c>
      <c r="F2846" s="31" t="s">
        <v>1407</v>
      </c>
      <c r="G2846" s="31">
        <v>19</v>
      </c>
      <c r="H2846" s="31" t="s">
        <v>42</v>
      </c>
      <c r="I2846" s="31">
        <v>21</v>
      </c>
      <c r="J2846" s="84" t="s">
        <v>477</v>
      </c>
      <c r="K2846" s="98"/>
      <c r="L2846" s="98"/>
      <c r="M2846" s="98"/>
      <c r="N2846" s="83" t="s">
        <v>1442</v>
      </c>
      <c r="O2846" s="98">
        <v>270000</v>
      </c>
      <c r="P2846" s="81"/>
      <c r="Q2846" s="33"/>
      <c r="R2846" s="39" t="s">
        <v>1292</v>
      </c>
    </row>
    <row r="2847" spans="1:18" ht="18" customHeight="1" x14ac:dyDescent="0.15">
      <c r="A2847" s="30">
        <v>6</v>
      </c>
      <c r="B2847" s="31" t="s">
        <v>1288</v>
      </c>
      <c r="C2847" s="31">
        <v>1</v>
      </c>
      <c r="D2847" s="31" t="s">
        <v>1289</v>
      </c>
      <c r="E2847" s="31">
        <v>5</v>
      </c>
      <c r="F2847" s="31" t="s">
        <v>1407</v>
      </c>
      <c r="G2847" s="31">
        <v>19</v>
      </c>
      <c r="H2847" s="31" t="s">
        <v>42</v>
      </c>
      <c r="I2847" s="31">
        <v>21</v>
      </c>
      <c r="J2847" s="84" t="s">
        <v>477</v>
      </c>
      <c r="K2847" s="98"/>
      <c r="L2847" s="98"/>
      <c r="M2847" s="98"/>
      <c r="N2847" s="83" t="s">
        <v>1443</v>
      </c>
      <c r="O2847" s="98">
        <v>12060000</v>
      </c>
      <c r="P2847" s="81"/>
      <c r="Q2847" s="33"/>
      <c r="R2847" s="39" t="s">
        <v>1292</v>
      </c>
    </row>
    <row r="2848" spans="1:18" ht="18" customHeight="1" x14ac:dyDescent="0.15">
      <c r="A2848" s="30">
        <v>6</v>
      </c>
      <c r="B2848" s="31" t="s">
        <v>1288</v>
      </c>
      <c r="C2848" s="31">
        <v>1</v>
      </c>
      <c r="D2848" s="31" t="s">
        <v>1289</v>
      </c>
      <c r="E2848" s="31">
        <v>5</v>
      </c>
      <c r="F2848" s="31" t="s">
        <v>1407</v>
      </c>
      <c r="G2848" s="31">
        <v>19</v>
      </c>
      <c r="H2848" s="31" t="s">
        <v>42</v>
      </c>
      <c r="I2848" s="31">
        <v>21</v>
      </c>
      <c r="J2848" s="84" t="s">
        <v>477</v>
      </c>
      <c r="K2848" s="98"/>
      <c r="L2848" s="98"/>
      <c r="M2848" s="98"/>
      <c r="N2848" s="83" t="s">
        <v>1444</v>
      </c>
      <c r="O2848" s="98">
        <v>1000000</v>
      </c>
      <c r="P2848" s="81"/>
      <c r="Q2848" s="33"/>
      <c r="R2848" s="39" t="s">
        <v>1292</v>
      </c>
    </row>
    <row r="2849" spans="1:18" ht="18" customHeight="1" x14ac:dyDescent="0.15">
      <c r="A2849" s="30">
        <v>6</v>
      </c>
      <c r="B2849" s="31" t="s">
        <v>1288</v>
      </c>
      <c r="C2849" s="31">
        <v>1</v>
      </c>
      <c r="D2849" s="31" t="s">
        <v>1289</v>
      </c>
      <c r="E2849" s="31">
        <v>5</v>
      </c>
      <c r="F2849" s="31" t="s">
        <v>1407</v>
      </c>
      <c r="G2849" s="32">
        <v>25</v>
      </c>
      <c r="H2849" s="32" t="s">
        <v>10</v>
      </c>
      <c r="I2849" s="32"/>
      <c r="J2849" s="83"/>
      <c r="K2849" s="98"/>
      <c r="L2849" s="98"/>
      <c r="M2849" s="98"/>
      <c r="N2849" s="83"/>
      <c r="O2849" s="33"/>
      <c r="P2849" s="81"/>
      <c r="Q2849" s="33"/>
      <c r="R2849" s="39" t="s">
        <v>1292</v>
      </c>
    </row>
    <row r="2850" spans="1:18" ht="18" customHeight="1" x14ac:dyDescent="0.15">
      <c r="A2850" s="30">
        <v>6</v>
      </c>
      <c r="B2850" s="31" t="s">
        <v>1288</v>
      </c>
      <c r="C2850" s="31">
        <v>1</v>
      </c>
      <c r="D2850" s="31" t="s">
        <v>1289</v>
      </c>
      <c r="E2850" s="31">
        <v>5</v>
      </c>
      <c r="F2850" s="31" t="s">
        <v>1407</v>
      </c>
      <c r="G2850" s="31">
        <v>25</v>
      </c>
      <c r="H2850" s="31" t="s">
        <v>10</v>
      </c>
      <c r="I2850" s="32">
        <v>9</v>
      </c>
      <c r="J2850" s="83" t="s">
        <v>1445</v>
      </c>
      <c r="K2850" s="98">
        <v>2</v>
      </c>
      <c r="L2850" s="98">
        <v>2</v>
      </c>
      <c r="M2850" s="98">
        <f>K2850-L2850</f>
        <v>0</v>
      </c>
      <c r="N2850" s="83" t="s">
        <v>1446</v>
      </c>
      <c r="O2850" s="98">
        <v>2000</v>
      </c>
      <c r="P2850" s="81"/>
      <c r="Q2850" s="33"/>
      <c r="R2850" s="39" t="s">
        <v>1292</v>
      </c>
    </row>
    <row r="2851" spans="1:18" ht="18" customHeight="1" x14ac:dyDescent="0.15">
      <c r="A2851" s="30">
        <v>6</v>
      </c>
      <c r="B2851" s="31" t="s">
        <v>1288</v>
      </c>
      <c r="C2851" s="31">
        <v>1</v>
      </c>
      <c r="D2851" s="31" t="s">
        <v>1289</v>
      </c>
      <c r="E2851" s="31">
        <v>5</v>
      </c>
      <c r="F2851" s="31" t="s">
        <v>1407</v>
      </c>
      <c r="G2851" s="32">
        <v>27</v>
      </c>
      <c r="H2851" s="32" t="s">
        <v>54</v>
      </c>
      <c r="I2851" s="32"/>
      <c r="J2851" s="83"/>
      <c r="K2851" s="98"/>
      <c r="L2851" s="98"/>
      <c r="M2851" s="98"/>
      <c r="N2851" s="83"/>
      <c r="O2851" s="33"/>
      <c r="P2851" s="81"/>
      <c r="Q2851" s="33"/>
      <c r="R2851" s="39" t="s">
        <v>1292</v>
      </c>
    </row>
    <row r="2852" spans="1:18" ht="18" customHeight="1" x14ac:dyDescent="0.15">
      <c r="A2852" s="30">
        <v>6</v>
      </c>
      <c r="B2852" s="31" t="s">
        <v>1288</v>
      </c>
      <c r="C2852" s="31">
        <v>1</v>
      </c>
      <c r="D2852" s="31" t="s">
        <v>1289</v>
      </c>
      <c r="E2852" s="31">
        <v>5</v>
      </c>
      <c r="F2852" s="31" t="s">
        <v>1407</v>
      </c>
      <c r="G2852" s="31">
        <v>27</v>
      </c>
      <c r="H2852" s="31" t="s">
        <v>54</v>
      </c>
      <c r="I2852" s="32">
        <v>1</v>
      </c>
      <c r="J2852" s="83" t="s">
        <v>55</v>
      </c>
      <c r="K2852" s="98">
        <v>0</v>
      </c>
      <c r="L2852" s="98">
        <v>5</v>
      </c>
      <c r="M2852" s="98">
        <f>K2852-L2852</f>
        <v>-5</v>
      </c>
      <c r="N2852" s="83"/>
      <c r="O2852" s="98"/>
      <c r="P2852" s="81"/>
      <c r="Q2852" s="33"/>
      <c r="R2852" s="39" t="s">
        <v>1292</v>
      </c>
    </row>
    <row r="2853" spans="1:18" s="6" customFormat="1" ht="18" customHeight="1" x14ac:dyDescent="0.15">
      <c r="A2853" s="13">
        <v>6</v>
      </c>
      <c r="B2853" s="14" t="s">
        <v>3062</v>
      </c>
      <c r="C2853" s="19">
        <v>1</v>
      </c>
      <c r="D2853" s="14" t="s">
        <v>1289</v>
      </c>
      <c r="E2853" s="20">
        <v>6</v>
      </c>
      <c r="F2853" s="21" t="s">
        <v>3073</v>
      </c>
      <c r="G2853" s="20"/>
      <c r="H2853" s="21"/>
      <c r="I2853" s="20"/>
      <c r="J2853" s="20"/>
      <c r="K2853" s="22">
        <f>IF(C2853="",SUMIFS($K2854:$K$6096,$A2854:$A$6096,A2853,$E2854:$E$6096,""),IF(E2853="",SUMIFS($K2854:$K$6096,$A2854:$A$6096,A2853,$C2854:$C$6096,C2853,$G2854:$G$6096,""),IF(G2853="",SUMIFS($K2854:$K$6096,$A2854:$A$6096,A2853,$C2854:$C$6096,C2853,$E2854:$E$6096,E2853,$R2854:$R$6096,R2853),IF(I2853="",SUMIFS($K2854:$K$6096,$A2854:$A$6096,A2853,$C2854:$C$6096,C2853,$E2854:$E$6096,E2853,$G2854:$G$6096,G2853,$R2854:$R$6096,R2853),0))))</f>
        <v>553</v>
      </c>
      <c r="L2853" s="22">
        <f>IF(C2853="",SUMIFS($L2854:$L$6096,$A2854:$A$6096,A2853,$E2854:$E$6096,""),IF(E2853="",SUMIFS($L2854:$L$6096,$A2854:$A$6096,A2853,$C2854:$C$6096,C2853,$G2854:$G$6096,""),IF(G2853="",SUMIFS($L2854:$L$6096,$A2854:$A$6096,A2853,$C2854:$C$6096,C2853,$E2854:$E$6096,E2853,$R2854:$R$6096,R2853),IF(I2853="",SUMIFS($L2854:$L$6096,$A2854:$A$6096,A2853,$C2854:$C$6096,C2853,$E2854:$E$6096,E2853,$G2854:$G$6096,G2853,$R2854:$R$6096,R2853),0))))</f>
        <v>560</v>
      </c>
      <c r="M2853" s="22">
        <f t="shared" ref="M2853" si="168">K2853-L2853</f>
        <v>-7</v>
      </c>
      <c r="N2853" s="77"/>
      <c r="O2853" s="23"/>
      <c r="P2853" s="60"/>
      <c r="Q2853" s="73">
        <f>IF(C2853="",SUMIFS($Q2854:$Q$6096,$A2854:$A$6096,A2853,$E2854:$E$6096,""),IF(E2853="",SUMIFS($Q2854:$Q$6096,$A2854:$A$6096,A2853,$C2854:$C$6096,C2853,$G2854:$G$6096,""),IF(G2853="",SUMIFS($Q2854:$Q$6096,$A2854:$A$6096,A2853,$C2854:$C$6096,C2853,$E2854:$E$6096,E2853,$R2854:$R$6096,R2853),IF(I2853="",SUMIFS($Q2854:$Q$6096,$A2854:$A$6096,A2853,$C2854:$C$6096,C2853,$E2854:$E$6096,E2853,$G2854:$G$6096,G2853,$R2854:$R$6096,R2853),0))))</f>
        <v>267</v>
      </c>
      <c r="R2853" s="61" t="s">
        <v>3064</v>
      </c>
    </row>
    <row r="2854" spans="1:18" ht="18" customHeight="1" x14ac:dyDescent="0.15">
      <c r="A2854" s="30">
        <v>6</v>
      </c>
      <c r="B2854" s="31" t="s">
        <v>1288</v>
      </c>
      <c r="C2854" s="31">
        <v>1</v>
      </c>
      <c r="D2854" s="31" t="s">
        <v>1289</v>
      </c>
      <c r="E2854" s="31">
        <v>6</v>
      </c>
      <c r="F2854" s="31" t="s">
        <v>1447</v>
      </c>
      <c r="G2854" s="32">
        <v>8</v>
      </c>
      <c r="H2854" s="32" t="s">
        <v>77</v>
      </c>
      <c r="I2854" s="32"/>
      <c r="J2854" s="83"/>
      <c r="K2854" s="98"/>
      <c r="L2854" s="98"/>
      <c r="M2854" s="98"/>
      <c r="N2854" s="83"/>
      <c r="O2854" s="33"/>
      <c r="P2854" s="81" t="s">
        <v>2889</v>
      </c>
      <c r="Q2854" s="33">
        <v>267</v>
      </c>
      <c r="R2854" s="39" t="s">
        <v>1292</v>
      </c>
    </row>
    <row r="2855" spans="1:18" ht="18" customHeight="1" x14ac:dyDescent="0.15">
      <c r="A2855" s="30">
        <v>6</v>
      </c>
      <c r="B2855" s="31" t="s">
        <v>1288</v>
      </c>
      <c r="C2855" s="31">
        <v>1</v>
      </c>
      <c r="D2855" s="31" t="s">
        <v>1289</v>
      </c>
      <c r="E2855" s="31">
        <v>6</v>
      </c>
      <c r="F2855" s="31" t="s">
        <v>1447</v>
      </c>
      <c r="G2855" s="31">
        <v>8</v>
      </c>
      <c r="H2855" s="31" t="s">
        <v>77</v>
      </c>
      <c r="I2855" s="32">
        <v>11</v>
      </c>
      <c r="J2855" s="83" t="s">
        <v>78</v>
      </c>
      <c r="K2855" s="98">
        <v>26</v>
      </c>
      <c r="L2855" s="98">
        <v>34</v>
      </c>
      <c r="M2855" s="98">
        <f>K2855-L2855</f>
        <v>-8</v>
      </c>
      <c r="N2855" s="83" t="s">
        <v>1448</v>
      </c>
      <c r="O2855" s="98"/>
      <c r="P2855" s="81"/>
      <c r="Q2855" s="33"/>
      <c r="R2855" s="39" t="s">
        <v>1292</v>
      </c>
    </row>
    <row r="2856" spans="1:18" ht="18" customHeight="1" x14ac:dyDescent="0.15">
      <c r="A2856" s="30">
        <v>6</v>
      </c>
      <c r="B2856" s="31" t="s">
        <v>1288</v>
      </c>
      <c r="C2856" s="31">
        <v>1</v>
      </c>
      <c r="D2856" s="31" t="s">
        <v>1289</v>
      </c>
      <c r="E2856" s="31">
        <v>6</v>
      </c>
      <c r="F2856" s="31" t="s">
        <v>1447</v>
      </c>
      <c r="G2856" s="31">
        <v>8</v>
      </c>
      <c r="H2856" s="31" t="s">
        <v>77</v>
      </c>
      <c r="I2856" s="31">
        <v>11</v>
      </c>
      <c r="J2856" s="84" t="s">
        <v>78</v>
      </c>
      <c r="K2856" s="98"/>
      <c r="L2856" s="98"/>
      <c r="M2856" s="98"/>
      <c r="N2856" s="83" t="s">
        <v>3692</v>
      </c>
      <c r="O2856" s="98">
        <v>25200</v>
      </c>
      <c r="P2856" s="81"/>
      <c r="Q2856" s="33"/>
      <c r="R2856" s="39" t="s">
        <v>1292</v>
      </c>
    </row>
    <row r="2857" spans="1:18" ht="18" customHeight="1" x14ac:dyDescent="0.15">
      <c r="A2857" s="30">
        <v>6</v>
      </c>
      <c r="B2857" s="31" t="s">
        <v>1288</v>
      </c>
      <c r="C2857" s="31">
        <v>1</v>
      </c>
      <c r="D2857" s="31" t="s">
        <v>1289</v>
      </c>
      <c r="E2857" s="31">
        <v>6</v>
      </c>
      <c r="F2857" s="31" t="s">
        <v>1447</v>
      </c>
      <c r="G2857" s="32">
        <v>9</v>
      </c>
      <c r="H2857" s="32" t="s">
        <v>30</v>
      </c>
      <c r="I2857" s="32"/>
      <c r="J2857" s="83"/>
      <c r="K2857" s="98"/>
      <c r="L2857" s="98"/>
      <c r="M2857" s="98"/>
      <c r="N2857" s="83"/>
      <c r="O2857" s="33"/>
      <c r="P2857" s="81"/>
      <c r="Q2857" s="33"/>
      <c r="R2857" s="39" t="s">
        <v>1292</v>
      </c>
    </row>
    <row r="2858" spans="1:18" ht="18" customHeight="1" x14ac:dyDescent="0.15">
      <c r="A2858" s="30">
        <v>6</v>
      </c>
      <c r="B2858" s="31" t="s">
        <v>1288</v>
      </c>
      <c r="C2858" s="31">
        <v>1</v>
      </c>
      <c r="D2858" s="31" t="s">
        <v>1289</v>
      </c>
      <c r="E2858" s="31">
        <v>6</v>
      </c>
      <c r="F2858" s="31" t="s">
        <v>1447</v>
      </c>
      <c r="G2858" s="31">
        <v>9</v>
      </c>
      <c r="H2858" s="31" t="s">
        <v>30</v>
      </c>
      <c r="I2858" s="32">
        <v>2</v>
      </c>
      <c r="J2858" s="83" t="s">
        <v>31</v>
      </c>
      <c r="K2858" s="98">
        <v>6</v>
      </c>
      <c r="L2858" s="98">
        <v>6</v>
      </c>
      <c r="M2858" s="98">
        <f>K2858-L2858</f>
        <v>0</v>
      </c>
      <c r="N2858" s="83" t="s">
        <v>1449</v>
      </c>
      <c r="O2858" s="98"/>
      <c r="P2858" s="81"/>
      <c r="Q2858" s="33"/>
      <c r="R2858" s="39" t="s">
        <v>1292</v>
      </c>
    </row>
    <row r="2859" spans="1:18" ht="18" customHeight="1" x14ac:dyDescent="0.15">
      <c r="A2859" s="30">
        <v>6</v>
      </c>
      <c r="B2859" s="31" t="s">
        <v>1288</v>
      </c>
      <c r="C2859" s="31">
        <v>1</v>
      </c>
      <c r="D2859" s="31" t="s">
        <v>1289</v>
      </c>
      <c r="E2859" s="31">
        <v>6</v>
      </c>
      <c r="F2859" s="31" t="s">
        <v>1447</v>
      </c>
      <c r="G2859" s="31">
        <v>9</v>
      </c>
      <c r="H2859" s="31" t="s">
        <v>30</v>
      </c>
      <c r="I2859" s="31">
        <v>2</v>
      </c>
      <c r="J2859" s="84" t="s">
        <v>31</v>
      </c>
      <c r="K2859" s="98"/>
      <c r="L2859" s="98"/>
      <c r="M2859" s="98"/>
      <c r="N2859" s="83" t="s">
        <v>3693</v>
      </c>
      <c r="O2859" s="98">
        <v>5600</v>
      </c>
      <c r="P2859" s="81"/>
      <c r="Q2859" s="33"/>
      <c r="R2859" s="39" t="s">
        <v>1292</v>
      </c>
    </row>
    <row r="2860" spans="1:18" ht="18" customHeight="1" x14ac:dyDescent="0.15">
      <c r="A2860" s="30">
        <v>6</v>
      </c>
      <c r="B2860" s="31" t="s">
        <v>1288</v>
      </c>
      <c r="C2860" s="31">
        <v>1</v>
      </c>
      <c r="D2860" s="31" t="s">
        <v>1289</v>
      </c>
      <c r="E2860" s="31">
        <v>6</v>
      </c>
      <c r="F2860" s="31" t="s">
        <v>1447</v>
      </c>
      <c r="G2860" s="32">
        <v>11</v>
      </c>
      <c r="H2860" s="32" t="s">
        <v>33</v>
      </c>
      <c r="I2860" s="32"/>
      <c r="J2860" s="83"/>
      <c r="K2860" s="98"/>
      <c r="L2860" s="98"/>
      <c r="M2860" s="98"/>
      <c r="N2860" s="83"/>
      <c r="O2860" s="33"/>
      <c r="P2860" s="81"/>
      <c r="Q2860" s="33"/>
      <c r="R2860" s="39" t="s">
        <v>1292</v>
      </c>
    </row>
    <row r="2861" spans="1:18" ht="18" customHeight="1" x14ac:dyDescent="0.15">
      <c r="A2861" s="30">
        <v>6</v>
      </c>
      <c r="B2861" s="31" t="s">
        <v>1288</v>
      </c>
      <c r="C2861" s="31">
        <v>1</v>
      </c>
      <c r="D2861" s="31" t="s">
        <v>1289</v>
      </c>
      <c r="E2861" s="31">
        <v>6</v>
      </c>
      <c r="F2861" s="31" t="s">
        <v>1447</v>
      </c>
      <c r="G2861" s="31">
        <v>11</v>
      </c>
      <c r="H2861" s="31" t="s">
        <v>33</v>
      </c>
      <c r="I2861" s="32">
        <v>1</v>
      </c>
      <c r="J2861" s="83" t="s">
        <v>34</v>
      </c>
      <c r="K2861" s="98">
        <v>408</v>
      </c>
      <c r="L2861" s="98">
        <v>408</v>
      </c>
      <c r="M2861" s="98">
        <f>K2861-L2861</f>
        <v>0</v>
      </c>
      <c r="N2861" s="83" t="s">
        <v>1450</v>
      </c>
      <c r="O2861" s="98">
        <v>58000</v>
      </c>
      <c r="P2861" s="81"/>
      <c r="Q2861" s="33"/>
      <c r="R2861" s="39" t="s">
        <v>1292</v>
      </c>
    </row>
    <row r="2862" spans="1:18" ht="18" customHeight="1" x14ac:dyDescent="0.15">
      <c r="A2862" s="30">
        <v>6</v>
      </c>
      <c r="B2862" s="31" t="s">
        <v>1288</v>
      </c>
      <c r="C2862" s="31">
        <v>1</v>
      </c>
      <c r="D2862" s="31" t="s">
        <v>1289</v>
      </c>
      <c r="E2862" s="31">
        <v>6</v>
      </c>
      <c r="F2862" s="31" t="s">
        <v>1447</v>
      </c>
      <c r="G2862" s="31">
        <v>11</v>
      </c>
      <c r="H2862" s="31" t="s">
        <v>33</v>
      </c>
      <c r="I2862" s="31">
        <v>1</v>
      </c>
      <c r="J2862" s="84" t="s">
        <v>34</v>
      </c>
      <c r="K2862" s="98"/>
      <c r="L2862" s="98"/>
      <c r="M2862" s="98"/>
      <c r="N2862" s="83" t="s">
        <v>1451</v>
      </c>
      <c r="O2862" s="98">
        <v>300000</v>
      </c>
      <c r="P2862" s="81"/>
      <c r="Q2862" s="33"/>
      <c r="R2862" s="39" t="s">
        <v>1292</v>
      </c>
    </row>
    <row r="2863" spans="1:18" ht="18" customHeight="1" x14ac:dyDescent="0.15">
      <c r="A2863" s="30">
        <v>6</v>
      </c>
      <c r="B2863" s="31" t="s">
        <v>1288</v>
      </c>
      <c r="C2863" s="31">
        <v>1</v>
      </c>
      <c r="D2863" s="31" t="s">
        <v>1289</v>
      </c>
      <c r="E2863" s="31">
        <v>6</v>
      </c>
      <c r="F2863" s="31" t="s">
        <v>1447</v>
      </c>
      <c r="G2863" s="31">
        <v>11</v>
      </c>
      <c r="H2863" s="31" t="s">
        <v>33</v>
      </c>
      <c r="I2863" s="31">
        <v>1</v>
      </c>
      <c r="J2863" s="84" t="s">
        <v>34</v>
      </c>
      <c r="K2863" s="98"/>
      <c r="L2863" s="98"/>
      <c r="M2863" s="98"/>
      <c r="N2863" s="83" t="s">
        <v>1452</v>
      </c>
      <c r="O2863" s="98">
        <v>50000</v>
      </c>
      <c r="P2863" s="81"/>
      <c r="Q2863" s="33"/>
      <c r="R2863" s="39" t="s">
        <v>1292</v>
      </c>
    </row>
    <row r="2864" spans="1:18" ht="18" customHeight="1" x14ac:dyDescent="0.15">
      <c r="A2864" s="30">
        <v>6</v>
      </c>
      <c r="B2864" s="31" t="s">
        <v>1288</v>
      </c>
      <c r="C2864" s="31">
        <v>1</v>
      </c>
      <c r="D2864" s="31" t="s">
        <v>1289</v>
      </c>
      <c r="E2864" s="31">
        <v>6</v>
      </c>
      <c r="F2864" s="31" t="s">
        <v>1447</v>
      </c>
      <c r="G2864" s="31">
        <v>11</v>
      </c>
      <c r="H2864" s="31" t="s">
        <v>33</v>
      </c>
      <c r="I2864" s="32">
        <v>3</v>
      </c>
      <c r="J2864" s="83" t="s">
        <v>35</v>
      </c>
      <c r="K2864" s="98">
        <v>9</v>
      </c>
      <c r="L2864" s="98">
        <v>8</v>
      </c>
      <c r="M2864" s="98">
        <f>K2864-L2864</f>
        <v>1</v>
      </c>
      <c r="N2864" s="83" t="s">
        <v>3694</v>
      </c>
      <c r="O2864" s="98">
        <v>8400</v>
      </c>
      <c r="P2864" s="81"/>
      <c r="Q2864" s="33"/>
      <c r="R2864" s="39" t="s">
        <v>1292</v>
      </c>
    </row>
    <row r="2865" spans="1:18" ht="18" customHeight="1" x14ac:dyDescent="0.15">
      <c r="A2865" s="30">
        <v>6</v>
      </c>
      <c r="B2865" s="31" t="s">
        <v>1288</v>
      </c>
      <c r="C2865" s="31">
        <v>1</v>
      </c>
      <c r="D2865" s="31" t="s">
        <v>1289</v>
      </c>
      <c r="E2865" s="31">
        <v>6</v>
      </c>
      <c r="F2865" s="31" t="s">
        <v>1447</v>
      </c>
      <c r="G2865" s="32">
        <v>12</v>
      </c>
      <c r="H2865" s="32" t="s">
        <v>36</v>
      </c>
      <c r="I2865" s="32"/>
      <c r="J2865" s="83"/>
      <c r="K2865" s="98"/>
      <c r="L2865" s="98"/>
      <c r="M2865" s="98"/>
      <c r="N2865" s="83"/>
      <c r="O2865" s="33"/>
      <c r="P2865" s="81"/>
      <c r="Q2865" s="33"/>
      <c r="R2865" s="39" t="s">
        <v>1292</v>
      </c>
    </row>
    <row r="2866" spans="1:18" ht="18" customHeight="1" x14ac:dyDescent="0.15">
      <c r="A2866" s="30">
        <v>6</v>
      </c>
      <c r="B2866" s="31" t="s">
        <v>1288</v>
      </c>
      <c r="C2866" s="31">
        <v>1</v>
      </c>
      <c r="D2866" s="31" t="s">
        <v>1289</v>
      </c>
      <c r="E2866" s="31">
        <v>6</v>
      </c>
      <c r="F2866" s="31" t="s">
        <v>1447</v>
      </c>
      <c r="G2866" s="31">
        <v>12</v>
      </c>
      <c r="H2866" s="31" t="s">
        <v>36</v>
      </c>
      <c r="I2866" s="32">
        <v>1</v>
      </c>
      <c r="J2866" s="83" t="s">
        <v>37</v>
      </c>
      <c r="K2866" s="98">
        <v>32</v>
      </c>
      <c r="L2866" s="98">
        <v>32</v>
      </c>
      <c r="M2866" s="98">
        <f>K2866-L2866</f>
        <v>0</v>
      </c>
      <c r="N2866" s="83" t="s">
        <v>66</v>
      </c>
      <c r="O2866" s="98">
        <v>17000</v>
      </c>
      <c r="P2866" s="81"/>
      <c r="Q2866" s="33"/>
      <c r="R2866" s="39" t="s">
        <v>1292</v>
      </c>
    </row>
    <row r="2867" spans="1:18" ht="18" customHeight="1" x14ac:dyDescent="0.15">
      <c r="A2867" s="30">
        <v>6</v>
      </c>
      <c r="B2867" s="31" t="s">
        <v>1288</v>
      </c>
      <c r="C2867" s="31">
        <v>1</v>
      </c>
      <c r="D2867" s="31" t="s">
        <v>1289</v>
      </c>
      <c r="E2867" s="31">
        <v>6</v>
      </c>
      <c r="F2867" s="31" t="s">
        <v>1447</v>
      </c>
      <c r="G2867" s="31">
        <v>12</v>
      </c>
      <c r="H2867" s="31" t="s">
        <v>36</v>
      </c>
      <c r="I2867" s="31">
        <v>1</v>
      </c>
      <c r="J2867" s="84" t="s">
        <v>37</v>
      </c>
      <c r="K2867" s="98"/>
      <c r="L2867" s="98"/>
      <c r="M2867" s="98"/>
      <c r="N2867" s="83" t="s">
        <v>3695</v>
      </c>
      <c r="O2867" s="98">
        <v>15000</v>
      </c>
      <c r="P2867" s="81"/>
      <c r="Q2867" s="33"/>
      <c r="R2867" s="39" t="s">
        <v>1292</v>
      </c>
    </row>
    <row r="2868" spans="1:18" ht="18" customHeight="1" x14ac:dyDescent="0.15">
      <c r="A2868" s="30">
        <v>6</v>
      </c>
      <c r="B2868" s="31" t="s">
        <v>1288</v>
      </c>
      <c r="C2868" s="31">
        <v>1</v>
      </c>
      <c r="D2868" s="31" t="s">
        <v>1289</v>
      </c>
      <c r="E2868" s="31">
        <v>6</v>
      </c>
      <c r="F2868" s="31" t="s">
        <v>1447</v>
      </c>
      <c r="G2868" s="32">
        <v>19</v>
      </c>
      <c r="H2868" s="32" t="s">
        <v>42</v>
      </c>
      <c r="I2868" s="32"/>
      <c r="J2868" s="83"/>
      <c r="K2868" s="98"/>
      <c r="L2868" s="98"/>
      <c r="M2868" s="98"/>
      <c r="N2868" s="83"/>
      <c r="O2868" s="33"/>
      <c r="P2868" s="81"/>
      <c r="Q2868" s="33"/>
      <c r="R2868" s="39" t="s">
        <v>1292</v>
      </c>
    </row>
    <row r="2869" spans="1:18" ht="18" customHeight="1" x14ac:dyDescent="0.15">
      <c r="A2869" s="30">
        <v>6</v>
      </c>
      <c r="B2869" s="31" t="s">
        <v>1288</v>
      </c>
      <c r="C2869" s="31">
        <v>1</v>
      </c>
      <c r="D2869" s="31" t="s">
        <v>1289</v>
      </c>
      <c r="E2869" s="31">
        <v>6</v>
      </c>
      <c r="F2869" s="31" t="s">
        <v>1447</v>
      </c>
      <c r="G2869" s="31">
        <v>19</v>
      </c>
      <c r="H2869" s="31" t="s">
        <v>42</v>
      </c>
      <c r="I2869" s="32">
        <v>31</v>
      </c>
      <c r="J2869" s="83" t="s">
        <v>386</v>
      </c>
      <c r="K2869" s="98">
        <v>72</v>
      </c>
      <c r="L2869" s="98">
        <v>72</v>
      </c>
      <c r="M2869" s="98">
        <f>K2869-L2869</f>
        <v>0</v>
      </c>
      <c r="N2869" s="83" t="s">
        <v>1453</v>
      </c>
      <c r="O2869" s="98">
        <v>72000</v>
      </c>
      <c r="P2869" s="81"/>
      <c r="Q2869" s="33"/>
      <c r="R2869" s="39" t="s">
        <v>1292</v>
      </c>
    </row>
    <row r="2870" spans="1:18" s="6" customFormat="1" ht="18" customHeight="1" x14ac:dyDescent="0.15">
      <c r="A2870" s="13">
        <v>6</v>
      </c>
      <c r="B2870" s="14" t="s">
        <v>3062</v>
      </c>
      <c r="C2870" s="19">
        <v>1</v>
      </c>
      <c r="D2870" s="14" t="s">
        <v>1289</v>
      </c>
      <c r="E2870" s="20">
        <v>7</v>
      </c>
      <c r="F2870" s="21" t="s">
        <v>3074</v>
      </c>
      <c r="G2870" s="20"/>
      <c r="H2870" s="21"/>
      <c r="I2870" s="20"/>
      <c r="J2870" s="20"/>
      <c r="K2870" s="22">
        <f>IF(C2870="",SUMIFS($K2871:$K$6096,$A2871:$A$6096,A2870,$E2871:$E$6096,""),IF(E2870="",SUMIFS($K2871:$K$6096,$A2871:$A$6096,A2870,$C2871:$C$6096,C2870,$G2871:$G$6096,""),IF(G2870="",SUMIFS($K2871:$K$6096,$A2871:$A$6096,A2870,$C2871:$C$6096,C2870,$E2871:$E$6096,E2870,$R2871:$R$6096,R2870),IF(I2870="",SUMIFS($K2871:$K$6096,$A2871:$A$6096,A2870,$C2871:$C$6096,C2870,$E2871:$E$6096,E2870,$G2871:$G$6096,G2870,$R2871:$R$6096,R2870),0))))</f>
        <v>7381</v>
      </c>
      <c r="L2870" s="22">
        <f>IF(C2870="",SUMIFS($L2871:$L$6096,$A2871:$A$6096,A2870,$E2871:$E$6096,""),IF(E2870="",SUMIFS($L2871:$L$6096,$A2871:$A$6096,A2870,$C2871:$C$6096,C2870,$G2871:$G$6096,""),IF(G2870="",SUMIFS($L2871:$L$6096,$A2871:$A$6096,A2870,$C2871:$C$6096,C2870,$E2871:$E$6096,E2870,$R2871:$R$6096,R2870),IF(I2870="",SUMIFS($L2871:$L$6096,$A2871:$A$6096,A2870,$C2871:$C$6096,C2870,$E2871:$E$6096,E2870,$G2871:$G$6096,G2870,$R2871:$R$6096,R2870),0))))</f>
        <v>7943</v>
      </c>
      <c r="M2870" s="22">
        <f t="shared" ref="M2870" si="169">K2870-L2870</f>
        <v>-562</v>
      </c>
      <c r="N2870" s="77"/>
      <c r="O2870" s="23"/>
      <c r="P2870" s="60"/>
      <c r="Q2870" s="73">
        <f>IF(C2870="",SUMIFS($Q2871:$Q$6096,$A2871:$A$6096,A2870,$E2871:$E$6096,""),IF(E2870="",SUMIFS($Q2871:$Q$6096,$A2871:$A$6096,A2870,$C2871:$C$6096,C2870,$G2871:$G$6096,""),IF(G2870="",SUMIFS($Q2871:$Q$6096,$A2871:$A$6096,A2870,$C2871:$C$6096,C2870,$E2871:$E$6096,E2870,$R2871:$R$6096,R2870),IF(I2870="",SUMIFS($Q2871:$Q$6096,$A2871:$A$6096,A2870,$C2871:$C$6096,C2870,$E2871:$E$6096,E2870,$G2871:$G$6096,G2870,$R2871:$R$6096,R2870),0))))</f>
        <v>3000</v>
      </c>
      <c r="R2870" s="61" t="s">
        <v>3064</v>
      </c>
    </row>
    <row r="2871" spans="1:18" ht="18" customHeight="1" x14ac:dyDescent="0.15">
      <c r="A2871" s="30">
        <v>6</v>
      </c>
      <c r="B2871" s="31" t="s">
        <v>1288</v>
      </c>
      <c r="C2871" s="31">
        <v>1</v>
      </c>
      <c r="D2871" s="31" t="s">
        <v>1289</v>
      </c>
      <c r="E2871" s="31">
        <v>7</v>
      </c>
      <c r="F2871" s="31" t="s">
        <v>1454</v>
      </c>
      <c r="G2871" s="32">
        <v>9</v>
      </c>
      <c r="H2871" s="32" t="s">
        <v>30</v>
      </c>
      <c r="I2871" s="32"/>
      <c r="J2871" s="83"/>
      <c r="K2871" s="98"/>
      <c r="L2871" s="98"/>
      <c r="M2871" s="98"/>
      <c r="N2871" s="83"/>
      <c r="O2871" s="33"/>
      <c r="P2871" s="81" t="s">
        <v>4888</v>
      </c>
      <c r="Q2871" s="33">
        <v>3000</v>
      </c>
      <c r="R2871" s="39" t="s">
        <v>1292</v>
      </c>
    </row>
    <row r="2872" spans="1:18" ht="18" customHeight="1" x14ac:dyDescent="0.15">
      <c r="A2872" s="30">
        <v>6</v>
      </c>
      <c r="B2872" s="31" t="s">
        <v>1288</v>
      </c>
      <c r="C2872" s="31">
        <v>1</v>
      </c>
      <c r="D2872" s="31" t="s">
        <v>1289</v>
      </c>
      <c r="E2872" s="31">
        <v>7</v>
      </c>
      <c r="F2872" s="31" t="s">
        <v>1454</v>
      </c>
      <c r="G2872" s="31">
        <v>9</v>
      </c>
      <c r="H2872" s="31" t="s">
        <v>30</v>
      </c>
      <c r="I2872" s="32">
        <v>2</v>
      </c>
      <c r="J2872" s="83" t="s">
        <v>31</v>
      </c>
      <c r="K2872" s="98">
        <v>8</v>
      </c>
      <c r="L2872" s="98">
        <v>8</v>
      </c>
      <c r="M2872" s="98">
        <f>K2872-L2872</f>
        <v>0</v>
      </c>
      <c r="N2872" s="83" t="s">
        <v>4417</v>
      </c>
      <c r="O2872" s="98">
        <v>7200</v>
      </c>
      <c r="P2872" s="81" t="s">
        <v>4889</v>
      </c>
      <c r="Q2872" s="33"/>
      <c r="R2872" s="39" t="s">
        <v>1292</v>
      </c>
    </row>
    <row r="2873" spans="1:18" ht="18" customHeight="1" x14ac:dyDescent="0.15">
      <c r="A2873" s="30">
        <v>6</v>
      </c>
      <c r="B2873" s="31" t="s">
        <v>1288</v>
      </c>
      <c r="C2873" s="31">
        <v>1</v>
      </c>
      <c r="D2873" s="31" t="s">
        <v>1289</v>
      </c>
      <c r="E2873" s="31">
        <v>7</v>
      </c>
      <c r="F2873" s="31" t="s">
        <v>1454</v>
      </c>
      <c r="G2873" s="32">
        <v>11</v>
      </c>
      <c r="H2873" s="32" t="s">
        <v>33</v>
      </c>
      <c r="I2873" s="32"/>
      <c r="J2873" s="83"/>
      <c r="K2873" s="98"/>
      <c r="L2873" s="98"/>
      <c r="M2873" s="98"/>
      <c r="N2873" s="83"/>
      <c r="O2873" s="33"/>
      <c r="P2873" s="81"/>
      <c r="Q2873" s="33"/>
      <c r="R2873" s="39" t="s">
        <v>1292</v>
      </c>
    </row>
    <row r="2874" spans="1:18" ht="18" customHeight="1" x14ac:dyDescent="0.15">
      <c r="A2874" s="30">
        <v>6</v>
      </c>
      <c r="B2874" s="31" t="s">
        <v>1288</v>
      </c>
      <c r="C2874" s="31">
        <v>1</v>
      </c>
      <c r="D2874" s="31" t="s">
        <v>1289</v>
      </c>
      <c r="E2874" s="31">
        <v>7</v>
      </c>
      <c r="F2874" s="31" t="s">
        <v>1454</v>
      </c>
      <c r="G2874" s="31">
        <v>11</v>
      </c>
      <c r="H2874" s="31" t="s">
        <v>33</v>
      </c>
      <c r="I2874" s="32">
        <v>2</v>
      </c>
      <c r="J2874" s="83" t="s">
        <v>46</v>
      </c>
      <c r="K2874" s="98">
        <v>154</v>
      </c>
      <c r="L2874" s="98">
        <v>130</v>
      </c>
      <c r="M2874" s="98">
        <f t="shared" ref="M2874:M2876" si="170">K2874-L2874</f>
        <v>24</v>
      </c>
      <c r="N2874" s="83" t="s">
        <v>4418</v>
      </c>
      <c r="O2874" s="98">
        <v>153600</v>
      </c>
      <c r="P2874" s="81"/>
      <c r="Q2874" s="33"/>
      <c r="R2874" s="39" t="s">
        <v>1292</v>
      </c>
    </row>
    <row r="2875" spans="1:18" ht="18" customHeight="1" x14ac:dyDescent="0.15">
      <c r="A2875" s="30">
        <v>6</v>
      </c>
      <c r="B2875" s="31" t="s">
        <v>1288</v>
      </c>
      <c r="C2875" s="31">
        <v>1</v>
      </c>
      <c r="D2875" s="31" t="s">
        <v>1289</v>
      </c>
      <c r="E2875" s="31">
        <v>7</v>
      </c>
      <c r="F2875" s="31" t="s">
        <v>1454</v>
      </c>
      <c r="G2875" s="31">
        <v>11</v>
      </c>
      <c r="H2875" s="31" t="s">
        <v>33</v>
      </c>
      <c r="I2875" s="32">
        <v>3</v>
      </c>
      <c r="J2875" s="83" t="s">
        <v>35</v>
      </c>
      <c r="K2875" s="98">
        <v>3</v>
      </c>
      <c r="L2875" s="98">
        <v>3</v>
      </c>
      <c r="M2875" s="98">
        <f t="shared" si="170"/>
        <v>0</v>
      </c>
      <c r="N2875" s="83" t="s">
        <v>1322</v>
      </c>
      <c r="O2875" s="98">
        <v>3000</v>
      </c>
      <c r="P2875" s="81"/>
      <c r="Q2875" s="33"/>
      <c r="R2875" s="39" t="s">
        <v>1292</v>
      </c>
    </row>
    <row r="2876" spans="1:18" ht="18" customHeight="1" x14ac:dyDescent="0.15">
      <c r="A2876" s="30">
        <v>6</v>
      </c>
      <c r="B2876" s="31" t="s">
        <v>1288</v>
      </c>
      <c r="C2876" s="31">
        <v>1</v>
      </c>
      <c r="D2876" s="31" t="s">
        <v>1289</v>
      </c>
      <c r="E2876" s="31">
        <v>7</v>
      </c>
      <c r="F2876" s="31" t="s">
        <v>1454</v>
      </c>
      <c r="G2876" s="31">
        <v>11</v>
      </c>
      <c r="H2876" s="31" t="s">
        <v>33</v>
      </c>
      <c r="I2876" s="32">
        <v>6</v>
      </c>
      <c r="J2876" s="83" t="s">
        <v>48</v>
      </c>
      <c r="K2876" s="98">
        <v>100</v>
      </c>
      <c r="L2876" s="98">
        <v>100</v>
      </c>
      <c r="M2876" s="98">
        <f t="shared" si="170"/>
        <v>0</v>
      </c>
      <c r="N2876" s="83" t="s">
        <v>1455</v>
      </c>
      <c r="O2876" s="98">
        <v>100000</v>
      </c>
      <c r="P2876" s="81"/>
      <c r="Q2876" s="33"/>
      <c r="R2876" s="39" t="s">
        <v>1292</v>
      </c>
    </row>
    <row r="2877" spans="1:18" ht="18" customHeight="1" x14ac:dyDescent="0.15">
      <c r="A2877" s="30">
        <v>6</v>
      </c>
      <c r="B2877" s="31" t="s">
        <v>1288</v>
      </c>
      <c r="C2877" s="31">
        <v>1</v>
      </c>
      <c r="D2877" s="31" t="s">
        <v>1289</v>
      </c>
      <c r="E2877" s="31">
        <v>7</v>
      </c>
      <c r="F2877" s="31" t="s">
        <v>1454</v>
      </c>
      <c r="G2877" s="32">
        <v>12</v>
      </c>
      <c r="H2877" s="32" t="s">
        <v>36</v>
      </c>
      <c r="I2877" s="32"/>
      <c r="J2877" s="83"/>
      <c r="K2877" s="98"/>
      <c r="L2877" s="98"/>
      <c r="M2877" s="98"/>
      <c r="N2877" s="83"/>
      <c r="O2877" s="33"/>
      <c r="P2877" s="81"/>
      <c r="Q2877" s="33"/>
      <c r="R2877" s="39" t="s">
        <v>1292</v>
      </c>
    </row>
    <row r="2878" spans="1:18" ht="18" customHeight="1" x14ac:dyDescent="0.15">
      <c r="A2878" s="30">
        <v>6</v>
      </c>
      <c r="B2878" s="31" t="s">
        <v>1288</v>
      </c>
      <c r="C2878" s="31">
        <v>1</v>
      </c>
      <c r="D2878" s="31" t="s">
        <v>1289</v>
      </c>
      <c r="E2878" s="31">
        <v>7</v>
      </c>
      <c r="F2878" s="31" t="s">
        <v>1454</v>
      </c>
      <c r="G2878" s="31">
        <v>12</v>
      </c>
      <c r="H2878" s="31" t="s">
        <v>36</v>
      </c>
      <c r="I2878" s="32">
        <v>1</v>
      </c>
      <c r="J2878" s="83" t="s">
        <v>37</v>
      </c>
      <c r="K2878" s="98">
        <v>28</v>
      </c>
      <c r="L2878" s="98">
        <v>28</v>
      </c>
      <c r="M2878" s="98">
        <f t="shared" ref="M2878:M2879" si="171">K2878-L2878</f>
        <v>0</v>
      </c>
      <c r="N2878" s="83" t="s">
        <v>4419</v>
      </c>
      <c r="O2878" s="98">
        <v>27600</v>
      </c>
      <c r="P2878" s="81"/>
      <c r="Q2878" s="33"/>
      <c r="R2878" s="39" t="s">
        <v>1292</v>
      </c>
    </row>
    <row r="2879" spans="1:18" ht="18" customHeight="1" x14ac:dyDescent="0.15">
      <c r="A2879" s="30">
        <v>6</v>
      </c>
      <c r="B2879" s="31" t="s">
        <v>1288</v>
      </c>
      <c r="C2879" s="31">
        <v>1</v>
      </c>
      <c r="D2879" s="31" t="s">
        <v>1289</v>
      </c>
      <c r="E2879" s="31">
        <v>7</v>
      </c>
      <c r="F2879" s="31" t="s">
        <v>1454</v>
      </c>
      <c r="G2879" s="31">
        <v>12</v>
      </c>
      <c r="H2879" s="31" t="s">
        <v>36</v>
      </c>
      <c r="I2879" s="32">
        <v>3</v>
      </c>
      <c r="J2879" s="83" t="s">
        <v>6</v>
      </c>
      <c r="K2879" s="98">
        <v>11</v>
      </c>
      <c r="L2879" s="98">
        <v>11</v>
      </c>
      <c r="M2879" s="98">
        <f t="shared" si="171"/>
        <v>0</v>
      </c>
      <c r="N2879" s="83" t="s">
        <v>1456</v>
      </c>
      <c r="O2879" s="98">
        <v>9720</v>
      </c>
      <c r="P2879" s="81"/>
      <c r="Q2879" s="33"/>
      <c r="R2879" s="39" t="s">
        <v>1292</v>
      </c>
    </row>
    <row r="2880" spans="1:18" ht="18" customHeight="1" x14ac:dyDescent="0.15">
      <c r="A2880" s="30">
        <v>6</v>
      </c>
      <c r="B2880" s="31" t="s">
        <v>1288</v>
      </c>
      <c r="C2880" s="31">
        <v>1</v>
      </c>
      <c r="D2880" s="31" t="s">
        <v>1289</v>
      </c>
      <c r="E2880" s="31">
        <v>7</v>
      </c>
      <c r="F2880" s="31" t="s">
        <v>1454</v>
      </c>
      <c r="G2880" s="31">
        <v>12</v>
      </c>
      <c r="H2880" s="31" t="s">
        <v>36</v>
      </c>
      <c r="I2880" s="31">
        <v>3</v>
      </c>
      <c r="J2880" s="84" t="s">
        <v>6</v>
      </c>
      <c r="K2880" s="98"/>
      <c r="L2880" s="98"/>
      <c r="M2880" s="98"/>
      <c r="N2880" s="83" t="s">
        <v>1457</v>
      </c>
      <c r="O2880" s="98">
        <v>1100</v>
      </c>
      <c r="P2880" s="81"/>
      <c r="Q2880" s="33"/>
      <c r="R2880" s="39" t="s">
        <v>1292</v>
      </c>
    </row>
    <row r="2881" spans="1:18" ht="18" customHeight="1" x14ac:dyDescent="0.15">
      <c r="A2881" s="30">
        <v>6</v>
      </c>
      <c r="B2881" s="31" t="s">
        <v>1288</v>
      </c>
      <c r="C2881" s="31">
        <v>1</v>
      </c>
      <c r="D2881" s="31" t="s">
        <v>1289</v>
      </c>
      <c r="E2881" s="31">
        <v>7</v>
      </c>
      <c r="F2881" s="31" t="s">
        <v>1454</v>
      </c>
      <c r="G2881" s="31">
        <v>12</v>
      </c>
      <c r="H2881" s="31" t="s">
        <v>36</v>
      </c>
      <c r="I2881" s="32">
        <v>11</v>
      </c>
      <c r="J2881" s="83" t="s">
        <v>38</v>
      </c>
      <c r="K2881" s="98">
        <v>41</v>
      </c>
      <c r="L2881" s="98">
        <v>41</v>
      </c>
      <c r="M2881" s="98">
        <f>K2881-L2881</f>
        <v>0</v>
      </c>
      <c r="N2881" s="83" t="s">
        <v>1458</v>
      </c>
      <c r="O2881" s="98">
        <v>14990</v>
      </c>
      <c r="P2881" s="81"/>
      <c r="Q2881" s="33"/>
      <c r="R2881" s="39" t="s">
        <v>1292</v>
      </c>
    </row>
    <row r="2882" spans="1:18" ht="18" customHeight="1" x14ac:dyDescent="0.15">
      <c r="A2882" s="30">
        <v>6</v>
      </c>
      <c r="B2882" s="31" t="s">
        <v>1288</v>
      </c>
      <c r="C2882" s="31">
        <v>1</v>
      </c>
      <c r="D2882" s="31" t="s">
        <v>1289</v>
      </c>
      <c r="E2882" s="31">
        <v>7</v>
      </c>
      <c r="F2882" s="31" t="s">
        <v>1454</v>
      </c>
      <c r="G2882" s="31">
        <v>12</v>
      </c>
      <c r="H2882" s="31" t="s">
        <v>36</v>
      </c>
      <c r="I2882" s="31">
        <v>11</v>
      </c>
      <c r="J2882" s="84" t="s">
        <v>38</v>
      </c>
      <c r="K2882" s="98"/>
      <c r="L2882" s="98"/>
      <c r="M2882" s="98"/>
      <c r="N2882" s="83" t="s">
        <v>1459</v>
      </c>
      <c r="O2882" s="98">
        <v>25070</v>
      </c>
      <c r="P2882" s="81"/>
      <c r="Q2882" s="33"/>
      <c r="R2882" s="39" t="s">
        <v>1292</v>
      </c>
    </row>
    <row r="2883" spans="1:18" ht="18" customHeight="1" x14ac:dyDescent="0.15">
      <c r="A2883" s="30">
        <v>6</v>
      </c>
      <c r="B2883" s="31" t="s">
        <v>1288</v>
      </c>
      <c r="C2883" s="31">
        <v>1</v>
      </c>
      <c r="D2883" s="31" t="s">
        <v>1289</v>
      </c>
      <c r="E2883" s="31">
        <v>7</v>
      </c>
      <c r="F2883" s="31" t="s">
        <v>1454</v>
      </c>
      <c r="G2883" s="32">
        <v>14</v>
      </c>
      <c r="H2883" s="32" t="s">
        <v>40</v>
      </c>
      <c r="I2883" s="32"/>
      <c r="J2883" s="83"/>
      <c r="K2883" s="98"/>
      <c r="L2883" s="98"/>
      <c r="M2883" s="98"/>
      <c r="N2883" s="83"/>
      <c r="O2883" s="33"/>
      <c r="P2883" s="81"/>
      <c r="Q2883" s="33"/>
      <c r="R2883" s="39" t="s">
        <v>1292</v>
      </c>
    </row>
    <row r="2884" spans="1:18" ht="18" customHeight="1" x14ac:dyDescent="0.15">
      <c r="A2884" s="30">
        <v>6</v>
      </c>
      <c r="B2884" s="31" t="s">
        <v>1288</v>
      </c>
      <c r="C2884" s="31">
        <v>1</v>
      </c>
      <c r="D2884" s="31" t="s">
        <v>1289</v>
      </c>
      <c r="E2884" s="31">
        <v>7</v>
      </c>
      <c r="F2884" s="31" t="s">
        <v>1454</v>
      </c>
      <c r="G2884" s="31">
        <v>14</v>
      </c>
      <c r="H2884" s="31" t="s">
        <v>40</v>
      </c>
      <c r="I2884" s="32">
        <v>1</v>
      </c>
      <c r="J2884" s="83" t="s">
        <v>41</v>
      </c>
      <c r="K2884" s="98">
        <v>5</v>
      </c>
      <c r="L2884" s="98">
        <v>5</v>
      </c>
      <c r="M2884" s="98">
        <f>K2884-L2884</f>
        <v>0</v>
      </c>
      <c r="N2884" s="83" t="s">
        <v>1460</v>
      </c>
      <c r="O2884" s="98">
        <v>5000</v>
      </c>
      <c r="P2884" s="81"/>
      <c r="Q2884" s="33"/>
      <c r="R2884" s="39" t="s">
        <v>1292</v>
      </c>
    </row>
    <row r="2885" spans="1:18" ht="18" customHeight="1" x14ac:dyDescent="0.15">
      <c r="A2885" s="30">
        <v>6</v>
      </c>
      <c r="B2885" s="31" t="s">
        <v>1288</v>
      </c>
      <c r="C2885" s="31">
        <v>1</v>
      </c>
      <c r="D2885" s="31" t="s">
        <v>1289</v>
      </c>
      <c r="E2885" s="31">
        <v>7</v>
      </c>
      <c r="F2885" s="31" t="s">
        <v>1454</v>
      </c>
      <c r="G2885" s="32">
        <v>19</v>
      </c>
      <c r="H2885" s="32" t="s">
        <v>42</v>
      </c>
      <c r="I2885" s="32"/>
      <c r="J2885" s="83"/>
      <c r="K2885" s="98"/>
      <c r="L2885" s="98"/>
      <c r="M2885" s="98"/>
      <c r="N2885" s="83"/>
      <c r="O2885" s="33"/>
      <c r="P2885" s="81"/>
      <c r="Q2885" s="33"/>
      <c r="R2885" s="39" t="s">
        <v>1292</v>
      </c>
    </row>
    <row r="2886" spans="1:18" ht="18" customHeight="1" x14ac:dyDescent="0.15">
      <c r="A2886" s="30">
        <v>6</v>
      </c>
      <c r="B2886" s="31" t="s">
        <v>1288</v>
      </c>
      <c r="C2886" s="31">
        <v>1</v>
      </c>
      <c r="D2886" s="31" t="s">
        <v>1289</v>
      </c>
      <c r="E2886" s="31">
        <v>7</v>
      </c>
      <c r="F2886" s="31" t="s">
        <v>1454</v>
      </c>
      <c r="G2886" s="31">
        <v>19</v>
      </c>
      <c r="H2886" s="31" t="s">
        <v>42</v>
      </c>
      <c r="I2886" s="32">
        <v>11</v>
      </c>
      <c r="J2886" s="83" t="s">
        <v>43</v>
      </c>
      <c r="K2886" s="98">
        <v>80</v>
      </c>
      <c r="L2886" s="98">
        <v>80</v>
      </c>
      <c r="M2886" s="98">
        <f t="shared" ref="M2886:M2887" si="172">K2886-L2886</f>
        <v>0</v>
      </c>
      <c r="N2886" s="83" t="s">
        <v>1461</v>
      </c>
      <c r="O2886" s="98">
        <v>80000</v>
      </c>
      <c r="P2886" s="81"/>
      <c r="Q2886" s="33"/>
      <c r="R2886" s="39" t="s">
        <v>1292</v>
      </c>
    </row>
    <row r="2887" spans="1:18" ht="18" customHeight="1" x14ac:dyDescent="0.15">
      <c r="A2887" s="30">
        <v>6</v>
      </c>
      <c r="B2887" s="31" t="s">
        <v>1288</v>
      </c>
      <c r="C2887" s="31">
        <v>1</v>
      </c>
      <c r="D2887" s="31" t="s">
        <v>1289</v>
      </c>
      <c r="E2887" s="31">
        <v>7</v>
      </c>
      <c r="F2887" s="31" t="s">
        <v>1454</v>
      </c>
      <c r="G2887" s="31">
        <v>19</v>
      </c>
      <c r="H2887" s="31" t="s">
        <v>42</v>
      </c>
      <c r="I2887" s="32">
        <v>21</v>
      </c>
      <c r="J2887" s="83" t="s">
        <v>477</v>
      </c>
      <c r="K2887" s="98">
        <v>5144</v>
      </c>
      <c r="L2887" s="98">
        <v>4730</v>
      </c>
      <c r="M2887" s="98">
        <f t="shared" si="172"/>
        <v>414</v>
      </c>
      <c r="N2887" s="83" t="s">
        <v>1462</v>
      </c>
      <c r="O2887" s="98">
        <v>2143400</v>
      </c>
      <c r="P2887" s="81"/>
      <c r="Q2887" s="33"/>
      <c r="R2887" s="39" t="s">
        <v>1292</v>
      </c>
    </row>
    <row r="2888" spans="1:18" ht="18" customHeight="1" x14ac:dyDescent="0.15">
      <c r="A2888" s="30">
        <v>6</v>
      </c>
      <c r="B2888" s="31" t="s">
        <v>1288</v>
      </c>
      <c r="C2888" s="31">
        <v>1</v>
      </c>
      <c r="D2888" s="31" t="s">
        <v>1289</v>
      </c>
      <c r="E2888" s="31">
        <v>7</v>
      </c>
      <c r="F2888" s="31" t="s">
        <v>1454</v>
      </c>
      <c r="G2888" s="31">
        <v>19</v>
      </c>
      <c r="H2888" s="31" t="s">
        <v>42</v>
      </c>
      <c r="I2888" s="31">
        <v>21</v>
      </c>
      <c r="J2888" s="84" t="s">
        <v>477</v>
      </c>
      <c r="K2888" s="98"/>
      <c r="L2888" s="98"/>
      <c r="M2888" s="98"/>
      <c r="N2888" s="83" t="s">
        <v>1463</v>
      </c>
      <c r="O2888" s="98"/>
      <c r="P2888" s="81"/>
      <c r="Q2888" s="33"/>
      <c r="R2888" s="39" t="s">
        <v>1292</v>
      </c>
    </row>
    <row r="2889" spans="1:18" ht="18" customHeight="1" x14ac:dyDescent="0.15">
      <c r="A2889" s="30">
        <v>6</v>
      </c>
      <c r="B2889" s="31" t="s">
        <v>1288</v>
      </c>
      <c r="C2889" s="31">
        <v>1</v>
      </c>
      <c r="D2889" s="31" t="s">
        <v>1289</v>
      </c>
      <c r="E2889" s="31">
        <v>7</v>
      </c>
      <c r="F2889" s="31" t="s">
        <v>1454</v>
      </c>
      <c r="G2889" s="31">
        <v>19</v>
      </c>
      <c r="H2889" s="31" t="s">
        <v>42</v>
      </c>
      <c r="I2889" s="31">
        <v>21</v>
      </c>
      <c r="J2889" s="84" t="s">
        <v>477</v>
      </c>
      <c r="K2889" s="98"/>
      <c r="L2889" s="98"/>
      <c r="M2889" s="98"/>
      <c r="N2889" s="83" t="s">
        <v>1464</v>
      </c>
      <c r="O2889" s="98"/>
      <c r="P2889" s="81"/>
      <c r="Q2889" s="33"/>
      <c r="R2889" s="39" t="s">
        <v>1292</v>
      </c>
    </row>
    <row r="2890" spans="1:18" ht="18" customHeight="1" x14ac:dyDescent="0.15">
      <c r="A2890" s="30">
        <v>6</v>
      </c>
      <c r="B2890" s="31" t="s">
        <v>1288</v>
      </c>
      <c r="C2890" s="31">
        <v>1</v>
      </c>
      <c r="D2890" s="31" t="s">
        <v>1289</v>
      </c>
      <c r="E2890" s="31">
        <v>7</v>
      </c>
      <c r="F2890" s="31" t="s">
        <v>1454</v>
      </c>
      <c r="G2890" s="31">
        <v>19</v>
      </c>
      <c r="H2890" s="31" t="s">
        <v>42</v>
      </c>
      <c r="I2890" s="31">
        <v>21</v>
      </c>
      <c r="J2890" s="84" t="s">
        <v>477</v>
      </c>
      <c r="K2890" s="98"/>
      <c r="L2890" s="98"/>
      <c r="M2890" s="98"/>
      <c r="N2890" s="83" t="s">
        <v>1465</v>
      </c>
      <c r="O2890" s="98"/>
      <c r="P2890" s="81"/>
      <c r="Q2890" s="33"/>
      <c r="R2890" s="39" t="s">
        <v>1292</v>
      </c>
    </row>
    <row r="2891" spans="1:18" ht="18" customHeight="1" x14ac:dyDescent="0.15">
      <c r="A2891" s="30">
        <v>6</v>
      </c>
      <c r="B2891" s="31" t="s">
        <v>1288</v>
      </c>
      <c r="C2891" s="31">
        <v>1</v>
      </c>
      <c r="D2891" s="31" t="s">
        <v>1289</v>
      </c>
      <c r="E2891" s="31">
        <v>7</v>
      </c>
      <c r="F2891" s="31" t="s">
        <v>1454</v>
      </c>
      <c r="G2891" s="31">
        <v>19</v>
      </c>
      <c r="H2891" s="31" t="s">
        <v>42</v>
      </c>
      <c r="I2891" s="31">
        <v>21</v>
      </c>
      <c r="J2891" s="84" t="s">
        <v>477</v>
      </c>
      <c r="K2891" s="98"/>
      <c r="L2891" s="98"/>
      <c r="M2891" s="98"/>
      <c r="N2891" s="83" t="s">
        <v>1466</v>
      </c>
      <c r="O2891" s="98"/>
      <c r="P2891" s="81"/>
      <c r="Q2891" s="33"/>
      <c r="R2891" s="39" t="s">
        <v>1292</v>
      </c>
    </row>
    <row r="2892" spans="1:18" ht="18" customHeight="1" x14ac:dyDescent="0.15">
      <c r="A2892" s="30">
        <v>6</v>
      </c>
      <c r="B2892" s="31" t="s">
        <v>1288</v>
      </c>
      <c r="C2892" s="31">
        <v>1</v>
      </c>
      <c r="D2892" s="31" t="s">
        <v>1289</v>
      </c>
      <c r="E2892" s="31">
        <v>7</v>
      </c>
      <c r="F2892" s="31" t="s">
        <v>1454</v>
      </c>
      <c r="G2892" s="31">
        <v>19</v>
      </c>
      <c r="H2892" s="31" t="s">
        <v>42</v>
      </c>
      <c r="I2892" s="31">
        <v>21</v>
      </c>
      <c r="J2892" s="84" t="s">
        <v>477</v>
      </c>
      <c r="K2892" s="98"/>
      <c r="L2892" s="98"/>
      <c r="M2892" s="98"/>
      <c r="N2892" s="83" t="s">
        <v>1467</v>
      </c>
      <c r="O2892" s="98">
        <v>3000000</v>
      </c>
      <c r="P2892" s="81"/>
      <c r="Q2892" s="33"/>
      <c r="R2892" s="39" t="s">
        <v>1292</v>
      </c>
    </row>
    <row r="2893" spans="1:18" ht="18" customHeight="1" x14ac:dyDescent="0.15">
      <c r="A2893" s="30">
        <v>6</v>
      </c>
      <c r="B2893" s="31" t="s">
        <v>1288</v>
      </c>
      <c r="C2893" s="31">
        <v>1</v>
      </c>
      <c r="D2893" s="31" t="s">
        <v>1289</v>
      </c>
      <c r="E2893" s="31">
        <v>7</v>
      </c>
      <c r="F2893" s="31" t="s">
        <v>1454</v>
      </c>
      <c r="G2893" s="31">
        <v>19</v>
      </c>
      <c r="H2893" s="31" t="s">
        <v>42</v>
      </c>
      <c r="I2893" s="32">
        <v>31</v>
      </c>
      <c r="J2893" s="83" t="s">
        <v>386</v>
      </c>
      <c r="K2893" s="98">
        <v>1800</v>
      </c>
      <c r="L2893" s="98">
        <v>2800</v>
      </c>
      <c r="M2893" s="98">
        <f>K2893-L2893</f>
        <v>-1000</v>
      </c>
      <c r="N2893" s="83" t="s">
        <v>1468</v>
      </c>
      <c r="O2893" s="98">
        <v>1800000</v>
      </c>
      <c r="P2893" s="81"/>
      <c r="Q2893" s="33"/>
      <c r="R2893" s="39" t="s">
        <v>1292</v>
      </c>
    </row>
    <row r="2894" spans="1:18" ht="18" customHeight="1" x14ac:dyDescent="0.15">
      <c r="A2894" s="30">
        <v>6</v>
      </c>
      <c r="B2894" s="31" t="s">
        <v>1288</v>
      </c>
      <c r="C2894" s="31">
        <v>1</v>
      </c>
      <c r="D2894" s="31" t="s">
        <v>1289</v>
      </c>
      <c r="E2894" s="31">
        <v>7</v>
      </c>
      <c r="F2894" s="31" t="s">
        <v>1454</v>
      </c>
      <c r="G2894" s="31">
        <v>19</v>
      </c>
      <c r="H2894" s="31" t="s">
        <v>42</v>
      </c>
      <c r="I2894" s="31">
        <v>31</v>
      </c>
      <c r="J2894" s="84" t="s">
        <v>386</v>
      </c>
      <c r="K2894" s="98"/>
      <c r="L2894" s="98"/>
      <c r="M2894" s="98"/>
      <c r="N2894" s="83" t="s">
        <v>1469</v>
      </c>
      <c r="O2894" s="98"/>
      <c r="P2894" s="81"/>
      <c r="Q2894" s="33"/>
      <c r="R2894" s="39" t="s">
        <v>1292</v>
      </c>
    </row>
    <row r="2895" spans="1:18" ht="18" customHeight="1" x14ac:dyDescent="0.15">
      <c r="A2895" s="30">
        <v>6</v>
      </c>
      <c r="B2895" s="31" t="s">
        <v>1288</v>
      </c>
      <c r="C2895" s="31">
        <v>1</v>
      </c>
      <c r="D2895" s="31" t="s">
        <v>1289</v>
      </c>
      <c r="E2895" s="31">
        <v>7</v>
      </c>
      <c r="F2895" s="31" t="s">
        <v>1454</v>
      </c>
      <c r="G2895" s="32">
        <v>27</v>
      </c>
      <c r="H2895" s="32" t="s">
        <v>54</v>
      </c>
      <c r="I2895" s="32"/>
      <c r="J2895" s="83"/>
      <c r="K2895" s="98"/>
      <c r="L2895" s="98"/>
      <c r="M2895" s="98"/>
      <c r="N2895" s="83"/>
      <c r="O2895" s="33"/>
      <c r="P2895" s="81"/>
      <c r="Q2895" s="33"/>
      <c r="R2895" s="39" t="s">
        <v>1292</v>
      </c>
    </row>
    <row r="2896" spans="1:18" ht="18" customHeight="1" x14ac:dyDescent="0.15">
      <c r="A2896" s="30">
        <v>6</v>
      </c>
      <c r="B2896" s="31" t="s">
        <v>1288</v>
      </c>
      <c r="C2896" s="31">
        <v>1</v>
      </c>
      <c r="D2896" s="31" t="s">
        <v>1289</v>
      </c>
      <c r="E2896" s="31">
        <v>7</v>
      </c>
      <c r="F2896" s="31" t="s">
        <v>1454</v>
      </c>
      <c r="G2896" s="31">
        <v>27</v>
      </c>
      <c r="H2896" s="31" t="s">
        <v>54</v>
      </c>
      <c r="I2896" s="32">
        <v>1</v>
      </c>
      <c r="J2896" s="83" t="s">
        <v>55</v>
      </c>
      <c r="K2896" s="98">
        <v>7</v>
      </c>
      <c r="L2896" s="98">
        <v>7</v>
      </c>
      <c r="M2896" s="98">
        <f>K2896-L2896</f>
        <v>0</v>
      </c>
      <c r="N2896" s="83" t="s">
        <v>1470</v>
      </c>
      <c r="O2896" s="98">
        <v>6600</v>
      </c>
      <c r="P2896" s="81"/>
      <c r="Q2896" s="33"/>
      <c r="R2896" s="39" t="s">
        <v>1292</v>
      </c>
    </row>
    <row r="2897" spans="1:18" s="6" customFormat="1" ht="18" customHeight="1" x14ac:dyDescent="0.15">
      <c r="A2897" s="13">
        <v>6</v>
      </c>
      <c r="B2897" s="14" t="s">
        <v>3062</v>
      </c>
      <c r="C2897" s="19">
        <v>1</v>
      </c>
      <c r="D2897" s="14" t="s">
        <v>1289</v>
      </c>
      <c r="E2897" s="20">
        <v>8</v>
      </c>
      <c r="F2897" s="21" t="s">
        <v>3075</v>
      </c>
      <c r="G2897" s="20"/>
      <c r="H2897" s="21"/>
      <c r="I2897" s="20"/>
      <c r="J2897" s="20"/>
      <c r="K2897" s="22">
        <f>IF(C2897="",SUMIFS($K2898:$K$6096,$A2898:$A$6096,A2897,$E2898:$E$6096,""),IF(E2897="",SUMIFS($K2898:$K$6096,$A2898:$A$6096,A2897,$C2898:$C$6096,C2897,$G2898:$G$6096,""),IF(G2897="",SUMIFS($K2898:$K$6096,$A2898:$A$6096,A2897,$C2898:$C$6096,C2897,$E2898:$E$6096,E2897,$R2898:$R$6096,R2897),IF(I2897="",SUMIFS($K2898:$K$6096,$A2898:$A$6096,A2897,$C2898:$C$6096,C2897,$E2898:$E$6096,E2897,$G2898:$G$6096,G2897,$R2898:$R$6096,R2897),0))))</f>
        <v>35066</v>
      </c>
      <c r="L2897" s="22">
        <f>IF(C2897="",SUMIFS($L2898:$L$6096,$A2898:$A$6096,A2897,$E2898:$E$6096,""),IF(E2897="",SUMIFS($L2898:$L$6096,$A2898:$A$6096,A2897,$C2898:$C$6096,C2897,$G2898:$G$6096,""),IF(G2897="",SUMIFS($L2898:$L$6096,$A2898:$A$6096,A2897,$C2898:$C$6096,C2897,$E2898:$E$6096,E2897,$R2898:$R$6096,R2897),IF(I2897="",SUMIFS($L2898:$L$6096,$A2898:$A$6096,A2897,$C2898:$C$6096,C2897,$E2898:$E$6096,E2897,$G2898:$G$6096,G2897,$R2898:$R$6096,R2897),0))))</f>
        <v>15852</v>
      </c>
      <c r="M2897" s="22">
        <f t="shared" ref="M2897" si="173">K2897-L2897</f>
        <v>19214</v>
      </c>
      <c r="N2897" s="77"/>
      <c r="O2897" s="23"/>
      <c r="P2897" s="60"/>
      <c r="Q2897" s="73">
        <f>IF(C2897="",SUMIFS($Q2898:$Q$6096,$A2898:$A$6096,A2897,$E2898:$E$6096,""),IF(E2897="",SUMIFS($Q2898:$Q$6096,$A2898:$A$6096,A2897,$C2898:$C$6096,C2897,$G2898:$G$6096,""),IF(G2897="",SUMIFS($Q2898:$Q$6096,$A2898:$A$6096,A2897,$C2898:$C$6096,C2897,$E2898:$E$6096,E2897,$R2898:$R$6096,R2897),IF(I2897="",SUMIFS($Q2898:$Q$6096,$A2898:$A$6096,A2897,$C2898:$C$6096,C2897,$E2898:$E$6096,E2897,$G2898:$G$6096,G2897,$R2898:$R$6096,R2897),0))))</f>
        <v>19483</v>
      </c>
      <c r="R2897" s="61" t="s">
        <v>3064</v>
      </c>
    </row>
    <row r="2898" spans="1:18" ht="18" customHeight="1" x14ac:dyDescent="0.15">
      <c r="A2898" s="30">
        <v>6</v>
      </c>
      <c r="B2898" s="31" t="s">
        <v>1288</v>
      </c>
      <c r="C2898" s="31">
        <v>1</v>
      </c>
      <c r="D2898" s="31" t="s">
        <v>1289</v>
      </c>
      <c r="E2898" s="31">
        <v>8</v>
      </c>
      <c r="F2898" s="31" t="s">
        <v>1471</v>
      </c>
      <c r="G2898" s="32">
        <v>11</v>
      </c>
      <c r="H2898" s="32" t="s">
        <v>33</v>
      </c>
      <c r="I2898" s="32"/>
      <c r="J2898" s="83"/>
      <c r="K2898" s="98"/>
      <c r="L2898" s="98"/>
      <c r="M2898" s="98"/>
      <c r="N2898" s="83"/>
      <c r="O2898" s="33"/>
      <c r="P2898" s="81" t="s">
        <v>2891</v>
      </c>
      <c r="Q2898" s="33">
        <v>70</v>
      </c>
      <c r="R2898" s="39" t="s">
        <v>1292</v>
      </c>
    </row>
    <row r="2899" spans="1:18" ht="18" customHeight="1" x14ac:dyDescent="0.15">
      <c r="A2899" s="30">
        <v>6</v>
      </c>
      <c r="B2899" s="31" t="s">
        <v>1288</v>
      </c>
      <c r="C2899" s="31">
        <v>1</v>
      </c>
      <c r="D2899" s="31" t="s">
        <v>1289</v>
      </c>
      <c r="E2899" s="31">
        <v>8</v>
      </c>
      <c r="F2899" s="31" t="s">
        <v>1471</v>
      </c>
      <c r="G2899" s="31">
        <v>11</v>
      </c>
      <c r="H2899" s="31" t="s">
        <v>33</v>
      </c>
      <c r="I2899" s="32">
        <v>1</v>
      </c>
      <c r="J2899" s="83" t="s">
        <v>34</v>
      </c>
      <c r="K2899" s="98">
        <v>104</v>
      </c>
      <c r="L2899" s="98">
        <v>104</v>
      </c>
      <c r="M2899" s="98">
        <f>K2899-L2899</f>
        <v>0</v>
      </c>
      <c r="N2899" s="83" t="s">
        <v>1472</v>
      </c>
      <c r="O2899" s="98"/>
      <c r="P2899" s="81" t="s">
        <v>2784</v>
      </c>
      <c r="Q2899" s="33">
        <v>613</v>
      </c>
      <c r="R2899" s="39" t="s">
        <v>1292</v>
      </c>
    </row>
    <row r="2900" spans="1:18" ht="18" customHeight="1" x14ac:dyDescent="0.15">
      <c r="A2900" s="30">
        <v>6</v>
      </c>
      <c r="B2900" s="31" t="s">
        <v>1288</v>
      </c>
      <c r="C2900" s="31">
        <v>1</v>
      </c>
      <c r="D2900" s="31" t="s">
        <v>1289</v>
      </c>
      <c r="E2900" s="31">
        <v>8</v>
      </c>
      <c r="F2900" s="31" t="s">
        <v>1471</v>
      </c>
      <c r="G2900" s="31">
        <v>11</v>
      </c>
      <c r="H2900" s="31" t="s">
        <v>33</v>
      </c>
      <c r="I2900" s="31">
        <v>1</v>
      </c>
      <c r="J2900" s="84" t="s">
        <v>34</v>
      </c>
      <c r="K2900" s="98"/>
      <c r="L2900" s="98"/>
      <c r="M2900" s="98"/>
      <c r="N2900" s="83" t="s">
        <v>4420</v>
      </c>
      <c r="O2900" s="98">
        <v>84000</v>
      </c>
      <c r="P2900" s="81" t="s">
        <v>4787</v>
      </c>
      <c r="Q2900" s="33">
        <v>18800</v>
      </c>
      <c r="R2900" s="39" t="s">
        <v>1292</v>
      </c>
    </row>
    <row r="2901" spans="1:18" ht="18" customHeight="1" x14ac:dyDescent="0.15">
      <c r="A2901" s="30">
        <v>6</v>
      </c>
      <c r="B2901" s="31" t="s">
        <v>1288</v>
      </c>
      <c r="C2901" s="31">
        <v>1</v>
      </c>
      <c r="D2901" s="31" t="s">
        <v>1289</v>
      </c>
      <c r="E2901" s="31">
        <v>8</v>
      </c>
      <c r="F2901" s="31" t="s">
        <v>1471</v>
      </c>
      <c r="G2901" s="31">
        <v>11</v>
      </c>
      <c r="H2901" s="31" t="s">
        <v>33</v>
      </c>
      <c r="I2901" s="31">
        <v>1</v>
      </c>
      <c r="J2901" s="84" t="s">
        <v>34</v>
      </c>
      <c r="K2901" s="98"/>
      <c r="L2901" s="98"/>
      <c r="M2901" s="98"/>
      <c r="N2901" s="83" t="s">
        <v>1473</v>
      </c>
      <c r="O2901" s="98">
        <v>20000</v>
      </c>
      <c r="P2901" s="81" t="s">
        <v>4786</v>
      </c>
      <c r="Q2901" s="33"/>
      <c r="R2901" s="39" t="s">
        <v>1292</v>
      </c>
    </row>
    <row r="2902" spans="1:18" ht="18" customHeight="1" x14ac:dyDescent="0.15">
      <c r="A2902" s="30">
        <v>6</v>
      </c>
      <c r="B2902" s="31" t="s">
        <v>1288</v>
      </c>
      <c r="C2902" s="31">
        <v>1</v>
      </c>
      <c r="D2902" s="31" t="s">
        <v>1289</v>
      </c>
      <c r="E2902" s="31">
        <v>8</v>
      </c>
      <c r="F2902" s="31" t="s">
        <v>1471</v>
      </c>
      <c r="G2902" s="31">
        <v>11</v>
      </c>
      <c r="H2902" s="31" t="s">
        <v>33</v>
      </c>
      <c r="I2902" s="32">
        <v>2</v>
      </c>
      <c r="J2902" s="83" t="s">
        <v>46</v>
      </c>
      <c r="K2902" s="98">
        <v>1169</v>
      </c>
      <c r="L2902" s="98">
        <v>900</v>
      </c>
      <c r="M2902" s="98">
        <f>K2902-L2902</f>
        <v>269</v>
      </c>
      <c r="N2902" s="83" t="s">
        <v>4421</v>
      </c>
      <c r="O2902" s="98">
        <v>84000</v>
      </c>
      <c r="P2902" s="81"/>
      <c r="Q2902" s="33"/>
      <c r="R2902" s="39" t="s">
        <v>1292</v>
      </c>
    </row>
    <row r="2903" spans="1:18" ht="18" customHeight="1" x14ac:dyDescent="0.15">
      <c r="A2903" s="30">
        <v>6</v>
      </c>
      <c r="B2903" s="31" t="s">
        <v>1288</v>
      </c>
      <c r="C2903" s="31">
        <v>1</v>
      </c>
      <c r="D2903" s="31" t="s">
        <v>1289</v>
      </c>
      <c r="E2903" s="31">
        <v>8</v>
      </c>
      <c r="F2903" s="31" t="s">
        <v>1471</v>
      </c>
      <c r="G2903" s="31">
        <v>11</v>
      </c>
      <c r="H2903" s="31" t="s">
        <v>33</v>
      </c>
      <c r="I2903" s="31">
        <v>2</v>
      </c>
      <c r="J2903" s="84" t="s">
        <v>46</v>
      </c>
      <c r="K2903" s="98"/>
      <c r="L2903" s="98"/>
      <c r="M2903" s="98"/>
      <c r="N2903" s="83" t="s">
        <v>4422</v>
      </c>
      <c r="O2903" s="98">
        <v>330000</v>
      </c>
      <c r="P2903" s="81"/>
      <c r="Q2903" s="33"/>
      <c r="R2903" s="39" t="s">
        <v>1292</v>
      </c>
    </row>
    <row r="2904" spans="1:18" ht="18" customHeight="1" x14ac:dyDescent="0.15">
      <c r="A2904" s="30">
        <v>6</v>
      </c>
      <c r="B2904" s="31" t="s">
        <v>1288</v>
      </c>
      <c r="C2904" s="31">
        <v>1</v>
      </c>
      <c r="D2904" s="31" t="s">
        <v>1289</v>
      </c>
      <c r="E2904" s="31">
        <v>8</v>
      </c>
      <c r="F2904" s="31" t="s">
        <v>1471</v>
      </c>
      <c r="G2904" s="31">
        <v>11</v>
      </c>
      <c r="H2904" s="31" t="s">
        <v>33</v>
      </c>
      <c r="I2904" s="31">
        <v>2</v>
      </c>
      <c r="J2904" s="84" t="s">
        <v>46</v>
      </c>
      <c r="K2904" s="98"/>
      <c r="L2904" s="98"/>
      <c r="M2904" s="98"/>
      <c r="N2904" s="83" t="s">
        <v>4423</v>
      </c>
      <c r="O2904" s="98">
        <v>48000</v>
      </c>
      <c r="P2904" s="81"/>
      <c r="Q2904" s="33"/>
      <c r="R2904" s="39" t="s">
        <v>1292</v>
      </c>
    </row>
    <row r="2905" spans="1:18" ht="18" customHeight="1" x14ac:dyDescent="0.15">
      <c r="A2905" s="30">
        <v>6</v>
      </c>
      <c r="B2905" s="31" t="s">
        <v>1288</v>
      </c>
      <c r="C2905" s="31">
        <v>1</v>
      </c>
      <c r="D2905" s="31" t="s">
        <v>1289</v>
      </c>
      <c r="E2905" s="31">
        <v>8</v>
      </c>
      <c r="F2905" s="31" t="s">
        <v>1471</v>
      </c>
      <c r="G2905" s="31">
        <v>11</v>
      </c>
      <c r="H2905" s="31" t="s">
        <v>33</v>
      </c>
      <c r="I2905" s="31">
        <v>2</v>
      </c>
      <c r="J2905" s="84" t="s">
        <v>46</v>
      </c>
      <c r="K2905" s="98"/>
      <c r="L2905" s="98"/>
      <c r="M2905" s="98"/>
      <c r="N2905" s="83" t="s">
        <v>4424</v>
      </c>
      <c r="O2905" s="98">
        <v>558000</v>
      </c>
      <c r="P2905" s="81"/>
      <c r="Q2905" s="33"/>
      <c r="R2905" s="39" t="s">
        <v>1292</v>
      </c>
    </row>
    <row r="2906" spans="1:18" ht="18" customHeight="1" x14ac:dyDescent="0.15">
      <c r="A2906" s="30">
        <v>6</v>
      </c>
      <c r="B2906" s="31" t="s">
        <v>1288</v>
      </c>
      <c r="C2906" s="31">
        <v>1</v>
      </c>
      <c r="D2906" s="31" t="s">
        <v>1289</v>
      </c>
      <c r="E2906" s="31">
        <v>8</v>
      </c>
      <c r="F2906" s="31" t="s">
        <v>1471</v>
      </c>
      <c r="G2906" s="31">
        <v>11</v>
      </c>
      <c r="H2906" s="31" t="s">
        <v>33</v>
      </c>
      <c r="I2906" s="31">
        <v>2</v>
      </c>
      <c r="J2906" s="84" t="s">
        <v>46</v>
      </c>
      <c r="K2906" s="98"/>
      <c r="L2906" s="98"/>
      <c r="M2906" s="98"/>
      <c r="N2906" s="83" t="s">
        <v>4425</v>
      </c>
      <c r="O2906" s="98">
        <v>122760</v>
      </c>
      <c r="P2906" s="81"/>
      <c r="Q2906" s="33"/>
      <c r="R2906" s="39" t="s">
        <v>1292</v>
      </c>
    </row>
    <row r="2907" spans="1:18" ht="18" customHeight="1" x14ac:dyDescent="0.15">
      <c r="A2907" s="30">
        <v>6</v>
      </c>
      <c r="B2907" s="31" t="s">
        <v>1288</v>
      </c>
      <c r="C2907" s="31">
        <v>1</v>
      </c>
      <c r="D2907" s="31" t="s">
        <v>1289</v>
      </c>
      <c r="E2907" s="31">
        <v>8</v>
      </c>
      <c r="F2907" s="31" t="s">
        <v>1471</v>
      </c>
      <c r="G2907" s="31">
        <v>11</v>
      </c>
      <c r="H2907" s="31" t="s">
        <v>33</v>
      </c>
      <c r="I2907" s="31">
        <v>2</v>
      </c>
      <c r="J2907" s="84" t="s">
        <v>46</v>
      </c>
      <c r="K2907" s="98"/>
      <c r="L2907" s="98"/>
      <c r="M2907" s="98"/>
      <c r="N2907" s="83" t="s">
        <v>4426</v>
      </c>
      <c r="O2907" s="98">
        <v>26040</v>
      </c>
      <c r="P2907" s="81"/>
      <c r="Q2907" s="33"/>
      <c r="R2907" s="39" t="s">
        <v>1292</v>
      </c>
    </row>
    <row r="2908" spans="1:18" ht="18" customHeight="1" x14ac:dyDescent="0.15">
      <c r="A2908" s="30">
        <v>6</v>
      </c>
      <c r="B2908" s="31" t="s">
        <v>1288</v>
      </c>
      <c r="C2908" s="31">
        <v>1</v>
      </c>
      <c r="D2908" s="31" t="s">
        <v>1289</v>
      </c>
      <c r="E2908" s="31">
        <v>8</v>
      </c>
      <c r="F2908" s="31" t="s">
        <v>1471</v>
      </c>
      <c r="G2908" s="31">
        <v>11</v>
      </c>
      <c r="H2908" s="31" t="s">
        <v>33</v>
      </c>
      <c r="I2908" s="32">
        <v>5</v>
      </c>
      <c r="J2908" s="83" t="s">
        <v>47</v>
      </c>
      <c r="K2908" s="98">
        <v>5814</v>
      </c>
      <c r="L2908" s="98">
        <v>5598</v>
      </c>
      <c r="M2908" s="98">
        <f>K2908-L2908</f>
        <v>216</v>
      </c>
      <c r="N2908" s="83" t="s">
        <v>4427</v>
      </c>
      <c r="O2908" s="98">
        <v>3900000</v>
      </c>
      <c r="P2908" s="81"/>
      <c r="Q2908" s="33"/>
      <c r="R2908" s="39" t="s">
        <v>1292</v>
      </c>
    </row>
    <row r="2909" spans="1:18" ht="18" customHeight="1" x14ac:dyDescent="0.15">
      <c r="A2909" s="30">
        <v>6</v>
      </c>
      <c r="B2909" s="31" t="s">
        <v>1288</v>
      </c>
      <c r="C2909" s="31">
        <v>1</v>
      </c>
      <c r="D2909" s="31" t="s">
        <v>1289</v>
      </c>
      <c r="E2909" s="31">
        <v>8</v>
      </c>
      <c r="F2909" s="31" t="s">
        <v>1471</v>
      </c>
      <c r="G2909" s="31">
        <v>11</v>
      </c>
      <c r="H2909" s="31" t="s">
        <v>33</v>
      </c>
      <c r="I2909" s="31">
        <v>5</v>
      </c>
      <c r="J2909" s="84" t="s">
        <v>47</v>
      </c>
      <c r="K2909" s="98"/>
      <c r="L2909" s="98"/>
      <c r="M2909" s="98"/>
      <c r="N2909" s="83" t="s">
        <v>4428</v>
      </c>
      <c r="O2909" s="98">
        <v>840000</v>
      </c>
      <c r="P2909" s="81"/>
      <c r="Q2909" s="33"/>
      <c r="R2909" s="39" t="s">
        <v>1292</v>
      </c>
    </row>
    <row r="2910" spans="1:18" ht="18" customHeight="1" x14ac:dyDescent="0.15">
      <c r="A2910" s="30">
        <v>6</v>
      </c>
      <c r="B2910" s="31" t="s">
        <v>1288</v>
      </c>
      <c r="C2910" s="31">
        <v>1</v>
      </c>
      <c r="D2910" s="31" t="s">
        <v>1289</v>
      </c>
      <c r="E2910" s="31">
        <v>8</v>
      </c>
      <c r="F2910" s="31" t="s">
        <v>1471</v>
      </c>
      <c r="G2910" s="31">
        <v>11</v>
      </c>
      <c r="H2910" s="31" t="s">
        <v>33</v>
      </c>
      <c r="I2910" s="31">
        <v>5</v>
      </c>
      <c r="J2910" s="84" t="s">
        <v>47</v>
      </c>
      <c r="K2910" s="98"/>
      <c r="L2910" s="98"/>
      <c r="M2910" s="98"/>
      <c r="N2910" s="83" t="s">
        <v>4429</v>
      </c>
      <c r="O2910" s="98">
        <v>66000</v>
      </c>
      <c r="P2910" s="81"/>
      <c r="Q2910" s="33"/>
      <c r="R2910" s="39" t="s">
        <v>1292</v>
      </c>
    </row>
    <row r="2911" spans="1:18" ht="18" customHeight="1" x14ac:dyDescent="0.15">
      <c r="A2911" s="30">
        <v>6</v>
      </c>
      <c r="B2911" s="31" t="s">
        <v>1288</v>
      </c>
      <c r="C2911" s="31">
        <v>1</v>
      </c>
      <c r="D2911" s="31" t="s">
        <v>1289</v>
      </c>
      <c r="E2911" s="31">
        <v>8</v>
      </c>
      <c r="F2911" s="31" t="s">
        <v>1471</v>
      </c>
      <c r="G2911" s="31">
        <v>11</v>
      </c>
      <c r="H2911" s="31" t="s">
        <v>33</v>
      </c>
      <c r="I2911" s="31">
        <v>5</v>
      </c>
      <c r="J2911" s="84" t="s">
        <v>47</v>
      </c>
      <c r="K2911" s="98"/>
      <c r="L2911" s="98"/>
      <c r="M2911" s="98"/>
      <c r="N2911" s="83" t="s">
        <v>4430</v>
      </c>
      <c r="O2911" s="98">
        <v>300000</v>
      </c>
      <c r="P2911" s="81"/>
      <c r="Q2911" s="33"/>
      <c r="R2911" s="39" t="s">
        <v>1292</v>
      </c>
    </row>
    <row r="2912" spans="1:18" ht="18" customHeight="1" x14ac:dyDescent="0.15">
      <c r="A2912" s="30">
        <v>6</v>
      </c>
      <c r="B2912" s="31" t="s">
        <v>1288</v>
      </c>
      <c r="C2912" s="31">
        <v>1</v>
      </c>
      <c r="D2912" s="31" t="s">
        <v>1289</v>
      </c>
      <c r="E2912" s="31">
        <v>8</v>
      </c>
      <c r="F2912" s="31" t="s">
        <v>1471</v>
      </c>
      <c r="G2912" s="31">
        <v>11</v>
      </c>
      <c r="H2912" s="31" t="s">
        <v>33</v>
      </c>
      <c r="I2912" s="31">
        <v>5</v>
      </c>
      <c r="J2912" s="84" t="s">
        <v>47</v>
      </c>
      <c r="K2912" s="98"/>
      <c r="L2912" s="98"/>
      <c r="M2912" s="98"/>
      <c r="N2912" s="83" t="s">
        <v>4431</v>
      </c>
      <c r="O2912" s="98">
        <v>450000</v>
      </c>
      <c r="P2912" s="81"/>
      <c r="Q2912" s="33"/>
      <c r="R2912" s="39" t="s">
        <v>1292</v>
      </c>
    </row>
    <row r="2913" spans="1:18" ht="18" customHeight="1" x14ac:dyDescent="0.15">
      <c r="A2913" s="30">
        <v>6</v>
      </c>
      <c r="B2913" s="31" t="s">
        <v>1288</v>
      </c>
      <c r="C2913" s="31">
        <v>1</v>
      </c>
      <c r="D2913" s="31" t="s">
        <v>1289</v>
      </c>
      <c r="E2913" s="31">
        <v>8</v>
      </c>
      <c r="F2913" s="31" t="s">
        <v>1471</v>
      </c>
      <c r="G2913" s="31">
        <v>11</v>
      </c>
      <c r="H2913" s="31" t="s">
        <v>33</v>
      </c>
      <c r="I2913" s="31">
        <v>5</v>
      </c>
      <c r="J2913" s="84" t="s">
        <v>47</v>
      </c>
      <c r="K2913" s="98"/>
      <c r="L2913" s="98"/>
      <c r="M2913" s="98"/>
      <c r="N2913" s="83" t="s">
        <v>4432</v>
      </c>
      <c r="O2913" s="98">
        <v>156000</v>
      </c>
      <c r="P2913" s="81"/>
      <c r="Q2913" s="33"/>
      <c r="R2913" s="39" t="s">
        <v>1292</v>
      </c>
    </row>
    <row r="2914" spans="1:18" ht="18" customHeight="1" x14ac:dyDescent="0.15">
      <c r="A2914" s="30">
        <v>6</v>
      </c>
      <c r="B2914" s="31" t="s">
        <v>1288</v>
      </c>
      <c r="C2914" s="31">
        <v>1</v>
      </c>
      <c r="D2914" s="31" t="s">
        <v>1289</v>
      </c>
      <c r="E2914" s="31">
        <v>8</v>
      </c>
      <c r="F2914" s="31" t="s">
        <v>1471</v>
      </c>
      <c r="G2914" s="31">
        <v>11</v>
      </c>
      <c r="H2914" s="31" t="s">
        <v>33</v>
      </c>
      <c r="I2914" s="31">
        <v>5</v>
      </c>
      <c r="J2914" s="84" t="s">
        <v>47</v>
      </c>
      <c r="K2914" s="98"/>
      <c r="L2914" s="98"/>
      <c r="M2914" s="98"/>
      <c r="N2914" s="83" t="s">
        <v>4433</v>
      </c>
      <c r="O2914" s="98">
        <v>102000</v>
      </c>
      <c r="P2914" s="81"/>
      <c r="Q2914" s="33"/>
      <c r="R2914" s="39" t="s">
        <v>1292</v>
      </c>
    </row>
    <row r="2915" spans="1:18" ht="18" customHeight="1" x14ac:dyDescent="0.15">
      <c r="A2915" s="30">
        <v>6</v>
      </c>
      <c r="B2915" s="31" t="s">
        <v>1288</v>
      </c>
      <c r="C2915" s="31">
        <v>1</v>
      </c>
      <c r="D2915" s="31" t="s">
        <v>1289</v>
      </c>
      <c r="E2915" s="31">
        <v>8</v>
      </c>
      <c r="F2915" s="31" t="s">
        <v>1471</v>
      </c>
      <c r="G2915" s="31">
        <v>11</v>
      </c>
      <c r="H2915" s="31" t="s">
        <v>33</v>
      </c>
      <c r="I2915" s="32">
        <v>6</v>
      </c>
      <c r="J2915" s="83" t="s">
        <v>48</v>
      </c>
      <c r="K2915" s="98">
        <v>2000</v>
      </c>
      <c r="L2915" s="98">
        <v>1500</v>
      </c>
      <c r="M2915" s="98">
        <f>K2915-L2915</f>
        <v>500</v>
      </c>
      <c r="N2915" s="83" t="s">
        <v>1474</v>
      </c>
      <c r="O2915" s="98">
        <v>2000000</v>
      </c>
      <c r="P2915" s="81"/>
      <c r="Q2915" s="33"/>
      <c r="R2915" s="39" t="s">
        <v>1292</v>
      </c>
    </row>
    <row r="2916" spans="1:18" ht="18" customHeight="1" x14ac:dyDescent="0.15">
      <c r="A2916" s="30">
        <v>6</v>
      </c>
      <c r="B2916" s="31" t="s">
        <v>1288</v>
      </c>
      <c r="C2916" s="31">
        <v>1</v>
      </c>
      <c r="D2916" s="31" t="s">
        <v>1289</v>
      </c>
      <c r="E2916" s="31">
        <v>8</v>
      </c>
      <c r="F2916" s="31" t="s">
        <v>1471</v>
      </c>
      <c r="G2916" s="32">
        <v>12</v>
      </c>
      <c r="H2916" s="32" t="s">
        <v>36</v>
      </c>
      <c r="I2916" s="32"/>
      <c r="J2916" s="83"/>
      <c r="K2916" s="98"/>
      <c r="L2916" s="98"/>
      <c r="M2916" s="98"/>
      <c r="N2916" s="83"/>
      <c r="O2916" s="33"/>
      <c r="P2916" s="81"/>
      <c r="Q2916" s="33"/>
      <c r="R2916" s="39" t="s">
        <v>1292</v>
      </c>
    </row>
    <row r="2917" spans="1:18" ht="18" customHeight="1" x14ac:dyDescent="0.15">
      <c r="A2917" s="30">
        <v>6</v>
      </c>
      <c r="B2917" s="31" t="s">
        <v>1288</v>
      </c>
      <c r="C2917" s="31">
        <v>1</v>
      </c>
      <c r="D2917" s="31" t="s">
        <v>1289</v>
      </c>
      <c r="E2917" s="31">
        <v>8</v>
      </c>
      <c r="F2917" s="31" t="s">
        <v>1471</v>
      </c>
      <c r="G2917" s="31">
        <v>12</v>
      </c>
      <c r="H2917" s="31" t="s">
        <v>36</v>
      </c>
      <c r="I2917" s="32">
        <v>3</v>
      </c>
      <c r="J2917" s="83" t="s">
        <v>6</v>
      </c>
      <c r="K2917" s="98">
        <v>215</v>
      </c>
      <c r="L2917" s="98">
        <v>198</v>
      </c>
      <c r="M2917" s="98">
        <f>K2917-L2917</f>
        <v>17</v>
      </c>
      <c r="N2917" s="83" t="s">
        <v>1475</v>
      </c>
      <c r="O2917" s="98">
        <v>25000</v>
      </c>
      <c r="P2917" s="81"/>
      <c r="Q2917" s="33"/>
      <c r="R2917" s="39" t="s">
        <v>1292</v>
      </c>
    </row>
    <row r="2918" spans="1:18" ht="18" customHeight="1" x14ac:dyDescent="0.15">
      <c r="A2918" s="30">
        <v>6</v>
      </c>
      <c r="B2918" s="31" t="s">
        <v>1288</v>
      </c>
      <c r="C2918" s="31">
        <v>1</v>
      </c>
      <c r="D2918" s="31" t="s">
        <v>1289</v>
      </c>
      <c r="E2918" s="31">
        <v>8</v>
      </c>
      <c r="F2918" s="31" t="s">
        <v>1471</v>
      </c>
      <c r="G2918" s="31">
        <v>12</v>
      </c>
      <c r="H2918" s="31" t="s">
        <v>36</v>
      </c>
      <c r="I2918" s="31">
        <v>3</v>
      </c>
      <c r="J2918" s="84" t="s">
        <v>6</v>
      </c>
      <c r="K2918" s="98"/>
      <c r="L2918" s="98"/>
      <c r="M2918" s="98"/>
      <c r="N2918" s="83" t="s">
        <v>4434</v>
      </c>
      <c r="O2918" s="98">
        <v>181200</v>
      </c>
      <c r="P2918" s="81"/>
      <c r="Q2918" s="33"/>
      <c r="R2918" s="39" t="s">
        <v>1292</v>
      </c>
    </row>
    <row r="2919" spans="1:18" ht="18" customHeight="1" x14ac:dyDescent="0.15">
      <c r="A2919" s="30">
        <v>6</v>
      </c>
      <c r="B2919" s="31" t="s">
        <v>1288</v>
      </c>
      <c r="C2919" s="31">
        <v>1</v>
      </c>
      <c r="D2919" s="31" t="s">
        <v>1289</v>
      </c>
      <c r="E2919" s="31">
        <v>8</v>
      </c>
      <c r="F2919" s="31" t="s">
        <v>1471</v>
      </c>
      <c r="G2919" s="31">
        <v>12</v>
      </c>
      <c r="H2919" s="31" t="s">
        <v>36</v>
      </c>
      <c r="I2919" s="31">
        <v>3</v>
      </c>
      <c r="J2919" s="84" t="s">
        <v>6</v>
      </c>
      <c r="K2919" s="98"/>
      <c r="L2919" s="98"/>
      <c r="M2919" s="98"/>
      <c r="N2919" s="83" t="s">
        <v>4435</v>
      </c>
      <c r="O2919" s="98">
        <v>8000</v>
      </c>
      <c r="P2919" s="81"/>
      <c r="Q2919" s="33"/>
      <c r="R2919" s="39" t="s">
        <v>1292</v>
      </c>
    </row>
    <row r="2920" spans="1:18" ht="18" customHeight="1" x14ac:dyDescent="0.15">
      <c r="A2920" s="30">
        <v>6</v>
      </c>
      <c r="B2920" s="31" t="s">
        <v>1288</v>
      </c>
      <c r="C2920" s="31">
        <v>1</v>
      </c>
      <c r="D2920" s="31" t="s">
        <v>1289</v>
      </c>
      <c r="E2920" s="31">
        <v>8</v>
      </c>
      <c r="F2920" s="31" t="s">
        <v>1471</v>
      </c>
      <c r="G2920" s="31">
        <v>12</v>
      </c>
      <c r="H2920" s="31" t="s">
        <v>36</v>
      </c>
      <c r="I2920" s="32">
        <v>11</v>
      </c>
      <c r="J2920" s="83" t="s">
        <v>38</v>
      </c>
      <c r="K2920" s="98">
        <v>658</v>
      </c>
      <c r="L2920" s="98">
        <v>658</v>
      </c>
      <c r="M2920" s="98">
        <f>K2920-L2920</f>
        <v>0</v>
      </c>
      <c r="N2920" s="83" t="s">
        <v>1476</v>
      </c>
      <c r="O2920" s="98"/>
      <c r="P2920" s="81"/>
      <c r="Q2920" s="33"/>
      <c r="R2920" s="39" t="s">
        <v>1292</v>
      </c>
    </row>
    <row r="2921" spans="1:18" ht="18" customHeight="1" x14ac:dyDescent="0.15">
      <c r="A2921" s="30">
        <v>6</v>
      </c>
      <c r="B2921" s="31" t="s">
        <v>1288</v>
      </c>
      <c r="C2921" s="31">
        <v>1</v>
      </c>
      <c r="D2921" s="31" t="s">
        <v>1289</v>
      </c>
      <c r="E2921" s="31">
        <v>8</v>
      </c>
      <c r="F2921" s="31" t="s">
        <v>1471</v>
      </c>
      <c r="G2921" s="31">
        <v>12</v>
      </c>
      <c r="H2921" s="31" t="s">
        <v>36</v>
      </c>
      <c r="I2921" s="31">
        <v>11</v>
      </c>
      <c r="J2921" s="84" t="s">
        <v>38</v>
      </c>
      <c r="K2921" s="98"/>
      <c r="L2921" s="98"/>
      <c r="M2921" s="98"/>
      <c r="N2921" s="83" t="s">
        <v>1477</v>
      </c>
      <c r="O2921" s="98">
        <v>91402</v>
      </c>
      <c r="P2921" s="81"/>
      <c r="Q2921" s="33"/>
      <c r="R2921" s="39" t="s">
        <v>1292</v>
      </c>
    </row>
    <row r="2922" spans="1:18" ht="18" customHeight="1" x14ac:dyDescent="0.15">
      <c r="A2922" s="30">
        <v>6</v>
      </c>
      <c r="B2922" s="31" t="s">
        <v>1288</v>
      </c>
      <c r="C2922" s="31">
        <v>1</v>
      </c>
      <c r="D2922" s="31" t="s">
        <v>1289</v>
      </c>
      <c r="E2922" s="31">
        <v>8</v>
      </c>
      <c r="F2922" s="31" t="s">
        <v>1471</v>
      </c>
      <c r="G2922" s="31">
        <v>12</v>
      </c>
      <c r="H2922" s="31" t="s">
        <v>36</v>
      </c>
      <c r="I2922" s="31">
        <v>11</v>
      </c>
      <c r="J2922" s="84" t="s">
        <v>38</v>
      </c>
      <c r="K2922" s="98"/>
      <c r="L2922" s="98"/>
      <c r="M2922" s="98"/>
      <c r="N2922" s="83" t="s">
        <v>1478</v>
      </c>
      <c r="O2922" s="98">
        <v>160135</v>
      </c>
      <c r="P2922" s="81"/>
      <c r="Q2922" s="33"/>
      <c r="R2922" s="39" t="s">
        <v>1292</v>
      </c>
    </row>
    <row r="2923" spans="1:18" ht="18" customHeight="1" x14ac:dyDescent="0.15">
      <c r="A2923" s="30">
        <v>6</v>
      </c>
      <c r="B2923" s="31" t="s">
        <v>1288</v>
      </c>
      <c r="C2923" s="31">
        <v>1</v>
      </c>
      <c r="D2923" s="31" t="s">
        <v>1289</v>
      </c>
      <c r="E2923" s="31">
        <v>8</v>
      </c>
      <c r="F2923" s="31" t="s">
        <v>1471</v>
      </c>
      <c r="G2923" s="31">
        <v>12</v>
      </c>
      <c r="H2923" s="31" t="s">
        <v>36</v>
      </c>
      <c r="I2923" s="31">
        <v>11</v>
      </c>
      <c r="J2923" s="84" t="s">
        <v>38</v>
      </c>
      <c r="K2923" s="98"/>
      <c r="L2923" s="98"/>
      <c r="M2923" s="98"/>
      <c r="N2923" s="83" t="s">
        <v>1479</v>
      </c>
      <c r="O2923" s="98">
        <v>405690</v>
      </c>
      <c r="P2923" s="81"/>
      <c r="Q2923" s="33"/>
      <c r="R2923" s="39" t="s">
        <v>1292</v>
      </c>
    </row>
    <row r="2924" spans="1:18" ht="18" customHeight="1" x14ac:dyDescent="0.15">
      <c r="A2924" s="30">
        <v>6</v>
      </c>
      <c r="B2924" s="31" t="s">
        <v>1288</v>
      </c>
      <c r="C2924" s="31">
        <v>1</v>
      </c>
      <c r="D2924" s="31" t="s">
        <v>1289</v>
      </c>
      <c r="E2924" s="31">
        <v>8</v>
      </c>
      <c r="F2924" s="31" t="s">
        <v>1471</v>
      </c>
      <c r="G2924" s="32">
        <v>13</v>
      </c>
      <c r="H2924" s="32" t="s">
        <v>39</v>
      </c>
      <c r="I2924" s="32"/>
      <c r="J2924" s="83"/>
      <c r="K2924" s="98"/>
      <c r="L2924" s="98"/>
      <c r="M2924" s="98"/>
      <c r="N2924" s="83"/>
      <c r="O2924" s="33"/>
      <c r="P2924" s="81"/>
      <c r="Q2924" s="33"/>
      <c r="R2924" s="39" t="s">
        <v>1292</v>
      </c>
    </row>
    <row r="2925" spans="1:18" ht="18" customHeight="1" x14ac:dyDescent="0.15">
      <c r="A2925" s="30">
        <v>6</v>
      </c>
      <c r="B2925" s="31" t="s">
        <v>1288</v>
      </c>
      <c r="C2925" s="31">
        <v>1</v>
      </c>
      <c r="D2925" s="31" t="s">
        <v>1289</v>
      </c>
      <c r="E2925" s="31">
        <v>8</v>
      </c>
      <c r="F2925" s="31" t="s">
        <v>1471</v>
      </c>
      <c r="G2925" s="31">
        <v>13</v>
      </c>
      <c r="H2925" s="31" t="s">
        <v>39</v>
      </c>
      <c r="I2925" s="32">
        <v>31</v>
      </c>
      <c r="J2925" s="83" t="s">
        <v>258</v>
      </c>
      <c r="K2925" s="98">
        <v>594</v>
      </c>
      <c r="L2925" s="98">
        <v>584</v>
      </c>
      <c r="M2925" s="98">
        <f t="shared" ref="M2925:M2926" si="174">K2925-L2925</f>
        <v>10</v>
      </c>
      <c r="N2925" s="83" t="s">
        <v>4436</v>
      </c>
      <c r="O2925" s="98">
        <v>594000</v>
      </c>
      <c r="P2925" s="81"/>
      <c r="Q2925" s="33"/>
      <c r="R2925" s="39" t="s">
        <v>1292</v>
      </c>
    </row>
    <row r="2926" spans="1:18" ht="18" customHeight="1" x14ac:dyDescent="0.15">
      <c r="A2926" s="30">
        <v>6</v>
      </c>
      <c r="B2926" s="31" t="s">
        <v>1288</v>
      </c>
      <c r="C2926" s="31">
        <v>1</v>
      </c>
      <c r="D2926" s="31" t="s">
        <v>1289</v>
      </c>
      <c r="E2926" s="31">
        <v>8</v>
      </c>
      <c r="F2926" s="31" t="s">
        <v>1471</v>
      </c>
      <c r="G2926" s="31">
        <v>13</v>
      </c>
      <c r="H2926" s="31" t="s">
        <v>39</v>
      </c>
      <c r="I2926" s="32">
        <v>32</v>
      </c>
      <c r="J2926" s="83" t="s">
        <v>259</v>
      </c>
      <c r="K2926" s="98">
        <v>418</v>
      </c>
      <c r="L2926" s="98">
        <v>411</v>
      </c>
      <c r="M2926" s="98">
        <f t="shared" si="174"/>
        <v>7</v>
      </c>
      <c r="N2926" s="83" t="s">
        <v>1480</v>
      </c>
      <c r="O2926" s="98">
        <v>418000</v>
      </c>
      <c r="P2926" s="81"/>
      <c r="Q2926" s="33"/>
      <c r="R2926" s="39" t="s">
        <v>1292</v>
      </c>
    </row>
    <row r="2927" spans="1:18" ht="18" customHeight="1" x14ac:dyDescent="0.15">
      <c r="A2927" s="30">
        <v>6</v>
      </c>
      <c r="B2927" s="31" t="s">
        <v>1288</v>
      </c>
      <c r="C2927" s="31">
        <v>1</v>
      </c>
      <c r="D2927" s="31" t="s">
        <v>1289</v>
      </c>
      <c r="E2927" s="31">
        <v>8</v>
      </c>
      <c r="F2927" s="31" t="s">
        <v>1471</v>
      </c>
      <c r="G2927" s="31">
        <v>13</v>
      </c>
      <c r="H2927" s="31" t="s">
        <v>39</v>
      </c>
      <c r="I2927" s="31">
        <v>32</v>
      </c>
      <c r="J2927" s="84" t="s">
        <v>259</v>
      </c>
      <c r="K2927" s="98"/>
      <c r="L2927" s="98"/>
      <c r="M2927" s="98"/>
      <c r="N2927" s="83" t="s">
        <v>1481</v>
      </c>
      <c r="O2927" s="98"/>
      <c r="P2927" s="81"/>
      <c r="Q2927" s="33"/>
      <c r="R2927" s="39" t="s">
        <v>1292</v>
      </c>
    </row>
    <row r="2928" spans="1:18" ht="18" customHeight="1" x14ac:dyDescent="0.15">
      <c r="A2928" s="30">
        <v>6</v>
      </c>
      <c r="B2928" s="31" t="s">
        <v>1288</v>
      </c>
      <c r="C2928" s="31">
        <v>1</v>
      </c>
      <c r="D2928" s="31" t="s">
        <v>1289</v>
      </c>
      <c r="E2928" s="31">
        <v>8</v>
      </c>
      <c r="F2928" s="31" t="s">
        <v>1471</v>
      </c>
      <c r="G2928" s="31">
        <v>13</v>
      </c>
      <c r="H2928" s="31" t="s">
        <v>39</v>
      </c>
      <c r="I2928" s="31">
        <v>32</v>
      </c>
      <c r="J2928" s="84" t="s">
        <v>259</v>
      </c>
      <c r="K2928" s="98"/>
      <c r="L2928" s="98"/>
      <c r="M2928" s="98"/>
      <c r="N2928" s="83" t="s">
        <v>1482</v>
      </c>
      <c r="O2928" s="98"/>
      <c r="P2928" s="81"/>
      <c r="Q2928" s="33"/>
      <c r="R2928" s="39" t="s">
        <v>1292</v>
      </c>
    </row>
    <row r="2929" spans="1:18" ht="18" customHeight="1" x14ac:dyDescent="0.15">
      <c r="A2929" s="30">
        <v>6</v>
      </c>
      <c r="B2929" s="31" t="s">
        <v>1288</v>
      </c>
      <c r="C2929" s="31">
        <v>1</v>
      </c>
      <c r="D2929" s="31" t="s">
        <v>1289</v>
      </c>
      <c r="E2929" s="31">
        <v>8</v>
      </c>
      <c r="F2929" s="31" t="s">
        <v>1471</v>
      </c>
      <c r="G2929" s="31">
        <v>13</v>
      </c>
      <c r="H2929" s="31" t="s">
        <v>39</v>
      </c>
      <c r="I2929" s="32">
        <v>33</v>
      </c>
      <c r="J2929" s="83" t="s">
        <v>49</v>
      </c>
      <c r="K2929" s="98">
        <v>2208</v>
      </c>
      <c r="L2929" s="98">
        <v>2186</v>
      </c>
      <c r="M2929" s="98">
        <f>K2929-L2929</f>
        <v>22</v>
      </c>
      <c r="N2929" s="83" t="s">
        <v>1483</v>
      </c>
      <c r="O2929" s="98">
        <v>177540</v>
      </c>
      <c r="P2929" s="81"/>
      <c r="Q2929" s="33"/>
      <c r="R2929" s="39" t="s">
        <v>1292</v>
      </c>
    </row>
    <row r="2930" spans="1:18" ht="18" customHeight="1" x14ac:dyDescent="0.15">
      <c r="A2930" s="30">
        <v>6</v>
      </c>
      <c r="B2930" s="31" t="s">
        <v>1288</v>
      </c>
      <c r="C2930" s="31">
        <v>1</v>
      </c>
      <c r="D2930" s="31" t="s">
        <v>1289</v>
      </c>
      <c r="E2930" s="31">
        <v>8</v>
      </c>
      <c r="F2930" s="31" t="s">
        <v>1471</v>
      </c>
      <c r="G2930" s="31">
        <v>13</v>
      </c>
      <c r="H2930" s="31" t="s">
        <v>39</v>
      </c>
      <c r="I2930" s="31">
        <v>33</v>
      </c>
      <c r="J2930" s="84" t="s">
        <v>49</v>
      </c>
      <c r="K2930" s="98"/>
      <c r="L2930" s="98"/>
      <c r="M2930" s="98"/>
      <c r="N2930" s="83" t="s">
        <v>1484</v>
      </c>
      <c r="O2930" s="98">
        <v>67100</v>
      </c>
      <c r="P2930" s="81"/>
      <c r="Q2930" s="33"/>
      <c r="R2930" s="39" t="s">
        <v>1292</v>
      </c>
    </row>
    <row r="2931" spans="1:18" ht="18" customHeight="1" x14ac:dyDescent="0.15">
      <c r="A2931" s="30">
        <v>6</v>
      </c>
      <c r="B2931" s="31" t="s">
        <v>1288</v>
      </c>
      <c r="C2931" s="31">
        <v>1</v>
      </c>
      <c r="D2931" s="31" t="s">
        <v>1289</v>
      </c>
      <c r="E2931" s="31">
        <v>8</v>
      </c>
      <c r="F2931" s="31" t="s">
        <v>1471</v>
      </c>
      <c r="G2931" s="31">
        <v>13</v>
      </c>
      <c r="H2931" s="31" t="s">
        <v>39</v>
      </c>
      <c r="I2931" s="31">
        <v>33</v>
      </c>
      <c r="J2931" s="84" t="s">
        <v>49</v>
      </c>
      <c r="K2931" s="98"/>
      <c r="L2931" s="98"/>
      <c r="M2931" s="98"/>
      <c r="N2931" s="83" t="s">
        <v>1485</v>
      </c>
      <c r="O2931" s="98">
        <v>66000</v>
      </c>
      <c r="P2931" s="81"/>
      <c r="Q2931" s="33"/>
      <c r="R2931" s="39" t="s">
        <v>1292</v>
      </c>
    </row>
    <row r="2932" spans="1:18" ht="18" customHeight="1" x14ac:dyDescent="0.15">
      <c r="A2932" s="30">
        <v>6</v>
      </c>
      <c r="B2932" s="31" t="s">
        <v>1288</v>
      </c>
      <c r="C2932" s="31">
        <v>1</v>
      </c>
      <c r="D2932" s="31" t="s">
        <v>1289</v>
      </c>
      <c r="E2932" s="31">
        <v>8</v>
      </c>
      <c r="F2932" s="31" t="s">
        <v>1471</v>
      </c>
      <c r="G2932" s="31">
        <v>13</v>
      </c>
      <c r="H2932" s="31" t="s">
        <v>39</v>
      </c>
      <c r="I2932" s="31">
        <v>33</v>
      </c>
      <c r="J2932" s="84" t="s">
        <v>49</v>
      </c>
      <c r="K2932" s="98"/>
      <c r="L2932" s="98"/>
      <c r="M2932" s="98"/>
      <c r="N2932" s="83" t="s">
        <v>1486</v>
      </c>
      <c r="O2932" s="98">
        <v>66000</v>
      </c>
      <c r="P2932" s="81"/>
      <c r="Q2932" s="33"/>
      <c r="R2932" s="39" t="s">
        <v>1292</v>
      </c>
    </row>
    <row r="2933" spans="1:18" ht="18" customHeight="1" x14ac:dyDescent="0.15">
      <c r="A2933" s="30">
        <v>6</v>
      </c>
      <c r="B2933" s="31" t="s">
        <v>1288</v>
      </c>
      <c r="C2933" s="31">
        <v>1</v>
      </c>
      <c r="D2933" s="31" t="s">
        <v>1289</v>
      </c>
      <c r="E2933" s="31">
        <v>8</v>
      </c>
      <c r="F2933" s="31" t="s">
        <v>1471</v>
      </c>
      <c r="G2933" s="31">
        <v>13</v>
      </c>
      <c r="H2933" s="31" t="s">
        <v>39</v>
      </c>
      <c r="I2933" s="31">
        <v>33</v>
      </c>
      <c r="J2933" s="84" t="s">
        <v>49</v>
      </c>
      <c r="K2933" s="98"/>
      <c r="L2933" s="98"/>
      <c r="M2933" s="98"/>
      <c r="N2933" s="83" t="s">
        <v>1487</v>
      </c>
      <c r="O2933" s="98">
        <v>66000</v>
      </c>
      <c r="P2933" s="81"/>
      <c r="Q2933" s="33"/>
      <c r="R2933" s="39" t="s">
        <v>1292</v>
      </c>
    </row>
    <row r="2934" spans="1:18" ht="18" customHeight="1" x14ac:dyDescent="0.15">
      <c r="A2934" s="30">
        <v>6</v>
      </c>
      <c r="B2934" s="31" t="s">
        <v>1288</v>
      </c>
      <c r="C2934" s="31">
        <v>1</v>
      </c>
      <c r="D2934" s="31" t="s">
        <v>1289</v>
      </c>
      <c r="E2934" s="31">
        <v>8</v>
      </c>
      <c r="F2934" s="31" t="s">
        <v>1471</v>
      </c>
      <c r="G2934" s="31">
        <v>13</v>
      </c>
      <c r="H2934" s="31" t="s">
        <v>39</v>
      </c>
      <c r="I2934" s="31">
        <v>33</v>
      </c>
      <c r="J2934" s="84" t="s">
        <v>49</v>
      </c>
      <c r="K2934" s="98"/>
      <c r="L2934" s="98"/>
      <c r="M2934" s="98"/>
      <c r="N2934" s="83" t="s">
        <v>1488</v>
      </c>
      <c r="O2934" s="98">
        <v>67100</v>
      </c>
      <c r="P2934" s="81"/>
      <c r="Q2934" s="33"/>
      <c r="R2934" s="39" t="s">
        <v>1292</v>
      </c>
    </row>
    <row r="2935" spans="1:18" ht="18" customHeight="1" x14ac:dyDescent="0.15">
      <c r="A2935" s="30">
        <v>6</v>
      </c>
      <c r="B2935" s="31" t="s">
        <v>1288</v>
      </c>
      <c r="C2935" s="31">
        <v>1</v>
      </c>
      <c r="D2935" s="31" t="s">
        <v>1289</v>
      </c>
      <c r="E2935" s="31">
        <v>8</v>
      </c>
      <c r="F2935" s="31" t="s">
        <v>1471</v>
      </c>
      <c r="G2935" s="31">
        <v>13</v>
      </c>
      <c r="H2935" s="31" t="s">
        <v>39</v>
      </c>
      <c r="I2935" s="31">
        <v>33</v>
      </c>
      <c r="J2935" s="84" t="s">
        <v>49</v>
      </c>
      <c r="K2935" s="98"/>
      <c r="L2935" s="98"/>
      <c r="M2935" s="98"/>
      <c r="N2935" s="83" t="s">
        <v>1489</v>
      </c>
      <c r="O2935" s="98">
        <v>66000</v>
      </c>
      <c r="P2935" s="81"/>
      <c r="Q2935" s="33"/>
      <c r="R2935" s="39" t="s">
        <v>1292</v>
      </c>
    </row>
    <row r="2936" spans="1:18" ht="18" customHeight="1" x14ac:dyDescent="0.15">
      <c r="A2936" s="30">
        <v>6</v>
      </c>
      <c r="B2936" s="31" t="s">
        <v>1288</v>
      </c>
      <c r="C2936" s="31">
        <v>1</v>
      </c>
      <c r="D2936" s="31" t="s">
        <v>1289</v>
      </c>
      <c r="E2936" s="31">
        <v>8</v>
      </c>
      <c r="F2936" s="31" t="s">
        <v>1471</v>
      </c>
      <c r="G2936" s="31">
        <v>13</v>
      </c>
      <c r="H2936" s="31" t="s">
        <v>39</v>
      </c>
      <c r="I2936" s="31">
        <v>33</v>
      </c>
      <c r="J2936" s="84" t="s">
        <v>49</v>
      </c>
      <c r="K2936" s="98"/>
      <c r="L2936" s="98"/>
      <c r="M2936" s="98"/>
      <c r="N2936" s="83" t="s">
        <v>1490</v>
      </c>
      <c r="O2936" s="98">
        <v>67100</v>
      </c>
      <c r="P2936" s="81"/>
      <c r="Q2936" s="33"/>
      <c r="R2936" s="39" t="s">
        <v>1292</v>
      </c>
    </row>
    <row r="2937" spans="1:18" ht="18" customHeight="1" x14ac:dyDescent="0.15">
      <c r="A2937" s="30">
        <v>6</v>
      </c>
      <c r="B2937" s="31" t="s">
        <v>1288</v>
      </c>
      <c r="C2937" s="31">
        <v>1</v>
      </c>
      <c r="D2937" s="31" t="s">
        <v>1289</v>
      </c>
      <c r="E2937" s="31">
        <v>8</v>
      </c>
      <c r="F2937" s="31" t="s">
        <v>1471</v>
      </c>
      <c r="G2937" s="31">
        <v>13</v>
      </c>
      <c r="H2937" s="31" t="s">
        <v>39</v>
      </c>
      <c r="I2937" s="31">
        <v>33</v>
      </c>
      <c r="J2937" s="84" t="s">
        <v>49</v>
      </c>
      <c r="K2937" s="98"/>
      <c r="L2937" s="98"/>
      <c r="M2937" s="98"/>
      <c r="N2937" s="83" t="s">
        <v>1491</v>
      </c>
      <c r="O2937" s="98">
        <v>66000</v>
      </c>
      <c r="P2937" s="81"/>
      <c r="Q2937" s="33"/>
      <c r="R2937" s="39" t="s">
        <v>1292</v>
      </c>
    </row>
    <row r="2938" spans="1:18" ht="18" customHeight="1" x14ac:dyDescent="0.15">
      <c r="A2938" s="30">
        <v>6</v>
      </c>
      <c r="B2938" s="31" t="s">
        <v>1288</v>
      </c>
      <c r="C2938" s="31">
        <v>1</v>
      </c>
      <c r="D2938" s="31" t="s">
        <v>1289</v>
      </c>
      <c r="E2938" s="31">
        <v>8</v>
      </c>
      <c r="F2938" s="31" t="s">
        <v>1471</v>
      </c>
      <c r="G2938" s="31">
        <v>13</v>
      </c>
      <c r="H2938" s="31" t="s">
        <v>39</v>
      </c>
      <c r="I2938" s="31">
        <v>33</v>
      </c>
      <c r="J2938" s="84" t="s">
        <v>49</v>
      </c>
      <c r="K2938" s="98"/>
      <c r="L2938" s="98"/>
      <c r="M2938" s="98"/>
      <c r="N2938" s="83" t="s">
        <v>4437</v>
      </c>
      <c r="O2938" s="98">
        <v>422400</v>
      </c>
      <c r="P2938" s="81"/>
      <c r="Q2938" s="33"/>
      <c r="R2938" s="39" t="s">
        <v>1292</v>
      </c>
    </row>
    <row r="2939" spans="1:18" ht="18" customHeight="1" x14ac:dyDescent="0.15">
      <c r="A2939" s="30">
        <v>6</v>
      </c>
      <c r="B2939" s="31" t="s">
        <v>1288</v>
      </c>
      <c r="C2939" s="31">
        <v>1</v>
      </c>
      <c r="D2939" s="31" t="s">
        <v>1289</v>
      </c>
      <c r="E2939" s="31">
        <v>8</v>
      </c>
      <c r="F2939" s="31" t="s">
        <v>1471</v>
      </c>
      <c r="G2939" s="31">
        <v>13</v>
      </c>
      <c r="H2939" s="31" t="s">
        <v>39</v>
      </c>
      <c r="I2939" s="31">
        <v>33</v>
      </c>
      <c r="J2939" s="84" t="s">
        <v>49</v>
      </c>
      <c r="K2939" s="98"/>
      <c r="L2939" s="98"/>
      <c r="M2939" s="98"/>
      <c r="N2939" s="83" t="s">
        <v>1492</v>
      </c>
      <c r="O2939" s="98"/>
      <c r="P2939" s="81"/>
      <c r="Q2939" s="33"/>
      <c r="R2939" s="39" t="s">
        <v>1292</v>
      </c>
    </row>
    <row r="2940" spans="1:18" ht="18" customHeight="1" x14ac:dyDescent="0.15">
      <c r="A2940" s="30">
        <v>6</v>
      </c>
      <c r="B2940" s="31" t="s">
        <v>1288</v>
      </c>
      <c r="C2940" s="31">
        <v>1</v>
      </c>
      <c r="D2940" s="31" t="s">
        <v>1289</v>
      </c>
      <c r="E2940" s="31">
        <v>8</v>
      </c>
      <c r="F2940" s="31" t="s">
        <v>1471</v>
      </c>
      <c r="G2940" s="31">
        <v>13</v>
      </c>
      <c r="H2940" s="31" t="s">
        <v>39</v>
      </c>
      <c r="I2940" s="31">
        <v>33</v>
      </c>
      <c r="J2940" s="84" t="s">
        <v>49</v>
      </c>
      <c r="K2940" s="98"/>
      <c r="L2940" s="98"/>
      <c r="M2940" s="98"/>
      <c r="N2940" s="83" t="s">
        <v>1493</v>
      </c>
      <c r="O2940" s="98">
        <v>195000</v>
      </c>
      <c r="P2940" s="81"/>
      <c r="Q2940" s="33"/>
      <c r="R2940" s="39" t="s">
        <v>1292</v>
      </c>
    </row>
    <row r="2941" spans="1:18" ht="18" customHeight="1" x14ac:dyDescent="0.15">
      <c r="A2941" s="30">
        <v>6</v>
      </c>
      <c r="B2941" s="31" t="s">
        <v>1288</v>
      </c>
      <c r="C2941" s="31">
        <v>1</v>
      </c>
      <c r="D2941" s="31" t="s">
        <v>1289</v>
      </c>
      <c r="E2941" s="31">
        <v>8</v>
      </c>
      <c r="F2941" s="31" t="s">
        <v>1471</v>
      </c>
      <c r="G2941" s="31">
        <v>13</v>
      </c>
      <c r="H2941" s="31" t="s">
        <v>39</v>
      </c>
      <c r="I2941" s="31">
        <v>33</v>
      </c>
      <c r="J2941" s="84" t="s">
        <v>49</v>
      </c>
      <c r="K2941" s="98"/>
      <c r="L2941" s="98"/>
      <c r="M2941" s="98"/>
      <c r="N2941" s="83" t="s">
        <v>4438</v>
      </c>
      <c r="O2941" s="98">
        <v>660000</v>
      </c>
      <c r="P2941" s="81"/>
      <c r="Q2941" s="33"/>
      <c r="R2941" s="39" t="s">
        <v>1292</v>
      </c>
    </row>
    <row r="2942" spans="1:18" ht="18" customHeight="1" x14ac:dyDescent="0.15">
      <c r="A2942" s="30">
        <v>6</v>
      </c>
      <c r="B2942" s="31" t="s">
        <v>1288</v>
      </c>
      <c r="C2942" s="31">
        <v>1</v>
      </c>
      <c r="D2942" s="31" t="s">
        <v>1289</v>
      </c>
      <c r="E2942" s="31">
        <v>8</v>
      </c>
      <c r="F2942" s="31" t="s">
        <v>1471</v>
      </c>
      <c r="G2942" s="31">
        <v>13</v>
      </c>
      <c r="H2942" s="31" t="s">
        <v>39</v>
      </c>
      <c r="I2942" s="31">
        <v>33</v>
      </c>
      <c r="J2942" s="84" t="s">
        <v>49</v>
      </c>
      <c r="K2942" s="98"/>
      <c r="L2942" s="98"/>
      <c r="M2942" s="98"/>
      <c r="N2942" s="83" t="s">
        <v>1494</v>
      </c>
      <c r="O2942" s="98"/>
      <c r="P2942" s="81"/>
      <c r="Q2942" s="33"/>
      <c r="R2942" s="39" t="s">
        <v>1292</v>
      </c>
    </row>
    <row r="2943" spans="1:18" ht="18" customHeight="1" x14ac:dyDescent="0.15">
      <c r="A2943" s="30">
        <v>6</v>
      </c>
      <c r="B2943" s="31" t="s">
        <v>1288</v>
      </c>
      <c r="C2943" s="31">
        <v>1</v>
      </c>
      <c r="D2943" s="31" t="s">
        <v>1289</v>
      </c>
      <c r="E2943" s="31">
        <v>8</v>
      </c>
      <c r="F2943" s="31" t="s">
        <v>1471</v>
      </c>
      <c r="G2943" s="31">
        <v>13</v>
      </c>
      <c r="H2943" s="31" t="s">
        <v>39</v>
      </c>
      <c r="I2943" s="31">
        <v>33</v>
      </c>
      <c r="J2943" s="84" t="s">
        <v>49</v>
      </c>
      <c r="K2943" s="98"/>
      <c r="L2943" s="98"/>
      <c r="M2943" s="98"/>
      <c r="N2943" s="83" t="s">
        <v>4439</v>
      </c>
      <c r="O2943" s="98">
        <v>193600</v>
      </c>
      <c r="P2943" s="81"/>
      <c r="Q2943" s="33"/>
      <c r="R2943" s="39" t="s">
        <v>1292</v>
      </c>
    </row>
    <row r="2944" spans="1:18" ht="18" customHeight="1" x14ac:dyDescent="0.15">
      <c r="A2944" s="30">
        <v>6</v>
      </c>
      <c r="B2944" s="31" t="s">
        <v>1288</v>
      </c>
      <c r="C2944" s="31">
        <v>1</v>
      </c>
      <c r="D2944" s="31" t="s">
        <v>1289</v>
      </c>
      <c r="E2944" s="31">
        <v>8</v>
      </c>
      <c r="F2944" s="31" t="s">
        <v>1471</v>
      </c>
      <c r="G2944" s="31">
        <v>13</v>
      </c>
      <c r="H2944" s="31" t="s">
        <v>39</v>
      </c>
      <c r="I2944" s="31">
        <v>33</v>
      </c>
      <c r="J2944" s="84" t="s">
        <v>49</v>
      </c>
      <c r="K2944" s="98"/>
      <c r="L2944" s="98"/>
      <c r="M2944" s="98"/>
      <c r="N2944" s="83" t="s">
        <v>4440</v>
      </c>
      <c r="O2944" s="98">
        <v>27500</v>
      </c>
      <c r="P2944" s="81"/>
      <c r="Q2944" s="33"/>
      <c r="R2944" s="39" t="s">
        <v>1292</v>
      </c>
    </row>
    <row r="2945" spans="1:18" ht="18" customHeight="1" x14ac:dyDescent="0.15">
      <c r="A2945" s="30">
        <v>6</v>
      </c>
      <c r="B2945" s="31" t="s">
        <v>1288</v>
      </c>
      <c r="C2945" s="31">
        <v>1</v>
      </c>
      <c r="D2945" s="31" t="s">
        <v>1289</v>
      </c>
      <c r="E2945" s="31">
        <v>8</v>
      </c>
      <c r="F2945" s="31" t="s">
        <v>1471</v>
      </c>
      <c r="G2945" s="32">
        <v>14</v>
      </c>
      <c r="H2945" s="32" t="s">
        <v>40</v>
      </c>
      <c r="I2945" s="32"/>
      <c r="J2945" s="83"/>
      <c r="K2945" s="98"/>
      <c r="L2945" s="98"/>
      <c r="M2945" s="98"/>
      <c r="N2945" s="83"/>
      <c r="O2945" s="33"/>
      <c r="P2945" s="81"/>
      <c r="Q2945" s="33"/>
      <c r="R2945" s="39" t="s">
        <v>1292</v>
      </c>
    </row>
    <row r="2946" spans="1:18" ht="18" customHeight="1" x14ac:dyDescent="0.15">
      <c r="A2946" s="30">
        <v>6</v>
      </c>
      <c r="B2946" s="31" t="s">
        <v>1288</v>
      </c>
      <c r="C2946" s="31">
        <v>1</v>
      </c>
      <c r="D2946" s="31" t="s">
        <v>1289</v>
      </c>
      <c r="E2946" s="31">
        <v>8</v>
      </c>
      <c r="F2946" s="31" t="s">
        <v>1471</v>
      </c>
      <c r="G2946" s="31">
        <v>14</v>
      </c>
      <c r="H2946" s="31" t="s">
        <v>40</v>
      </c>
      <c r="I2946" s="32">
        <v>2</v>
      </c>
      <c r="J2946" s="83" t="s">
        <v>179</v>
      </c>
      <c r="K2946" s="98">
        <v>38</v>
      </c>
      <c r="L2946" s="98">
        <v>37</v>
      </c>
      <c r="M2946" s="98">
        <f>K2946-L2946</f>
        <v>1</v>
      </c>
      <c r="N2946" s="83" t="s">
        <v>1495</v>
      </c>
      <c r="O2946" s="98">
        <v>37100</v>
      </c>
      <c r="P2946" s="81"/>
      <c r="Q2946" s="33"/>
      <c r="R2946" s="39" t="s">
        <v>1292</v>
      </c>
    </row>
    <row r="2947" spans="1:18" ht="18" customHeight="1" x14ac:dyDescent="0.15">
      <c r="A2947" s="30">
        <v>6</v>
      </c>
      <c r="B2947" s="31" t="s">
        <v>1288</v>
      </c>
      <c r="C2947" s="31">
        <v>1</v>
      </c>
      <c r="D2947" s="31" t="s">
        <v>1289</v>
      </c>
      <c r="E2947" s="31">
        <v>8</v>
      </c>
      <c r="F2947" s="31" t="s">
        <v>1471</v>
      </c>
      <c r="G2947" s="32">
        <v>15</v>
      </c>
      <c r="H2947" s="32" t="s">
        <v>50</v>
      </c>
      <c r="I2947" s="32"/>
      <c r="J2947" s="83"/>
      <c r="K2947" s="98"/>
      <c r="L2947" s="98"/>
      <c r="M2947" s="98"/>
      <c r="N2947" s="83"/>
      <c r="O2947" s="33"/>
      <c r="P2947" s="81"/>
      <c r="Q2947" s="33"/>
      <c r="R2947" s="39" t="s">
        <v>1292</v>
      </c>
    </row>
    <row r="2948" spans="1:18" ht="18" customHeight="1" x14ac:dyDescent="0.15">
      <c r="A2948" s="30">
        <v>6</v>
      </c>
      <c r="B2948" s="31" t="s">
        <v>1288</v>
      </c>
      <c r="C2948" s="31">
        <v>1</v>
      </c>
      <c r="D2948" s="31" t="s">
        <v>1289</v>
      </c>
      <c r="E2948" s="31">
        <v>8</v>
      </c>
      <c r="F2948" s="31" t="s">
        <v>1471</v>
      </c>
      <c r="G2948" s="31">
        <v>15</v>
      </c>
      <c r="H2948" s="31" t="s">
        <v>50</v>
      </c>
      <c r="I2948" s="32">
        <v>1</v>
      </c>
      <c r="J2948" s="83" t="s">
        <v>51</v>
      </c>
      <c r="K2948" s="98">
        <v>7670</v>
      </c>
      <c r="L2948" s="98">
        <v>3322</v>
      </c>
      <c r="M2948" s="98">
        <f>K2948-L2948</f>
        <v>4348</v>
      </c>
      <c r="N2948" s="83" t="s">
        <v>1496</v>
      </c>
      <c r="O2948" s="98">
        <v>2000000</v>
      </c>
      <c r="P2948" s="81"/>
      <c r="Q2948" s="33"/>
      <c r="R2948" s="39" t="s">
        <v>1292</v>
      </c>
    </row>
    <row r="2949" spans="1:18" ht="18" customHeight="1" x14ac:dyDescent="0.15">
      <c r="A2949" s="30">
        <v>6</v>
      </c>
      <c r="B2949" s="31" t="s">
        <v>1288</v>
      </c>
      <c r="C2949" s="31">
        <v>1</v>
      </c>
      <c r="D2949" s="31" t="s">
        <v>1289</v>
      </c>
      <c r="E2949" s="31">
        <v>8</v>
      </c>
      <c r="F2949" s="31" t="s">
        <v>1471</v>
      </c>
      <c r="G2949" s="31">
        <v>15</v>
      </c>
      <c r="H2949" s="31" t="s">
        <v>50</v>
      </c>
      <c r="I2949" s="31">
        <v>1</v>
      </c>
      <c r="J2949" s="84" t="s">
        <v>51</v>
      </c>
      <c r="K2949" s="98"/>
      <c r="L2949" s="98"/>
      <c r="M2949" s="98"/>
      <c r="N2949" s="83" t="s">
        <v>1497</v>
      </c>
      <c r="O2949" s="98">
        <v>1670000</v>
      </c>
      <c r="P2949" s="81"/>
      <c r="Q2949" s="33"/>
      <c r="R2949" s="39" t="s">
        <v>1292</v>
      </c>
    </row>
    <row r="2950" spans="1:18" ht="18" customHeight="1" x14ac:dyDescent="0.15">
      <c r="A2950" s="30">
        <v>6</v>
      </c>
      <c r="B2950" s="31" t="s">
        <v>1288</v>
      </c>
      <c r="C2950" s="31">
        <v>1</v>
      </c>
      <c r="D2950" s="31" t="s">
        <v>1289</v>
      </c>
      <c r="E2950" s="31">
        <v>8</v>
      </c>
      <c r="F2950" s="31" t="s">
        <v>1471</v>
      </c>
      <c r="G2950" s="31">
        <v>15</v>
      </c>
      <c r="H2950" s="31" t="s">
        <v>50</v>
      </c>
      <c r="I2950" s="31">
        <v>1</v>
      </c>
      <c r="J2950" s="84" t="s">
        <v>51</v>
      </c>
      <c r="K2950" s="98"/>
      <c r="L2950" s="98"/>
      <c r="M2950" s="98"/>
      <c r="N2950" s="83" t="s">
        <v>1498</v>
      </c>
      <c r="O2950" s="98">
        <v>1000000</v>
      </c>
      <c r="P2950" s="81"/>
      <c r="Q2950" s="33"/>
      <c r="R2950" s="39" t="s">
        <v>1292</v>
      </c>
    </row>
    <row r="2951" spans="1:18" ht="18" customHeight="1" x14ac:dyDescent="0.15">
      <c r="A2951" s="30">
        <v>6</v>
      </c>
      <c r="B2951" s="31" t="s">
        <v>1288</v>
      </c>
      <c r="C2951" s="31">
        <v>1</v>
      </c>
      <c r="D2951" s="31" t="s">
        <v>1289</v>
      </c>
      <c r="E2951" s="31">
        <v>8</v>
      </c>
      <c r="F2951" s="31" t="s">
        <v>1471</v>
      </c>
      <c r="G2951" s="31">
        <v>15</v>
      </c>
      <c r="H2951" s="31" t="s">
        <v>50</v>
      </c>
      <c r="I2951" s="31">
        <v>1</v>
      </c>
      <c r="J2951" s="84" t="s">
        <v>51</v>
      </c>
      <c r="K2951" s="98"/>
      <c r="L2951" s="98"/>
      <c r="M2951" s="98"/>
      <c r="N2951" s="83" t="s">
        <v>1499</v>
      </c>
      <c r="O2951" s="98">
        <v>3000000</v>
      </c>
      <c r="P2951" s="81"/>
      <c r="Q2951" s="33"/>
      <c r="R2951" s="39" t="s">
        <v>1292</v>
      </c>
    </row>
    <row r="2952" spans="1:18" ht="18" customHeight="1" x14ac:dyDescent="0.15">
      <c r="A2952" s="30">
        <v>6</v>
      </c>
      <c r="B2952" s="31" t="s">
        <v>1288</v>
      </c>
      <c r="C2952" s="31">
        <v>1</v>
      </c>
      <c r="D2952" s="31" t="s">
        <v>1289</v>
      </c>
      <c r="E2952" s="31">
        <v>8</v>
      </c>
      <c r="F2952" s="31" t="s">
        <v>1471</v>
      </c>
      <c r="G2952" s="31">
        <v>15</v>
      </c>
      <c r="H2952" s="31" t="s">
        <v>50</v>
      </c>
      <c r="I2952" s="32">
        <v>2</v>
      </c>
      <c r="J2952" s="83" t="s">
        <v>280</v>
      </c>
      <c r="K2952" s="98">
        <v>13823</v>
      </c>
      <c r="L2952" s="98">
        <v>0</v>
      </c>
      <c r="M2952" s="98">
        <f>K2952-L2952</f>
        <v>13823</v>
      </c>
      <c r="N2952" s="83" t="s">
        <v>1500</v>
      </c>
      <c r="O2952" s="98">
        <v>13822192</v>
      </c>
      <c r="P2952" s="81"/>
      <c r="Q2952" s="33"/>
      <c r="R2952" s="39" t="s">
        <v>1292</v>
      </c>
    </row>
    <row r="2953" spans="1:18" ht="18" customHeight="1" x14ac:dyDescent="0.15">
      <c r="A2953" s="30">
        <v>6</v>
      </c>
      <c r="B2953" s="31" t="s">
        <v>1288</v>
      </c>
      <c r="C2953" s="31">
        <v>1</v>
      </c>
      <c r="D2953" s="31" t="s">
        <v>1289</v>
      </c>
      <c r="E2953" s="31">
        <v>8</v>
      </c>
      <c r="F2953" s="31" t="s">
        <v>1471</v>
      </c>
      <c r="G2953" s="32">
        <v>16</v>
      </c>
      <c r="H2953" s="32" t="s">
        <v>52</v>
      </c>
      <c r="I2953" s="32"/>
      <c r="J2953" s="83"/>
      <c r="K2953" s="98"/>
      <c r="L2953" s="98"/>
      <c r="M2953" s="98"/>
      <c r="N2953" s="83"/>
      <c r="O2953" s="33"/>
      <c r="P2953" s="81"/>
      <c r="Q2953" s="33"/>
      <c r="R2953" s="39" t="s">
        <v>1292</v>
      </c>
    </row>
    <row r="2954" spans="1:18" ht="18" customHeight="1" x14ac:dyDescent="0.15">
      <c r="A2954" s="30">
        <v>6</v>
      </c>
      <c r="B2954" s="31" t="s">
        <v>1288</v>
      </c>
      <c r="C2954" s="31">
        <v>1</v>
      </c>
      <c r="D2954" s="31" t="s">
        <v>1289</v>
      </c>
      <c r="E2954" s="31">
        <v>8</v>
      </c>
      <c r="F2954" s="31" t="s">
        <v>1471</v>
      </c>
      <c r="G2954" s="31">
        <v>16</v>
      </c>
      <c r="H2954" s="31" t="s">
        <v>52</v>
      </c>
      <c r="I2954" s="32">
        <v>11</v>
      </c>
      <c r="J2954" s="83" t="s">
        <v>1207</v>
      </c>
      <c r="K2954" s="98">
        <v>55</v>
      </c>
      <c r="L2954" s="98">
        <v>54</v>
      </c>
      <c r="M2954" s="98">
        <f>K2954-L2954</f>
        <v>1</v>
      </c>
      <c r="N2954" s="83" t="s">
        <v>4441</v>
      </c>
      <c r="O2954" s="98">
        <v>55000</v>
      </c>
      <c r="P2954" s="81"/>
      <c r="Q2954" s="33"/>
      <c r="R2954" s="39" t="s">
        <v>1292</v>
      </c>
    </row>
    <row r="2955" spans="1:18" ht="18" customHeight="1" x14ac:dyDescent="0.15">
      <c r="A2955" s="30">
        <v>6</v>
      </c>
      <c r="B2955" s="31" t="s">
        <v>1288</v>
      </c>
      <c r="C2955" s="31">
        <v>1</v>
      </c>
      <c r="D2955" s="31" t="s">
        <v>1289</v>
      </c>
      <c r="E2955" s="31">
        <v>8</v>
      </c>
      <c r="F2955" s="31" t="s">
        <v>1471</v>
      </c>
      <c r="G2955" s="32">
        <v>18</v>
      </c>
      <c r="H2955" s="32" t="s">
        <v>125</v>
      </c>
      <c r="I2955" s="32"/>
      <c r="J2955" s="83"/>
      <c r="K2955" s="98"/>
      <c r="L2955" s="98"/>
      <c r="M2955" s="98"/>
      <c r="N2955" s="83"/>
      <c r="O2955" s="33"/>
      <c r="P2955" s="81"/>
      <c r="Q2955" s="33"/>
      <c r="R2955" s="39" t="s">
        <v>1292</v>
      </c>
    </row>
    <row r="2956" spans="1:18" ht="18" customHeight="1" x14ac:dyDescent="0.15">
      <c r="A2956" s="30">
        <v>6</v>
      </c>
      <c r="B2956" s="31" t="s">
        <v>1288</v>
      </c>
      <c r="C2956" s="31">
        <v>1</v>
      </c>
      <c r="D2956" s="31" t="s">
        <v>1289</v>
      </c>
      <c r="E2956" s="31">
        <v>8</v>
      </c>
      <c r="F2956" s="31" t="s">
        <v>1471</v>
      </c>
      <c r="G2956" s="31">
        <v>18</v>
      </c>
      <c r="H2956" s="31" t="s">
        <v>125</v>
      </c>
      <c r="I2956" s="32">
        <v>11</v>
      </c>
      <c r="J2956" s="83" t="s">
        <v>126</v>
      </c>
      <c r="K2956" s="98">
        <v>300</v>
      </c>
      <c r="L2956" s="98">
        <v>300</v>
      </c>
      <c r="M2956" s="98">
        <f>K2956-L2956</f>
        <v>0</v>
      </c>
      <c r="N2956" s="83" t="s">
        <v>1501</v>
      </c>
      <c r="O2956" s="98">
        <v>300000</v>
      </c>
      <c r="P2956" s="81"/>
      <c r="Q2956" s="33"/>
      <c r="R2956" s="39" t="s">
        <v>1292</v>
      </c>
    </row>
    <row r="2957" spans="1:18" s="12" customFormat="1" ht="18" customHeight="1" x14ac:dyDescent="0.15">
      <c r="A2957" s="13">
        <v>6</v>
      </c>
      <c r="B2957" s="14" t="s">
        <v>1288</v>
      </c>
      <c r="C2957" s="15">
        <v>2</v>
      </c>
      <c r="D2957" s="15" t="s">
        <v>2974</v>
      </c>
      <c r="E2957" s="16"/>
      <c r="F2957" s="15"/>
      <c r="G2957" s="16"/>
      <c r="H2957" s="15"/>
      <c r="I2957" s="16"/>
      <c r="J2957" s="16"/>
      <c r="K2957" s="17">
        <f>IF(C2957="",SUMIFS($K2958:$K$6096,$A2958:$A$6096,A2957,$E2958:$E$6096,""),IF(E2957="",SUMIFS($K2958:$K$6096,$A2958:$A$6096,A2957,$C2958:$C$6096,C2957,$G2958:$G$6096,""),IF(G2957="",SUMIFS($K2958:$K$6096,$A2958:$A$6096,A2957,$C2958:$C$6096,C2957,$E2958:$E$6096,E2957,$R2958:$R$6096,R2957),IF(I2957="",SUMIFS($K2958:$K$6096,$A2958:$A$6096,A2957,$C2958:$C$6096,C2957,$E2958:$E$6096,E2957,$G2958:$G$6096,G2957,$R2958:$R$6096,R2957),0))))</f>
        <v>36419</v>
      </c>
      <c r="L2957" s="17">
        <f>IF(C2957="",SUMIFS($L2958:$L$6096,$A2958:$A$6096,A2957,$E2958:$E$6096,""),IF(E2957="",SUMIFS($L2958:$L$6096,$A2958:$A$6096,A2957,$C2958:$C$6096,C2957,$G2958:$G$6096,""),IF(G2957="",SUMIFS($L2958:$L$6096,$A2958:$A$6096,A2957,$C2958:$C$6096,C2957,$E2958:$E$6096,E2957,$R2958:$R$6096,R2957),IF(I2957="",SUMIFS($L2958:$L$6096,$A2958:$A$6096,A2957,$C2958:$C$6096,C2957,$E2958:$E$6096,E2957,$G2958:$G$6096,G2957,$R2958:$R$6096,R2957),0))))</f>
        <v>39143</v>
      </c>
      <c r="M2957" s="17">
        <f t="shared" ref="M2957:M2958" si="175">K2957-L2957</f>
        <v>-2724</v>
      </c>
      <c r="N2957" s="58"/>
      <c r="O2957" s="72"/>
      <c r="P2957" s="18"/>
      <c r="Q2957" s="17">
        <f>IF(C2957="",SUMIFS($Q2958:$Q$6096,$A2958:$A$6096,A2957,$E2958:$E$6096,""),IF(E2957="",SUMIFS($Q2958:$Q$6096,$A2958:$A$6096,A2957,$C2958:$C$6096,C2957,$G2958:$G$6096,""),IF(G2957="",SUMIFS($Q2958:$Q$6096,$A2958:$A$6096,A2957,$C2958:$C$6096,C2957,$E2958:$E$6096,E2957,$R2958:$R$6096,R2957),IF(I2957="",SUMIFS($Q2958:$Q$6096,$A2958:$A$6096,A2957,$C2958:$C$6096,C2957,$E2958:$E$6096,E2957,$G2958:$G$6096,G2957,$R2958:$R$6096,R2957),0))))</f>
        <v>12238</v>
      </c>
      <c r="R2957" s="59"/>
    </row>
    <row r="2958" spans="1:18" s="6" customFormat="1" ht="18" customHeight="1" x14ac:dyDescent="0.15">
      <c r="A2958" s="13">
        <v>6</v>
      </c>
      <c r="B2958" s="14" t="s">
        <v>3062</v>
      </c>
      <c r="C2958" s="19">
        <v>2</v>
      </c>
      <c r="D2958" s="14" t="s">
        <v>1502</v>
      </c>
      <c r="E2958" s="20">
        <v>1</v>
      </c>
      <c r="F2958" s="21" t="s">
        <v>3076</v>
      </c>
      <c r="G2958" s="20"/>
      <c r="H2958" s="21"/>
      <c r="I2958" s="20"/>
      <c r="J2958" s="20"/>
      <c r="K2958" s="22">
        <f>IF(C2958="",SUMIFS($K2959:$K$6096,$A2959:$A$6096,A2958,$E2959:$E$6096,""),IF(E2958="",SUMIFS($K2959:$K$6096,$A2959:$A$6096,A2958,$C2959:$C$6096,C2958,$G2959:$G$6096,""),IF(G2958="",SUMIFS($K2959:$K$6096,$A2959:$A$6096,A2958,$C2959:$C$6096,C2958,$E2959:$E$6096,E2958,$R2959:$R$6096,R2958),IF(I2958="",SUMIFS($K2959:$K$6096,$A2959:$A$6096,A2958,$C2959:$C$6096,C2958,$E2959:$E$6096,E2958,$G2959:$G$6096,G2958,$R2959:$R$6096,R2958),0))))</f>
        <v>5304</v>
      </c>
      <c r="L2958" s="22">
        <f>IF(C2958="",SUMIFS($L2959:$L$6096,$A2959:$A$6096,A2958,$E2959:$E$6096,""),IF(E2958="",SUMIFS($L2959:$L$6096,$A2959:$A$6096,A2958,$C2959:$C$6096,C2958,$G2959:$G$6096,""),IF(G2958="",SUMIFS($L2959:$L$6096,$A2959:$A$6096,A2958,$C2959:$C$6096,C2958,$E2959:$E$6096,E2958,$R2959:$R$6096,R2958),IF(I2958="",SUMIFS($L2959:$L$6096,$A2959:$A$6096,A2958,$C2959:$C$6096,C2958,$E2959:$E$6096,E2958,$G2959:$G$6096,G2958,$R2959:$R$6096,R2958),0))))</f>
        <v>4037</v>
      </c>
      <c r="M2958" s="22">
        <f t="shared" si="175"/>
        <v>1267</v>
      </c>
      <c r="N2958" s="77"/>
      <c r="O2958" s="23"/>
      <c r="P2958" s="60"/>
      <c r="Q2958" s="73">
        <f>IF(C2958="",SUMIFS($Q2959:$Q$6096,$A2959:$A$6096,A2958,$E2959:$E$6096,""),IF(E2958="",SUMIFS($Q2959:$Q$6096,$A2959:$A$6096,A2958,$C2959:$C$6096,C2958,$G2959:$G$6096,""),IF(G2958="",SUMIFS($Q2959:$Q$6096,$A2959:$A$6096,A2958,$C2959:$C$6096,C2958,$E2959:$E$6096,E2958,$R2959:$R$6096,R2958),IF(I2958="",SUMIFS($Q2959:$Q$6096,$A2959:$A$6096,A2958,$C2959:$C$6096,C2958,$E2959:$E$6096,E2958,$G2959:$G$6096,G2958,$R2959:$R$6096,R2958),0))))</f>
        <v>0</v>
      </c>
      <c r="R2958" s="61" t="s">
        <v>3064</v>
      </c>
    </row>
    <row r="2959" spans="1:18" ht="18" customHeight="1" x14ac:dyDescent="0.15">
      <c r="A2959" s="30">
        <v>6</v>
      </c>
      <c r="B2959" s="31" t="s">
        <v>1288</v>
      </c>
      <c r="C2959" s="31">
        <v>2</v>
      </c>
      <c r="D2959" s="31" t="s">
        <v>1502</v>
      </c>
      <c r="E2959" s="31">
        <v>1</v>
      </c>
      <c r="F2959" s="31" t="s">
        <v>1503</v>
      </c>
      <c r="G2959" s="32">
        <v>2</v>
      </c>
      <c r="H2959" s="32" t="s">
        <v>20</v>
      </c>
      <c r="I2959" s="32"/>
      <c r="J2959" s="83"/>
      <c r="K2959" s="98"/>
      <c r="L2959" s="98"/>
      <c r="M2959" s="98"/>
      <c r="N2959" s="83"/>
      <c r="O2959" s="33"/>
      <c r="P2959" s="81"/>
      <c r="Q2959" s="33"/>
      <c r="R2959" s="39" t="s">
        <v>1292</v>
      </c>
    </row>
    <row r="2960" spans="1:18" ht="18" customHeight="1" x14ac:dyDescent="0.15">
      <c r="A2960" s="30">
        <v>6</v>
      </c>
      <c r="B2960" s="31" t="s">
        <v>1288</v>
      </c>
      <c r="C2960" s="31">
        <v>2</v>
      </c>
      <c r="D2960" s="31" t="s">
        <v>1502</v>
      </c>
      <c r="E2960" s="31">
        <v>1</v>
      </c>
      <c r="F2960" s="31" t="s">
        <v>1503</v>
      </c>
      <c r="G2960" s="31">
        <v>2</v>
      </c>
      <c r="H2960" s="31" t="s">
        <v>20</v>
      </c>
      <c r="I2960" s="32">
        <v>3</v>
      </c>
      <c r="J2960" s="83" t="s">
        <v>21</v>
      </c>
      <c r="K2960" s="98">
        <v>2739</v>
      </c>
      <c r="L2960" s="98">
        <v>2142</v>
      </c>
      <c r="M2960" s="98">
        <f>K2960-L2960</f>
        <v>597</v>
      </c>
      <c r="N2960" s="83" t="s">
        <v>70</v>
      </c>
      <c r="O2960" s="98">
        <v>2738100</v>
      </c>
      <c r="P2960" s="81"/>
      <c r="Q2960" s="33"/>
      <c r="R2960" s="39" t="s">
        <v>1292</v>
      </c>
    </row>
    <row r="2961" spans="1:18" ht="18" customHeight="1" x14ac:dyDescent="0.15">
      <c r="A2961" s="30">
        <v>6</v>
      </c>
      <c r="B2961" s="31" t="s">
        <v>1288</v>
      </c>
      <c r="C2961" s="31">
        <v>2</v>
      </c>
      <c r="D2961" s="31" t="s">
        <v>1502</v>
      </c>
      <c r="E2961" s="31">
        <v>1</v>
      </c>
      <c r="F2961" s="31" t="s">
        <v>1503</v>
      </c>
      <c r="G2961" s="32">
        <v>3</v>
      </c>
      <c r="H2961" s="32" t="s">
        <v>22</v>
      </c>
      <c r="I2961" s="32"/>
      <c r="J2961" s="83"/>
      <c r="K2961" s="98"/>
      <c r="L2961" s="98"/>
      <c r="M2961" s="98"/>
      <c r="N2961" s="83"/>
      <c r="O2961" s="33"/>
      <c r="P2961" s="81"/>
      <c r="Q2961" s="33"/>
      <c r="R2961" s="39" t="s">
        <v>1292</v>
      </c>
    </row>
    <row r="2962" spans="1:18" ht="18" customHeight="1" x14ac:dyDescent="0.15">
      <c r="A2962" s="30">
        <v>6</v>
      </c>
      <c r="B2962" s="31" t="s">
        <v>1288</v>
      </c>
      <c r="C2962" s="31">
        <v>2</v>
      </c>
      <c r="D2962" s="31" t="s">
        <v>1502</v>
      </c>
      <c r="E2962" s="31">
        <v>1</v>
      </c>
      <c r="F2962" s="31" t="s">
        <v>1503</v>
      </c>
      <c r="G2962" s="31">
        <v>3</v>
      </c>
      <c r="H2962" s="31" t="s">
        <v>22</v>
      </c>
      <c r="I2962" s="32">
        <v>33</v>
      </c>
      <c r="J2962" s="83" t="s">
        <v>24</v>
      </c>
      <c r="K2962" s="98">
        <v>190</v>
      </c>
      <c r="L2962" s="98">
        <v>24</v>
      </c>
      <c r="M2962" s="98">
        <f t="shared" ref="M2962:M2966" si="176">K2962-L2962</f>
        <v>166</v>
      </c>
      <c r="N2962" s="83" t="s">
        <v>70</v>
      </c>
      <c r="O2962" s="98">
        <v>189600</v>
      </c>
      <c r="P2962" s="81"/>
      <c r="Q2962" s="33"/>
      <c r="R2962" s="39" t="s">
        <v>1292</v>
      </c>
    </row>
    <row r="2963" spans="1:18" ht="18" customHeight="1" x14ac:dyDescent="0.15">
      <c r="A2963" s="30">
        <v>6</v>
      </c>
      <c r="B2963" s="31" t="s">
        <v>1288</v>
      </c>
      <c r="C2963" s="31">
        <v>2</v>
      </c>
      <c r="D2963" s="31" t="s">
        <v>1502</v>
      </c>
      <c r="E2963" s="31">
        <v>1</v>
      </c>
      <c r="F2963" s="31" t="s">
        <v>1503</v>
      </c>
      <c r="G2963" s="31">
        <v>3</v>
      </c>
      <c r="H2963" s="31" t="s">
        <v>22</v>
      </c>
      <c r="I2963" s="32">
        <v>35</v>
      </c>
      <c r="J2963" s="83" t="s">
        <v>25</v>
      </c>
      <c r="K2963" s="98">
        <v>274</v>
      </c>
      <c r="L2963" s="98">
        <v>231</v>
      </c>
      <c r="M2963" s="98">
        <f t="shared" si="176"/>
        <v>43</v>
      </c>
      <c r="N2963" s="83" t="s">
        <v>3696</v>
      </c>
      <c r="O2963" s="98">
        <v>273600</v>
      </c>
      <c r="P2963" s="81"/>
      <c r="Q2963" s="33"/>
      <c r="R2963" s="39" t="s">
        <v>1292</v>
      </c>
    </row>
    <row r="2964" spans="1:18" ht="18" customHeight="1" x14ac:dyDescent="0.15">
      <c r="A2964" s="30">
        <v>6</v>
      </c>
      <c r="B2964" s="31" t="s">
        <v>1288</v>
      </c>
      <c r="C2964" s="31">
        <v>2</v>
      </c>
      <c r="D2964" s="31" t="s">
        <v>1502</v>
      </c>
      <c r="E2964" s="31">
        <v>1</v>
      </c>
      <c r="F2964" s="31" t="s">
        <v>1503</v>
      </c>
      <c r="G2964" s="31">
        <v>3</v>
      </c>
      <c r="H2964" s="31" t="s">
        <v>22</v>
      </c>
      <c r="I2964" s="32">
        <v>39</v>
      </c>
      <c r="J2964" s="83" t="s">
        <v>26</v>
      </c>
      <c r="K2964" s="98">
        <v>590</v>
      </c>
      <c r="L2964" s="98">
        <v>459</v>
      </c>
      <c r="M2964" s="98">
        <f t="shared" si="176"/>
        <v>131</v>
      </c>
      <c r="N2964" s="83" t="s">
        <v>70</v>
      </c>
      <c r="O2964" s="98">
        <v>589160</v>
      </c>
      <c r="P2964" s="81"/>
      <c r="Q2964" s="33"/>
      <c r="R2964" s="39" t="s">
        <v>1292</v>
      </c>
    </row>
    <row r="2965" spans="1:18" ht="18" customHeight="1" x14ac:dyDescent="0.15">
      <c r="A2965" s="30">
        <v>6</v>
      </c>
      <c r="B2965" s="31" t="s">
        <v>1288</v>
      </c>
      <c r="C2965" s="31">
        <v>2</v>
      </c>
      <c r="D2965" s="31" t="s">
        <v>1502</v>
      </c>
      <c r="E2965" s="31">
        <v>1</v>
      </c>
      <c r="F2965" s="31" t="s">
        <v>1503</v>
      </c>
      <c r="G2965" s="31">
        <v>3</v>
      </c>
      <c r="H2965" s="31" t="s">
        <v>22</v>
      </c>
      <c r="I2965" s="32">
        <v>40</v>
      </c>
      <c r="J2965" s="83" t="s">
        <v>27</v>
      </c>
      <c r="K2965" s="98">
        <v>420</v>
      </c>
      <c r="L2965" s="98">
        <v>318</v>
      </c>
      <c r="M2965" s="98">
        <f t="shared" si="176"/>
        <v>102</v>
      </c>
      <c r="N2965" s="83" t="s">
        <v>70</v>
      </c>
      <c r="O2965" s="98">
        <v>419210</v>
      </c>
      <c r="P2965" s="81"/>
      <c r="Q2965" s="33"/>
      <c r="R2965" s="39" t="s">
        <v>1292</v>
      </c>
    </row>
    <row r="2966" spans="1:18" ht="18" customHeight="1" x14ac:dyDescent="0.15">
      <c r="A2966" s="30">
        <v>6</v>
      </c>
      <c r="B2966" s="31" t="s">
        <v>1288</v>
      </c>
      <c r="C2966" s="31">
        <v>2</v>
      </c>
      <c r="D2966" s="31" t="s">
        <v>1502</v>
      </c>
      <c r="E2966" s="31">
        <v>1</v>
      </c>
      <c r="F2966" s="31" t="s">
        <v>1503</v>
      </c>
      <c r="G2966" s="31">
        <v>3</v>
      </c>
      <c r="H2966" s="31" t="s">
        <v>22</v>
      </c>
      <c r="I2966" s="32">
        <v>41</v>
      </c>
      <c r="J2966" s="83" t="s">
        <v>75</v>
      </c>
      <c r="K2966" s="98">
        <v>51</v>
      </c>
      <c r="L2966" s="98">
        <v>37</v>
      </c>
      <c r="M2966" s="98">
        <f t="shared" si="176"/>
        <v>14</v>
      </c>
      <c r="N2966" s="83" t="s">
        <v>70</v>
      </c>
      <c r="O2966" s="98">
        <v>51000</v>
      </c>
      <c r="P2966" s="81"/>
      <c r="Q2966" s="33"/>
      <c r="R2966" s="39" t="s">
        <v>1292</v>
      </c>
    </row>
    <row r="2967" spans="1:18" ht="18" customHeight="1" x14ac:dyDescent="0.15">
      <c r="A2967" s="30">
        <v>6</v>
      </c>
      <c r="B2967" s="31" t="s">
        <v>1288</v>
      </c>
      <c r="C2967" s="31">
        <v>2</v>
      </c>
      <c r="D2967" s="31" t="s">
        <v>1502</v>
      </c>
      <c r="E2967" s="31">
        <v>1</v>
      </c>
      <c r="F2967" s="31" t="s">
        <v>1503</v>
      </c>
      <c r="G2967" s="32">
        <v>4</v>
      </c>
      <c r="H2967" s="32" t="s">
        <v>28</v>
      </c>
      <c r="I2967" s="32"/>
      <c r="J2967" s="83"/>
      <c r="K2967" s="98"/>
      <c r="L2967" s="98"/>
      <c r="M2967" s="98"/>
      <c r="N2967" s="83"/>
      <c r="O2967" s="33"/>
      <c r="P2967" s="81"/>
      <c r="Q2967" s="33"/>
      <c r="R2967" s="39" t="s">
        <v>1292</v>
      </c>
    </row>
    <row r="2968" spans="1:18" ht="18" customHeight="1" x14ac:dyDescent="0.15">
      <c r="A2968" s="30">
        <v>6</v>
      </c>
      <c r="B2968" s="31" t="s">
        <v>1288</v>
      </c>
      <c r="C2968" s="31">
        <v>2</v>
      </c>
      <c r="D2968" s="31" t="s">
        <v>1502</v>
      </c>
      <c r="E2968" s="31">
        <v>1</v>
      </c>
      <c r="F2968" s="31" t="s">
        <v>1503</v>
      </c>
      <c r="G2968" s="31">
        <v>4</v>
      </c>
      <c r="H2968" s="31" t="s">
        <v>28</v>
      </c>
      <c r="I2968" s="32">
        <v>31</v>
      </c>
      <c r="J2968" s="83" t="s">
        <v>29</v>
      </c>
      <c r="K2968" s="98">
        <v>791</v>
      </c>
      <c r="L2968" s="98">
        <v>589</v>
      </c>
      <c r="M2968" s="98">
        <f>K2968-L2968</f>
        <v>202</v>
      </c>
      <c r="N2968" s="83" t="s">
        <v>70</v>
      </c>
      <c r="O2968" s="98">
        <v>790587</v>
      </c>
      <c r="P2968" s="81"/>
      <c r="Q2968" s="33"/>
      <c r="R2968" s="39" t="s">
        <v>1292</v>
      </c>
    </row>
    <row r="2969" spans="1:18" ht="18" customHeight="1" x14ac:dyDescent="0.15">
      <c r="A2969" s="30">
        <v>6</v>
      </c>
      <c r="B2969" s="31" t="s">
        <v>1288</v>
      </c>
      <c r="C2969" s="31">
        <v>2</v>
      </c>
      <c r="D2969" s="31" t="s">
        <v>1502</v>
      </c>
      <c r="E2969" s="31">
        <v>1</v>
      </c>
      <c r="F2969" s="31" t="s">
        <v>1503</v>
      </c>
      <c r="G2969" s="32">
        <v>9</v>
      </c>
      <c r="H2969" s="32" t="s">
        <v>30</v>
      </c>
      <c r="I2969" s="32"/>
      <c r="J2969" s="83"/>
      <c r="K2969" s="98"/>
      <c r="L2969" s="98"/>
      <c r="M2969" s="98"/>
      <c r="N2969" s="83"/>
      <c r="O2969" s="33"/>
      <c r="P2969" s="81"/>
      <c r="Q2969" s="33"/>
      <c r="R2969" s="39" t="s">
        <v>1292</v>
      </c>
    </row>
    <row r="2970" spans="1:18" ht="18" customHeight="1" x14ac:dyDescent="0.15">
      <c r="A2970" s="30">
        <v>6</v>
      </c>
      <c r="B2970" s="31" t="s">
        <v>1288</v>
      </c>
      <c r="C2970" s="31">
        <v>2</v>
      </c>
      <c r="D2970" s="31" t="s">
        <v>1502</v>
      </c>
      <c r="E2970" s="31">
        <v>1</v>
      </c>
      <c r="F2970" s="31" t="s">
        <v>1503</v>
      </c>
      <c r="G2970" s="31">
        <v>9</v>
      </c>
      <c r="H2970" s="31" t="s">
        <v>30</v>
      </c>
      <c r="I2970" s="32">
        <v>2</v>
      </c>
      <c r="J2970" s="83" t="s">
        <v>31</v>
      </c>
      <c r="K2970" s="98">
        <v>8</v>
      </c>
      <c r="L2970" s="98">
        <v>8</v>
      </c>
      <c r="M2970" s="98">
        <f t="shared" ref="M2970:M2971" si="177">K2970-L2970</f>
        <v>0</v>
      </c>
      <c r="N2970" s="83" t="s">
        <v>3697</v>
      </c>
      <c r="O2970" s="98">
        <v>7200</v>
      </c>
      <c r="P2970" s="81"/>
      <c r="Q2970" s="33"/>
      <c r="R2970" s="39" t="s">
        <v>1292</v>
      </c>
    </row>
    <row r="2971" spans="1:18" ht="18" customHeight="1" x14ac:dyDescent="0.15">
      <c r="A2971" s="30">
        <v>6</v>
      </c>
      <c r="B2971" s="31" t="s">
        <v>1288</v>
      </c>
      <c r="C2971" s="31">
        <v>2</v>
      </c>
      <c r="D2971" s="31" t="s">
        <v>1502</v>
      </c>
      <c r="E2971" s="31">
        <v>1</v>
      </c>
      <c r="F2971" s="31" t="s">
        <v>1503</v>
      </c>
      <c r="G2971" s="31">
        <v>9</v>
      </c>
      <c r="H2971" s="31" t="s">
        <v>30</v>
      </c>
      <c r="I2971" s="32">
        <v>3</v>
      </c>
      <c r="J2971" s="83" t="s">
        <v>32</v>
      </c>
      <c r="K2971" s="98">
        <v>91</v>
      </c>
      <c r="L2971" s="98">
        <v>91</v>
      </c>
      <c r="M2971" s="98">
        <f t="shared" si="177"/>
        <v>0</v>
      </c>
      <c r="N2971" s="83" t="s">
        <v>3698</v>
      </c>
      <c r="O2971" s="98">
        <v>74300</v>
      </c>
      <c r="P2971" s="81"/>
      <c r="Q2971" s="33"/>
      <c r="R2971" s="39" t="s">
        <v>1292</v>
      </c>
    </row>
    <row r="2972" spans="1:18" ht="18" customHeight="1" x14ac:dyDescent="0.15">
      <c r="A2972" s="30">
        <v>6</v>
      </c>
      <c r="B2972" s="31" t="s">
        <v>1288</v>
      </c>
      <c r="C2972" s="31">
        <v>2</v>
      </c>
      <c r="D2972" s="31" t="s">
        <v>1502</v>
      </c>
      <c r="E2972" s="31">
        <v>1</v>
      </c>
      <c r="F2972" s="31" t="s">
        <v>1503</v>
      </c>
      <c r="G2972" s="31">
        <v>9</v>
      </c>
      <c r="H2972" s="31" t="s">
        <v>30</v>
      </c>
      <c r="I2972" s="31">
        <v>3</v>
      </c>
      <c r="J2972" s="84" t="s">
        <v>32</v>
      </c>
      <c r="K2972" s="98"/>
      <c r="L2972" s="98"/>
      <c r="M2972" s="98"/>
      <c r="N2972" s="83" t="s">
        <v>3699</v>
      </c>
      <c r="O2972" s="98">
        <v>16600</v>
      </c>
      <c r="P2972" s="81"/>
      <c r="Q2972" s="33"/>
      <c r="R2972" s="39" t="s">
        <v>1292</v>
      </c>
    </row>
    <row r="2973" spans="1:18" ht="18" customHeight="1" x14ac:dyDescent="0.15">
      <c r="A2973" s="30">
        <v>6</v>
      </c>
      <c r="B2973" s="31" t="s">
        <v>1288</v>
      </c>
      <c r="C2973" s="31">
        <v>2</v>
      </c>
      <c r="D2973" s="31" t="s">
        <v>1502</v>
      </c>
      <c r="E2973" s="31">
        <v>1</v>
      </c>
      <c r="F2973" s="31" t="s">
        <v>1503</v>
      </c>
      <c r="G2973" s="32">
        <v>11</v>
      </c>
      <c r="H2973" s="32" t="s">
        <v>33</v>
      </c>
      <c r="I2973" s="32"/>
      <c r="J2973" s="83"/>
      <c r="K2973" s="98"/>
      <c r="L2973" s="98"/>
      <c r="M2973" s="98"/>
      <c r="N2973" s="83"/>
      <c r="O2973" s="33"/>
      <c r="P2973" s="81"/>
      <c r="Q2973" s="33"/>
      <c r="R2973" s="39" t="s">
        <v>1292</v>
      </c>
    </row>
    <row r="2974" spans="1:18" ht="18" customHeight="1" x14ac:dyDescent="0.15">
      <c r="A2974" s="30">
        <v>6</v>
      </c>
      <c r="B2974" s="31" t="s">
        <v>1288</v>
      </c>
      <c r="C2974" s="31">
        <v>2</v>
      </c>
      <c r="D2974" s="31" t="s">
        <v>1502</v>
      </c>
      <c r="E2974" s="31">
        <v>1</v>
      </c>
      <c r="F2974" s="31" t="s">
        <v>1503</v>
      </c>
      <c r="G2974" s="31">
        <v>11</v>
      </c>
      <c r="H2974" s="31" t="s">
        <v>33</v>
      </c>
      <c r="I2974" s="32">
        <v>1</v>
      </c>
      <c r="J2974" s="83" t="s">
        <v>34</v>
      </c>
      <c r="K2974" s="98">
        <v>40</v>
      </c>
      <c r="L2974" s="98">
        <v>30</v>
      </c>
      <c r="M2974" s="98">
        <f>K2974-L2974</f>
        <v>10</v>
      </c>
      <c r="N2974" s="83" t="s">
        <v>1504</v>
      </c>
      <c r="O2974" s="98">
        <v>40000</v>
      </c>
      <c r="P2974" s="81"/>
      <c r="Q2974" s="33"/>
      <c r="R2974" s="39" t="s">
        <v>1292</v>
      </c>
    </row>
    <row r="2975" spans="1:18" ht="18" customHeight="1" x14ac:dyDescent="0.15">
      <c r="A2975" s="30">
        <v>6</v>
      </c>
      <c r="B2975" s="31" t="s">
        <v>1288</v>
      </c>
      <c r="C2975" s="31">
        <v>2</v>
      </c>
      <c r="D2975" s="31" t="s">
        <v>1502</v>
      </c>
      <c r="E2975" s="31">
        <v>1</v>
      </c>
      <c r="F2975" s="31" t="s">
        <v>1503</v>
      </c>
      <c r="G2975" s="32">
        <v>12</v>
      </c>
      <c r="H2975" s="32" t="s">
        <v>36</v>
      </c>
      <c r="I2975" s="32"/>
      <c r="J2975" s="83"/>
      <c r="K2975" s="98"/>
      <c r="L2975" s="98"/>
      <c r="M2975" s="98"/>
      <c r="N2975" s="83"/>
      <c r="O2975" s="33"/>
      <c r="P2975" s="81"/>
      <c r="Q2975" s="33"/>
      <c r="R2975" s="39" t="s">
        <v>1292</v>
      </c>
    </row>
    <row r="2976" spans="1:18" ht="18" customHeight="1" x14ac:dyDescent="0.15">
      <c r="A2976" s="30">
        <v>6</v>
      </c>
      <c r="B2976" s="31" t="s">
        <v>1288</v>
      </c>
      <c r="C2976" s="31">
        <v>2</v>
      </c>
      <c r="D2976" s="31" t="s">
        <v>1502</v>
      </c>
      <c r="E2976" s="31">
        <v>1</v>
      </c>
      <c r="F2976" s="31" t="s">
        <v>1503</v>
      </c>
      <c r="G2976" s="31">
        <v>12</v>
      </c>
      <c r="H2976" s="31" t="s">
        <v>36</v>
      </c>
      <c r="I2976" s="32">
        <v>1</v>
      </c>
      <c r="J2976" s="83" t="s">
        <v>37</v>
      </c>
      <c r="K2976" s="98">
        <v>11</v>
      </c>
      <c r="L2976" s="98">
        <v>9</v>
      </c>
      <c r="M2976" s="98">
        <f>K2976-L2976</f>
        <v>2</v>
      </c>
      <c r="N2976" s="83" t="s">
        <v>3700</v>
      </c>
      <c r="O2976" s="98">
        <v>6560</v>
      </c>
      <c r="P2976" s="81"/>
      <c r="Q2976" s="33"/>
      <c r="R2976" s="39" t="s">
        <v>1292</v>
      </c>
    </row>
    <row r="2977" spans="1:18" ht="18" customHeight="1" x14ac:dyDescent="0.15">
      <c r="A2977" s="30">
        <v>6</v>
      </c>
      <c r="B2977" s="31" t="s">
        <v>1288</v>
      </c>
      <c r="C2977" s="31">
        <v>2</v>
      </c>
      <c r="D2977" s="31" t="s">
        <v>1502</v>
      </c>
      <c r="E2977" s="31">
        <v>1</v>
      </c>
      <c r="F2977" s="31" t="s">
        <v>1503</v>
      </c>
      <c r="G2977" s="31">
        <v>12</v>
      </c>
      <c r="H2977" s="31" t="s">
        <v>36</v>
      </c>
      <c r="I2977" s="31">
        <v>1</v>
      </c>
      <c r="J2977" s="84" t="s">
        <v>37</v>
      </c>
      <c r="K2977" s="98"/>
      <c r="L2977" s="98"/>
      <c r="M2977" s="98"/>
      <c r="N2977" s="83" t="s">
        <v>3701</v>
      </c>
      <c r="O2977" s="98">
        <v>4200</v>
      </c>
      <c r="P2977" s="81"/>
      <c r="Q2977" s="33"/>
      <c r="R2977" s="39" t="s">
        <v>1292</v>
      </c>
    </row>
    <row r="2978" spans="1:18" ht="18" customHeight="1" x14ac:dyDescent="0.15">
      <c r="A2978" s="30">
        <v>6</v>
      </c>
      <c r="B2978" s="31" t="s">
        <v>1288</v>
      </c>
      <c r="C2978" s="31">
        <v>2</v>
      </c>
      <c r="D2978" s="31" t="s">
        <v>1502</v>
      </c>
      <c r="E2978" s="31">
        <v>1</v>
      </c>
      <c r="F2978" s="31" t="s">
        <v>1503</v>
      </c>
      <c r="G2978" s="32">
        <v>14</v>
      </c>
      <c r="H2978" s="32" t="s">
        <v>40</v>
      </c>
      <c r="I2978" s="32"/>
      <c r="J2978" s="83"/>
      <c r="K2978" s="98"/>
      <c r="L2978" s="98"/>
      <c r="M2978" s="98"/>
      <c r="N2978" s="83"/>
      <c r="O2978" s="33"/>
      <c r="P2978" s="81"/>
      <c r="Q2978" s="33"/>
      <c r="R2978" s="39" t="s">
        <v>1292</v>
      </c>
    </row>
    <row r="2979" spans="1:18" ht="18" customHeight="1" x14ac:dyDescent="0.15">
      <c r="A2979" s="30">
        <v>6</v>
      </c>
      <c r="B2979" s="31" t="s">
        <v>1288</v>
      </c>
      <c r="C2979" s="31">
        <v>2</v>
      </c>
      <c r="D2979" s="31" t="s">
        <v>1502</v>
      </c>
      <c r="E2979" s="31">
        <v>1</v>
      </c>
      <c r="F2979" s="31" t="s">
        <v>1503</v>
      </c>
      <c r="G2979" s="31">
        <v>14</v>
      </c>
      <c r="H2979" s="31" t="s">
        <v>40</v>
      </c>
      <c r="I2979" s="32">
        <v>1</v>
      </c>
      <c r="J2979" s="83" t="s">
        <v>1505</v>
      </c>
      <c r="K2979" s="98">
        <v>10</v>
      </c>
      <c r="L2979" s="98">
        <v>10</v>
      </c>
      <c r="M2979" s="98">
        <f>K2979-L2979</f>
        <v>0</v>
      </c>
      <c r="N2979" s="83" t="s">
        <v>1420</v>
      </c>
      <c r="O2979" s="98">
        <v>10000</v>
      </c>
      <c r="P2979" s="81"/>
      <c r="Q2979" s="33"/>
      <c r="R2979" s="39" t="s">
        <v>1292</v>
      </c>
    </row>
    <row r="2980" spans="1:18" ht="18" customHeight="1" x14ac:dyDescent="0.15">
      <c r="A2980" s="30">
        <v>6</v>
      </c>
      <c r="B2980" s="31" t="s">
        <v>1288</v>
      </c>
      <c r="C2980" s="31">
        <v>2</v>
      </c>
      <c r="D2980" s="31" t="s">
        <v>1502</v>
      </c>
      <c r="E2980" s="31">
        <v>1</v>
      </c>
      <c r="F2980" s="31" t="s">
        <v>1503</v>
      </c>
      <c r="G2980" s="32">
        <v>19</v>
      </c>
      <c r="H2980" s="32" t="s">
        <v>42</v>
      </c>
      <c r="I2980" s="32"/>
      <c r="J2980" s="83"/>
      <c r="K2980" s="98"/>
      <c r="L2980" s="98"/>
      <c r="M2980" s="98"/>
      <c r="N2980" s="83"/>
      <c r="O2980" s="33"/>
      <c r="P2980" s="81"/>
      <c r="Q2980" s="33"/>
      <c r="R2980" s="39" t="s">
        <v>1292</v>
      </c>
    </row>
    <row r="2981" spans="1:18" ht="18" customHeight="1" x14ac:dyDescent="0.15">
      <c r="A2981" s="30">
        <v>6</v>
      </c>
      <c r="B2981" s="31" t="s">
        <v>1288</v>
      </c>
      <c r="C2981" s="31">
        <v>2</v>
      </c>
      <c r="D2981" s="31" t="s">
        <v>1502</v>
      </c>
      <c r="E2981" s="31">
        <v>1</v>
      </c>
      <c r="F2981" s="31" t="s">
        <v>1503</v>
      </c>
      <c r="G2981" s="31">
        <v>19</v>
      </c>
      <c r="H2981" s="31" t="s">
        <v>42</v>
      </c>
      <c r="I2981" s="32">
        <v>11</v>
      </c>
      <c r="J2981" s="83" t="s">
        <v>43</v>
      </c>
      <c r="K2981" s="98">
        <v>89</v>
      </c>
      <c r="L2981" s="98">
        <v>89</v>
      </c>
      <c r="M2981" s="98">
        <f>K2981-L2981</f>
        <v>0</v>
      </c>
      <c r="N2981" s="83" t="s">
        <v>1506</v>
      </c>
      <c r="O2981" s="98">
        <v>3000</v>
      </c>
      <c r="P2981" s="81"/>
      <c r="Q2981" s="33"/>
      <c r="R2981" s="39" t="s">
        <v>1292</v>
      </c>
    </row>
    <row r="2982" spans="1:18" ht="18" customHeight="1" x14ac:dyDescent="0.15">
      <c r="A2982" s="30">
        <v>6</v>
      </c>
      <c r="B2982" s="31" t="s">
        <v>1288</v>
      </c>
      <c r="C2982" s="31">
        <v>2</v>
      </c>
      <c r="D2982" s="31" t="s">
        <v>1502</v>
      </c>
      <c r="E2982" s="31">
        <v>1</v>
      </c>
      <c r="F2982" s="31" t="s">
        <v>1503</v>
      </c>
      <c r="G2982" s="31">
        <v>19</v>
      </c>
      <c r="H2982" s="31" t="s">
        <v>42</v>
      </c>
      <c r="I2982" s="31">
        <v>11</v>
      </c>
      <c r="J2982" s="84" t="s">
        <v>43</v>
      </c>
      <c r="K2982" s="98"/>
      <c r="L2982" s="98"/>
      <c r="M2982" s="98"/>
      <c r="N2982" s="83" t="s">
        <v>1507</v>
      </c>
      <c r="O2982" s="98">
        <v>2500</v>
      </c>
      <c r="P2982" s="81"/>
      <c r="Q2982" s="33"/>
      <c r="R2982" s="39" t="s">
        <v>1292</v>
      </c>
    </row>
    <row r="2983" spans="1:18" ht="18" customHeight="1" x14ac:dyDescent="0.15">
      <c r="A2983" s="30">
        <v>6</v>
      </c>
      <c r="B2983" s="31" t="s">
        <v>1288</v>
      </c>
      <c r="C2983" s="31">
        <v>2</v>
      </c>
      <c r="D2983" s="31" t="s">
        <v>1502</v>
      </c>
      <c r="E2983" s="31">
        <v>1</v>
      </c>
      <c r="F2983" s="31" t="s">
        <v>1503</v>
      </c>
      <c r="G2983" s="31">
        <v>19</v>
      </c>
      <c r="H2983" s="31" t="s">
        <v>42</v>
      </c>
      <c r="I2983" s="31">
        <v>11</v>
      </c>
      <c r="J2983" s="84" t="s">
        <v>43</v>
      </c>
      <c r="K2983" s="98"/>
      <c r="L2983" s="98"/>
      <c r="M2983" s="98"/>
      <c r="N2983" s="83" t="s">
        <v>1508</v>
      </c>
      <c r="O2983" s="98">
        <v>20000</v>
      </c>
      <c r="P2983" s="81"/>
      <c r="Q2983" s="33"/>
      <c r="R2983" s="39" t="s">
        <v>1292</v>
      </c>
    </row>
    <row r="2984" spans="1:18" ht="18" customHeight="1" x14ac:dyDescent="0.15">
      <c r="A2984" s="30">
        <v>6</v>
      </c>
      <c r="B2984" s="31" t="s">
        <v>1288</v>
      </c>
      <c r="C2984" s="31">
        <v>2</v>
      </c>
      <c r="D2984" s="31" t="s">
        <v>1502</v>
      </c>
      <c r="E2984" s="31">
        <v>1</v>
      </c>
      <c r="F2984" s="31" t="s">
        <v>1503</v>
      </c>
      <c r="G2984" s="31">
        <v>19</v>
      </c>
      <c r="H2984" s="31" t="s">
        <v>42</v>
      </c>
      <c r="I2984" s="31">
        <v>11</v>
      </c>
      <c r="J2984" s="84" t="s">
        <v>43</v>
      </c>
      <c r="K2984" s="98"/>
      <c r="L2984" s="98"/>
      <c r="M2984" s="98"/>
      <c r="N2984" s="83" t="s">
        <v>1509</v>
      </c>
      <c r="O2984" s="98">
        <v>35000</v>
      </c>
      <c r="P2984" s="81"/>
      <c r="Q2984" s="33"/>
      <c r="R2984" s="39" t="s">
        <v>1292</v>
      </c>
    </row>
    <row r="2985" spans="1:18" ht="18" customHeight="1" x14ac:dyDescent="0.15">
      <c r="A2985" s="30">
        <v>6</v>
      </c>
      <c r="B2985" s="31" t="s">
        <v>1288</v>
      </c>
      <c r="C2985" s="31">
        <v>2</v>
      </c>
      <c r="D2985" s="31" t="s">
        <v>1502</v>
      </c>
      <c r="E2985" s="31">
        <v>1</v>
      </c>
      <c r="F2985" s="31" t="s">
        <v>1503</v>
      </c>
      <c r="G2985" s="31">
        <v>19</v>
      </c>
      <c r="H2985" s="31" t="s">
        <v>42</v>
      </c>
      <c r="I2985" s="31">
        <v>11</v>
      </c>
      <c r="J2985" s="84" t="s">
        <v>43</v>
      </c>
      <c r="K2985" s="98"/>
      <c r="L2985" s="98"/>
      <c r="M2985" s="98"/>
      <c r="N2985" s="83" t="s">
        <v>1510</v>
      </c>
      <c r="O2985" s="98">
        <v>28500</v>
      </c>
      <c r="P2985" s="81"/>
      <c r="Q2985" s="33"/>
      <c r="R2985" s="39" t="s">
        <v>1292</v>
      </c>
    </row>
    <row r="2986" spans="1:18" s="6" customFormat="1" ht="18" customHeight="1" x14ac:dyDescent="0.15">
      <c r="A2986" s="13">
        <v>6</v>
      </c>
      <c r="B2986" s="14" t="s">
        <v>3062</v>
      </c>
      <c r="C2986" s="19">
        <v>2</v>
      </c>
      <c r="D2986" s="14" t="s">
        <v>1502</v>
      </c>
      <c r="E2986" s="20">
        <v>2</v>
      </c>
      <c r="F2986" s="21" t="s">
        <v>3077</v>
      </c>
      <c r="G2986" s="20"/>
      <c r="H2986" s="21"/>
      <c r="I2986" s="20"/>
      <c r="J2986" s="20"/>
      <c r="K2986" s="22">
        <f>IF(C2986="",SUMIFS($K2987:$K$6096,$A2987:$A$6096,A2986,$E2987:$E$6096,""),IF(E2986="",SUMIFS($K2987:$K$6096,$A2987:$A$6096,A2986,$C2987:$C$6096,C2986,$G2987:$G$6096,""),IF(G2986="",SUMIFS($K2987:$K$6096,$A2987:$A$6096,A2986,$C2987:$C$6096,C2986,$E2987:$E$6096,E2986,$R2987:$R$6096,R2986),IF(I2986="",SUMIFS($K2987:$K$6096,$A2987:$A$6096,A2986,$C2987:$C$6096,C2986,$E2987:$E$6096,E2986,$G2987:$G$6096,G2986,$R2987:$R$6096,R2986),0))))</f>
        <v>26555</v>
      </c>
      <c r="L2986" s="22">
        <f>IF(C2986="",SUMIFS($L2987:$L$6096,$A2987:$A$6096,A2986,$E2987:$E$6096,""),IF(E2986="",SUMIFS($L2987:$L$6096,$A2987:$A$6096,A2986,$C2987:$C$6096,C2986,$G2987:$G$6096,""),IF(G2986="",SUMIFS($L2987:$L$6096,$A2987:$A$6096,A2986,$C2987:$C$6096,C2986,$E2987:$E$6096,E2986,$R2987:$R$6096,R2986),IF(I2986="",SUMIFS($L2987:$L$6096,$A2987:$A$6096,A2986,$C2987:$C$6096,C2986,$E2987:$E$6096,E2986,$G2987:$G$6096,G2986,$R2987:$R$6096,R2986),0))))</f>
        <v>30606</v>
      </c>
      <c r="M2986" s="22">
        <f t="shared" ref="M2986" si="178">K2986-L2986</f>
        <v>-4051</v>
      </c>
      <c r="N2986" s="77"/>
      <c r="O2986" s="23"/>
      <c r="P2986" s="60"/>
      <c r="Q2986" s="73">
        <f>IF(C2986="",SUMIFS($Q2987:$Q$6096,$A2987:$A$6096,A2986,$E2987:$E$6096,""),IF(E2986="",SUMIFS($Q2987:$Q$6096,$A2987:$A$6096,A2986,$C2987:$C$6096,C2986,$G2987:$G$6096,""),IF(G2986="",SUMIFS($Q2987:$Q$6096,$A2987:$A$6096,A2986,$C2987:$C$6096,C2986,$E2987:$E$6096,E2986,$R2987:$R$6096,R2986),IF(I2986="",SUMIFS($Q2987:$Q$6096,$A2987:$A$6096,A2986,$C2987:$C$6096,C2986,$E2987:$E$6096,E2986,$G2987:$G$6096,G2986,$R2987:$R$6096,R2986),0))))</f>
        <v>7678</v>
      </c>
      <c r="R2986" s="61" t="s">
        <v>3064</v>
      </c>
    </row>
    <row r="2987" spans="1:18" ht="18" customHeight="1" x14ac:dyDescent="0.15">
      <c r="A2987" s="30">
        <v>6</v>
      </c>
      <c r="B2987" s="31" t="s">
        <v>1288</v>
      </c>
      <c r="C2987" s="31">
        <v>2</v>
      </c>
      <c r="D2987" s="31" t="s">
        <v>1502</v>
      </c>
      <c r="E2987" s="31">
        <v>2</v>
      </c>
      <c r="F2987" s="31" t="s">
        <v>1511</v>
      </c>
      <c r="G2987" s="32">
        <v>7</v>
      </c>
      <c r="H2987" s="32" t="s">
        <v>44</v>
      </c>
      <c r="I2987" s="32"/>
      <c r="J2987" s="83"/>
      <c r="K2987" s="98"/>
      <c r="L2987" s="98"/>
      <c r="M2987" s="98"/>
      <c r="N2987" s="83"/>
      <c r="O2987" s="33"/>
      <c r="P2987" s="81" t="s">
        <v>2892</v>
      </c>
      <c r="Q2987" s="33">
        <v>7678</v>
      </c>
      <c r="R2987" s="39" t="s">
        <v>1292</v>
      </c>
    </row>
    <row r="2988" spans="1:18" ht="18" customHeight="1" x14ac:dyDescent="0.15">
      <c r="A2988" s="30">
        <v>6</v>
      </c>
      <c r="B2988" s="31" t="s">
        <v>1288</v>
      </c>
      <c r="C2988" s="31">
        <v>2</v>
      </c>
      <c r="D2988" s="31" t="s">
        <v>1502</v>
      </c>
      <c r="E2988" s="31">
        <v>2</v>
      </c>
      <c r="F2988" s="31" t="s">
        <v>1511</v>
      </c>
      <c r="G2988" s="31">
        <v>7</v>
      </c>
      <c r="H2988" s="31" t="s">
        <v>44</v>
      </c>
      <c r="I2988" s="32">
        <v>32</v>
      </c>
      <c r="J2988" s="83" t="s">
        <v>993</v>
      </c>
      <c r="K2988" s="98">
        <v>758</v>
      </c>
      <c r="L2988" s="98">
        <v>644</v>
      </c>
      <c r="M2988" s="98">
        <f>K2988-L2988</f>
        <v>114</v>
      </c>
      <c r="N2988" s="83" t="s">
        <v>3702</v>
      </c>
      <c r="O2988" s="98">
        <v>570000</v>
      </c>
      <c r="P2988" s="81"/>
      <c r="Q2988" s="33"/>
      <c r="R2988" s="39" t="s">
        <v>1292</v>
      </c>
    </row>
    <row r="2989" spans="1:18" ht="18" customHeight="1" x14ac:dyDescent="0.15">
      <c r="A2989" s="30">
        <v>6</v>
      </c>
      <c r="B2989" s="31" t="s">
        <v>1288</v>
      </c>
      <c r="C2989" s="31">
        <v>2</v>
      </c>
      <c r="D2989" s="31" t="s">
        <v>1502</v>
      </c>
      <c r="E2989" s="31">
        <v>2</v>
      </c>
      <c r="F2989" s="31" t="s">
        <v>1511</v>
      </c>
      <c r="G2989" s="31">
        <v>7</v>
      </c>
      <c r="H2989" s="31" t="s">
        <v>44</v>
      </c>
      <c r="I2989" s="31">
        <v>32</v>
      </c>
      <c r="J2989" s="84" t="s">
        <v>993</v>
      </c>
      <c r="K2989" s="98"/>
      <c r="L2989" s="98"/>
      <c r="M2989" s="98"/>
      <c r="N2989" s="83" t="s">
        <v>3703</v>
      </c>
      <c r="O2989" s="98">
        <v>188000</v>
      </c>
      <c r="P2989" s="81"/>
      <c r="Q2989" s="33"/>
      <c r="R2989" s="39" t="s">
        <v>1292</v>
      </c>
    </row>
    <row r="2990" spans="1:18" ht="18" customHeight="1" x14ac:dyDescent="0.15">
      <c r="A2990" s="30">
        <v>6</v>
      </c>
      <c r="B2990" s="31" t="s">
        <v>1288</v>
      </c>
      <c r="C2990" s="31">
        <v>2</v>
      </c>
      <c r="D2990" s="31" t="s">
        <v>1502</v>
      </c>
      <c r="E2990" s="31">
        <v>2</v>
      </c>
      <c r="F2990" s="31" t="s">
        <v>1511</v>
      </c>
      <c r="G2990" s="32">
        <v>8</v>
      </c>
      <c r="H2990" s="32" t="s">
        <v>77</v>
      </c>
      <c r="I2990" s="32"/>
      <c r="J2990" s="83"/>
      <c r="K2990" s="98"/>
      <c r="L2990" s="98"/>
      <c r="M2990" s="98"/>
      <c r="N2990" s="83"/>
      <c r="O2990" s="33"/>
      <c r="P2990" s="81"/>
      <c r="Q2990" s="33"/>
      <c r="R2990" s="39" t="s">
        <v>1292</v>
      </c>
    </row>
    <row r="2991" spans="1:18" ht="18" customHeight="1" x14ac:dyDescent="0.15">
      <c r="A2991" s="30">
        <v>6</v>
      </c>
      <c r="B2991" s="31" t="s">
        <v>1288</v>
      </c>
      <c r="C2991" s="31">
        <v>2</v>
      </c>
      <c r="D2991" s="31" t="s">
        <v>1502</v>
      </c>
      <c r="E2991" s="31">
        <v>2</v>
      </c>
      <c r="F2991" s="31" t="s">
        <v>1511</v>
      </c>
      <c r="G2991" s="31">
        <v>8</v>
      </c>
      <c r="H2991" s="31" t="s">
        <v>77</v>
      </c>
      <c r="I2991" s="32">
        <v>31</v>
      </c>
      <c r="J2991" s="83" t="s">
        <v>310</v>
      </c>
      <c r="K2991" s="98">
        <v>20</v>
      </c>
      <c r="L2991" s="98">
        <v>20</v>
      </c>
      <c r="M2991" s="98">
        <f>K2991-L2991</f>
        <v>0</v>
      </c>
      <c r="N2991" s="83" t="s">
        <v>4442</v>
      </c>
      <c r="O2991" s="98">
        <v>20000</v>
      </c>
      <c r="P2991" s="81"/>
      <c r="Q2991" s="33"/>
      <c r="R2991" s="39" t="s">
        <v>1292</v>
      </c>
    </row>
    <row r="2992" spans="1:18" ht="18" customHeight="1" x14ac:dyDescent="0.15">
      <c r="A2992" s="30">
        <v>6</v>
      </c>
      <c r="B2992" s="31" t="s">
        <v>1288</v>
      </c>
      <c r="C2992" s="31">
        <v>2</v>
      </c>
      <c r="D2992" s="31" t="s">
        <v>1502</v>
      </c>
      <c r="E2992" s="31">
        <v>2</v>
      </c>
      <c r="F2992" s="31" t="s">
        <v>1511</v>
      </c>
      <c r="G2992" s="32">
        <v>9</v>
      </c>
      <c r="H2992" s="32" t="s">
        <v>30</v>
      </c>
      <c r="I2992" s="32"/>
      <c r="J2992" s="83"/>
      <c r="K2992" s="98"/>
      <c r="L2992" s="98"/>
      <c r="M2992" s="98"/>
      <c r="N2992" s="83"/>
      <c r="O2992" s="33"/>
      <c r="P2992" s="81"/>
      <c r="Q2992" s="33"/>
      <c r="R2992" s="39" t="s">
        <v>1292</v>
      </c>
    </row>
    <row r="2993" spans="1:18" ht="18" customHeight="1" x14ac:dyDescent="0.15">
      <c r="A2993" s="30">
        <v>6</v>
      </c>
      <c r="B2993" s="31" t="s">
        <v>1288</v>
      </c>
      <c r="C2993" s="31">
        <v>2</v>
      </c>
      <c r="D2993" s="31" t="s">
        <v>1502</v>
      </c>
      <c r="E2993" s="31">
        <v>2</v>
      </c>
      <c r="F2993" s="31" t="s">
        <v>1511</v>
      </c>
      <c r="G2993" s="31">
        <v>9</v>
      </c>
      <c r="H2993" s="31" t="s">
        <v>30</v>
      </c>
      <c r="I2993" s="32">
        <v>2</v>
      </c>
      <c r="J2993" s="83" t="s">
        <v>31</v>
      </c>
      <c r="K2993" s="98">
        <v>8</v>
      </c>
      <c r="L2993" s="98">
        <v>8</v>
      </c>
      <c r="M2993" s="98">
        <f>K2993-L2993</f>
        <v>0</v>
      </c>
      <c r="N2993" s="83" t="s">
        <v>4443</v>
      </c>
      <c r="O2993" s="98">
        <v>7200</v>
      </c>
      <c r="P2993" s="81"/>
      <c r="Q2993" s="33"/>
      <c r="R2993" s="39" t="s">
        <v>1292</v>
      </c>
    </row>
    <row r="2994" spans="1:18" ht="18" customHeight="1" x14ac:dyDescent="0.15">
      <c r="A2994" s="30">
        <v>6</v>
      </c>
      <c r="B2994" s="31" t="s">
        <v>1288</v>
      </c>
      <c r="C2994" s="31">
        <v>2</v>
      </c>
      <c r="D2994" s="31" t="s">
        <v>1502</v>
      </c>
      <c r="E2994" s="31">
        <v>2</v>
      </c>
      <c r="F2994" s="31" t="s">
        <v>1511</v>
      </c>
      <c r="G2994" s="32">
        <v>11</v>
      </c>
      <c r="H2994" s="32" t="s">
        <v>33</v>
      </c>
      <c r="I2994" s="32"/>
      <c r="J2994" s="83"/>
      <c r="K2994" s="98"/>
      <c r="L2994" s="98"/>
      <c r="M2994" s="98"/>
      <c r="N2994" s="83"/>
      <c r="O2994" s="33"/>
      <c r="P2994" s="81"/>
      <c r="Q2994" s="33"/>
      <c r="R2994" s="39" t="s">
        <v>1292</v>
      </c>
    </row>
    <row r="2995" spans="1:18" ht="18" customHeight="1" x14ac:dyDescent="0.15">
      <c r="A2995" s="30">
        <v>6</v>
      </c>
      <c r="B2995" s="31" t="s">
        <v>1288</v>
      </c>
      <c r="C2995" s="31">
        <v>2</v>
      </c>
      <c r="D2995" s="31" t="s">
        <v>1502</v>
      </c>
      <c r="E2995" s="31">
        <v>2</v>
      </c>
      <c r="F2995" s="31" t="s">
        <v>1511</v>
      </c>
      <c r="G2995" s="31">
        <v>11</v>
      </c>
      <c r="H2995" s="31" t="s">
        <v>33</v>
      </c>
      <c r="I2995" s="32">
        <v>1</v>
      </c>
      <c r="J2995" s="83" t="s">
        <v>34</v>
      </c>
      <c r="K2995" s="98">
        <v>90</v>
      </c>
      <c r="L2995" s="98">
        <v>90</v>
      </c>
      <c r="M2995" s="98">
        <f>K2995-L2995</f>
        <v>0</v>
      </c>
      <c r="N2995" s="83" t="s">
        <v>1512</v>
      </c>
      <c r="O2995" s="98">
        <v>50000</v>
      </c>
      <c r="P2995" s="81"/>
      <c r="Q2995" s="33"/>
      <c r="R2995" s="39" t="s">
        <v>1292</v>
      </c>
    </row>
    <row r="2996" spans="1:18" ht="18" customHeight="1" x14ac:dyDescent="0.15">
      <c r="A2996" s="30">
        <v>6</v>
      </c>
      <c r="B2996" s="31" t="s">
        <v>1288</v>
      </c>
      <c r="C2996" s="31">
        <v>2</v>
      </c>
      <c r="D2996" s="31" t="s">
        <v>1502</v>
      </c>
      <c r="E2996" s="31">
        <v>2</v>
      </c>
      <c r="F2996" s="31" t="s">
        <v>1511</v>
      </c>
      <c r="G2996" s="31">
        <v>11</v>
      </c>
      <c r="H2996" s="31" t="s">
        <v>33</v>
      </c>
      <c r="I2996" s="31">
        <v>1</v>
      </c>
      <c r="J2996" s="84" t="s">
        <v>34</v>
      </c>
      <c r="K2996" s="98"/>
      <c r="L2996" s="98"/>
      <c r="M2996" s="98"/>
      <c r="N2996" s="83" t="s">
        <v>1513</v>
      </c>
      <c r="O2996" s="98">
        <v>40000</v>
      </c>
      <c r="P2996" s="81"/>
      <c r="Q2996" s="33"/>
      <c r="R2996" s="39" t="s">
        <v>1292</v>
      </c>
    </row>
    <row r="2997" spans="1:18" ht="18" customHeight="1" x14ac:dyDescent="0.15">
      <c r="A2997" s="30">
        <v>6</v>
      </c>
      <c r="B2997" s="31" t="s">
        <v>1288</v>
      </c>
      <c r="C2997" s="31">
        <v>2</v>
      </c>
      <c r="D2997" s="31" t="s">
        <v>1502</v>
      </c>
      <c r="E2997" s="31">
        <v>2</v>
      </c>
      <c r="F2997" s="31" t="s">
        <v>1511</v>
      </c>
      <c r="G2997" s="31">
        <v>11</v>
      </c>
      <c r="H2997" s="31" t="s">
        <v>33</v>
      </c>
      <c r="I2997" s="32">
        <v>2</v>
      </c>
      <c r="J2997" s="83" t="s">
        <v>46</v>
      </c>
      <c r="K2997" s="98">
        <v>140</v>
      </c>
      <c r="L2997" s="98">
        <v>102</v>
      </c>
      <c r="M2997" s="98">
        <f>K2997-L2997</f>
        <v>38</v>
      </c>
      <c r="N2997" s="83" t="s">
        <v>3704</v>
      </c>
      <c r="O2997" s="98">
        <v>115200</v>
      </c>
      <c r="P2997" s="81"/>
      <c r="Q2997" s="33"/>
      <c r="R2997" s="39" t="s">
        <v>1292</v>
      </c>
    </row>
    <row r="2998" spans="1:18" ht="18" customHeight="1" x14ac:dyDescent="0.15">
      <c r="A2998" s="30">
        <v>6</v>
      </c>
      <c r="B2998" s="31" t="s">
        <v>1288</v>
      </c>
      <c r="C2998" s="31">
        <v>2</v>
      </c>
      <c r="D2998" s="31" t="s">
        <v>1502</v>
      </c>
      <c r="E2998" s="31">
        <v>2</v>
      </c>
      <c r="F2998" s="31" t="s">
        <v>1511</v>
      </c>
      <c r="G2998" s="31">
        <v>11</v>
      </c>
      <c r="H2998" s="31" t="s">
        <v>33</v>
      </c>
      <c r="I2998" s="31">
        <v>2</v>
      </c>
      <c r="J2998" s="84" t="s">
        <v>46</v>
      </c>
      <c r="K2998" s="98"/>
      <c r="L2998" s="98"/>
      <c r="M2998" s="98"/>
      <c r="N2998" s="83" t="s">
        <v>3705</v>
      </c>
      <c r="O2998" s="98">
        <v>24000</v>
      </c>
      <c r="P2998" s="81"/>
      <c r="Q2998" s="33"/>
      <c r="R2998" s="39" t="s">
        <v>1292</v>
      </c>
    </row>
    <row r="2999" spans="1:18" ht="18" customHeight="1" x14ac:dyDescent="0.15">
      <c r="A2999" s="30">
        <v>6</v>
      </c>
      <c r="B2999" s="31" t="s">
        <v>1288</v>
      </c>
      <c r="C2999" s="31">
        <v>2</v>
      </c>
      <c r="D2999" s="31" t="s">
        <v>1502</v>
      </c>
      <c r="E2999" s="31">
        <v>2</v>
      </c>
      <c r="F2999" s="31" t="s">
        <v>1511</v>
      </c>
      <c r="G2999" s="31">
        <v>11</v>
      </c>
      <c r="H2999" s="31" t="s">
        <v>33</v>
      </c>
      <c r="I2999" s="32">
        <v>6</v>
      </c>
      <c r="J2999" s="83" t="s">
        <v>48</v>
      </c>
      <c r="K2999" s="98">
        <v>100</v>
      </c>
      <c r="L2999" s="98">
        <v>100</v>
      </c>
      <c r="M2999" s="98">
        <f>K2999-L2999</f>
        <v>0</v>
      </c>
      <c r="N2999" s="83" t="s">
        <v>1514</v>
      </c>
      <c r="O2999" s="98">
        <v>100000</v>
      </c>
      <c r="P2999" s="81"/>
      <c r="Q2999" s="33"/>
      <c r="R2999" s="39" t="s">
        <v>1292</v>
      </c>
    </row>
    <row r="3000" spans="1:18" ht="18" customHeight="1" x14ac:dyDescent="0.15">
      <c r="A3000" s="30">
        <v>6</v>
      </c>
      <c r="B3000" s="31" t="s">
        <v>1288</v>
      </c>
      <c r="C3000" s="31">
        <v>2</v>
      </c>
      <c r="D3000" s="31" t="s">
        <v>1502</v>
      </c>
      <c r="E3000" s="31">
        <v>2</v>
      </c>
      <c r="F3000" s="31" t="s">
        <v>1511</v>
      </c>
      <c r="G3000" s="32">
        <v>12</v>
      </c>
      <c r="H3000" s="32" t="s">
        <v>36</v>
      </c>
      <c r="I3000" s="32"/>
      <c r="J3000" s="83"/>
      <c r="K3000" s="98"/>
      <c r="L3000" s="98"/>
      <c r="M3000" s="98"/>
      <c r="N3000" s="83"/>
      <c r="O3000" s="33"/>
      <c r="P3000" s="81"/>
      <c r="Q3000" s="33"/>
      <c r="R3000" s="39" t="s">
        <v>1292</v>
      </c>
    </row>
    <row r="3001" spans="1:18" ht="18" customHeight="1" x14ac:dyDescent="0.15">
      <c r="A3001" s="30">
        <v>6</v>
      </c>
      <c r="B3001" s="31" t="s">
        <v>1288</v>
      </c>
      <c r="C3001" s="31">
        <v>2</v>
      </c>
      <c r="D3001" s="31" t="s">
        <v>1502</v>
      </c>
      <c r="E3001" s="31">
        <v>2</v>
      </c>
      <c r="F3001" s="31" t="s">
        <v>1511</v>
      </c>
      <c r="G3001" s="31">
        <v>12</v>
      </c>
      <c r="H3001" s="31" t="s">
        <v>36</v>
      </c>
      <c r="I3001" s="32">
        <v>1</v>
      </c>
      <c r="J3001" s="83" t="s">
        <v>37</v>
      </c>
      <c r="K3001" s="98">
        <v>31</v>
      </c>
      <c r="L3001" s="98">
        <v>31</v>
      </c>
      <c r="M3001" s="98">
        <f>K3001-L3001</f>
        <v>0</v>
      </c>
      <c r="N3001" s="83" t="s">
        <v>3706</v>
      </c>
      <c r="O3001" s="98">
        <v>16400</v>
      </c>
      <c r="P3001" s="81"/>
      <c r="Q3001" s="33"/>
      <c r="R3001" s="39" t="s">
        <v>1292</v>
      </c>
    </row>
    <row r="3002" spans="1:18" ht="18" customHeight="1" x14ac:dyDescent="0.15">
      <c r="A3002" s="30">
        <v>6</v>
      </c>
      <c r="B3002" s="31" t="s">
        <v>1288</v>
      </c>
      <c r="C3002" s="31">
        <v>2</v>
      </c>
      <c r="D3002" s="31" t="s">
        <v>1502</v>
      </c>
      <c r="E3002" s="31">
        <v>2</v>
      </c>
      <c r="F3002" s="31" t="s">
        <v>1511</v>
      </c>
      <c r="G3002" s="31">
        <v>12</v>
      </c>
      <c r="H3002" s="31" t="s">
        <v>36</v>
      </c>
      <c r="I3002" s="31">
        <v>1</v>
      </c>
      <c r="J3002" s="84" t="s">
        <v>37</v>
      </c>
      <c r="K3002" s="98"/>
      <c r="L3002" s="98"/>
      <c r="M3002" s="98"/>
      <c r="N3002" s="83" t="s">
        <v>3707</v>
      </c>
      <c r="O3002" s="98">
        <v>14000</v>
      </c>
      <c r="P3002" s="81"/>
      <c r="Q3002" s="33"/>
      <c r="R3002" s="39" t="s">
        <v>1292</v>
      </c>
    </row>
    <row r="3003" spans="1:18" ht="18" customHeight="1" x14ac:dyDescent="0.15">
      <c r="A3003" s="30">
        <v>6</v>
      </c>
      <c r="B3003" s="31" t="s">
        <v>1288</v>
      </c>
      <c r="C3003" s="31">
        <v>2</v>
      </c>
      <c r="D3003" s="31" t="s">
        <v>1502</v>
      </c>
      <c r="E3003" s="31">
        <v>2</v>
      </c>
      <c r="F3003" s="31" t="s">
        <v>1511</v>
      </c>
      <c r="G3003" s="31">
        <v>12</v>
      </c>
      <c r="H3003" s="31" t="s">
        <v>36</v>
      </c>
      <c r="I3003" s="32">
        <v>3</v>
      </c>
      <c r="J3003" s="83" t="s">
        <v>6</v>
      </c>
      <c r="K3003" s="98">
        <v>0</v>
      </c>
      <c r="L3003" s="98">
        <v>47</v>
      </c>
      <c r="M3003" s="98">
        <f t="shared" ref="M3003:M3004" si="179">K3003-L3003</f>
        <v>-47</v>
      </c>
      <c r="N3003" s="83"/>
      <c r="O3003" s="98"/>
      <c r="P3003" s="81"/>
      <c r="Q3003" s="33"/>
      <c r="R3003" s="39" t="s">
        <v>1292</v>
      </c>
    </row>
    <row r="3004" spans="1:18" ht="18" customHeight="1" x14ac:dyDescent="0.15">
      <c r="A3004" s="30">
        <v>6</v>
      </c>
      <c r="B3004" s="31" t="s">
        <v>1288</v>
      </c>
      <c r="C3004" s="31">
        <v>2</v>
      </c>
      <c r="D3004" s="31" t="s">
        <v>1502</v>
      </c>
      <c r="E3004" s="31">
        <v>2</v>
      </c>
      <c r="F3004" s="31" t="s">
        <v>1511</v>
      </c>
      <c r="G3004" s="31">
        <v>12</v>
      </c>
      <c r="H3004" s="31" t="s">
        <v>36</v>
      </c>
      <c r="I3004" s="32">
        <v>11</v>
      </c>
      <c r="J3004" s="83" t="s">
        <v>38</v>
      </c>
      <c r="K3004" s="98">
        <v>297</v>
      </c>
      <c r="L3004" s="98">
        <v>756</v>
      </c>
      <c r="M3004" s="98">
        <f t="shared" si="179"/>
        <v>-459</v>
      </c>
      <c r="N3004" s="83" t="s">
        <v>1515</v>
      </c>
      <c r="O3004" s="98">
        <v>20373</v>
      </c>
      <c r="P3004" s="81"/>
      <c r="Q3004" s="33"/>
      <c r="R3004" s="39" t="s">
        <v>1292</v>
      </c>
    </row>
    <row r="3005" spans="1:18" ht="18" customHeight="1" x14ac:dyDescent="0.15">
      <c r="A3005" s="30">
        <v>6</v>
      </c>
      <c r="B3005" s="31" t="s">
        <v>1288</v>
      </c>
      <c r="C3005" s="31">
        <v>2</v>
      </c>
      <c r="D3005" s="31" t="s">
        <v>1502</v>
      </c>
      <c r="E3005" s="31">
        <v>2</v>
      </c>
      <c r="F3005" s="31" t="s">
        <v>1511</v>
      </c>
      <c r="G3005" s="31">
        <v>12</v>
      </c>
      <c r="H3005" s="31" t="s">
        <v>36</v>
      </c>
      <c r="I3005" s="31">
        <v>11</v>
      </c>
      <c r="J3005" s="84" t="s">
        <v>38</v>
      </c>
      <c r="K3005" s="98"/>
      <c r="L3005" s="98"/>
      <c r="M3005" s="98"/>
      <c r="N3005" s="83" t="s">
        <v>1516</v>
      </c>
      <c r="O3005" s="98">
        <v>102168</v>
      </c>
      <c r="P3005" s="81"/>
      <c r="Q3005" s="33"/>
      <c r="R3005" s="39" t="s">
        <v>1292</v>
      </c>
    </row>
    <row r="3006" spans="1:18" ht="18" customHeight="1" x14ac:dyDescent="0.15">
      <c r="A3006" s="30">
        <v>6</v>
      </c>
      <c r="B3006" s="31" t="s">
        <v>1288</v>
      </c>
      <c r="C3006" s="31">
        <v>2</v>
      </c>
      <c r="D3006" s="31" t="s">
        <v>1502</v>
      </c>
      <c r="E3006" s="31">
        <v>2</v>
      </c>
      <c r="F3006" s="31" t="s">
        <v>1511</v>
      </c>
      <c r="G3006" s="31">
        <v>12</v>
      </c>
      <c r="H3006" s="31" t="s">
        <v>36</v>
      </c>
      <c r="I3006" s="31">
        <v>11</v>
      </c>
      <c r="J3006" s="84" t="s">
        <v>38</v>
      </c>
      <c r="K3006" s="98"/>
      <c r="L3006" s="98"/>
      <c r="M3006" s="98"/>
      <c r="N3006" s="83" t="s">
        <v>1517</v>
      </c>
      <c r="O3006" s="98">
        <v>72767</v>
      </c>
      <c r="P3006" s="81"/>
      <c r="Q3006" s="33"/>
      <c r="R3006" s="39" t="s">
        <v>1292</v>
      </c>
    </row>
    <row r="3007" spans="1:18" ht="18" customHeight="1" x14ac:dyDescent="0.15">
      <c r="A3007" s="30">
        <v>6</v>
      </c>
      <c r="B3007" s="31" t="s">
        <v>1288</v>
      </c>
      <c r="C3007" s="31">
        <v>2</v>
      </c>
      <c r="D3007" s="31" t="s">
        <v>1502</v>
      </c>
      <c r="E3007" s="31">
        <v>2</v>
      </c>
      <c r="F3007" s="31" t="s">
        <v>1511</v>
      </c>
      <c r="G3007" s="31">
        <v>12</v>
      </c>
      <c r="H3007" s="31" t="s">
        <v>36</v>
      </c>
      <c r="I3007" s="31">
        <v>11</v>
      </c>
      <c r="J3007" s="84" t="s">
        <v>38</v>
      </c>
      <c r="K3007" s="98"/>
      <c r="L3007" s="98"/>
      <c r="M3007" s="98"/>
      <c r="N3007" s="83" t="s">
        <v>1518</v>
      </c>
      <c r="O3007" s="98">
        <v>72882</v>
      </c>
      <c r="P3007" s="81"/>
      <c r="Q3007" s="33"/>
      <c r="R3007" s="39" t="s">
        <v>1292</v>
      </c>
    </row>
    <row r="3008" spans="1:18" ht="18" customHeight="1" x14ac:dyDescent="0.15">
      <c r="A3008" s="30">
        <v>6</v>
      </c>
      <c r="B3008" s="31" t="s">
        <v>1288</v>
      </c>
      <c r="C3008" s="31">
        <v>2</v>
      </c>
      <c r="D3008" s="31" t="s">
        <v>1502</v>
      </c>
      <c r="E3008" s="31">
        <v>2</v>
      </c>
      <c r="F3008" s="31" t="s">
        <v>1511</v>
      </c>
      <c r="G3008" s="31">
        <v>12</v>
      </c>
      <c r="H3008" s="31" t="s">
        <v>36</v>
      </c>
      <c r="I3008" s="31">
        <v>11</v>
      </c>
      <c r="J3008" s="84" t="s">
        <v>38</v>
      </c>
      <c r="K3008" s="98"/>
      <c r="L3008" s="98"/>
      <c r="M3008" s="98"/>
      <c r="N3008" s="83" t="s">
        <v>1519</v>
      </c>
      <c r="O3008" s="98">
        <v>12290</v>
      </c>
      <c r="P3008" s="81"/>
      <c r="Q3008" s="33"/>
      <c r="R3008" s="39" t="s">
        <v>1292</v>
      </c>
    </row>
    <row r="3009" spans="1:18" ht="18" customHeight="1" x14ac:dyDescent="0.15">
      <c r="A3009" s="30">
        <v>6</v>
      </c>
      <c r="B3009" s="31" t="s">
        <v>1288</v>
      </c>
      <c r="C3009" s="31">
        <v>2</v>
      </c>
      <c r="D3009" s="31" t="s">
        <v>1502</v>
      </c>
      <c r="E3009" s="31">
        <v>2</v>
      </c>
      <c r="F3009" s="31" t="s">
        <v>1511</v>
      </c>
      <c r="G3009" s="31">
        <v>12</v>
      </c>
      <c r="H3009" s="31" t="s">
        <v>36</v>
      </c>
      <c r="I3009" s="31">
        <v>11</v>
      </c>
      <c r="J3009" s="84" t="s">
        <v>38</v>
      </c>
      <c r="K3009" s="98"/>
      <c r="L3009" s="98"/>
      <c r="M3009" s="98"/>
      <c r="N3009" s="83" t="s">
        <v>1520</v>
      </c>
      <c r="O3009" s="98">
        <v>16520</v>
      </c>
      <c r="P3009" s="81"/>
      <c r="Q3009" s="33"/>
      <c r="R3009" s="39" t="s">
        <v>1292</v>
      </c>
    </row>
    <row r="3010" spans="1:18" ht="18" customHeight="1" x14ac:dyDescent="0.15">
      <c r="A3010" s="30">
        <v>6</v>
      </c>
      <c r="B3010" s="31" t="s">
        <v>1288</v>
      </c>
      <c r="C3010" s="31">
        <v>2</v>
      </c>
      <c r="D3010" s="31" t="s">
        <v>1502</v>
      </c>
      <c r="E3010" s="31">
        <v>2</v>
      </c>
      <c r="F3010" s="31" t="s">
        <v>1511</v>
      </c>
      <c r="G3010" s="32">
        <v>13</v>
      </c>
      <c r="H3010" s="32" t="s">
        <v>39</v>
      </c>
      <c r="I3010" s="32"/>
      <c r="J3010" s="83"/>
      <c r="K3010" s="98"/>
      <c r="L3010" s="98"/>
      <c r="M3010" s="98"/>
      <c r="N3010" s="83"/>
      <c r="O3010" s="33"/>
      <c r="P3010" s="81"/>
      <c r="Q3010" s="33"/>
      <c r="R3010" s="39" t="s">
        <v>1292</v>
      </c>
    </row>
    <row r="3011" spans="1:18" ht="18" customHeight="1" x14ac:dyDescent="0.15">
      <c r="A3011" s="30">
        <v>6</v>
      </c>
      <c r="B3011" s="31" t="s">
        <v>1288</v>
      </c>
      <c r="C3011" s="31">
        <v>2</v>
      </c>
      <c r="D3011" s="31" t="s">
        <v>1502</v>
      </c>
      <c r="E3011" s="31">
        <v>2</v>
      </c>
      <c r="F3011" s="31" t="s">
        <v>1511</v>
      </c>
      <c r="G3011" s="31">
        <v>13</v>
      </c>
      <c r="H3011" s="31" t="s">
        <v>39</v>
      </c>
      <c r="I3011" s="32">
        <v>3</v>
      </c>
      <c r="J3011" s="83" t="s">
        <v>1398</v>
      </c>
      <c r="K3011" s="98">
        <v>0</v>
      </c>
      <c r="L3011" s="98">
        <v>5900</v>
      </c>
      <c r="M3011" s="98">
        <f t="shared" ref="M3011:M3012" si="180">K3011-L3011</f>
        <v>-5900</v>
      </c>
      <c r="N3011" s="83"/>
      <c r="O3011" s="98"/>
      <c r="P3011" s="81"/>
      <c r="Q3011" s="33"/>
      <c r="R3011" s="39" t="s">
        <v>1292</v>
      </c>
    </row>
    <row r="3012" spans="1:18" ht="18" customHeight="1" x14ac:dyDescent="0.15">
      <c r="A3012" s="30">
        <v>6</v>
      </c>
      <c r="B3012" s="31" t="s">
        <v>1288</v>
      </c>
      <c r="C3012" s="31">
        <v>2</v>
      </c>
      <c r="D3012" s="31" t="s">
        <v>1502</v>
      </c>
      <c r="E3012" s="31">
        <v>2</v>
      </c>
      <c r="F3012" s="31" t="s">
        <v>1511</v>
      </c>
      <c r="G3012" s="31">
        <v>13</v>
      </c>
      <c r="H3012" s="31" t="s">
        <v>39</v>
      </c>
      <c r="I3012" s="32">
        <v>13</v>
      </c>
      <c r="J3012" s="83" t="s">
        <v>1521</v>
      </c>
      <c r="K3012" s="98">
        <v>18030</v>
      </c>
      <c r="L3012" s="98">
        <v>11754</v>
      </c>
      <c r="M3012" s="98">
        <f t="shared" si="180"/>
        <v>6276</v>
      </c>
      <c r="N3012" s="83" t="s">
        <v>1522</v>
      </c>
      <c r="O3012" s="98">
        <v>4650000</v>
      </c>
      <c r="P3012" s="81"/>
      <c r="Q3012" s="33"/>
      <c r="R3012" s="39" t="s">
        <v>1292</v>
      </c>
    </row>
    <row r="3013" spans="1:18" ht="18" customHeight="1" x14ac:dyDescent="0.15">
      <c r="A3013" s="30">
        <v>6</v>
      </c>
      <c r="B3013" s="31" t="s">
        <v>1288</v>
      </c>
      <c r="C3013" s="31">
        <v>2</v>
      </c>
      <c r="D3013" s="31" t="s">
        <v>1502</v>
      </c>
      <c r="E3013" s="31">
        <v>2</v>
      </c>
      <c r="F3013" s="31" t="s">
        <v>1511</v>
      </c>
      <c r="G3013" s="31">
        <v>13</v>
      </c>
      <c r="H3013" s="31" t="s">
        <v>39</v>
      </c>
      <c r="I3013" s="31">
        <v>13</v>
      </c>
      <c r="J3013" s="84" t="s">
        <v>1521</v>
      </c>
      <c r="K3013" s="98"/>
      <c r="L3013" s="98"/>
      <c r="M3013" s="98"/>
      <c r="N3013" s="83" t="s">
        <v>1523</v>
      </c>
      <c r="O3013" s="98">
        <v>5196000</v>
      </c>
      <c r="P3013" s="81"/>
      <c r="Q3013" s="33"/>
      <c r="R3013" s="39" t="s">
        <v>1292</v>
      </c>
    </row>
    <row r="3014" spans="1:18" ht="18" customHeight="1" x14ac:dyDescent="0.15">
      <c r="A3014" s="30">
        <v>6</v>
      </c>
      <c r="B3014" s="31" t="s">
        <v>1288</v>
      </c>
      <c r="C3014" s="31">
        <v>2</v>
      </c>
      <c r="D3014" s="31" t="s">
        <v>1502</v>
      </c>
      <c r="E3014" s="31">
        <v>2</v>
      </c>
      <c r="F3014" s="31" t="s">
        <v>1511</v>
      </c>
      <c r="G3014" s="31">
        <v>13</v>
      </c>
      <c r="H3014" s="31" t="s">
        <v>39</v>
      </c>
      <c r="I3014" s="31">
        <v>13</v>
      </c>
      <c r="J3014" s="84" t="s">
        <v>1521</v>
      </c>
      <c r="K3014" s="98"/>
      <c r="L3014" s="98"/>
      <c r="M3014" s="98"/>
      <c r="N3014" s="83" t="s">
        <v>1524</v>
      </c>
      <c r="O3014" s="98">
        <v>2800000</v>
      </c>
      <c r="P3014" s="81"/>
      <c r="Q3014" s="33"/>
      <c r="R3014" s="39" t="s">
        <v>1292</v>
      </c>
    </row>
    <row r="3015" spans="1:18" ht="18" customHeight="1" x14ac:dyDescent="0.15">
      <c r="A3015" s="30">
        <v>6</v>
      </c>
      <c r="B3015" s="31" t="s">
        <v>1288</v>
      </c>
      <c r="C3015" s="31">
        <v>2</v>
      </c>
      <c r="D3015" s="31" t="s">
        <v>1502</v>
      </c>
      <c r="E3015" s="31">
        <v>2</v>
      </c>
      <c r="F3015" s="31" t="s">
        <v>1511</v>
      </c>
      <c r="G3015" s="31">
        <v>13</v>
      </c>
      <c r="H3015" s="31" t="s">
        <v>39</v>
      </c>
      <c r="I3015" s="31">
        <v>13</v>
      </c>
      <c r="J3015" s="84" t="s">
        <v>1521</v>
      </c>
      <c r="K3015" s="98"/>
      <c r="L3015" s="98"/>
      <c r="M3015" s="98"/>
      <c r="N3015" s="83" t="s">
        <v>1525</v>
      </c>
      <c r="O3015" s="98">
        <v>860000</v>
      </c>
      <c r="P3015" s="81"/>
      <c r="Q3015" s="33"/>
      <c r="R3015" s="39" t="s">
        <v>1292</v>
      </c>
    </row>
    <row r="3016" spans="1:18" ht="18" customHeight="1" x14ac:dyDescent="0.15">
      <c r="A3016" s="30">
        <v>6</v>
      </c>
      <c r="B3016" s="31" t="s">
        <v>1288</v>
      </c>
      <c r="C3016" s="31">
        <v>2</v>
      </c>
      <c r="D3016" s="31" t="s">
        <v>1502</v>
      </c>
      <c r="E3016" s="31">
        <v>2</v>
      </c>
      <c r="F3016" s="31" t="s">
        <v>1511</v>
      </c>
      <c r="G3016" s="31">
        <v>13</v>
      </c>
      <c r="H3016" s="31" t="s">
        <v>39</v>
      </c>
      <c r="I3016" s="31">
        <v>13</v>
      </c>
      <c r="J3016" s="84" t="s">
        <v>1521</v>
      </c>
      <c r="K3016" s="98"/>
      <c r="L3016" s="98"/>
      <c r="M3016" s="98"/>
      <c r="N3016" s="83" t="s">
        <v>1526</v>
      </c>
      <c r="O3016" s="98">
        <v>924000</v>
      </c>
      <c r="P3016" s="81"/>
      <c r="Q3016" s="33"/>
      <c r="R3016" s="39" t="s">
        <v>1292</v>
      </c>
    </row>
    <row r="3017" spans="1:18" ht="18" customHeight="1" x14ac:dyDescent="0.15">
      <c r="A3017" s="30">
        <v>6</v>
      </c>
      <c r="B3017" s="31" t="s">
        <v>1288</v>
      </c>
      <c r="C3017" s="31">
        <v>2</v>
      </c>
      <c r="D3017" s="31" t="s">
        <v>1502</v>
      </c>
      <c r="E3017" s="31">
        <v>2</v>
      </c>
      <c r="F3017" s="31" t="s">
        <v>1511</v>
      </c>
      <c r="G3017" s="31">
        <v>13</v>
      </c>
      <c r="H3017" s="31" t="s">
        <v>39</v>
      </c>
      <c r="I3017" s="31">
        <v>13</v>
      </c>
      <c r="J3017" s="84" t="s">
        <v>1521</v>
      </c>
      <c r="K3017" s="98"/>
      <c r="L3017" s="98"/>
      <c r="M3017" s="98"/>
      <c r="N3017" s="83" t="s">
        <v>1527</v>
      </c>
      <c r="O3017" s="98">
        <v>800000</v>
      </c>
      <c r="P3017" s="81"/>
      <c r="Q3017" s="33"/>
      <c r="R3017" s="39" t="s">
        <v>1292</v>
      </c>
    </row>
    <row r="3018" spans="1:18" ht="18" customHeight="1" x14ac:dyDescent="0.15">
      <c r="A3018" s="30">
        <v>6</v>
      </c>
      <c r="B3018" s="31" t="s">
        <v>1288</v>
      </c>
      <c r="C3018" s="31">
        <v>2</v>
      </c>
      <c r="D3018" s="31" t="s">
        <v>1502</v>
      </c>
      <c r="E3018" s="31">
        <v>2</v>
      </c>
      <c r="F3018" s="31" t="s">
        <v>1511</v>
      </c>
      <c r="G3018" s="31">
        <v>13</v>
      </c>
      <c r="H3018" s="31" t="s">
        <v>39</v>
      </c>
      <c r="I3018" s="31">
        <v>13</v>
      </c>
      <c r="J3018" s="84" t="s">
        <v>1521</v>
      </c>
      <c r="K3018" s="98"/>
      <c r="L3018" s="98"/>
      <c r="M3018" s="98"/>
      <c r="N3018" s="83" t="s">
        <v>1528</v>
      </c>
      <c r="O3018" s="98">
        <v>800000</v>
      </c>
      <c r="P3018" s="81"/>
      <c r="Q3018" s="33"/>
      <c r="R3018" s="39" t="s">
        <v>1292</v>
      </c>
    </row>
    <row r="3019" spans="1:18" ht="18" customHeight="1" x14ac:dyDescent="0.15">
      <c r="A3019" s="30">
        <v>6</v>
      </c>
      <c r="B3019" s="31" t="s">
        <v>1288</v>
      </c>
      <c r="C3019" s="31">
        <v>2</v>
      </c>
      <c r="D3019" s="31" t="s">
        <v>1502</v>
      </c>
      <c r="E3019" s="31">
        <v>2</v>
      </c>
      <c r="F3019" s="31" t="s">
        <v>1511</v>
      </c>
      <c r="G3019" s="31">
        <v>13</v>
      </c>
      <c r="H3019" s="31" t="s">
        <v>39</v>
      </c>
      <c r="I3019" s="31">
        <v>13</v>
      </c>
      <c r="J3019" s="84" t="s">
        <v>1521</v>
      </c>
      <c r="K3019" s="98"/>
      <c r="L3019" s="98"/>
      <c r="M3019" s="98"/>
      <c r="N3019" s="83" t="s">
        <v>1529</v>
      </c>
      <c r="O3019" s="98">
        <v>2000000</v>
      </c>
      <c r="P3019" s="81"/>
      <c r="Q3019" s="33"/>
      <c r="R3019" s="39" t="s">
        <v>1292</v>
      </c>
    </row>
    <row r="3020" spans="1:18" ht="18" customHeight="1" x14ac:dyDescent="0.15">
      <c r="A3020" s="30">
        <v>6</v>
      </c>
      <c r="B3020" s="31" t="s">
        <v>1288</v>
      </c>
      <c r="C3020" s="31">
        <v>2</v>
      </c>
      <c r="D3020" s="31" t="s">
        <v>1502</v>
      </c>
      <c r="E3020" s="31">
        <v>2</v>
      </c>
      <c r="F3020" s="31" t="s">
        <v>1511</v>
      </c>
      <c r="G3020" s="31">
        <v>13</v>
      </c>
      <c r="H3020" s="31" t="s">
        <v>39</v>
      </c>
      <c r="I3020" s="32">
        <v>21</v>
      </c>
      <c r="J3020" s="83" t="s">
        <v>1530</v>
      </c>
      <c r="K3020" s="98">
        <v>3842</v>
      </c>
      <c r="L3020" s="98">
        <v>4410</v>
      </c>
      <c r="M3020" s="98">
        <f>K3020-L3020</f>
        <v>-568</v>
      </c>
      <c r="N3020" s="83" t="s">
        <v>1531</v>
      </c>
      <c r="O3020" s="98"/>
      <c r="P3020" s="81"/>
      <c r="Q3020" s="33"/>
      <c r="R3020" s="39" t="s">
        <v>1292</v>
      </c>
    </row>
    <row r="3021" spans="1:18" ht="18" customHeight="1" x14ac:dyDescent="0.15">
      <c r="A3021" s="30">
        <v>6</v>
      </c>
      <c r="B3021" s="31" t="s">
        <v>1288</v>
      </c>
      <c r="C3021" s="31">
        <v>2</v>
      </c>
      <c r="D3021" s="31" t="s">
        <v>1502</v>
      </c>
      <c r="E3021" s="31">
        <v>2</v>
      </c>
      <c r="F3021" s="31" t="s">
        <v>1511</v>
      </c>
      <c r="G3021" s="31">
        <v>13</v>
      </c>
      <c r="H3021" s="31" t="s">
        <v>39</v>
      </c>
      <c r="I3021" s="31">
        <v>21</v>
      </c>
      <c r="J3021" s="84" t="s">
        <v>1530</v>
      </c>
      <c r="K3021" s="98"/>
      <c r="L3021" s="98"/>
      <c r="M3021" s="98"/>
      <c r="N3021" s="83" t="s">
        <v>4444</v>
      </c>
      <c r="O3021" s="98">
        <v>3841024</v>
      </c>
      <c r="P3021" s="81"/>
      <c r="Q3021" s="33"/>
      <c r="R3021" s="39" t="s">
        <v>1292</v>
      </c>
    </row>
    <row r="3022" spans="1:18" ht="18" customHeight="1" x14ac:dyDescent="0.15">
      <c r="A3022" s="30">
        <v>6</v>
      </c>
      <c r="B3022" s="31" t="s">
        <v>1288</v>
      </c>
      <c r="C3022" s="31">
        <v>2</v>
      </c>
      <c r="D3022" s="31" t="s">
        <v>1502</v>
      </c>
      <c r="E3022" s="31">
        <v>2</v>
      </c>
      <c r="F3022" s="31" t="s">
        <v>1511</v>
      </c>
      <c r="G3022" s="31">
        <v>13</v>
      </c>
      <c r="H3022" s="31" t="s">
        <v>39</v>
      </c>
      <c r="I3022" s="32">
        <v>31</v>
      </c>
      <c r="J3022" s="83" t="s">
        <v>1532</v>
      </c>
      <c r="K3022" s="98">
        <v>600</v>
      </c>
      <c r="L3022" s="98">
        <v>569</v>
      </c>
      <c r="M3022" s="98">
        <f t="shared" ref="M3022:M3024" si="181">K3022-L3022</f>
        <v>31</v>
      </c>
      <c r="N3022" s="83" t="s">
        <v>1533</v>
      </c>
      <c r="O3022" s="98">
        <v>600000</v>
      </c>
      <c r="P3022" s="81"/>
      <c r="Q3022" s="33"/>
      <c r="R3022" s="39" t="s">
        <v>1292</v>
      </c>
    </row>
    <row r="3023" spans="1:18" ht="18" customHeight="1" x14ac:dyDescent="0.15">
      <c r="A3023" s="30">
        <v>6</v>
      </c>
      <c r="B3023" s="31" t="s">
        <v>1288</v>
      </c>
      <c r="C3023" s="31">
        <v>2</v>
      </c>
      <c r="D3023" s="31" t="s">
        <v>1502</v>
      </c>
      <c r="E3023" s="31">
        <v>2</v>
      </c>
      <c r="F3023" s="31" t="s">
        <v>1511</v>
      </c>
      <c r="G3023" s="31">
        <v>13</v>
      </c>
      <c r="H3023" s="31" t="s">
        <v>39</v>
      </c>
      <c r="I3023" s="32">
        <v>32</v>
      </c>
      <c r="J3023" s="83" t="s">
        <v>259</v>
      </c>
      <c r="K3023" s="98">
        <v>0</v>
      </c>
      <c r="L3023" s="98">
        <v>1100</v>
      </c>
      <c r="M3023" s="98">
        <f t="shared" si="181"/>
        <v>-1100</v>
      </c>
      <c r="N3023" s="83"/>
      <c r="O3023" s="98"/>
      <c r="P3023" s="81"/>
      <c r="Q3023" s="33"/>
      <c r="R3023" s="39" t="s">
        <v>1292</v>
      </c>
    </row>
    <row r="3024" spans="1:18" ht="18" customHeight="1" x14ac:dyDescent="0.15">
      <c r="A3024" s="30">
        <v>6</v>
      </c>
      <c r="B3024" s="31" t="s">
        <v>1288</v>
      </c>
      <c r="C3024" s="31">
        <v>2</v>
      </c>
      <c r="D3024" s="31" t="s">
        <v>1502</v>
      </c>
      <c r="E3024" s="31">
        <v>2</v>
      </c>
      <c r="F3024" s="31" t="s">
        <v>1511</v>
      </c>
      <c r="G3024" s="31">
        <v>13</v>
      </c>
      <c r="H3024" s="31" t="s">
        <v>39</v>
      </c>
      <c r="I3024" s="32">
        <v>51</v>
      </c>
      <c r="J3024" s="83" t="s">
        <v>175</v>
      </c>
      <c r="K3024" s="98">
        <v>297</v>
      </c>
      <c r="L3024" s="98">
        <v>292</v>
      </c>
      <c r="M3024" s="98">
        <f t="shared" si="181"/>
        <v>5</v>
      </c>
      <c r="N3024" s="83" t="s">
        <v>1534</v>
      </c>
      <c r="O3024" s="98">
        <v>297000</v>
      </c>
      <c r="P3024" s="81"/>
      <c r="Q3024" s="33"/>
      <c r="R3024" s="39" t="s">
        <v>1292</v>
      </c>
    </row>
    <row r="3025" spans="1:18" ht="18" customHeight="1" x14ac:dyDescent="0.15">
      <c r="A3025" s="30">
        <v>6</v>
      </c>
      <c r="B3025" s="31" t="s">
        <v>1288</v>
      </c>
      <c r="C3025" s="31">
        <v>2</v>
      </c>
      <c r="D3025" s="31" t="s">
        <v>1502</v>
      </c>
      <c r="E3025" s="31">
        <v>2</v>
      </c>
      <c r="F3025" s="31" t="s">
        <v>1511</v>
      </c>
      <c r="G3025" s="32">
        <v>14</v>
      </c>
      <c r="H3025" s="32" t="s">
        <v>40</v>
      </c>
      <c r="I3025" s="32"/>
      <c r="J3025" s="83"/>
      <c r="K3025" s="98"/>
      <c r="L3025" s="98"/>
      <c r="M3025" s="98"/>
      <c r="N3025" s="83"/>
      <c r="O3025" s="33"/>
      <c r="P3025" s="81"/>
      <c r="Q3025" s="33"/>
      <c r="R3025" s="39" t="s">
        <v>1292</v>
      </c>
    </row>
    <row r="3026" spans="1:18" ht="18" customHeight="1" x14ac:dyDescent="0.15">
      <c r="A3026" s="30">
        <v>6</v>
      </c>
      <c r="B3026" s="31" t="s">
        <v>1288</v>
      </c>
      <c r="C3026" s="31">
        <v>2</v>
      </c>
      <c r="D3026" s="31" t="s">
        <v>1502</v>
      </c>
      <c r="E3026" s="31">
        <v>2</v>
      </c>
      <c r="F3026" s="31" t="s">
        <v>1511</v>
      </c>
      <c r="G3026" s="31">
        <v>14</v>
      </c>
      <c r="H3026" s="31" t="s">
        <v>40</v>
      </c>
      <c r="I3026" s="32">
        <v>1</v>
      </c>
      <c r="J3026" s="83" t="s">
        <v>41</v>
      </c>
      <c r="K3026" s="98">
        <v>10</v>
      </c>
      <c r="L3026" s="98">
        <v>10</v>
      </c>
      <c r="M3026" s="98">
        <f t="shared" ref="M3026:M3027" si="182">K3026-L3026</f>
        <v>0</v>
      </c>
      <c r="N3026" s="83" t="s">
        <v>1420</v>
      </c>
      <c r="O3026" s="98">
        <v>10000</v>
      </c>
      <c r="P3026" s="81"/>
      <c r="Q3026" s="33"/>
      <c r="R3026" s="39" t="s">
        <v>1292</v>
      </c>
    </row>
    <row r="3027" spans="1:18" ht="18" customHeight="1" x14ac:dyDescent="0.15">
      <c r="A3027" s="30">
        <v>6</v>
      </c>
      <c r="B3027" s="31" t="s">
        <v>1288</v>
      </c>
      <c r="C3027" s="31">
        <v>2</v>
      </c>
      <c r="D3027" s="31" t="s">
        <v>1502</v>
      </c>
      <c r="E3027" s="31">
        <v>2</v>
      </c>
      <c r="F3027" s="31" t="s">
        <v>1511</v>
      </c>
      <c r="G3027" s="31">
        <v>14</v>
      </c>
      <c r="H3027" s="31" t="s">
        <v>40</v>
      </c>
      <c r="I3027" s="32">
        <v>11</v>
      </c>
      <c r="J3027" s="83" t="s">
        <v>1421</v>
      </c>
      <c r="K3027" s="98">
        <v>700</v>
      </c>
      <c r="L3027" s="98">
        <v>700</v>
      </c>
      <c r="M3027" s="98">
        <f t="shared" si="182"/>
        <v>0</v>
      </c>
      <c r="N3027" s="83" t="s">
        <v>3708</v>
      </c>
      <c r="O3027" s="98">
        <v>350000</v>
      </c>
      <c r="P3027" s="81"/>
      <c r="Q3027" s="33"/>
      <c r="R3027" s="39" t="s">
        <v>1292</v>
      </c>
    </row>
    <row r="3028" spans="1:18" ht="18" customHeight="1" x14ac:dyDescent="0.15">
      <c r="A3028" s="30">
        <v>6</v>
      </c>
      <c r="B3028" s="31" t="s">
        <v>1288</v>
      </c>
      <c r="C3028" s="31">
        <v>2</v>
      </c>
      <c r="D3028" s="31" t="s">
        <v>1502</v>
      </c>
      <c r="E3028" s="31">
        <v>2</v>
      </c>
      <c r="F3028" s="31" t="s">
        <v>1511</v>
      </c>
      <c r="G3028" s="31">
        <v>14</v>
      </c>
      <c r="H3028" s="31" t="s">
        <v>40</v>
      </c>
      <c r="I3028" s="31">
        <v>11</v>
      </c>
      <c r="J3028" s="84" t="s">
        <v>1421</v>
      </c>
      <c r="K3028" s="98"/>
      <c r="L3028" s="98"/>
      <c r="M3028" s="98"/>
      <c r="N3028" s="83" t="s">
        <v>4445</v>
      </c>
      <c r="O3028" s="98">
        <v>350000</v>
      </c>
      <c r="P3028" s="81"/>
      <c r="Q3028" s="33"/>
      <c r="R3028" s="39" t="s">
        <v>1292</v>
      </c>
    </row>
    <row r="3029" spans="1:18" ht="18" customHeight="1" x14ac:dyDescent="0.15">
      <c r="A3029" s="30">
        <v>6</v>
      </c>
      <c r="B3029" s="31" t="s">
        <v>1288</v>
      </c>
      <c r="C3029" s="31">
        <v>2</v>
      </c>
      <c r="D3029" s="31" t="s">
        <v>1502</v>
      </c>
      <c r="E3029" s="31">
        <v>2</v>
      </c>
      <c r="F3029" s="31" t="s">
        <v>1511</v>
      </c>
      <c r="G3029" s="32">
        <v>15</v>
      </c>
      <c r="H3029" s="32" t="s">
        <v>50</v>
      </c>
      <c r="I3029" s="32"/>
      <c r="J3029" s="83"/>
      <c r="K3029" s="98"/>
      <c r="L3029" s="98"/>
      <c r="M3029" s="98"/>
      <c r="N3029" s="83"/>
      <c r="O3029" s="33"/>
      <c r="P3029" s="81"/>
      <c r="Q3029" s="33"/>
      <c r="R3029" s="39" t="s">
        <v>1292</v>
      </c>
    </row>
    <row r="3030" spans="1:18" ht="18" customHeight="1" x14ac:dyDescent="0.15">
      <c r="A3030" s="30">
        <v>6</v>
      </c>
      <c r="B3030" s="31" t="s">
        <v>1288</v>
      </c>
      <c r="C3030" s="31">
        <v>2</v>
      </c>
      <c r="D3030" s="31" t="s">
        <v>1502</v>
      </c>
      <c r="E3030" s="31">
        <v>2</v>
      </c>
      <c r="F3030" s="31" t="s">
        <v>1511</v>
      </c>
      <c r="G3030" s="31">
        <v>15</v>
      </c>
      <c r="H3030" s="31" t="s">
        <v>50</v>
      </c>
      <c r="I3030" s="32">
        <v>1</v>
      </c>
      <c r="J3030" s="83" t="s">
        <v>51</v>
      </c>
      <c r="K3030" s="98">
        <v>0</v>
      </c>
      <c r="L3030" s="98">
        <v>1450</v>
      </c>
      <c r="M3030" s="98">
        <f>K3030-L3030</f>
        <v>-1450</v>
      </c>
      <c r="N3030" s="83"/>
      <c r="O3030" s="98"/>
      <c r="P3030" s="81"/>
      <c r="Q3030" s="33"/>
      <c r="R3030" s="39" t="s">
        <v>1292</v>
      </c>
    </row>
    <row r="3031" spans="1:18" ht="18" customHeight="1" x14ac:dyDescent="0.15">
      <c r="A3031" s="30">
        <v>6</v>
      </c>
      <c r="B3031" s="31" t="s">
        <v>1288</v>
      </c>
      <c r="C3031" s="31">
        <v>2</v>
      </c>
      <c r="D3031" s="31" t="s">
        <v>1502</v>
      </c>
      <c r="E3031" s="31">
        <v>2</v>
      </c>
      <c r="F3031" s="31" t="s">
        <v>1511</v>
      </c>
      <c r="G3031" s="32">
        <v>16</v>
      </c>
      <c r="H3031" s="32" t="s">
        <v>52</v>
      </c>
      <c r="I3031" s="32"/>
      <c r="J3031" s="83"/>
      <c r="K3031" s="98"/>
      <c r="L3031" s="98"/>
      <c r="M3031" s="98"/>
      <c r="N3031" s="83"/>
      <c r="O3031" s="33"/>
      <c r="P3031" s="81"/>
      <c r="Q3031" s="33"/>
      <c r="R3031" s="39" t="s">
        <v>1292</v>
      </c>
    </row>
    <row r="3032" spans="1:18" ht="18" customHeight="1" x14ac:dyDescent="0.15">
      <c r="A3032" s="30">
        <v>6</v>
      </c>
      <c r="B3032" s="31" t="s">
        <v>1288</v>
      </c>
      <c r="C3032" s="31">
        <v>2</v>
      </c>
      <c r="D3032" s="31" t="s">
        <v>1502</v>
      </c>
      <c r="E3032" s="31">
        <v>2</v>
      </c>
      <c r="F3032" s="31" t="s">
        <v>1511</v>
      </c>
      <c r="G3032" s="31">
        <v>16</v>
      </c>
      <c r="H3032" s="31" t="s">
        <v>52</v>
      </c>
      <c r="I3032" s="32">
        <v>1</v>
      </c>
      <c r="J3032" s="83" t="s">
        <v>53</v>
      </c>
      <c r="K3032" s="98">
        <v>882</v>
      </c>
      <c r="L3032" s="98">
        <v>793</v>
      </c>
      <c r="M3032" s="98">
        <f>K3032-L3032</f>
        <v>89</v>
      </c>
      <c r="N3032" s="83" t="s">
        <v>4446</v>
      </c>
      <c r="O3032" s="98">
        <v>182000</v>
      </c>
      <c r="P3032" s="81"/>
      <c r="Q3032" s="33"/>
      <c r="R3032" s="39" t="s">
        <v>1292</v>
      </c>
    </row>
    <row r="3033" spans="1:18" ht="18" customHeight="1" x14ac:dyDescent="0.15">
      <c r="A3033" s="30">
        <v>6</v>
      </c>
      <c r="B3033" s="31" t="s">
        <v>1288</v>
      </c>
      <c r="C3033" s="31">
        <v>2</v>
      </c>
      <c r="D3033" s="31" t="s">
        <v>1502</v>
      </c>
      <c r="E3033" s="31">
        <v>2</v>
      </c>
      <c r="F3033" s="31" t="s">
        <v>1511</v>
      </c>
      <c r="G3033" s="31">
        <v>16</v>
      </c>
      <c r="H3033" s="31" t="s">
        <v>52</v>
      </c>
      <c r="I3033" s="31">
        <v>1</v>
      </c>
      <c r="J3033" s="84" t="s">
        <v>53</v>
      </c>
      <c r="K3033" s="98"/>
      <c r="L3033" s="98"/>
      <c r="M3033" s="98"/>
      <c r="N3033" s="83" t="s">
        <v>4447</v>
      </c>
      <c r="O3033" s="98">
        <v>700000</v>
      </c>
      <c r="P3033" s="81"/>
      <c r="Q3033" s="33"/>
      <c r="R3033" s="39" t="s">
        <v>1292</v>
      </c>
    </row>
    <row r="3034" spans="1:18" ht="18" customHeight="1" x14ac:dyDescent="0.15">
      <c r="A3034" s="30">
        <v>6</v>
      </c>
      <c r="B3034" s="31" t="s">
        <v>1288</v>
      </c>
      <c r="C3034" s="31">
        <v>2</v>
      </c>
      <c r="D3034" s="31" t="s">
        <v>1502</v>
      </c>
      <c r="E3034" s="31">
        <v>2</v>
      </c>
      <c r="F3034" s="31" t="s">
        <v>1511</v>
      </c>
      <c r="G3034" s="32">
        <v>18</v>
      </c>
      <c r="H3034" s="32" t="s">
        <v>125</v>
      </c>
      <c r="I3034" s="32"/>
      <c r="J3034" s="83"/>
      <c r="K3034" s="98"/>
      <c r="L3034" s="98"/>
      <c r="M3034" s="98"/>
      <c r="N3034" s="83"/>
      <c r="O3034" s="33"/>
      <c r="P3034" s="81"/>
      <c r="Q3034" s="33"/>
      <c r="R3034" s="39" t="s">
        <v>1292</v>
      </c>
    </row>
    <row r="3035" spans="1:18" ht="18" customHeight="1" x14ac:dyDescent="0.15">
      <c r="A3035" s="30">
        <v>6</v>
      </c>
      <c r="B3035" s="31" t="s">
        <v>1288</v>
      </c>
      <c r="C3035" s="31">
        <v>2</v>
      </c>
      <c r="D3035" s="31" t="s">
        <v>1502</v>
      </c>
      <c r="E3035" s="31">
        <v>2</v>
      </c>
      <c r="F3035" s="31" t="s">
        <v>1511</v>
      </c>
      <c r="G3035" s="31">
        <v>18</v>
      </c>
      <c r="H3035" s="31" t="s">
        <v>125</v>
      </c>
      <c r="I3035" s="32">
        <v>31</v>
      </c>
      <c r="J3035" s="83" t="s">
        <v>284</v>
      </c>
      <c r="K3035" s="98">
        <v>0</v>
      </c>
      <c r="L3035" s="98">
        <v>1095</v>
      </c>
      <c r="M3035" s="98">
        <f>K3035-L3035</f>
        <v>-1095</v>
      </c>
      <c r="N3035" s="83"/>
      <c r="O3035" s="98"/>
      <c r="P3035" s="81"/>
      <c r="Q3035" s="33"/>
      <c r="R3035" s="39" t="s">
        <v>1292</v>
      </c>
    </row>
    <row r="3036" spans="1:18" ht="18" customHeight="1" x14ac:dyDescent="0.15">
      <c r="A3036" s="30">
        <v>6</v>
      </c>
      <c r="B3036" s="31" t="s">
        <v>1288</v>
      </c>
      <c r="C3036" s="31">
        <v>2</v>
      </c>
      <c r="D3036" s="31" t="s">
        <v>1502</v>
      </c>
      <c r="E3036" s="31">
        <v>2</v>
      </c>
      <c r="F3036" s="31" t="s">
        <v>1511</v>
      </c>
      <c r="G3036" s="32">
        <v>19</v>
      </c>
      <c r="H3036" s="32" t="s">
        <v>42</v>
      </c>
      <c r="I3036" s="32"/>
      <c r="J3036" s="83"/>
      <c r="K3036" s="98"/>
      <c r="L3036" s="98"/>
      <c r="M3036" s="98"/>
      <c r="N3036" s="83"/>
      <c r="O3036" s="33"/>
      <c r="P3036" s="81"/>
      <c r="Q3036" s="33"/>
      <c r="R3036" s="39" t="s">
        <v>1292</v>
      </c>
    </row>
    <row r="3037" spans="1:18" ht="18" customHeight="1" x14ac:dyDescent="0.15">
      <c r="A3037" s="30">
        <v>6</v>
      </c>
      <c r="B3037" s="31" t="s">
        <v>1288</v>
      </c>
      <c r="C3037" s="31">
        <v>2</v>
      </c>
      <c r="D3037" s="31" t="s">
        <v>1502</v>
      </c>
      <c r="E3037" s="31">
        <v>2</v>
      </c>
      <c r="F3037" s="31" t="s">
        <v>1511</v>
      </c>
      <c r="G3037" s="31">
        <v>19</v>
      </c>
      <c r="H3037" s="31" t="s">
        <v>42</v>
      </c>
      <c r="I3037" s="32">
        <v>11</v>
      </c>
      <c r="J3037" s="83" t="s">
        <v>43</v>
      </c>
      <c r="K3037" s="98">
        <v>212</v>
      </c>
      <c r="L3037" s="98">
        <v>165</v>
      </c>
      <c r="M3037" s="98">
        <f>K3037-L3037</f>
        <v>47</v>
      </c>
      <c r="N3037" s="83" t="s">
        <v>1535</v>
      </c>
      <c r="O3037" s="98">
        <v>49000</v>
      </c>
      <c r="P3037" s="81"/>
      <c r="Q3037" s="33"/>
      <c r="R3037" s="39" t="s">
        <v>1292</v>
      </c>
    </row>
    <row r="3038" spans="1:18" ht="18" customHeight="1" x14ac:dyDescent="0.15">
      <c r="A3038" s="30">
        <v>6</v>
      </c>
      <c r="B3038" s="31" t="s">
        <v>1288</v>
      </c>
      <c r="C3038" s="31">
        <v>2</v>
      </c>
      <c r="D3038" s="31" t="s">
        <v>1502</v>
      </c>
      <c r="E3038" s="31">
        <v>2</v>
      </c>
      <c r="F3038" s="31" t="s">
        <v>1511</v>
      </c>
      <c r="G3038" s="31">
        <v>19</v>
      </c>
      <c r="H3038" s="31" t="s">
        <v>42</v>
      </c>
      <c r="I3038" s="31">
        <v>11</v>
      </c>
      <c r="J3038" s="84" t="s">
        <v>43</v>
      </c>
      <c r="K3038" s="98"/>
      <c r="L3038" s="98"/>
      <c r="M3038" s="98"/>
      <c r="N3038" s="83" t="s">
        <v>1536</v>
      </c>
      <c r="O3038" s="98">
        <v>34000</v>
      </c>
      <c r="P3038" s="81"/>
      <c r="Q3038" s="33"/>
      <c r="R3038" s="39" t="s">
        <v>1292</v>
      </c>
    </row>
    <row r="3039" spans="1:18" ht="18" customHeight="1" x14ac:dyDescent="0.15">
      <c r="A3039" s="30">
        <v>6</v>
      </c>
      <c r="B3039" s="31" t="s">
        <v>1288</v>
      </c>
      <c r="C3039" s="31">
        <v>2</v>
      </c>
      <c r="D3039" s="31" t="s">
        <v>1502</v>
      </c>
      <c r="E3039" s="31">
        <v>2</v>
      </c>
      <c r="F3039" s="31" t="s">
        <v>1511</v>
      </c>
      <c r="G3039" s="31">
        <v>19</v>
      </c>
      <c r="H3039" s="31" t="s">
        <v>42</v>
      </c>
      <c r="I3039" s="31">
        <v>11</v>
      </c>
      <c r="J3039" s="84" t="s">
        <v>43</v>
      </c>
      <c r="K3039" s="98"/>
      <c r="L3039" s="98"/>
      <c r="M3039" s="98"/>
      <c r="N3039" s="83" t="s">
        <v>1537</v>
      </c>
      <c r="O3039" s="98">
        <v>128750</v>
      </c>
      <c r="P3039" s="81"/>
      <c r="Q3039" s="33"/>
      <c r="R3039" s="39" t="s">
        <v>1292</v>
      </c>
    </row>
    <row r="3040" spans="1:18" ht="18" customHeight="1" x14ac:dyDescent="0.15">
      <c r="A3040" s="30">
        <v>6</v>
      </c>
      <c r="B3040" s="31" t="s">
        <v>1288</v>
      </c>
      <c r="C3040" s="31">
        <v>2</v>
      </c>
      <c r="D3040" s="31" t="s">
        <v>1502</v>
      </c>
      <c r="E3040" s="31">
        <v>2</v>
      </c>
      <c r="F3040" s="31" t="s">
        <v>1511</v>
      </c>
      <c r="G3040" s="31">
        <v>19</v>
      </c>
      <c r="H3040" s="31" t="s">
        <v>42</v>
      </c>
      <c r="I3040" s="32">
        <v>21</v>
      </c>
      <c r="J3040" s="83" t="s">
        <v>477</v>
      </c>
      <c r="K3040" s="98">
        <v>68</v>
      </c>
      <c r="L3040" s="98">
        <v>68</v>
      </c>
      <c r="M3040" s="98">
        <f t="shared" ref="M3040:M3042" si="183">K3040-L3040</f>
        <v>0</v>
      </c>
      <c r="N3040" s="83" t="s">
        <v>1538</v>
      </c>
      <c r="O3040" s="98">
        <v>68000</v>
      </c>
      <c r="P3040" s="81"/>
      <c r="Q3040" s="33"/>
      <c r="R3040" s="39" t="s">
        <v>1292</v>
      </c>
    </row>
    <row r="3041" spans="1:18" ht="18" customHeight="1" x14ac:dyDescent="0.15">
      <c r="A3041" s="30">
        <v>6</v>
      </c>
      <c r="B3041" s="31" t="s">
        <v>1288</v>
      </c>
      <c r="C3041" s="31">
        <v>2</v>
      </c>
      <c r="D3041" s="31" t="s">
        <v>1502</v>
      </c>
      <c r="E3041" s="31">
        <v>2</v>
      </c>
      <c r="F3041" s="31" t="s">
        <v>1511</v>
      </c>
      <c r="G3041" s="31">
        <v>19</v>
      </c>
      <c r="H3041" s="31" t="s">
        <v>42</v>
      </c>
      <c r="I3041" s="32">
        <v>22</v>
      </c>
      <c r="J3041" s="83" t="s">
        <v>1539</v>
      </c>
      <c r="K3041" s="98">
        <v>300</v>
      </c>
      <c r="L3041" s="98">
        <v>300</v>
      </c>
      <c r="M3041" s="98">
        <f t="shared" si="183"/>
        <v>0</v>
      </c>
      <c r="N3041" s="83" t="s">
        <v>3709</v>
      </c>
      <c r="O3041" s="98">
        <v>300000</v>
      </c>
      <c r="P3041" s="81"/>
      <c r="Q3041" s="33"/>
      <c r="R3041" s="39" t="s">
        <v>1292</v>
      </c>
    </row>
    <row r="3042" spans="1:18" ht="18" customHeight="1" x14ac:dyDescent="0.15">
      <c r="A3042" s="30">
        <v>6</v>
      </c>
      <c r="B3042" s="31" t="s">
        <v>1288</v>
      </c>
      <c r="C3042" s="31">
        <v>2</v>
      </c>
      <c r="D3042" s="31" t="s">
        <v>1502</v>
      </c>
      <c r="E3042" s="31">
        <v>2</v>
      </c>
      <c r="F3042" s="31" t="s">
        <v>1511</v>
      </c>
      <c r="G3042" s="31">
        <v>19</v>
      </c>
      <c r="H3042" s="31" t="s">
        <v>42</v>
      </c>
      <c r="I3042" s="32">
        <v>31</v>
      </c>
      <c r="J3042" s="83" t="s">
        <v>386</v>
      </c>
      <c r="K3042" s="98">
        <v>170</v>
      </c>
      <c r="L3042" s="98">
        <v>170</v>
      </c>
      <c r="M3042" s="98">
        <f t="shared" si="183"/>
        <v>0</v>
      </c>
      <c r="N3042" s="83" t="s">
        <v>1540</v>
      </c>
      <c r="O3042" s="98">
        <v>120000</v>
      </c>
      <c r="P3042" s="81"/>
      <c r="Q3042" s="33"/>
      <c r="R3042" s="39" t="s">
        <v>1292</v>
      </c>
    </row>
    <row r="3043" spans="1:18" ht="18" customHeight="1" x14ac:dyDescent="0.15">
      <c r="A3043" s="30">
        <v>6</v>
      </c>
      <c r="B3043" s="31" t="s">
        <v>1288</v>
      </c>
      <c r="C3043" s="31">
        <v>2</v>
      </c>
      <c r="D3043" s="31" t="s">
        <v>1502</v>
      </c>
      <c r="E3043" s="31">
        <v>2</v>
      </c>
      <c r="F3043" s="31" t="s">
        <v>1511</v>
      </c>
      <c r="G3043" s="31">
        <v>19</v>
      </c>
      <c r="H3043" s="31" t="s">
        <v>42</v>
      </c>
      <c r="I3043" s="31">
        <v>31</v>
      </c>
      <c r="J3043" s="84" t="s">
        <v>386</v>
      </c>
      <c r="K3043" s="98"/>
      <c r="L3043" s="98"/>
      <c r="M3043" s="98"/>
      <c r="N3043" s="83" t="s">
        <v>1541</v>
      </c>
      <c r="O3043" s="98">
        <v>50000</v>
      </c>
      <c r="P3043" s="81"/>
      <c r="Q3043" s="33"/>
      <c r="R3043" s="39" t="s">
        <v>1292</v>
      </c>
    </row>
    <row r="3044" spans="1:18" ht="18" customHeight="1" x14ac:dyDescent="0.15">
      <c r="A3044" s="30">
        <v>6</v>
      </c>
      <c r="B3044" s="31" t="s">
        <v>1288</v>
      </c>
      <c r="C3044" s="31">
        <v>2</v>
      </c>
      <c r="D3044" s="31" t="s">
        <v>1502</v>
      </c>
      <c r="E3044" s="31">
        <v>2</v>
      </c>
      <c r="F3044" s="31" t="s">
        <v>1511</v>
      </c>
      <c r="G3044" s="32">
        <v>27</v>
      </c>
      <c r="H3044" s="32" t="s">
        <v>54</v>
      </c>
      <c r="I3044" s="32"/>
      <c r="J3044" s="83"/>
      <c r="K3044" s="98"/>
      <c r="L3044" s="98"/>
      <c r="M3044" s="98"/>
      <c r="N3044" s="83"/>
      <c r="O3044" s="33"/>
      <c r="P3044" s="81"/>
      <c r="Q3044" s="33"/>
      <c r="R3044" s="39" t="s">
        <v>1292</v>
      </c>
    </row>
    <row r="3045" spans="1:18" ht="18" customHeight="1" x14ac:dyDescent="0.15">
      <c r="A3045" s="30">
        <v>6</v>
      </c>
      <c r="B3045" s="31" t="s">
        <v>1288</v>
      </c>
      <c r="C3045" s="31">
        <v>2</v>
      </c>
      <c r="D3045" s="31" t="s">
        <v>1502</v>
      </c>
      <c r="E3045" s="31">
        <v>2</v>
      </c>
      <c r="F3045" s="31" t="s">
        <v>1511</v>
      </c>
      <c r="G3045" s="31">
        <v>27</v>
      </c>
      <c r="H3045" s="31" t="s">
        <v>54</v>
      </c>
      <c r="I3045" s="32">
        <v>1</v>
      </c>
      <c r="J3045" s="83" t="s">
        <v>55</v>
      </c>
      <c r="K3045" s="98">
        <v>0</v>
      </c>
      <c r="L3045" s="98">
        <v>32</v>
      </c>
      <c r="M3045" s="98">
        <f>K3045-L3045</f>
        <v>-32</v>
      </c>
      <c r="N3045" s="83"/>
      <c r="O3045" s="98"/>
      <c r="P3045" s="81"/>
      <c r="Q3045" s="33"/>
      <c r="R3045" s="39" t="s">
        <v>1292</v>
      </c>
    </row>
    <row r="3046" spans="1:18" s="6" customFormat="1" ht="18" customHeight="1" x14ac:dyDescent="0.15">
      <c r="A3046" s="13">
        <v>6</v>
      </c>
      <c r="B3046" s="14" t="s">
        <v>3062</v>
      </c>
      <c r="C3046" s="19">
        <v>2</v>
      </c>
      <c r="D3046" s="14" t="s">
        <v>1502</v>
      </c>
      <c r="E3046" s="20">
        <v>3</v>
      </c>
      <c r="F3046" s="21" t="s">
        <v>3078</v>
      </c>
      <c r="G3046" s="20"/>
      <c r="H3046" s="21"/>
      <c r="I3046" s="20"/>
      <c r="J3046" s="20"/>
      <c r="K3046" s="22">
        <f>IF(C3046="",SUMIFS($K3047:$K$6096,$A3047:$A$6096,A3046,$E3047:$E$6096,""),IF(E3046="",SUMIFS($K3047:$K$6096,$A3047:$A$6096,A3046,$C3047:$C$6096,C3046,$G3047:$G$6096,""),IF(G3046="",SUMIFS($K3047:$K$6096,$A3047:$A$6096,A3046,$C3047:$C$6096,C3046,$E3047:$E$6096,E3046,$R3047:$R$6096,R3046),IF(I3046="",SUMIFS($K3047:$K$6096,$A3047:$A$6096,A3046,$C3047:$C$6096,C3046,$E3047:$E$6096,E3046,$G3047:$G$6096,G3046,$R3047:$R$6096,R3046),0))))</f>
        <v>4560</v>
      </c>
      <c r="L3046" s="22">
        <f>IF(C3046="",SUMIFS($L3047:$L$6096,$A3047:$A$6096,A3046,$E3047:$E$6096,""),IF(E3046="",SUMIFS($L3047:$L$6096,$A3047:$A$6096,A3046,$C3047:$C$6096,C3046,$G3047:$G$6096,""),IF(G3046="",SUMIFS($L3047:$L$6096,$A3047:$A$6096,A3046,$C3047:$C$6096,C3046,$E3047:$E$6096,E3046,$R3047:$R$6096,R3046),IF(I3046="",SUMIFS($L3047:$L$6096,$A3047:$A$6096,A3046,$C3047:$C$6096,C3046,$E3047:$E$6096,E3046,$G3047:$G$6096,G3046,$R3047:$R$6096,R3046),0))))</f>
        <v>4500</v>
      </c>
      <c r="M3046" s="22">
        <f t="shared" ref="M3046" si="184">K3046-L3046</f>
        <v>60</v>
      </c>
      <c r="N3046" s="77"/>
      <c r="O3046" s="23"/>
      <c r="P3046" s="60"/>
      <c r="Q3046" s="73">
        <f>IF(C3046="",SUMIFS($Q3047:$Q$6096,$A3047:$A$6096,A3046,$E3047:$E$6096,""),IF(E3046="",SUMIFS($Q3047:$Q$6096,$A3047:$A$6096,A3046,$C3047:$C$6096,C3046,$G3047:$G$6096,""),IF(G3046="",SUMIFS($Q3047:$Q$6096,$A3047:$A$6096,A3046,$C3047:$C$6096,C3046,$E3047:$E$6096,E3046,$R3047:$R$6096,R3046),IF(I3046="",SUMIFS($Q3047:$Q$6096,$A3047:$A$6096,A3046,$C3047:$C$6096,C3046,$E3047:$E$6096,E3046,$G3047:$G$6096,G3046,$R3047:$R$6096,R3046),0))))</f>
        <v>4560</v>
      </c>
      <c r="R3046" s="61" t="s">
        <v>3064</v>
      </c>
    </row>
    <row r="3047" spans="1:18" ht="18" customHeight="1" x14ac:dyDescent="0.15">
      <c r="A3047" s="30">
        <v>6</v>
      </c>
      <c r="B3047" s="31" t="s">
        <v>1288</v>
      </c>
      <c r="C3047" s="31">
        <v>2</v>
      </c>
      <c r="D3047" s="31" t="s">
        <v>1502</v>
      </c>
      <c r="E3047" s="31">
        <v>3</v>
      </c>
      <c r="F3047" s="31" t="s">
        <v>1542</v>
      </c>
      <c r="G3047" s="32">
        <v>13</v>
      </c>
      <c r="H3047" s="32" t="s">
        <v>39</v>
      </c>
      <c r="I3047" s="32"/>
      <c r="J3047" s="83"/>
      <c r="K3047" s="98"/>
      <c r="L3047" s="98"/>
      <c r="M3047" s="98"/>
      <c r="N3047" s="83"/>
      <c r="O3047" s="33"/>
      <c r="P3047" s="81" t="s">
        <v>1542</v>
      </c>
      <c r="Q3047" s="33">
        <v>4560</v>
      </c>
      <c r="R3047" s="39" t="s">
        <v>1292</v>
      </c>
    </row>
    <row r="3048" spans="1:18" ht="18" customHeight="1" x14ac:dyDescent="0.15">
      <c r="A3048" s="30">
        <v>6</v>
      </c>
      <c r="B3048" s="31" t="s">
        <v>1288</v>
      </c>
      <c r="C3048" s="31">
        <v>2</v>
      </c>
      <c r="D3048" s="31" t="s">
        <v>1502</v>
      </c>
      <c r="E3048" s="31">
        <v>3</v>
      </c>
      <c r="F3048" s="31" t="s">
        <v>1542</v>
      </c>
      <c r="G3048" s="31">
        <v>13</v>
      </c>
      <c r="H3048" s="31" t="s">
        <v>39</v>
      </c>
      <c r="I3048" s="32">
        <v>1</v>
      </c>
      <c r="J3048" s="83" t="s">
        <v>1543</v>
      </c>
      <c r="K3048" s="98">
        <v>4560</v>
      </c>
      <c r="L3048" s="98">
        <v>4500</v>
      </c>
      <c r="M3048" s="98">
        <f>K3048-L3048</f>
        <v>60</v>
      </c>
      <c r="N3048" s="83" t="s">
        <v>1544</v>
      </c>
      <c r="O3048" s="98"/>
      <c r="P3048" s="81"/>
      <c r="Q3048" s="33"/>
      <c r="R3048" s="39" t="s">
        <v>1292</v>
      </c>
    </row>
    <row r="3049" spans="1:18" ht="18" customHeight="1" x14ac:dyDescent="0.15">
      <c r="A3049" s="30">
        <v>6</v>
      </c>
      <c r="B3049" s="31" t="s">
        <v>1288</v>
      </c>
      <c r="C3049" s="31">
        <v>2</v>
      </c>
      <c r="D3049" s="31" t="s">
        <v>1502</v>
      </c>
      <c r="E3049" s="31">
        <v>3</v>
      </c>
      <c r="F3049" s="31" t="s">
        <v>1542</v>
      </c>
      <c r="G3049" s="31">
        <v>13</v>
      </c>
      <c r="H3049" s="31" t="s">
        <v>39</v>
      </c>
      <c r="I3049" s="31">
        <v>1</v>
      </c>
      <c r="J3049" s="84" t="s">
        <v>1543</v>
      </c>
      <c r="K3049" s="98"/>
      <c r="L3049" s="98"/>
      <c r="M3049" s="98"/>
      <c r="N3049" s="83" t="s">
        <v>1545</v>
      </c>
      <c r="O3049" s="98">
        <v>3850000</v>
      </c>
      <c r="P3049" s="81"/>
      <c r="Q3049" s="33"/>
      <c r="R3049" s="39" t="s">
        <v>1292</v>
      </c>
    </row>
    <row r="3050" spans="1:18" ht="18" customHeight="1" x14ac:dyDescent="0.15">
      <c r="A3050" s="30">
        <v>6</v>
      </c>
      <c r="B3050" s="31" t="s">
        <v>1288</v>
      </c>
      <c r="C3050" s="31">
        <v>2</v>
      </c>
      <c r="D3050" s="31" t="s">
        <v>1502</v>
      </c>
      <c r="E3050" s="31">
        <v>3</v>
      </c>
      <c r="F3050" s="31" t="s">
        <v>1542</v>
      </c>
      <c r="G3050" s="31">
        <v>13</v>
      </c>
      <c r="H3050" s="31" t="s">
        <v>39</v>
      </c>
      <c r="I3050" s="31">
        <v>1</v>
      </c>
      <c r="J3050" s="84" t="s">
        <v>1543</v>
      </c>
      <c r="K3050" s="98"/>
      <c r="L3050" s="98"/>
      <c r="M3050" s="98"/>
      <c r="N3050" s="83" t="s">
        <v>1546</v>
      </c>
      <c r="O3050" s="98">
        <v>450000</v>
      </c>
      <c r="P3050" s="81"/>
      <c r="Q3050" s="33"/>
      <c r="R3050" s="39" t="s">
        <v>1292</v>
      </c>
    </row>
    <row r="3051" spans="1:18" ht="18" customHeight="1" x14ac:dyDescent="0.15">
      <c r="A3051" s="30">
        <v>6</v>
      </c>
      <c r="B3051" s="31" t="s">
        <v>1288</v>
      </c>
      <c r="C3051" s="31">
        <v>2</v>
      </c>
      <c r="D3051" s="31" t="s">
        <v>1502</v>
      </c>
      <c r="E3051" s="31">
        <v>3</v>
      </c>
      <c r="F3051" s="31" t="s">
        <v>1542</v>
      </c>
      <c r="G3051" s="31">
        <v>13</v>
      </c>
      <c r="H3051" s="31" t="s">
        <v>39</v>
      </c>
      <c r="I3051" s="31">
        <v>1</v>
      </c>
      <c r="J3051" s="84" t="s">
        <v>1543</v>
      </c>
      <c r="K3051" s="98"/>
      <c r="L3051" s="98"/>
      <c r="M3051" s="98"/>
      <c r="N3051" s="83" t="s">
        <v>1547</v>
      </c>
      <c r="O3051" s="98">
        <v>260000</v>
      </c>
      <c r="P3051" s="81"/>
      <c r="Q3051" s="33"/>
      <c r="R3051" s="39" t="s">
        <v>1292</v>
      </c>
    </row>
    <row r="3052" spans="1:18" s="12" customFormat="1" ht="18" customHeight="1" x14ac:dyDescent="0.15">
      <c r="A3052" s="24">
        <v>7</v>
      </c>
      <c r="B3052" s="25" t="s">
        <v>1548</v>
      </c>
      <c r="C3052" s="25"/>
      <c r="D3052" s="25"/>
      <c r="E3052" s="26"/>
      <c r="F3052" s="25"/>
      <c r="G3052" s="26"/>
      <c r="H3052" s="25"/>
      <c r="I3052" s="26"/>
      <c r="J3052" s="26"/>
      <c r="K3052" s="27">
        <f>IF(C3052="",SUMIFS($K3053:$K$6096,$A3053:$A$6096,A3052,$E3053:$E$6096,""),IF(E3052="",SUMIFS($K3053:$K$6096,$A3053:$A$6096,A3052,$C3053:$C$6096,C3052,$G3053:$G$6096,""),IF(G3052="",SUMIFS($K3053:$K$6096,$A3053:$A$6096,A3052,$C3053:$C$6096,C3052,$E3053:$E$6096,E3052,$R3053:$R$6096,R3052),IF(I3052="",SUMIFS($K3053:$K$6096,$A3053:$A$6096,A3052,$C3053:$C$6096,C3052,$E3053:$E$6096,E3052,$G3053:$G$6096,G3052,$R3053:$R$6096,R3052),0))))</f>
        <v>191055</v>
      </c>
      <c r="L3052" s="27">
        <f>IF(C3052="",SUMIFS($L3053:$L$6096,$A3053:$A$6096,A3052,$E3053:$E$6096,""),IF(E3052="",SUMIFS($L3053:$L$6096,$A3053:$A$6096,A3052,$C3053:$C$6096,C3052,$G3053:$G$6096,""),IF(G3052="",SUMIFS($L3053:$L$6096,$A3053:$A$6096,A3052,$C3053:$C$6096,C3052,$E3053:$E$6096,E3052,$R3053:$R$6096,R3052),IF(I3052="",SUMIFS($L3053:$L$6096,$A3053:$A$6096,A3052,$C3053:$C$6096,C3052,$E3053:$E$6096,E3052,$G3053:$G$6096,G3052,$R3053:$R$6096,R3052),0))))</f>
        <v>192169</v>
      </c>
      <c r="M3052" s="27">
        <f>K3052-L3052</f>
        <v>-1114</v>
      </c>
      <c r="N3052" s="56"/>
      <c r="O3052" s="71"/>
      <c r="P3052" s="28"/>
      <c r="Q3052" s="27">
        <f>IF(C3052="",SUMIFS($Q3053:$Q$6096,$A3053:$A$6096,A3052,$E3053:$E$6096,""),IF(E3052="",SUMIFS($Q3053:$Q$6096,$A3053:$A$6096,A3052,$C3053:$C$6096,C3052,$G3053:$G$6096,""),IF(G3052="",SUMIFS($Q3053:$Q$6096,$A3053:$A$6096,A3052,$C3053:$C$6096,C3052,$E3053:$E$6096,E3052,$R3053:$R$6096,R3052),IF(I3052="",SUMIFS($Q3053:$Q$6096,$A3053:$A$6096,A3052,$C3053:$C$6096,C3052,$E3053:$E$6096,E3052,$G3053:$G$6096,G3052,$R3053:$R$6096,R3052),0))))</f>
        <v>67895</v>
      </c>
      <c r="R3052" s="57"/>
    </row>
    <row r="3053" spans="1:18" s="12" customFormat="1" ht="18" customHeight="1" x14ac:dyDescent="0.15">
      <c r="A3053" s="13">
        <v>7</v>
      </c>
      <c r="B3053" s="14" t="s">
        <v>1548</v>
      </c>
      <c r="C3053" s="15">
        <v>1</v>
      </c>
      <c r="D3053" s="15" t="s">
        <v>2975</v>
      </c>
      <c r="E3053" s="16"/>
      <c r="F3053" s="15"/>
      <c r="G3053" s="16"/>
      <c r="H3053" s="15"/>
      <c r="I3053" s="16"/>
      <c r="J3053" s="16"/>
      <c r="K3053" s="17">
        <f>IF(C3053="",SUMIFS($K3054:$K$6096,$A3054:$A$6096,A3053,$E3054:$E$6096,""),IF(E3053="",SUMIFS($K3054:$K$6096,$A3054:$A$6096,A3053,$C3054:$C$6096,C3053,$G3054:$G$6096,""),IF(G3053="",SUMIFS($K3054:$K$6096,$A3054:$A$6096,A3053,$C3054:$C$6096,C3053,$E3054:$E$6096,E3053,$R3054:$R$6096,R3053),IF(I3053="",SUMIFS($K3054:$K$6096,$A3054:$A$6096,A3053,$C3054:$C$6096,C3053,$E3054:$E$6096,E3053,$G3054:$G$6096,G3053,$R3054:$R$6096,R3053),0))))</f>
        <v>191055</v>
      </c>
      <c r="L3053" s="17">
        <f>IF(C3053="",SUMIFS($L3054:$L$6096,$A3054:$A$6096,A3053,$E3054:$E$6096,""),IF(E3053="",SUMIFS($L3054:$L$6096,$A3054:$A$6096,A3053,$C3054:$C$6096,C3053,$G3054:$G$6096,""),IF(G3053="",SUMIFS($L3054:$L$6096,$A3054:$A$6096,A3053,$C3054:$C$6096,C3053,$E3054:$E$6096,E3053,$R3054:$R$6096,R3053),IF(I3053="",SUMIFS($L3054:$L$6096,$A3054:$A$6096,A3053,$C3054:$C$6096,C3053,$E3054:$E$6096,E3053,$G3054:$G$6096,G3053,$R3054:$R$6096,R3053),0))))</f>
        <v>192169</v>
      </c>
      <c r="M3053" s="17">
        <f t="shared" ref="M3053:M3054" si="185">K3053-L3053</f>
        <v>-1114</v>
      </c>
      <c r="N3053" s="58"/>
      <c r="O3053" s="72"/>
      <c r="P3053" s="18"/>
      <c r="Q3053" s="17">
        <f>IF(C3053="",SUMIFS($Q3054:$Q$6096,$A3054:$A$6096,A3053,$E3054:$E$6096,""),IF(E3053="",SUMIFS($Q3054:$Q$6096,$A3054:$A$6096,A3053,$C3054:$C$6096,C3053,$G3054:$G$6096,""),IF(G3053="",SUMIFS($Q3054:$Q$6096,$A3054:$A$6096,A3053,$C3054:$C$6096,C3053,$E3054:$E$6096,E3053,$R3054:$R$6096,R3053),IF(I3053="",SUMIFS($Q3054:$Q$6096,$A3054:$A$6096,A3053,$C3054:$C$6096,C3053,$E3054:$E$6096,E3053,$G3054:$G$6096,G3053,$R3054:$R$6096,R3053),0))))</f>
        <v>67895</v>
      </c>
      <c r="R3053" s="59"/>
    </row>
    <row r="3054" spans="1:18" s="6" customFormat="1" ht="18" customHeight="1" x14ac:dyDescent="0.15">
      <c r="A3054" s="13">
        <v>7</v>
      </c>
      <c r="B3054" s="14" t="s">
        <v>2975</v>
      </c>
      <c r="C3054" s="19">
        <v>1</v>
      </c>
      <c r="D3054" s="14" t="s">
        <v>1548</v>
      </c>
      <c r="E3054" s="20">
        <v>1</v>
      </c>
      <c r="F3054" s="21" t="s">
        <v>3079</v>
      </c>
      <c r="G3054" s="20"/>
      <c r="H3054" s="21"/>
      <c r="I3054" s="20"/>
      <c r="J3054" s="20"/>
      <c r="K3054" s="22">
        <f>IF(C3054="",SUMIFS($K3055:$K$6096,$A3055:$A$6096,A3054,$E3055:$E$6096,""),IF(E3054="",SUMIFS($K3055:$K$6096,$A3055:$A$6096,A3054,$C3055:$C$6096,C3054,$G3055:$G$6096,""),IF(G3054="",SUMIFS($K3055:$K$6096,$A3055:$A$6096,A3054,$C3055:$C$6096,C3054,$E3055:$E$6096,E3054,$R3055:$R$6096,R3054),IF(I3054="",SUMIFS($K3055:$K$6096,$A3055:$A$6096,A3054,$C3055:$C$6096,C3054,$E3055:$E$6096,E3054,$G3055:$G$6096,G3054,$R3055:$R$6096,R3054),0))))</f>
        <v>60557</v>
      </c>
      <c r="L3054" s="22">
        <f>IF(C3054="",SUMIFS($L3055:$L$6096,$A3055:$A$6096,A3054,$E3055:$E$6096,""),IF(E3054="",SUMIFS($L3055:$L$6096,$A3055:$A$6096,A3054,$C3055:$C$6096,C3054,$G3055:$G$6096,""),IF(G3054="",SUMIFS($L3055:$L$6096,$A3055:$A$6096,A3054,$C3055:$C$6096,C3054,$E3055:$E$6096,E3054,$R3055:$R$6096,R3054),IF(I3054="",SUMIFS($L3055:$L$6096,$A3055:$A$6096,A3054,$C3055:$C$6096,C3054,$E3055:$E$6096,E3054,$G3055:$G$6096,G3054,$R3055:$R$6096,R3054),0))))</f>
        <v>60224</v>
      </c>
      <c r="M3054" s="22">
        <f t="shared" si="185"/>
        <v>333</v>
      </c>
      <c r="N3054" s="77"/>
      <c r="O3054" s="23"/>
      <c r="P3054" s="60"/>
      <c r="Q3054" s="73">
        <f>IF(C3054="",SUMIFS($Q3055:$Q$6096,$A3055:$A$6096,A3054,$E3055:$E$6096,""),IF(E3054="",SUMIFS($Q3055:$Q$6096,$A3055:$A$6096,A3054,$C3055:$C$6096,C3054,$G3055:$G$6096,""),IF(G3054="",SUMIFS($Q3055:$Q$6096,$A3055:$A$6096,A3054,$C3055:$C$6096,C3054,$E3055:$E$6096,E3054,$R3055:$R$6096,R3054),IF(I3054="",SUMIFS($Q3055:$Q$6096,$A3055:$A$6096,A3054,$C3055:$C$6096,C3054,$E3055:$E$6096,E3054,$G3055:$G$6096,G3054,$R3055:$R$6096,R3054),0))))</f>
        <v>22755</v>
      </c>
      <c r="R3054" s="61" t="s">
        <v>3007</v>
      </c>
    </row>
    <row r="3055" spans="1:18" ht="18" customHeight="1" x14ac:dyDescent="0.15">
      <c r="A3055" s="30">
        <v>7</v>
      </c>
      <c r="B3055" s="31" t="s">
        <v>1548</v>
      </c>
      <c r="C3055" s="31">
        <v>1</v>
      </c>
      <c r="D3055" s="31" t="s">
        <v>1548</v>
      </c>
      <c r="E3055" s="31">
        <v>1</v>
      </c>
      <c r="F3055" s="31" t="s">
        <v>1549</v>
      </c>
      <c r="G3055" s="32">
        <v>2</v>
      </c>
      <c r="H3055" s="32" t="s">
        <v>20</v>
      </c>
      <c r="I3055" s="32"/>
      <c r="J3055" s="83"/>
      <c r="K3055" s="98"/>
      <c r="L3055" s="98"/>
      <c r="M3055" s="98"/>
      <c r="N3055" s="83"/>
      <c r="O3055" s="33"/>
      <c r="P3055" s="81" t="s">
        <v>4890</v>
      </c>
      <c r="Q3055" s="33">
        <v>255</v>
      </c>
      <c r="R3055" s="39" t="s">
        <v>297</v>
      </c>
    </row>
    <row r="3056" spans="1:18" ht="18" customHeight="1" x14ac:dyDescent="0.15">
      <c r="A3056" s="30">
        <v>7</v>
      </c>
      <c r="B3056" s="31" t="s">
        <v>1548</v>
      </c>
      <c r="C3056" s="31">
        <v>1</v>
      </c>
      <c r="D3056" s="31" t="s">
        <v>1548</v>
      </c>
      <c r="E3056" s="31">
        <v>1</v>
      </c>
      <c r="F3056" s="31" t="s">
        <v>1549</v>
      </c>
      <c r="G3056" s="31">
        <v>2</v>
      </c>
      <c r="H3056" s="31" t="s">
        <v>20</v>
      </c>
      <c r="I3056" s="32">
        <v>3</v>
      </c>
      <c r="J3056" s="83" t="s">
        <v>21</v>
      </c>
      <c r="K3056" s="98">
        <v>12081</v>
      </c>
      <c r="L3056" s="98">
        <v>11835</v>
      </c>
      <c r="M3056" s="98">
        <f>K3056-L3056</f>
        <v>246</v>
      </c>
      <c r="N3056" s="83" t="s">
        <v>70</v>
      </c>
      <c r="O3056" s="98">
        <v>12081000</v>
      </c>
      <c r="P3056" s="81" t="s">
        <v>4891</v>
      </c>
      <c r="Q3056" s="33"/>
      <c r="R3056" s="39" t="s">
        <v>297</v>
      </c>
    </row>
    <row r="3057" spans="1:18" ht="18" customHeight="1" x14ac:dyDescent="0.15">
      <c r="A3057" s="30">
        <v>7</v>
      </c>
      <c r="B3057" s="31" t="s">
        <v>1548</v>
      </c>
      <c r="C3057" s="31">
        <v>1</v>
      </c>
      <c r="D3057" s="31" t="s">
        <v>1548</v>
      </c>
      <c r="E3057" s="31">
        <v>1</v>
      </c>
      <c r="F3057" s="31" t="s">
        <v>1549</v>
      </c>
      <c r="G3057" s="32">
        <v>3</v>
      </c>
      <c r="H3057" s="32" t="s">
        <v>22</v>
      </c>
      <c r="I3057" s="32"/>
      <c r="J3057" s="83"/>
      <c r="K3057" s="98"/>
      <c r="L3057" s="98"/>
      <c r="M3057" s="98"/>
      <c r="N3057" s="83"/>
      <c r="O3057" s="33"/>
      <c r="P3057" s="81" t="s">
        <v>4892</v>
      </c>
      <c r="Q3057" s="33"/>
      <c r="R3057" s="39" t="s">
        <v>297</v>
      </c>
    </row>
    <row r="3058" spans="1:18" ht="18" customHeight="1" x14ac:dyDescent="0.15">
      <c r="A3058" s="30">
        <v>7</v>
      </c>
      <c r="B3058" s="31" t="s">
        <v>1548</v>
      </c>
      <c r="C3058" s="31">
        <v>1</v>
      </c>
      <c r="D3058" s="31" t="s">
        <v>1548</v>
      </c>
      <c r="E3058" s="31">
        <v>1</v>
      </c>
      <c r="F3058" s="31" t="s">
        <v>1549</v>
      </c>
      <c r="G3058" s="31">
        <v>3</v>
      </c>
      <c r="H3058" s="31" t="s">
        <v>22</v>
      </c>
      <c r="I3058" s="32">
        <v>31</v>
      </c>
      <c r="J3058" s="83" t="s">
        <v>23</v>
      </c>
      <c r="K3058" s="98">
        <v>456</v>
      </c>
      <c r="L3058" s="98">
        <v>456</v>
      </c>
      <c r="M3058" s="98">
        <f t="shared" ref="M3058:M3061" si="186">K3058-L3058</f>
        <v>0</v>
      </c>
      <c r="N3058" s="83" t="s">
        <v>70</v>
      </c>
      <c r="O3058" s="98">
        <v>456000</v>
      </c>
      <c r="P3058" s="81" t="s">
        <v>4893</v>
      </c>
      <c r="Q3058" s="33">
        <v>2500</v>
      </c>
      <c r="R3058" s="39" t="s">
        <v>297</v>
      </c>
    </row>
    <row r="3059" spans="1:18" ht="18" customHeight="1" x14ac:dyDescent="0.15">
      <c r="A3059" s="30">
        <v>7</v>
      </c>
      <c r="B3059" s="31" t="s">
        <v>1548</v>
      </c>
      <c r="C3059" s="31">
        <v>1</v>
      </c>
      <c r="D3059" s="31" t="s">
        <v>1548</v>
      </c>
      <c r="E3059" s="31">
        <v>1</v>
      </c>
      <c r="F3059" s="31" t="s">
        <v>1549</v>
      </c>
      <c r="G3059" s="31">
        <v>3</v>
      </c>
      <c r="H3059" s="31" t="s">
        <v>22</v>
      </c>
      <c r="I3059" s="32">
        <v>32</v>
      </c>
      <c r="J3059" s="83" t="s">
        <v>139</v>
      </c>
      <c r="K3059" s="98">
        <v>0</v>
      </c>
      <c r="L3059" s="98">
        <v>324</v>
      </c>
      <c r="M3059" s="98">
        <f t="shared" si="186"/>
        <v>-324</v>
      </c>
      <c r="N3059" s="83"/>
      <c r="O3059" s="98"/>
      <c r="P3059" s="81" t="s">
        <v>4894</v>
      </c>
      <c r="Q3059" s="33"/>
      <c r="R3059" s="39" t="s">
        <v>297</v>
      </c>
    </row>
    <row r="3060" spans="1:18" ht="18" customHeight="1" x14ac:dyDescent="0.15">
      <c r="A3060" s="30">
        <v>7</v>
      </c>
      <c r="B3060" s="31" t="s">
        <v>1548</v>
      </c>
      <c r="C3060" s="31">
        <v>1</v>
      </c>
      <c r="D3060" s="31" t="s">
        <v>1548</v>
      </c>
      <c r="E3060" s="31">
        <v>1</v>
      </c>
      <c r="F3060" s="31" t="s">
        <v>1549</v>
      </c>
      <c r="G3060" s="31">
        <v>3</v>
      </c>
      <c r="H3060" s="31" t="s">
        <v>22</v>
      </c>
      <c r="I3060" s="32">
        <v>33</v>
      </c>
      <c r="J3060" s="83" t="s">
        <v>24</v>
      </c>
      <c r="K3060" s="98">
        <v>110</v>
      </c>
      <c r="L3060" s="98">
        <v>203</v>
      </c>
      <c r="M3060" s="98">
        <f t="shared" si="186"/>
        <v>-93</v>
      </c>
      <c r="N3060" s="83" t="s">
        <v>70</v>
      </c>
      <c r="O3060" s="98">
        <v>109200</v>
      </c>
      <c r="P3060" s="81" t="s">
        <v>4895</v>
      </c>
      <c r="Q3060" s="33">
        <v>20000</v>
      </c>
      <c r="R3060" s="39" t="s">
        <v>297</v>
      </c>
    </row>
    <row r="3061" spans="1:18" ht="18" customHeight="1" x14ac:dyDescent="0.15">
      <c r="A3061" s="30">
        <v>7</v>
      </c>
      <c r="B3061" s="31" t="s">
        <v>1548</v>
      </c>
      <c r="C3061" s="31">
        <v>1</v>
      </c>
      <c r="D3061" s="31" t="s">
        <v>1548</v>
      </c>
      <c r="E3061" s="31">
        <v>1</v>
      </c>
      <c r="F3061" s="31" t="s">
        <v>1549</v>
      </c>
      <c r="G3061" s="31">
        <v>3</v>
      </c>
      <c r="H3061" s="31" t="s">
        <v>22</v>
      </c>
      <c r="I3061" s="32">
        <v>35</v>
      </c>
      <c r="J3061" s="83" t="s">
        <v>25</v>
      </c>
      <c r="K3061" s="98">
        <v>1148</v>
      </c>
      <c r="L3061" s="98">
        <v>1148</v>
      </c>
      <c r="M3061" s="98">
        <f t="shared" si="186"/>
        <v>0</v>
      </c>
      <c r="N3061" s="83" t="s">
        <v>4448</v>
      </c>
      <c r="O3061" s="98">
        <v>200000</v>
      </c>
      <c r="P3061" s="81" t="s">
        <v>4896</v>
      </c>
      <c r="Q3061" s="33"/>
      <c r="R3061" s="39" t="s">
        <v>297</v>
      </c>
    </row>
    <row r="3062" spans="1:18" ht="18" customHeight="1" x14ac:dyDescent="0.15">
      <c r="A3062" s="30">
        <v>7</v>
      </c>
      <c r="B3062" s="31" t="s">
        <v>1548</v>
      </c>
      <c r="C3062" s="31">
        <v>1</v>
      </c>
      <c r="D3062" s="31" t="s">
        <v>1548</v>
      </c>
      <c r="E3062" s="31">
        <v>1</v>
      </c>
      <c r="F3062" s="31" t="s">
        <v>1549</v>
      </c>
      <c r="G3062" s="31">
        <v>3</v>
      </c>
      <c r="H3062" s="31" t="s">
        <v>22</v>
      </c>
      <c r="I3062" s="31">
        <v>35</v>
      </c>
      <c r="J3062" s="84" t="s">
        <v>25</v>
      </c>
      <c r="K3062" s="98"/>
      <c r="L3062" s="98"/>
      <c r="M3062" s="98"/>
      <c r="N3062" s="83" t="s">
        <v>4449</v>
      </c>
      <c r="O3062" s="98">
        <v>420000</v>
      </c>
      <c r="P3062" s="81"/>
      <c r="Q3062" s="33"/>
      <c r="R3062" s="39" t="s">
        <v>297</v>
      </c>
    </row>
    <row r="3063" spans="1:18" ht="18" customHeight="1" x14ac:dyDescent="0.15">
      <c r="A3063" s="30">
        <v>7</v>
      </c>
      <c r="B3063" s="31" t="s">
        <v>1548</v>
      </c>
      <c r="C3063" s="31">
        <v>1</v>
      </c>
      <c r="D3063" s="31" t="s">
        <v>1548</v>
      </c>
      <c r="E3063" s="31">
        <v>1</v>
      </c>
      <c r="F3063" s="31" t="s">
        <v>1549</v>
      </c>
      <c r="G3063" s="31">
        <v>3</v>
      </c>
      <c r="H3063" s="31" t="s">
        <v>22</v>
      </c>
      <c r="I3063" s="31">
        <v>35</v>
      </c>
      <c r="J3063" s="84" t="s">
        <v>25</v>
      </c>
      <c r="K3063" s="98"/>
      <c r="L3063" s="98"/>
      <c r="M3063" s="98"/>
      <c r="N3063" s="83" t="s">
        <v>4450</v>
      </c>
      <c r="O3063" s="98">
        <v>300000</v>
      </c>
      <c r="P3063" s="81"/>
      <c r="Q3063" s="33"/>
      <c r="R3063" s="39" t="s">
        <v>297</v>
      </c>
    </row>
    <row r="3064" spans="1:18" ht="18" customHeight="1" x14ac:dyDescent="0.15">
      <c r="A3064" s="30">
        <v>7</v>
      </c>
      <c r="B3064" s="31" t="s">
        <v>1548</v>
      </c>
      <c r="C3064" s="31">
        <v>1</v>
      </c>
      <c r="D3064" s="31" t="s">
        <v>1548</v>
      </c>
      <c r="E3064" s="31">
        <v>1</v>
      </c>
      <c r="F3064" s="31" t="s">
        <v>1549</v>
      </c>
      <c r="G3064" s="31">
        <v>3</v>
      </c>
      <c r="H3064" s="31" t="s">
        <v>22</v>
      </c>
      <c r="I3064" s="31">
        <v>35</v>
      </c>
      <c r="J3064" s="84" t="s">
        <v>25</v>
      </c>
      <c r="K3064" s="98"/>
      <c r="L3064" s="98"/>
      <c r="M3064" s="98"/>
      <c r="N3064" s="83" t="s">
        <v>4451</v>
      </c>
      <c r="O3064" s="98">
        <v>228000</v>
      </c>
      <c r="P3064" s="81"/>
      <c r="Q3064" s="33"/>
      <c r="R3064" s="39" t="s">
        <v>297</v>
      </c>
    </row>
    <row r="3065" spans="1:18" ht="18" customHeight="1" x14ac:dyDescent="0.15">
      <c r="A3065" s="30">
        <v>7</v>
      </c>
      <c r="B3065" s="31" t="s">
        <v>1548</v>
      </c>
      <c r="C3065" s="31">
        <v>1</v>
      </c>
      <c r="D3065" s="31" t="s">
        <v>1548</v>
      </c>
      <c r="E3065" s="31">
        <v>1</v>
      </c>
      <c r="F3065" s="31" t="s">
        <v>1549</v>
      </c>
      <c r="G3065" s="31">
        <v>3</v>
      </c>
      <c r="H3065" s="31" t="s">
        <v>22</v>
      </c>
      <c r="I3065" s="31">
        <v>35</v>
      </c>
      <c r="J3065" s="84" t="s">
        <v>25</v>
      </c>
      <c r="K3065" s="98"/>
      <c r="L3065" s="98"/>
      <c r="M3065" s="98"/>
      <c r="N3065" s="83" t="s">
        <v>1550</v>
      </c>
      <c r="O3065" s="98"/>
      <c r="P3065" s="81"/>
      <c r="Q3065" s="33"/>
      <c r="R3065" s="39" t="s">
        <v>297</v>
      </c>
    </row>
    <row r="3066" spans="1:18" ht="18" customHeight="1" x14ac:dyDescent="0.15">
      <c r="A3066" s="30">
        <v>7</v>
      </c>
      <c r="B3066" s="31" t="s">
        <v>1548</v>
      </c>
      <c r="C3066" s="31">
        <v>1</v>
      </c>
      <c r="D3066" s="31" t="s">
        <v>1548</v>
      </c>
      <c r="E3066" s="31">
        <v>1</v>
      </c>
      <c r="F3066" s="31" t="s">
        <v>1549</v>
      </c>
      <c r="G3066" s="31">
        <v>3</v>
      </c>
      <c r="H3066" s="31" t="s">
        <v>22</v>
      </c>
      <c r="I3066" s="31">
        <v>35</v>
      </c>
      <c r="J3066" s="84" t="s">
        <v>25</v>
      </c>
      <c r="K3066" s="98"/>
      <c r="L3066" s="98"/>
      <c r="M3066" s="98"/>
      <c r="N3066" s="83" t="s">
        <v>1551</v>
      </c>
      <c r="O3066" s="98"/>
      <c r="P3066" s="81"/>
      <c r="Q3066" s="33"/>
      <c r="R3066" s="39" t="s">
        <v>297</v>
      </c>
    </row>
    <row r="3067" spans="1:18" ht="18" customHeight="1" x14ac:dyDescent="0.15">
      <c r="A3067" s="30">
        <v>7</v>
      </c>
      <c r="B3067" s="31" t="s">
        <v>1548</v>
      </c>
      <c r="C3067" s="31">
        <v>1</v>
      </c>
      <c r="D3067" s="31" t="s">
        <v>1548</v>
      </c>
      <c r="E3067" s="31">
        <v>1</v>
      </c>
      <c r="F3067" s="31" t="s">
        <v>1549</v>
      </c>
      <c r="G3067" s="31">
        <v>3</v>
      </c>
      <c r="H3067" s="31" t="s">
        <v>22</v>
      </c>
      <c r="I3067" s="31">
        <v>35</v>
      </c>
      <c r="J3067" s="84" t="s">
        <v>25</v>
      </c>
      <c r="K3067" s="98"/>
      <c r="L3067" s="98"/>
      <c r="M3067" s="98"/>
      <c r="N3067" s="83" t="s">
        <v>1552</v>
      </c>
      <c r="O3067" s="98"/>
      <c r="P3067" s="81"/>
      <c r="Q3067" s="33"/>
      <c r="R3067" s="39" t="s">
        <v>297</v>
      </c>
    </row>
    <row r="3068" spans="1:18" ht="18" customHeight="1" x14ac:dyDescent="0.15">
      <c r="A3068" s="30">
        <v>7</v>
      </c>
      <c r="B3068" s="31" t="s">
        <v>1548</v>
      </c>
      <c r="C3068" s="31">
        <v>1</v>
      </c>
      <c r="D3068" s="31" t="s">
        <v>1548</v>
      </c>
      <c r="E3068" s="31">
        <v>1</v>
      </c>
      <c r="F3068" s="31" t="s">
        <v>1549</v>
      </c>
      <c r="G3068" s="31">
        <v>3</v>
      </c>
      <c r="H3068" s="31" t="s">
        <v>22</v>
      </c>
      <c r="I3068" s="31">
        <v>35</v>
      </c>
      <c r="J3068" s="84" t="s">
        <v>25</v>
      </c>
      <c r="K3068" s="98"/>
      <c r="L3068" s="98"/>
      <c r="M3068" s="98"/>
      <c r="N3068" s="83" t="s">
        <v>1553</v>
      </c>
      <c r="O3068" s="98"/>
      <c r="P3068" s="81"/>
      <c r="Q3068" s="33"/>
      <c r="R3068" s="39" t="s">
        <v>297</v>
      </c>
    </row>
    <row r="3069" spans="1:18" ht="18" customHeight="1" x14ac:dyDescent="0.15">
      <c r="A3069" s="30">
        <v>7</v>
      </c>
      <c r="B3069" s="31" t="s">
        <v>1548</v>
      </c>
      <c r="C3069" s="31">
        <v>1</v>
      </c>
      <c r="D3069" s="31" t="s">
        <v>1548</v>
      </c>
      <c r="E3069" s="31">
        <v>1</v>
      </c>
      <c r="F3069" s="31" t="s">
        <v>1549</v>
      </c>
      <c r="G3069" s="31">
        <v>3</v>
      </c>
      <c r="H3069" s="31" t="s">
        <v>22</v>
      </c>
      <c r="I3069" s="32">
        <v>39</v>
      </c>
      <c r="J3069" s="83" t="s">
        <v>26</v>
      </c>
      <c r="K3069" s="98">
        <v>2801</v>
      </c>
      <c r="L3069" s="98">
        <v>2745</v>
      </c>
      <c r="M3069" s="98">
        <f t="shared" ref="M3069:M3071" si="187">K3069-L3069</f>
        <v>56</v>
      </c>
      <c r="N3069" s="83" t="s">
        <v>70</v>
      </c>
      <c r="O3069" s="98">
        <v>2800174</v>
      </c>
      <c r="P3069" s="81"/>
      <c r="Q3069" s="33"/>
      <c r="R3069" s="39" t="s">
        <v>297</v>
      </c>
    </row>
    <row r="3070" spans="1:18" ht="18" customHeight="1" x14ac:dyDescent="0.15">
      <c r="A3070" s="30">
        <v>7</v>
      </c>
      <c r="B3070" s="31" t="s">
        <v>1548</v>
      </c>
      <c r="C3070" s="31">
        <v>1</v>
      </c>
      <c r="D3070" s="31" t="s">
        <v>1548</v>
      </c>
      <c r="E3070" s="31">
        <v>1</v>
      </c>
      <c r="F3070" s="31" t="s">
        <v>1549</v>
      </c>
      <c r="G3070" s="31">
        <v>3</v>
      </c>
      <c r="H3070" s="31" t="s">
        <v>22</v>
      </c>
      <c r="I3070" s="32">
        <v>40</v>
      </c>
      <c r="J3070" s="83" t="s">
        <v>27</v>
      </c>
      <c r="K3070" s="98">
        <v>1923</v>
      </c>
      <c r="L3070" s="98">
        <v>1832</v>
      </c>
      <c r="M3070" s="98">
        <f t="shared" si="187"/>
        <v>91</v>
      </c>
      <c r="N3070" s="83" t="s">
        <v>70</v>
      </c>
      <c r="O3070" s="98">
        <v>1922128</v>
      </c>
      <c r="P3070" s="81"/>
      <c r="Q3070" s="33"/>
      <c r="R3070" s="39" t="s">
        <v>297</v>
      </c>
    </row>
    <row r="3071" spans="1:18" ht="18" customHeight="1" x14ac:dyDescent="0.15">
      <c r="A3071" s="30">
        <v>7</v>
      </c>
      <c r="B3071" s="31" t="s">
        <v>1548</v>
      </c>
      <c r="C3071" s="31">
        <v>1</v>
      </c>
      <c r="D3071" s="31" t="s">
        <v>1548</v>
      </c>
      <c r="E3071" s="31">
        <v>1</v>
      </c>
      <c r="F3071" s="31" t="s">
        <v>1549</v>
      </c>
      <c r="G3071" s="31">
        <v>3</v>
      </c>
      <c r="H3071" s="31" t="s">
        <v>22</v>
      </c>
      <c r="I3071" s="32">
        <v>41</v>
      </c>
      <c r="J3071" s="83" t="s">
        <v>75</v>
      </c>
      <c r="K3071" s="98">
        <v>200</v>
      </c>
      <c r="L3071" s="98">
        <v>252</v>
      </c>
      <c r="M3071" s="98">
        <f t="shared" si="187"/>
        <v>-52</v>
      </c>
      <c r="N3071" s="83" t="s">
        <v>70</v>
      </c>
      <c r="O3071" s="98">
        <v>199400</v>
      </c>
      <c r="P3071" s="81"/>
      <c r="Q3071" s="33"/>
      <c r="R3071" s="39" t="s">
        <v>297</v>
      </c>
    </row>
    <row r="3072" spans="1:18" ht="18" customHeight="1" x14ac:dyDescent="0.15">
      <c r="A3072" s="30">
        <v>7</v>
      </c>
      <c r="B3072" s="31" t="s">
        <v>1548</v>
      </c>
      <c r="C3072" s="31">
        <v>1</v>
      </c>
      <c r="D3072" s="31" t="s">
        <v>1548</v>
      </c>
      <c r="E3072" s="31">
        <v>1</v>
      </c>
      <c r="F3072" s="31" t="s">
        <v>1549</v>
      </c>
      <c r="G3072" s="32">
        <v>4</v>
      </c>
      <c r="H3072" s="32" t="s">
        <v>28</v>
      </c>
      <c r="I3072" s="32"/>
      <c r="J3072" s="83"/>
      <c r="K3072" s="98"/>
      <c r="L3072" s="98"/>
      <c r="M3072" s="98"/>
      <c r="N3072" s="83"/>
      <c r="O3072" s="33"/>
      <c r="P3072" s="81"/>
      <c r="Q3072" s="33"/>
      <c r="R3072" s="39" t="s">
        <v>297</v>
      </c>
    </row>
    <row r="3073" spans="1:18" ht="18" customHeight="1" x14ac:dyDescent="0.15">
      <c r="A3073" s="30">
        <v>7</v>
      </c>
      <c r="B3073" s="31" t="s">
        <v>1548</v>
      </c>
      <c r="C3073" s="31">
        <v>1</v>
      </c>
      <c r="D3073" s="31" t="s">
        <v>1548</v>
      </c>
      <c r="E3073" s="31">
        <v>1</v>
      </c>
      <c r="F3073" s="31" t="s">
        <v>1549</v>
      </c>
      <c r="G3073" s="31">
        <v>4</v>
      </c>
      <c r="H3073" s="31" t="s">
        <v>28</v>
      </c>
      <c r="I3073" s="32">
        <v>31</v>
      </c>
      <c r="J3073" s="83" t="s">
        <v>29</v>
      </c>
      <c r="K3073" s="98">
        <v>3874</v>
      </c>
      <c r="L3073" s="98">
        <v>3719</v>
      </c>
      <c r="M3073" s="98">
        <f>K3073-L3073</f>
        <v>155</v>
      </c>
      <c r="N3073" s="83" t="s">
        <v>70</v>
      </c>
      <c r="O3073" s="98">
        <v>3873866</v>
      </c>
      <c r="P3073" s="81"/>
      <c r="Q3073" s="33"/>
      <c r="R3073" s="39" t="s">
        <v>297</v>
      </c>
    </row>
    <row r="3074" spans="1:18" ht="18" customHeight="1" x14ac:dyDescent="0.15">
      <c r="A3074" s="30">
        <v>7</v>
      </c>
      <c r="B3074" s="31" t="s">
        <v>1548</v>
      </c>
      <c r="C3074" s="31">
        <v>1</v>
      </c>
      <c r="D3074" s="31" t="s">
        <v>1548</v>
      </c>
      <c r="E3074" s="31">
        <v>1</v>
      </c>
      <c r="F3074" s="31" t="s">
        <v>1549</v>
      </c>
      <c r="G3074" s="32">
        <v>12</v>
      </c>
      <c r="H3074" s="32" t="s">
        <v>36</v>
      </c>
      <c r="I3074" s="32"/>
      <c r="J3074" s="83"/>
      <c r="K3074" s="98"/>
      <c r="L3074" s="98"/>
      <c r="M3074" s="98"/>
      <c r="N3074" s="83"/>
      <c r="O3074" s="33"/>
      <c r="P3074" s="81"/>
      <c r="Q3074" s="33"/>
      <c r="R3074" s="39" t="s">
        <v>297</v>
      </c>
    </row>
    <row r="3075" spans="1:18" ht="18" customHeight="1" x14ac:dyDescent="0.15">
      <c r="A3075" s="30">
        <v>7</v>
      </c>
      <c r="B3075" s="31" t="s">
        <v>1548</v>
      </c>
      <c r="C3075" s="31">
        <v>1</v>
      </c>
      <c r="D3075" s="31" t="s">
        <v>1548</v>
      </c>
      <c r="E3075" s="31">
        <v>1</v>
      </c>
      <c r="F3075" s="31" t="s">
        <v>1549</v>
      </c>
      <c r="G3075" s="31">
        <v>12</v>
      </c>
      <c r="H3075" s="31" t="s">
        <v>36</v>
      </c>
      <c r="I3075" s="32">
        <v>11</v>
      </c>
      <c r="J3075" s="83" t="s">
        <v>38</v>
      </c>
      <c r="K3075" s="98">
        <v>30</v>
      </c>
      <c r="L3075" s="98">
        <v>30</v>
      </c>
      <c r="M3075" s="98">
        <f>K3075-L3075</f>
        <v>0</v>
      </c>
      <c r="N3075" s="83" t="s">
        <v>1554</v>
      </c>
      <c r="O3075" s="98">
        <v>29710</v>
      </c>
      <c r="P3075" s="81"/>
      <c r="Q3075" s="33"/>
      <c r="R3075" s="39" t="s">
        <v>297</v>
      </c>
    </row>
    <row r="3076" spans="1:18" ht="18" customHeight="1" x14ac:dyDescent="0.15">
      <c r="A3076" s="30">
        <v>7</v>
      </c>
      <c r="B3076" s="31" t="s">
        <v>1548</v>
      </c>
      <c r="C3076" s="31">
        <v>1</v>
      </c>
      <c r="D3076" s="31" t="s">
        <v>1548</v>
      </c>
      <c r="E3076" s="31">
        <v>1</v>
      </c>
      <c r="F3076" s="31" t="s">
        <v>1549</v>
      </c>
      <c r="G3076" s="31">
        <v>12</v>
      </c>
      <c r="H3076" s="31" t="s">
        <v>36</v>
      </c>
      <c r="I3076" s="31">
        <v>11</v>
      </c>
      <c r="J3076" s="84" t="s">
        <v>38</v>
      </c>
      <c r="K3076" s="98"/>
      <c r="L3076" s="98"/>
      <c r="M3076" s="98"/>
      <c r="N3076" s="83" t="s">
        <v>1555</v>
      </c>
      <c r="O3076" s="98"/>
      <c r="P3076" s="81"/>
      <c r="Q3076" s="33"/>
      <c r="R3076" s="39" t="s">
        <v>297</v>
      </c>
    </row>
    <row r="3077" spans="1:18" ht="18" customHeight="1" x14ac:dyDescent="0.15">
      <c r="A3077" s="30">
        <v>7</v>
      </c>
      <c r="B3077" s="31" t="s">
        <v>1548</v>
      </c>
      <c r="C3077" s="31">
        <v>1</v>
      </c>
      <c r="D3077" s="31" t="s">
        <v>1548</v>
      </c>
      <c r="E3077" s="31">
        <v>1</v>
      </c>
      <c r="F3077" s="31" t="s">
        <v>1549</v>
      </c>
      <c r="G3077" s="32">
        <v>14</v>
      </c>
      <c r="H3077" s="32" t="s">
        <v>40</v>
      </c>
      <c r="I3077" s="32"/>
      <c r="J3077" s="83"/>
      <c r="K3077" s="98"/>
      <c r="L3077" s="98"/>
      <c r="M3077" s="98"/>
      <c r="N3077" s="83"/>
      <c r="O3077" s="33"/>
      <c r="P3077" s="81"/>
      <c r="Q3077" s="33"/>
      <c r="R3077" s="39" t="s">
        <v>297</v>
      </c>
    </row>
    <row r="3078" spans="1:18" ht="18" customHeight="1" x14ac:dyDescent="0.15">
      <c r="A3078" s="30">
        <v>7</v>
      </c>
      <c r="B3078" s="31" t="s">
        <v>1548</v>
      </c>
      <c r="C3078" s="31">
        <v>1</v>
      </c>
      <c r="D3078" s="31" t="s">
        <v>1548</v>
      </c>
      <c r="E3078" s="31">
        <v>1</v>
      </c>
      <c r="F3078" s="31" t="s">
        <v>1549</v>
      </c>
      <c r="G3078" s="31">
        <v>14</v>
      </c>
      <c r="H3078" s="31" t="s">
        <v>40</v>
      </c>
      <c r="I3078" s="32">
        <v>1</v>
      </c>
      <c r="J3078" s="83" t="s">
        <v>41</v>
      </c>
      <c r="K3078" s="98">
        <v>394</v>
      </c>
      <c r="L3078" s="98">
        <v>389</v>
      </c>
      <c r="M3078" s="98">
        <f>K3078-L3078</f>
        <v>5</v>
      </c>
      <c r="N3078" s="83" t="s">
        <v>4452</v>
      </c>
      <c r="O3078" s="98">
        <v>393360</v>
      </c>
      <c r="P3078" s="81"/>
      <c r="Q3078" s="33"/>
      <c r="R3078" s="39" t="s">
        <v>297</v>
      </c>
    </row>
    <row r="3079" spans="1:18" ht="18" customHeight="1" x14ac:dyDescent="0.15">
      <c r="A3079" s="30">
        <v>7</v>
      </c>
      <c r="B3079" s="31" t="s">
        <v>1548</v>
      </c>
      <c r="C3079" s="31">
        <v>1</v>
      </c>
      <c r="D3079" s="31" t="s">
        <v>1548</v>
      </c>
      <c r="E3079" s="31">
        <v>1</v>
      </c>
      <c r="F3079" s="31" t="s">
        <v>1549</v>
      </c>
      <c r="G3079" s="31">
        <v>14</v>
      </c>
      <c r="H3079" s="31" t="s">
        <v>40</v>
      </c>
      <c r="I3079" s="31">
        <v>1</v>
      </c>
      <c r="J3079" s="84" t="s">
        <v>41</v>
      </c>
      <c r="K3079" s="98"/>
      <c r="L3079" s="98"/>
      <c r="M3079" s="98"/>
      <c r="N3079" s="83" t="s">
        <v>1556</v>
      </c>
      <c r="O3079" s="98"/>
      <c r="P3079" s="81"/>
      <c r="Q3079" s="33"/>
      <c r="R3079" s="39" t="s">
        <v>297</v>
      </c>
    </row>
    <row r="3080" spans="1:18" ht="18" customHeight="1" x14ac:dyDescent="0.15">
      <c r="A3080" s="30">
        <v>7</v>
      </c>
      <c r="B3080" s="31" t="s">
        <v>1548</v>
      </c>
      <c r="C3080" s="31">
        <v>1</v>
      </c>
      <c r="D3080" s="31" t="s">
        <v>1548</v>
      </c>
      <c r="E3080" s="31">
        <v>1</v>
      </c>
      <c r="F3080" s="31" t="s">
        <v>1549</v>
      </c>
      <c r="G3080" s="31">
        <v>14</v>
      </c>
      <c r="H3080" s="31" t="s">
        <v>40</v>
      </c>
      <c r="I3080" s="31">
        <v>1</v>
      </c>
      <c r="J3080" s="84" t="s">
        <v>41</v>
      </c>
      <c r="K3080" s="98"/>
      <c r="L3080" s="98"/>
      <c r="M3080" s="98"/>
      <c r="N3080" s="83" t="s">
        <v>1557</v>
      </c>
      <c r="O3080" s="98"/>
      <c r="P3080" s="81"/>
      <c r="Q3080" s="33"/>
      <c r="R3080" s="39" t="s">
        <v>297</v>
      </c>
    </row>
    <row r="3081" spans="1:18" ht="18" customHeight="1" x14ac:dyDescent="0.15">
      <c r="A3081" s="30">
        <v>7</v>
      </c>
      <c r="B3081" s="31" t="s">
        <v>1548</v>
      </c>
      <c r="C3081" s="31">
        <v>1</v>
      </c>
      <c r="D3081" s="31" t="s">
        <v>1548</v>
      </c>
      <c r="E3081" s="31">
        <v>1</v>
      </c>
      <c r="F3081" s="31" t="s">
        <v>1549</v>
      </c>
      <c r="G3081" s="32">
        <v>19</v>
      </c>
      <c r="H3081" s="32" t="s">
        <v>42</v>
      </c>
      <c r="I3081" s="32"/>
      <c r="J3081" s="83"/>
      <c r="K3081" s="98"/>
      <c r="L3081" s="98"/>
      <c r="M3081" s="98"/>
      <c r="N3081" s="83"/>
      <c r="O3081" s="33"/>
      <c r="P3081" s="81"/>
      <c r="Q3081" s="33"/>
      <c r="R3081" s="39" t="s">
        <v>297</v>
      </c>
    </row>
    <row r="3082" spans="1:18" ht="18" customHeight="1" x14ac:dyDescent="0.15">
      <c r="A3082" s="30">
        <v>7</v>
      </c>
      <c r="B3082" s="31" t="s">
        <v>1548</v>
      </c>
      <c r="C3082" s="31">
        <v>1</v>
      </c>
      <c r="D3082" s="31" t="s">
        <v>1548</v>
      </c>
      <c r="E3082" s="31">
        <v>1</v>
      </c>
      <c r="F3082" s="31" t="s">
        <v>1549</v>
      </c>
      <c r="G3082" s="31">
        <v>19</v>
      </c>
      <c r="H3082" s="31" t="s">
        <v>42</v>
      </c>
      <c r="I3082" s="32">
        <v>11</v>
      </c>
      <c r="J3082" s="83" t="s">
        <v>43</v>
      </c>
      <c r="K3082" s="98">
        <v>91</v>
      </c>
      <c r="L3082" s="98">
        <v>91</v>
      </c>
      <c r="M3082" s="98">
        <f>K3082-L3082</f>
        <v>0</v>
      </c>
      <c r="N3082" s="83" t="s">
        <v>1558</v>
      </c>
      <c r="O3082" s="98">
        <v>30000</v>
      </c>
      <c r="P3082" s="81"/>
      <c r="Q3082" s="33"/>
      <c r="R3082" s="39" t="s">
        <v>297</v>
      </c>
    </row>
    <row r="3083" spans="1:18" ht="18" customHeight="1" x14ac:dyDescent="0.15">
      <c r="A3083" s="30">
        <v>7</v>
      </c>
      <c r="B3083" s="31" t="s">
        <v>1548</v>
      </c>
      <c r="C3083" s="31">
        <v>1</v>
      </c>
      <c r="D3083" s="31" t="s">
        <v>1548</v>
      </c>
      <c r="E3083" s="31">
        <v>1</v>
      </c>
      <c r="F3083" s="31" t="s">
        <v>1549</v>
      </c>
      <c r="G3083" s="31">
        <v>19</v>
      </c>
      <c r="H3083" s="31" t="s">
        <v>42</v>
      </c>
      <c r="I3083" s="31">
        <v>11</v>
      </c>
      <c r="J3083" s="84" t="s">
        <v>43</v>
      </c>
      <c r="K3083" s="98"/>
      <c r="L3083" s="98"/>
      <c r="M3083" s="98"/>
      <c r="N3083" s="83" t="s">
        <v>1559</v>
      </c>
      <c r="O3083" s="98">
        <v>61000</v>
      </c>
      <c r="P3083" s="81"/>
      <c r="Q3083" s="33"/>
      <c r="R3083" s="39" t="s">
        <v>297</v>
      </c>
    </row>
    <row r="3084" spans="1:18" ht="18" customHeight="1" x14ac:dyDescent="0.15">
      <c r="A3084" s="30">
        <v>7</v>
      </c>
      <c r="B3084" s="31" t="s">
        <v>1548</v>
      </c>
      <c r="C3084" s="31">
        <v>1</v>
      </c>
      <c r="D3084" s="31" t="s">
        <v>1548</v>
      </c>
      <c r="E3084" s="31">
        <v>1</v>
      </c>
      <c r="F3084" s="31" t="s">
        <v>1549</v>
      </c>
      <c r="G3084" s="31">
        <v>19</v>
      </c>
      <c r="H3084" s="31" t="s">
        <v>42</v>
      </c>
      <c r="I3084" s="32">
        <v>21</v>
      </c>
      <c r="J3084" s="83" t="s">
        <v>477</v>
      </c>
      <c r="K3084" s="98">
        <v>14300</v>
      </c>
      <c r="L3084" s="98">
        <v>14300</v>
      </c>
      <c r="M3084" s="98">
        <f>K3084-L3084</f>
        <v>0</v>
      </c>
      <c r="N3084" s="83" t="s">
        <v>1560</v>
      </c>
      <c r="O3084" s="98">
        <v>9000000</v>
      </c>
      <c r="P3084" s="81"/>
      <c r="Q3084" s="33"/>
      <c r="R3084" s="39" t="s">
        <v>297</v>
      </c>
    </row>
    <row r="3085" spans="1:18" ht="18" customHeight="1" x14ac:dyDescent="0.15">
      <c r="A3085" s="30">
        <v>7</v>
      </c>
      <c r="B3085" s="31" t="s">
        <v>1548</v>
      </c>
      <c r="C3085" s="31">
        <v>1</v>
      </c>
      <c r="D3085" s="31" t="s">
        <v>1548</v>
      </c>
      <c r="E3085" s="31">
        <v>1</v>
      </c>
      <c r="F3085" s="31" t="s">
        <v>1549</v>
      </c>
      <c r="G3085" s="31">
        <v>19</v>
      </c>
      <c r="H3085" s="31" t="s">
        <v>42</v>
      </c>
      <c r="I3085" s="31">
        <v>21</v>
      </c>
      <c r="J3085" s="84" t="s">
        <v>477</v>
      </c>
      <c r="K3085" s="98"/>
      <c r="L3085" s="98"/>
      <c r="M3085" s="98"/>
      <c r="N3085" s="83" t="s">
        <v>1561</v>
      </c>
      <c r="O3085" s="98"/>
      <c r="P3085" s="81"/>
      <c r="Q3085" s="33"/>
      <c r="R3085" s="39" t="s">
        <v>297</v>
      </c>
    </row>
    <row r="3086" spans="1:18" ht="18" customHeight="1" x14ac:dyDescent="0.15">
      <c r="A3086" s="30">
        <v>7</v>
      </c>
      <c r="B3086" s="31" t="s">
        <v>1548</v>
      </c>
      <c r="C3086" s="31">
        <v>1</v>
      </c>
      <c r="D3086" s="31" t="s">
        <v>1548</v>
      </c>
      <c r="E3086" s="31">
        <v>1</v>
      </c>
      <c r="F3086" s="31" t="s">
        <v>1549</v>
      </c>
      <c r="G3086" s="31">
        <v>19</v>
      </c>
      <c r="H3086" s="31" t="s">
        <v>42</v>
      </c>
      <c r="I3086" s="31">
        <v>21</v>
      </c>
      <c r="J3086" s="84" t="s">
        <v>477</v>
      </c>
      <c r="K3086" s="98"/>
      <c r="L3086" s="98"/>
      <c r="M3086" s="98"/>
      <c r="N3086" s="83" t="s">
        <v>1562</v>
      </c>
      <c r="O3086" s="98"/>
      <c r="P3086" s="81"/>
      <c r="Q3086" s="33"/>
      <c r="R3086" s="39" t="s">
        <v>297</v>
      </c>
    </row>
    <row r="3087" spans="1:18" ht="18" customHeight="1" x14ac:dyDescent="0.15">
      <c r="A3087" s="30">
        <v>7</v>
      </c>
      <c r="B3087" s="31" t="s">
        <v>1548</v>
      </c>
      <c r="C3087" s="31">
        <v>1</v>
      </c>
      <c r="D3087" s="31" t="s">
        <v>1548</v>
      </c>
      <c r="E3087" s="31">
        <v>1</v>
      </c>
      <c r="F3087" s="31" t="s">
        <v>1549</v>
      </c>
      <c r="G3087" s="31">
        <v>19</v>
      </c>
      <c r="H3087" s="31" t="s">
        <v>42</v>
      </c>
      <c r="I3087" s="31">
        <v>21</v>
      </c>
      <c r="J3087" s="84" t="s">
        <v>477</v>
      </c>
      <c r="K3087" s="98"/>
      <c r="L3087" s="98"/>
      <c r="M3087" s="98"/>
      <c r="N3087" s="83" t="s">
        <v>1563</v>
      </c>
      <c r="O3087" s="98">
        <v>500000</v>
      </c>
      <c r="P3087" s="81"/>
      <c r="Q3087" s="33"/>
      <c r="R3087" s="39" t="s">
        <v>297</v>
      </c>
    </row>
    <row r="3088" spans="1:18" ht="18" customHeight="1" x14ac:dyDescent="0.15">
      <c r="A3088" s="30">
        <v>7</v>
      </c>
      <c r="B3088" s="31" t="s">
        <v>1548</v>
      </c>
      <c r="C3088" s="31">
        <v>1</v>
      </c>
      <c r="D3088" s="31" t="s">
        <v>1548</v>
      </c>
      <c r="E3088" s="31">
        <v>1</v>
      </c>
      <c r="F3088" s="31" t="s">
        <v>1549</v>
      </c>
      <c r="G3088" s="31">
        <v>19</v>
      </c>
      <c r="H3088" s="31" t="s">
        <v>42</v>
      </c>
      <c r="I3088" s="31">
        <v>21</v>
      </c>
      <c r="J3088" s="84" t="s">
        <v>477</v>
      </c>
      <c r="K3088" s="98"/>
      <c r="L3088" s="98"/>
      <c r="M3088" s="98"/>
      <c r="N3088" s="83" t="s">
        <v>1564</v>
      </c>
      <c r="O3088" s="98"/>
      <c r="P3088" s="81"/>
      <c r="Q3088" s="33"/>
      <c r="R3088" s="39" t="s">
        <v>297</v>
      </c>
    </row>
    <row r="3089" spans="1:18" ht="18" customHeight="1" x14ac:dyDescent="0.15">
      <c r="A3089" s="30">
        <v>7</v>
      </c>
      <c r="B3089" s="31" t="s">
        <v>1548</v>
      </c>
      <c r="C3089" s="31">
        <v>1</v>
      </c>
      <c r="D3089" s="31" t="s">
        <v>1548</v>
      </c>
      <c r="E3089" s="31">
        <v>1</v>
      </c>
      <c r="F3089" s="31" t="s">
        <v>1549</v>
      </c>
      <c r="G3089" s="31">
        <v>19</v>
      </c>
      <c r="H3089" s="31" t="s">
        <v>42</v>
      </c>
      <c r="I3089" s="31">
        <v>21</v>
      </c>
      <c r="J3089" s="84" t="s">
        <v>477</v>
      </c>
      <c r="K3089" s="98"/>
      <c r="L3089" s="98"/>
      <c r="M3089" s="98"/>
      <c r="N3089" s="83" t="s">
        <v>1565</v>
      </c>
      <c r="O3089" s="98"/>
      <c r="P3089" s="81"/>
      <c r="Q3089" s="33"/>
      <c r="R3089" s="39" t="s">
        <v>297</v>
      </c>
    </row>
    <row r="3090" spans="1:18" ht="18" customHeight="1" x14ac:dyDescent="0.15">
      <c r="A3090" s="30">
        <v>7</v>
      </c>
      <c r="B3090" s="31" t="s">
        <v>1548</v>
      </c>
      <c r="C3090" s="31">
        <v>1</v>
      </c>
      <c r="D3090" s="31" t="s">
        <v>1548</v>
      </c>
      <c r="E3090" s="31">
        <v>1</v>
      </c>
      <c r="F3090" s="31" t="s">
        <v>1549</v>
      </c>
      <c r="G3090" s="31">
        <v>19</v>
      </c>
      <c r="H3090" s="31" t="s">
        <v>42</v>
      </c>
      <c r="I3090" s="31">
        <v>21</v>
      </c>
      <c r="J3090" s="84" t="s">
        <v>477</v>
      </c>
      <c r="K3090" s="98"/>
      <c r="L3090" s="98"/>
      <c r="M3090" s="98"/>
      <c r="N3090" s="83" t="s">
        <v>1566</v>
      </c>
      <c r="O3090" s="98">
        <v>2500000</v>
      </c>
      <c r="P3090" s="81"/>
      <c r="Q3090" s="33"/>
      <c r="R3090" s="39" t="s">
        <v>297</v>
      </c>
    </row>
    <row r="3091" spans="1:18" ht="18" customHeight="1" x14ac:dyDescent="0.15">
      <c r="A3091" s="30">
        <v>7</v>
      </c>
      <c r="B3091" s="31" t="s">
        <v>1548</v>
      </c>
      <c r="C3091" s="31">
        <v>1</v>
      </c>
      <c r="D3091" s="31" t="s">
        <v>1548</v>
      </c>
      <c r="E3091" s="31">
        <v>1</v>
      </c>
      <c r="F3091" s="31" t="s">
        <v>1549</v>
      </c>
      <c r="G3091" s="31">
        <v>19</v>
      </c>
      <c r="H3091" s="31" t="s">
        <v>42</v>
      </c>
      <c r="I3091" s="31">
        <v>21</v>
      </c>
      <c r="J3091" s="84" t="s">
        <v>477</v>
      </c>
      <c r="K3091" s="98"/>
      <c r="L3091" s="98"/>
      <c r="M3091" s="98"/>
      <c r="N3091" s="83" t="s">
        <v>1567</v>
      </c>
      <c r="O3091" s="98"/>
      <c r="P3091" s="81"/>
      <c r="Q3091" s="33"/>
      <c r="R3091" s="39" t="s">
        <v>297</v>
      </c>
    </row>
    <row r="3092" spans="1:18" ht="18" customHeight="1" x14ac:dyDescent="0.15">
      <c r="A3092" s="30">
        <v>7</v>
      </c>
      <c r="B3092" s="31" t="s">
        <v>1548</v>
      </c>
      <c r="C3092" s="31">
        <v>1</v>
      </c>
      <c r="D3092" s="31" t="s">
        <v>1548</v>
      </c>
      <c r="E3092" s="31">
        <v>1</v>
      </c>
      <c r="F3092" s="31" t="s">
        <v>1549</v>
      </c>
      <c r="G3092" s="31">
        <v>19</v>
      </c>
      <c r="H3092" s="31" t="s">
        <v>42</v>
      </c>
      <c r="I3092" s="31">
        <v>21</v>
      </c>
      <c r="J3092" s="84" t="s">
        <v>477</v>
      </c>
      <c r="K3092" s="98"/>
      <c r="L3092" s="98"/>
      <c r="M3092" s="98"/>
      <c r="N3092" s="83" t="s">
        <v>1568</v>
      </c>
      <c r="O3092" s="98"/>
      <c r="P3092" s="81"/>
      <c r="Q3092" s="33"/>
      <c r="R3092" s="39" t="s">
        <v>297</v>
      </c>
    </row>
    <row r="3093" spans="1:18" ht="18" customHeight="1" x14ac:dyDescent="0.15">
      <c r="A3093" s="30">
        <v>7</v>
      </c>
      <c r="B3093" s="31" t="s">
        <v>1548</v>
      </c>
      <c r="C3093" s="31">
        <v>1</v>
      </c>
      <c r="D3093" s="31" t="s">
        <v>1548</v>
      </c>
      <c r="E3093" s="31">
        <v>1</v>
      </c>
      <c r="F3093" s="31" t="s">
        <v>1549</v>
      </c>
      <c r="G3093" s="31">
        <v>19</v>
      </c>
      <c r="H3093" s="31" t="s">
        <v>42</v>
      </c>
      <c r="I3093" s="31">
        <v>21</v>
      </c>
      <c r="J3093" s="84" t="s">
        <v>477</v>
      </c>
      <c r="K3093" s="98"/>
      <c r="L3093" s="98"/>
      <c r="M3093" s="98"/>
      <c r="N3093" s="83" t="s">
        <v>1569</v>
      </c>
      <c r="O3093" s="98"/>
      <c r="P3093" s="81"/>
      <c r="Q3093" s="33"/>
      <c r="R3093" s="39" t="s">
        <v>297</v>
      </c>
    </row>
    <row r="3094" spans="1:18" ht="18" customHeight="1" x14ac:dyDescent="0.15">
      <c r="A3094" s="30">
        <v>7</v>
      </c>
      <c r="B3094" s="31" t="s">
        <v>1548</v>
      </c>
      <c r="C3094" s="31">
        <v>1</v>
      </c>
      <c r="D3094" s="31" t="s">
        <v>1548</v>
      </c>
      <c r="E3094" s="31">
        <v>1</v>
      </c>
      <c r="F3094" s="31" t="s">
        <v>1549</v>
      </c>
      <c r="G3094" s="31">
        <v>19</v>
      </c>
      <c r="H3094" s="31" t="s">
        <v>42</v>
      </c>
      <c r="I3094" s="31">
        <v>21</v>
      </c>
      <c r="J3094" s="84" t="s">
        <v>477</v>
      </c>
      <c r="K3094" s="98"/>
      <c r="L3094" s="98"/>
      <c r="M3094" s="98"/>
      <c r="N3094" s="83" t="s">
        <v>1570</v>
      </c>
      <c r="O3094" s="98">
        <v>800000</v>
      </c>
      <c r="P3094" s="81"/>
      <c r="Q3094" s="33"/>
      <c r="R3094" s="39" t="s">
        <v>297</v>
      </c>
    </row>
    <row r="3095" spans="1:18" ht="18" customHeight="1" x14ac:dyDescent="0.15">
      <c r="A3095" s="30">
        <v>7</v>
      </c>
      <c r="B3095" s="31" t="s">
        <v>1548</v>
      </c>
      <c r="C3095" s="31">
        <v>1</v>
      </c>
      <c r="D3095" s="31" t="s">
        <v>1548</v>
      </c>
      <c r="E3095" s="31">
        <v>1</v>
      </c>
      <c r="F3095" s="31" t="s">
        <v>1549</v>
      </c>
      <c r="G3095" s="31">
        <v>19</v>
      </c>
      <c r="H3095" s="31" t="s">
        <v>42</v>
      </c>
      <c r="I3095" s="31">
        <v>21</v>
      </c>
      <c r="J3095" s="84" t="s">
        <v>477</v>
      </c>
      <c r="K3095" s="98"/>
      <c r="L3095" s="98"/>
      <c r="M3095" s="98"/>
      <c r="N3095" s="83" t="s">
        <v>1571</v>
      </c>
      <c r="O3095" s="98"/>
      <c r="P3095" s="81"/>
      <c r="Q3095" s="33"/>
      <c r="R3095" s="39" t="s">
        <v>297</v>
      </c>
    </row>
    <row r="3096" spans="1:18" ht="18" customHeight="1" x14ac:dyDescent="0.15">
      <c r="A3096" s="30">
        <v>7</v>
      </c>
      <c r="B3096" s="31" t="s">
        <v>1548</v>
      </c>
      <c r="C3096" s="31">
        <v>1</v>
      </c>
      <c r="D3096" s="31" t="s">
        <v>1548</v>
      </c>
      <c r="E3096" s="31">
        <v>1</v>
      </c>
      <c r="F3096" s="31" t="s">
        <v>1549</v>
      </c>
      <c r="G3096" s="31">
        <v>19</v>
      </c>
      <c r="H3096" s="31" t="s">
        <v>42</v>
      </c>
      <c r="I3096" s="31">
        <v>21</v>
      </c>
      <c r="J3096" s="84" t="s">
        <v>477</v>
      </c>
      <c r="K3096" s="98"/>
      <c r="L3096" s="98"/>
      <c r="M3096" s="98"/>
      <c r="N3096" s="83" t="s">
        <v>7257</v>
      </c>
      <c r="O3096" s="98"/>
      <c r="P3096" s="81"/>
      <c r="Q3096" s="33"/>
      <c r="R3096" s="39" t="s">
        <v>297</v>
      </c>
    </row>
    <row r="3097" spans="1:18" ht="18" customHeight="1" x14ac:dyDescent="0.15">
      <c r="A3097" s="30">
        <v>7</v>
      </c>
      <c r="B3097" s="31" t="s">
        <v>1548</v>
      </c>
      <c r="C3097" s="31">
        <v>1</v>
      </c>
      <c r="D3097" s="31" t="s">
        <v>1548</v>
      </c>
      <c r="E3097" s="31">
        <v>1</v>
      </c>
      <c r="F3097" s="31" t="s">
        <v>1549</v>
      </c>
      <c r="G3097" s="31">
        <v>19</v>
      </c>
      <c r="H3097" s="31" t="s">
        <v>42</v>
      </c>
      <c r="I3097" s="31">
        <v>21</v>
      </c>
      <c r="J3097" s="84" t="s">
        <v>477</v>
      </c>
      <c r="K3097" s="98"/>
      <c r="L3097" s="98"/>
      <c r="M3097" s="98"/>
      <c r="N3097" s="83" t="s">
        <v>1572</v>
      </c>
      <c r="O3097" s="98"/>
      <c r="P3097" s="81"/>
      <c r="Q3097" s="33"/>
      <c r="R3097" s="39" t="s">
        <v>297</v>
      </c>
    </row>
    <row r="3098" spans="1:18" ht="18" customHeight="1" x14ac:dyDescent="0.15">
      <c r="A3098" s="30">
        <v>7</v>
      </c>
      <c r="B3098" s="31" t="s">
        <v>1548</v>
      </c>
      <c r="C3098" s="31">
        <v>1</v>
      </c>
      <c r="D3098" s="31" t="s">
        <v>1548</v>
      </c>
      <c r="E3098" s="31">
        <v>1</v>
      </c>
      <c r="F3098" s="31" t="s">
        <v>1549</v>
      </c>
      <c r="G3098" s="31">
        <v>19</v>
      </c>
      <c r="H3098" s="31" t="s">
        <v>42</v>
      </c>
      <c r="I3098" s="31">
        <v>21</v>
      </c>
      <c r="J3098" s="84" t="s">
        <v>477</v>
      </c>
      <c r="K3098" s="98"/>
      <c r="L3098" s="98"/>
      <c r="M3098" s="98"/>
      <c r="N3098" s="83" t="s">
        <v>1573</v>
      </c>
      <c r="O3098" s="98"/>
      <c r="P3098" s="81"/>
      <c r="Q3098" s="33"/>
      <c r="R3098" s="39" t="s">
        <v>297</v>
      </c>
    </row>
    <row r="3099" spans="1:18" ht="18" customHeight="1" x14ac:dyDescent="0.15">
      <c r="A3099" s="30">
        <v>7</v>
      </c>
      <c r="B3099" s="31" t="s">
        <v>1548</v>
      </c>
      <c r="C3099" s="31">
        <v>1</v>
      </c>
      <c r="D3099" s="31" t="s">
        <v>1548</v>
      </c>
      <c r="E3099" s="31">
        <v>1</v>
      </c>
      <c r="F3099" s="31" t="s">
        <v>1549</v>
      </c>
      <c r="G3099" s="31">
        <v>19</v>
      </c>
      <c r="H3099" s="31" t="s">
        <v>42</v>
      </c>
      <c r="I3099" s="31">
        <v>21</v>
      </c>
      <c r="J3099" s="84" t="s">
        <v>477</v>
      </c>
      <c r="K3099" s="98"/>
      <c r="L3099" s="98"/>
      <c r="M3099" s="98"/>
      <c r="N3099" s="83" t="s">
        <v>1574</v>
      </c>
      <c r="O3099" s="98">
        <v>1500000</v>
      </c>
      <c r="P3099" s="81"/>
      <c r="Q3099" s="33"/>
      <c r="R3099" s="39" t="s">
        <v>297</v>
      </c>
    </row>
    <row r="3100" spans="1:18" ht="18" customHeight="1" x14ac:dyDescent="0.15">
      <c r="A3100" s="30">
        <v>7</v>
      </c>
      <c r="B3100" s="31" t="s">
        <v>1548</v>
      </c>
      <c r="C3100" s="31">
        <v>1</v>
      </c>
      <c r="D3100" s="31" t="s">
        <v>1548</v>
      </c>
      <c r="E3100" s="31">
        <v>1</v>
      </c>
      <c r="F3100" s="31" t="s">
        <v>1549</v>
      </c>
      <c r="G3100" s="31">
        <v>19</v>
      </c>
      <c r="H3100" s="31" t="s">
        <v>42</v>
      </c>
      <c r="I3100" s="31">
        <v>21</v>
      </c>
      <c r="J3100" s="84" t="s">
        <v>477</v>
      </c>
      <c r="K3100" s="98"/>
      <c r="L3100" s="98"/>
      <c r="M3100" s="98"/>
      <c r="N3100" s="83" t="s">
        <v>1575</v>
      </c>
      <c r="O3100" s="98"/>
      <c r="P3100" s="81"/>
      <c r="Q3100" s="33"/>
      <c r="R3100" s="39" t="s">
        <v>297</v>
      </c>
    </row>
    <row r="3101" spans="1:18" ht="18" customHeight="1" x14ac:dyDescent="0.15">
      <c r="A3101" s="30">
        <v>7</v>
      </c>
      <c r="B3101" s="31" t="s">
        <v>1548</v>
      </c>
      <c r="C3101" s="31">
        <v>1</v>
      </c>
      <c r="D3101" s="31" t="s">
        <v>1548</v>
      </c>
      <c r="E3101" s="31">
        <v>1</v>
      </c>
      <c r="F3101" s="31" t="s">
        <v>1549</v>
      </c>
      <c r="G3101" s="31">
        <v>19</v>
      </c>
      <c r="H3101" s="31" t="s">
        <v>42</v>
      </c>
      <c r="I3101" s="31">
        <v>21</v>
      </c>
      <c r="J3101" s="84" t="s">
        <v>477</v>
      </c>
      <c r="K3101" s="98"/>
      <c r="L3101" s="98"/>
      <c r="M3101" s="98"/>
      <c r="N3101" s="83" t="s">
        <v>1576</v>
      </c>
      <c r="O3101" s="98"/>
      <c r="P3101" s="81"/>
      <c r="Q3101" s="33"/>
      <c r="R3101" s="39" t="s">
        <v>297</v>
      </c>
    </row>
    <row r="3102" spans="1:18" ht="18" customHeight="1" x14ac:dyDescent="0.15">
      <c r="A3102" s="30">
        <v>7</v>
      </c>
      <c r="B3102" s="31" t="s">
        <v>1548</v>
      </c>
      <c r="C3102" s="31">
        <v>1</v>
      </c>
      <c r="D3102" s="31" t="s">
        <v>1548</v>
      </c>
      <c r="E3102" s="31">
        <v>1</v>
      </c>
      <c r="F3102" s="31" t="s">
        <v>1549</v>
      </c>
      <c r="G3102" s="31">
        <v>19</v>
      </c>
      <c r="H3102" s="31" t="s">
        <v>42</v>
      </c>
      <c r="I3102" s="31">
        <v>21</v>
      </c>
      <c r="J3102" s="84" t="s">
        <v>477</v>
      </c>
      <c r="K3102" s="98"/>
      <c r="L3102" s="98"/>
      <c r="M3102" s="98"/>
      <c r="N3102" s="83" t="s">
        <v>1577</v>
      </c>
      <c r="O3102" s="98"/>
      <c r="P3102" s="81"/>
      <c r="Q3102" s="33"/>
      <c r="R3102" s="39" t="s">
        <v>297</v>
      </c>
    </row>
    <row r="3103" spans="1:18" ht="18" customHeight="1" x14ac:dyDescent="0.15">
      <c r="A3103" s="30">
        <v>7</v>
      </c>
      <c r="B3103" s="31" t="s">
        <v>1548</v>
      </c>
      <c r="C3103" s="31">
        <v>1</v>
      </c>
      <c r="D3103" s="31" t="s">
        <v>1548</v>
      </c>
      <c r="E3103" s="31">
        <v>1</v>
      </c>
      <c r="F3103" s="31" t="s">
        <v>1549</v>
      </c>
      <c r="G3103" s="31">
        <v>19</v>
      </c>
      <c r="H3103" s="31" t="s">
        <v>42</v>
      </c>
      <c r="I3103" s="32">
        <v>31</v>
      </c>
      <c r="J3103" s="83" t="s">
        <v>386</v>
      </c>
      <c r="K3103" s="98">
        <v>3149</v>
      </c>
      <c r="L3103" s="98">
        <v>2900</v>
      </c>
      <c r="M3103" s="98">
        <f>K3103-L3103</f>
        <v>249</v>
      </c>
      <c r="N3103" s="83" t="s">
        <v>1578</v>
      </c>
      <c r="O3103" s="98"/>
      <c r="P3103" s="81"/>
      <c r="Q3103" s="33"/>
      <c r="R3103" s="39" t="s">
        <v>297</v>
      </c>
    </row>
    <row r="3104" spans="1:18" ht="18" customHeight="1" x14ac:dyDescent="0.15">
      <c r="A3104" s="30">
        <v>7</v>
      </c>
      <c r="B3104" s="31" t="s">
        <v>1548</v>
      </c>
      <c r="C3104" s="31">
        <v>1</v>
      </c>
      <c r="D3104" s="31" t="s">
        <v>1548</v>
      </c>
      <c r="E3104" s="31">
        <v>1</v>
      </c>
      <c r="F3104" s="31" t="s">
        <v>1549</v>
      </c>
      <c r="G3104" s="31">
        <v>19</v>
      </c>
      <c r="H3104" s="31" t="s">
        <v>42</v>
      </c>
      <c r="I3104" s="31">
        <v>31</v>
      </c>
      <c r="J3104" s="84" t="s">
        <v>386</v>
      </c>
      <c r="K3104" s="98"/>
      <c r="L3104" s="98"/>
      <c r="M3104" s="98"/>
      <c r="N3104" s="83" t="s">
        <v>1579</v>
      </c>
      <c r="O3104" s="98">
        <v>1500000</v>
      </c>
      <c r="P3104" s="81"/>
      <c r="Q3104" s="33"/>
      <c r="R3104" s="39" t="s">
        <v>297</v>
      </c>
    </row>
    <row r="3105" spans="1:18" ht="18" customHeight="1" x14ac:dyDescent="0.15">
      <c r="A3105" s="30">
        <v>7</v>
      </c>
      <c r="B3105" s="31" t="s">
        <v>1548</v>
      </c>
      <c r="C3105" s="31">
        <v>1</v>
      </c>
      <c r="D3105" s="31" t="s">
        <v>1548</v>
      </c>
      <c r="E3105" s="31">
        <v>1</v>
      </c>
      <c r="F3105" s="31" t="s">
        <v>1549</v>
      </c>
      <c r="G3105" s="31">
        <v>19</v>
      </c>
      <c r="H3105" s="31" t="s">
        <v>42</v>
      </c>
      <c r="I3105" s="31">
        <v>31</v>
      </c>
      <c r="J3105" s="84" t="s">
        <v>386</v>
      </c>
      <c r="K3105" s="98"/>
      <c r="L3105" s="98"/>
      <c r="M3105" s="98"/>
      <c r="N3105" s="83" t="s">
        <v>1580</v>
      </c>
      <c r="O3105" s="98">
        <v>400000</v>
      </c>
      <c r="P3105" s="81"/>
      <c r="Q3105" s="33"/>
      <c r="R3105" s="39" t="s">
        <v>297</v>
      </c>
    </row>
    <row r="3106" spans="1:18" ht="18" customHeight="1" x14ac:dyDescent="0.15">
      <c r="A3106" s="30">
        <v>7</v>
      </c>
      <c r="B3106" s="31" t="s">
        <v>1548</v>
      </c>
      <c r="C3106" s="31">
        <v>1</v>
      </c>
      <c r="D3106" s="31" t="s">
        <v>1548</v>
      </c>
      <c r="E3106" s="31">
        <v>1</v>
      </c>
      <c r="F3106" s="31" t="s">
        <v>1549</v>
      </c>
      <c r="G3106" s="31">
        <v>19</v>
      </c>
      <c r="H3106" s="31" t="s">
        <v>42</v>
      </c>
      <c r="I3106" s="31">
        <v>31</v>
      </c>
      <c r="J3106" s="84" t="s">
        <v>386</v>
      </c>
      <c r="K3106" s="98"/>
      <c r="L3106" s="98"/>
      <c r="M3106" s="98"/>
      <c r="N3106" s="83" t="s">
        <v>1581</v>
      </c>
      <c r="O3106" s="98"/>
      <c r="P3106" s="81"/>
      <c r="Q3106" s="33"/>
      <c r="R3106" s="39" t="s">
        <v>297</v>
      </c>
    </row>
    <row r="3107" spans="1:18" ht="18" customHeight="1" x14ac:dyDescent="0.15">
      <c r="A3107" s="30">
        <v>7</v>
      </c>
      <c r="B3107" s="31" t="s">
        <v>1548</v>
      </c>
      <c r="C3107" s="31">
        <v>1</v>
      </c>
      <c r="D3107" s="31" t="s">
        <v>1548</v>
      </c>
      <c r="E3107" s="31">
        <v>1</v>
      </c>
      <c r="F3107" s="31" t="s">
        <v>1549</v>
      </c>
      <c r="G3107" s="31">
        <v>19</v>
      </c>
      <c r="H3107" s="31" t="s">
        <v>42</v>
      </c>
      <c r="I3107" s="31">
        <v>31</v>
      </c>
      <c r="J3107" s="84" t="s">
        <v>386</v>
      </c>
      <c r="K3107" s="98"/>
      <c r="L3107" s="98"/>
      <c r="M3107" s="98"/>
      <c r="N3107" s="83" t="s">
        <v>1582</v>
      </c>
      <c r="O3107" s="98"/>
      <c r="P3107" s="81"/>
      <c r="Q3107" s="33"/>
      <c r="R3107" s="39" t="s">
        <v>297</v>
      </c>
    </row>
    <row r="3108" spans="1:18" ht="18" customHeight="1" x14ac:dyDescent="0.15">
      <c r="A3108" s="30">
        <v>7</v>
      </c>
      <c r="B3108" s="31" t="s">
        <v>1548</v>
      </c>
      <c r="C3108" s="31">
        <v>1</v>
      </c>
      <c r="D3108" s="31" t="s">
        <v>1548</v>
      </c>
      <c r="E3108" s="31">
        <v>1</v>
      </c>
      <c r="F3108" s="31" t="s">
        <v>1549</v>
      </c>
      <c r="G3108" s="31">
        <v>19</v>
      </c>
      <c r="H3108" s="31" t="s">
        <v>42</v>
      </c>
      <c r="I3108" s="31">
        <v>31</v>
      </c>
      <c r="J3108" s="84" t="s">
        <v>386</v>
      </c>
      <c r="K3108" s="98"/>
      <c r="L3108" s="98"/>
      <c r="M3108" s="98"/>
      <c r="N3108" s="83" t="s">
        <v>1583</v>
      </c>
      <c r="O3108" s="98">
        <v>400000</v>
      </c>
      <c r="P3108" s="81"/>
      <c r="Q3108" s="33"/>
      <c r="R3108" s="39" t="s">
        <v>297</v>
      </c>
    </row>
    <row r="3109" spans="1:18" ht="18" customHeight="1" x14ac:dyDescent="0.15">
      <c r="A3109" s="30">
        <v>7</v>
      </c>
      <c r="B3109" s="31" t="s">
        <v>1548</v>
      </c>
      <c r="C3109" s="31">
        <v>1</v>
      </c>
      <c r="D3109" s="31" t="s">
        <v>1548</v>
      </c>
      <c r="E3109" s="31">
        <v>1</v>
      </c>
      <c r="F3109" s="31" t="s">
        <v>1549</v>
      </c>
      <c r="G3109" s="31">
        <v>19</v>
      </c>
      <c r="H3109" s="31" t="s">
        <v>42</v>
      </c>
      <c r="I3109" s="31">
        <v>31</v>
      </c>
      <c r="J3109" s="84" t="s">
        <v>386</v>
      </c>
      <c r="K3109" s="98"/>
      <c r="L3109" s="98"/>
      <c r="M3109" s="98"/>
      <c r="N3109" s="83" t="s">
        <v>1584</v>
      </c>
      <c r="O3109" s="98"/>
      <c r="P3109" s="81"/>
      <c r="Q3109" s="33"/>
      <c r="R3109" s="39" t="s">
        <v>297</v>
      </c>
    </row>
    <row r="3110" spans="1:18" ht="18" customHeight="1" x14ac:dyDescent="0.15">
      <c r="A3110" s="30">
        <v>7</v>
      </c>
      <c r="B3110" s="31" t="s">
        <v>1548</v>
      </c>
      <c r="C3110" s="31">
        <v>1</v>
      </c>
      <c r="D3110" s="31" t="s">
        <v>1548</v>
      </c>
      <c r="E3110" s="31">
        <v>1</v>
      </c>
      <c r="F3110" s="31" t="s">
        <v>1549</v>
      </c>
      <c r="G3110" s="31">
        <v>19</v>
      </c>
      <c r="H3110" s="31" t="s">
        <v>42</v>
      </c>
      <c r="I3110" s="31">
        <v>31</v>
      </c>
      <c r="J3110" s="84" t="s">
        <v>386</v>
      </c>
      <c r="K3110" s="98"/>
      <c r="L3110" s="98"/>
      <c r="M3110" s="98"/>
      <c r="N3110" s="83" t="s">
        <v>1585</v>
      </c>
      <c r="O3110" s="98"/>
      <c r="P3110" s="81"/>
      <c r="Q3110" s="33"/>
      <c r="R3110" s="39" t="s">
        <v>297</v>
      </c>
    </row>
    <row r="3111" spans="1:18" ht="18" customHeight="1" x14ac:dyDescent="0.15">
      <c r="A3111" s="30">
        <v>7</v>
      </c>
      <c r="B3111" s="31" t="s">
        <v>1548</v>
      </c>
      <c r="C3111" s="31">
        <v>1</v>
      </c>
      <c r="D3111" s="31" t="s">
        <v>1548</v>
      </c>
      <c r="E3111" s="31">
        <v>1</v>
      </c>
      <c r="F3111" s="31" t="s">
        <v>1549</v>
      </c>
      <c r="G3111" s="31">
        <v>19</v>
      </c>
      <c r="H3111" s="31" t="s">
        <v>42</v>
      </c>
      <c r="I3111" s="31">
        <v>31</v>
      </c>
      <c r="J3111" s="84" t="s">
        <v>386</v>
      </c>
      <c r="K3111" s="98"/>
      <c r="L3111" s="98"/>
      <c r="M3111" s="98"/>
      <c r="N3111" s="83" t="s">
        <v>1586</v>
      </c>
      <c r="O3111" s="98">
        <v>100000</v>
      </c>
      <c r="P3111" s="81"/>
      <c r="Q3111" s="33"/>
      <c r="R3111" s="39" t="s">
        <v>297</v>
      </c>
    </row>
    <row r="3112" spans="1:18" ht="18" customHeight="1" x14ac:dyDescent="0.15">
      <c r="A3112" s="30">
        <v>7</v>
      </c>
      <c r="B3112" s="31" t="s">
        <v>1548</v>
      </c>
      <c r="C3112" s="31">
        <v>1</v>
      </c>
      <c r="D3112" s="31" t="s">
        <v>1548</v>
      </c>
      <c r="E3112" s="31">
        <v>1</v>
      </c>
      <c r="F3112" s="31" t="s">
        <v>1549</v>
      </c>
      <c r="G3112" s="31">
        <v>19</v>
      </c>
      <c r="H3112" s="31" t="s">
        <v>42</v>
      </c>
      <c r="I3112" s="31">
        <v>31</v>
      </c>
      <c r="J3112" s="84" t="s">
        <v>386</v>
      </c>
      <c r="K3112" s="98"/>
      <c r="L3112" s="98"/>
      <c r="M3112" s="98"/>
      <c r="N3112" s="83" t="s">
        <v>1587</v>
      </c>
      <c r="O3112" s="98"/>
      <c r="P3112" s="81"/>
      <c r="Q3112" s="33"/>
      <c r="R3112" s="39" t="s">
        <v>297</v>
      </c>
    </row>
    <row r="3113" spans="1:18" ht="18" customHeight="1" x14ac:dyDescent="0.15">
      <c r="A3113" s="30">
        <v>7</v>
      </c>
      <c r="B3113" s="31" t="s">
        <v>1548</v>
      </c>
      <c r="C3113" s="31">
        <v>1</v>
      </c>
      <c r="D3113" s="31" t="s">
        <v>1548</v>
      </c>
      <c r="E3113" s="31">
        <v>1</v>
      </c>
      <c r="F3113" s="31" t="s">
        <v>1549</v>
      </c>
      <c r="G3113" s="31">
        <v>19</v>
      </c>
      <c r="H3113" s="31" t="s">
        <v>42</v>
      </c>
      <c r="I3113" s="31">
        <v>31</v>
      </c>
      <c r="J3113" s="84" t="s">
        <v>386</v>
      </c>
      <c r="K3113" s="98"/>
      <c r="L3113" s="98"/>
      <c r="M3113" s="98"/>
      <c r="N3113" s="83" t="s">
        <v>1588</v>
      </c>
      <c r="O3113" s="98"/>
      <c r="P3113" s="81"/>
      <c r="Q3113" s="33"/>
      <c r="R3113" s="39" t="s">
        <v>297</v>
      </c>
    </row>
    <row r="3114" spans="1:18" ht="18" customHeight="1" x14ac:dyDescent="0.15">
      <c r="A3114" s="30">
        <v>7</v>
      </c>
      <c r="B3114" s="31" t="s">
        <v>1548</v>
      </c>
      <c r="C3114" s="31">
        <v>1</v>
      </c>
      <c r="D3114" s="31" t="s">
        <v>1548</v>
      </c>
      <c r="E3114" s="31">
        <v>1</v>
      </c>
      <c r="F3114" s="31" t="s">
        <v>1549</v>
      </c>
      <c r="G3114" s="31">
        <v>19</v>
      </c>
      <c r="H3114" s="31" t="s">
        <v>42</v>
      </c>
      <c r="I3114" s="31">
        <v>31</v>
      </c>
      <c r="J3114" s="84" t="s">
        <v>386</v>
      </c>
      <c r="K3114" s="98"/>
      <c r="L3114" s="98"/>
      <c r="M3114" s="98"/>
      <c r="N3114" s="83" t="s">
        <v>1589</v>
      </c>
      <c r="O3114" s="98"/>
      <c r="P3114" s="81"/>
      <c r="Q3114" s="33"/>
      <c r="R3114" s="39" t="s">
        <v>297</v>
      </c>
    </row>
    <row r="3115" spans="1:18" ht="18" customHeight="1" x14ac:dyDescent="0.15">
      <c r="A3115" s="30">
        <v>7</v>
      </c>
      <c r="B3115" s="31" t="s">
        <v>1548</v>
      </c>
      <c r="C3115" s="31">
        <v>1</v>
      </c>
      <c r="D3115" s="31" t="s">
        <v>1548</v>
      </c>
      <c r="E3115" s="31">
        <v>1</v>
      </c>
      <c r="F3115" s="31" t="s">
        <v>1549</v>
      </c>
      <c r="G3115" s="31">
        <v>19</v>
      </c>
      <c r="H3115" s="31" t="s">
        <v>42</v>
      </c>
      <c r="I3115" s="31">
        <v>31</v>
      </c>
      <c r="J3115" s="84" t="s">
        <v>386</v>
      </c>
      <c r="K3115" s="98"/>
      <c r="L3115" s="98"/>
      <c r="M3115" s="98"/>
      <c r="N3115" s="83" t="s">
        <v>1590</v>
      </c>
      <c r="O3115" s="98">
        <v>748101</v>
      </c>
      <c r="P3115" s="81"/>
      <c r="Q3115" s="33"/>
      <c r="R3115" s="39" t="s">
        <v>297</v>
      </c>
    </row>
    <row r="3116" spans="1:18" ht="18" customHeight="1" x14ac:dyDescent="0.15">
      <c r="A3116" s="30">
        <v>7</v>
      </c>
      <c r="B3116" s="31" t="s">
        <v>1548</v>
      </c>
      <c r="C3116" s="31">
        <v>1</v>
      </c>
      <c r="D3116" s="31" t="s">
        <v>1548</v>
      </c>
      <c r="E3116" s="31">
        <v>1</v>
      </c>
      <c r="F3116" s="31" t="s">
        <v>1549</v>
      </c>
      <c r="G3116" s="31">
        <v>19</v>
      </c>
      <c r="H3116" s="31" t="s">
        <v>42</v>
      </c>
      <c r="I3116" s="31">
        <v>31</v>
      </c>
      <c r="J3116" s="84" t="s">
        <v>386</v>
      </c>
      <c r="K3116" s="98"/>
      <c r="L3116" s="98"/>
      <c r="M3116" s="98"/>
      <c r="N3116" s="83" t="s">
        <v>1591</v>
      </c>
      <c r="O3116" s="98"/>
      <c r="P3116" s="81"/>
      <c r="Q3116" s="33"/>
      <c r="R3116" s="39" t="s">
        <v>297</v>
      </c>
    </row>
    <row r="3117" spans="1:18" ht="18" customHeight="1" x14ac:dyDescent="0.15">
      <c r="A3117" s="30">
        <v>7</v>
      </c>
      <c r="B3117" s="31" t="s">
        <v>1548</v>
      </c>
      <c r="C3117" s="31">
        <v>1</v>
      </c>
      <c r="D3117" s="31" t="s">
        <v>1548</v>
      </c>
      <c r="E3117" s="31">
        <v>1</v>
      </c>
      <c r="F3117" s="31" t="s">
        <v>1549</v>
      </c>
      <c r="G3117" s="32">
        <v>21</v>
      </c>
      <c r="H3117" s="32" t="s">
        <v>1062</v>
      </c>
      <c r="I3117" s="32"/>
      <c r="J3117" s="83"/>
      <c r="K3117" s="98"/>
      <c r="L3117" s="98"/>
      <c r="M3117" s="98"/>
      <c r="N3117" s="83"/>
      <c r="O3117" s="33"/>
      <c r="P3117" s="81"/>
      <c r="Q3117" s="33"/>
      <c r="R3117" s="39" t="s">
        <v>297</v>
      </c>
    </row>
    <row r="3118" spans="1:18" ht="18" customHeight="1" x14ac:dyDescent="0.15">
      <c r="A3118" s="30">
        <v>7</v>
      </c>
      <c r="B3118" s="31" t="s">
        <v>1548</v>
      </c>
      <c r="C3118" s="31">
        <v>1</v>
      </c>
      <c r="D3118" s="31" t="s">
        <v>1548</v>
      </c>
      <c r="E3118" s="31">
        <v>1</v>
      </c>
      <c r="F3118" s="31" t="s">
        <v>1549</v>
      </c>
      <c r="G3118" s="31">
        <v>21</v>
      </c>
      <c r="H3118" s="31" t="s">
        <v>1062</v>
      </c>
      <c r="I3118" s="32">
        <v>31</v>
      </c>
      <c r="J3118" s="83" t="s">
        <v>1592</v>
      </c>
      <c r="K3118" s="98">
        <v>20000</v>
      </c>
      <c r="L3118" s="98">
        <v>20000</v>
      </c>
      <c r="M3118" s="98">
        <f>K3118-L3118</f>
        <v>0</v>
      </c>
      <c r="N3118" s="83" t="s">
        <v>1592</v>
      </c>
      <c r="O3118" s="98"/>
      <c r="P3118" s="81"/>
      <c r="Q3118" s="33"/>
      <c r="R3118" s="39" t="s">
        <v>297</v>
      </c>
    </row>
    <row r="3119" spans="1:18" ht="18" customHeight="1" x14ac:dyDescent="0.15">
      <c r="A3119" s="30">
        <v>7</v>
      </c>
      <c r="B3119" s="31" t="s">
        <v>1548</v>
      </c>
      <c r="C3119" s="31">
        <v>1</v>
      </c>
      <c r="D3119" s="31" t="s">
        <v>1548</v>
      </c>
      <c r="E3119" s="31">
        <v>1</v>
      </c>
      <c r="F3119" s="31" t="s">
        <v>1549</v>
      </c>
      <c r="G3119" s="31">
        <v>21</v>
      </c>
      <c r="H3119" s="31" t="s">
        <v>1062</v>
      </c>
      <c r="I3119" s="31">
        <v>31</v>
      </c>
      <c r="J3119" s="84" t="s">
        <v>1592</v>
      </c>
      <c r="K3119" s="98"/>
      <c r="L3119" s="98"/>
      <c r="M3119" s="98"/>
      <c r="N3119" s="83" t="s">
        <v>1593</v>
      </c>
      <c r="O3119" s="98">
        <v>20000000</v>
      </c>
      <c r="P3119" s="81"/>
      <c r="Q3119" s="33"/>
      <c r="R3119" s="39" t="s">
        <v>297</v>
      </c>
    </row>
    <row r="3120" spans="1:18" ht="18" customHeight="1" x14ac:dyDescent="0.15">
      <c r="A3120" s="30">
        <v>7</v>
      </c>
      <c r="B3120" s="31" t="s">
        <v>1548</v>
      </c>
      <c r="C3120" s="31">
        <v>1</v>
      </c>
      <c r="D3120" s="31" t="s">
        <v>1548</v>
      </c>
      <c r="E3120" s="31">
        <v>1</v>
      </c>
      <c r="F3120" s="31" t="s">
        <v>1549</v>
      </c>
      <c r="G3120" s="31">
        <v>21</v>
      </c>
      <c r="H3120" s="31" t="s">
        <v>1062</v>
      </c>
      <c r="I3120" s="31">
        <v>31</v>
      </c>
      <c r="J3120" s="84" t="s">
        <v>1592</v>
      </c>
      <c r="K3120" s="98"/>
      <c r="L3120" s="98"/>
      <c r="M3120" s="98"/>
      <c r="N3120" s="83" t="s">
        <v>1594</v>
      </c>
      <c r="O3120" s="98"/>
      <c r="P3120" s="81"/>
      <c r="Q3120" s="33"/>
      <c r="R3120" s="39" t="s">
        <v>297</v>
      </c>
    </row>
    <row r="3121" spans="1:18" ht="18" customHeight="1" x14ac:dyDescent="0.15">
      <c r="A3121" s="30">
        <v>7</v>
      </c>
      <c r="B3121" s="31" t="s">
        <v>1548</v>
      </c>
      <c r="C3121" s="31">
        <v>1</v>
      </c>
      <c r="D3121" s="31" t="s">
        <v>1548</v>
      </c>
      <c r="E3121" s="31">
        <v>1</v>
      </c>
      <c r="F3121" s="31" t="s">
        <v>1549</v>
      </c>
      <c r="G3121" s="31">
        <v>21</v>
      </c>
      <c r="H3121" s="31" t="s">
        <v>1062</v>
      </c>
      <c r="I3121" s="31">
        <v>31</v>
      </c>
      <c r="J3121" s="84" t="s">
        <v>1592</v>
      </c>
      <c r="K3121" s="98"/>
      <c r="L3121" s="98"/>
      <c r="M3121" s="98"/>
      <c r="N3121" s="83" t="s">
        <v>1595</v>
      </c>
      <c r="O3121" s="98"/>
      <c r="P3121" s="81"/>
      <c r="Q3121" s="33"/>
      <c r="R3121" s="39" t="s">
        <v>297</v>
      </c>
    </row>
    <row r="3122" spans="1:18" s="6" customFormat="1" ht="18" customHeight="1" x14ac:dyDescent="0.15">
      <c r="A3122" s="13">
        <v>7</v>
      </c>
      <c r="B3122" s="14" t="s">
        <v>3080</v>
      </c>
      <c r="C3122" s="19">
        <v>1</v>
      </c>
      <c r="D3122" s="14" t="s">
        <v>1548</v>
      </c>
      <c r="E3122" s="20">
        <v>2</v>
      </c>
      <c r="F3122" s="21" t="s">
        <v>3081</v>
      </c>
      <c r="G3122" s="20"/>
      <c r="H3122" s="21"/>
      <c r="I3122" s="20"/>
      <c r="J3122" s="20"/>
      <c r="K3122" s="22">
        <f>IF(C3122="",SUMIFS($K3123:$K$6096,$A3123:$A$6096,A3122,$E3123:$E$6096,""),IF(E3122="",SUMIFS($K3123:$K$6096,$A3123:$A$6096,A3122,$C3123:$C$6096,C3122,$G3123:$G$6096,""),IF(G3122="",SUMIFS($K3123:$K$6096,$A3123:$A$6096,A3122,$C3123:$C$6096,C3122,$E3123:$E$6096,E3122,$R3123:$R$6096,R3122),IF(I3122="",SUMIFS($K3123:$K$6096,$A3123:$A$6096,A3122,$C3123:$C$6096,C3122,$E3123:$E$6096,E3122,$G3123:$G$6096,G3122,$R3123:$R$6096,R3122),0))))</f>
        <v>36154</v>
      </c>
      <c r="L3122" s="22">
        <f>IF(C3122="",SUMIFS($L3123:$L$6096,$A3123:$A$6096,A3122,$E3123:$E$6096,""),IF(E3122="",SUMIFS($L3123:$L$6096,$A3123:$A$6096,A3122,$C3123:$C$6096,C3122,$G3123:$G$6096,""),IF(G3122="",SUMIFS($L3123:$L$6096,$A3123:$A$6096,A3122,$C3123:$C$6096,C3122,$E3123:$E$6096,E3122,$R3123:$R$6096,R3122),IF(I3122="",SUMIFS($L3123:$L$6096,$A3123:$A$6096,A3122,$C3123:$C$6096,C3122,$E3123:$E$6096,E3122,$G3123:$G$6096,G3122,$R3123:$R$6096,R3122),0))))</f>
        <v>34245</v>
      </c>
      <c r="M3122" s="22">
        <f t="shared" ref="M3122" si="188">K3122-L3122</f>
        <v>1909</v>
      </c>
      <c r="N3122" s="77"/>
      <c r="O3122" s="23"/>
      <c r="P3122" s="60"/>
      <c r="Q3122" s="73">
        <f>IF(C3122="",SUMIFS($Q3123:$Q$6096,$A3123:$A$6096,A3122,$E3123:$E$6096,""),IF(E3122="",SUMIFS($Q3123:$Q$6096,$A3123:$A$6096,A3122,$C3123:$C$6096,C3122,$G3123:$G$6096,""),IF(G3122="",SUMIFS($Q3123:$Q$6096,$A3123:$A$6096,A3122,$C3123:$C$6096,C3122,$E3123:$E$6096,E3122,$R3123:$R$6096,R3122),IF(I3122="",SUMIFS($Q3123:$Q$6096,$A3123:$A$6096,A3122,$C3123:$C$6096,C3122,$E3123:$E$6096,E3122,$G3123:$G$6096,G3122,$R3123:$R$6096,R3122),0))))</f>
        <v>2950</v>
      </c>
      <c r="R3122" s="61" t="s">
        <v>3082</v>
      </c>
    </row>
    <row r="3123" spans="1:18" ht="18" customHeight="1" x14ac:dyDescent="0.15">
      <c r="A3123" s="30">
        <v>7</v>
      </c>
      <c r="B3123" s="31" t="s">
        <v>1548</v>
      </c>
      <c r="C3123" s="31">
        <v>1</v>
      </c>
      <c r="D3123" s="31" t="s">
        <v>1548</v>
      </c>
      <c r="E3123" s="31">
        <v>2</v>
      </c>
      <c r="F3123" s="31" t="s">
        <v>1596</v>
      </c>
      <c r="G3123" s="32">
        <v>8</v>
      </c>
      <c r="H3123" s="32" t="s">
        <v>77</v>
      </c>
      <c r="I3123" s="32"/>
      <c r="J3123" s="83"/>
      <c r="K3123" s="98"/>
      <c r="L3123" s="98"/>
      <c r="M3123" s="98"/>
      <c r="N3123" s="83"/>
      <c r="O3123" s="33"/>
      <c r="P3123" s="81" t="s">
        <v>4893</v>
      </c>
      <c r="Q3123" s="33">
        <v>2700</v>
      </c>
      <c r="R3123" s="39" t="s">
        <v>297</v>
      </c>
    </row>
    <row r="3124" spans="1:18" ht="18" customHeight="1" x14ac:dyDescent="0.15">
      <c r="A3124" s="30">
        <v>7</v>
      </c>
      <c r="B3124" s="31" t="s">
        <v>1548</v>
      </c>
      <c r="C3124" s="31">
        <v>1</v>
      </c>
      <c r="D3124" s="31" t="s">
        <v>1548</v>
      </c>
      <c r="E3124" s="31">
        <v>2</v>
      </c>
      <c r="F3124" s="31" t="s">
        <v>1596</v>
      </c>
      <c r="G3124" s="31">
        <v>8</v>
      </c>
      <c r="H3124" s="31" t="s">
        <v>77</v>
      </c>
      <c r="I3124" s="32">
        <v>11</v>
      </c>
      <c r="J3124" s="83" t="s">
        <v>78</v>
      </c>
      <c r="K3124" s="98">
        <v>544</v>
      </c>
      <c r="L3124" s="98">
        <v>544</v>
      </c>
      <c r="M3124" s="98">
        <f>K3124-L3124</f>
        <v>0</v>
      </c>
      <c r="N3124" s="83" t="s">
        <v>1597</v>
      </c>
      <c r="O3124" s="98">
        <v>100000</v>
      </c>
      <c r="P3124" s="81" t="s">
        <v>4894</v>
      </c>
      <c r="Q3124" s="33"/>
      <c r="R3124" s="39" t="s">
        <v>297</v>
      </c>
    </row>
    <row r="3125" spans="1:18" ht="18" customHeight="1" x14ac:dyDescent="0.15">
      <c r="A3125" s="30">
        <v>7</v>
      </c>
      <c r="B3125" s="31" t="s">
        <v>1548</v>
      </c>
      <c r="C3125" s="31">
        <v>1</v>
      </c>
      <c r="D3125" s="31" t="s">
        <v>1548</v>
      </c>
      <c r="E3125" s="31">
        <v>2</v>
      </c>
      <c r="F3125" s="31" t="s">
        <v>1596</v>
      </c>
      <c r="G3125" s="31">
        <v>8</v>
      </c>
      <c r="H3125" s="31" t="s">
        <v>77</v>
      </c>
      <c r="I3125" s="31">
        <v>11</v>
      </c>
      <c r="J3125" s="84" t="s">
        <v>78</v>
      </c>
      <c r="K3125" s="98"/>
      <c r="L3125" s="98"/>
      <c r="M3125" s="98"/>
      <c r="N3125" s="83" t="s">
        <v>4453</v>
      </c>
      <c r="O3125" s="98">
        <v>84000</v>
      </c>
      <c r="P3125" s="81" t="s">
        <v>2896</v>
      </c>
      <c r="Q3125" s="33">
        <v>250</v>
      </c>
      <c r="R3125" s="39" t="s">
        <v>297</v>
      </c>
    </row>
    <row r="3126" spans="1:18" ht="18" customHeight="1" x14ac:dyDescent="0.15">
      <c r="A3126" s="30">
        <v>7</v>
      </c>
      <c r="B3126" s="31" t="s">
        <v>1548</v>
      </c>
      <c r="C3126" s="31">
        <v>1</v>
      </c>
      <c r="D3126" s="31" t="s">
        <v>1548</v>
      </c>
      <c r="E3126" s="31">
        <v>2</v>
      </c>
      <c r="F3126" s="31" t="s">
        <v>1596</v>
      </c>
      <c r="G3126" s="31">
        <v>8</v>
      </c>
      <c r="H3126" s="31" t="s">
        <v>77</v>
      </c>
      <c r="I3126" s="31">
        <v>11</v>
      </c>
      <c r="J3126" s="84" t="s">
        <v>78</v>
      </c>
      <c r="K3126" s="98"/>
      <c r="L3126" s="98"/>
      <c r="M3126" s="98"/>
      <c r="N3126" s="83" t="s">
        <v>1598</v>
      </c>
      <c r="O3126" s="98"/>
      <c r="P3126" s="81"/>
      <c r="Q3126" s="33"/>
      <c r="R3126" s="39" t="s">
        <v>297</v>
      </c>
    </row>
    <row r="3127" spans="1:18" ht="18" customHeight="1" x14ac:dyDescent="0.15">
      <c r="A3127" s="30">
        <v>7</v>
      </c>
      <c r="B3127" s="31" t="s">
        <v>1548</v>
      </c>
      <c r="C3127" s="31">
        <v>1</v>
      </c>
      <c r="D3127" s="31" t="s">
        <v>1548</v>
      </c>
      <c r="E3127" s="31">
        <v>2</v>
      </c>
      <c r="F3127" s="31" t="s">
        <v>1596</v>
      </c>
      <c r="G3127" s="31">
        <v>8</v>
      </c>
      <c r="H3127" s="31" t="s">
        <v>77</v>
      </c>
      <c r="I3127" s="31">
        <v>11</v>
      </c>
      <c r="J3127" s="84" t="s">
        <v>78</v>
      </c>
      <c r="K3127" s="98"/>
      <c r="L3127" s="98"/>
      <c r="M3127" s="98"/>
      <c r="N3127" s="83" t="s">
        <v>3710</v>
      </c>
      <c r="O3127" s="98">
        <v>180000</v>
      </c>
      <c r="P3127" s="81"/>
      <c r="Q3127" s="33"/>
      <c r="R3127" s="39" t="s">
        <v>297</v>
      </c>
    </row>
    <row r="3128" spans="1:18" ht="18" customHeight="1" x14ac:dyDescent="0.15">
      <c r="A3128" s="30">
        <v>7</v>
      </c>
      <c r="B3128" s="31" t="s">
        <v>1548</v>
      </c>
      <c r="C3128" s="31">
        <v>1</v>
      </c>
      <c r="D3128" s="31" t="s">
        <v>1548</v>
      </c>
      <c r="E3128" s="31">
        <v>2</v>
      </c>
      <c r="F3128" s="31" t="s">
        <v>1596</v>
      </c>
      <c r="G3128" s="31">
        <v>8</v>
      </c>
      <c r="H3128" s="31" t="s">
        <v>77</v>
      </c>
      <c r="I3128" s="31">
        <v>11</v>
      </c>
      <c r="J3128" s="84" t="s">
        <v>78</v>
      </c>
      <c r="K3128" s="98"/>
      <c r="L3128" s="98"/>
      <c r="M3128" s="98"/>
      <c r="N3128" s="83" t="s">
        <v>3711</v>
      </c>
      <c r="O3128" s="98">
        <v>180000</v>
      </c>
      <c r="P3128" s="81"/>
      <c r="Q3128" s="33"/>
      <c r="R3128" s="39" t="s">
        <v>297</v>
      </c>
    </row>
    <row r="3129" spans="1:18" ht="18" customHeight="1" x14ac:dyDescent="0.15">
      <c r="A3129" s="30">
        <v>7</v>
      </c>
      <c r="B3129" s="31" t="s">
        <v>1548</v>
      </c>
      <c r="C3129" s="31">
        <v>1</v>
      </c>
      <c r="D3129" s="31" t="s">
        <v>1548</v>
      </c>
      <c r="E3129" s="31">
        <v>2</v>
      </c>
      <c r="F3129" s="31" t="s">
        <v>1596</v>
      </c>
      <c r="G3129" s="31">
        <v>8</v>
      </c>
      <c r="H3129" s="31" t="s">
        <v>77</v>
      </c>
      <c r="I3129" s="32">
        <v>31</v>
      </c>
      <c r="J3129" s="83" t="s">
        <v>310</v>
      </c>
      <c r="K3129" s="98">
        <v>432</v>
      </c>
      <c r="L3129" s="98">
        <v>344</v>
      </c>
      <c r="M3129" s="98">
        <f>K3129-L3129</f>
        <v>88</v>
      </c>
      <c r="N3129" s="83" t="s">
        <v>1599</v>
      </c>
      <c r="O3129" s="98"/>
      <c r="P3129" s="81"/>
      <c r="Q3129" s="33"/>
      <c r="R3129" s="39" t="s">
        <v>297</v>
      </c>
    </row>
    <row r="3130" spans="1:18" ht="18" customHeight="1" x14ac:dyDescent="0.15">
      <c r="A3130" s="30">
        <v>7</v>
      </c>
      <c r="B3130" s="31" t="s">
        <v>1548</v>
      </c>
      <c r="C3130" s="31">
        <v>1</v>
      </c>
      <c r="D3130" s="31" t="s">
        <v>1548</v>
      </c>
      <c r="E3130" s="31">
        <v>2</v>
      </c>
      <c r="F3130" s="31" t="s">
        <v>1596</v>
      </c>
      <c r="G3130" s="31">
        <v>8</v>
      </c>
      <c r="H3130" s="31" t="s">
        <v>77</v>
      </c>
      <c r="I3130" s="31">
        <v>31</v>
      </c>
      <c r="J3130" s="84" t="s">
        <v>310</v>
      </c>
      <c r="K3130" s="98"/>
      <c r="L3130" s="98"/>
      <c r="M3130" s="98"/>
      <c r="N3130" s="83" t="s">
        <v>4454</v>
      </c>
      <c r="O3130" s="98">
        <v>240000</v>
      </c>
      <c r="P3130" s="81"/>
      <c r="Q3130" s="33"/>
      <c r="R3130" s="39" t="s">
        <v>297</v>
      </c>
    </row>
    <row r="3131" spans="1:18" ht="18" customHeight="1" x14ac:dyDescent="0.15">
      <c r="A3131" s="30">
        <v>7</v>
      </c>
      <c r="B3131" s="31" t="s">
        <v>1548</v>
      </c>
      <c r="C3131" s="31">
        <v>1</v>
      </c>
      <c r="D3131" s="31" t="s">
        <v>1548</v>
      </c>
      <c r="E3131" s="31">
        <v>2</v>
      </c>
      <c r="F3131" s="31" t="s">
        <v>1596</v>
      </c>
      <c r="G3131" s="31">
        <v>8</v>
      </c>
      <c r="H3131" s="31" t="s">
        <v>77</v>
      </c>
      <c r="I3131" s="31">
        <v>31</v>
      </c>
      <c r="J3131" s="84" t="s">
        <v>310</v>
      </c>
      <c r="K3131" s="98"/>
      <c r="L3131" s="98"/>
      <c r="M3131" s="98"/>
      <c r="N3131" s="83" t="s">
        <v>1600</v>
      </c>
      <c r="O3131" s="98"/>
      <c r="P3131" s="81"/>
      <c r="Q3131" s="33"/>
      <c r="R3131" s="39" t="s">
        <v>297</v>
      </c>
    </row>
    <row r="3132" spans="1:18" ht="18" customHeight="1" x14ac:dyDescent="0.15">
      <c r="A3132" s="30">
        <v>7</v>
      </c>
      <c r="B3132" s="31" t="s">
        <v>1548</v>
      </c>
      <c r="C3132" s="31">
        <v>1</v>
      </c>
      <c r="D3132" s="31" t="s">
        <v>1548</v>
      </c>
      <c r="E3132" s="31">
        <v>2</v>
      </c>
      <c r="F3132" s="31" t="s">
        <v>1596</v>
      </c>
      <c r="G3132" s="31">
        <v>8</v>
      </c>
      <c r="H3132" s="31" t="s">
        <v>77</v>
      </c>
      <c r="I3132" s="31">
        <v>31</v>
      </c>
      <c r="J3132" s="84" t="s">
        <v>310</v>
      </c>
      <c r="K3132" s="98"/>
      <c r="L3132" s="98"/>
      <c r="M3132" s="98"/>
      <c r="N3132" s="83" t="s">
        <v>4455</v>
      </c>
      <c r="O3132" s="98">
        <v>121500</v>
      </c>
      <c r="P3132" s="81"/>
      <c r="Q3132" s="33"/>
      <c r="R3132" s="39" t="s">
        <v>297</v>
      </c>
    </row>
    <row r="3133" spans="1:18" ht="18" customHeight="1" x14ac:dyDescent="0.15">
      <c r="A3133" s="30">
        <v>7</v>
      </c>
      <c r="B3133" s="31" t="s">
        <v>1548</v>
      </c>
      <c r="C3133" s="31">
        <v>1</v>
      </c>
      <c r="D3133" s="31" t="s">
        <v>1548</v>
      </c>
      <c r="E3133" s="31">
        <v>2</v>
      </c>
      <c r="F3133" s="31" t="s">
        <v>1596</v>
      </c>
      <c r="G3133" s="31">
        <v>8</v>
      </c>
      <c r="H3133" s="31" t="s">
        <v>77</v>
      </c>
      <c r="I3133" s="31">
        <v>31</v>
      </c>
      <c r="J3133" s="84" t="s">
        <v>310</v>
      </c>
      <c r="K3133" s="98"/>
      <c r="L3133" s="98"/>
      <c r="M3133" s="98"/>
      <c r="N3133" s="83" t="s">
        <v>1601</v>
      </c>
      <c r="O3133" s="98"/>
      <c r="P3133" s="81"/>
      <c r="Q3133" s="33"/>
      <c r="R3133" s="39" t="s">
        <v>297</v>
      </c>
    </row>
    <row r="3134" spans="1:18" ht="18" customHeight="1" x14ac:dyDescent="0.15">
      <c r="A3134" s="30">
        <v>7</v>
      </c>
      <c r="B3134" s="31" t="s">
        <v>1548</v>
      </c>
      <c r="C3134" s="31">
        <v>1</v>
      </c>
      <c r="D3134" s="31" t="s">
        <v>1548</v>
      </c>
      <c r="E3134" s="31">
        <v>2</v>
      </c>
      <c r="F3134" s="31" t="s">
        <v>1596</v>
      </c>
      <c r="G3134" s="31">
        <v>8</v>
      </c>
      <c r="H3134" s="31" t="s">
        <v>77</v>
      </c>
      <c r="I3134" s="31">
        <v>31</v>
      </c>
      <c r="J3134" s="84" t="s">
        <v>310</v>
      </c>
      <c r="K3134" s="98"/>
      <c r="L3134" s="98"/>
      <c r="M3134" s="98"/>
      <c r="N3134" s="83" t="s">
        <v>4456</v>
      </c>
      <c r="O3134" s="98">
        <v>70000</v>
      </c>
      <c r="P3134" s="81"/>
      <c r="Q3134" s="33"/>
      <c r="R3134" s="39" t="s">
        <v>297</v>
      </c>
    </row>
    <row r="3135" spans="1:18" ht="18" customHeight="1" x14ac:dyDescent="0.15">
      <c r="A3135" s="30">
        <v>7</v>
      </c>
      <c r="B3135" s="31" t="s">
        <v>1548</v>
      </c>
      <c r="C3135" s="31">
        <v>1</v>
      </c>
      <c r="D3135" s="31" t="s">
        <v>1548</v>
      </c>
      <c r="E3135" s="31">
        <v>2</v>
      </c>
      <c r="F3135" s="31" t="s">
        <v>1596</v>
      </c>
      <c r="G3135" s="32">
        <v>9</v>
      </c>
      <c r="H3135" s="32" t="s">
        <v>30</v>
      </c>
      <c r="I3135" s="32"/>
      <c r="J3135" s="83"/>
      <c r="K3135" s="98"/>
      <c r="L3135" s="98"/>
      <c r="M3135" s="98"/>
      <c r="N3135" s="83"/>
      <c r="O3135" s="33"/>
      <c r="P3135" s="81"/>
      <c r="Q3135" s="33"/>
      <c r="R3135" s="39" t="s">
        <v>297</v>
      </c>
    </row>
    <row r="3136" spans="1:18" ht="18" customHeight="1" x14ac:dyDescent="0.15">
      <c r="A3136" s="30">
        <v>7</v>
      </c>
      <c r="B3136" s="31" t="s">
        <v>1548</v>
      </c>
      <c r="C3136" s="31">
        <v>1</v>
      </c>
      <c r="D3136" s="31" t="s">
        <v>1548</v>
      </c>
      <c r="E3136" s="31">
        <v>2</v>
      </c>
      <c r="F3136" s="31" t="s">
        <v>1596</v>
      </c>
      <c r="G3136" s="31">
        <v>9</v>
      </c>
      <c r="H3136" s="31" t="s">
        <v>30</v>
      </c>
      <c r="I3136" s="32">
        <v>2</v>
      </c>
      <c r="J3136" s="83" t="s">
        <v>31</v>
      </c>
      <c r="K3136" s="98">
        <v>359</v>
      </c>
      <c r="L3136" s="98">
        <v>359</v>
      </c>
      <c r="M3136" s="98">
        <f>K3136-L3136</f>
        <v>0</v>
      </c>
      <c r="N3136" s="83" t="s">
        <v>1602</v>
      </c>
      <c r="O3136" s="98"/>
      <c r="P3136" s="81"/>
      <c r="Q3136" s="33"/>
      <c r="R3136" s="39" t="s">
        <v>297</v>
      </c>
    </row>
    <row r="3137" spans="1:18" ht="18" customHeight="1" x14ac:dyDescent="0.15">
      <c r="A3137" s="30">
        <v>7</v>
      </c>
      <c r="B3137" s="31" t="s">
        <v>1548</v>
      </c>
      <c r="C3137" s="31">
        <v>1</v>
      </c>
      <c r="D3137" s="31" t="s">
        <v>1548</v>
      </c>
      <c r="E3137" s="31">
        <v>2</v>
      </c>
      <c r="F3137" s="31" t="s">
        <v>1596</v>
      </c>
      <c r="G3137" s="31">
        <v>9</v>
      </c>
      <c r="H3137" s="31" t="s">
        <v>30</v>
      </c>
      <c r="I3137" s="31">
        <v>2</v>
      </c>
      <c r="J3137" s="84" t="s">
        <v>31</v>
      </c>
      <c r="K3137" s="98"/>
      <c r="L3137" s="98"/>
      <c r="M3137" s="98"/>
      <c r="N3137" s="83" t="s">
        <v>3712</v>
      </c>
      <c r="O3137" s="98">
        <v>4800</v>
      </c>
      <c r="P3137" s="81"/>
      <c r="Q3137" s="33"/>
      <c r="R3137" s="39" t="s">
        <v>297</v>
      </c>
    </row>
    <row r="3138" spans="1:18" ht="18" customHeight="1" x14ac:dyDescent="0.15">
      <c r="A3138" s="30">
        <v>7</v>
      </c>
      <c r="B3138" s="31" t="s">
        <v>1548</v>
      </c>
      <c r="C3138" s="31">
        <v>1</v>
      </c>
      <c r="D3138" s="31" t="s">
        <v>1548</v>
      </c>
      <c r="E3138" s="31">
        <v>2</v>
      </c>
      <c r="F3138" s="31" t="s">
        <v>1596</v>
      </c>
      <c r="G3138" s="31">
        <v>9</v>
      </c>
      <c r="H3138" s="31" t="s">
        <v>30</v>
      </c>
      <c r="I3138" s="31">
        <v>2</v>
      </c>
      <c r="J3138" s="84" t="s">
        <v>31</v>
      </c>
      <c r="K3138" s="98"/>
      <c r="L3138" s="98"/>
      <c r="M3138" s="98"/>
      <c r="N3138" s="83" t="s">
        <v>3713</v>
      </c>
      <c r="O3138" s="98">
        <v>4000</v>
      </c>
      <c r="P3138" s="81"/>
      <c r="Q3138" s="33"/>
      <c r="R3138" s="39" t="s">
        <v>297</v>
      </c>
    </row>
    <row r="3139" spans="1:18" ht="18" customHeight="1" x14ac:dyDescent="0.15">
      <c r="A3139" s="30">
        <v>7</v>
      </c>
      <c r="B3139" s="31" t="s">
        <v>1548</v>
      </c>
      <c r="C3139" s="31">
        <v>1</v>
      </c>
      <c r="D3139" s="31" t="s">
        <v>1548</v>
      </c>
      <c r="E3139" s="31">
        <v>2</v>
      </c>
      <c r="F3139" s="31" t="s">
        <v>1596</v>
      </c>
      <c r="G3139" s="31">
        <v>9</v>
      </c>
      <c r="H3139" s="31" t="s">
        <v>30</v>
      </c>
      <c r="I3139" s="31">
        <v>2</v>
      </c>
      <c r="J3139" s="84" t="s">
        <v>31</v>
      </c>
      <c r="K3139" s="98"/>
      <c r="L3139" s="98"/>
      <c r="M3139" s="98"/>
      <c r="N3139" s="83" t="s">
        <v>3714</v>
      </c>
      <c r="O3139" s="98">
        <v>8400</v>
      </c>
      <c r="P3139" s="81"/>
      <c r="Q3139" s="33"/>
      <c r="R3139" s="39" t="s">
        <v>297</v>
      </c>
    </row>
    <row r="3140" spans="1:18" ht="18" customHeight="1" x14ac:dyDescent="0.15">
      <c r="A3140" s="30">
        <v>7</v>
      </c>
      <c r="B3140" s="31" t="s">
        <v>1548</v>
      </c>
      <c r="C3140" s="31">
        <v>1</v>
      </c>
      <c r="D3140" s="31" t="s">
        <v>1548</v>
      </c>
      <c r="E3140" s="31">
        <v>2</v>
      </c>
      <c r="F3140" s="31" t="s">
        <v>1596</v>
      </c>
      <c r="G3140" s="31">
        <v>9</v>
      </c>
      <c r="H3140" s="31" t="s">
        <v>30</v>
      </c>
      <c r="I3140" s="31">
        <v>2</v>
      </c>
      <c r="J3140" s="84" t="s">
        <v>31</v>
      </c>
      <c r="K3140" s="98"/>
      <c r="L3140" s="98"/>
      <c r="M3140" s="98"/>
      <c r="N3140" s="83" t="s">
        <v>3715</v>
      </c>
      <c r="O3140" s="98">
        <v>7200</v>
      </c>
      <c r="P3140" s="81"/>
      <c r="Q3140" s="33"/>
      <c r="R3140" s="39" t="s">
        <v>297</v>
      </c>
    </row>
    <row r="3141" spans="1:18" ht="18" customHeight="1" x14ac:dyDescent="0.15">
      <c r="A3141" s="30">
        <v>7</v>
      </c>
      <c r="B3141" s="31" t="s">
        <v>1548</v>
      </c>
      <c r="C3141" s="31">
        <v>1</v>
      </c>
      <c r="D3141" s="31" t="s">
        <v>1548</v>
      </c>
      <c r="E3141" s="31">
        <v>2</v>
      </c>
      <c r="F3141" s="31" t="s">
        <v>1596</v>
      </c>
      <c r="G3141" s="31">
        <v>9</v>
      </c>
      <c r="H3141" s="31" t="s">
        <v>30</v>
      </c>
      <c r="I3141" s="31">
        <v>2</v>
      </c>
      <c r="J3141" s="84" t="s">
        <v>31</v>
      </c>
      <c r="K3141" s="98"/>
      <c r="L3141" s="98"/>
      <c r="M3141" s="98"/>
      <c r="N3141" s="83" t="s">
        <v>3716</v>
      </c>
      <c r="O3141" s="98">
        <v>46800</v>
      </c>
      <c r="P3141" s="81"/>
      <c r="Q3141" s="33"/>
      <c r="R3141" s="39" t="s">
        <v>297</v>
      </c>
    </row>
    <row r="3142" spans="1:18" ht="18" customHeight="1" x14ac:dyDescent="0.15">
      <c r="A3142" s="30">
        <v>7</v>
      </c>
      <c r="B3142" s="31" t="s">
        <v>1548</v>
      </c>
      <c r="C3142" s="31">
        <v>1</v>
      </c>
      <c r="D3142" s="31" t="s">
        <v>1548</v>
      </c>
      <c r="E3142" s="31">
        <v>2</v>
      </c>
      <c r="F3142" s="31" t="s">
        <v>1596</v>
      </c>
      <c r="G3142" s="31">
        <v>9</v>
      </c>
      <c r="H3142" s="31" t="s">
        <v>30</v>
      </c>
      <c r="I3142" s="31">
        <v>2</v>
      </c>
      <c r="J3142" s="84" t="s">
        <v>31</v>
      </c>
      <c r="K3142" s="98"/>
      <c r="L3142" s="98"/>
      <c r="M3142" s="98"/>
      <c r="N3142" s="83" t="s">
        <v>1603</v>
      </c>
      <c r="O3142" s="98"/>
      <c r="P3142" s="81"/>
      <c r="Q3142" s="33"/>
      <c r="R3142" s="39" t="s">
        <v>297</v>
      </c>
    </row>
    <row r="3143" spans="1:18" ht="18" customHeight="1" x14ac:dyDescent="0.15">
      <c r="A3143" s="30">
        <v>7</v>
      </c>
      <c r="B3143" s="31" t="s">
        <v>1548</v>
      </c>
      <c r="C3143" s="31">
        <v>1</v>
      </c>
      <c r="D3143" s="31" t="s">
        <v>1548</v>
      </c>
      <c r="E3143" s="31">
        <v>2</v>
      </c>
      <c r="F3143" s="31" t="s">
        <v>1596</v>
      </c>
      <c r="G3143" s="31">
        <v>9</v>
      </c>
      <c r="H3143" s="31" t="s">
        <v>30</v>
      </c>
      <c r="I3143" s="31">
        <v>2</v>
      </c>
      <c r="J3143" s="84" t="s">
        <v>31</v>
      </c>
      <c r="K3143" s="98"/>
      <c r="L3143" s="98"/>
      <c r="M3143" s="98"/>
      <c r="N3143" s="83" t="s">
        <v>3717</v>
      </c>
      <c r="O3143" s="98">
        <v>8400</v>
      </c>
      <c r="P3143" s="81"/>
      <c r="Q3143" s="33"/>
      <c r="R3143" s="39" t="s">
        <v>297</v>
      </c>
    </row>
    <row r="3144" spans="1:18" ht="18" customHeight="1" x14ac:dyDescent="0.15">
      <c r="A3144" s="30">
        <v>7</v>
      </c>
      <c r="B3144" s="31" t="s">
        <v>1548</v>
      </c>
      <c r="C3144" s="31">
        <v>1</v>
      </c>
      <c r="D3144" s="31" t="s">
        <v>1548</v>
      </c>
      <c r="E3144" s="31">
        <v>2</v>
      </c>
      <c r="F3144" s="31" t="s">
        <v>1596</v>
      </c>
      <c r="G3144" s="31">
        <v>9</v>
      </c>
      <c r="H3144" s="31" t="s">
        <v>30</v>
      </c>
      <c r="I3144" s="31">
        <v>2</v>
      </c>
      <c r="J3144" s="84" t="s">
        <v>31</v>
      </c>
      <c r="K3144" s="98"/>
      <c r="L3144" s="98"/>
      <c r="M3144" s="98"/>
      <c r="N3144" s="83" t="s">
        <v>4457</v>
      </c>
      <c r="O3144" s="98">
        <v>112200</v>
      </c>
      <c r="P3144" s="81"/>
      <c r="Q3144" s="33"/>
      <c r="R3144" s="39" t="s">
        <v>297</v>
      </c>
    </row>
    <row r="3145" spans="1:18" ht="18" customHeight="1" x14ac:dyDescent="0.15">
      <c r="A3145" s="30">
        <v>7</v>
      </c>
      <c r="B3145" s="31" t="s">
        <v>1548</v>
      </c>
      <c r="C3145" s="31">
        <v>1</v>
      </c>
      <c r="D3145" s="31" t="s">
        <v>1548</v>
      </c>
      <c r="E3145" s="31">
        <v>2</v>
      </c>
      <c r="F3145" s="31" t="s">
        <v>1596</v>
      </c>
      <c r="G3145" s="31">
        <v>9</v>
      </c>
      <c r="H3145" s="31" t="s">
        <v>30</v>
      </c>
      <c r="I3145" s="31">
        <v>2</v>
      </c>
      <c r="J3145" s="84" t="s">
        <v>31</v>
      </c>
      <c r="K3145" s="98"/>
      <c r="L3145" s="98"/>
      <c r="M3145" s="98"/>
      <c r="N3145" s="83" t="s">
        <v>4458</v>
      </c>
      <c r="O3145" s="98">
        <v>112200</v>
      </c>
      <c r="P3145" s="81"/>
      <c r="Q3145" s="33"/>
      <c r="R3145" s="39" t="s">
        <v>297</v>
      </c>
    </row>
    <row r="3146" spans="1:18" ht="18" customHeight="1" x14ac:dyDescent="0.15">
      <c r="A3146" s="30">
        <v>7</v>
      </c>
      <c r="B3146" s="31" t="s">
        <v>1548</v>
      </c>
      <c r="C3146" s="31">
        <v>1</v>
      </c>
      <c r="D3146" s="31" t="s">
        <v>1548</v>
      </c>
      <c r="E3146" s="31">
        <v>2</v>
      </c>
      <c r="F3146" s="31" t="s">
        <v>1596</v>
      </c>
      <c r="G3146" s="31">
        <v>9</v>
      </c>
      <c r="H3146" s="31" t="s">
        <v>30</v>
      </c>
      <c r="I3146" s="31">
        <v>2</v>
      </c>
      <c r="J3146" s="84" t="s">
        <v>31</v>
      </c>
      <c r="K3146" s="98"/>
      <c r="L3146" s="98"/>
      <c r="M3146" s="98"/>
      <c r="N3146" s="83" t="s">
        <v>1604</v>
      </c>
      <c r="O3146" s="98"/>
      <c r="P3146" s="81"/>
      <c r="Q3146" s="33"/>
      <c r="R3146" s="39" t="s">
        <v>297</v>
      </c>
    </row>
    <row r="3147" spans="1:18" ht="18" customHeight="1" x14ac:dyDescent="0.15">
      <c r="A3147" s="30">
        <v>7</v>
      </c>
      <c r="B3147" s="31" t="s">
        <v>1548</v>
      </c>
      <c r="C3147" s="31">
        <v>1</v>
      </c>
      <c r="D3147" s="31" t="s">
        <v>1548</v>
      </c>
      <c r="E3147" s="31">
        <v>2</v>
      </c>
      <c r="F3147" s="31" t="s">
        <v>1596</v>
      </c>
      <c r="G3147" s="31">
        <v>9</v>
      </c>
      <c r="H3147" s="31" t="s">
        <v>30</v>
      </c>
      <c r="I3147" s="31">
        <v>2</v>
      </c>
      <c r="J3147" s="84" t="s">
        <v>31</v>
      </c>
      <c r="K3147" s="98"/>
      <c r="L3147" s="98"/>
      <c r="M3147" s="98"/>
      <c r="N3147" s="83" t="s">
        <v>1605</v>
      </c>
      <c r="O3147" s="98"/>
      <c r="P3147" s="81"/>
      <c r="Q3147" s="33"/>
      <c r="R3147" s="39" t="s">
        <v>297</v>
      </c>
    </row>
    <row r="3148" spans="1:18" ht="18" customHeight="1" x14ac:dyDescent="0.15">
      <c r="A3148" s="30">
        <v>7</v>
      </c>
      <c r="B3148" s="31" t="s">
        <v>1548</v>
      </c>
      <c r="C3148" s="31">
        <v>1</v>
      </c>
      <c r="D3148" s="31" t="s">
        <v>1548</v>
      </c>
      <c r="E3148" s="31">
        <v>2</v>
      </c>
      <c r="F3148" s="31" t="s">
        <v>1596</v>
      </c>
      <c r="G3148" s="31">
        <v>9</v>
      </c>
      <c r="H3148" s="31" t="s">
        <v>30</v>
      </c>
      <c r="I3148" s="31">
        <v>2</v>
      </c>
      <c r="J3148" s="84" t="s">
        <v>31</v>
      </c>
      <c r="K3148" s="98"/>
      <c r="L3148" s="98"/>
      <c r="M3148" s="98"/>
      <c r="N3148" s="83" t="s">
        <v>4459</v>
      </c>
      <c r="O3148" s="98">
        <v>54600</v>
      </c>
      <c r="P3148" s="81"/>
      <c r="Q3148" s="33"/>
      <c r="R3148" s="39" t="s">
        <v>297</v>
      </c>
    </row>
    <row r="3149" spans="1:18" ht="18" customHeight="1" x14ac:dyDescent="0.15">
      <c r="A3149" s="30">
        <v>7</v>
      </c>
      <c r="B3149" s="31" t="s">
        <v>1548</v>
      </c>
      <c r="C3149" s="31">
        <v>1</v>
      </c>
      <c r="D3149" s="31" t="s">
        <v>1548</v>
      </c>
      <c r="E3149" s="31">
        <v>2</v>
      </c>
      <c r="F3149" s="31" t="s">
        <v>1596</v>
      </c>
      <c r="G3149" s="32">
        <v>11</v>
      </c>
      <c r="H3149" s="32" t="s">
        <v>33</v>
      </c>
      <c r="I3149" s="32"/>
      <c r="J3149" s="83"/>
      <c r="K3149" s="98"/>
      <c r="L3149" s="98"/>
      <c r="M3149" s="98"/>
      <c r="N3149" s="83"/>
      <c r="O3149" s="33"/>
      <c r="P3149" s="81"/>
      <c r="Q3149" s="33"/>
      <c r="R3149" s="39" t="s">
        <v>297</v>
      </c>
    </row>
    <row r="3150" spans="1:18" ht="18" customHeight="1" x14ac:dyDescent="0.15">
      <c r="A3150" s="30">
        <v>7</v>
      </c>
      <c r="B3150" s="31" t="s">
        <v>1548</v>
      </c>
      <c r="C3150" s="31">
        <v>1</v>
      </c>
      <c r="D3150" s="31" t="s">
        <v>1548</v>
      </c>
      <c r="E3150" s="31">
        <v>2</v>
      </c>
      <c r="F3150" s="31" t="s">
        <v>1596</v>
      </c>
      <c r="G3150" s="31">
        <v>11</v>
      </c>
      <c r="H3150" s="31" t="s">
        <v>33</v>
      </c>
      <c r="I3150" s="32">
        <v>1</v>
      </c>
      <c r="J3150" s="83" t="s">
        <v>34</v>
      </c>
      <c r="K3150" s="98">
        <v>880</v>
      </c>
      <c r="L3150" s="98">
        <v>930</v>
      </c>
      <c r="M3150" s="98">
        <f>K3150-L3150</f>
        <v>-50</v>
      </c>
      <c r="N3150" s="83" t="s">
        <v>1606</v>
      </c>
      <c r="O3150" s="98"/>
      <c r="P3150" s="81"/>
      <c r="Q3150" s="33"/>
      <c r="R3150" s="39" t="s">
        <v>297</v>
      </c>
    </row>
    <row r="3151" spans="1:18" ht="18" customHeight="1" x14ac:dyDescent="0.15">
      <c r="A3151" s="30">
        <v>7</v>
      </c>
      <c r="B3151" s="31" t="s">
        <v>1548</v>
      </c>
      <c r="C3151" s="31">
        <v>1</v>
      </c>
      <c r="D3151" s="31" t="s">
        <v>1548</v>
      </c>
      <c r="E3151" s="31">
        <v>2</v>
      </c>
      <c r="F3151" s="31" t="s">
        <v>1596</v>
      </c>
      <c r="G3151" s="31">
        <v>11</v>
      </c>
      <c r="H3151" s="31" t="s">
        <v>33</v>
      </c>
      <c r="I3151" s="31">
        <v>1</v>
      </c>
      <c r="J3151" s="84" t="s">
        <v>34</v>
      </c>
      <c r="K3151" s="98"/>
      <c r="L3151" s="98"/>
      <c r="M3151" s="98"/>
      <c r="N3151" s="83" t="s">
        <v>1607</v>
      </c>
      <c r="O3151" s="98">
        <v>350000</v>
      </c>
      <c r="P3151" s="81"/>
      <c r="Q3151" s="33"/>
      <c r="R3151" s="39" t="s">
        <v>297</v>
      </c>
    </row>
    <row r="3152" spans="1:18" ht="18" customHeight="1" x14ac:dyDescent="0.15">
      <c r="A3152" s="30">
        <v>7</v>
      </c>
      <c r="B3152" s="31" t="s">
        <v>1548</v>
      </c>
      <c r="C3152" s="31">
        <v>1</v>
      </c>
      <c r="D3152" s="31" t="s">
        <v>1548</v>
      </c>
      <c r="E3152" s="31">
        <v>2</v>
      </c>
      <c r="F3152" s="31" t="s">
        <v>1596</v>
      </c>
      <c r="G3152" s="31">
        <v>11</v>
      </c>
      <c r="H3152" s="31" t="s">
        <v>33</v>
      </c>
      <c r="I3152" s="31">
        <v>1</v>
      </c>
      <c r="J3152" s="84" t="s">
        <v>34</v>
      </c>
      <c r="K3152" s="98"/>
      <c r="L3152" s="98"/>
      <c r="M3152" s="98"/>
      <c r="N3152" s="83" t="s">
        <v>1608</v>
      </c>
      <c r="O3152" s="98"/>
      <c r="P3152" s="81"/>
      <c r="Q3152" s="33"/>
      <c r="R3152" s="39" t="s">
        <v>297</v>
      </c>
    </row>
    <row r="3153" spans="1:18" ht="18" customHeight="1" x14ac:dyDescent="0.15">
      <c r="A3153" s="30">
        <v>7</v>
      </c>
      <c r="B3153" s="31" t="s">
        <v>1548</v>
      </c>
      <c r="C3153" s="31">
        <v>1</v>
      </c>
      <c r="D3153" s="31" t="s">
        <v>1548</v>
      </c>
      <c r="E3153" s="31">
        <v>2</v>
      </c>
      <c r="F3153" s="31" t="s">
        <v>1596</v>
      </c>
      <c r="G3153" s="31">
        <v>11</v>
      </c>
      <c r="H3153" s="31" t="s">
        <v>33</v>
      </c>
      <c r="I3153" s="31">
        <v>1</v>
      </c>
      <c r="J3153" s="84" t="s">
        <v>34</v>
      </c>
      <c r="K3153" s="98"/>
      <c r="L3153" s="98"/>
      <c r="M3153" s="98"/>
      <c r="N3153" s="83" t="s">
        <v>1609</v>
      </c>
      <c r="O3153" s="98"/>
      <c r="P3153" s="81"/>
      <c r="Q3153" s="33"/>
      <c r="R3153" s="39" t="s">
        <v>297</v>
      </c>
    </row>
    <row r="3154" spans="1:18" ht="18" customHeight="1" x14ac:dyDescent="0.15">
      <c r="A3154" s="30">
        <v>7</v>
      </c>
      <c r="B3154" s="31" t="s">
        <v>1548</v>
      </c>
      <c r="C3154" s="31">
        <v>1</v>
      </c>
      <c r="D3154" s="31" t="s">
        <v>1548</v>
      </c>
      <c r="E3154" s="31">
        <v>2</v>
      </c>
      <c r="F3154" s="31" t="s">
        <v>1596</v>
      </c>
      <c r="G3154" s="31">
        <v>11</v>
      </c>
      <c r="H3154" s="31" t="s">
        <v>33</v>
      </c>
      <c r="I3154" s="31">
        <v>1</v>
      </c>
      <c r="J3154" s="84" t="s">
        <v>34</v>
      </c>
      <c r="K3154" s="98"/>
      <c r="L3154" s="98"/>
      <c r="M3154" s="98"/>
      <c r="N3154" s="83" t="s">
        <v>4460</v>
      </c>
      <c r="O3154" s="98">
        <v>180000</v>
      </c>
      <c r="P3154" s="81"/>
      <c r="Q3154" s="33"/>
      <c r="R3154" s="39" t="s">
        <v>297</v>
      </c>
    </row>
    <row r="3155" spans="1:18" ht="18" customHeight="1" x14ac:dyDescent="0.15">
      <c r="A3155" s="30">
        <v>7</v>
      </c>
      <c r="B3155" s="31" t="s">
        <v>1548</v>
      </c>
      <c r="C3155" s="31">
        <v>1</v>
      </c>
      <c r="D3155" s="31" t="s">
        <v>1548</v>
      </c>
      <c r="E3155" s="31">
        <v>2</v>
      </c>
      <c r="F3155" s="31" t="s">
        <v>1596</v>
      </c>
      <c r="G3155" s="31">
        <v>11</v>
      </c>
      <c r="H3155" s="31" t="s">
        <v>33</v>
      </c>
      <c r="I3155" s="31">
        <v>1</v>
      </c>
      <c r="J3155" s="84" t="s">
        <v>34</v>
      </c>
      <c r="K3155" s="98"/>
      <c r="L3155" s="98"/>
      <c r="M3155" s="98"/>
      <c r="N3155" s="83" t="s">
        <v>1610</v>
      </c>
      <c r="O3155" s="98">
        <v>350000</v>
      </c>
      <c r="P3155" s="81"/>
      <c r="Q3155" s="33"/>
      <c r="R3155" s="39" t="s">
        <v>297</v>
      </c>
    </row>
    <row r="3156" spans="1:18" ht="18" customHeight="1" x14ac:dyDescent="0.15">
      <c r="A3156" s="30">
        <v>7</v>
      </c>
      <c r="B3156" s="31" t="s">
        <v>1548</v>
      </c>
      <c r="C3156" s="31">
        <v>1</v>
      </c>
      <c r="D3156" s="31" t="s">
        <v>1548</v>
      </c>
      <c r="E3156" s="31">
        <v>2</v>
      </c>
      <c r="F3156" s="31" t="s">
        <v>1596</v>
      </c>
      <c r="G3156" s="31">
        <v>11</v>
      </c>
      <c r="H3156" s="31" t="s">
        <v>33</v>
      </c>
      <c r="I3156" s="32">
        <v>2</v>
      </c>
      <c r="J3156" s="83" t="s">
        <v>46</v>
      </c>
      <c r="K3156" s="98">
        <v>116</v>
      </c>
      <c r="L3156" s="98">
        <v>95</v>
      </c>
      <c r="M3156" s="98">
        <f>K3156-L3156</f>
        <v>21</v>
      </c>
      <c r="N3156" s="83" t="s">
        <v>1611</v>
      </c>
      <c r="O3156" s="98"/>
      <c r="P3156" s="81"/>
      <c r="Q3156" s="33"/>
      <c r="R3156" s="39" t="s">
        <v>297</v>
      </c>
    </row>
    <row r="3157" spans="1:18" ht="18" customHeight="1" x14ac:dyDescent="0.15">
      <c r="A3157" s="30">
        <v>7</v>
      </c>
      <c r="B3157" s="31" t="s">
        <v>1548</v>
      </c>
      <c r="C3157" s="31">
        <v>1</v>
      </c>
      <c r="D3157" s="31" t="s">
        <v>1548</v>
      </c>
      <c r="E3157" s="31">
        <v>2</v>
      </c>
      <c r="F3157" s="31" t="s">
        <v>1596</v>
      </c>
      <c r="G3157" s="31">
        <v>11</v>
      </c>
      <c r="H3157" s="31" t="s">
        <v>33</v>
      </c>
      <c r="I3157" s="31">
        <v>2</v>
      </c>
      <c r="J3157" s="84" t="s">
        <v>46</v>
      </c>
      <c r="K3157" s="98"/>
      <c r="L3157" s="98"/>
      <c r="M3157" s="98"/>
      <c r="N3157" s="83" t="s">
        <v>4461</v>
      </c>
      <c r="O3157" s="98">
        <v>115200</v>
      </c>
      <c r="P3157" s="81"/>
      <c r="Q3157" s="33"/>
      <c r="R3157" s="39" t="s">
        <v>297</v>
      </c>
    </row>
    <row r="3158" spans="1:18" ht="18" customHeight="1" x14ac:dyDescent="0.15">
      <c r="A3158" s="30">
        <v>7</v>
      </c>
      <c r="B3158" s="31" t="s">
        <v>1548</v>
      </c>
      <c r="C3158" s="31">
        <v>1</v>
      </c>
      <c r="D3158" s="31" t="s">
        <v>1548</v>
      </c>
      <c r="E3158" s="31">
        <v>2</v>
      </c>
      <c r="F3158" s="31" t="s">
        <v>1596</v>
      </c>
      <c r="G3158" s="31">
        <v>11</v>
      </c>
      <c r="H3158" s="31" t="s">
        <v>33</v>
      </c>
      <c r="I3158" s="31">
        <v>2</v>
      </c>
      <c r="J3158" s="84" t="s">
        <v>46</v>
      </c>
      <c r="K3158" s="98"/>
      <c r="L3158" s="98"/>
      <c r="M3158" s="98"/>
      <c r="N3158" s="83" t="s">
        <v>1612</v>
      </c>
      <c r="O3158" s="98"/>
      <c r="P3158" s="81"/>
      <c r="Q3158" s="33"/>
      <c r="R3158" s="39" t="s">
        <v>297</v>
      </c>
    </row>
    <row r="3159" spans="1:18" ht="18" customHeight="1" x14ac:dyDescent="0.15">
      <c r="A3159" s="30">
        <v>7</v>
      </c>
      <c r="B3159" s="31" t="s">
        <v>1548</v>
      </c>
      <c r="C3159" s="31">
        <v>1</v>
      </c>
      <c r="D3159" s="31" t="s">
        <v>1548</v>
      </c>
      <c r="E3159" s="31">
        <v>2</v>
      </c>
      <c r="F3159" s="31" t="s">
        <v>1596</v>
      </c>
      <c r="G3159" s="31">
        <v>11</v>
      </c>
      <c r="H3159" s="31" t="s">
        <v>33</v>
      </c>
      <c r="I3159" s="32">
        <v>3</v>
      </c>
      <c r="J3159" s="83" t="s">
        <v>35</v>
      </c>
      <c r="K3159" s="98">
        <v>6</v>
      </c>
      <c r="L3159" s="98">
        <v>6</v>
      </c>
      <c r="M3159" s="98">
        <f>K3159-L3159</f>
        <v>0</v>
      </c>
      <c r="N3159" s="83" t="s">
        <v>1613</v>
      </c>
      <c r="O3159" s="98"/>
      <c r="P3159" s="81"/>
      <c r="Q3159" s="33"/>
      <c r="R3159" s="39" t="s">
        <v>297</v>
      </c>
    </row>
    <row r="3160" spans="1:18" ht="18" customHeight="1" x14ac:dyDescent="0.15">
      <c r="A3160" s="30">
        <v>7</v>
      </c>
      <c r="B3160" s="31" t="s">
        <v>1548</v>
      </c>
      <c r="C3160" s="31">
        <v>1</v>
      </c>
      <c r="D3160" s="31" t="s">
        <v>1548</v>
      </c>
      <c r="E3160" s="31">
        <v>2</v>
      </c>
      <c r="F3160" s="31" t="s">
        <v>1596</v>
      </c>
      <c r="G3160" s="31">
        <v>11</v>
      </c>
      <c r="H3160" s="31" t="s">
        <v>33</v>
      </c>
      <c r="I3160" s="31">
        <v>3</v>
      </c>
      <c r="J3160" s="84" t="s">
        <v>35</v>
      </c>
      <c r="K3160" s="98"/>
      <c r="L3160" s="98"/>
      <c r="M3160" s="98"/>
      <c r="N3160" s="83" t="s">
        <v>4462</v>
      </c>
      <c r="O3160" s="98">
        <v>6000</v>
      </c>
      <c r="P3160" s="81"/>
      <c r="Q3160" s="33"/>
      <c r="R3160" s="39" t="s">
        <v>297</v>
      </c>
    </row>
    <row r="3161" spans="1:18" ht="18" customHeight="1" x14ac:dyDescent="0.15">
      <c r="A3161" s="30">
        <v>7</v>
      </c>
      <c r="B3161" s="31" t="s">
        <v>1548</v>
      </c>
      <c r="C3161" s="31">
        <v>1</v>
      </c>
      <c r="D3161" s="31" t="s">
        <v>1548</v>
      </c>
      <c r="E3161" s="31">
        <v>2</v>
      </c>
      <c r="F3161" s="31" t="s">
        <v>1596</v>
      </c>
      <c r="G3161" s="31">
        <v>11</v>
      </c>
      <c r="H3161" s="31" t="s">
        <v>33</v>
      </c>
      <c r="I3161" s="32">
        <v>4</v>
      </c>
      <c r="J3161" s="83" t="s">
        <v>111</v>
      </c>
      <c r="K3161" s="98">
        <v>2503</v>
      </c>
      <c r="L3161" s="98">
        <v>2104</v>
      </c>
      <c r="M3161" s="98">
        <f>K3161-L3161</f>
        <v>399</v>
      </c>
      <c r="N3161" s="83" t="s">
        <v>1614</v>
      </c>
      <c r="O3161" s="98">
        <v>330000</v>
      </c>
      <c r="P3161" s="81"/>
      <c r="Q3161" s="33"/>
      <c r="R3161" s="39" t="s">
        <v>297</v>
      </c>
    </row>
    <row r="3162" spans="1:18" ht="18" customHeight="1" x14ac:dyDescent="0.15">
      <c r="A3162" s="30">
        <v>7</v>
      </c>
      <c r="B3162" s="31" t="s">
        <v>1548</v>
      </c>
      <c r="C3162" s="31">
        <v>1</v>
      </c>
      <c r="D3162" s="31" t="s">
        <v>1548</v>
      </c>
      <c r="E3162" s="31">
        <v>2</v>
      </c>
      <c r="F3162" s="31" t="s">
        <v>1596</v>
      </c>
      <c r="G3162" s="31">
        <v>11</v>
      </c>
      <c r="H3162" s="31" t="s">
        <v>33</v>
      </c>
      <c r="I3162" s="31">
        <v>4</v>
      </c>
      <c r="J3162" s="84" t="s">
        <v>111</v>
      </c>
      <c r="K3162" s="98"/>
      <c r="L3162" s="98"/>
      <c r="M3162" s="98"/>
      <c r="N3162" s="83" t="s">
        <v>1615</v>
      </c>
      <c r="O3162" s="98">
        <v>220000</v>
      </c>
      <c r="P3162" s="81"/>
      <c r="Q3162" s="33"/>
      <c r="R3162" s="39" t="s">
        <v>297</v>
      </c>
    </row>
    <row r="3163" spans="1:18" ht="18" customHeight="1" x14ac:dyDescent="0.15">
      <c r="A3163" s="30">
        <v>7</v>
      </c>
      <c r="B3163" s="31" t="s">
        <v>1548</v>
      </c>
      <c r="C3163" s="31">
        <v>1</v>
      </c>
      <c r="D3163" s="31" t="s">
        <v>1548</v>
      </c>
      <c r="E3163" s="31">
        <v>2</v>
      </c>
      <c r="F3163" s="31" t="s">
        <v>1596</v>
      </c>
      <c r="G3163" s="31">
        <v>11</v>
      </c>
      <c r="H3163" s="31" t="s">
        <v>33</v>
      </c>
      <c r="I3163" s="31">
        <v>4</v>
      </c>
      <c r="J3163" s="84" t="s">
        <v>111</v>
      </c>
      <c r="K3163" s="98"/>
      <c r="L3163" s="98"/>
      <c r="M3163" s="98"/>
      <c r="N3163" s="83" t="s">
        <v>1616</v>
      </c>
      <c r="O3163" s="98">
        <v>550000</v>
      </c>
      <c r="P3163" s="81"/>
      <c r="Q3163" s="33"/>
      <c r="R3163" s="39" t="s">
        <v>297</v>
      </c>
    </row>
    <row r="3164" spans="1:18" ht="18" customHeight="1" x14ac:dyDescent="0.15">
      <c r="A3164" s="30">
        <v>7</v>
      </c>
      <c r="B3164" s="31" t="s">
        <v>1548</v>
      </c>
      <c r="C3164" s="31">
        <v>1</v>
      </c>
      <c r="D3164" s="31" t="s">
        <v>1548</v>
      </c>
      <c r="E3164" s="31">
        <v>2</v>
      </c>
      <c r="F3164" s="31" t="s">
        <v>1596</v>
      </c>
      <c r="G3164" s="31">
        <v>11</v>
      </c>
      <c r="H3164" s="31" t="s">
        <v>33</v>
      </c>
      <c r="I3164" s="31">
        <v>4</v>
      </c>
      <c r="J3164" s="84" t="s">
        <v>111</v>
      </c>
      <c r="K3164" s="98"/>
      <c r="L3164" s="98"/>
      <c r="M3164" s="98"/>
      <c r="N3164" s="83" t="s">
        <v>1617</v>
      </c>
      <c r="O3164" s="98">
        <v>605000</v>
      </c>
      <c r="P3164" s="81"/>
      <c r="Q3164" s="33"/>
      <c r="R3164" s="39" t="s">
        <v>297</v>
      </c>
    </row>
    <row r="3165" spans="1:18" ht="18" customHeight="1" x14ac:dyDescent="0.15">
      <c r="A3165" s="30">
        <v>7</v>
      </c>
      <c r="B3165" s="31" t="s">
        <v>1548</v>
      </c>
      <c r="C3165" s="31">
        <v>1</v>
      </c>
      <c r="D3165" s="31" t="s">
        <v>1548</v>
      </c>
      <c r="E3165" s="31">
        <v>2</v>
      </c>
      <c r="F3165" s="31" t="s">
        <v>1596</v>
      </c>
      <c r="G3165" s="31">
        <v>11</v>
      </c>
      <c r="H3165" s="31" t="s">
        <v>33</v>
      </c>
      <c r="I3165" s="31">
        <v>4</v>
      </c>
      <c r="J3165" s="84" t="s">
        <v>111</v>
      </c>
      <c r="K3165" s="98"/>
      <c r="L3165" s="98"/>
      <c r="M3165" s="98"/>
      <c r="N3165" s="83" t="s">
        <v>3718</v>
      </c>
      <c r="O3165" s="98">
        <v>275000</v>
      </c>
      <c r="P3165" s="81"/>
      <c r="Q3165" s="33"/>
      <c r="R3165" s="39" t="s">
        <v>297</v>
      </c>
    </row>
    <row r="3166" spans="1:18" ht="18" customHeight="1" x14ac:dyDescent="0.15">
      <c r="A3166" s="30">
        <v>7</v>
      </c>
      <c r="B3166" s="31" t="s">
        <v>1548</v>
      </c>
      <c r="C3166" s="31">
        <v>1</v>
      </c>
      <c r="D3166" s="31" t="s">
        <v>1548</v>
      </c>
      <c r="E3166" s="31">
        <v>2</v>
      </c>
      <c r="F3166" s="31" t="s">
        <v>1596</v>
      </c>
      <c r="G3166" s="31">
        <v>11</v>
      </c>
      <c r="H3166" s="31" t="s">
        <v>33</v>
      </c>
      <c r="I3166" s="31">
        <v>4</v>
      </c>
      <c r="J3166" s="84" t="s">
        <v>111</v>
      </c>
      <c r="K3166" s="98"/>
      <c r="L3166" s="98"/>
      <c r="M3166" s="98"/>
      <c r="N3166" s="83" t="s">
        <v>3719</v>
      </c>
      <c r="O3166" s="98">
        <v>210000</v>
      </c>
      <c r="P3166" s="81"/>
      <c r="Q3166" s="33"/>
      <c r="R3166" s="39" t="s">
        <v>297</v>
      </c>
    </row>
    <row r="3167" spans="1:18" ht="18" customHeight="1" x14ac:dyDescent="0.15">
      <c r="A3167" s="30">
        <v>7</v>
      </c>
      <c r="B3167" s="31" t="s">
        <v>1548</v>
      </c>
      <c r="C3167" s="31">
        <v>1</v>
      </c>
      <c r="D3167" s="31" t="s">
        <v>1548</v>
      </c>
      <c r="E3167" s="31">
        <v>2</v>
      </c>
      <c r="F3167" s="31" t="s">
        <v>1596</v>
      </c>
      <c r="G3167" s="31">
        <v>11</v>
      </c>
      <c r="H3167" s="31" t="s">
        <v>33</v>
      </c>
      <c r="I3167" s="31">
        <v>4</v>
      </c>
      <c r="J3167" s="84" t="s">
        <v>111</v>
      </c>
      <c r="K3167" s="98"/>
      <c r="L3167" s="98"/>
      <c r="M3167" s="98"/>
      <c r="N3167" s="83" t="s">
        <v>1618</v>
      </c>
      <c r="O3167" s="98">
        <v>264000</v>
      </c>
      <c r="P3167" s="81"/>
      <c r="Q3167" s="33"/>
      <c r="R3167" s="39" t="s">
        <v>297</v>
      </c>
    </row>
    <row r="3168" spans="1:18" ht="18" customHeight="1" x14ac:dyDescent="0.15">
      <c r="A3168" s="30">
        <v>7</v>
      </c>
      <c r="B3168" s="31" t="s">
        <v>1548</v>
      </c>
      <c r="C3168" s="31">
        <v>1</v>
      </c>
      <c r="D3168" s="31" t="s">
        <v>1548</v>
      </c>
      <c r="E3168" s="31">
        <v>2</v>
      </c>
      <c r="F3168" s="31" t="s">
        <v>1596</v>
      </c>
      <c r="G3168" s="31">
        <v>11</v>
      </c>
      <c r="H3168" s="31" t="s">
        <v>33</v>
      </c>
      <c r="I3168" s="31">
        <v>4</v>
      </c>
      <c r="J3168" s="84" t="s">
        <v>111</v>
      </c>
      <c r="K3168" s="98"/>
      <c r="L3168" s="98"/>
      <c r="M3168" s="98"/>
      <c r="N3168" s="83" t="s">
        <v>4463</v>
      </c>
      <c r="O3168" s="98">
        <v>48400</v>
      </c>
      <c r="P3168" s="81"/>
      <c r="Q3168" s="33"/>
      <c r="R3168" s="39" t="s">
        <v>297</v>
      </c>
    </row>
    <row r="3169" spans="1:18" ht="18" customHeight="1" x14ac:dyDescent="0.15">
      <c r="A3169" s="30">
        <v>7</v>
      </c>
      <c r="B3169" s="31" t="s">
        <v>1548</v>
      </c>
      <c r="C3169" s="31">
        <v>1</v>
      </c>
      <c r="D3169" s="31" t="s">
        <v>1548</v>
      </c>
      <c r="E3169" s="31">
        <v>2</v>
      </c>
      <c r="F3169" s="31" t="s">
        <v>1596</v>
      </c>
      <c r="G3169" s="31">
        <v>11</v>
      </c>
      <c r="H3169" s="31" t="s">
        <v>33</v>
      </c>
      <c r="I3169" s="32">
        <v>6</v>
      </c>
      <c r="J3169" s="83" t="s">
        <v>48</v>
      </c>
      <c r="K3169" s="98">
        <v>250</v>
      </c>
      <c r="L3169" s="98">
        <v>250</v>
      </c>
      <c r="M3169" s="98">
        <f>K3169-L3169</f>
        <v>0</v>
      </c>
      <c r="N3169" s="83" t="s">
        <v>1619</v>
      </c>
      <c r="O3169" s="98"/>
      <c r="P3169" s="81"/>
      <c r="Q3169" s="33"/>
      <c r="R3169" s="39" t="s">
        <v>297</v>
      </c>
    </row>
    <row r="3170" spans="1:18" ht="18" customHeight="1" x14ac:dyDescent="0.15">
      <c r="A3170" s="30">
        <v>7</v>
      </c>
      <c r="B3170" s="31" t="s">
        <v>1548</v>
      </c>
      <c r="C3170" s="31">
        <v>1</v>
      </c>
      <c r="D3170" s="31" t="s">
        <v>1548</v>
      </c>
      <c r="E3170" s="31">
        <v>2</v>
      </c>
      <c r="F3170" s="31" t="s">
        <v>1596</v>
      </c>
      <c r="G3170" s="31">
        <v>11</v>
      </c>
      <c r="H3170" s="31" t="s">
        <v>33</v>
      </c>
      <c r="I3170" s="31">
        <v>6</v>
      </c>
      <c r="J3170" s="84" t="s">
        <v>48</v>
      </c>
      <c r="K3170" s="98"/>
      <c r="L3170" s="98"/>
      <c r="M3170" s="98"/>
      <c r="N3170" s="83" t="s">
        <v>1620</v>
      </c>
      <c r="O3170" s="98">
        <v>250000</v>
      </c>
      <c r="P3170" s="81"/>
      <c r="Q3170" s="33"/>
      <c r="R3170" s="39" t="s">
        <v>297</v>
      </c>
    </row>
    <row r="3171" spans="1:18" ht="18" customHeight="1" x14ac:dyDescent="0.15">
      <c r="A3171" s="30">
        <v>7</v>
      </c>
      <c r="B3171" s="31" t="s">
        <v>1548</v>
      </c>
      <c r="C3171" s="31">
        <v>1</v>
      </c>
      <c r="D3171" s="31" t="s">
        <v>1548</v>
      </c>
      <c r="E3171" s="31">
        <v>2</v>
      </c>
      <c r="F3171" s="31" t="s">
        <v>1596</v>
      </c>
      <c r="G3171" s="32">
        <v>12</v>
      </c>
      <c r="H3171" s="32" t="s">
        <v>36</v>
      </c>
      <c r="I3171" s="32"/>
      <c r="J3171" s="83"/>
      <c r="K3171" s="98"/>
      <c r="L3171" s="98"/>
      <c r="M3171" s="98"/>
      <c r="N3171" s="83"/>
      <c r="O3171" s="33"/>
      <c r="P3171" s="81"/>
      <c r="Q3171" s="33"/>
      <c r="R3171" s="39" t="s">
        <v>297</v>
      </c>
    </row>
    <row r="3172" spans="1:18" ht="18" customHeight="1" x14ac:dyDescent="0.15">
      <c r="A3172" s="30">
        <v>7</v>
      </c>
      <c r="B3172" s="31" t="s">
        <v>1548</v>
      </c>
      <c r="C3172" s="31">
        <v>1</v>
      </c>
      <c r="D3172" s="31" t="s">
        <v>1548</v>
      </c>
      <c r="E3172" s="31">
        <v>2</v>
      </c>
      <c r="F3172" s="31" t="s">
        <v>1596</v>
      </c>
      <c r="G3172" s="31">
        <v>12</v>
      </c>
      <c r="H3172" s="31" t="s">
        <v>36</v>
      </c>
      <c r="I3172" s="32">
        <v>1</v>
      </c>
      <c r="J3172" s="83" t="s">
        <v>37</v>
      </c>
      <c r="K3172" s="98">
        <v>140</v>
      </c>
      <c r="L3172" s="98">
        <v>140</v>
      </c>
      <c r="M3172" s="98">
        <f>K3172-L3172</f>
        <v>0</v>
      </c>
      <c r="N3172" s="83" t="s">
        <v>1621</v>
      </c>
      <c r="O3172" s="98">
        <v>90000</v>
      </c>
      <c r="P3172" s="81"/>
      <c r="Q3172" s="33"/>
      <c r="R3172" s="39" t="s">
        <v>297</v>
      </c>
    </row>
    <row r="3173" spans="1:18" ht="18" customHeight="1" x14ac:dyDescent="0.15">
      <c r="A3173" s="30">
        <v>7</v>
      </c>
      <c r="B3173" s="31" t="s">
        <v>1548</v>
      </c>
      <c r="C3173" s="31">
        <v>1</v>
      </c>
      <c r="D3173" s="31" t="s">
        <v>1548</v>
      </c>
      <c r="E3173" s="31">
        <v>2</v>
      </c>
      <c r="F3173" s="31" t="s">
        <v>1596</v>
      </c>
      <c r="G3173" s="31">
        <v>12</v>
      </c>
      <c r="H3173" s="31" t="s">
        <v>36</v>
      </c>
      <c r="I3173" s="31">
        <v>1</v>
      </c>
      <c r="J3173" s="84" t="s">
        <v>37</v>
      </c>
      <c r="K3173" s="98"/>
      <c r="L3173" s="98"/>
      <c r="M3173" s="98"/>
      <c r="N3173" s="83" t="s">
        <v>1622</v>
      </c>
      <c r="O3173" s="98">
        <v>50000</v>
      </c>
      <c r="P3173" s="81"/>
      <c r="Q3173" s="33"/>
      <c r="R3173" s="39" t="s">
        <v>297</v>
      </c>
    </row>
    <row r="3174" spans="1:18" ht="18" customHeight="1" x14ac:dyDescent="0.15">
      <c r="A3174" s="30">
        <v>7</v>
      </c>
      <c r="B3174" s="31" t="s">
        <v>1548</v>
      </c>
      <c r="C3174" s="31">
        <v>1</v>
      </c>
      <c r="D3174" s="31" t="s">
        <v>1548</v>
      </c>
      <c r="E3174" s="31">
        <v>2</v>
      </c>
      <c r="F3174" s="31" t="s">
        <v>1596</v>
      </c>
      <c r="G3174" s="31">
        <v>12</v>
      </c>
      <c r="H3174" s="31" t="s">
        <v>36</v>
      </c>
      <c r="I3174" s="32">
        <v>2</v>
      </c>
      <c r="J3174" s="83" t="s">
        <v>115</v>
      </c>
      <c r="K3174" s="98">
        <v>2750</v>
      </c>
      <c r="L3174" s="98">
        <v>2440</v>
      </c>
      <c r="M3174" s="98">
        <f>K3174-L3174</f>
        <v>310</v>
      </c>
      <c r="N3174" s="83" t="s">
        <v>4464</v>
      </c>
      <c r="O3174" s="98">
        <v>660000</v>
      </c>
      <c r="P3174" s="81"/>
      <c r="Q3174" s="33"/>
      <c r="R3174" s="39" t="s">
        <v>297</v>
      </c>
    </row>
    <row r="3175" spans="1:18" ht="18" customHeight="1" x14ac:dyDescent="0.15">
      <c r="A3175" s="30">
        <v>7</v>
      </c>
      <c r="B3175" s="31" t="s">
        <v>1548</v>
      </c>
      <c r="C3175" s="31">
        <v>1</v>
      </c>
      <c r="D3175" s="31" t="s">
        <v>1548</v>
      </c>
      <c r="E3175" s="31">
        <v>2</v>
      </c>
      <c r="F3175" s="31" t="s">
        <v>1596</v>
      </c>
      <c r="G3175" s="31">
        <v>12</v>
      </c>
      <c r="H3175" s="31" t="s">
        <v>36</v>
      </c>
      <c r="I3175" s="31">
        <v>2</v>
      </c>
      <c r="J3175" s="84" t="s">
        <v>115</v>
      </c>
      <c r="K3175" s="98"/>
      <c r="L3175" s="98"/>
      <c r="M3175" s="98"/>
      <c r="N3175" s="83" t="s">
        <v>1623</v>
      </c>
      <c r="O3175" s="98">
        <v>1870000</v>
      </c>
      <c r="P3175" s="81"/>
      <c r="Q3175" s="33"/>
      <c r="R3175" s="39" t="s">
        <v>297</v>
      </c>
    </row>
    <row r="3176" spans="1:18" ht="18" customHeight="1" x14ac:dyDescent="0.15">
      <c r="A3176" s="30">
        <v>7</v>
      </c>
      <c r="B3176" s="31" t="s">
        <v>1548</v>
      </c>
      <c r="C3176" s="31">
        <v>1</v>
      </c>
      <c r="D3176" s="31" t="s">
        <v>1548</v>
      </c>
      <c r="E3176" s="31">
        <v>2</v>
      </c>
      <c r="F3176" s="31" t="s">
        <v>1596</v>
      </c>
      <c r="G3176" s="31">
        <v>12</v>
      </c>
      <c r="H3176" s="31" t="s">
        <v>36</v>
      </c>
      <c r="I3176" s="31">
        <v>2</v>
      </c>
      <c r="J3176" s="84" t="s">
        <v>115</v>
      </c>
      <c r="K3176" s="98"/>
      <c r="L3176" s="98"/>
      <c r="M3176" s="98"/>
      <c r="N3176" s="83" t="s">
        <v>1624</v>
      </c>
      <c r="O3176" s="98"/>
      <c r="P3176" s="81"/>
      <c r="Q3176" s="33"/>
      <c r="R3176" s="39" t="s">
        <v>297</v>
      </c>
    </row>
    <row r="3177" spans="1:18" ht="18" customHeight="1" x14ac:dyDescent="0.15">
      <c r="A3177" s="30">
        <v>7</v>
      </c>
      <c r="B3177" s="31" t="s">
        <v>1548</v>
      </c>
      <c r="C3177" s="31">
        <v>1</v>
      </c>
      <c r="D3177" s="31" t="s">
        <v>1548</v>
      </c>
      <c r="E3177" s="31">
        <v>2</v>
      </c>
      <c r="F3177" s="31" t="s">
        <v>1596</v>
      </c>
      <c r="G3177" s="31">
        <v>12</v>
      </c>
      <c r="H3177" s="31" t="s">
        <v>36</v>
      </c>
      <c r="I3177" s="31">
        <v>2</v>
      </c>
      <c r="J3177" s="84" t="s">
        <v>115</v>
      </c>
      <c r="K3177" s="98"/>
      <c r="L3177" s="98"/>
      <c r="M3177" s="98"/>
      <c r="N3177" s="83" t="s">
        <v>1625</v>
      </c>
      <c r="O3177" s="98"/>
      <c r="P3177" s="81"/>
      <c r="Q3177" s="33"/>
      <c r="R3177" s="39" t="s">
        <v>297</v>
      </c>
    </row>
    <row r="3178" spans="1:18" ht="18" customHeight="1" x14ac:dyDescent="0.15">
      <c r="A3178" s="30">
        <v>7</v>
      </c>
      <c r="B3178" s="31" t="s">
        <v>1548</v>
      </c>
      <c r="C3178" s="31">
        <v>1</v>
      </c>
      <c r="D3178" s="31" t="s">
        <v>1548</v>
      </c>
      <c r="E3178" s="31">
        <v>2</v>
      </c>
      <c r="F3178" s="31" t="s">
        <v>1596</v>
      </c>
      <c r="G3178" s="31">
        <v>12</v>
      </c>
      <c r="H3178" s="31" t="s">
        <v>36</v>
      </c>
      <c r="I3178" s="31">
        <v>2</v>
      </c>
      <c r="J3178" s="84" t="s">
        <v>115</v>
      </c>
      <c r="K3178" s="98"/>
      <c r="L3178" s="98"/>
      <c r="M3178" s="98"/>
      <c r="N3178" s="83" t="s">
        <v>1626</v>
      </c>
      <c r="O3178" s="98"/>
      <c r="P3178" s="81"/>
      <c r="Q3178" s="33"/>
      <c r="R3178" s="39" t="s">
        <v>297</v>
      </c>
    </row>
    <row r="3179" spans="1:18" ht="18" customHeight="1" x14ac:dyDescent="0.15">
      <c r="A3179" s="30">
        <v>7</v>
      </c>
      <c r="B3179" s="31" t="s">
        <v>1548</v>
      </c>
      <c r="C3179" s="31">
        <v>1</v>
      </c>
      <c r="D3179" s="31" t="s">
        <v>1548</v>
      </c>
      <c r="E3179" s="31">
        <v>2</v>
      </c>
      <c r="F3179" s="31" t="s">
        <v>1596</v>
      </c>
      <c r="G3179" s="31">
        <v>12</v>
      </c>
      <c r="H3179" s="31" t="s">
        <v>36</v>
      </c>
      <c r="I3179" s="31">
        <v>2</v>
      </c>
      <c r="J3179" s="84" t="s">
        <v>115</v>
      </c>
      <c r="K3179" s="98"/>
      <c r="L3179" s="98"/>
      <c r="M3179" s="98"/>
      <c r="N3179" s="83" t="s">
        <v>1627</v>
      </c>
      <c r="O3179" s="98">
        <v>220000</v>
      </c>
      <c r="P3179" s="81"/>
      <c r="Q3179" s="33"/>
      <c r="R3179" s="39" t="s">
        <v>297</v>
      </c>
    </row>
    <row r="3180" spans="1:18" ht="18" customHeight="1" x14ac:dyDescent="0.15">
      <c r="A3180" s="30">
        <v>7</v>
      </c>
      <c r="B3180" s="31" t="s">
        <v>1548</v>
      </c>
      <c r="C3180" s="31">
        <v>1</v>
      </c>
      <c r="D3180" s="31" t="s">
        <v>1548</v>
      </c>
      <c r="E3180" s="31">
        <v>2</v>
      </c>
      <c r="F3180" s="31" t="s">
        <v>1596</v>
      </c>
      <c r="G3180" s="31">
        <v>12</v>
      </c>
      <c r="H3180" s="31" t="s">
        <v>36</v>
      </c>
      <c r="I3180" s="32">
        <v>3</v>
      </c>
      <c r="J3180" s="83" t="s">
        <v>6</v>
      </c>
      <c r="K3180" s="98">
        <v>284</v>
      </c>
      <c r="L3180" s="98">
        <v>263</v>
      </c>
      <c r="M3180" s="98">
        <f>K3180-L3180</f>
        <v>21</v>
      </c>
      <c r="N3180" s="83" t="s">
        <v>1628</v>
      </c>
      <c r="O3180" s="98">
        <v>240000</v>
      </c>
      <c r="P3180" s="81"/>
      <c r="Q3180" s="33"/>
      <c r="R3180" s="39" t="s">
        <v>297</v>
      </c>
    </row>
    <row r="3181" spans="1:18" ht="18" customHeight="1" x14ac:dyDescent="0.15">
      <c r="A3181" s="30">
        <v>7</v>
      </c>
      <c r="B3181" s="31" t="s">
        <v>1548</v>
      </c>
      <c r="C3181" s="31">
        <v>1</v>
      </c>
      <c r="D3181" s="31" t="s">
        <v>1548</v>
      </c>
      <c r="E3181" s="31">
        <v>2</v>
      </c>
      <c r="F3181" s="31" t="s">
        <v>1596</v>
      </c>
      <c r="G3181" s="31">
        <v>12</v>
      </c>
      <c r="H3181" s="31" t="s">
        <v>36</v>
      </c>
      <c r="I3181" s="31">
        <v>3</v>
      </c>
      <c r="J3181" s="84" t="s">
        <v>6</v>
      </c>
      <c r="K3181" s="98"/>
      <c r="L3181" s="98"/>
      <c r="M3181" s="98"/>
      <c r="N3181" s="83" t="s">
        <v>1629</v>
      </c>
      <c r="O3181" s="98"/>
      <c r="P3181" s="81"/>
      <c r="Q3181" s="33"/>
      <c r="R3181" s="39" t="s">
        <v>297</v>
      </c>
    </row>
    <row r="3182" spans="1:18" ht="18" customHeight="1" x14ac:dyDescent="0.15">
      <c r="A3182" s="30">
        <v>7</v>
      </c>
      <c r="B3182" s="31" t="s">
        <v>1548</v>
      </c>
      <c r="C3182" s="31">
        <v>1</v>
      </c>
      <c r="D3182" s="31" t="s">
        <v>1548</v>
      </c>
      <c r="E3182" s="31">
        <v>2</v>
      </c>
      <c r="F3182" s="31" t="s">
        <v>1596</v>
      </c>
      <c r="G3182" s="31">
        <v>12</v>
      </c>
      <c r="H3182" s="31" t="s">
        <v>36</v>
      </c>
      <c r="I3182" s="31">
        <v>3</v>
      </c>
      <c r="J3182" s="84" t="s">
        <v>6</v>
      </c>
      <c r="K3182" s="98"/>
      <c r="L3182" s="98"/>
      <c r="M3182" s="98"/>
      <c r="N3182" s="83" t="s">
        <v>1630</v>
      </c>
      <c r="O3182" s="98"/>
      <c r="P3182" s="81"/>
      <c r="Q3182" s="33"/>
      <c r="R3182" s="39" t="s">
        <v>297</v>
      </c>
    </row>
    <row r="3183" spans="1:18" ht="18" customHeight="1" x14ac:dyDescent="0.15">
      <c r="A3183" s="30">
        <v>7</v>
      </c>
      <c r="B3183" s="31" t="s">
        <v>1548</v>
      </c>
      <c r="C3183" s="31">
        <v>1</v>
      </c>
      <c r="D3183" s="31" t="s">
        <v>1548</v>
      </c>
      <c r="E3183" s="31">
        <v>2</v>
      </c>
      <c r="F3183" s="31" t="s">
        <v>1596</v>
      </c>
      <c r="G3183" s="31">
        <v>12</v>
      </c>
      <c r="H3183" s="31" t="s">
        <v>36</v>
      </c>
      <c r="I3183" s="31">
        <v>3</v>
      </c>
      <c r="J3183" s="84" t="s">
        <v>6</v>
      </c>
      <c r="K3183" s="98"/>
      <c r="L3183" s="98"/>
      <c r="M3183" s="98"/>
      <c r="N3183" s="83" t="s">
        <v>1631</v>
      </c>
      <c r="O3183" s="98"/>
      <c r="P3183" s="81"/>
      <c r="Q3183" s="33"/>
      <c r="R3183" s="39" t="s">
        <v>297</v>
      </c>
    </row>
    <row r="3184" spans="1:18" ht="18" customHeight="1" x14ac:dyDescent="0.15">
      <c r="A3184" s="30">
        <v>7</v>
      </c>
      <c r="B3184" s="31" t="s">
        <v>1548</v>
      </c>
      <c r="C3184" s="31">
        <v>1</v>
      </c>
      <c r="D3184" s="31" t="s">
        <v>1548</v>
      </c>
      <c r="E3184" s="31">
        <v>2</v>
      </c>
      <c r="F3184" s="31" t="s">
        <v>1596</v>
      </c>
      <c r="G3184" s="31">
        <v>12</v>
      </c>
      <c r="H3184" s="31" t="s">
        <v>36</v>
      </c>
      <c r="I3184" s="31">
        <v>3</v>
      </c>
      <c r="J3184" s="84" t="s">
        <v>6</v>
      </c>
      <c r="K3184" s="98"/>
      <c r="L3184" s="98"/>
      <c r="M3184" s="98"/>
      <c r="N3184" s="83" t="s">
        <v>1632</v>
      </c>
      <c r="O3184" s="98">
        <v>44000</v>
      </c>
      <c r="P3184" s="81"/>
      <c r="Q3184" s="33"/>
      <c r="R3184" s="39" t="s">
        <v>297</v>
      </c>
    </row>
    <row r="3185" spans="1:18" ht="18" customHeight="1" x14ac:dyDescent="0.15">
      <c r="A3185" s="30">
        <v>7</v>
      </c>
      <c r="B3185" s="31" t="s">
        <v>1548</v>
      </c>
      <c r="C3185" s="31">
        <v>1</v>
      </c>
      <c r="D3185" s="31" t="s">
        <v>1548</v>
      </c>
      <c r="E3185" s="31">
        <v>2</v>
      </c>
      <c r="F3185" s="31" t="s">
        <v>1596</v>
      </c>
      <c r="G3185" s="31">
        <v>12</v>
      </c>
      <c r="H3185" s="31" t="s">
        <v>36</v>
      </c>
      <c r="I3185" s="32">
        <v>11</v>
      </c>
      <c r="J3185" s="83" t="s">
        <v>38</v>
      </c>
      <c r="K3185" s="98">
        <v>11</v>
      </c>
      <c r="L3185" s="98">
        <v>10</v>
      </c>
      <c r="M3185" s="98">
        <f>K3185-L3185</f>
        <v>1</v>
      </c>
      <c r="N3185" s="83" t="s">
        <v>1633</v>
      </c>
      <c r="O3185" s="98">
        <v>11000</v>
      </c>
      <c r="P3185" s="81"/>
      <c r="Q3185" s="33"/>
      <c r="R3185" s="39" t="s">
        <v>297</v>
      </c>
    </row>
    <row r="3186" spans="1:18" ht="18" customHeight="1" x14ac:dyDescent="0.15">
      <c r="A3186" s="30">
        <v>7</v>
      </c>
      <c r="B3186" s="31" t="s">
        <v>1548</v>
      </c>
      <c r="C3186" s="31">
        <v>1</v>
      </c>
      <c r="D3186" s="31" t="s">
        <v>1548</v>
      </c>
      <c r="E3186" s="31">
        <v>2</v>
      </c>
      <c r="F3186" s="31" t="s">
        <v>1596</v>
      </c>
      <c r="G3186" s="32">
        <v>13</v>
      </c>
      <c r="H3186" s="32" t="s">
        <v>39</v>
      </c>
      <c r="I3186" s="32"/>
      <c r="J3186" s="83"/>
      <c r="K3186" s="98"/>
      <c r="L3186" s="98"/>
      <c r="M3186" s="98"/>
      <c r="N3186" s="83"/>
      <c r="O3186" s="33"/>
      <c r="P3186" s="81"/>
      <c r="Q3186" s="33"/>
      <c r="R3186" s="39" t="s">
        <v>297</v>
      </c>
    </row>
    <row r="3187" spans="1:18" ht="18" customHeight="1" x14ac:dyDescent="0.15">
      <c r="A3187" s="30">
        <v>7</v>
      </c>
      <c r="B3187" s="31" t="s">
        <v>1548</v>
      </c>
      <c r="C3187" s="31">
        <v>1</v>
      </c>
      <c r="D3187" s="31" t="s">
        <v>1548</v>
      </c>
      <c r="E3187" s="31">
        <v>2</v>
      </c>
      <c r="F3187" s="31" t="s">
        <v>1596</v>
      </c>
      <c r="G3187" s="31">
        <v>13</v>
      </c>
      <c r="H3187" s="31" t="s">
        <v>39</v>
      </c>
      <c r="I3187" s="32">
        <v>21</v>
      </c>
      <c r="J3187" s="83" t="s">
        <v>117</v>
      </c>
      <c r="K3187" s="98">
        <v>7347</v>
      </c>
      <c r="L3187" s="98">
        <v>6956</v>
      </c>
      <c r="M3187" s="98">
        <f>K3187-L3187</f>
        <v>391</v>
      </c>
      <c r="N3187" s="83" t="s">
        <v>1634</v>
      </c>
      <c r="O3187" s="98"/>
      <c r="P3187" s="81"/>
      <c r="Q3187" s="33"/>
      <c r="R3187" s="39" t="s">
        <v>297</v>
      </c>
    </row>
    <row r="3188" spans="1:18" ht="18" customHeight="1" x14ac:dyDescent="0.15">
      <c r="A3188" s="30">
        <v>7</v>
      </c>
      <c r="B3188" s="31" t="s">
        <v>1548</v>
      </c>
      <c r="C3188" s="31">
        <v>1</v>
      </c>
      <c r="D3188" s="31" t="s">
        <v>1548</v>
      </c>
      <c r="E3188" s="31">
        <v>2</v>
      </c>
      <c r="F3188" s="31" t="s">
        <v>1596</v>
      </c>
      <c r="G3188" s="31">
        <v>13</v>
      </c>
      <c r="H3188" s="31" t="s">
        <v>39</v>
      </c>
      <c r="I3188" s="31">
        <v>21</v>
      </c>
      <c r="J3188" s="84" t="s">
        <v>117</v>
      </c>
      <c r="K3188" s="98"/>
      <c r="L3188" s="98"/>
      <c r="M3188" s="98"/>
      <c r="N3188" s="83" t="s">
        <v>1635</v>
      </c>
      <c r="O3188" s="98">
        <v>1075800</v>
      </c>
      <c r="P3188" s="81"/>
      <c r="Q3188" s="33"/>
      <c r="R3188" s="39" t="s">
        <v>297</v>
      </c>
    </row>
    <row r="3189" spans="1:18" ht="18" customHeight="1" x14ac:dyDescent="0.15">
      <c r="A3189" s="30">
        <v>7</v>
      </c>
      <c r="B3189" s="31" t="s">
        <v>1548</v>
      </c>
      <c r="C3189" s="31">
        <v>1</v>
      </c>
      <c r="D3189" s="31" t="s">
        <v>1548</v>
      </c>
      <c r="E3189" s="31">
        <v>2</v>
      </c>
      <c r="F3189" s="31" t="s">
        <v>1596</v>
      </c>
      <c r="G3189" s="31">
        <v>13</v>
      </c>
      <c r="H3189" s="31" t="s">
        <v>39</v>
      </c>
      <c r="I3189" s="31">
        <v>21</v>
      </c>
      <c r="J3189" s="84" t="s">
        <v>117</v>
      </c>
      <c r="K3189" s="98"/>
      <c r="L3189" s="98"/>
      <c r="M3189" s="98"/>
      <c r="N3189" s="83" t="s">
        <v>1636</v>
      </c>
      <c r="O3189" s="98">
        <v>4919200</v>
      </c>
      <c r="P3189" s="81"/>
      <c r="Q3189" s="33"/>
      <c r="R3189" s="39" t="s">
        <v>297</v>
      </c>
    </row>
    <row r="3190" spans="1:18" ht="18" customHeight="1" x14ac:dyDescent="0.15">
      <c r="A3190" s="30">
        <v>7</v>
      </c>
      <c r="B3190" s="31" t="s">
        <v>1548</v>
      </c>
      <c r="C3190" s="31">
        <v>1</v>
      </c>
      <c r="D3190" s="31" t="s">
        <v>1548</v>
      </c>
      <c r="E3190" s="31">
        <v>2</v>
      </c>
      <c r="F3190" s="31" t="s">
        <v>1596</v>
      </c>
      <c r="G3190" s="31">
        <v>13</v>
      </c>
      <c r="H3190" s="31" t="s">
        <v>39</v>
      </c>
      <c r="I3190" s="31">
        <v>21</v>
      </c>
      <c r="J3190" s="84" t="s">
        <v>117</v>
      </c>
      <c r="K3190" s="98"/>
      <c r="L3190" s="98"/>
      <c r="M3190" s="98"/>
      <c r="N3190" s="83" t="s">
        <v>1637</v>
      </c>
      <c r="O3190" s="98"/>
      <c r="P3190" s="81"/>
      <c r="Q3190" s="33"/>
      <c r="R3190" s="39" t="s">
        <v>297</v>
      </c>
    </row>
    <row r="3191" spans="1:18" ht="18" customHeight="1" x14ac:dyDescent="0.15">
      <c r="A3191" s="30">
        <v>7</v>
      </c>
      <c r="B3191" s="31" t="s">
        <v>1548</v>
      </c>
      <c r="C3191" s="31">
        <v>1</v>
      </c>
      <c r="D3191" s="31" t="s">
        <v>1548</v>
      </c>
      <c r="E3191" s="31">
        <v>2</v>
      </c>
      <c r="F3191" s="31" t="s">
        <v>1596</v>
      </c>
      <c r="G3191" s="31">
        <v>13</v>
      </c>
      <c r="H3191" s="31" t="s">
        <v>39</v>
      </c>
      <c r="I3191" s="31">
        <v>21</v>
      </c>
      <c r="J3191" s="84" t="s">
        <v>117</v>
      </c>
      <c r="K3191" s="98"/>
      <c r="L3191" s="98"/>
      <c r="M3191" s="98"/>
      <c r="N3191" s="83" t="s">
        <v>1638</v>
      </c>
      <c r="O3191" s="98"/>
      <c r="P3191" s="81"/>
      <c r="Q3191" s="33"/>
      <c r="R3191" s="39" t="s">
        <v>297</v>
      </c>
    </row>
    <row r="3192" spans="1:18" ht="18" customHeight="1" x14ac:dyDescent="0.15">
      <c r="A3192" s="30">
        <v>7</v>
      </c>
      <c r="B3192" s="31" t="s">
        <v>1548</v>
      </c>
      <c r="C3192" s="31">
        <v>1</v>
      </c>
      <c r="D3192" s="31" t="s">
        <v>1548</v>
      </c>
      <c r="E3192" s="31">
        <v>2</v>
      </c>
      <c r="F3192" s="31" t="s">
        <v>1596</v>
      </c>
      <c r="G3192" s="31">
        <v>13</v>
      </c>
      <c r="H3192" s="31" t="s">
        <v>39</v>
      </c>
      <c r="I3192" s="31">
        <v>21</v>
      </c>
      <c r="J3192" s="84" t="s">
        <v>117</v>
      </c>
      <c r="K3192" s="98"/>
      <c r="L3192" s="98"/>
      <c r="M3192" s="98"/>
      <c r="N3192" s="83" t="s">
        <v>1639</v>
      </c>
      <c r="O3192" s="98">
        <v>581350</v>
      </c>
      <c r="P3192" s="81"/>
      <c r="Q3192" s="33"/>
      <c r="R3192" s="39" t="s">
        <v>297</v>
      </c>
    </row>
    <row r="3193" spans="1:18" ht="18" customHeight="1" x14ac:dyDescent="0.15">
      <c r="A3193" s="30">
        <v>7</v>
      </c>
      <c r="B3193" s="31" t="s">
        <v>1548</v>
      </c>
      <c r="C3193" s="31">
        <v>1</v>
      </c>
      <c r="D3193" s="31" t="s">
        <v>1548</v>
      </c>
      <c r="E3193" s="31">
        <v>2</v>
      </c>
      <c r="F3193" s="31" t="s">
        <v>1596</v>
      </c>
      <c r="G3193" s="31">
        <v>13</v>
      </c>
      <c r="H3193" s="31" t="s">
        <v>39</v>
      </c>
      <c r="I3193" s="31">
        <v>21</v>
      </c>
      <c r="J3193" s="84" t="s">
        <v>117</v>
      </c>
      <c r="K3193" s="98"/>
      <c r="L3193" s="98"/>
      <c r="M3193" s="98"/>
      <c r="N3193" s="83" t="s">
        <v>1640</v>
      </c>
      <c r="O3193" s="98"/>
      <c r="P3193" s="81"/>
      <c r="Q3193" s="33"/>
      <c r="R3193" s="39" t="s">
        <v>297</v>
      </c>
    </row>
    <row r="3194" spans="1:18" ht="18" customHeight="1" x14ac:dyDescent="0.15">
      <c r="A3194" s="30">
        <v>7</v>
      </c>
      <c r="B3194" s="31" t="s">
        <v>1548</v>
      </c>
      <c r="C3194" s="31">
        <v>1</v>
      </c>
      <c r="D3194" s="31" t="s">
        <v>1548</v>
      </c>
      <c r="E3194" s="31">
        <v>2</v>
      </c>
      <c r="F3194" s="31" t="s">
        <v>1596</v>
      </c>
      <c r="G3194" s="31">
        <v>13</v>
      </c>
      <c r="H3194" s="31" t="s">
        <v>39</v>
      </c>
      <c r="I3194" s="31">
        <v>21</v>
      </c>
      <c r="J3194" s="84" t="s">
        <v>117</v>
      </c>
      <c r="K3194" s="98"/>
      <c r="L3194" s="98"/>
      <c r="M3194" s="98"/>
      <c r="N3194" s="83" t="s">
        <v>1641</v>
      </c>
      <c r="O3194" s="98">
        <v>770000</v>
      </c>
      <c r="P3194" s="81"/>
      <c r="Q3194" s="33"/>
      <c r="R3194" s="39" t="s">
        <v>297</v>
      </c>
    </row>
    <row r="3195" spans="1:18" ht="18" customHeight="1" x14ac:dyDescent="0.15">
      <c r="A3195" s="30">
        <v>7</v>
      </c>
      <c r="B3195" s="31" t="s">
        <v>1548</v>
      </c>
      <c r="C3195" s="31">
        <v>1</v>
      </c>
      <c r="D3195" s="31" t="s">
        <v>1548</v>
      </c>
      <c r="E3195" s="31">
        <v>2</v>
      </c>
      <c r="F3195" s="31" t="s">
        <v>1596</v>
      </c>
      <c r="G3195" s="31">
        <v>13</v>
      </c>
      <c r="H3195" s="31" t="s">
        <v>39</v>
      </c>
      <c r="I3195" s="31">
        <v>21</v>
      </c>
      <c r="J3195" s="84" t="s">
        <v>117</v>
      </c>
      <c r="K3195" s="98"/>
      <c r="L3195" s="98"/>
      <c r="M3195" s="98"/>
      <c r="N3195" s="83" t="s">
        <v>1642</v>
      </c>
      <c r="O3195" s="98"/>
      <c r="P3195" s="81"/>
      <c r="Q3195" s="33"/>
      <c r="R3195" s="39" t="s">
        <v>297</v>
      </c>
    </row>
    <row r="3196" spans="1:18" ht="18" customHeight="1" x14ac:dyDescent="0.15">
      <c r="A3196" s="30">
        <v>7</v>
      </c>
      <c r="B3196" s="31" t="s">
        <v>1548</v>
      </c>
      <c r="C3196" s="31">
        <v>1</v>
      </c>
      <c r="D3196" s="31" t="s">
        <v>1548</v>
      </c>
      <c r="E3196" s="31">
        <v>2</v>
      </c>
      <c r="F3196" s="31" t="s">
        <v>1596</v>
      </c>
      <c r="G3196" s="32">
        <v>14</v>
      </c>
      <c r="H3196" s="32" t="s">
        <v>40</v>
      </c>
      <c r="I3196" s="32"/>
      <c r="J3196" s="83"/>
      <c r="K3196" s="98"/>
      <c r="L3196" s="98"/>
      <c r="M3196" s="98"/>
      <c r="N3196" s="83"/>
      <c r="O3196" s="33"/>
      <c r="P3196" s="81"/>
      <c r="Q3196" s="33"/>
      <c r="R3196" s="39" t="s">
        <v>297</v>
      </c>
    </row>
    <row r="3197" spans="1:18" ht="18" customHeight="1" x14ac:dyDescent="0.15">
      <c r="A3197" s="30">
        <v>7</v>
      </c>
      <c r="B3197" s="31" t="s">
        <v>1548</v>
      </c>
      <c r="C3197" s="31">
        <v>1</v>
      </c>
      <c r="D3197" s="31" t="s">
        <v>1548</v>
      </c>
      <c r="E3197" s="31">
        <v>2</v>
      </c>
      <c r="F3197" s="31" t="s">
        <v>1596</v>
      </c>
      <c r="G3197" s="31">
        <v>14</v>
      </c>
      <c r="H3197" s="31" t="s">
        <v>40</v>
      </c>
      <c r="I3197" s="32">
        <v>1</v>
      </c>
      <c r="J3197" s="83" t="s">
        <v>41</v>
      </c>
      <c r="K3197" s="98">
        <v>230</v>
      </c>
      <c r="L3197" s="98">
        <v>212</v>
      </c>
      <c r="M3197" s="98">
        <f>K3197-L3197</f>
        <v>18</v>
      </c>
      <c r="N3197" s="83" t="s">
        <v>1643</v>
      </c>
      <c r="O3197" s="98">
        <v>50000</v>
      </c>
      <c r="P3197" s="81"/>
      <c r="Q3197" s="33"/>
      <c r="R3197" s="39" t="s">
        <v>297</v>
      </c>
    </row>
    <row r="3198" spans="1:18" ht="18" customHeight="1" x14ac:dyDescent="0.15">
      <c r="A3198" s="30">
        <v>7</v>
      </c>
      <c r="B3198" s="31" t="s">
        <v>1548</v>
      </c>
      <c r="C3198" s="31">
        <v>1</v>
      </c>
      <c r="D3198" s="31" t="s">
        <v>1548</v>
      </c>
      <c r="E3198" s="31">
        <v>2</v>
      </c>
      <c r="F3198" s="31" t="s">
        <v>1596</v>
      </c>
      <c r="G3198" s="31">
        <v>14</v>
      </c>
      <c r="H3198" s="31" t="s">
        <v>40</v>
      </c>
      <c r="I3198" s="31">
        <v>1</v>
      </c>
      <c r="J3198" s="84" t="s">
        <v>41</v>
      </c>
      <c r="K3198" s="98"/>
      <c r="L3198" s="98"/>
      <c r="M3198" s="98"/>
      <c r="N3198" s="83" t="s">
        <v>1644</v>
      </c>
      <c r="O3198" s="98">
        <v>180000</v>
      </c>
      <c r="P3198" s="81"/>
      <c r="Q3198" s="33"/>
      <c r="R3198" s="39" t="s">
        <v>297</v>
      </c>
    </row>
    <row r="3199" spans="1:18" ht="18" customHeight="1" x14ac:dyDescent="0.15">
      <c r="A3199" s="30">
        <v>7</v>
      </c>
      <c r="B3199" s="31" t="s">
        <v>1548</v>
      </c>
      <c r="C3199" s="31">
        <v>1</v>
      </c>
      <c r="D3199" s="31" t="s">
        <v>1548</v>
      </c>
      <c r="E3199" s="31">
        <v>2</v>
      </c>
      <c r="F3199" s="31" t="s">
        <v>1596</v>
      </c>
      <c r="G3199" s="31">
        <v>14</v>
      </c>
      <c r="H3199" s="31" t="s">
        <v>40</v>
      </c>
      <c r="I3199" s="31">
        <v>1</v>
      </c>
      <c r="J3199" s="84" t="s">
        <v>41</v>
      </c>
      <c r="K3199" s="98"/>
      <c r="L3199" s="98"/>
      <c r="M3199" s="98"/>
      <c r="N3199" s="83" t="s">
        <v>1645</v>
      </c>
      <c r="O3199" s="98"/>
      <c r="P3199" s="81"/>
      <c r="Q3199" s="33"/>
      <c r="R3199" s="39" t="s">
        <v>297</v>
      </c>
    </row>
    <row r="3200" spans="1:18" ht="18" customHeight="1" x14ac:dyDescent="0.15">
      <c r="A3200" s="30">
        <v>7</v>
      </c>
      <c r="B3200" s="31" t="s">
        <v>1548</v>
      </c>
      <c r="C3200" s="31">
        <v>1</v>
      </c>
      <c r="D3200" s="31" t="s">
        <v>1548</v>
      </c>
      <c r="E3200" s="31">
        <v>2</v>
      </c>
      <c r="F3200" s="31" t="s">
        <v>1596</v>
      </c>
      <c r="G3200" s="31">
        <v>14</v>
      </c>
      <c r="H3200" s="31" t="s">
        <v>40</v>
      </c>
      <c r="I3200" s="32">
        <v>21</v>
      </c>
      <c r="J3200" s="83" t="s">
        <v>56</v>
      </c>
      <c r="K3200" s="98">
        <v>30</v>
      </c>
      <c r="L3200" s="98">
        <v>30</v>
      </c>
      <c r="M3200" s="98">
        <f>K3200-L3200</f>
        <v>0</v>
      </c>
      <c r="N3200" s="83" t="s">
        <v>1646</v>
      </c>
      <c r="O3200" s="98">
        <v>30000</v>
      </c>
      <c r="P3200" s="81"/>
      <c r="Q3200" s="33"/>
      <c r="R3200" s="39" t="s">
        <v>297</v>
      </c>
    </row>
    <row r="3201" spans="1:18" ht="18" customHeight="1" x14ac:dyDescent="0.15">
      <c r="A3201" s="30">
        <v>7</v>
      </c>
      <c r="B3201" s="31" t="s">
        <v>1548</v>
      </c>
      <c r="C3201" s="31">
        <v>1</v>
      </c>
      <c r="D3201" s="31" t="s">
        <v>1548</v>
      </c>
      <c r="E3201" s="31">
        <v>2</v>
      </c>
      <c r="F3201" s="31" t="s">
        <v>1596</v>
      </c>
      <c r="G3201" s="32">
        <v>19</v>
      </c>
      <c r="H3201" s="32" t="s">
        <v>42</v>
      </c>
      <c r="I3201" s="32"/>
      <c r="J3201" s="83"/>
      <c r="K3201" s="98"/>
      <c r="L3201" s="98"/>
      <c r="M3201" s="98"/>
      <c r="N3201" s="83"/>
      <c r="O3201" s="33"/>
      <c r="P3201" s="81"/>
      <c r="Q3201" s="33"/>
      <c r="R3201" s="39" t="s">
        <v>297</v>
      </c>
    </row>
    <row r="3202" spans="1:18" ht="18" customHeight="1" x14ac:dyDescent="0.15">
      <c r="A3202" s="30">
        <v>7</v>
      </c>
      <c r="B3202" s="31" t="s">
        <v>1548</v>
      </c>
      <c r="C3202" s="31">
        <v>1</v>
      </c>
      <c r="D3202" s="31" t="s">
        <v>1548</v>
      </c>
      <c r="E3202" s="31">
        <v>2</v>
      </c>
      <c r="F3202" s="31" t="s">
        <v>1596</v>
      </c>
      <c r="G3202" s="31">
        <v>19</v>
      </c>
      <c r="H3202" s="31" t="s">
        <v>42</v>
      </c>
      <c r="I3202" s="32">
        <v>11</v>
      </c>
      <c r="J3202" s="83" t="s">
        <v>43</v>
      </c>
      <c r="K3202" s="98">
        <v>872</v>
      </c>
      <c r="L3202" s="98">
        <v>862</v>
      </c>
      <c r="M3202" s="98">
        <f>K3202-L3202</f>
        <v>10</v>
      </c>
      <c r="N3202" s="83" t="s">
        <v>1647</v>
      </c>
      <c r="O3202" s="98">
        <v>20000</v>
      </c>
      <c r="P3202" s="81"/>
      <c r="Q3202" s="33"/>
      <c r="R3202" s="39" t="s">
        <v>297</v>
      </c>
    </row>
    <row r="3203" spans="1:18" ht="18" customHeight="1" x14ac:dyDescent="0.15">
      <c r="A3203" s="30">
        <v>7</v>
      </c>
      <c r="B3203" s="31" t="s">
        <v>1548</v>
      </c>
      <c r="C3203" s="31">
        <v>1</v>
      </c>
      <c r="D3203" s="31" t="s">
        <v>1548</v>
      </c>
      <c r="E3203" s="31">
        <v>2</v>
      </c>
      <c r="F3203" s="31" t="s">
        <v>1596</v>
      </c>
      <c r="G3203" s="31">
        <v>19</v>
      </c>
      <c r="H3203" s="31" t="s">
        <v>42</v>
      </c>
      <c r="I3203" s="31">
        <v>11</v>
      </c>
      <c r="J3203" s="84" t="s">
        <v>43</v>
      </c>
      <c r="K3203" s="98"/>
      <c r="L3203" s="98"/>
      <c r="M3203" s="98"/>
      <c r="N3203" s="83" t="s">
        <v>1648</v>
      </c>
      <c r="O3203" s="98">
        <v>270000</v>
      </c>
      <c r="P3203" s="81"/>
      <c r="Q3203" s="33"/>
      <c r="R3203" s="39" t="s">
        <v>297</v>
      </c>
    </row>
    <row r="3204" spans="1:18" ht="18" customHeight="1" x14ac:dyDescent="0.15">
      <c r="A3204" s="30">
        <v>7</v>
      </c>
      <c r="B3204" s="31" t="s">
        <v>1548</v>
      </c>
      <c r="C3204" s="31">
        <v>1</v>
      </c>
      <c r="D3204" s="31" t="s">
        <v>1548</v>
      </c>
      <c r="E3204" s="31">
        <v>2</v>
      </c>
      <c r="F3204" s="31" t="s">
        <v>1596</v>
      </c>
      <c r="G3204" s="31">
        <v>19</v>
      </c>
      <c r="H3204" s="31" t="s">
        <v>42</v>
      </c>
      <c r="I3204" s="31">
        <v>11</v>
      </c>
      <c r="J3204" s="84" t="s">
        <v>43</v>
      </c>
      <c r="K3204" s="98"/>
      <c r="L3204" s="98"/>
      <c r="M3204" s="98"/>
      <c r="N3204" s="83" t="s">
        <v>1649</v>
      </c>
      <c r="O3204" s="98">
        <v>225000</v>
      </c>
      <c r="P3204" s="81"/>
      <c r="Q3204" s="33"/>
      <c r="R3204" s="39" t="s">
        <v>297</v>
      </c>
    </row>
    <row r="3205" spans="1:18" ht="18" customHeight="1" x14ac:dyDescent="0.15">
      <c r="A3205" s="30">
        <v>7</v>
      </c>
      <c r="B3205" s="31" t="s">
        <v>1548</v>
      </c>
      <c r="C3205" s="31">
        <v>1</v>
      </c>
      <c r="D3205" s="31" t="s">
        <v>1548</v>
      </c>
      <c r="E3205" s="31">
        <v>2</v>
      </c>
      <c r="F3205" s="31" t="s">
        <v>1596</v>
      </c>
      <c r="G3205" s="31">
        <v>19</v>
      </c>
      <c r="H3205" s="31" t="s">
        <v>42</v>
      </c>
      <c r="I3205" s="31">
        <v>11</v>
      </c>
      <c r="J3205" s="84" t="s">
        <v>43</v>
      </c>
      <c r="K3205" s="98"/>
      <c r="L3205" s="98"/>
      <c r="M3205" s="98"/>
      <c r="N3205" s="83" t="s">
        <v>1650</v>
      </c>
      <c r="O3205" s="98">
        <v>20000</v>
      </c>
      <c r="P3205" s="81"/>
      <c r="Q3205" s="33"/>
      <c r="R3205" s="39" t="s">
        <v>297</v>
      </c>
    </row>
    <row r="3206" spans="1:18" ht="18" customHeight="1" x14ac:dyDescent="0.15">
      <c r="A3206" s="30">
        <v>7</v>
      </c>
      <c r="B3206" s="31" t="s">
        <v>1548</v>
      </c>
      <c r="C3206" s="31">
        <v>1</v>
      </c>
      <c r="D3206" s="31" t="s">
        <v>1548</v>
      </c>
      <c r="E3206" s="31">
        <v>2</v>
      </c>
      <c r="F3206" s="31" t="s">
        <v>1596</v>
      </c>
      <c r="G3206" s="31">
        <v>19</v>
      </c>
      <c r="H3206" s="31" t="s">
        <v>42</v>
      </c>
      <c r="I3206" s="31">
        <v>11</v>
      </c>
      <c r="J3206" s="84" t="s">
        <v>43</v>
      </c>
      <c r="K3206" s="98"/>
      <c r="L3206" s="98"/>
      <c r="M3206" s="98"/>
      <c r="N3206" s="83" t="s">
        <v>1651</v>
      </c>
      <c r="O3206" s="98">
        <v>200000</v>
      </c>
      <c r="P3206" s="81"/>
      <c r="Q3206" s="33"/>
      <c r="R3206" s="39" t="s">
        <v>297</v>
      </c>
    </row>
    <row r="3207" spans="1:18" ht="18" customHeight="1" x14ac:dyDescent="0.15">
      <c r="A3207" s="30">
        <v>7</v>
      </c>
      <c r="B3207" s="31" t="s">
        <v>1548</v>
      </c>
      <c r="C3207" s="31">
        <v>1</v>
      </c>
      <c r="D3207" s="31" t="s">
        <v>1548</v>
      </c>
      <c r="E3207" s="31">
        <v>2</v>
      </c>
      <c r="F3207" s="31" t="s">
        <v>1596</v>
      </c>
      <c r="G3207" s="31">
        <v>19</v>
      </c>
      <c r="H3207" s="31" t="s">
        <v>42</v>
      </c>
      <c r="I3207" s="31">
        <v>11</v>
      </c>
      <c r="J3207" s="84" t="s">
        <v>43</v>
      </c>
      <c r="K3207" s="98"/>
      <c r="L3207" s="98"/>
      <c r="M3207" s="98"/>
      <c r="N3207" s="83" t="s">
        <v>1652</v>
      </c>
      <c r="O3207" s="98">
        <v>100000</v>
      </c>
      <c r="P3207" s="81"/>
      <c r="Q3207" s="33"/>
      <c r="R3207" s="39" t="s">
        <v>297</v>
      </c>
    </row>
    <row r="3208" spans="1:18" ht="18" customHeight="1" x14ac:dyDescent="0.15">
      <c r="A3208" s="30">
        <v>7</v>
      </c>
      <c r="B3208" s="31" t="s">
        <v>1548</v>
      </c>
      <c r="C3208" s="31">
        <v>1</v>
      </c>
      <c r="D3208" s="31" t="s">
        <v>1548</v>
      </c>
      <c r="E3208" s="31">
        <v>2</v>
      </c>
      <c r="F3208" s="31" t="s">
        <v>1596</v>
      </c>
      <c r="G3208" s="31">
        <v>19</v>
      </c>
      <c r="H3208" s="31" t="s">
        <v>42</v>
      </c>
      <c r="I3208" s="31">
        <v>11</v>
      </c>
      <c r="J3208" s="84" t="s">
        <v>43</v>
      </c>
      <c r="K3208" s="98"/>
      <c r="L3208" s="98"/>
      <c r="M3208" s="98"/>
      <c r="N3208" s="83" t="s">
        <v>1653</v>
      </c>
      <c r="O3208" s="98">
        <v>5000</v>
      </c>
      <c r="P3208" s="81"/>
      <c r="Q3208" s="33"/>
      <c r="R3208" s="39" t="s">
        <v>297</v>
      </c>
    </row>
    <row r="3209" spans="1:18" ht="18" customHeight="1" x14ac:dyDescent="0.15">
      <c r="A3209" s="30">
        <v>7</v>
      </c>
      <c r="B3209" s="31" t="s">
        <v>1548</v>
      </c>
      <c r="C3209" s="31">
        <v>1</v>
      </c>
      <c r="D3209" s="31" t="s">
        <v>1548</v>
      </c>
      <c r="E3209" s="31">
        <v>2</v>
      </c>
      <c r="F3209" s="31" t="s">
        <v>1596</v>
      </c>
      <c r="G3209" s="31">
        <v>19</v>
      </c>
      <c r="H3209" s="31" t="s">
        <v>42</v>
      </c>
      <c r="I3209" s="31">
        <v>11</v>
      </c>
      <c r="J3209" s="84" t="s">
        <v>43</v>
      </c>
      <c r="K3209" s="98"/>
      <c r="L3209" s="98"/>
      <c r="M3209" s="98"/>
      <c r="N3209" s="83" t="s">
        <v>1654</v>
      </c>
      <c r="O3209" s="98">
        <v>10000</v>
      </c>
      <c r="P3209" s="81"/>
      <c r="Q3209" s="33"/>
      <c r="R3209" s="39" t="s">
        <v>297</v>
      </c>
    </row>
    <row r="3210" spans="1:18" ht="18" customHeight="1" x14ac:dyDescent="0.15">
      <c r="A3210" s="30">
        <v>7</v>
      </c>
      <c r="B3210" s="31" t="s">
        <v>1548</v>
      </c>
      <c r="C3210" s="31">
        <v>1</v>
      </c>
      <c r="D3210" s="31" t="s">
        <v>1548</v>
      </c>
      <c r="E3210" s="31">
        <v>2</v>
      </c>
      <c r="F3210" s="31" t="s">
        <v>1596</v>
      </c>
      <c r="G3210" s="31">
        <v>19</v>
      </c>
      <c r="H3210" s="31" t="s">
        <v>42</v>
      </c>
      <c r="I3210" s="31">
        <v>11</v>
      </c>
      <c r="J3210" s="84" t="s">
        <v>43</v>
      </c>
      <c r="K3210" s="98"/>
      <c r="L3210" s="98"/>
      <c r="M3210" s="98"/>
      <c r="N3210" s="83" t="s">
        <v>1655</v>
      </c>
      <c r="O3210" s="98">
        <v>4000</v>
      </c>
      <c r="P3210" s="81"/>
      <c r="Q3210" s="33"/>
      <c r="R3210" s="39" t="s">
        <v>297</v>
      </c>
    </row>
    <row r="3211" spans="1:18" ht="18" customHeight="1" x14ac:dyDescent="0.15">
      <c r="A3211" s="30">
        <v>7</v>
      </c>
      <c r="B3211" s="31" t="s">
        <v>1548</v>
      </c>
      <c r="C3211" s="31">
        <v>1</v>
      </c>
      <c r="D3211" s="31" t="s">
        <v>1548</v>
      </c>
      <c r="E3211" s="31">
        <v>2</v>
      </c>
      <c r="F3211" s="31" t="s">
        <v>1596</v>
      </c>
      <c r="G3211" s="31">
        <v>19</v>
      </c>
      <c r="H3211" s="31" t="s">
        <v>42</v>
      </c>
      <c r="I3211" s="31">
        <v>11</v>
      </c>
      <c r="J3211" s="84" t="s">
        <v>43</v>
      </c>
      <c r="K3211" s="98"/>
      <c r="L3211" s="98"/>
      <c r="M3211" s="98"/>
      <c r="N3211" s="83" t="s">
        <v>1656</v>
      </c>
      <c r="O3211" s="98">
        <v>8000</v>
      </c>
      <c r="P3211" s="81"/>
      <c r="Q3211" s="33"/>
      <c r="R3211" s="39" t="s">
        <v>297</v>
      </c>
    </row>
    <row r="3212" spans="1:18" ht="18" customHeight="1" x14ac:dyDescent="0.15">
      <c r="A3212" s="30">
        <v>7</v>
      </c>
      <c r="B3212" s="31" t="s">
        <v>1548</v>
      </c>
      <c r="C3212" s="31">
        <v>1</v>
      </c>
      <c r="D3212" s="31" t="s">
        <v>1548</v>
      </c>
      <c r="E3212" s="31">
        <v>2</v>
      </c>
      <c r="F3212" s="31" t="s">
        <v>1596</v>
      </c>
      <c r="G3212" s="31">
        <v>19</v>
      </c>
      <c r="H3212" s="31" t="s">
        <v>42</v>
      </c>
      <c r="I3212" s="31">
        <v>11</v>
      </c>
      <c r="J3212" s="84" t="s">
        <v>43</v>
      </c>
      <c r="K3212" s="98"/>
      <c r="L3212" s="98"/>
      <c r="M3212" s="98"/>
      <c r="N3212" s="83" t="s">
        <v>1657</v>
      </c>
      <c r="O3212" s="98">
        <v>10000</v>
      </c>
      <c r="P3212" s="81"/>
      <c r="Q3212" s="33"/>
      <c r="R3212" s="39" t="s">
        <v>297</v>
      </c>
    </row>
    <row r="3213" spans="1:18" ht="18" customHeight="1" x14ac:dyDescent="0.15">
      <c r="A3213" s="30">
        <v>7</v>
      </c>
      <c r="B3213" s="31" t="s">
        <v>1548</v>
      </c>
      <c r="C3213" s="31">
        <v>1</v>
      </c>
      <c r="D3213" s="31" t="s">
        <v>1548</v>
      </c>
      <c r="E3213" s="31">
        <v>2</v>
      </c>
      <c r="F3213" s="31" t="s">
        <v>1596</v>
      </c>
      <c r="G3213" s="31">
        <v>19</v>
      </c>
      <c r="H3213" s="31" t="s">
        <v>42</v>
      </c>
      <c r="I3213" s="32">
        <v>21</v>
      </c>
      <c r="J3213" s="83" t="s">
        <v>477</v>
      </c>
      <c r="K3213" s="98">
        <v>19400</v>
      </c>
      <c r="L3213" s="98">
        <v>18700</v>
      </c>
      <c r="M3213" s="98">
        <f>K3213-L3213</f>
        <v>700</v>
      </c>
      <c r="N3213" s="83" t="s">
        <v>1658</v>
      </c>
      <c r="O3213" s="98">
        <v>16700000</v>
      </c>
      <c r="P3213" s="81"/>
      <c r="Q3213" s="33"/>
      <c r="R3213" s="39" t="s">
        <v>297</v>
      </c>
    </row>
    <row r="3214" spans="1:18" ht="18" customHeight="1" x14ac:dyDescent="0.15">
      <c r="A3214" s="30">
        <v>7</v>
      </c>
      <c r="B3214" s="31" t="s">
        <v>1548</v>
      </c>
      <c r="C3214" s="31">
        <v>1</v>
      </c>
      <c r="D3214" s="31" t="s">
        <v>1548</v>
      </c>
      <c r="E3214" s="31">
        <v>2</v>
      </c>
      <c r="F3214" s="31" t="s">
        <v>1596</v>
      </c>
      <c r="G3214" s="31">
        <v>19</v>
      </c>
      <c r="H3214" s="31" t="s">
        <v>42</v>
      </c>
      <c r="I3214" s="31">
        <v>21</v>
      </c>
      <c r="J3214" s="84" t="s">
        <v>477</v>
      </c>
      <c r="K3214" s="98"/>
      <c r="L3214" s="98"/>
      <c r="M3214" s="98"/>
      <c r="N3214" s="83" t="s">
        <v>1659</v>
      </c>
      <c r="O3214" s="98"/>
      <c r="P3214" s="81"/>
      <c r="Q3214" s="33"/>
      <c r="R3214" s="39" t="s">
        <v>297</v>
      </c>
    </row>
    <row r="3215" spans="1:18" ht="18" customHeight="1" x14ac:dyDescent="0.15">
      <c r="A3215" s="30">
        <v>7</v>
      </c>
      <c r="B3215" s="31" t="s">
        <v>1548</v>
      </c>
      <c r="C3215" s="31">
        <v>1</v>
      </c>
      <c r="D3215" s="31" t="s">
        <v>1548</v>
      </c>
      <c r="E3215" s="31">
        <v>2</v>
      </c>
      <c r="F3215" s="31" t="s">
        <v>1596</v>
      </c>
      <c r="G3215" s="31">
        <v>19</v>
      </c>
      <c r="H3215" s="31" t="s">
        <v>42</v>
      </c>
      <c r="I3215" s="31">
        <v>21</v>
      </c>
      <c r="J3215" s="84" t="s">
        <v>477</v>
      </c>
      <c r="K3215" s="98"/>
      <c r="L3215" s="98"/>
      <c r="M3215" s="98"/>
      <c r="N3215" s="83" t="s">
        <v>1660</v>
      </c>
      <c r="O3215" s="98"/>
      <c r="P3215" s="81"/>
      <c r="Q3215" s="33"/>
      <c r="R3215" s="39" t="s">
        <v>297</v>
      </c>
    </row>
    <row r="3216" spans="1:18" ht="18" customHeight="1" x14ac:dyDescent="0.15">
      <c r="A3216" s="30">
        <v>7</v>
      </c>
      <c r="B3216" s="31" t="s">
        <v>1548</v>
      </c>
      <c r="C3216" s="31">
        <v>1</v>
      </c>
      <c r="D3216" s="31" t="s">
        <v>1548</v>
      </c>
      <c r="E3216" s="31">
        <v>2</v>
      </c>
      <c r="F3216" s="31" t="s">
        <v>1596</v>
      </c>
      <c r="G3216" s="31">
        <v>19</v>
      </c>
      <c r="H3216" s="31" t="s">
        <v>42</v>
      </c>
      <c r="I3216" s="31">
        <v>21</v>
      </c>
      <c r="J3216" s="84" t="s">
        <v>477</v>
      </c>
      <c r="K3216" s="98"/>
      <c r="L3216" s="98"/>
      <c r="M3216" s="98"/>
      <c r="N3216" s="83" t="s">
        <v>1661</v>
      </c>
      <c r="O3216" s="98"/>
      <c r="P3216" s="81"/>
      <c r="Q3216" s="33"/>
      <c r="R3216" s="39" t="s">
        <v>297</v>
      </c>
    </row>
    <row r="3217" spans="1:18" ht="18" customHeight="1" x14ac:dyDescent="0.15">
      <c r="A3217" s="30">
        <v>7</v>
      </c>
      <c r="B3217" s="31" t="s">
        <v>1548</v>
      </c>
      <c r="C3217" s="31">
        <v>1</v>
      </c>
      <c r="D3217" s="31" t="s">
        <v>1548</v>
      </c>
      <c r="E3217" s="31">
        <v>2</v>
      </c>
      <c r="F3217" s="31" t="s">
        <v>1596</v>
      </c>
      <c r="G3217" s="31">
        <v>19</v>
      </c>
      <c r="H3217" s="31" t="s">
        <v>42</v>
      </c>
      <c r="I3217" s="31">
        <v>21</v>
      </c>
      <c r="J3217" s="84" t="s">
        <v>477</v>
      </c>
      <c r="K3217" s="98"/>
      <c r="L3217" s="98"/>
      <c r="M3217" s="98"/>
      <c r="N3217" s="83" t="s">
        <v>1662</v>
      </c>
      <c r="O3217" s="98">
        <v>1500000</v>
      </c>
      <c r="P3217" s="81"/>
      <c r="Q3217" s="33"/>
      <c r="R3217" s="39" t="s">
        <v>297</v>
      </c>
    </row>
    <row r="3218" spans="1:18" ht="18" customHeight="1" x14ac:dyDescent="0.15">
      <c r="A3218" s="30">
        <v>7</v>
      </c>
      <c r="B3218" s="31" t="s">
        <v>1548</v>
      </c>
      <c r="C3218" s="31">
        <v>1</v>
      </c>
      <c r="D3218" s="31" t="s">
        <v>1548</v>
      </c>
      <c r="E3218" s="31">
        <v>2</v>
      </c>
      <c r="F3218" s="31" t="s">
        <v>1596</v>
      </c>
      <c r="G3218" s="31">
        <v>19</v>
      </c>
      <c r="H3218" s="31" t="s">
        <v>42</v>
      </c>
      <c r="I3218" s="31">
        <v>21</v>
      </c>
      <c r="J3218" s="84" t="s">
        <v>477</v>
      </c>
      <c r="K3218" s="98"/>
      <c r="L3218" s="98"/>
      <c r="M3218" s="98"/>
      <c r="N3218" s="83" t="s">
        <v>1663</v>
      </c>
      <c r="O3218" s="98"/>
      <c r="P3218" s="81"/>
      <c r="Q3218" s="33"/>
      <c r="R3218" s="39" t="s">
        <v>297</v>
      </c>
    </row>
    <row r="3219" spans="1:18" ht="18" customHeight="1" x14ac:dyDescent="0.15">
      <c r="A3219" s="30">
        <v>7</v>
      </c>
      <c r="B3219" s="31" t="s">
        <v>1548</v>
      </c>
      <c r="C3219" s="31">
        <v>1</v>
      </c>
      <c r="D3219" s="31" t="s">
        <v>1548</v>
      </c>
      <c r="E3219" s="31">
        <v>2</v>
      </c>
      <c r="F3219" s="31" t="s">
        <v>1596</v>
      </c>
      <c r="G3219" s="31">
        <v>19</v>
      </c>
      <c r="H3219" s="31" t="s">
        <v>42</v>
      </c>
      <c r="I3219" s="31">
        <v>21</v>
      </c>
      <c r="J3219" s="84" t="s">
        <v>477</v>
      </c>
      <c r="K3219" s="98"/>
      <c r="L3219" s="98"/>
      <c r="M3219" s="98"/>
      <c r="N3219" s="83" t="s">
        <v>1664</v>
      </c>
      <c r="O3219" s="98">
        <v>1200000</v>
      </c>
      <c r="P3219" s="81"/>
      <c r="Q3219" s="33"/>
      <c r="R3219" s="39" t="s">
        <v>297</v>
      </c>
    </row>
    <row r="3220" spans="1:18" ht="18" customHeight="1" x14ac:dyDescent="0.15">
      <c r="A3220" s="30">
        <v>7</v>
      </c>
      <c r="B3220" s="31" t="s">
        <v>1548</v>
      </c>
      <c r="C3220" s="31">
        <v>1</v>
      </c>
      <c r="D3220" s="31" t="s">
        <v>1548</v>
      </c>
      <c r="E3220" s="31">
        <v>2</v>
      </c>
      <c r="F3220" s="31" t="s">
        <v>1596</v>
      </c>
      <c r="G3220" s="31">
        <v>19</v>
      </c>
      <c r="H3220" s="31" t="s">
        <v>42</v>
      </c>
      <c r="I3220" s="31">
        <v>21</v>
      </c>
      <c r="J3220" s="84" t="s">
        <v>477</v>
      </c>
      <c r="K3220" s="98"/>
      <c r="L3220" s="98"/>
      <c r="M3220" s="98"/>
      <c r="N3220" s="83" t="s">
        <v>1665</v>
      </c>
      <c r="O3220" s="98"/>
      <c r="P3220" s="81"/>
      <c r="Q3220" s="33"/>
      <c r="R3220" s="39" t="s">
        <v>297</v>
      </c>
    </row>
    <row r="3221" spans="1:18" s="6" customFormat="1" ht="18" customHeight="1" x14ac:dyDescent="0.15">
      <c r="A3221" s="13">
        <v>7</v>
      </c>
      <c r="B3221" s="14" t="s">
        <v>2975</v>
      </c>
      <c r="C3221" s="19">
        <v>1</v>
      </c>
      <c r="D3221" s="14" t="s">
        <v>1548</v>
      </c>
      <c r="E3221" s="20">
        <v>3</v>
      </c>
      <c r="F3221" s="21" t="s">
        <v>3083</v>
      </c>
      <c r="G3221" s="20"/>
      <c r="H3221" s="21"/>
      <c r="I3221" s="20"/>
      <c r="J3221" s="20"/>
      <c r="K3221" s="22">
        <f>IF(C3221="",SUMIFS($K3222:$K$6096,$A3222:$A$6096,A3221,$E3222:$E$6096,""),IF(E3221="",SUMIFS($K3222:$K$6096,$A3222:$A$6096,A3221,$C3222:$C$6096,C3221,$G3222:$G$6096,""),IF(G3221="",SUMIFS($K3222:$K$6096,$A3222:$A$6096,A3221,$C3222:$C$6096,C3221,$E3222:$E$6096,E3221,$R3222:$R$6096,R3221),IF(I3221="",SUMIFS($K3222:$K$6096,$A3222:$A$6096,A3221,$C3222:$C$6096,C3221,$E3222:$E$6096,E3221,$G3222:$G$6096,G3221,$R3222:$R$6096,R3221),0))))</f>
        <v>94304</v>
      </c>
      <c r="L3221" s="22">
        <f>IF(C3221="",SUMIFS($L3222:$L$6096,$A3222:$A$6096,A3221,$E3222:$E$6096,""),IF(E3221="",SUMIFS($L3222:$L$6096,$A3222:$A$6096,A3221,$C3222:$C$6096,C3221,$G3222:$G$6096,""),IF(G3221="",SUMIFS($L3222:$L$6096,$A3222:$A$6096,A3221,$C3222:$C$6096,C3221,$E3222:$E$6096,E3221,$R3222:$R$6096,R3221),IF(I3221="",SUMIFS($L3222:$L$6096,$A3222:$A$6096,A3221,$C3222:$C$6096,C3221,$E3222:$E$6096,E3221,$G3222:$G$6096,G3221,$R3222:$R$6096,R3221),0))))</f>
        <v>97660</v>
      </c>
      <c r="M3221" s="22">
        <f t="shared" ref="M3221" si="189">K3221-L3221</f>
        <v>-3356</v>
      </c>
      <c r="N3221" s="77"/>
      <c r="O3221" s="23"/>
      <c r="P3221" s="60"/>
      <c r="Q3221" s="73">
        <f>IF(C3221="",SUMIFS($Q3222:$Q$6096,$A3222:$A$6096,A3221,$E3222:$E$6096,""),IF(E3221="",SUMIFS($Q3222:$Q$6096,$A3222:$A$6096,A3221,$C3222:$C$6096,C3221,$G3222:$G$6096,""),IF(G3221="",SUMIFS($Q3222:$Q$6096,$A3222:$A$6096,A3221,$C3222:$C$6096,C3221,$E3222:$E$6096,E3221,$R3222:$R$6096,R3221),IF(I3221="",SUMIFS($Q3222:$Q$6096,$A3222:$A$6096,A3221,$C3222:$C$6096,C3221,$E3222:$E$6096,E3221,$G3222:$G$6096,G3221,$R3222:$R$6096,R3221),0))))</f>
        <v>42180</v>
      </c>
      <c r="R3221" s="61" t="s">
        <v>3007</v>
      </c>
    </row>
    <row r="3222" spans="1:18" ht="18" customHeight="1" x14ac:dyDescent="0.15">
      <c r="A3222" s="30">
        <v>7</v>
      </c>
      <c r="B3222" s="31" t="s">
        <v>1548</v>
      </c>
      <c r="C3222" s="31">
        <v>1</v>
      </c>
      <c r="D3222" s="31" t="s">
        <v>1548</v>
      </c>
      <c r="E3222" s="31">
        <v>3</v>
      </c>
      <c r="F3222" s="31" t="s">
        <v>1666</v>
      </c>
      <c r="G3222" s="32">
        <v>11</v>
      </c>
      <c r="H3222" s="32" t="s">
        <v>33</v>
      </c>
      <c r="I3222" s="32"/>
      <c r="J3222" s="83"/>
      <c r="K3222" s="98"/>
      <c r="L3222" s="98"/>
      <c r="M3222" s="98"/>
      <c r="N3222" s="83"/>
      <c r="O3222" s="33"/>
      <c r="P3222" s="81" t="s">
        <v>2781</v>
      </c>
      <c r="Q3222" s="33">
        <v>1980</v>
      </c>
      <c r="R3222" s="39" t="s">
        <v>297</v>
      </c>
    </row>
    <row r="3223" spans="1:18" ht="18" customHeight="1" x14ac:dyDescent="0.15">
      <c r="A3223" s="30">
        <v>7</v>
      </c>
      <c r="B3223" s="31" t="s">
        <v>1548</v>
      </c>
      <c r="C3223" s="31">
        <v>1</v>
      </c>
      <c r="D3223" s="31" t="s">
        <v>1548</v>
      </c>
      <c r="E3223" s="31">
        <v>3</v>
      </c>
      <c r="F3223" s="31" t="s">
        <v>1666</v>
      </c>
      <c r="G3223" s="31">
        <v>11</v>
      </c>
      <c r="H3223" s="31" t="s">
        <v>33</v>
      </c>
      <c r="I3223" s="32">
        <v>5</v>
      </c>
      <c r="J3223" s="83" t="s">
        <v>47</v>
      </c>
      <c r="K3223" s="98">
        <v>372</v>
      </c>
      <c r="L3223" s="98">
        <v>360</v>
      </c>
      <c r="M3223" s="98">
        <f t="shared" ref="M3223:M3224" si="190">K3223-L3223</f>
        <v>12</v>
      </c>
      <c r="N3223" s="83" t="s">
        <v>4465</v>
      </c>
      <c r="O3223" s="98">
        <v>372000</v>
      </c>
      <c r="P3223" s="81" t="s">
        <v>2897</v>
      </c>
      <c r="Q3223" s="33">
        <v>37900</v>
      </c>
      <c r="R3223" s="39" t="s">
        <v>297</v>
      </c>
    </row>
    <row r="3224" spans="1:18" ht="18" customHeight="1" x14ac:dyDescent="0.15">
      <c r="A3224" s="30">
        <v>7</v>
      </c>
      <c r="B3224" s="31" t="s">
        <v>1548</v>
      </c>
      <c r="C3224" s="31">
        <v>1</v>
      </c>
      <c r="D3224" s="31" t="s">
        <v>1548</v>
      </c>
      <c r="E3224" s="31">
        <v>3</v>
      </c>
      <c r="F3224" s="31" t="s">
        <v>1666</v>
      </c>
      <c r="G3224" s="31">
        <v>11</v>
      </c>
      <c r="H3224" s="31" t="s">
        <v>33</v>
      </c>
      <c r="I3224" s="32">
        <v>6</v>
      </c>
      <c r="J3224" s="83" t="s">
        <v>1667</v>
      </c>
      <c r="K3224" s="98">
        <v>3200</v>
      </c>
      <c r="L3224" s="98">
        <v>3000</v>
      </c>
      <c r="M3224" s="98">
        <f t="shared" si="190"/>
        <v>200</v>
      </c>
      <c r="N3224" s="83" t="s">
        <v>1668</v>
      </c>
      <c r="O3224" s="98"/>
      <c r="P3224" s="81" t="s">
        <v>4787</v>
      </c>
      <c r="Q3224" s="33">
        <v>2300</v>
      </c>
      <c r="R3224" s="39" t="s">
        <v>297</v>
      </c>
    </row>
    <row r="3225" spans="1:18" ht="18" customHeight="1" x14ac:dyDescent="0.15">
      <c r="A3225" s="30">
        <v>7</v>
      </c>
      <c r="B3225" s="31" t="s">
        <v>1548</v>
      </c>
      <c r="C3225" s="31">
        <v>1</v>
      </c>
      <c r="D3225" s="31" t="s">
        <v>1548</v>
      </c>
      <c r="E3225" s="31">
        <v>3</v>
      </c>
      <c r="F3225" s="31" t="s">
        <v>1666</v>
      </c>
      <c r="G3225" s="31">
        <v>11</v>
      </c>
      <c r="H3225" s="31" t="s">
        <v>33</v>
      </c>
      <c r="I3225" s="31">
        <v>6</v>
      </c>
      <c r="J3225" s="84" t="s">
        <v>1667</v>
      </c>
      <c r="K3225" s="98"/>
      <c r="L3225" s="98"/>
      <c r="M3225" s="98"/>
      <c r="N3225" s="83" t="s">
        <v>1669</v>
      </c>
      <c r="O3225" s="98">
        <v>2000000</v>
      </c>
      <c r="P3225" s="81" t="s">
        <v>4786</v>
      </c>
      <c r="Q3225" s="33"/>
      <c r="R3225" s="39" t="s">
        <v>297</v>
      </c>
    </row>
    <row r="3226" spans="1:18" ht="18" customHeight="1" x14ac:dyDescent="0.15">
      <c r="A3226" s="30">
        <v>7</v>
      </c>
      <c r="B3226" s="31" t="s">
        <v>1548</v>
      </c>
      <c r="C3226" s="31">
        <v>1</v>
      </c>
      <c r="D3226" s="31" t="s">
        <v>1548</v>
      </c>
      <c r="E3226" s="31">
        <v>3</v>
      </c>
      <c r="F3226" s="31" t="s">
        <v>1666</v>
      </c>
      <c r="G3226" s="31">
        <v>11</v>
      </c>
      <c r="H3226" s="31" t="s">
        <v>33</v>
      </c>
      <c r="I3226" s="31">
        <v>6</v>
      </c>
      <c r="J3226" s="84" t="s">
        <v>1667</v>
      </c>
      <c r="K3226" s="98"/>
      <c r="L3226" s="98"/>
      <c r="M3226" s="98"/>
      <c r="N3226" s="83" t="s">
        <v>1670</v>
      </c>
      <c r="O3226" s="98"/>
      <c r="P3226" s="81"/>
      <c r="Q3226" s="33"/>
      <c r="R3226" s="39" t="s">
        <v>297</v>
      </c>
    </row>
    <row r="3227" spans="1:18" ht="18" customHeight="1" x14ac:dyDescent="0.15">
      <c r="A3227" s="30">
        <v>7</v>
      </c>
      <c r="B3227" s="31" t="s">
        <v>1548</v>
      </c>
      <c r="C3227" s="31">
        <v>1</v>
      </c>
      <c r="D3227" s="31" t="s">
        <v>1548</v>
      </c>
      <c r="E3227" s="31">
        <v>3</v>
      </c>
      <c r="F3227" s="31" t="s">
        <v>1666</v>
      </c>
      <c r="G3227" s="31">
        <v>11</v>
      </c>
      <c r="H3227" s="31" t="s">
        <v>33</v>
      </c>
      <c r="I3227" s="31">
        <v>6</v>
      </c>
      <c r="J3227" s="84" t="s">
        <v>1667</v>
      </c>
      <c r="K3227" s="98"/>
      <c r="L3227" s="98"/>
      <c r="M3227" s="98"/>
      <c r="N3227" s="83" t="s">
        <v>1671</v>
      </c>
      <c r="O3227" s="98">
        <v>700000</v>
      </c>
      <c r="P3227" s="81"/>
      <c r="Q3227" s="33"/>
      <c r="R3227" s="39" t="s">
        <v>297</v>
      </c>
    </row>
    <row r="3228" spans="1:18" ht="18" customHeight="1" x14ac:dyDescent="0.15">
      <c r="A3228" s="30">
        <v>7</v>
      </c>
      <c r="B3228" s="31" t="s">
        <v>1548</v>
      </c>
      <c r="C3228" s="31">
        <v>1</v>
      </c>
      <c r="D3228" s="31" t="s">
        <v>1548</v>
      </c>
      <c r="E3228" s="31">
        <v>3</v>
      </c>
      <c r="F3228" s="31" t="s">
        <v>1666</v>
      </c>
      <c r="G3228" s="31">
        <v>11</v>
      </c>
      <c r="H3228" s="31" t="s">
        <v>33</v>
      </c>
      <c r="I3228" s="31">
        <v>6</v>
      </c>
      <c r="J3228" s="84" t="s">
        <v>1667</v>
      </c>
      <c r="K3228" s="98"/>
      <c r="L3228" s="98"/>
      <c r="M3228" s="98"/>
      <c r="N3228" s="83" t="s">
        <v>1672</v>
      </c>
      <c r="O3228" s="98"/>
      <c r="P3228" s="81"/>
      <c r="Q3228" s="33"/>
      <c r="R3228" s="39" t="s">
        <v>297</v>
      </c>
    </row>
    <row r="3229" spans="1:18" ht="18" customHeight="1" x14ac:dyDescent="0.15">
      <c r="A3229" s="30">
        <v>7</v>
      </c>
      <c r="B3229" s="31" t="s">
        <v>1548</v>
      </c>
      <c r="C3229" s="31">
        <v>1</v>
      </c>
      <c r="D3229" s="31" t="s">
        <v>1548</v>
      </c>
      <c r="E3229" s="31">
        <v>3</v>
      </c>
      <c r="F3229" s="31" t="s">
        <v>1666</v>
      </c>
      <c r="G3229" s="31">
        <v>11</v>
      </c>
      <c r="H3229" s="31" t="s">
        <v>33</v>
      </c>
      <c r="I3229" s="31">
        <v>6</v>
      </c>
      <c r="J3229" s="84" t="s">
        <v>1667</v>
      </c>
      <c r="K3229" s="98"/>
      <c r="L3229" s="98"/>
      <c r="M3229" s="98"/>
      <c r="N3229" s="83" t="s">
        <v>1673</v>
      </c>
      <c r="O3229" s="98">
        <v>500000</v>
      </c>
      <c r="P3229" s="81"/>
      <c r="Q3229" s="33"/>
      <c r="R3229" s="39" t="s">
        <v>297</v>
      </c>
    </row>
    <row r="3230" spans="1:18" ht="18" customHeight="1" x14ac:dyDescent="0.15">
      <c r="A3230" s="30">
        <v>7</v>
      </c>
      <c r="B3230" s="31" t="s">
        <v>1548</v>
      </c>
      <c r="C3230" s="31">
        <v>1</v>
      </c>
      <c r="D3230" s="31" t="s">
        <v>1548</v>
      </c>
      <c r="E3230" s="31">
        <v>3</v>
      </c>
      <c r="F3230" s="31" t="s">
        <v>1666</v>
      </c>
      <c r="G3230" s="31">
        <v>11</v>
      </c>
      <c r="H3230" s="31" t="s">
        <v>33</v>
      </c>
      <c r="I3230" s="31">
        <v>6</v>
      </c>
      <c r="J3230" s="84" t="s">
        <v>1667</v>
      </c>
      <c r="K3230" s="98"/>
      <c r="L3230" s="98"/>
      <c r="M3230" s="98"/>
      <c r="N3230" s="83" t="s">
        <v>1674</v>
      </c>
      <c r="O3230" s="98"/>
      <c r="P3230" s="81"/>
      <c r="Q3230" s="33"/>
      <c r="R3230" s="39" t="s">
        <v>297</v>
      </c>
    </row>
    <row r="3231" spans="1:18" ht="18" customHeight="1" x14ac:dyDescent="0.15">
      <c r="A3231" s="30">
        <v>7</v>
      </c>
      <c r="B3231" s="31" t="s">
        <v>1548</v>
      </c>
      <c r="C3231" s="31">
        <v>1</v>
      </c>
      <c r="D3231" s="31" t="s">
        <v>1548</v>
      </c>
      <c r="E3231" s="31">
        <v>3</v>
      </c>
      <c r="F3231" s="31" t="s">
        <v>1666</v>
      </c>
      <c r="G3231" s="31">
        <v>11</v>
      </c>
      <c r="H3231" s="31" t="s">
        <v>33</v>
      </c>
      <c r="I3231" s="31">
        <v>6</v>
      </c>
      <c r="J3231" s="84" t="s">
        <v>1667</v>
      </c>
      <c r="K3231" s="98"/>
      <c r="L3231" s="98"/>
      <c r="M3231" s="98"/>
      <c r="N3231" s="83" t="s">
        <v>1675</v>
      </c>
      <c r="O3231" s="98"/>
      <c r="P3231" s="81"/>
      <c r="Q3231" s="33"/>
      <c r="R3231" s="39" t="s">
        <v>297</v>
      </c>
    </row>
    <row r="3232" spans="1:18" ht="18" customHeight="1" x14ac:dyDescent="0.15">
      <c r="A3232" s="30">
        <v>7</v>
      </c>
      <c r="B3232" s="31" t="s">
        <v>1548</v>
      </c>
      <c r="C3232" s="31">
        <v>1</v>
      </c>
      <c r="D3232" s="31" t="s">
        <v>1548</v>
      </c>
      <c r="E3232" s="31">
        <v>3</v>
      </c>
      <c r="F3232" s="31" t="s">
        <v>1666</v>
      </c>
      <c r="G3232" s="31">
        <v>11</v>
      </c>
      <c r="H3232" s="31" t="s">
        <v>33</v>
      </c>
      <c r="I3232" s="31">
        <v>6</v>
      </c>
      <c r="J3232" s="84" t="s">
        <v>1667</v>
      </c>
      <c r="K3232" s="98"/>
      <c r="L3232" s="98"/>
      <c r="M3232" s="98"/>
      <c r="N3232" s="83" t="s">
        <v>1676</v>
      </c>
      <c r="O3232" s="98"/>
      <c r="P3232" s="81"/>
      <c r="Q3232" s="33"/>
      <c r="R3232" s="39" t="s">
        <v>297</v>
      </c>
    </row>
    <row r="3233" spans="1:18" ht="18" customHeight="1" x14ac:dyDescent="0.15">
      <c r="A3233" s="30">
        <v>7</v>
      </c>
      <c r="B3233" s="31" t="s">
        <v>1548</v>
      </c>
      <c r="C3233" s="31">
        <v>1</v>
      </c>
      <c r="D3233" s="31" t="s">
        <v>1548</v>
      </c>
      <c r="E3233" s="31">
        <v>3</v>
      </c>
      <c r="F3233" s="31" t="s">
        <v>1666</v>
      </c>
      <c r="G3233" s="32">
        <v>12</v>
      </c>
      <c r="H3233" s="32" t="s">
        <v>36</v>
      </c>
      <c r="I3233" s="32"/>
      <c r="J3233" s="83"/>
      <c r="K3233" s="98"/>
      <c r="L3233" s="98"/>
      <c r="M3233" s="98"/>
      <c r="N3233" s="83"/>
      <c r="O3233" s="33"/>
      <c r="P3233" s="81"/>
      <c r="Q3233" s="33"/>
      <c r="R3233" s="39" t="s">
        <v>297</v>
      </c>
    </row>
    <row r="3234" spans="1:18" ht="18" customHeight="1" x14ac:dyDescent="0.15">
      <c r="A3234" s="30">
        <v>7</v>
      </c>
      <c r="B3234" s="31" t="s">
        <v>1548</v>
      </c>
      <c r="C3234" s="31">
        <v>1</v>
      </c>
      <c r="D3234" s="31" t="s">
        <v>1548</v>
      </c>
      <c r="E3234" s="31">
        <v>3</v>
      </c>
      <c r="F3234" s="31" t="s">
        <v>1666</v>
      </c>
      <c r="G3234" s="31">
        <v>12</v>
      </c>
      <c r="H3234" s="31" t="s">
        <v>36</v>
      </c>
      <c r="I3234" s="32">
        <v>11</v>
      </c>
      <c r="J3234" s="83" t="s">
        <v>38</v>
      </c>
      <c r="K3234" s="98">
        <v>1118</v>
      </c>
      <c r="L3234" s="98">
        <v>973</v>
      </c>
      <c r="M3234" s="98">
        <f>K3234-L3234</f>
        <v>145</v>
      </c>
      <c r="N3234" s="83" t="s">
        <v>1677</v>
      </c>
      <c r="O3234" s="98">
        <v>65773</v>
      </c>
      <c r="P3234" s="81"/>
      <c r="Q3234" s="33"/>
      <c r="R3234" s="39" t="s">
        <v>297</v>
      </c>
    </row>
    <row r="3235" spans="1:18" ht="18" customHeight="1" x14ac:dyDescent="0.15">
      <c r="A3235" s="30">
        <v>7</v>
      </c>
      <c r="B3235" s="31" t="s">
        <v>1548</v>
      </c>
      <c r="C3235" s="31">
        <v>1</v>
      </c>
      <c r="D3235" s="31" t="s">
        <v>1548</v>
      </c>
      <c r="E3235" s="31">
        <v>3</v>
      </c>
      <c r="F3235" s="31" t="s">
        <v>1666</v>
      </c>
      <c r="G3235" s="31">
        <v>12</v>
      </c>
      <c r="H3235" s="31" t="s">
        <v>36</v>
      </c>
      <c r="I3235" s="31">
        <v>11</v>
      </c>
      <c r="J3235" s="84" t="s">
        <v>38</v>
      </c>
      <c r="K3235" s="98"/>
      <c r="L3235" s="98"/>
      <c r="M3235" s="98"/>
      <c r="N3235" s="83" t="s">
        <v>1678</v>
      </c>
      <c r="O3235" s="98">
        <v>26908</v>
      </c>
      <c r="P3235" s="81"/>
      <c r="Q3235" s="33"/>
      <c r="R3235" s="39" t="s">
        <v>297</v>
      </c>
    </row>
    <row r="3236" spans="1:18" ht="18" customHeight="1" x14ac:dyDescent="0.15">
      <c r="A3236" s="30">
        <v>7</v>
      </c>
      <c r="B3236" s="31" t="s">
        <v>1548</v>
      </c>
      <c r="C3236" s="31">
        <v>1</v>
      </c>
      <c r="D3236" s="31" t="s">
        <v>1548</v>
      </c>
      <c r="E3236" s="31">
        <v>3</v>
      </c>
      <c r="F3236" s="31" t="s">
        <v>1666</v>
      </c>
      <c r="G3236" s="31">
        <v>12</v>
      </c>
      <c r="H3236" s="31" t="s">
        <v>36</v>
      </c>
      <c r="I3236" s="31">
        <v>11</v>
      </c>
      <c r="J3236" s="84" t="s">
        <v>38</v>
      </c>
      <c r="K3236" s="98"/>
      <c r="L3236" s="98"/>
      <c r="M3236" s="98"/>
      <c r="N3236" s="83" t="s">
        <v>1679</v>
      </c>
      <c r="O3236" s="98">
        <v>631410</v>
      </c>
      <c r="P3236" s="81"/>
      <c r="Q3236" s="33"/>
      <c r="R3236" s="39" t="s">
        <v>297</v>
      </c>
    </row>
    <row r="3237" spans="1:18" ht="18" customHeight="1" x14ac:dyDescent="0.15">
      <c r="A3237" s="30">
        <v>7</v>
      </c>
      <c r="B3237" s="31" t="s">
        <v>1548</v>
      </c>
      <c r="C3237" s="31">
        <v>1</v>
      </c>
      <c r="D3237" s="31" t="s">
        <v>1548</v>
      </c>
      <c r="E3237" s="31">
        <v>3</v>
      </c>
      <c r="F3237" s="31" t="s">
        <v>1666</v>
      </c>
      <c r="G3237" s="31">
        <v>12</v>
      </c>
      <c r="H3237" s="31" t="s">
        <v>36</v>
      </c>
      <c r="I3237" s="31">
        <v>11</v>
      </c>
      <c r="J3237" s="84" t="s">
        <v>38</v>
      </c>
      <c r="K3237" s="98"/>
      <c r="L3237" s="98"/>
      <c r="M3237" s="98"/>
      <c r="N3237" s="83" t="s">
        <v>1680</v>
      </c>
      <c r="O3237" s="98">
        <v>231733</v>
      </c>
      <c r="P3237" s="81"/>
      <c r="Q3237" s="33"/>
      <c r="R3237" s="39" t="s">
        <v>297</v>
      </c>
    </row>
    <row r="3238" spans="1:18" ht="18" customHeight="1" x14ac:dyDescent="0.15">
      <c r="A3238" s="30">
        <v>7</v>
      </c>
      <c r="B3238" s="31" t="s">
        <v>1548</v>
      </c>
      <c r="C3238" s="31">
        <v>1</v>
      </c>
      <c r="D3238" s="31" t="s">
        <v>1548</v>
      </c>
      <c r="E3238" s="31">
        <v>3</v>
      </c>
      <c r="F3238" s="31" t="s">
        <v>1666</v>
      </c>
      <c r="G3238" s="31">
        <v>12</v>
      </c>
      <c r="H3238" s="31" t="s">
        <v>36</v>
      </c>
      <c r="I3238" s="31">
        <v>11</v>
      </c>
      <c r="J3238" s="84" t="s">
        <v>38</v>
      </c>
      <c r="K3238" s="98"/>
      <c r="L3238" s="98"/>
      <c r="M3238" s="98"/>
      <c r="N3238" s="83" t="s">
        <v>1681</v>
      </c>
      <c r="O3238" s="98">
        <v>145000</v>
      </c>
      <c r="P3238" s="81"/>
      <c r="Q3238" s="33"/>
      <c r="R3238" s="39" t="s">
        <v>297</v>
      </c>
    </row>
    <row r="3239" spans="1:18" ht="18" customHeight="1" x14ac:dyDescent="0.15">
      <c r="A3239" s="30">
        <v>7</v>
      </c>
      <c r="B3239" s="31" t="s">
        <v>1548</v>
      </c>
      <c r="C3239" s="31">
        <v>1</v>
      </c>
      <c r="D3239" s="31" t="s">
        <v>1548</v>
      </c>
      <c r="E3239" s="31">
        <v>3</v>
      </c>
      <c r="F3239" s="31" t="s">
        <v>1666</v>
      </c>
      <c r="G3239" s="31">
        <v>12</v>
      </c>
      <c r="H3239" s="31" t="s">
        <v>36</v>
      </c>
      <c r="I3239" s="31">
        <v>11</v>
      </c>
      <c r="J3239" s="84" t="s">
        <v>38</v>
      </c>
      <c r="K3239" s="98"/>
      <c r="L3239" s="98"/>
      <c r="M3239" s="98"/>
      <c r="N3239" s="83" t="s">
        <v>1682</v>
      </c>
      <c r="O3239" s="98"/>
      <c r="P3239" s="81"/>
      <c r="Q3239" s="33"/>
      <c r="R3239" s="39" t="s">
        <v>297</v>
      </c>
    </row>
    <row r="3240" spans="1:18" ht="18" customHeight="1" x14ac:dyDescent="0.15">
      <c r="A3240" s="30">
        <v>7</v>
      </c>
      <c r="B3240" s="31" t="s">
        <v>1548</v>
      </c>
      <c r="C3240" s="31">
        <v>1</v>
      </c>
      <c r="D3240" s="31" t="s">
        <v>1548</v>
      </c>
      <c r="E3240" s="31">
        <v>3</v>
      </c>
      <c r="F3240" s="31" t="s">
        <v>1666</v>
      </c>
      <c r="G3240" s="31">
        <v>12</v>
      </c>
      <c r="H3240" s="31" t="s">
        <v>36</v>
      </c>
      <c r="I3240" s="31">
        <v>11</v>
      </c>
      <c r="J3240" s="84" t="s">
        <v>38</v>
      </c>
      <c r="K3240" s="98"/>
      <c r="L3240" s="98"/>
      <c r="M3240" s="98"/>
      <c r="N3240" s="83" t="s">
        <v>1683</v>
      </c>
      <c r="O3240" s="98">
        <v>16445</v>
      </c>
      <c r="P3240" s="81"/>
      <c r="Q3240" s="33"/>
      <c r="R3240" s="39" t="s">
        <v>297</v>
      </c>
    </row>
    <row r="3241" spans="1:18" ht="18" customHeight="1" x14ac:dyDescent="0.15">
      <c r="A3241" s="30">
        <v>7</v>
      </c>
      <c r="B3241" s="31" t="s">
        <v>1548</v>
      </c>
      <c r="C3241" s="31">
        <v>1</v>
      </c>
      <c r="D3241" s="31" t="s">
        <v>1548</v>
      </c>
      <c r="E3241" s="31">
        <v>3</v>
      </c>
      <c r="F3241" s="31" t="s">
        <v>1666</v>
      </c>
      <c r="G3241" s="32">
        <v>13</v>
      </c>
      <c r="H3241" s="32" t="s">
        <v>39</v>
      </c>
      <c r="I3241" s="32"/>
      <c r="J3241" s="83"/>
      <c r="K3241" s="98"/>
      <c r="L3241" s="98"/>
      <c r="M3241" s="98"/>
      <c r="N3241" s="83"/>
      <c r="O3241" s="33"/>
      <c r="P3241" s="81"/>
      <c r="Q3241" s="33"/>
      <c r="R3241" s="39" t="s">
        <v>297</v>
      </c>
    </row>
    <row r="3242" spans="1:18" ht="18" customHeight="1" x14ac:dyDescent="0.15">
      <c r="A3242" s="30">
        <v>7</v>
      </c>
      <c r="B3242" s="31" t="s">
        <v>1548</v>
      </c>
      <c r="C3242" s="31">
        <v>1</v>
      </c>
      <c r="D3242" s="31" t="s">
        <v>1548</v>
      </c>
      <c r="E3242" s="31">
        <v>3</v>
      </c>
      <c r="F3242" s="31" t="s">
        <v>1666</v>
      </c>
      <c r="G3242" s="31">
        <v>13</v>
      </c>
      <c r="H3242" s="31" t="s">
        <v>39</v>
      </c>
      <c r="I3242" s="32">
        <v>31</v>
      </c>
      <c r="J3242" s="83" t="s">
        <v>259</v>
      </c>
      <c r="K3242" s="98">
        <v>20500</v>
      </c>
      <c r="L3242" s="98">
        <v>24500</v>
      </c>
      <c r="M3242" s="98">
        <f>K3242-L3242</f>
        <v>-4000</v>
      </c>
      <c r="N3242" s="83" t="s">
        <v>1684</v>
      </c>
      <c r="O3242" s="98"/>
      <c r="P3242" s="81"/>
      <c r="Q3242" s="33"/>
      <c r="R3242" s="39" t="s">
        <v>297</v>
      </c>
    </row>
    <row r="3243" spans="1:18" ht="18" customHeight="1" x14ac:dyDescent="0.15">
      <c r="A3243" s="30">
        <v>7</v>
      </c>
      <c r="B3243" s="31" t="s">
        <v>1548</v>
      </c>
      <c r="C3243" s="31">
        <v>1</v>
      </c>
      <c r="D3243" s="31" t="s">
        <v>1548</v>
      </c>
      <c r="E3243" s="31">
        <v>3</v>
      </c>
      <c r="F3243" s="31" t="s">
        <v>1666</v>
      </c>
      <c r="G3243" s="31">
        <v>13</v>
      </c>
      <c r="H3243" s="31" t="s">
        <v>39</v>
      </c>
      <c r="I3243" s="31">
        <v>31</v>
      </c>
      <c r="J3243" s="84" t="s">
        <v>259</v>
      </c>
      <c r="K3243" s="98"/>
      <c r="L3243" s="98"/>
      <c r="M3243" s="98"/>
      <c r="N3243" s="83" t="s">
        <v>1685</v>
      </c>
      <c r="O3243" s="98">
        <v>6500000</v>
      </c>
      <c r="P3243" s="81"/>
      <c r="Q3243" s="33"/>
      <c r="R3243" s="39" t="s">
        <v>297</v>
      </c>
    </row>
    <row r="3244" spans="1:18" ht="18" customHeight="1" x14ac:dyDescent="0.15">
      <c r="A3244" s="30">
        <v>7</v>
      </c>
      <c r="B3244" s="31" t="s">
        <v>1548</v>
      </c>
      <c r="C3244" s="31">
        <v>1</v>
      </c>
      <c r="D3244" s="31" t="s">
        <v>1548</v>
      </c>
      <c r="E3244" s="31">
        <v>3</v>
      </c>
      <c r="F3244" s="31" t="s">
        <v>1666</v>
      </c>
      <c r="G3244" s="31">
        <v>13</v>
      </c>
      <c r="H3244" s="31" t="s">
        <v>39</v>
      </c>
      <c r="I3244" s="31">
        <v>31</v>
      </c>
      <c r="J3244" s="84" t="s">
        <v>259</v>
      </c>
      <c r="K3244" s="98"/>
      <c r="L3244" s="98"/>
      <c r="M3244" s="98"/>
      <c r="N3244" s="83" t="s">
        <v>1686</v>
      </c>
      <c r="O3244" s="98">
        <v>2000000</v>
      </c>
      <c r="P3244" s="81"/>
      <c r="Q3244" s="33"/>
      <c r="R3244" s="39" t="s">
        <v>297</v>
      </c>
    </row>
    <row r="3245" spans="1:18" ht="18" customHeight="1" x14ac:dyDescent="0.15">
      <c r="A3245" s="30">
        <v>7</v>
      </c>
      <c r="B3245" s="31" t="s">
        <v>1548</v>
      </c>
      <c r="C3245" s="31">
        <v>1</v>
      </c>
      <c r="D3245" s="31" t="s">
        <v>1548</v>
      </c>
      <c r="E3245" s="31">
        <v>3</v>
      </c>
      <c r="F3245" s="31" t="s">
        <v>1666</v>
      </c>
      <c r="G3245" s="31">
        <v>13</v>
      </c>
      <c r="H3245" s="31" t="s">
        <v>39</v>
      </c>
      <c r="I3245" s="31">
        <v>31</v>
      </c>
      <c r="J3245" s="84" t="s">
        <v>259</v>
      </c>
      <c r="K3245" s="98"/>
      <c r="L3245" s="98"/>
      <c r="M3245" s="98"/>
      <c r="N3245" s="83" t="s">
        <v>1687</v>
      </c>
      <c r="O3245" s="98">
        <v>12000000</v>
      </c>
      <c r="P3245" s="81"/>
      <c r="Q3245" s="33"/>
      <c r="R3245" s="39" t="s">
        <v>297</v>
      </c>
    </row>
    <row r="3246" spans="1:18" ht="18" customHeight="1" x14ac:dyDescent="0.15">
      <c r="A3246" s="30">
        <v>7</v>
      </c>
      <c r="B3246" s="31" t="s">
        <v>1548</v>
      </c>
      <c r="C3246" s="31">
        <v>1</v>
      </c>
      <c r="D3246" s="31" t="s">
        <v>1548</v>
      </c>
      <c r="E3246" s="31">
        <v>3</v>
      </c>
      <c r="F3246" s="31" t="s">
        <v>1666</v>
      </c>
      <c r="G3246" s="31">
        <v>13</v>
      </c>
      <c r="H3246" s="31" t="s">
        <v>39</v>
      </c>
      <c r="I3246" s="32">
        <v>61</v>
      </c>
      <c r="J3246" s="83" t="s">
        <v>58</v>
      </c>
      <c r="K3246" s="98">
        <v>165</v>
      </c>
      <c r="L3246" s="98">
        <v>0</v>
      </c>
      <c r="M3246" s="98">
        <f>K3246-L3246</f>
        <v>165</v>
      </c>
      <c r="N3246" s="83" t="s">
        <v>1688</v>
      </c>
      <c r="O3246" s="98">
        <v>165000</v>
      </c>
      <c r="P3246" s="81"/>
      <c r="Q3246" s="33"/>
      <c r="R3246" s="39" t="s">
        <v>297</v>
      </c>
    </row>
    <row r="3247" spans="1:18" ht="18" customHeight="1" x14ac:dyDescent="0.15">
      <c r="A3247" s="30">
        <v>7</v>
      </c>
      <c r="B3247" s="31" t="s">
        <v>1548</v>
      </c>
      <c r="C3247" s="31">
        <v>1</v>
      </c>
      <c r="D3247" s="31" t="s">
        <v>1548</v>
      </c>
      <c r="E3247" s="31">
        <v>3</v>
      </c>
      <c r="F3247" s="31" t="s">
        <v>1666</v>
      </c>
      <c r="G3247" s="31">
        <v>13</v>
      </c>
      <c r="H3247" s="31" t="s">
        <v>39</v>
      </c>
      <c r="I3247" s="31">
        <v>61</v>
      </c>
      <c r="J3247" s="84" t="s">
        <v>58</v>
      </c>
      <c r="K3247" s="98"/>
      <c r="L3247" s="98"/>
      <c r="M3247" s="98"/>
      <c r="N3247" s="83" t="s">
        <v>1689</v>
      </c>
      <c r="O3247" s="98"/>
      <c r="P3247" s="81"/>
      <c r="Q3247" s="33"/>
      <c r="R3247" s="39" t="s">
        <v>297</v>
      </c>
    </row>
    <row r="3248" spans="1:18" ht="18" customHeight="1" x14ac:dyDescent="0.15">
      <c r="A3248" s="30">
        <v>7</v>
      </c>
      <c r="B3248" s="31" t="s">
        <v>1548</v>
      </c>
      <c r="C3248" s="31">
        <v>1</v>
      </c>
      <c r="D3248" s="31" t="s">
        <v>1548</v>
      </c>
      <c r="E3248" s="31">
        <v>3</v>
      </c>
      <c r="F3248" s="31" t="s">
        <v>1666</v>
      </c>
      <c r="G3248" s="31">
        <v>13</v>
      </c>
      <c r="H3248" s="31" t="s">
        <v>39</v>
      </c>
      <c r="I3248" s="31">
        <v>61</v>
      </c>
      <c r="J3248" s="84" t="s">
        <v>58</v>
      </c>
      <c r="K3248" s="98"/>
      <c r="L3248" s="98"/>
      <c r="M3248" s="98"/>
      <c r="N3248" s="83" t="s">
        <v>1690</v>
      </c>
      <c r="O3248" s="98"/>
      <c r="P3248" s="81"/>
      <c r="Q3248" s="33"/>
      <c r="R3248" s="39" t="s">
        <v>297</v>
      </c>
    </row>
    <row r="3249" spans="1:18" ht="18" customHeight="1" x14ac:dyDescent="0.15">
      <c r="A3249" s="30">
        <v>7</v>
      </c>
      <c r="B3249" s="31" t="s">
        <v>1548</v>
      </c>
      <c r="C3249" s="31">
        <v>1</v>
      </c>
      <c r="D3249" s="31" t="s">
        <v>1548</v>
      </c>
      <c r="E3249" s="31">
        <v>3</v>
      </c>
      <c r="F3249" s="31" t="s">
        <v>1666</v>
      </c>
      <c r="G3249" s="32">
        <v>14</v>
      </c>
      <c r="H3249" s="32" t="s">
        <v>40</v>
      </c>
      <c r="I3249" s="32"/>
      <c r="J3249" s="83"/>
      <c r="K3249" s="98"/>
      <c r="L3249" s="98"/>
      <c r="M3249" s="98"/>
      <c r="N3249" s="83"/>
      <c r="O3249" s="33"/>
      <c r="P3249" s="81"/>
      <c r="Q3249" s="33"/>
      <c r="R3249" s="39" t="s">
        <v>297</v>
      </c>
    </row>
    <row r="3250" spans="1:18" ht="18" customHeight="1" x14ac:dyDescent="0.15">
      <c r="A3250" s="30">
        <v>7</v>
      </c>
      <c r="B3250" s="31" t="s">
        <v>1548</v>
      </c>
      <c r="C3250" s="31">
        <v>1</v>
      </c>
      <c r="D3250" s="31" t="s">
        <v>1548</v>
      </c>
      <c r="E3250" s="31">
        <v>3</v>
      </c>
      <c r="F3250" s="31" t="s">
        <v>1666</v>
      </c>
      <c r="G3250" s="31">
        <v>14</v>
      </c>
      <c r="H3250" s="31" t="s">
        <v>40</v>
      </c>
      <c r="I3250" s="32">
        <v>21</v>
      </c>
      <c r="J3250" s="83" t="s">
        <v>273</v>
      </c>
      <c r="K3250" s="98">
        <v>3854</v>
      </c>
      <c r="L3250" s="98">
        <v>3854</v>
      </c>
      <c r="M3250" s="98">
        <f>K3250-L3250</f>
        <v>0</v>
      </c>
      <c r="N3250" s="83" t="s">
        <v>1691</v>
      </c>
      <c r="O3250" s="98">
        <v>2792384</v>
      </c>
      <c r="P3250" s="81"/>
      <c r="Q3250" s="33"/>
      <c r="R3250" s="39" t="s">
        <v>297</v>
      </c>
    </row>
    <row r="3251" spans="1:18" ht="18" customHeight="1" x14ac:dyDescent="0.15">
      <c r="A3251" s="30">
        <v>7</v>
      </c>
      <c r="B3251" s="31" t="s">
        <v>1548</v>
      </c>
      <c r="C3251" s="31">
        <v>1</v>
      </c>
      <c r="D3251" s="31" t="s">
        <v>1548</v>
      </c>
      <c r="E3251" s="31">
        <v>3</v>
      </c>
      <c r="F3251" s="31" t="s">
        <v>1666</v>
      </c>
      <c r="G3251" s="31">
        <v>14</v>
      </c>
      <c r="H3251" s="31" t="s">
        <v>40</v>
      </c>
      <c r="I3251" s="31">
        <v>21</v>
      </c>
      <c r="J3251" s="84" t="s">
        <v>273</v>
      </c>
      <c r="K3251" s="98"/>
      <c r="L3251" s="98"/>
      <c r="M3251" s="98"/>
      <c r="N3251" s="83" t="s">
        <v>1692</v>
      </c>
      <c r="O3251" s="98">
        <v>767000</v>
      </c>
      <c r="P3251" s="81"/>
      <c r="Q3251" s="33"/>
      <c r="R3251" s="39" t="s">
        <v>297</v>
      </c>
    </row>
    <row r="3252" spans="1:18" ht="18" customHeight="1" x14ac:dyDescent="0.15">
      <c r="A3252" s="30">
        <v>7</v>
      </c>
      <c r="B3252" s="31" t="s">
        <v>1548</v>
      </c>
      <c r="C3252" s="31">
        <v>1</v>
      </c>
      <c r="D3252" s="31" t="s">
        <v>1548</v>
      </c>
      <c r="E3252" s="31">
        <v>3</v>
      </c>
      <c r="F3252" s="31" t="s">
        <v>1666</v>
      </c>
      <c r="G3252" s="31">
        <v>14</v>
      </c>
      <c r="H3252" s="31" t="s">
        <v>40</v>
      </c>
      <c r="I3252" s="31">
        <v>21</v>
      </c>
      <c r="J3252" s="84" t="s">
        <v>273</v>
      </c>
      <c r="K3252" s="98"/>
      <c r="L3252" s="98"/>
      <c r="M3252" s="98"/>
      <c r="N3252" s="83" t="s">
        <v>1693</v>
      </c>
      <c r="O3252" s="98">
        <v>293900</v>
      </c>
      <c r="P3252" s="81"/>
      <c r="Q3252" s="33"/>
      <c r="R3252" s="39" t="s">
        <v>297</v>
      </c>
    </row>
    <row r="3253" spans="1:18" ht="18" customHeight="1" x14ac:dyDescent="0.15">
      <c r="A3253" s="30">
        <v>7</v>
      </c>
      <c r="B3253" s="31" t="s">
        <v>1548</v>
      </c>
      <c r="C3253" s="31">
        <v>1</v>
      </c>
      <c r="D3253" s="31" t="s">
        <v>1548</v>
      </c>
      <c r="E3253" s="31">
        <v>3</v>
      </c>
      <c r="F3253" s="31" t="s">
        <v>1666</v>
      </c>
      <c r="G3253" s="32">
        <v>15</v>
      </c>
      <c r="H3253" s="32" t="s">
        <v>50</v>
      </c>
      <c r="I3253" s="32"/>
      <c r="J3253" s="83"/>
      <c r="K3253" s="98"/>
      <c r="L3253" s="98"/>
      <c r="M3253" s="98"/>
      <c r="N3253" s="83"/>
      <c r="O3253" s="33"/>
      <c r="P3253" s="81"/>
      <c r="Q3253" s="33"/>
      <c r="R3253" s="39" t="s">
        <v>297</v>
      </c>
    </row>
    <row r="3254" spans="1:18" ht="18" customHeight="1" x14ac:dyDescent="0.15">
      <c r="A3254" s="30">
        <v>7</v>
      </c>
      <c r="B3254" s="31" t="s">
        <v>1548</v>
      </c>
      <c r="C3254" s="31">
        <v>1</v>
      </c>
      <c r="D3254" s="31" t="s">
        <v>1548</v>
      </c>
      <c r="E3254" s="31">
        <v>3</v>
      </c>
      <c r="F3254" s="31" t="s">
        <v>1666</v>
      </c>
      <c r="G3254" s="31">
        <v>15</v>
      </c>
      <c r="H3254" s="31" t="s">
        <v>50</v>
      </c>
      <c r="I3254" s="32">
        <v>1</v>
      </c>
      <c r="J3254" s="83" t="s">
        <v>51</v>
      </c>
      <c r="K3254" s="98">
        <v>47889</v>
      </c>
      <c r="L3254" s="98">
        <v>58183</v>
      </c>
      <c r="M3254" s="98">
        <f>K3254-L3254</f>
        <v>-10294</v>
      </c>
      <c r="N3254" s="83" t="s">
        <v>1694</v>
      </c>
      <c r="O3254" s="98"/>
      <c r="P3254" s="81"/>
      <c r="Q3254" s="33"/>
      <c r="R3254" s="39" t="s">
        <v>297</v>
      </c>
    </row>
    <row r="3255" spans="1:18" ht="18" customHeight="1" x14ac:dyDescent="0.15">
      <c r="A3255" s="30">
        <v>7</v>
      </c>
      <c r="B3255" s="31" t="s">
        <v>1548</v>
      </c>
      <c r="C3255" s="31">
        <v>1</v>
      </c>
      <c r="D3255" s="31" t="s">
        <v>1548</v>
      </c>
      <c r="E3255" s="31">
        <v>3</v>
      </c>
      <c r="F3255" s="31" t="s">
        <v>1666</v>
      </c>
      <c r="G3255" s="31">
        <v>15</v>
      </c>
      <c r="H3255" s="31" t="s">
        <v>50</v>
      </c>
      <c r="I3255" s="31">
        <v>1</v>
      </c>
      <c r="J3255" s="84" t="s">
        <v>51</v>
      </c>
      <c r="K3255" s="98"/>
      <c r="L3255" s="98"/>
      <c r="M3255" s="98"/>
      <c r="N3255" s="83" t="s">
        <v>1695</v>
      </c>
      <c r="O3255" s="98">
        <v>12980000</v>
      </c>
      <c r="P3255" s="81"/>
      <c r="Q3255" s="33"/>
      <c r="R3255" s="39" t="s">
        <v>297</v>
      </c>
    </row>
    <row r="3256" spans="1:18" ht="18" customHeight="1" x14ac:dyDescent="0.15">
      <c r="A3256" s="30">
        <v>7</v>
      </c>
      <c r="B3256" s="31" t="s">
        <v>1548</v>
      </c>
      <c r="C3256" s="31">
        <v>1</v>
      </c>
      <c r="D3256" s="31" t="s">
        <v>1548</v>
      </c>
      <c r="E3256" s="31">
        <v>3</v>
      </c>
      <c r="F3256" s="31" t="s">
        <v>1666</v>
      </c>
      <c r="G3256" s="31">
        <v>15</v>
      </c>
      <c r="H3256" s="31" t="s">
        <v>50</v>
      </c>
      <c r="I3256" s="31">
        <v>1</v>
      </c>
      <c r="J3256" s="84" t="s">
        <v>51</v>
      </c>
      <c r="K3256" s="98"/>
      <c r="L3256" s="98"/>
      <c r="M3256" s="98"/>
      <c r="N3256" s="83" t="s">
        <v>1696</v>
      </c>
      <c r="O3256" s="98">
        <v>9020000</v>
      </c>
      <c r="P3256" s="81"/>
      <c r="Q3256" s="33"/>
      <c r="R3256" s="39" t="s">
        <v>297</v>
      </c>
    </row>
    <row r="3257" spans="1:18" ht="18" customHeight="1" x14ac:dyDescent="0.15">
      <c r="A3257" s="30">
        <v>7</v>
      </c>
      <c r="B3257" s="31" t="s">
        <v>1548</v>
      </c>
      <c r="C3257" s="31">
        <v>1</v>
      </c>
      <c r="D3257" s="31" t="s">
        <v>1548</v>
      </c>
      <c r="E3257" s="31">
        <v>3</v>
      </c>
      <c r="F3257" s="31" t="s">
        <v>1666</v>
      </c>
      <c r="G3257" s="31">
        <v>15</v>
      </c>
      <c r="H3257" s="31" t="s">
        <v>50</v>
      </c>
      <c r="I3257" s="31">
        <v>1</v>
      </c>
      <c r="J3257" s="84" t="s">
        <v>51</v>
      </c>
      <c r="K3257" s="98"/>
      <c r="L3257" s="98"/>
      <c r="M3257" s="98"/>
      <c r="N3257" s="83" t="s">
        <v>1697</v>
      </c>
      <c r="O3257" s="98">
        <v>4675000</v>
      </c>
      <c r="P3257" s="81"/>
      <c r="Q3257" s="33"/>
      <c r="R3257" s="39" t="s">
        <v>297</v>
      </c>
    </row>
    <row r="3258" spans="1:18" ht="18" customHeight="1" x14ac:dyDescent="0.15">
      <c r="A3258" s="30">
        <v>7</v>
      </c>
      <c r="B3258" s="31" t="s">
        <v>1548</v>
      </c>
      <c r="C3258" s="31">
        <v>1</v>
      </c>
      <c r="D3258" s="31" t="s">
        <v>1548</v>
      </c>
      <c r="E3258" s="31">
        <v>3</v>
      </c>
      <c r="F3258" s="31" t="s">
        <v>1666</v>
      </c>
      <c r="G3258" s="31">
        <v>15</v>
      </c>
      <c r="H3258" s="31" t="s">
        <v>50</v>
      </c>
      <c r="I3258" s="31">
        <v>1</v>
      </c>
      <c r="J3258" s="84" t="s">
        <v>51</v>
      </c>
      <c r="K3258" s="98"/>
      <c r="L3258" s="98"/>
      <c r="M3258" s="98"/>
      <c r="N3258" s="83" t="s">
        <v>1698</v>
      </c>
      <c r="O3258" s="98">
        <v>3267000</v>
      </c>
      <c r="P3258" s="81"/>
      <c r="Q3258" s="33"/>
      <c r="R3258" s="39" t="s">
        <v>297</v>
      </c>
    </row>
    <row r="3259" spans="1:18" ht="18" customHeight="1" x14ac:dyDescent="0.15">
      <c r="A3259" s="30">
        <v>7</v>
      </c>
      <c r="B3259" s="31" t="s">
        <v>1548</v>
      </c>
      <c r="C3259" s="31">
        <v>1</v>
      </c>
      <c r="D3259" s="31" t="s">
        <v>1548</v>
      </c>
      <c r="E3259" s="31">
        <v>3</v>
      </c>
      <c r="F3259" s="31" t="s">
        <v>1666</v>
      </c>
      <c r="G3259" s="31">
        <v>15</v>
      </c>
      <c r="H3259" s="31" t="s">
        <v>50</v>
      </c>
      <c r="I3259" s="31">
        <v>1</v>
      </c>
      <c r="J3259" s="84" t="s">
        <v>51</v>
      </c>
      <c r="K3259" s="98"/>
      <c r="L3259" s="98"/>
      <c r="M3259" s="98"/>
      <c r="N3259" s="83" t="s">
        <v>1699</v>
      </c>
      <c r="O3259" s="98">
        <v>5082000</v>
      </c>
      <c r="P3259" s="81"/>
      <c r="Q3259" s="33"/>
      <c r="R3259" s="39" t="s">
        <v>297</v>
      </c>
    </row>
    <row r="3260" spans="1:18" ht="18" customHeight="1" x14ac:dyDescent="0.15">
      <c r="A3260" s="30">
        <v>7</v>
      </c>
      <c r="B3260" s="31" t="s">
        <v>1548</v>
      </c>
      <c r="C3260" s="31">
        <v>1</v>
      </c>
      <c r="D3260" s="31" t="s">
        <v>1548</v>
      </c>
      <c r="E3260" s="31">
        <v>3</v>
      </c>
      <c r="F3260" s="31" t="s">
        <v>1666</v>
      </c>
      <c r="G3260" s="31">
        <v>15</v>
      </c>
      <c r="H3260" s="31" t="s">
        <v>50</v>
      </c>
      <c r="I3260" s="31">
        <v>1</v>
      </c>
      <c r="J3260" s="84" t="s">
        <v>51</v>
      </c>
      <c r="K3260" s="98"/>
      <c r="L3260" s="98"/>
      <c r="M3260" s="98"/>
      <c r="N3260" s="83" t="s">
        <v>1700</v>
      </c>
      <c r="O3260" s="98">
        <v>885600</v>
      </c>
      <c r="P3260" s="81"/>
      <c r="Q3260" s="33"/>
      <c r="R3260" s="39" t="s">
        <v>297</v>
      </c>
    </row>
    <row r="3261" spans="1:18" ht="18" customHeight="1" x14ac:dyDescent="0.15">
      <c r="A3261" s="30">
        <v>7</v>
      </c>
      <c r="B3261" s="31" t="s">
        <v>1548</v>
      </c>
      <c r="C3261" s="31">
        <v>1</v>
      </c>
      <c r="D3261" s="31" t="s">
        <v>1548</v>
      </c>
      <c r="E3261" s="31">
        <v>3</v>
      </c>
      <c r="F3261" s="31" t="s">
        <v>1666</v>
      </c>
      <c r="G3261" s="31">
        <v>15</v>
      </c>
      <c r="H3261" s="31" t="s">
        <v>50</v>
      </c>
      <c r="I3261" s="31">
        <v>1</v>
      </c>
      <c r="J3261" s="84" t="s">
        <v>51</v>
      </c>
      <c r="K3261" s="98"/>
      <c r="L3261" s="98"/>
      <c r="M3261" s="98"/>
      <c r="N3261" s="83" t="s">
        <v>1701</v>
      </c>
      <c r="O3261" s="98">
        <v>486000</v>
      </c>
      <c r="P3261" s="81"/>
      <c r="Q3261" s="33"/>
      <c r="R3261" s="39" t="s">
        <v>297</v>
      </c>
    </row>
    <row r="3262" spans="1:18" ht="18" customHeight="1" x14ac:dyDescent="0.15">
      <c r="A3262" s="30">
        <v>7</v>
      </c>
      <c r="B3262" s="31" t="s">
        <v>1548</v>
      </c>
      <c r="C3262" s="31">
        <v>1</v>
      </c>
      <c r="D3262" s="31" t="s">
        <v>1548</v>
      </c>
      <c r="E3262" s="31">
        <v>3</v>
      </c>
      <c r="F3262" s="31" t="s">
        <v>1666</v>
      </c>
      <c r="G3262" s="31">
        <v>15</v>
      </c>
      <c r="H3262" s="31" t="s">
        <v>50</v>
      </c>
      <c r="I3262" s="31">
        <v>1</v>
      </c>
      <c r="J3262" s="84" t="s">
        <v>51</v>
      </c>
      <c r="K3262" s="98"/>
      <c r="L3262" s="98"/>
      <c r="M3262" s="98"/>
      <c r="N3262" s="83" t="s">
        <v>1702</v>
      </c>
      <c r="O3262" s="98"/>
      <c r="P3262" s="81"/>
      <c r="Q3262" s="33"/>
      <c r="R3262" s="39" t="s">
        <v>297</v>
      </c>
    </row>
    <row r="3263" spans="1:18" ht="18" customHeight="1" x14ac:dyDescent="0.15">
      <c r="A3263" s="30">
        <v>7</v>
      </c>
      <c r="B3263" s="31" t="s">
        <v>1548</v>
      </c>
      <c r="C3263" s="31">
        <v>1</v>
      </c>
      <c r="D3263" s="31" t="s">
        <v>1548</v>
      </c>
      <c r="E3263" s="31">
        <v>3</v>
      </c>
      <c r="F3263" s="31" t="s">
        <v>1666</v>
      </c>
      <c r="G3263" s="31">
        <v>15</v>
      </c>
      <c r="H3263" s="31" t="s">
        <v>50</v>
      </c>
      <c r="I3263" s="31">
        <v>1</v>
      </c>
      <c r="J3263" s="84" t="s">
        <v>51</v>
      </c>
      <c r="K3263" s="98"/>
      <c r="L3263" s="98"/>
      <c r="M3263" s="98"/>
      <c r="N3263" s="83" t="s">
        <v>1703</v>
      </c>
      <c r="O3263" s="98"/>
      <c r="P3263" s="81"/>
      <c r="Q3263" s="33"/>
      <c r="R3263" s="39" t="s">
        <v>297</v>
      </c>
    </row>
    <row r="3264" spans="1:18" ht="18" customHeight="1" x14ac:dyDescent="0.15">
      <c r="A3264" s="30">
        <v>7</v>
      </c>
      <c r="B3264" s="31" t="s">
        <v>1548</v>
      </c>
      <c r="C3264" s="31">
        <v>1</v>
      </c>
      <c r="D3264" s="31" t="s">
        <v>1548</v>
      </c>
      <c r="E3264" s="31">
        <v>3</v>
      </c>
      <c r="F3264" s="31" t="s">
        <v>1666</v>
      </c>
      <c r="G3264" s="31">
        <v>15</v>
      </c>
      <c r="H3264" s="31" t="s">
        <v>50</v>
      </c>
      <c r="I3264" s="31">
        <v>1</v>
      </c>
      <c r="J3264" s="84" t="s">
        <v>51</v>
      </c>
      <c r="K3264" s="98"/>
      <c r="L3264" s="98"/>
      <c r="M3264" s="98"/>
      <c r="N3264" s="83" t="s">
        <v>1704</v>
      </c>
      <c r="O3264" s="98">
        <v>3245000</v>
      </c>
      <c r="P3264" s="81"/>
      <c r="Q3264" s="33"/>
      <c r="R3264" s="39" t="s">
        <v>297</v>
      </c>
    </row>
    <row r="3265" spans="1:18" ht="18" customHeight="1" x14ac:dyDescent="0.15">
      <c r="A3265" s="30">
        <v>7</v>
      </c>
      <c r="B3265" s="31" t="s">
        <v>1548</v>
      </c>
      <c r="C3265" s="31">
        <v>1</v>
      </c>
      <c r="D3265" s="31" t="s">
        <v>1548</v>
      </c>
      <c r="E3265" s="31">
        <v>3</v>
      </c>
      <c r="F3265" s="31" t="s">
        <v>1666</v>
      </c>
      <c r="G3265" s="31">
        <v>15</v>
      </c>
      <c r="H3265" s="31" t="s">
        <v>50</v>
      </c>
      <c r="I3265" s="31">
        <v>1</v>
      </c>
      <c r="J3265" s="84" t="s">
        <v>51</v>
      </c>
      <c r="K3265" s="98"/>
      <c r="L3265" s="98"/>
      <c r="M3265" s="98"/>
      <c r="N3265" s="83" t="s">
        <v>1705</v>
      </c>
      <c r="O3265" s="98">
        <v>3522200</v>
      </c>
      <c r="P3265" s="81"/>
      <c r="Q3265" s="33"/>
      <c r="R3265" s="39" t="s">
        <v>297</v>
      </c>
    </row>
    <row r="3266" spans="1:18" ht="18" customHeight="1" x14ac:dyDescent="0.15">
      <c r="A3266" s="30">
        <v>7</v>
      </c>
      <c r="B3266" s="31" t="s">
        <v>1548</v>
      </c>
      <c r="C3266" s="31">
        <v>1</v>
      </c>
      <c r="D3266" s="31" t="s">
        <v>1548</v>
      </c>
      <c r="E3266" s="31">
        <v>3</v>
      </c>
      <c r="F3266" s="31" t="s">
        <v>1666</v>
      </c>
      <c r="G3266" s="31">
        <v>15</v>
      </c>
      <c r="H3266" s="31" t="s">
        <v>50</v>
      </c>
      <c r="I3266" s="31">
        <v>1</v>
      </c>
      <c r="J3266" s="84" t="s">
        <v>51</v>
      </c>
      <c r="K3266" s="98"/>
      <c r="L3266" s="98"/>
      <c r="M3266" s="98"/>
      <c r="N3266" s="83" t="s">
        <v>1706</v>
      </c>
      <c r="O3266" s="98"/>
      <c r="P3266" s="81"/>
      <c r="Q3266" s="33"/>
      <c r="R3266" s="39" t="s">
        <v>297</v>
      </c>
    </row>
    <row r="3267" spans="1:18" ht="18" customHeight="1" x14ac:dyDescent="0.15">
      <c r="A3267" s="30">
        <v>7</v>
      </c>
      <c r="B3267" s="31" t="s">
        <v>1548</v>
      </c>
      <c r="C3267" s="31">
        <v>1</v>
      </c>
      <c r="D3267" s="31" t="s">
        <v>1548</v>
      </c>
      <c r="E3267" s="31">
        <v>3</v>
      </c>
      <c r="F3267" s="31" t="s">
        <v>1666</v>
      </c>
      <c r="G3267" s="31">
        <v>15</v>
      </c>
      <c r="H3267" s="31" t="s">
        <v>50</v>
      </c>
      <c r="I3267" s="31">
        <v>1</v>
      </c>
      <c r="J3267" s="84" t="s">
        <v>51</v>
      </c>
      <c r="K3267" s="98"/>
      <c r="L3267" s="98"/>
      <c r="M3267" s="98"/>
      <c r="N3267" s="83" t="s">
        <v>1707</v>
      </c>
      <c r="O3267" s="98"/>
      <c r="P3267" s="81"/>
      <c r="Q3267" s="33"/>
      <c r="R3267" s="39" t="s">
        <v>297</v>
      </c>
    </row>
    <row r="3268" spans="1:18" ht="18" customHeight="1" x14ac:dyDescent="0.15">
      <c r="A3268" s="30">
        <v>7</v>
      </c>
      <c r="B3268" s="31" t="s">
        <v>1548</v>
      </c>
      <c r="C3268" s="31">
        <v>1</v>
      </c>
      <c r="D3268" s="31" t="s">
        <v>1548</v>
      </c>
      <c r="E3268" s="31">
        <v>3</v>
      </c>
      <c r="F3268" s="31" t="s">
        <v>1666</v>
      </c>
      <c r="G3268" s="31">
        <v>15</v>
      </c>
      <c r="H3268" s="31" t="s">
        <v>50</v>
      </c>
      <c r="I3268" s="31">
        <v>1</v>
      </c>
      <c r="J3268" s="84" t="s">
        <v>51</v>
      </c>
      <c r="K3268" s="98"/>
      <c r="L3268" s="98"/>
      <c r="M3268" s="98"/>
      <c r="N3268" s="83" t="s">
        <v>1708</v>
      </c>
      <c r="O3268" s="98">
        <v>1100000</v>
      </c>
      <c r="P3268" s="81"/>
      <c r="Q3268" s="33"/>
      <c r="R3268" s="39" t="s">
        <v>297</v>
      </c>
    </row>
    <row r="3269" spans="1:18" ht="18" customHeight="1" x14ac:dyDescent="0.15">
      <c r="A3269" s="30">
        <v>7</v>
      </c>
      <c r="B3269" s="31" t="s">
        <v>1548</v>
      </c>
      <c r="C3269" s="31">
        <v>1</v>
      </c>
      <c r="D3269" s="31" t="s">
        <v>1548</v>
      </c>
      <c r="E3269" s="31">
        <v>3</v>
      </c>
      <c r="F3269" s="31" t="s">
        <v>1666</v>
      </c>
      <c r="G3269" s="31">
        <v>15</v>
      </c>
      <c r="H3269" s="31" t="s">
        <v>50</v>
      </c>
      <c r="I3269" s="31">
        <v>1</v>
      </c>
      <c r="J3269" s="84" t="s">
        <v>51</v>
      </c>
      <c r="K3269" s="98"/>
      <c r="L3269" s="98"/>
      <c r="M3269" s="98"/>
      <c r="N3269" s="83" t="s">
        <v>1709</v>
      </c>
      <c r="O3269" s="98"/>
      <c r="P3269" s="81"/>
      <c r="Q3269" s="33"/>
      <c r="R3269" s="39" t="s">
        <v>297</v>
      </c>
    </row>
    <row r="3270" spans="1:18" ht="18" customHeight="1" x14ac:dyDescent="0.15">
      <c r="A3270" s="30">
        <v>7</v>
      </c>
      <c r="B3270" s="31" t="s">
        <v>1548</v>
      </c>
      <c r="C3270" s="31">
        <v>1</v>
      </c>
      <c r="D3270" s="31" t="s">
        <v>1548</v>
      </c>
      <c r="E3270" s="31">
        <v>3</v>
      </c>
      <c r="F3270" s="31" t="s">
        <v>1666</v>
      </c>
      <c r="G3270" s="31">
        <v>15</v>
      </c>
      <c r="H3270" s="31" t="s">
        <v>50</v>
      </c>
      <c r="I3270" s="31">
        <v>1</v>
      </c>
      <c r="J3270" s="84" t="s">
        <v>51</v>
      </c>
      <c r="K3270" s="98"/>
      <c r="L3270" s="98"/>
      <c r="M3270" s="98"/>
      <c r="N3270" s="83" t="s">
        <v>1710</v>
      </c>
      <c r="O3270" s="98"/>
      <c r="P3270" s="81"/>
      <c r="Q3270" s="33"/>
      <c r="R3270" s="39" t="s">
        <v>297</v>
      </c>
    </row>
    <row r="3271" spans="1:18" ht="18" customHeight="1" x14ac:dyDescent="0.15">
      <c r="A3271" s="30">
        <v>7</v>
      </c>
      <c r="B3271" s="31" t="s">
        <v>1548</v>
      </c>
      <c r="C3271" s="31">
        <v>1</v>
      </c>
      <c r="D3271" s="31" t="s">
        <v>1548</v>
      </c>
      <c r="E3271" s="31">
        <v>3</v>
      </c>
      <c r="F3271" s="31" t="s">
        <v>1666</v>
      </c>
      <c r="G3271" s="31">
        <v>15</v>
      </c>
      <c r="H3271" s="31" t="s">
        <v>50</v>
      </c>
      <c r="I3271" s="31">
        <v>1</v>
      </c>
      <c r="J3271" s="84" t="s">
        <v>51</v>
      </c>
      <c r="K3271" s="98"/>
      <c r="L3271" s="98"/>
      <c r="M3271" s="98"/>
      <c r="N3271" s="83" t="s">
        <v>1711</v>
      </c>
      <c r="O3271" s="98">
        <v>926200</v>
      </c>
      <c r="P3271" s="81"/>
      <c r="Q3271" s="33"/>
      <c r="R3271" s="39" t="s">
        <v>297</v>
      </c>
    </row>
    <row r="3272" spans="1:18" ht="18" customHeight="1" x14ac:dyDescent="0.15">
      <c r="A3272" s="30">
        <v>7</v>
      </c>
      <c r="B3272" s="31" t="s">
        <v>1548</v>
      </c>
      <c r="C3272" s="31">
        <v>1</v>
      </c>
      <c r="D3272" s="31" t="s">
        <v>1548</v>
      </c>
      <c r="E3272" s="31">
        <v>3</v>
      </c>
      <c r="F3272" s="31" t="s">
        <v>1666</v>
      </c>
      <c r="G3272" s="31">
        <v>15</v>
      </c>
      <c r="H3272" s="31" t="s">
        <v>50</v>
      </c>
      <c r="I3272" s="31">
        <v>1</v>
      </c>
      <c r="J3272" s="84" t="s">
        <v>51</v>
      </c>
      <c r="K3272" s="98"/>
      <c r="L3272" s="98"/>
      <c r="M3272" s="98"/>
      <c r="N3272" s="83" t="s">
        <v>1712</v>
      </c>
      <c r="O3272" s="98"/>
      <c r="P3272" s="81"/>
      <c r="Q3272" s="33"/>
      <c r="R3272" s="39" t="s">
        <v>297</v>
      </c>
    </row>
    <row r="3273" spans="1:18" ht="18" customHeight="1" x14ac:dyDescent="0.15">
      <c r="A3273" s="30">
        <v>7</v>
      </c>
      <c r="B3273" s="31" t="s">
        <v>1548</v>
      </c>
      <c r="C3273" s="31">
        <v>1</v>
      </c>
      <c r="D3273" s="31" t="s">
        <v>1548</v>
      </c>
      <c r="E3273" s="31">
        <v>3</v>
      </c>
      <c r="F3273" s="31" t="s">
        <v>1666</v>
      </c>
      <c r="G3273" s="31">
        <v>15</v>
      </c>
      <c r="H3273" s="31" t="s">
        <v>50</v>
      </c>
      <c r="I3273" s="31">
        <v>1</v>
      </c>
      <c r="J3273" s="84" t="s">
        <v>51</v>
      </c>
      <c r="K3273" s="98"/>
      <c r="L3273" s="98"/>
      <c r="M3273" s="98"/>
      <c r="N3273" s="83" t="s">
        <v>1713</v>
      </c>
      <c r="O3273" s="98"/>
      <c r="P3273" s="81"/>
      <c r="Q3273" s="33"/>
      <c r="R3273" s="39" t="s">
        <v>297</v>
      </c>
    </row>
    <row r="3274" spans="1:18" ht="18" customHeight="1" x14ac:dyDescent="0.15">
      <c r="A3274" s="30">
        <v>7</v>
      </c>
      <c r="B3274" s="31" t="s">
        <v>1548</v>
      </c>
      <c r="C3274" s="31">
        <v>1</v>
      </c>
      <c r="D3274" s="31" t="s">
        <v>1548</v>
      </c>
      <c r="E3274" s="31">
        <v>3</v>
      </c>
      <c r="F3274" s="31" t="s">
        <v>1666</v>
      </c>
      <c r="G3274" s="31">
        <v>15</v>
      </c>
      <c r="H3274" s="31" t="s">
        <v>50</v>
      </c>
      <c r="I3274" s="31">
        <v>1</v>
      </c>
      <c r="J3274" s="84" t="s">
        <v>51</v>
      </c>
      <c r="K3274" s="98"/>
      <c r="L3274" s="98"/>
      <c r="M3274" s="98"/>
      <c r="N3274" s="83" t="s">
        <v>1714</v>
      </c>
      <c r="O3274" s="98"/>
      <c r="P3274" s="81"/>
      <c r="Q3274" s="33"/>
      <c r="R3274" s="39" t="s">
        <v>297</v>
      </c>
    </row>
    <row r="3275" spans="1:18" ht="18" customHeight="1" x14ac:dyDescent="0.15">
      <c r="A3275" s="30">
        <v>7</v>
      </c>
      <c r="B3275" s="31" t="s">
        <v>1548</v>
      </c>
      <c r="C3275" s="31">
        <v>1</v>
      </c>
      <c r="D3275" s="31" t="s">
        <v>1548</v>
      </c>
      <c r="E3275" s="31">
        <v>3</v>
      </c>
      <c r="F3275" s="31" t="s">
        <v>1666</v>
      </c>
      <c r="G3275" s="31">
        <v>15</v>
      </c>
      <c r="H3275" s="31" t="s">
        <v>50</v>
      </c>
      <c r="I3275" s="31">
        <v>1</v>
      </c>
      <c r="J3275" s="84" t="s">
        <v>51</v>
      </c>
      <c r="K3275" s="98"/>
      <c r="L3275" s="98"/>
      <c r="M3275" s="98"/>
      <c r="N3275" s="83" t="s">
        <v>1715</v>
      </c>
      <c r="O3275" s="98">
        <v>2700000</v>
      </c>
      <c r="P3275" s="81"/>
      <c r="Q3275" s="33"/>
      <c r="R3275" s="39" t="s">
        <v>297</v>
      </c>
    </row>
    <row r="3276" spans="1:18" ht="18" customHeight="1" x14ac:dyDescent="0.15">
      <c r="A3276" s="30">
        <v>7</v>
      </c>
      <c r="B3276" s="31" t="s">
        <v>1548</v>
      </c>
      <c r="C3276" s="31">
        <v>1</v>
      </c>
      <c r="D3276" s="31" t="s">
        <v>1548</v>
      </c>
      <c r="E3276" s="31">
        <v>3</v>
      </c>
      <c r="F3276" s="31" t="s">
        <v>1666</v>
      </c>
      <c r="G3276" s="31">
        <v>15</v>
      </c>
      <c r="H3276" s="31" t="s">
        <v>50</v>
      </c>
      <c r="I3276" s="32">
        <v>2</v>
      </c>
      <c r="J3276" s="83" t="s">
        <v>280</v>
      </c>
      <c r="K3276" s="98">
        <v>6738</v>
      </c>
      <c r="L3276" s="98">
        <v>2500</v>
      </c>
      <c r="M3276" s="98">
        <f>K3276-L3276</f>
        <v>4238</v>
      </c>
      <c r="N3276" s="83" t="s">
        <v>1716</v>
      </c>
      <c r="O3276" s="98">
        <v>3960000</v>
      </c>
      <c r="P3276" s="81"/>
      <c r="Q3276" s="33"/>
      <c r="R3276" s="39" t="s">
        <v>297</v>
      </c>
    </row>
    <row r="3277" spans="1:18" ht="18" customHeight="1" x14ac:dyDescent="0.15">
      <c r="A3277" s="30">
        <v>7</v>
      </c>
      <c r="B3277" s="31" t="s">
        <v>1548</v>
      </c>
      <c r="C3277" s="31">
        <v>1</v>
      </c>
      <c r="D3277" s="31" t="s">
        <v>1548</v>
      </c>
      <c r="E3277" s="31">
        <v>3</v>
      </c>
      <c r="F3277" s="31" t="s">
        <v>1666</v>
      </c>
      <c r="G3277" s="31">
        <v>15</v>
      </c>
      <c r="H3277" s="31" t="s">
        <v>50</v>
      </c>
      <c r="I3277" s="31">
        <v>2</v>
      </c>
      <c r="J3277" s="84" t="s">
        <v>280</v>
      </c>
      <c r="K3277" s="98"/>
      <c r="L3277" s="98"/>
      <c r="M3277" s="98"/>
      <c r="N3277" s="83" t="s">
        <v>1717</v>
      </c>
      <c r="O3277" s="98"/>
      <c r="P3277" s="81"/>
      <c r="Q3277" s="33"/>
      <c r="R3277" s="39" t="s">
        <v>297</v>
      </c>
    </row>
    <row r="3278" spans="1:18" ht="18" customHeight="1" x14ac:dyDescent="0.15">
      <c r="A3278" s="30">
        <v>7</v>
      </c>
      <c r="B3278" s="31" t="s">
        <v>1548</v>
      </c>
      <c r="C3278" s="31">
        <v>1</v>
      </c>
      <c r="D3278" s="31" t="s">
        <v>1548</v>
      </c>
      <c r="E3278" s="31">
        <v>3</v>
      </c>
      <c r="F3278" s="31" t="s">
        <v>1666</v>
      </c>
      <c r="G3278" s="31">
        <v>15</v>
      </c>
      <c r="H3278" s="31" t="s">
        <v>50</v>
      </c>
      <c r="I3278" s="31">
        <v>2</v>
      </c>
      <c r="J3278" s="84" t="s">
        <v>280</v>
      </c>
      <c r="K3278" s="98"/>
      <c r="L3278" s="98"/>
      <c r="M3278" s="98"/>
      <c r="N3278" s="83" t="s">
        <v>1718</v>
      </c>
      <c r="O3278" s="98"/>
      <c r="P3278" s="81"/>
      <c r="Q3278" s="33"/>
      <c r="R3278" s="39" t="s">
        <v>297</v>
      </c>
    </row>
    <row r="3279" spans="1:18" ht="18" customHeight="1" x14ac:dyDescent="0.15">
      <c r="A3279" s="30">
        <v>7</v>
      </c>
      <c r="B3279" s="31" t="s">
        <v>1548</v>
      </c>
      <c r="C3279" s="31">
        <v>1</v>
      </c>
      <c r="D3279" s="31" t="s">
        <v>1548</v>
      </c>
      <c r="E3279" s="31">
        <v>3</v>
      </c>
      <c r="F3279" s="31" t="s">
        <v>1666</v>
      </c>
      <c r="G3279" s="31">
        <v>15</v>
      </c>
      <c r="H3279" s="31" t="s">
        <v>50</v>
      </c>
      <c r="I3279" s="31">
        <v>2</v>
      </c>
      <c r="J3279" s="84" t="s">
        <v>280</v>
      </c>
      <c r="K3279" s="98"/>
      <c r="L3279" s="98"/>
      <c r="M3279" s="98"/>
      <c r="N3279" s="83" t="s">
        <v>1719</v>
      </c>
      <c r="O3279" s="98">
        <v>440000</v>
      </c>
      <c r="P3279" s="81"/>
      <c r="Q3279" s="33"/>
      <c r="R3279" s="39" t="s">
        <v>297</v>
      </c>
    </row>
    <row r="3280" spans="1:18" ht="18" customHeight="1" x14ac:dyDescent="0.15">
      <c r="A3280" s="30">
        <v>7</v>
      </c>
      <c r="B3280" s="31" t="s">
        <v>1548</v>
      </c>
      <c r="C3280" s="31">
        <v>1</v>
      </c>
      <c r="D3280" s="31" t="s">
        <v>1548</v>
      </c>
      <c r="E3280" s="31">
        <v>3</v>
      </c>
      <c r="F3280" s="31" t="s">
        <v>1666</v>
      </c>
      <c r="G3280" s="31">
        <v>15</v>
      </c>
      <c r="H3280" s="31" t="s">
        <v>50</v>
      </c>
      <c r="I3280" s="31">
        <v>2</v>
      </c>
      <c r="J3280" s="84" t="s">
        <v>280</v>
      </c>
      <c r="K3280" s="98"/>
      <c r="L3280" s="98"/>
      <c r="M3280" s="98"/>
      <c r="N3280" s="83" t="s">
        <v>1720</v>
      </c>
      <c r="O3280" s="98">
        <v>2337882</v>
      </c>
      <c r="P3280" s="81"/>
      <c r="Q3280" s="33"/>
      <c r="R3280" s="39" t="s">
        <v>297</v>
      </c>
    </row>
    <row r="3281" spans="1:18" ht="18" customHeight="1" x14ac:dyDescent="0.15">
      <c r="A3281" s="30">
        <v>7</v>
      </c>
      <c r="B3281" s="31" t="s">
        <v>1548</v>
      </c>
      <c r="C3281" s="31">
        <v>1</v>
      </c>
      <c r="D3281" s="31" t="s">
        <v>1548</v>
      </c>
      <c r="E3281" s="31">
        <v>3</v>
      </c>
      <c r="F3281" s="31" t="s">
        <v>1666</v>
      </c>
      <c r="G3281" s="32">
        <v>16</v>
      </c>
      <c r="H3281" s="32" t="s">
        <v>52</v>
      </c>
      <c r="I3281" s="32"/>
      <c r="J3281" s="83"/>
      <c r="K3281" s="98"/>
      <c r="L3281" s="98"/>
      <c r="M3281" s="98"/>
      <c r="N3281" s="83"/>
      <c r="O3281" s="33"/>
      <c r="P3281" s="81"/>
      <c r="Q3281" s="33"/>
      <c r="R3281" s="39" t="s">
        <v>297</v>
      </c>
    </row>
    <row r="3282" spans="1:18" ht="18" customHeight="1" x14ac:dyDescent="0.15">
      <c r="A3282" s="30">
        <v>7</v>
      </c>
      <c r="B3282" s="31" t="s">
        <v>1548</v>
      </c>
      <c r="C3282" s="31">
        <v>1</v>
      </c>
      <c r="D3282" s="31" t="s">
        <v>1548</v>
      </c>
      <c r="E3282" s="31">
        <v>3</v>
      </c>
      <c r="F3282" s="31" t="s">
        <v>1666</v>
      </c>
      <c r="G3282" s="31">
        <v>16</v>
      </c>
      <c r="H3282" s="31" t="s">
        <v>52</v>
      </c>
      <c r="I3282" s="32">
        <v>1</v>
      </c>
      <c r="J3282" s="83" t="s">
        <v>53</v>
      </c>
      <c r="K3282" s="98">
        <v>7702</v>
      </c>
      <c r="L3282" s="98">
        <v>1600</v>
      </c>
      <c r="M3282" s="98">
        <f>K3282-L3282</f>
        <v>6102</v>
      </c>
      <c r="N3282" s="83" t="s">
        <v>1721</v>
      </c>
      <c r="O3282" s="98">
        <v>1300000</v>
      </c>
      <c r="P3282" s="81"/>
      <c r="Q3282" s="33"/>
      <c r="R3282" s="39" t="s">
        <v>297</v>
      </c>
    </row>
    <row r="3283" spans="1:18" ht="18" customHeight="1" x14ac:dyDescent="0.15">
      <c r="A3283" s="30">
        <v>7</v>
      </c>
      <c r="B3283" s="31" t="s">
        <v>1548</v>
      </c>
      <c r="C3283" s="31">
        <v>1</v>
      </c>
      <c r="D3283" s="31" t="s">
        <v>1548</v>
      </c>
      <c r="E3283" s="31">
        <v>3</v>
      </c>
      <c r="F3283" s="31" t="s">
        <v>1666</v>
      </c>
      <c r="G3283" s="31">
        <v>16</v>
      </c>
      <c r="H3283" s="31" t="s">
        <v>52</v>
      </c>
      <c r="I3283" s="31">
        <v>1</v>
      </c>
      <c r="J3283" s="84" t="s">
        <v>53</v>
      </c>
      <c r="K3283" s="98"/>
      <c r="L3283" s="98"/>
      <c r="M3283" s="98"/>
      <c r="N3283" s="83" t="s">
        <v>1722</v>
      </c>
      <c r="O3283" s="98"/>
      <c r="P3283" s="81"/>
      <c r="Q3283" s="33"/>
      <c r="R3283" s="39" t="s">
        <v>297</v>
      </c>
    </row>
    <row r="3284" spans="1:18" ht="18" customHeight="1" x14ac:dyDescent="0.15">
      <c r="A3284" s="30">
        <v>7</v>
      </c>
      <c r="B3284" s="31" t="s">
        <v>1548</v>
      </c>
      <c r="C3284" s="31">
        <v>1</v>
      </c>
      <c r="D3284" s="31" t="s">
        <v>1548</v>
      </c>
      <c r="E3284" s="31">
        <v>3</v>
      </c>
      <c r="F3284" s="31" t="s">
        <v>1666</v>
      </c>
      <c r="G3284" s="31">
        <v>16</v>
      </c>
      <c r="H3284" s="31" t="s">
        <v>52</v>
      </c>
      <c r="I3284" s="31">
        <v>1</v>
      </c>
      <c r="J3284" s="84" t="s">
        <v>53</v>
      </c>
      <c r="K3284" s="98"/>
      <c r="L3284" s="98"/>
      <c r="M3284" s="98"/>
      <c r="N3284" s="83" t="s">
        <v>1723</v>
      </c>
      <c r="O3284" s="98">
        <v>2893000</v>
      </c>
      <c r="P3284" s="81"/>
      <c r="Q3284" s="33"/>
      <c r="R3284" s="39" t="s">
        <v>297</v>
      </c>
    </row>
    <row r="3285" spans="1:18" ht="18" customHeight="1" x14ac:dyDescent="0.15">
      <c r="A3285" s="30">
        <v>7</v>
      </c>
      <c r="B3285" s="31" t="s">
        <v>1548</v>
      </c>
      <c r="C3285" s="31">
        <v>1</v>
      </c>
      <c r="D3285" s="31" t="s">
        <v>1548</v>
      </c>
      <c r="E3285" s="31">
        <v>3</v>
      </c>
      <c r="F3285" s="31" t="s">
        <v>1666</v>
      </c>
      <c r="G3285" s="31">
        <v>16</v>
      </c>
      <c r="H3285" s="31" t="s">
        <v>52</v>
      </c>
      <c r="I3285" s="31">
        <v>1</v>
      </c>
      <c r="J3285" s="84" t="s">
        <v>53</v>
      </c>
      <c r="K3285" s="98"/>
      <c r="L3285" s="98"/>
      <c r="M3285" s="98"/>
      <c r="N3285" s="83" t="s">
        <v>1724</v>
      </c>
      <c r="O3285" s="98">
        <v>440000</v>
      </c>
      <c r="P3285" s="81"/>
      <c r="Q3285" s="33"/>
      <c r="R3285" s="39" t="s">
        <v>297</v>
      </c>
    </row>
    <row r="3286" spans="1:18" ht="18" customHeight="1" x14ac:dyDescent="0.15">
      <c r="A3286" s="30">
        <v>7</v>
      </c>
      <c r="B3286" s="31" t="s">
        <v>1548</v>
      </c>
      <c r="C3286" s="31">
        <v>1</v>
      </c>
      <c r="D3286" s="31" t="s">
        <v>1548</v>
      </c>
      <c r="E3286" s="31">
        <v>3</v>
      </c>
      <c r="F3286" s="31" t="s">
        <v>1666</v>
      </c>
      <c r="G3286" s="31">
        <v>16</v>
      </c>
      <c r="H3286" s="31" t="s">
        <v>52</v>
      </c>
      <c r="I3286" s="31">
        <v>1</v>
      </c>
      <c r="J3286" s="84" t="s">
        <v>53</v>
      </c>
      <c r="K3286" s="98"/>
      <c r="L3286" s="98"/>
      <c r="M3286" s="98"/>
      <c r="N3286" s="83" t="s">
        <v>1725</v>
      </c>
      <c r="O3286" s="98">
        <v>1815000</v>
      </c>
      <c r="P3286" s="81"/>
      <c r="Q3286" s="33"/>
      <c r="R3286" s="39" t="s">
        <v>297</v>
      </c>
    </row>
    <row r="3287" spans="1:18" ht="18" customHeight="1" x14ac:dyDescent="0.15">
      <c r="A3287" s="30">
        <v>7</v>
      </c>
      <c r="B3287" s="31" t="s">
        <v>1548</v>
      </c>
      <c r="C3287" s="31">
        <v>1</v>
      </c>
      <c r="D3287" s="31" t="s">
        <v>1548</v>
      </c>
      <c r="E3287" s="31">
        <v>3</v>
      </c>
      <c r="F3287" s="31" t="s">
        <v>1666</v>
      </c>
      <c r="G3287" s="31">
        <v>16</v>
      </c>
      <c r="H3287" s="31" t="s">
        <v>52</v>
      </c>
      <c r="I3287" s="31">
        <v>1</v>
      </c>
      <c r="J3287" s="84" t="s">
        <v>53</v>
      </c>
      <c r="K3287" s="98"/>
      <c r="L3287" s="98"/>
      <c r="M3287" s="98"/>
      <c r="N3287" s="83" t="s">
        <v>1726</v>
      </c>
      <c r="O3287" s="98"/>
      <c r="P3287" s="81"/>
      <c r="Q3287" s="33"/>
      <c r="R3287" s="39" t="s">
        <v>297</v>
      </c>
    </row>
    <row r="3288" spans="1:18" ht="18" customHeight="1" x14ac:dyDescent="0.15">
      <c r="A3288" s="30">
        <v>7</v>
      </c>
      <c r="B3288" s="31" t="s">
        <v>1548</v>
      </c>
      <c r="C3288" s="31">
        <v>1</v>
      </c>
      <c r="D3288" s="31" t="s">
        <v>1548</v>
      </c>
      <c r="E3288" s="31">
        <v>3</v>
      </c>
      <c r="F3288" s="31" t="s">
        <v>1666</v>
      </c>
      <c r="G3288" s="31">
        <v>16</v>
      </c>
      <c r="H3288" s="31" t="s">
        <v>52</v>
      </c>
      <c r="I3288" s="31">
        <v>1</v>
      </c>
      <c r="J3288" s="84" t="s">
        <v>53</v>
      </c>
      <c r="K3288" s="98"/>
      <c r="L3288" s="98"/>
      <c r="M3288" s="98"/>
      <c r="N3288" s="83" t="s">
        <v>1727</v>
      </c>
      <c r="O3288" s="98">
        <v>220000</v>
      </c>
      <c r="P3288" s="81"/>
      <c r="Q3288" s="33"/>
      <c r="R3288" s="39" t="s">
        <v>297</v>
      </c>
    </row>
    <row r="3289" spans="1:18" ht="18" customHeight="1" x14ac:dyDescent="0.15">
      <c r="A3289" s="30">
        <v>7</v>
      </c>
      <c r="B3289" s="31" t="s">
        <v>1548</v>
      </c>
      <c r="C3289" s="31">
        <v>1</v>
      </c>
      <c r="D3289" s="31" t="s">
        <v>1548</v>
      </c>
      <c r="E3289" s="31">
        <v>3</v>
      </c>
      <c r="F3289" s="31" t="s">
        <v>1666</v>
      </c>
      <c r="G3289" s="31">
        <v>16</v>
      </c>
      <c r="H3289" s="31" t="s">
        <v>52</v>
      </c>
      <c r="I3289" s="31">
        <v>1</v>
      </c>
      <c r="J3289" s="84" t="s">
        <v>53</v>
      </c>
      <c r="K3289" s="98"/>
      <c r="L3289" s="98"/>
      <c r="M3289" s="98"/>
      <c r="N3289" s="83" t="s">
        <v>1728</v>
      </c>
      <c r="O3289" s="98">
        <v>1034000</v>
      </c>
      <c r="P3289" s="81"/>
      <c r="Q3289" s="33"/>
      <c r="R3289" s="39" t="s">
        <v>297</v>
      </c>
    </row>
    <row r="3290" spans="1:18" ht="18" customHeight="1" x14ac:dyDescent="0.15">
      <c r="A3290" s="30">
        <v>7</v>
      </c>
      <c r="B3290" s="31" t="s">
        <v>1548</v>
      </c>
      <c r="C3290" s="31">
        <v>1</v>
      </c>
      <c r="D3290" s="31" t="s">
        <v>1548</v>
      </c>
      <c r="E3290" s="31">
        <v>3</v>
      </c>
      <c r="F3290" s="31" t="s">
        <v>1666</v>
      </c>
      <c r="G3290" s="31">
        <v>16</v>
      </c>
      <c r="H3290" s="31" t="s">
        <v>52</v>
      </c>
      <c r="I3290" s="31">
        <v>1</v>
      </c>
      <c r="J3290" s="84" t="s">
        <v>53</v>
      </c>
      <c r="K3290" s="98"/>
      <c r="L3290" s="98"/>
      <c r="M3290" s="98"/>
      <c r="N3290" s="83" t="s">
        <v>1729</v>
      </c>
      <c r="O3290" s="98"/>
      <c r="P3290" s="81"/>
      <c r="Q3290" s="33"/>
      <c r="R3290" s="39" t="s">
        <v>297</v>
      </c>
    </row>
    <row r="3291" spans="1:18" ht="18" customHeight="1" x14ac:dyDescent="0.15">
      <c r="A3291" s="30">
        <v>7</v>
      </c>
      <c r="B3291" s="31" t="s">
        <v>1548</v>
      </c>
      <c r="C3291" s="31">
        <v>1</v>
      </c>
      <c r="D3291" s="31" t="s">
        <v>1548</v>
      </c>
      <c r="E3291" s="31">
        <v>3</v>
      </c>
      <c r="F3291" s="31" t="s">
        <v>1666</v>
      </c>
      <c r="G3291" s="31">
        <v>16</v>
      </c>
      <c r="H3291" s="31" t="s">
        <v>52</v>
      </c>
      <c r="I3291" s="31">
        <v>1</v>
      </c>
      <c r="J3291" s="84" t="s">
        <v>53</v>
      </c>
      <c r="K3291" s="98"/>
      <c r="L3291" s="98"/>
      <c r="M3291" s="98"/>
      <c r="N3291" s="83" t="s">
        <v>1730</v>
      </c>
      <c r="O3291" s="98"/>
      <c r="P3291" s="81"/>
      <c r="Q3291" s="33"/>
      <c r="R3291" s="39" t="s">
        <v>297</v>
      </c>
    </row>
    <row r="3292" spans="1:18" ht="18" customHeight="1" x14ac:dyDescent="0.15">
      <c r="A3292" s="30">
        <v>7</v>
      </c>
      <c r="B3292" s="31" t="s">
        <v>1548</v>
      </c>
      <c r="C3292" s="31">
        <v>1</v>
      </c>
      <c r="D3292" s="31" t="s">
        <v>1548</v>
      </c>
      <c r="E3292" s="31">
        <v>3</v>
      </c>
      <c r="F3292" s="31" t="s">
        <v>1666</v>
      </c>
      <c r="G3292" s="32">
        <v>18</v>
      </c>
      <c r="H3292" s="32" t="s">
        <v>125</v>
      </c>
      <c r="I3292" s="32"/>
      <c r="J3292" s="83"/>
      <c r="K3292" s="98"/>
      <c r="L3292" s="98"/>
      <c r="M3292" s="98"/>
      <c r="N3292" s="83"/>
      <c r="O3292" s="33"/>
      <c r="P3292" s="81"/>
      <c r="Q3292" s="33"/>
      <c r="R3292" s="39" t="s">
        <v>297</v>
      </c>
    </row>
    <row r="3293" spans="1:18" ht="18" customHeight="1" x14ac:dyDescent="0.15">
      <c r="A3293" s="30">
        <v>7</v>
      </c>
      <c r="B3293" s="31" t="s">
        <v>1548</v>
      </c>
      <c r="C3293" s="31">
        <v>1</v>
      </c>
      <c r="D3293" s="31" t="s">
        <v>1548</v>
      </c>
      <c r="E3293" s="31">
        <v>3</v>
      </c>
      <c r="F3293" s="31" t="s">
        <v>1666</v>
      </c>
      <c r="G3293" s="31">
        <v>18</v>
      </c>
      <c r="H3293" s="31" t="s">
        <v>125</v>
      </c>
      <c r="I3293" s="32">
        <v>31</v>
      </c>
      <c r="J3293" s="83" t="s">
        <v>284</v>
      </c>
      <c r="K3293" s="98">
        <v>2576</v>
      </c>
      <c r="L3293" s="98">
        <v>2500</v>
      </c>
      <c r="M3293" s="98">
        <f>K3293-L3293</f>
        <v>76</v>
      </c>
      <c r="N3293" s="83" t="s">
        <v>1731</v>
      </c>
      <c r="O3293" s="98"/>
      <c r="P3293" s="81"/>
      <c r="Q3293" s="33"/>
      <c r="R3293" s="39" t="s">
        <v>297</v>
      </c>
    </row>
    <row r="3294" spans="1:18" ht="18" customHeight="1" x14ac:dyDescent="0.15">
      <c r="A3294" s="30">
        <v>7</v>
      </c>
      <c r="B3294" s="31" t="s">
        <v>1548</v>
      </c>
      <c r="C3294" s="31">
        <v>1</v>
      </c>
      <c r="D3294" s="31" t="s">
        <v>1548</v>
      </c>
      <c r="E3294" s="31">
        <v>3</v>
      </c>
      <c r="F3294" s="31" t="s">
        <v>1666</v>
      </c>
      <c r="G3294" s="31">
        <v>18</v>
      </c>
      <c r="H3294" s="31" t="s">
        <v>125</v>
      </c>
      <c r="I3294" s="31">
        <v>31</v>
      </c>
      <c r="J3294" s="84" t="s">
        <v>284</v>
      </c>
      <c r="K3294" s="98"/>
      <c r="L3294" s="98"/>
      <c r="M3294" s="98"/>
      <c r="N3294" s="83" t="s">
        <v>1732</v>
      </c>
      <c r="O3294" s="98">
        <v>2100000</v>
      </c>
      <c r="P3294" s="81"/>
      <c r="Q3294" s="33"/>
      <c r="R3294" s="39" t="s">
        <v>297</v>
      </c>
    </row>
    <row r="3295" spans="1:18" ht="18" customHeight="1" x14ac:dyDescent="0.15">
      <c r="A3295" s="30">
        <v>7</v>
      </c>
      <c r="B3295" s="31" t="s">
        <v>1548</v>
      </c>
      <c r="C3295" s="31">
        <v>1</v>
      </c>
      <c r="D3295" s="31" t="s">
        <v>1548</v>
      </c>
      <c r="E3295" s="31">
        <v>3</v>
      </c>
      <c r="F3295" s="31" t="s">
        <v>1666</v>
      </c>
      <c r="G3295" s="31">
        <v>18</v>
      </c>
      <c r="H3295" s="31" t="s">
        <v>125</v>
      </c>
      <c r="I3295" s="31">
        <v>31</v>
      </c>
      <c r="J3295" s="84" t="s">
        <v>284</v>
      </c>
      <c r="K3295" s="98"/>
      <c r="L3295" s="98"/>
      <c r="M3295" s="98"/>
      <c r="N3295" s="83" t="s">
        <v>1733</v>
      </c>
      <c r="O3295" s="98">
        <v>475200</v>
      </c>
      <c r="P3295" s="81"/>
      <c r="Q3295" s="33"/>
      <c r="R3295" s="39" t="s">
        <v>297</v>
      </c>
    </row>
    <row r="3296" spans="1:18" ht="18" customHeight="1" x14ac:dyDescent="0.15">
      <c r="A3296" s="30">
        <v>7</v>
      </c>
      <c r="B3296" s="31" t="s">
        <v>1548</v>
      </c>
      <c r="C3296" s="31">
        <v>1</v>
      </c>
      <c r="D3296" s="31" t="s">
        <v>1548</v>
      </c>
      <c r="E3296" s="31">
        <v>3</v>
      </c>
      <c r="F3296" s="31" t="s">
        <v>1666</v>
      </c>
      <c r="G3296" s="31">
        <v>18</v>
      </c>
      <c r="H3296" s="31" t="s">
        <v>125</v>
      </c>
      <c r="I3296" s="31">
        <v>31</v>
      </c>
      <c r="J3296" s="84" t="s">
        <v>284</v>
      </c>
      <c r="K3296" s="98"/>
      <c r="L3296" s="98"/>
      <c r="M3296" s="98"/>
      <c r="N3296" s="83" t="s">
        <v>1734</v>
      </c>
      <c r="O3296" s="98"/>
      <c r="P3296" s="81"/>
      <c r="Q3296" s="33"/>
      <c r="R3296" s="39" t="s">
        <v>297</v>
      </c>
    </row>
    <row r="3297" spans="1:18" ht="18" customHeight="1" x14ac:dyDescent="0.15">
      <c r="A3297" s="30">
        <v>7</v>
      </c>
      <c r="B3297" s="31" t="s">
        <v>1548</v>
      </c>
      <c r="C3297" s="31">
        <v>1</v>
      </c>
      <c r="D3297" s="31" t="s">
        <v>1548</v>
      </c>
      <c r="E3297" s="31">
        <v>3</v>
      </c>
      <c r="F3297" s="31" t="s">
        <v>1666</v>
      </c>
      <c r="G3297" s="32">
        <v>19</v>
      </c>
      <c r="H3297" s="32" t="s">
        <v>42</v>
      </c>
      <c r="I3297" s="32"/>
      <c r="J3297" s="83"/>
      <c r="K3297" s="98"/>
      <c r="L3297" s="98"/>
      <c r="M3297" s="98"/>
      <c r="N3297" s="83"/>
      <c r="O3297" s="33"/>
      <c r="P3297" s="81"/>
      <c r="Q3297" s="33"/>
      <c r="R3297" s="39" t="s">
        <v>297</v>
      </c>
    </row>
    <row r="3298" spans="1:18" ht="18" customHeight="1" x14ac:dyDescent="0.15">
      <c r="A3298" s="30">
        <v>7</v>
      </c>
      <c r="B3298" s="31" t="s">
        <v>1548</v>
      </c>
      <c r="C3298" s="31">
        <v>1</v>
      </c>
      <c r="D3298" s="31" t="s">
        <v>1548</v>
      </c>
      <c r="E3298" s="31">
        <v>3</v>
      </c>
      <c r="F3298" s="31" t="s">
        <v>1666</v>
      </c>
      <c r="G3298" s="31">
        <v>19</v>
      </c>
      <c r="H3298" s="31" t="s">
        <v>42</v>
      </c>
      <c r="I3298" s="32">
        <v>31</v>
      </c>
      <c r="J3298" s="83" t="s">
        <v>386</v>
      </c>
      <c r="K3298" s="98">
        <v>190</v>
      </c>
      <c r="L3298" s="98">
        <v>190</v>
      </c>
      <c r="M3298" s="98">
        <f>K3298-L3298</f>
        <v>0</v>
      </c>
      <c r="N3298" s="83" t="s">
        <v>1735</v>
      </c>
      <c r="O3298" s="98">
        <v>190000</v>
      </c>
      <c r="P3298" s="81"/>
      <c r="Q3298" s="33"/>
      <c r="R3298" s="39" t="s">
        <v>297</v>
      </c>
    </row>
    <row r="3299" spans="1:18" s="6" customFormat="1" ht="18" customHeight="1" x14ac:dyDescent="0.15">
      <c r="A3299" s="13">
        <v>7</v>
      </c>
      <c r="B3299" s="14" t="s">
        <v>2975</v>
      </c>
      <c r="C3299" s="19">
        <v>1</v>
      </c>
      <c r="D3299" s="14" t="s">
        <v>1548</v>
      </c>
      <c r="E3299" s="20">
        <v>4</v>
      </c>
      <c r="F3299" s="21" t="s">
        <v>3084</v>
      </c>
      <c r="G3299" s="20"/>
      <c r="H3299" s="21"/>
      <c r="I3299" s="20"/>
      <c r="J3299" s="20"/>
      <c r="K3299" s="22">
        <f>IF(C3299="",SUMIFS($K3300:$K$6096,$A3300:$A$6096,A3299,$E3300:$E$6096,""),IF(E3299="",SUMIFS($K3300:$K$6096,$A3300:$A$6096,A3299,$C3300:$C$6096,C3299,$G3300:$G$6096,""),IF(G3299="",SUMIFS($K3300:$K$6096,$A3300:$A$6096,A3299,$C3300:$C$6096,C3299,$E3300:$E$6096,E3299,$R3300:$R$6096,R3299),IF(I3299="",SUMIFS($K3300:$K$6096,$A3300:$A$6096,A3299,$C3300:$C$6096,C3299,$E3300:$E$6096,E3299,$G3300:$G$6096,G3299,$R3300:$R$6096,R3299),0))))</f>
        <v>40</v>
      </c>
      <c r="L3299" s="22">
        <f>IF(C3299="",SUMIFS($L3300:$L$6096,$A3300:$A$6096,A3299,$E3300:$E$6096,""),IF(E3299="",SUMIFS($L3300:$L$6096,$A3300:$A$6096,A3299,$C3300:$C$6096,C3299,$G3300:$G$6096,""),IF(G3299="",SUMIFS($L3300:$L$6096,$A3300:$A$6096,A3299,$C3300:$C$6096,C3299,$E3300:$E$6096,E3299,$R3300:$R$6096,R3299),IF(I3299="",SUMIFS($L3300:$L$6096,$A3300:$A$6096,A3299,$C3300:$C$6096,C3299,$E3300:$E$6096,E3299,$G3300:$G$6096,G3299,$R3300:$R$6096,R3299),0))))</f>
        <v>40</v>
      </c>
      <c r="M3299" s="22">
        <f t="shared" ref="M3299" si="191">K3299-L3299</f>
        <v>0</v>
      </c>
      <c r="N3299" s="77"/>
      <c r="O3299" s="23"/>
      <c r="P3299" s="60"/>
      <c r="Q3299" s="73">
        <f>IF(C3299="",SUMIFS($Q3300:$Q$6096,$A3300:$A$6096,A3299,$E3300:$E$6096,""),IF(E3299="",SUMIFS($Q3300:$Q$6096,$A3300:$A$6096,A3299,$C3300:$C$6096,C3299,$G3300:$G$6096,""),IF(G3299="",SUMIFS($Q3300:$Q$6096,$A3300:$A$6096,A3299,$C3300:$C$6096,C3299,$E3300:$E$6096,E3299,$R3300:$R$6096,R3299),IF(I3299="",SUMIFS($Q3300:$Q$6096,$A3300:$A$6096,A3299,$C3300:$C$6096,C3299,$E3300:$E$6096,E3299,$G3300:$G$6096,G3299,$R3300:$R$6096,R3299),0))))</f>
        <v>10</v>
      </c>
      <c r="R3299" s="61" t="s">
        <v>3007</v>
      </c>
    </row>
    <row r="3300" spans="1:18" ht="18" customHeight="1" x14ac:dyDescent="0.15">
      <c r="A3300" s="30">
        <v>7</v>
      </c>
      <c r="B3300" s="31" t="s">
        <v>1548</v>
      </c>
      <c r="C3300" s="31">
        <v>1</v>
      </c>
      <c r="D3300" s="31" t="s">
        <v>1548</v>
      </c>
      <c r="E3300" s="31">
        <v>4</v>
      </c>
      <c r="F3300" s="31" t="s">
        <v>1736</v>
      </c>
      <c r="G3300" s="32">
        <v>25</v>
      </c>
      <c r="H3300" s="32" t="s">
        <v>10</v>
      </c>
      <c r="I3300" s="32"/>
      <c r="J3300" s="83"/>
      <c r="K3300" s="98"/>
      <c r="L3300" s="98"/>
      <c r="M3300" s="98"/>
      <c r="N3300" s="83"/>
      <c r="O3300" s="33"/>
      <c r="P3300" s="81" t="s">
        <v>2898</v>
      </c>
      <c r="Q3300" s="33">
        <v>10</v>
      </c>
      <c r="R3300" s="39" t="s">
        <v>297</v>
      </c>
    </row>
    <row r="3301" spans="1:18" ht="18" customHeight="1" x14ac:dyDescent="0.15">
      <c r="A3301" s="30">
        <v>7</v>
      </c>
      <c r="B3301" s="31" t="s">
        <v>1548</v>
      </c>
      <c r="C3301" s="31">
        <v>1</v>
      </c>
      <c r="D3301" s="31" t="s">
        <v>1548</v>
      </c>
      <c r="E3301" s="31">
        <v>4</v>
      </c>
      <c r="F3301" s="31" t="s">
        <v>1736</v>
      </c>
      <c r="G3301" s="31">
        <v>25</v>
      </c>
      <c r="H3301" s="31" t="s">
        <v>10</v>
      </c>
      <c r="I3301" s="32">
        <v>8</v>
      </c>
      <c r="J3301" s="83" t="s">
        <v>1737</v>
      </c>
      <c r="K3301" s="98">
        <v>40</v>
      </c>
      <c r="L3301" s="98">
        <v>40</v>
      </c>
      <c r="M3301" s="98">
        <f>K3301-L3301</f>
        <v>0</v>
      </c>
      <c r="N3301" s="83" t="s">
        <v>1738</v>
      </c>
      <c r="O3301" s="98">
        <v>40000</v>
      </c>
      <c r="P3301" s="81"/>
      <c r="Q3301" s="33"/>
      <c r="R3301" s="39" t="s">
        <v>297</v>
      </c>
    </row>
    <row r="3302" spans="1:18" s="12" customFormat="1" ht="18" customHeight="1" x14ac:dyDescent="0.15">
      <c r="A3302" s="24">
        <v>8</v>
      </c>
      <c r="B3302" s="25" t="s">
        <v>1739</v>
      </c>
      <c r="C3302" s="25"/>
      <c r="D3302" s="25"/>
      <c r="E3302" s="26"/>
      <c r="F3302" s="25"/>
      <c r="G3302" s="26"/>
      <c r="H3302" s="25"/>
      <c r="I3302" s="26"/>
      <c r="J3302" s="26"/>
      <c r="K3302" s="27">
        <f>IF(C3302="",SUMIFS($K3303:$K$6096,$A3303:$A$6096,A3302,$E3303:$E$6096,""),IF(E3302="",SUMIFS($K3303:$K$6096,$A3303:$A$6096,A3302,$C3303:$C$6096,C3302,$G3303:$G$6096,""),IF(G3302="",SUMIFS($K3303:$K$6096,$A3303:$A$6096,A3302,$C3303:$C$6096,C3302,$E3303:$E$6096,E3302,$R3303:$R$6096,R3302),IF(I3302="",SUMIFS($K3303:$K$6096,$A3303:$A$6096,A3302,$C3303:$C$6096,C3302,$E3303:$E$6096,E3302,$G3303:$G$6096,G3302,$R3303:$R$6096,R3302),0))))</f>
        <v>627064</v>
      </c>
      <c r="L3302" s="27">
        <f>IF(C3302="",SUMIFS($L3303:$L$6096,$A3303:$A$6096,A3302,$E3303:$E$6096,""),IF(E3302="",SUMIFS($L3303:$L$6096,$A3303:$A$6096,A3302,$C3303:$C$6096,C3302,$G3303:$G$6096,""),IF(G3302="",SUMIFS($L3303:$L$6096,$A3303:$A$6096,A3302,$C3303:$C$6096,C3302,$E3303:$E$6096,E3302,$R3303:$R$6096,R3302),IF(I3302="",SUMIFS($L3303:$L$6096,$A3303:$A$6096,A3302,$C3303:$C$6096,C3302,$E3303:$E$6096,E3302,$G3303:$G$6096,G3302,$R3303:$R$6096,R3302),0))))</f>
        <v>540460</v>
      </c>
      <c r="M3302" s="27">
        <f>K3302-L3302</f>
        <v>86604</v>
      </c>
      <c r="N3302" s="56"/>
      <c r="O3302" s="71"/>
      <c r="P3302" s="28"/>
      <c r="Q3302" s="27">
        <f>IF(C3302="",SUMIFS($Q3303:$Q$6096,$A3303:$A$6096,A3302,$E3303:$E$6096,""),IF(E3302="",SUMIFS($Q3303:$Q$6096,$A3303:$A$6096,A3302,$C3303:$C$6096,C3302,$G3303:$G$6096,""),IF(G3302="",SUMIFS($Q3303:$Q$6096,$A3303:$A$6096,A3302,$C3303:$C$6096,C3302,$E3303:$E$6096,E3302,$R3303:$R$6096,R3302),IF(I3302="",SUMIFS($Q3303:$Q$6096,$A3303:$A$6096,A3302,$C3303:$C$6096,C3302,$E3303:$E$6096,E3302,$G3303:$G$6096,G3302,$R3303:$R$6096,R3302),0))))</f>
        <v>159197</v>
      </c>
      <c r="R3302" s="57"/>
    </row>
    <row r="3303" spans="1:18" s="12" customFormat="1" ht="18" customHeight="1" x14ac:dyDescent="0.15">
      <c r="A3303" s="13">
        <v>8</v>
      </c>
      <c r="B3303" s="14" t="s">
        <v>1739</v>
      </c>
      <c r="C3303" s="15">
        <v>1</v>
      </c>
      <c r="D3303" s="15" t="s">
        <v>2976</v>
      </c>
      <c r="E3303" s="16"/>
      <c r="F3303" s="15"/>
      <c r="G3303" s="16"/>
      <c r="H3303" s="15"/>
      <c r="I3303" s="16"/>
      <c r="J3303" s="16"/>
      <c r="K3303" s="17">
        <f>IF(C3303="",SUMIFS($K3304:$K$6096,$A3304:$A$6096,A3303,$E3304:$E$6096,""),IF(E3303="",SUMIFS($K3304:$K$6096,$A3304:$A$6096,A3303,$C3304:$C$6096,C3303,$G3304:$G$6096,""),IF(G3303="",SUMIFS($K3304:$K$6096,$A3304:$A$6096,A3303,$C3304:$C$6096,C3303,$E3304:$E$6096,E3303,$R3304:$R$6096,R3303),IF(I3303="",SUMIFS($K3304:$K$6096,$A3304:$A$6096,A3303,$C3304:$C$6096,C3303,$E3304:$E$6096,E3303,$G3304:$G$6096,G3303,$R3304:$R$6096,R3303),0))))</f>
        <v>11023</v>
      </c>
      <c r="L3303" s="17">
        <f>IF(C3303="",SUMIFS($L3304:$L$6096,$A3304:$A$6096,A3303,$E3304:$E$6096,""),IF(E3303="",SUMIFS($L3304:$L$6096,$A3304:$A$6096,A3303,$C3304:$C$6096,C3303,$G3304:$G$6096,""),IF(G3303="",SUMIFS($L3304:$L$6096,$A3304:$A$6096,A3303,$C3304:$C$6096,C3303,$E3304:$E$6096,E3303,$R3304:$R$6096,R3303),IF(I3303="",SUMIFS($L3304:$L$6096,$A3304:$A$6096,A3303,$C3304:$C$6096,C3303,$E3304:$E$6096,E3303,$G3304:$G$6096,G3303,$R3304:$R$6096,R3303),0))))</f>
        <v>10577</v>
      </c>
      <c r="M3303" s="17">
        <f t="shared" ref="M3303:M3304" si="192">K3303-L3303</f>
        <v>446</v>
      </c>
      <c r="N3303" s="58"/>
      <c r="O3303" s="72"/>
      <c r="P3303" s="18"/>
      <c r="Q3303" s="17">
        <f>IF(C3303="",SUMIFS($Q3304:$Q$6096,$A3304:$A$6096,A3303,$E3304:$E$6096,""),IF(E3303="",SUMIFS($Q3304:$Q$6096,$A3304:$A$6096,A3303,$C3304:$C$6096,C3303,$G3304:$G$6096,""),IF(G3303="",SUMIFS($Q3304:$Q$6096,$A3304:$A$6096,A3303,$C3304:$C$6096,C3303,$E3304:$E$6096,E3303,$R3304:$R$6096,R3303),IF(I3303="",SUMIFS($Q3304:$Q$6096,$A3304:$A$6096,A3303,$C3304:$C$6096,C3303,$E3304:$E$6096,E3303,$G3304:$G$6096,G3303,$R3304:$R$6096,R3303),0))))</f>
        <v>663</v>
      </c>
      <c r="R3303" s="59"/>
    </row>
    <row r="3304" spans="1:18" s="6" customFormat="1" ht="18" customHeight="1" x14ac:dyDescent="0.15">
      <c r="A3304" s="13">
        <v>8</v>
      </c>
      <c r="B3304" s="14" t="s">
        <v>3085</v>
      </c>
      <c r="C3304" s="19">
        <v>1</v>
      </c>
      <c r="D3304" s="14" t="s">
        <v>1740</v>
      </c>
      <c r="E3304" s="20">
        <v>1</v>
      </c>
      <c r="F3304" s="21" t="s">
        <v>3086</v>
      </c>
      <c r="G3304" s="20"/>
      <c r="H3304" s="21"/>
      <c r="I3304" s="20"/>
      <c r="J3304" s="20"/>
      <c r="K3304" s="22">
        <f>IF(C3304="",SUMIFS($K3305:$K$6096,$A3305:$A$6096,A3304,$E3305:$E$6096,""),IF(E3304="",SUMIFS($K3305:$K$6096,$A3305:$A$6096,A3304,$C3305:$C$6096,C3304,$G3305:$G$6096,""),IF(G3304="",SUMIFS($K3305:$K$6096,$A3305:$A$6096,A3304,$C3305:$C$6096,C3304,$E3305:$E$6096,E3304,$R3305:$R$6096,R3304),IF(I3304="",SUMIFS($K3305:$K$6096,$A3305:$A$6096,A3304,$C3305:$C$6096,C3304,$E3305:$E$6096,E3304,$G3305:$G$6096,G3304,$R3305:$R$6096,R3304),0))))</f>
        <v>11023</v>
      </c>
      <c r="L3304" s="22">
        <f>IF(C3304="",SUMIFS($L3305:$L$6096,$A3305:$A$6096,A3304,$E3305:$E$6096,""),IF(E3304="",SUMIFS($L3305:$L$6096,$A3305:$A$6096,A3304,$C3305:$C$6096,C3304,$G3305:$G$6096,""),IF(G3304="",SUMIFS($L3305:$L$6096,$A3305:$A$6096,A3304,$C3305:$C$6096,C3304,$E3305:$E$6096,E3304,$R3305:$R$6096,R3304),IF(I3304="",SUMIFS($L3305:$L$6096,$A3305:$A$6096,A3304,$C3305:$C$6096,C3304,$E3305:$E$6096,E3304,$G3305:$G$6096,G3304,$R3305:$R$6096,R3304),0))))</f>
        <v>10577</v>
      </c>
      <c r="M3304" s="22">
        <f t="shared" si="192"/>
        <v>446</v>
      </c>
      <c r="N3304" s="77"/>
      <c r="O3304" s="23"/>
      <c r="P3304" s="60"/>
      <c r="Q3304" s="73">
        <f>IF(C3304="",SUMIFS($Q3305:$Q$6096,$A3305:$A$6096,A3304,$E3305:$E$6096,""),IF(E3304="",SUMIFS($Q3305:$Q$6096,$A3305:$A$6096,A3304,$C3305:$C$6096,C3304,$G3305:$G$6096,""),IF(G3304="",SUMIFS($Q3305:$Q$6096,$A3305:$A$6096,A3304,$C3305:$C$6096,C3304,$E3305:$E$6096,E3304,$R3305:$R$6096,R3304),IF(I3304="",SUMIFS($Q3305:$Q$6096,$A3305:$A$6096,A3304,$C3305:$C$6096,C3304,$E3305:$E$6096,E3304,$G3305:$G$6096,G3304,$R3305:$R$6096,R3304),0))))</f>
        <v>663</v>
      </c>
      <c r="R3304" s="61" t="s">
        <v>61</v>
      </c>
    </row>
    <row r="3305" spans="1:18" ht="18" customHeight="1" x14ac:dyDescent="0.15">
      <c r="A3305" s="30">
        <v>8</v>
      </c>
      <c r="B3305" s="31" t="s">
        <v>1739</v>
      </c>
      <c r="C3305" s="31">
        <v>1</v>
      </c>
      <c r="D3305" s="31" t="s">
        <v>1740</v>
      </c>
      <c r="E3305" s="31">
        <v>1</v>
      </c>
      <c r="F3305" s="31" t="s">
        <v>1741</v>
      </c>
      <c r="G3305" s="32">
        <v>2</v>
      </c>
      <c r="H3305" s="32" t="s">
        <v>20</v>
      </c>
      <c r="I3305" s="32"/>
      <c r="J3305" s="83"/>
      <c r="K3305" s="98"/>
      <c r="L3305" s="98"/>
      <c r="M3305" s="98"/>
      <c r="N3305" s="83"/>
      <c r="O3305" s="33"/>
      <c r="P3305" s="81" t="s">
        <v>4897</v>
      </c>
      <c r="Q3305" s="33">
        <v>70</v>
      </c>
      <c r="R3305" s="39" t="s">
        <v>5</v>
      </c>
    </row>
    <row r="3306" spans="1:18" ht="18" customHeight="1" x14ac:dyDescent="0.15">
      <c r="A3306" s="30">
        <v>8</v>
      </c>
      <c r="B3306" s="31" t="s">
        <v>1739</v>
      </c>
      <c r="C3306" s="31">
        <v>1</v>
      </c>
      <c r="D3306" s="31" t="s">
        <v>1740</v>
      </c>
      <c r="E3306" s="31">
        <v>1</v>
      </c>
      <c r="F3306" s="31" t="s">
        <v>1741</v>
      </c>
      <c r="G3306" s="31">
        <v>2</v>
      </c>
      <c r="H3306" s="31" t="s">
        <v>20</v>
      </c>
      <c r="I3306" s="32">
        <v>3</v>
      </c>
      <c r="J3306" s="83" t="s">
        <v>21</v>
      </c>
      <c r="K3306" s="98">
        <v>4895</v>
      </c>
      <c r="L3306" s="98">
        <v>4997</v>
      </c>
      <c r="M3306" s="98">
        <f>K3306-L3306</f>
        <v>-102</v>
      </c>
      <c r="N3306" s="83" t="s">
        <v>70</v>
      </c>
      <c r="O3306" s="98">
        <v>4894800</v>
      </c>
      <c r="P3306" s="81" t="s">
        <v>4898</v>
      </c>
      <c r="Q3306" s="33"/>
      <c r="R3306" s="39" t="s">
        <v>5</v>
      </c>
    </row>
    <row r="3307" spans="1:18" ht="18" customHeight="1" x14ac:dyDescent="0.15">
      <c r="A3307" s="30">
        <v>8</v>
      </c>
      <c r="B3307" s="31" t="s">
        <v>1739</v>
      </c>
      <c r="C3307" s="31">
        <v>1</v>
      </c>
      <c r="D3307" s="31" t="s">
        <v>1740</v>
      </c>
      <c r="E3307" s="31">
        <v>1</v>
      </c>
      <c r="F3307" s="31" t="s">
        <v>1741</v>
      </c>
      <c r="G3307" s="32">
        <v>3</v>
      </c>
      <c r="H3307" s="32" t="s">
        <v>22</v>
      </c>
      <c r="I3307" s="32"/>
      <c r="J3307" s="83"/>
      <c r="K3307" s="98"/>
      <c r="L3307" s="98"/>
      <c r="M3307" s="98"/>
      <c r="N3307" s="83"/>
      <c r="O3307" s="33"/>
      <c r="P3307" s="81" t="s">
        <v>4899</v>
      </c>
      <c r="Q3307" s="33">
        <v>103</v>
      </c>
      <c r="R3307" s="39" t="s">
        <v>5</v>
      </c>
    </row>
    <row r="3308" spans="1:18" ht="18" customHeight="1" x14ac:dyDescent="0.15">
      <c r="A3308" s="30">
        <v>8</v>
      </c>
      <c r="B3308" s="31" t="s">
        <v>1739</v>
      </c>
      <c r="C3308" s="31">
        <v>1</v>
      </c>
      <c r="D3308" s="31" t="s">
        <v>1740</v>
      </c>
      <c r="E3308" s="31">
        <v>1</v>
      </c>
      <c r="F3308" s="31" t="s">
        <v>1741</v>
      </c>
      <c r="G3308" s="31">
        <v>3</v>
      </c>
      <c r="H3308" s="31" t="s">
        <v>22</v>
      </c>
      <c r="I3308" s="32">
        <v>31</v>
      </c>
      <c r="J3308" s="83" t="s">
        <v>23</v>
      </c>
      <c r="K3308" s="98">
        <v>156</v>
      </c>
      <c r="L3308" s="98">
        <v>156</v>
      </c>
      <c r="M3308" s="98">
        <f t="shared" ref="M3308:M3313" si="193">K3308-L3308</f>
        <v>0</v>
      </c>
      <c r="N3308" s="83" t="s">
        <v>70</v>
      </c>
      <c r="O3308" s="98">
        <v>156000</v>
      </c>
      <c r="P3308" s="81" t="s">
        <v>4898</v>
      </c>
      <c r="Q3308" s="33"/>
      <c r="R3308" s="39" t="s">
        <v>5</v>
      </c>
    </row>
    <row r="3309" spans="1:18" ht="18" customHeight="1" x14ac:dyDescent="0.15">
      <c r="A3309" s="30">
        <v>8</v>
      </c>
      <c r="B3309" s="31" t="s">
        <v>1739</v>
      </c>
      <c r="C3309" s="31">
        <v>1</v>
      </c>
      <c r="D3309" s="31" t="s">
        <v>1740</v>
      </c>
      <c r="E3309" s="31">
        <v>1</v>
      </c>
      <c r="F3309" s="31" t="s">
        <v>1741</v>
      </c>
      <c r="G3309" s="31">
        <v>3</v>
      </c>
      <c r="H3309" s="31" t="s">
        <v>22</v>
      </c>
      <c r="I3309" s="32">
        <v>33</v>
      </c>
      <c r="J3309" s="83" t="s">
        <v>24</v>
      </c>
      <c r="K3309" s="98">
        <v>86</v>
      </c>
      <c r="L3309" s="98">
        <v>24</v>
      </c>
      <c r="M3309" s="98">
        <f t="shared" si="193"/>
        <v>62</v>
      </c>
      <c r="N3309" s="83" t="s">
        <v>70</v>
      </c>
      <c r="O3309" s="98">
        <v>85200</v>
      </c>
      <c r="P3309" s="81" t="s">
        <v>4900</v>
      </c>
      <c r="Q3309" s="33">
        <v>250</v>
      </c>
      <c r="R3309" s="39" t="s">
        <v>5</v>
      </c>
    </row>
    <row r="3310" spans="1:18" ht="18" customHeight="1" x14ac:dyDescent="0.15">
      <c r="A3310" s="30">
        <v>8</v>
      </c>
      <c r="B3310" s="31" t="s">
        <v>1739</v>
      </c>
      <c r="C3310" s="31">
        <v>1</v>
      </c>
      <c r="D3310" s="31" t="s">
        <v>1740</v>
      </c>
      <c r="E3310" s="31">
        <v>1</v>
      </c>
      <c r="F3310" s="31" t="s">
        <v>1741</v>
      </c>
      <c r="G3310" s="31">
        <v>3</v>
      </c>
      <c r="H3310" s="31" t="s">
        <v>22</v>
      </c>
      <c r="I3310" s="32">
        <v>38</v>
      </c>
      <c r="J3310" s="83" t="s">
        <v>74</v>
      </c>
      <c r="K3310" s="98">
        <v>748</v>
      </c>
      <c r="L3310" s="98">
        <v>748</v>
      </c>
      <c r="M3310" s="98">
        <f t="shared" si="193"/>
        <v>0</v>
      </c>
      <c r="N3310" s="83" t="s">
        <v>70</v>
      </c>
      <c r="O3310" s="98">
        <v>747600</v>
      </c>
      <c r="P3310" s="81" t="s">
        <v>4901</v>
      </c>
      <c r="Q3310" s="33"/>
      <c r="R3310" s="39" t="s">
        <v>5</v>
      </c>
    </row>
    <row r="3311" spans="1:18" ht="18" customHeight="1" x14ac:dyDescent="0.15">
      <c r="A3311" s="30">
        <v>8</v>
      </c>
      <c r="B3311" s="31" t="s">
        <v>1739</v>
      </c>
      <c r="C3311" s="31">
        <v>1</v>
      </c>
      <c r="D3311" s="31" t="s">
        <v>1740</v>
      </c>
      <c r="E3311" s="31">
        <v>1</v>
      </c>
      <c r="F3311" s="31" t="s">
        <v>1741</v>
      </c>
      <c r="G3311" s="31">
        <v>3</v>
      </c>
      <c r="H3311" s="31" t="s">
        <v>22</v>
      </c>
      <c r="I3311" s="32">
        <v>39</v>
      </c>
      <c r="J3311" s="83" t="s">
        <v>26</v>
      </c>
      <c r="K3311" s="98">
        <v>1254</v>
      </c>
      <c r="L3311" s="98">
        <v>1279</v>
      </c>
      <c r="M3311" s="98">
        <f t="shared" si="193"/>
        <v>-25</v>
      </c>
      <c r="N3311" s="83" t="s">
        <v>70</v>
      </c>
      <c r="O3311" s="98">
        <v>1253122</v>
      </c>
      <c r="P3311" s="81" t="s">
        <v>4897</v>
      </c>
      <c r="Q3311" s="33">
        <v>35</v>
      </c>
      <c r="R3311" s="39" t="s">
        <v>5</v>
      </c>
    </row>
    <row r="3312" spans="1:18" ht="18" customHeight="1" x14ac:dyDescent="0.15">
      <c r="A3312" s="30">
        <v>8</v>
      </c>
      <c r="B3312" s="31" t="s">
        <v>1739</v>
      </c>
      <c r="C3312" s="31">
        <v>1</v>
      </c>
      <c r="D3312" s="31" t="s">
        <v>1740</v>
      </c>
      <c r="E3312" s="31">
        <v>1</v>
      </c>
      <c r="F3312" s="31" t="s">
        <v>1741</v>
      </c>
      <c r="G3312" s="31">
        <v>3</v>
      </c>
      <c r="H3312" s="31" t="s">
        <v>22</v>
      </c>
      <c r="I3312" s="32">
        <v>40</v>
      </c>
      <c r="J3312" s="83" t="s">
        <v>27</v>
      </c>
      <c r="K3312" s="98">
        <v>868</v>
      </c>
      <c r="L3312" s="98">
        <v>862</v>
      </c>
      <c r="M3312" s="98">
        <f t="shared" si="193"/>
        <v>6</v>
      </c>
      <c r="N3312" s="83" t="s">
        <v>70</v>
      </c>
      <c r="O3312" s="98">
        <v>867594</v>
      </c>
      <c r="P3312" s="81" t="s">
        <v>4844</v>
      </c>
      <c r="Q3312" s="33"/>
      <c r="R3312" s="39" t="s">
        <v>5</v>
      </c>
    </row>
    <row r="3313" spans="1:18" ht="18" customHeight="1" x14ac:dyDescent="0.15">
      <c r="A3313" s="30">
        <v>8</v>
      </c>
      <c r="B3313" s="31" t="s">
        <v>1739</v>
      </c>
      <c r="C3313" s="31">
        <v>1</v>
      </c>
      <c r="D3313" s="31" t="s">
        <v>1740</v>
      </c>
      <c r="E3313" s="31">
        <v>1</v>
      </c>
      <c r="F3313" s="31" t="s">
        <v>1741</v>
      </c>
      <c r="G3313" s="31">
        <v>3</v>
      </c>
      <c r="H3313" s="31" t="s">
        <v>22</v>
      </c>
      <c r="I3313" s="32">
        <v>41</v>
      </c>
      <c r="J3313" s="83" t="s">
        <v>75</v>
      </c>
      <c r="K3313" s="98">
        <v>89</v>
      </c>
      <c r="L3313" s="98">
        <v>89</v>
      </c>
      <c r="M3313" s="98">
        <f t="shared" si="193"/>
        <v>0</v>
      </c>
      <c r="N3313" s="83" t="s">
        <v>70</v>
      </c>
      <c r="O3313" s="98">
        <v>89000</v>
      </c>
      <c r="P3313" s="81" t="s">
        <v>4902</v>
      </c>
      <c r="Q3313" s="33">
        <v>175</v>
      </c>
      <c r="R3313" s="39" t="s">
        <v>5</v>
      </c>
    </row>
    <row r="3314" spans="1:18" ht="18" customHeight="1" x14ac:dyDescent="0.15">
      <c r="A3314" s="30">
        <v>8</v>
      </c>
      <c r="B3314" s="31" t="s">
        <v>1739</v>
      </c>
      <c r="C3314" s="31">
        <v>1</v>
      </c>
      <c r="D3314" s="31" t="s">
        <v>1740</v>
      </c>
      <c r="E3314" s="31">
        <v>1</v>
      </c>
      <c r="F3314" s="31" t="s">
        <v>1741</v>
      </c>
      <c r="G3314" s="32">
        <v>4</v>
      </c>
      <c r="H3314" s="32" t="s">
        <v>28</v>
      </c>
      <c r="I3314" s="32"/>
      <c r="J3314" s="83"/>
      <c r="K3314" s="98"/>
      <c r="L3314" s="98"/>
      <c r="M3314" s="98"/>
      <c r="N3314" s="83"/>
      <c r="O3314" s="33"/>
      <c r="P3314" s="81" t="s">
        <v>4844</v>
      </c>
      <c r="Q3314" s="33"/>
      <c r="R3314" s="39" t="s">
        <v>5</v>
      </c>
    </row>
    <row r="3315" spans="1:18" ht="18" customHeight="1" x14ac:dyDescent="0.15">
      <c r="A3315" s="30">
        <v>8</v>
      </c>
      <c r="B3315" s="31" t="s">
        <v>1739</v>
      </c>
      <c r="C3315" s="31">
        <v>1</v>
      </c>
      <c r="D3315" s="31" t="s">
        <v>1740</v>
      </c>
      <c r="E3315" s="31">
        <v>1</v>
      </c>
      <c r="F3315" s="31" t="s">
        <v>1741</v>
      </c>
      <c r="G3315" s="31">
        <v>4</v>
      </c>
      <c r="H3315" s="31" t="s">
        <v>28</v>
      </c>
      <c r="I3315" s="32">
        <v>31</v>
      </c>
      <c r="J3315" s="83" t="s">
        <v>29</v>
      </c>
      <c r="K3315" s="98">
        <v>1696</v>
      </c>
      <c r="L3315" s="98">
        <v>1695</v>
      </c>
      <c r="M3315" s="98">
        <f>K3315-L3315</f>
        <v>1</v>
      </c>
      <c r="N3315" s="83" t="s">
        <v>70</v>
      </c>
      <c r="O3315" s="98">
        <v>1695218</v>
      </c>
      <c r="P3315" s="81" t="s">
        <v>2904</v>
      </c>
      <c r="Q3315" s="33">
        <v>30</v>
      </c>
      <c r="R3315" s="39" t="s">
        <v>5</v>
      </c>
    </row>
    <row r="3316" spans="1:18" ht="18" customHeight="1" x14ac:dyDescent="0.15">
      <c r="A3316" s="30">
        <v>8</v>
      </c>
      <c r="B3316" s="31" t="s">
        <v>1739</v>
      </c>
      <c r="C3316" s="31">
        <v>1</v>
      </c>
      <c r="D3316" s="31" t="s">
        <v>1740</v>
      </c>
      <c r="E3316" s="31">
        <v>1</v>
      </c>
      <c r="F3316" s="31" t="s">
        <v>1741</v>
      </c>
      <c r="G3316" s="32">
        <v>9</v>
      </c>
      <c r="H3316" s="32" t="s">
        <v>30</v>
      </c>
      <c r="I3316" s="32"/>
      <c r="J3316" s="83"/>
      <c r="K3316" s="98"/>
      <c r="L3316" s="98"/>
      <c r="M3316" s="98"/>
      <c r="N3316" s="83"/>
      <c r="O3316" s="33"/>
      <c r="P3316" s="81"/>
      <c r="Q3316" s="33"/>
      <c r="R3316" s="39" t="s">
        <v>5</v>
      </c>
    </row>
    <row r="3317" spans="1:18" ht="18" customHeight="1" x14ac:dyDescent="0.15">
      <c r="A3317" s="30">
        <v>8</v>
      </c>
      <c r="B3317" s="31" t="s">
        <v>1739</v>
      </c>
      <c r="C3317" s="31">
        <v>1</v>
      </c>
      <c r="D3317" s="31" t="s">
        <v>1740</v>
      </c>
      <c r="E3317" s="31">
        <v>1</v>
      </c>
      <c r="F3317" s="31" t="s">
        <v>1741</v>
      </c>
      <c r="G3317" s="31">
        <v>9</v>
      </c>
      <c r="H3317" s="31" t="s">
        <v>30</v>
      </c>
      <c r="I3317" s="32">
        <v>2</v>
      </c>
      <c r="J3317" s="83" t="s">
        <v>31</v>
      </c>
      <c r="K3317" s="98">
        <v>12</v>
      </c>
      <c r="L3317" s="98">
        <v>12</v>
      </c>
      <c r="M3317" s="98">
        <f>K3317-L3317</f>
        <v>0</v>
      </c>
      <c r="N3317" s="83" t="s">
        <v>1742</v>
      </c>
      <c r="O3317" s="98">
        <v>11400</v>
      </c>
      <c r="P3317" s="81"/>
      <c r="Q3317" s="33"/>
      <c r="R3317" s="39" t="s">
        <v>5</v>
      </c>
    </row>
    <row r="3318" spans="1:18" ht="18" customHeight="1" x14ac:dyDescent="0.15">
      <c r="A3318" s="30">
        <v>8</v>
      </c>
      <c r="B3318" s="31" t="s">
        <v>1739</v>
      </c>
      <c r="C3318" s="31">
        <v>1</v>
      </c>
      <c r="D3318" s="31" t="s">
        <v>1740</v>
      </c>
      <c r="E3318" s="31">
        <v>1</v>
      </c>
      <c r="F3318" s="31" t="s">
        <v>1741</v>
      </c>
      <c r="G3318" s="32">
        <v>11</v>
      </c>
      <c r="H3318" s="32" t="s">
        <v>33</v>
      </c>
      <c r="I3318" s="32"/>
      <c r="J3318" s="83"/>
      <c r="K3318" s="98"/>
      <c r="L3318" s="98"/>
      <c r="M3318" s="98"/>
      <c r="N3318" s="83"/>
      <c r="O3318" s="33"/>
      <c r="P3318" s="81"/>
      <c r="Q3318" s="33"/>
      <c r="R3318" s="39" t="s">
        <v>5</v>
      </c>
    </row>
    <row r="3319" spans="1:18" ht="18" customHeight="1" x14ac:dyDescent="0.15">
      <c r="A3319" s="30">
        <v>8</v>
      </c>
      <c r="B3319" s="31" t="s">
        <v>1739</v>
      </c>
      <c r="C3319" s="31">
        <v>1</v>
      </c>
      <c r="D3319" s="31" t="s">
        <v>1740</v>
      </c>
      <c r="E3319" s="31">
        <v>1</v>
      </c>
      <c r="F3319" s="31" t="s">
        <v>1741</v>
      </c>
      <c r="G3319" s="31">
        <v>11</v>
      </c>
      <c r="H3319" s="31" t="s">
        <v>33</v>
      </c>
      <c r="I3319" s="32">
        <v>1</v>
      </c>
      <c r="J3319" s="83" t="s">
        <v>34</v>
      </c>
      <c r="K3319" s="98">
        <v>80</v>
      </c>
      <c r="L3319" s="98">
        <v>80</v>
      </c>
      <c r="M3319" s="98">
        <f>K3319-L3319</f>
        <v>0</v>
      </c>
      <c r="N3319" s="83" t="s">
        <v>1743</v>
      </c>
      <c r="O3319" s="98">
        <v>80000</v>
      </c>
      <c r="P3319" s="81"/>
      <c r="Q3319" s="33"/>
      <c r="R3319" s="39" t="s">
        <v>5</v>
      </c>
    </row>
    <row r="3320" spans="1:18" ht="18" customHeight="1" x14ac:dyDescent="0.15">
      <c r="A3320" s="30">
        <v>8</v>
      </c>
      <c r="B3320" s="31" t="s">
        <v>1739</v>
      </c>
      <c r="C3320" s="31">
        <v>1</v>
      </c>
      <c r="D3320" s="31" t="s">
        <v>1740</v>
      </c>
      <c r="E3320" s="31">
        <v>1</v>
      </c>
      <c r="F3320" s="31" t="s">
        <v>1741</v>
      </c>
      <c r="G3320" s="32">
        <v>13</v>
      </c>
      <c r="H3320" s="32" t="s">
        <v>39</v>
      </c>
      <c r="I3320" s="32"/>
      <c r="J3320" s="83"/>
      <c r="K3320" s="98"/>
      <c r="L3320" s="98"/>
      <c r="M3320" s="98"/>
      <c r="N3320" s="83"/>
      <c r="O3320" s="33"/>
      <c r="P3320" s="81"/>
      <c r="Q3320" s="33"/>
      <c r="R3320" s="39" t="s">
        <v>5</v>
      </c>
    </row>
    <row r="3321" spans="1:18" ht="18" customHeight="1" x14ac:dyDescent="0.15">
      <c r="A3321" s="30">
        <v>8</v>
      </c>
      <c r="B3321" s="31" t="s">
        <v>1739</v>
      </c>
      <c r="C3321" s="31">
        <v>1</v>
      </c>
      <c r="D3321" s="31" t="s">
        <v>1740</v>
      </c>
      <c r="E3321" s="31">
        <v>1</v>
      </c>
      <c r="F3321" s="31" t="s">
        <v>1741</v>
      </c>
      <c r="G3321" s="31">
        <v>13</v>
      </c>
      <c r="H3321" s="31" t="s">
        <v>39</v>
      </c>
      <c r="I3321" s="32">
        <v>13</v>
      </c>
      <c r="J3321" s="83" t="s">
        <v>1414</v>
      </c>
      <c r="K3321" s="98">
        <v>149</v>
      </c>
      <c r="L3321" s="98">
        <v>149</v>
      </c>
      <c r="M3321" s="98">
        <f>K3321-L3321</f>
        <v>0</v>
      </c>
      <c r="N3321" s="83" t="s">
        <v>1745</v>
      </c>
      <c r="O3321" s="98"/>
      <c r="P3321" s="81"/>
      <c r="Q3321" s="33"/>
      <c r="R3321" s="39" t="s">
        <v>5</v>
      </c>
    </row>
    <row r="3322" spans="1:18" ht="18" customHeight="1" x14ac:dyDescent="0.15">
      <c r="A3322" s="30">
        <v>8</v>
      </c>
      <c r="B3322" s="31" t="s">
        <v>1739</v>
      </c>
      <c r="C3322" s="31">
        <v>1</v>
      </c>
      <c r="D3322" s="31" t="s">
        <v>1740</v>
      </c>
      <c r="E3322" s="31">
        <v>1</v>
      </c>
      <c r="F3322" s="31" t="s">
        <v>1741</v>
      </c>
      <c r="G3322" s="31">
        <v>13</v>
      </c>
      <c r="H3322" s="31" t="s">
        <v>39</v>
      </c>
      <c r="I3322" s="31">
        <v>13</v>
      </c>
      <c r="J3322" s="84" t="s">
        <v>1414</v>
      </c>
      <c r="K3322" s="98"/>
      <c r="L3322" s="98"/>
      <c r="M3322" s="98"/>
      <c r="N3322" s="83" t="s">
        <v>1746</v>
      </c>
      <c r="O3322" s="98"/>
      <c r="P3322" s="81"/>
      <c r="Q3322" s="33"/>
      <c r="R3322" s="39" t="s">
        <v>5</v>
      </c>
    </row>
    <row r="3323" spans="1:18" ht="18" customHeight="1" x14ac:dyDescent="0.15">
      <c r="A3323" s="30">
        <v>8</v>
      </c>
      <c r="B3323" s="31" t="s">
        <v>1739</v>
      </c>
      <c r="C3323" s="31">
        <v>1</v>
      </c>
      <c r="D3323" s="31" t="s">
        <v>1740</v>
      </c>
      <c r="E3323" s="31">
        <v>1</v>
      </c>
      <c r="F3323" s="31" t="s">
        <v>1741</v>
      </c>
      <c r="G3323" s="31">
        <v>13</v>
      </c>
      <c r="H3323" s="31" t="s">
        <v>39</v>
      </c>
      <c r="I3323" s="31">
        <v>13</v>
      </c>
      <c r="J3323" s="84" t="s">
        <v>1414</v>
      </c>
      <c r="K3323" s="98"/>
      <c r="L3323" s="98"/>
      <c r="M3323" s="98"/>
      <c r="N3323" s="83" t="s">
        <v>1747</v>
      </c>
      <c r="O3323" s="98">
        <v>148300</v>
      </c>
      <c r="P3323" s="81"/>
      <c r="Q3323" s="33"/>
      <c r="R3323" s="39" t="s">
        <v>5</v>
      </c>
    </row>
    <row r="3324" spans="1:18" ht="18" customHeight="1" x14ac:dyDescent="0.15">
      <c r="A3324" s="30">
        <v>8</v>
      </c>
      <c r="B3324" s="31" t="s">
        <v>1739</v>
      </c>
      <c r="C3324" s="31">
        <v>1</v>
      </c>
      <c r="D3324" s="31" t="s">
        <v>1740</v>
      </c>
      <c r="E3324" s="31">
        <v>1</v>
      </c>
      <c r="F3324" s="31" t="s">
        <v>1741</v>
      </c>
      <c r="G3324" s="32">
        <v>14</v>
      </c>
      <c r="H3324" s="32" t="s">
        <v>40</v>
      </c>
      <c r="I3324" s="32"/>
      <c r="J3324" s="83"/>
      <c r="K3324" s="98"/>
      <c r="L3324" s="98"/>
      <c r="M3324" s="98"/>
      <c r="N3324" s="83"/>
      <c r="O3324" s="33"/>
      <c r="P3324" s="81"/>
      <c r="Q3324" s="33"/>
      <c r="R3324" s="39" t="s">
        <v>5</v>
      </c>
    </row>
    <row r="3325" spans="1:18" ht="18" customHeight="1" x14ac:dyDescent="0.15">
      <c r="A3325" s="30">
        <v>8</v>
      </c>
      <c r="B3325" s="31" t="s">
        <v>1739</v>
      </c>
      <c r="C3325" s="31">
        <v>1</v>
      </c>
      <c r="D3325" s="31" t="s">
        <v>1740</v>
      </c>
      <c r="E3325" s="31">
        <v>1</v>
      </c>
      <c r="F3325" s="31" t="s">
        <v>1741</v>
      </c>
      <c r="G3325" s="31">
        <v>14</v>
      </c>
      <c r="H3325" s="31" t="s">
        <v>40</v>
      </c>
      <c r="I3325" s="32">
        <v>1</v>
      </c>
      <c r="J3325" s="83" t="s">
        <v>41</v>
      </c>
      <c r="K3325" s="98">
        <v>10</v>
      </c>
      <c r="L3325" s="98">
        <v>10</v>
      </c>
      <c r="M3325" s="98">
        <f>K3325-L3325</f>
        <v>0</v>
      </c>
      <c r="N3325" s="83" t="s">
        <v>1748</v>
      </c>
      <c r="O3325" s="98">
        <v>10000</v>
      </c>
      <c r="P3325" s="81"/>
      <c r="Q3325" s="33"/>
      <c r="R3325" s="39" t="s">
        <v>5</v>
      </c>
    </row>
    <row r="3326" spans="1:18" ht="18" customHeight="1" x14ac:dyDescent="0.15">
      <c r="A3326" s="30">
        <v>8</v>
      </c>
      <c r="B3326" s="31" t="s">
        <v>1739</v>
      </c>
      <c r="C3326" s="31">
        <v>1</v>
      </c>
      <c r="D3326" s="31" t="s">
        <v>1740</v>
      </c>
      <c r="E3326" s="31">
        <v>1</v>
      </c>
      <c r="F3326" s="31" t="s">
        <v>1741</v>
      </c>
      <c r="G3326" s="32">
        <v>19</v>
      </c>
      <c r="H3326" s="32" t="s">
        <v>42</v>
      </c>
      <c r="I3326" s="32"/>
      <c r="J3326" s="83"/>
      <c r="K3326" s="98"/>
      <c r="L3326" s="98"/>
      <c r="M3326" s="98"/>
      <c r="N3326" s="83"/>
      <c r="O3326" s="33"/>
      <c r="P3326" s="81"/>
      <c r="Q3326" s="33"/>
      <c r="R3326" s="39" t="s">
        <v>5</v>
      </c>
    </row>
    <row r="3327" spans="1:18" ht="18" customHeight="1" x14ac:dyDescent="0.15">
      <c r="A3327" s="30">
        <v>8</v>
      </c>
      <c r="B3327" s="31" t="s">
        <v>1739</v>
      </c>
      <c r="C3327" s="31">
        <v>1</v>
      </c>
      <c r="D3327" s="31" t="s">
        <v>1740</v>
      </c>
      <c r="E3327" s="31">
        <v>1</v>
      </c>
      <c r="F3327" s="31" t="s">
        <v>1741</v>
      </c>
      <c r="G3327" s="31">
        <v>19</v>
      </c>
      <c r="H3327" s="31" t="s">
        <v>42</v>
      </c>
      <c r="I3327" s="32">
        <v>11</v>
      </c>
      <c r="J3327" s="83" t="s">
        <v>43</v>
      </c>
      <c r="K3327" s="98">
        <v>123</v>
      </c>
      <c r="L3327" s="98">
        <v>119</v>
      </c>
      <c r="M3327" s="98">
        <f>K3327-L3327</f>
        <v>4</v>
      </c>
      <c r="N3327" s="83" t="s">
        <v>1749</v>
      </c>
      <c r="O3327" s="98">
        <v>10000</v>
      </c>
      <c r="P3327" s="81"/>
      <c r="Q3327" s="33"/>
      <c r="R3327" s="39" t="s">
        <v>5</v>
      </c>
    </row>
    <row r="3328" spans="1:18" ht="18" customHeight="1" x14ac:dyDescent="0.15">
      <c r="A3328" s="30">
        <v>8</v>
      </c>
      <c r="B3328" s="31" t="s">
        <v>1739</v>
      </c>
      <c r="C3328" s="31">
        <v>1</v>
      </c>
      <c r="D3328" s="31" t="s">
        <v>1740</v>
      </c>
      <c r="E3328" s="31">
        <v>1</v>
      </c>
      <c r="F3328" s="31" t="s">
        <v>1741</v>
      </c>
      <c r="G3328" s="31">
        <v>19</v>
      </c>
      <c r="H3328" s="31" t="s">
        <v>42</v>
      </c>
      <c r="I3328" s="31">
        <v>11</v>
      </c>
      <c r="J3328" s="84" t="s">
        <v>43</v>
      </c>
      <c r="K3328" s="98"/>
      <c r="L3328" s="98"/>
      <c r="M3328" s="98"/>
      <c r="N3328" s="83" t="s">
        <v>1750</v>
      </c>
      <c r="O3328" s="98">
        <v>19560</v>
      </c>
      <c r="P3328" s="81"/>
      <c r="Q3328" s="33"/>
      <c r="R3328" s="39" t="s">
        <v>5</v>
      </c>
    </row>
    <row r="3329" spans="1:18" ht="18" customHeight="1" x14ac:dyDescent="0.15">
      <c r="A3329" s="30">
        <v>8</v>
      </c>
      <c r="B3329" s="31" t="s">
        <v>1739</v>
      </c>
      <c r="C3329" s="31">
        <v>1</v>
      </c>
      <c r="D3329" s="31" t="s">
        <v>1740</v>
      </c>
      <c r="E3329" s="31">
        <v>1</v>
      </c>
      <c r="F3329" s="31" t="s">
        <v>1741</v>
      </c>
      <c r="G3329" s="31">
        <v>19</v>
      </c>
      <c r="H3329" s="31" t="s">
        <v>42</v>
      </c>
      <c r="I3329" s="31">
        <v>11</v>
      </c>
      <c r="J3329" s="84" t="s">
        <v>43</v>
      </c>
      <c r="K3329" s="98"/>
      <c r="L3329" s="98"/>
      <c r="M3329" s="98"/>
      <c r="N3329" s="83" t="s">
        <v>1751</v>
      </c>
      <c r="O3329" s="98">
        <v>4200</v>
      </c>
      <c r="P3329" s="81"/>
      <c r="Q3329" s="33"/>
      <c r="R3329" s="39" t="s">
        <v>5</v>
      </c>
    </row>
    <row r="3330" spans="1:18" ht="18" customHeight="1" x14ac:dyDescent="0.15">
      <c r="A3330" s="30">
        <v>8</v>
      </c>
      <c r="B3330" s="31" t="s">
        <v>1739</v>
      </c>
      <c r="C3330" s="31">
        <v>1</v>
      </c>
      <c r="D3330" s="31" t="s">
        <v>1740</v>
      </c>
      <c r="E3330" s="31">
        <v>1</v>
      </c>
      <c r="F3330" s="31" t="s">
        <v>1741</v>
      </c>
      <c r="G3330" s="31">
        <v>19</v>
      </c>
      <c r="H3330" s="31" t="s">
        <v>42</v>
      </c>
      <c r="I3330" s="31">
        <v>11</v>
      </c>
      <c r="J3330" s="84" t="s">
        <v>43</v>
      </c>
      <c r="K3330" s="98"/>
      <c r="L3330" s="98"/>
      <c r="M3330" s="98"/>
      <c r="N3330" s="83" t="s">
        <v>1752</v>
      </c>
      <c r="O3330" s="98">
        <v>15000</v>
      </c>
      <c r="P3330" s="81"/>
      <c r="Q3330" s="33"/>
      <c r="R3330" s="39" t="s">
        <v>5</v>
      </c>
    </row>
    <row r="3331" spans="1:18" ht="18" customHeight="1" x14ac:dyDescent="0.15">
      <c r="A3331" s="30">
        <v>8</v>
      </c>
      <c r="B3331" s="31" t="s">
        <v>1739</v>
      </c>
      <c r="C3331" s="31">
        <v>1</v>
      </c>
      <c r="D3331" s="31" t="s">
        <v>1740</v>
      </c>
      <c r="E3331" s="31">
        <v>1</v>
      </c>
      <c r="F3331" s="31" t="s">
        <v>1741</v>
      </c>
      <c r="G3331" s="31">
        <v>19</v>
      </c>
      <c r="H3331" s="31" t="s">
        <v>42</v>
      </c>
      <c r="I3331" s="31">
        <v>11</v>
      </c>
      <c r="J3331" s="84" t="s">
        <v>43</v>
      </c>
      <c r="K3331" s="98"/>
      <c r="L3331" s="98"/>
      <c r="M3331" s="98"/>
      <c r="N3331" s="83" t="s">
        <v>1753</v>
      </c>
      <c r="O3331" s="98">
        <v>40000</v>
      </c>
      <c r="P3331" s="81"/>
      <c r="Q3331" s="33"/>
      <c r="R3331" s="39" t="s">
        <v>5</v>
      </c>
    </row>
    <row r="3332" spans="1:18" ht="18" customHeight="1" x14ac:dyDescent="0.15">
      <c r="A3332" s="30">
        <v>8</v>
      </c>
      <c r="B3332" s="31" t="s">
        <v>1739</v>
      </c>
      <c r="C3332" s="31">
        <v>1</v>
      </c>
      <c r="D3332" s="31" t="s">
        <v>1740</v>
      </c>
      <c r="E3332" s="31">
        <v>1</v>
      </c>
      <c r="F3332" s="31" t="s">
        <v>1741</v>
      </c>
      <c r="G3332" s="31">
        <v>19</v>
      </c>
      <c r="H3332" s="31" t="s">
        <v>42</v>
      </c>
      <c r="I3332" s="31">
        <v>11</v>
      </c>
      <c r="J3332" s="84" t="s">
        <v>43</v>
      </c>
      <c r="K3332" s="98"/>
      <c r="L3332" s="98"/>
      <c r="M3332" s="98"/>
      <c r="N3332" s="83" t="s">
        <v>1754</v>
      </c>
      <c r="O3332" s="98">
        <v>34200</v>
      </c>
      <c r="P3332" s="81"/>
      <c r="Q3332" s="33"/>
      <c r="R3332" s="39" t="s">
        <v>5</v>
      </c>
    </row>
    <row r="3333" spans="1:18" ht="18" customHeight="1" x14ac:dyDescent="0.15">
      <c r="A3333" s="30">
        <v>8</v>
      </c>
      <c r="B3333" s="31" t="s">
        <v>1739</v>
      </c>
      <c r="C3333" s="31">
        <v>1</v>
      </c>
      <c r="D3333" s="31" t="s">
        <v>1740</v>
      </c>
      <c r="E3333" s="31">
        <v>1</v>
      </c>
      <c r="F3333" s="31" t="s">
        <v>1741</v>
      </c>
      <c r="G3333" s="31">
        <v>19</v>
      </c>
      <c r="H3333" s="31" t="s">
        <v>42</v>
      </c>
      <c r="I3333" s="32">
        <v>31</v>
      </c>
      <c r="J3333" s="83" t="s">
        <v>386</v>
      </c>
      <c r="K3333" s="98">
        <v>807</v>
      </c>
      <c r="L3333" s="98">
        <v>307</v>
      </c>
      <c r="M3333" s="98">
        <f>K3333-L3333</f>
        <v>500</v>
      </c>
      <c r="N3333" s="83" t="s">
        <v>1755</v>
      </c>
      <c r="O3333" s="98">
        <v>307000</v>
      </c>
      <c r="P3333" s="81"/>
      <c r="Q3333" s="33"/>
      <c r="R3333" s="39" t="s">
        <v>5</v>
      </c>
    </row>
    <row r="3334" spans="1:18" ht="18" customHeight="1" x14ac:dyDescent="0.15">
      <c r="A3334" s="30">
        <v>8</v>
      </c>
      <c r="B3334" s="31" t="s">
        <v>1739</v>
      </c>
      <c r="C3334" s="31">
        <v>1</v>
      </c>
      <c r="D3334" s="31" t="s">
        <v>1740</v>
      </c>
      <c r="E3334" s="31">
        <v>1</v>
      </c>
      <c r="F3334" s="31" t="s">
        <v>1741</v>
      </c>
      <c r="G3334" s="31">
        <v>19</v>
      </c>
      <c r="H3334" s="31" t="s">
        <v>42</v>
      </c>
      <c r="I3334" s="31">
        <v>31</v>
      </c>
      <c r="J3334" s="84" t="s">
        <v>386</v>
      </c>
      <c r="K3334" s="98"/>
      <c r="L3334" s="98"/>
      <c r="M3334" s="98"/>
      <c r="N3334" s="83" t="s">
        <v>1756</v>
      </c>
      <c r="O3334" s="98"/>
      <c r="P3334" s="81"/>
      <c r="Q3334" s="33"/>
      <c r="R3334" s="39" t="s">
        <v>5</v>
      </c>
    </row>
    <row r="3335" spans="1:18" ht="18" customHeight="1" x14ac:dyDescent="0.15">
      <c r="A3335" s="30">
        <v>8</v>
      </c>
      <c r="B3335" s="31" t="s">
        <v>1739</v>
      </c>
      <c r="C3335" s="31">
        <v>1</v>
      </c>
      <c r="D3335" s="31" t="s">
        <v>1740</v>
      </c>
      <c r="E3335" s="31">
        <v>1</v>
      </c>
      <c r="F3335" s="31" t="s">
        <v>1741</v>
      </c>
      <c r="G3335" s="31">
        <v>19</v>
      </c>
      <c r="H3335" s="31" t="s">
        <v>42</v>
      </c>
      <c r="I3335" s="31">
        <v>31</v>
      </c>
      <c r="J3335" s="84" t="s">
        <v>386</v>
      </c>
      <c r="K3335" s="98"/>
      <c r="L3335" s="98"/>
      <c r="M3335" s="98"/>
      <c r="N3335" s="83" t="s">
        <v>1757</v>
      </c>
      <c r="O3335" s="98"/>
      <c r="P3335" s="81"/>
      <c r="Q3335" s="33"/>
      <c r="R3335" s="39" t="s">
        <v>5</v>
      </c>
    </row>
    <row r="3336" spans="1:18" ht="18" customHeight="1" x14ac:dyDescent="0.15">
      <c r="A3336" s="30">
        <v>8</v>
      </c>
      <c r="B3336" s="31" t="s">
        <v>1739</v>
      </c>
      <c r="C3336" s="31">
        <v>1</v>
      </c>
      <c r="D3336" s="31" t="s">
        <v>1740</v>
      </c>
      <c r="E3336" s="31">
        <v>1</v>
      </c>
      <c r="F3336" s="31" t="s">
        <v>1741</v>
      </c>
      <c r="G3336" s="31">
        <v>19</v>
      </c>
      <c r="H3336" s="31" t="s">
        <v>42</v>
      </c>
      <c r="I3336" s="31">
        <v>31</v>
      </c>
      <c r="J3336" s="84" t="s">
        <v>386</v>
      </c>
      <c r="K3336" s="98"/>
      <c r="L3336" s="98"/>
      <c r="M3336" s="98"/>
      <c r="N3336" s="83" t="s">
        <v>1758</v>
      </c>
      <c r="O3336" s="98"/>
      <c r="P3336" s="81"/>
      <c r="Q3336" s="33"/>
      <c r="R3336" s="39" t="s">
        <v>5</v>
      </c>
    </row>
    <row r="3337" spans="1:18" ht="18" customHeight="1" x14ac:dyDescent="0.15">
      <c r="A3337" s="30">
        <v>8</v>
      </c>
      <c r="B3337" s="31" t="s">
        <v>1739</v>
      </c>
      <c r="C3337" s="31">
        <v>1</v>
      </c>
      <c r="D3337" s="31" t="s">
        <v>1740</v>
      </c>
      <c r="E3337" s="31">
        <v>1</v>
      </c>
      <c r="F3337" s="31" t="s">
        <v>1741</v>
      </c>
      <c r="G3337" s="31">
        <v>19</v>
      </c>
      <c r="H3337" s="31" t="s">
        <v>42</v>
      </c>
      <c r="I3337" s="31">
        <v>31</v>
      </c>
      <c r="J3337" s="84" t="s">
        <v>386</v>
      </c>
      <c r="K3337" s="98"/>
      <c r="L3337" s="98"/>
      <c r="M3337" s="98"/>
      <c r="N3337" s="83" t="s">
        <v>1759</v>
      </c>
      <c r="O3337" s="98"/>
      <c r="P3337" s="81"/>
      <c r="Q3337" s="33"/>
      <c r="R3337" s="39" t="s">
        <v>5</v>
      </c>
    </row>
    <row r="3338" spans="1:18" ht="18" customHeight="1" x14ac:dyDescent="0.15">
      <c r="A3338" s="30">
        <v>8</v>
      </c>
      <c r="B3338" s="31" t="s">
        <v>1739</v>
      </c>
      <c r="C3338" s="31">
        <v>1</v>
      </c>
      <c r="D3338" s="31" t="s">
        <v>1740</v>
      </c>
      <c r="E3338" s="31">
        <v>1</v>
      </c>
      <c r="F3338" s="31" t="s">
        <v>1741</v>
      </c>
      <c r="G3338" s="31">
        <v>19</v>
      </c>
      <c r="H3338" s="31" t="s">
        <v>42</v>
      </c>
      <c r="I3338" s="31">
        <v>31</v>
      </c>
      <c r="J3338" s="84" t="s">
        <v>386</v>
      </c>
      <c r="K3338" s="98"/>
      <c r="L3338" s="98"/>
      <c r="M3338" s="98"/>
      <c r="N3338" s="83" t="s">
        <v>1760</v>
      </c>
      <c r="O3338" s="98">
        <v>300000</v>
      </c>
      <c r="P3338" s="81"/>
      <c r="Q3338" s="33"/>
      <c r="R3338" s="39" t="s">
        <v>5</v>
      </c>
    </row>
    <row r="3339" spans="1:18" ht="18" customHeight="1" x14ac:dyDescent="0.15">
      <c r="A3339" s="30">
        <v>8</v>
      </c>
      <c r="B3339" s="31" t="s">
        <v>1739</v>
      </c>
      <c r="C3339" s="31">
        <v>1</v>
      </c>
      <c r="D3339" s="31" t="s">
        <v>1740</v>
      </c>
      <c r="E3339" s="31">
        <v>1</v>
      </c>
      <c r="F3339" s="31" t="s">
        <v>1741</v>
      </c>
      <c r="G3339" s="31">
        <v>19</v>
      </c>
      <c r="H3339" s="31" t="s">
        <v>42</v>
      </c>
      <c r="I3339" s="31">
        <v>31</v>
      </c>
      <c r="J3339" s="84" t="s">
        <v>386</v>
      </c>
      <c r="K3339" s="98"/>
      <c r="L3339" s="98"/>
      <c r="M3339" s="98"/>
      <c r="N3339" s="83" t="s">
        <v>1761</v>
      </c>
      <c r="O3339" s="98"/>
      <c r="P3339" s="81"/>
      <c r="Q3339" s="33"/>
      <c r="R3339" s="39" t="s">
        <v>5</v>
      </c>
    </row>
    <row r="3340" spans="1:18" ht="18" customHeight="1" x14ac:dyDescent="0.15">
      <c r="A3340" s="30">
        <v>8</v>
      </c>
      <c r="B3340" s="31" t="s">
        <v>1739</v>
      </c>
      <c r="C3340" s="31">
        <v>1</v>
      </c>
      <c r="D3340" s="31" t="s">
        <v>1740</v>
      </c>
      <c r="E3340" s="31">
        <v>1</v>
      </c>
      <c r="F3340" s="31" t="s">
        <v>1741</v>
      </c>
      <c r="G3340" s="31">
        <v>19</v>
      </c>
      <c r="H3340" s="31" t="s">
        <v>42</v>
      </c>
      <c r="I3340" s="31">
        <v>31</v>
      </c>
      <c r="J3340" s="84" t="s">
        <v>386</v>
      </c>
      <c r="K3340" s="98"/>
      <c r="L3340" s="98"/>
      <c r="M3340" s="98"/>
      <c r="N3340" s="83" t="s">
        <v>1762</v>
      </c>
      <c r="O3340" s="98"/>
      <c r="P3340" s="81"/>
      <c r="Q3340" s="33"/>
      <c r="R3340" s="39" t="s">
        <v>5</v>
      </c>
    </row>
    <row r="3341" spans="1:18" ht="18" customHeight="1" x14ac:dyDescent="0.15">
      <c r="A3341" s="30">
        <v>8</v>
      </c>
      <c r="B3341" s="31" t="s">
        <v>1739</v>
      </c>
      <c r="C3341" s="31">
        <v>1</v>
      </c>
      <c r="D3341" s="31" t="s">
        <v>1740</v>
      </c>
      <c r="E3341" s="31">
        <v>1</v>
      </c>
      <c r="F3341" s="31" t="s">
        <v>1741</v>
      </c>
      <c r="G3341" s="31">
        <v>19</v>
      </c>
      <c r="H3341" s="31" t="s">
        <v>42</v>
      </c>
      <c r="I3341" s="31">
        <v>31</v>
      </c>
      <c r="J3341" s="84" t="s">
        <v>386</v>
      </c>
      <c r="K3341" s="98"/>
      <c r="L3341" s="98"/>
      <c r="M3341" s="98"/>
      <c r="N3341" s="83" t="s">
        <v>1763</v>
      </c>
      <c r="O3341" s="98">
        <v>200000</v>
      </c>
      <c r="P3341" s="81"/>
      <c r="Q3341" s="33"/>
      <c r="R3341" s="39" t="s">
        <v>5</v>
      </c>
    </row>
    <row r="3342" spans="1:18" ht="18" customHeight="1" x14ac:dyDescent="0.15">
      <c r="A3342" s="30">
        <v>8</v>
      </c>
      <c r="B3342" s="31" t="s">
        <v>1739</v>
      </c>
      <c r="C3342" s="31">
        <v>1</v>
      </c>
      <c r="D3342" s="31" t="s">
        <v>1740</v>
      </c>
      <c r="E3342" s="31">
        <v>1</v>
      </c>
      <c r="F3342" s="31" t="s">
        <v>1741</v>
      </c>
      <c r="G3342" s="31">
        <v>19</v>
      </c>
      <c r="H3342" s="31" t="s">
        <v>42</v>
      </c>
      <c r="I3342" s="31">
        <v>31</v>
      </c>
      <c r="J3342" s="84" t="s">
        <v>386</v>
      </c>
      <c r="K3342" s="98"/>
      <c r="L3342" s="98"/>
      <c r="M3342" s="98"/>
      <c r="N3342" s="83" t="s">
        <v>1764</v>
      </c>
      <c r="O3342" s="98"/>
      <c r="P3342" s="81"/>
      <c r="Q3342" s="33"/>
      <c r="R3342" s="39" t="s">
        <v>5</v>
      </c>
    </row>
    <row r="3343" spans="1:18" ht="18" customHeight="1" x14ac:dyDescent="0.15">
      <c r="A3343" s="30">
        <v>8</v>
      </c>
      <c r="B3343" s="31" t="s">
        <v>1739</v>
      </c>
      <c r="C3343" s="31">
        <v>1</v>
      </c>
      <c r="D3343" s="31" t="s">
        <v>1740</v>
      </c>
      <c r="E3343" s="31">
        <v>1</v>
      </c>
      <c r="F3343" s="31" t="s">
        <v>1741</v>
      </c>
      <c r="G3343" s="31">
        <v>19</v>
      </c>
      <c r="H3343" s="31" t="s">
        <v>42</v>
      </c>
      <c r="I3343" s="31">
        <v>31</v>
      </c>
      <c r="J3343" s="84" t="s">
        <v>386</v>
      </c>
      <c r="K3343" s="98"/>
      <c r="L3343" s="98"/>
      <c r="M3343" s="98"/>
      <c r="N3343" s="83" t="s">
        <v>1762</v>
      </c>
      <c r="O3343" s="98"/>
      <c r="P3343" s="81"/>
      <c r="Q3343" s="33"/>
      <c r="R3343" s="39" t="s">
        <v>5</v>
      </c>
    </row>
    <row r="3344" spans="1:18" ht="18" customHeight="1" x14ac:dyDescent="0.15">
      <c r="A3344" s="30">
        <v>8</v>
      </c>
      <c r="B3344" s="31" t="s">
        <v>1739</v>
      </c>
      <c r="C3344" s="31">
        <v>1</v>
      </c>
      <c r="D3344" s="31" t="s">
        <v>1740</v>
      </c>
      <c r="E3344" s="31">
        <v>1</v>
      </c>
      <c r="F3344" s="31" t="s">
        <v>1741</v>
      </c>
      <c r="G3344" s="32">
        <v>28</v>
      </c>
      <c r="H3344" s="32" t="s">
        <v>882</v>
      </c>
      <c r="I3344" s="32"/>
      <c r="J3344" s="83"/>
      <c r="K3344" s="98"/>
      <c r="L3344" s="98"/>
      <c r="M3344" s="98"/>
      <c r="N3344" s="83"/>
      <c r="O3344" s="33"/>
      <c r="P3344" s="81"/>
      <c r="Q3344" s="33"/>
      <c r="R3344" s="39" t="s">
        <v>5</v>
      </c>
    </row>
    <row r="3345" spans="1:18" ht="18" customHeight="1" x14ac:dyDescent="0.15">
      <c r="A3345" s="30">
        <v>8</v>
      </c>
      <c r="B3345" s="31" t="s">
        <v>1739</v>
      </c>
      <c r="C3345" s="31">
        <v>1</v>
      </c>
      <c r="D3345" s="31" t="s">
        <v>1740</v>
      </c>
      <c r="E3345" s="31">
        <v>1</v>
      </c>
      <c r="F3345" s="31" t="s">
        <v>1741</v>
      </c>
      <c r="G3345" s="31">
        <v>28</v>
      </c>
      <c r="H3345" s="31" t="s">
        <v>882</v>
      </c>
      <c r="I3345" s="32">
        <v>71</v>
      </c>
      <c r="J3345" s="83" t="s">
        <v>1765</v>
      </c>
      <c r="K3345" s="98">
        <v>50</v>
      </c>
      <c r="L3345" s="98">
        <v>50</v>
      </c>
      <c r="M3345" s="98">
        <f>K3345-L3345</f>
        <v>0</v>
      </c>
      <c r="N3345" s="83" t="s">
        <v>1766</v>
      </c>
      <c r="O3345" s="98">
        <v>50000</v>
      </c>
      <c r="P3345" s="81"/>
      <c r="Q3345" s="33"/>
      <c r="R3345" s="39" t="s">
        <v>5</v>
      </c>
    </row>
    <row r="3346" spans="1:18" s="12" customFormat="1" ht="18" customHeight="1" x14ac:dyDescent="0.15">
      <c r="A3346" s="13">
        <v>8</v>
      </c>
      <c r="B3346" s="14" t="s">
        <v>1739</v>
      </c>
      <c r="C3346" s="15">
        <v>2</v>
      </c>
      <c r="D3346" s="15" t="s">
        <v>2977</v>
      </c>
      <c r="E3346" s="16"/>
      <c r="F3346" s="15"/>
      <c r="G3346" s="16"/>
      <c r="H3346" s="15"/>
      <c r="I3346" s="16"/>
      <c r="J3346" s="16"/>
      <c r="K3346" s="17">
        <f>IF(C3346="",SUMIFS($K3347:$K$6096,$A3347:$A$6096,A3346,$E3347:$E$6096,""),IF(E3346="",SUMIFS($K3347:$K$6096,$A3347:$A$6096,A3346,$C3347:$C$6096,C3346,$G3347:$G$6096,""),IF(G3346="",SUMIFS($K3347:$K$6096,$A3347:$A$6096,A3346,$C3347:$C$6096,C3346,$E3347:$E$6096,E3346,$R3347:$R$6096,R3346),IF(I3346="",SUMIFS($K3347:$K$6096,$A3347:$A$6096,A3346,$C3347:$C$6096,C3346,$E3347:$E$6096,E3346,$G3347:$G$6096,G3346,$R3347:$R$6096,R3346),0))))</f>
        <v>247663</v>
      </c>
      <c r="L3346" s="17">
        <f>IF(C3346="",SUMIFS($L3347:$L$6096,$A3347:$A$6096,A3346,$E3347:$E$6096,""),IF(E3346="",SUMIFS($L3347:$L$6096,$A3347:$A$6096,A3346,$C3347:$C$6096,C3346,$G3347:$G$6096,""),IF(G3346="",SUMIFS($L3347:$L$6096,$A3347:$A$6096,A3346,$C3347:$C$6096,C3346,$E3347:$E$6096,E3346,$R3347:$R$6096,R3346),IF(I3346="",SUMIFS($L3347:$L$6096,$A3347:$A$6096,A3346,$C3347:$C$6096,C3346,$E3347:$E$6096,E3346,$G3347:$G$6096,G3346,$R3347:$R$6096,R3346),0))))</f>
        <v>246698</v>
      </c>
      <c r="M3346" s="17">
        <f t="shared" ref="M3346:M3347" si="194">K3346-L3346</f>
        <v>965</v>
      </c>
      <c r="N3346" s="58"/>
      <c r="O3346" s="72"/>
      <c r="P3346" s="18"/>
      <c r="Q3346" s="17">
        <f>IF(C3346="",SUMIFS($Q3347:$Q$6096,$A3347:$A$6096,A3346,$E3347:$E$6096,""),IF(E3346="",SUMIFS($Q3347:$Q$6096,$A3347:$A$6096,A3346,$C3347:$C$6096,C3346,$G3347:$G$6096,""),IF(G3346="",SUMIFS($Q3347:$Q$6096,$A3347:$A$6096,A3346,$C3347:$C$6096,C3346,$E3347:$E$6096,E3346,$R3347:$R$6096,R3346),IF(I3346="",SUMIFS($Q3347:$Q$6096,$A3347:$A$6096,A3346,$C3347:$C$6096,C3346,$E3347:$E$6096,E3346,$G3347:$G$6096,G3346,$R3347:$R$6096,R3346),0))))</f>
        <v>86456</v>
      </c>
      <c r="R3346" s="59"/>
    </row>
    <row r="3347" spans="1:18" s="6" customFormat="1" ht="18" customHeight="1" x14ac:dyDescent="0.15">
      <c r="A3347" s="13">
        <v>8</v>
      </c>
      <c r="B3347" s="14" t="s">
        <v>3085</v>
      </c>
      <c r="C3347" s="19">
        <v>2</v>
      </c>
      <c r="D3347" s="14" t="s">
        <v>1767</v>
      </c>
      <c r="E3347" s="20">
        <v>1</v>
      </c>
      <c r="F3347" s="21" t="s">
        <v>3087</v>
      </c>
      <c r="G3347" s="20"/>
      <c r="H3347" s="21"/>
      <c r="I3347" s="20"/>
      <c r="J3347" s="20"/>
      <c r="K3347" s="22">
        <f>IF(C3347="",SUMIFS($K3348:$K$6096,$A3348:$A$6096,A3347,$E3348:$E$6096,""),IF(E3347="",SUMIFS($K3348:$K$6096,$A3348:$A$6096,A3347,$C3348:$C$6096,C3347,$G3348:$G$6096,""),IF(G3347="",SUMIFS($K3348:$K$6096,$A3348:$A$6096,A3347,$C3348:$C$6096,C3347,$E3348:$E$6096,E3347,$R3348:$R$6096,R3347),IF(I3347="",SUMIFS($K3348:$K$6096,$A3348:$A$6096,A3347,$C3348:$C$6096,C3347,$E3348:$E$6096,E3347,$G3348:$G$6096,G3347,$R3348:$R$6096,R3347),0))))</f>
        <v>28491</v>
      </c>
      <c r="L3347" s="22">
        <f>IF(C3347="",SUMIFS($L3348:$L$6096,$A3348:$A$6096,A3347,$E3348:$E$6096,""),IF(E3347="",SUMIFS($L3348:$L$6096,$A3348:$A$6096,A3347,$C3348:$C$6096,C3347,$G3348:$G$6096,""),IF(G3347="",SUMIFS($L3348:$L$6096,$A3348:$A$6096,A3347,$C3348:$C$6096,C3347,$E3348:$E$6096,E3347,$R3348:$R$6096,R3347),IF(I3347="",SUMIFS($L3348:$L$6096,$A3348:$A$6096,A3347,$C3348:$C$6096,C3347,$E3348:$E$6096,E3347,$G3348:$G$6096,G3347,$R3348:$R$6096,R3347),0))))</f>
        <v>27862</v>
      </c>
      <c r="M3347" s="22">
        <f t="shared" si="194"/>
        <v>629</v>
      </c>
      <c r="N3347" s="77"/>
      <c r="O3347" s="23"/>
      <c r="P3347" s="60"/>
      <c r="Q3347" s="73">
        <f>IF(C3347="",SUMIFS($Q3348:$Q$6096,$A3348:$A$6096,A3347,$E3348:$E$6096,""),IF(E3347="",SUMIFS($Q3348:$Q$6096,$A3348:$A$6096,A3347,$C3348:$C$6096,C3347,$G3348:$G$6096,""),IF(G3347="",SUMIFS($Q3348:$Q$6096,$A3348:$A$6096,A3347,$C3348:$C$6096,C3347,$E3348:$E$6096,E3347,$R3348:$R$6096,R3347),IF(I3347="",SUMIFS($Q3348:$Q$6096,$A3348:$A$6096,A3347,$C3348:$C$6096,C3347,$E3348:$E$6096,E3347,$G3348:$G$6096,G3347,$R3348:$R$6096,R3347),0))))</f>
        <v>0</v>
      </c>
      <c r="R3347" s="61" t="s">
        <v>61</v>
      </c>
    </row>
    <row r="3348" spans="1:18" ht="18" customHeight="1" x14ac:dyDescent="0.15">
      <c r="A3348" s="30">
        <v>8</v>
      </c>
      <c r="B3348" s="31" t="s">
        <v>1739</v>
      </c>
      <c r="C3348" s="31">
        <v>2</v>
      </c>
      <c r="D3348" s="31" t="s">
        <v>1767</v>
      </c>
      <c r="E3348" s="31">
        <v>1</v>
      </c>
      <c r="F3348" s="31" t="s">
        <v>1768</v>
      </c>
      <c r="G3348" s="32">
        <v>2</v>
      </c>
      <c r="H3348" s="32" t="s">
        <v>20</v>
      </c>
      <c r="I3348" s="32"/>
      <c r="J3348" s="83"/>
      <c r="K3348" s="98"/>
      <c r="L3348" s="98"/>
      <c r="M3348" s="98"/>
      <c r="N3348" s="83"/>
      <c r="O3348" s="33"/>
      <c r="P3348" s="81"/>
      <c r="Q3348" s="33"/>
      <c r="R3348" s="39" t="s">
        <v>5</v>
      </c>
    </row>
    <row r="3349" spans="1:18" ht="18" customHeight="1" x14ac:dyDescent="0.15">
      <c r="A3349" s="30">
        <v>8</v>
      </c>
      <c r="B3349" s="31" t="s">
        <v>1739</v>
      </c>
      <c r="C3349" s="31">
        <v>2</v>
      </c>
      <c r="D3349" s="31" t="s">
        <v>1767</v>
      </c>
      <c r="E3349" s="31">
        <v>1</v>
      </c>
      <c r="F3349" s="31" t="s">
        <v>1768</v>
      </c>
      <c r="G3349" s="31">
        <v>2</v>
      </c>
      <c r="H3349" s="31" t="s">
        <v>20</v>
      </c>
      <c r="I3349" s="32">
        <v>3</v>
      </c>
      <c r="J3349" s="83" t="s">
        <v>21</v>
      </c>
      <c r="K3349" s="98">
        <v>10444</v>
      </c>
      <c r="L3349" s="98">
        <v>10307</v>
      </c>
      <c r="M3349" s="98">
        <f>K3349-L3349</f>
        <v>137</v>
      </c>
      <c r="N3349" s="83" t="s">
        <v>70</v>
      </c>
      <c r="O3349" s="98">
        <v>10443900</v>
      </c>
      <c r="P3349" s="81"/>
      <c r="Q3349" s="33"/>
      <c r="R3349" s="39" t="s">
        <v>5</v>
      </c>
    </row>
    <row r="3350" spans="1:18" ht="18" customHeight="1" x14ac:dyDescent="0.15">
      <c r="A3350" s="30">
        <v>8</v>
      </c>
      <c r="B3350" s="31" t="s">
        <v>1739</v>
      </c>
      <c r="C3350" s="31">
        <v>2</v>
      </c>
      <c r="D3350" s="31" t="s">
        <v>1767</v>
      </c>
      <c r="E3350" s="31">
        <v>1</v>
      </c>
      <c r="F3350" s="31" t="s">
        <v>1768</v>
      </c>
      <c r="G3350" s="32">
        <v>3</v>
      </c>
      <c r="H3350" s="32" t="s">
        <v>22</v>
      </c>
      <c r="I3350" s="32"/>
      <c r="J3350" s="83"/>
      <c r="K3350" s="98"/>
      <c r="L3350" s="98"/>
      <c r="M3350" s="98"/>
      <c r="N3350" s="83"/>
      <c r="O3350" s="33"/>
      <c r="P3350" s="81"/>
      <c r="Q3350" s="33"/>
      <c r="R3350" s="39" t="s">
        <v>5</v>
      </c>
    </row>
    <row r="3351" spans="1:18" ht="18" customHeight="1" x14ac:dyDescent="0.15">
      <c r="A3351" s="30">
        <v>8</v>
      </c>
      <c r="B3351" s="31" t="s">
        <v>1739</v>
      </c>
      <c r="C3351" s="31">
        <v>2</v>
      </c>
      <c r="D3351" s="31" t="s">
        <v>1767</v>
      </c>
      <c r="E3351" s="31">
        <v>1</v>
      </c>
      <c r="F3351" s="31" t="s">
        <v>1768</v>
      </c>
      <c r="G3351" s="31">
        <v>3</v>
      </c>
      <c r="H3351" s="31" t="s">
        <v>22</v>
      </c>
      <c r="I3351" s="32">
        <v>31</v>
      </c>
      <c r="J3351" s="83" t="s">
        <v>23</v>
      </c>
      <c r="K3351" s="98">
        <v>756</v>
      </c>
      <c r="L3351" s="98">
        <v>756</v>
      </c>
      <c r="M3351" s="98">
        <f t="shared" ref="M3351:M3353" si="195">K3351-L3351</f>
        <v>0</v>
      </c>
      <c r="N3351" s="83" t="s">
        <v>70</v>
      </c>
      <c r="O3351" s="98">
        <v>756000</v>
      </c>
      <c r="P3351" s="81"/>
      <c r="Q3351" s="33"/>
      <c r="R3351" s="39" t="s">
        <v>5</v>
      </c>
    </row>
    <row r="3352" spans="1:18" ht="18" customHeight="1" x14ac:dyDescent="0.15">
      <c r="A3352" s="30">
        <v>8</v>
      </c>
      <c r="B3352" s="31" t="s">
        <v>1739</v>
      </c>
      <c r="C3352" s="31">
        <v>2</v>
      </c>
      <c r="D3352" s="31" t="s">
        <v>1767</v>
      </c>
      <c r="E3352" s="31">
        <v>1</v>
      </c>
      <c r="F3352" s="31" t="s">
        <v>1768</v>
      </c>
      <c r="G3352" s="31">
        <v>3</v>
      </c>
      <c r="H3352" s="31" t="s">
        <v>22</v>
      </c>
      <c r="I3352" s="32">
        <v>33</v>
      </c>
      <c r="J3352" s="83" t="s">
        <v>24</v>
      </c>
      <c r="K3352" s="98">
        <v>48</v>
      </c>
      <c r="L3352" s="98">
        <v>48</v>
      </c>
      <c r="M3352" s="98">
        <f t="shared" si="195"/>
        <v>0</v>
      </c>
      <c r="N3352" s="83" t="s">
        <v>70</v>
      </c>
      <c r="O3352" s="98">
        <v>48000</v>
      </c>
      <c r="P3352" s="81"/>
      <c r="Q3352" s="33"/>
      <c r="R3352" s="39" t="s">
        <v>5</v>
      </c>
    </row>
    <row r="3353" spans="1:18" ht="18" customHeight="1" x14ac:dyDescent="0.15">
      <c r="A3353" s="30">
        <v>8</v>
      </c>
      <c r="B3353" s="31" t="s">
        <v>1739</v>
      </c>
      <c r="C3353" s="31">
        <v>2</v>
      </c>
      <c r="D3353" s="31" t="s">
        <v>1767</v>
      </c>
      <c r="E3353" s="31">
        <v>1</v>
      </c>
      <c r="F3353" s="31" t="s">
        <v>1768</v>
      </c>
      <c r="G3353" s="31">
        <v>3</v>
      </c>
      <c r="H3353" s="31" t="s">
        <v>22</v>
      </c>
      <c r="I3353" s="32">
        <v>35</v>
      </c>
      <c r="J3353" s="83" t="s">
        <v>25</v>
      </c>
      <c r="K3353" s="98">
        <v>1141</v>
      </c>
      <c r="L3353" s="98">
        <v>1141</v>
      </c>
      <c r="M3353" s="98">
        <f t="shared" si="195"/>
        <v>0</v>
      </c>
      <c r="N3353" s="83" t="s">
        <v>1769</v>
      </c>
      <c r="O3353" s="98"/>
      <c r="P3353" s="81"/>
      <c r="Q3353" s="33"/>
      <c r="R3353" s="39" t="s">
        <v>5</v>
      </c>
    </row>
    <row r="3354" spans="1:18" ht="18" customHeight="1" x14ac:dyDescent="0.15">
      <c r="A3354" s="30">
        <v>8</v>
      </c>
      <c r="B3354" s="31" t="s">
        <v>1739</v>
      </c>
      <c r="C3354" s="31">
        <v>2</v>
      </c>
      <c r="D3354" s="31" t="s">
        <v>1767</v>
      </c>
      <c r="E3354" s="31">
        <v>1</v>
      </c>
      <c r="F3354" s="31" t="s">
        <v>1768</v>
      </c>
      <c r="G3354" s="31">
        <v>3</v>
      </c>
      <c r="H3354" s="31" t="s">
        <v>22</v>
      </c>
      <c r="I3354" s="31">
        <v>35</v>
      </c>
      <c r="J3354" s="84" t="s">
        <v>25</v>
      </c>
      <c r="K3354" s="98"/>
      <c r="L3354" s="98"/>
      <c r="M3354" s="98"/>
      <c r="N3354" s="83" t="s">
        <v>1770</v>
      </c>
      <c r="O3354" s="98">
        <v>1140480</v>
      </c>
      <c r="P3354" s="81"/>
      <c r="Q3354" s="33"/>
      <c r="R3354" s="39" t="s">
        <v>5</v>
      </c>
    </row>
    <row r="3355" spans="1:18" ht="18" customHeight="1" x14ac:dyDescent="0.15">
      <c r="A3355" s="30">
        <v>8</v>
      </c>
      <c r="B3355" s="31" t="s">
        <v>1739</v>
      </c>
      <c r="C3355" s="31">
        <v>2</v>
      </c>
      <c r="D3355" s="31" t="s">
        <v>1767</v>
      </c>
      <c r="E3355" s="31">
        <v>1</v>
      </c>
      <c r="F3355" s="31" t="s">
        <v>1768</v>
      </c>
      <c r="G3355" s="31">
        <v>3</v>
      </c>
      <c r="H3355" s="31" t="s">
        <v>22</v>
      </c>
      <c r="I3355" s="32">
        <v>39</v>
      </c>
      <c r="J3355" s="83" t="s">
        <v>26</v>
      </c>
      <c r="K3355" s="98">
        <v>2515</v>
      </c>
      <c r="L3355" s="98">
        <v>2483</v>
      </c>
      <c r="M3355" s="98">
        <f t="shared" ref="M3355:M3357" si="196">K3355-L3355</f>
        <v>32</v>
      </c>
      <c r="N3355" s="83" t="s">
        <v>70</v>
      </c>
      <c r="O3355" s="98">
        <v>2514460</v>
      </c>
      <c r="P3355" s="81"/>
      <c r="Q3355" s="33"/>
      <c r="R3355" s="39" t="s">
        <v>5</v>
      </c>
    </row>
    <row r="3356" spans="1:18" ht="18" customHeight="1" x14ac:dyDescent="0.15">
      <c r="A3356" s="30">
        <v>8</v>
      </c>
      <c r="B3356" s="31" t="s">
        <v>1739</v>
      </c>
      <c r="C3356" s="31">
        <v>2</v>
      </c>
      <c r="D3356" s="31" t="s">
        <v>1767</v>
      </c>
      <c r="E3356" s="31">
        <v>1</v>
      </c>
      <c r="F3356" s="31" t="s">
        <v>1768</v>
      </c>
      <c r="G3356" s="31">
        <v>3</v>
      </c>
      <c r="H3356" s="31" t="s">
        <v>22</v>
      </c>
      <c r="I3356" s="32">
        <v>40</v>
      </c>
      <c r="J3356" s="83" t="s">
        <v>27</v>
      </c>
      <c r="K3356" s="98">
        <v>1673</v>
      </c>
      <c r="L3356" s="98">
        <v>1606</v>
      </c>
      <c r="M3356" s="98">
        <f t="shared" si="196"/>
        <v>67</v>
      </c>
      <c r="N3356" s="83" t="s">
        <v>70</v>
      </c>
      <c r="O3356" s="98">
        <v>1672582</v>
      </c>
      <c r="P3356" s="81"/>
      <c r="Q3356" s="33"/>
      <c r="R3356" s="39" t="s">
        <v>5</v>
      </c>
    </row>
    <row r="3357" spans="1:18" ht="18" customHeight="1" x14ac:dyDescent="0.15">
      <c r="A3357" s="30">
        <v>8</v>
      </c>
      <c r="B3357" s="31" t="s">
        <v>1739</v>
      </c>
      <c r="C3357" s="31">
        <v>2</v>
      </c>
      <c r="D3357" s="31" t="s">
        <v>1767</v>
      </c>
      <c r="E3357" s="31">
        <v>1</v>
      </c>
      <c r="F3357" s="31" t="s">
        <v>1768</v>
      </c>
      <c r="G3357" s="31">
        <v>3</v>
      </c>
      <c r="H3357" s="31" t="s">
        <v>22</v>
      </c>
      <c r="I3357" s="32">
        <v>41</v>
      </c>
      <c r="J3357" s="83" t="s">
        <v>75</v>
      </c>
      <c r="K3357" s="98">
        <v>215</v>
      </c>
      <c r="L3357" s="98">
        <v>215</v>
      </c>
      <c r="M3357" s="98">
        <f t="shared" si="196"/>
        <v>0</v>
      </c>
      <c r="N3357" s="83" t="s">
        <v>70</v>
      </c>
      <c r="O3357" s="98">
        <v>214800</v>
      </c>
      <c r="P3357" s="81"/>
      <c r="Q3357" s="33"/>
      <c r="R3357" s="39" t="s">
        <v>5</v>
      </c>
    </row>
    <row r="3358" spans="1:18" ht="18" customHeight="1" x14ac:dyDescent="0.15">
      <c r="A3358" s="30">
        <v>8</v>
      </c>
      <c r="B3358" s="31" t="s">
        <v>1739</v>
      </c>
      <c r="C3358" s="31">
        <v>2</v>
      </c>
      <c r="D3358" s="31" t="s">
        <v>1767</v>
      </c>
      <c r="E3358" s="31">
        <v>1</v>
      </c>
      <c r="F3358" s="31" t="s">
        <v>1768</v>
      </c>
      <c r="G3358" s="32">
        <v>4</v>
      </c>
      <c r="H3358" s="32" t="s">
        <v>28</v>
      </c>
      <c r="I3358" s="32"/>
      <c r="J3358" s="83"/>
      <c r="K3358" s="98"/>
      <c r="L3358" s="98"/>
      <c r="M3358" s="98"/>
      <c r="N3358" s="83"/>
      <c r="O3358" s="33"/>
      <c r="P3358" s="81"/>
      <c r="Q3358" s="33"/>
      <c r="R3358" s="39" t="s">
        <v>5</v>
      </c>
    </row>
    <row r="3359" spans="1:18" ht="18" customHeight="1" x14ac:dyDescent="0.15">
      <c r="A3359" s="30">
        <v>8</v>
      </c>
      <c r="B3359" s="31" t="s">
        <v>1739</v>
      </c>
      <c r="C3359" s="31">
        <v>2</v>
      </c>
      <c r="D3359" s="31" t="s">
        <v>1767</v>
      </c>
      <c r="E3359" s="31">
        <v>1</v>
      </c>
      <c r="F3359" s="31" t="s">
        <v>1768</v>
      </c>
      <c r="G3359" s="31">
        <v>4</v>
      </c>
      <c r="H3359" s="31" t="s">
        <v>28</v>
      </c>
      <c r="I3359" s="32">
        <v>31</v>
      </c>
      <c r="J3359" s="83" t="s">
        <v>29</v>
      </c>
      <c r="K3359" s="98">
        <v>3301</v>
      </c>
      <c r="L3359" s="98">
        <v>3280</v>
      </c>
      <c r="M3359" s="98">
        <f>K3359-L3359</f>
        <v>21</v>
      </c>
      <c r="N3359" s="83" t="s">
        <v>70</v>
      </c>
      <c r="O3359" s="98">
        <v>3300450</v>
      </c>
      <c r="P3359" s="81"/>
      <c r="Q3359" s="33"/>
      <c r="R3359" s="39" t="s">
        <v>5</v>
      </c>
    </row>
    <row r="3360" spans="1:18" ht="18" customHeight="1" x14ac:dyDescent="0.15">
      <c r="A3360" s="30">
        <v>8</v>
      </c>
      <c r="B3360" s="31" t="s">
        <v>1739</v>
      </c>
      <c r="C3360" s="31">
        <v>2</v>
      </c>
      <c r="D3360" s="31" t="s">
        <v>1767</v>
      </c>
      <c r="E3360" s="31">
        <v>1</v>
      </c>
      <c r="F3360" s="31" t="s">
        <v>1768</v>
      </c>
      <c r="G3360" s="32">
        <v>9</v>
      </c>
      <c r="H3360" s="32" t="s">
        <v>30</v>
      </c>
      <c r="I3360" s="32"/>
      <c r="J3360" s="83"/>
      <c r="K3360" s="98"/>
      <c r="L3360" s="98"/>
      <c r="M3360" s="98"/>
      <c r="N3360" s="83"/>
      <c r="O3360" s="33"/>
      <c r="P3360" s="81"/>
      <c r="Q3360" s="33"/>
      <c r="R3360" s="39" t="s">
        <v>5</v>
      </c>
    </row>
    <row r="3361" spans="1:18" ht="18" customHeight="1" x14ac:dyDescent="0.15">
      <c r="A3361" s="30">
        <v>8</v>
      </c>
      <c r="B3361" s="31" t="s">
        <v>1739</v>
      </c>
      <c r="C3361" s="31">
        <v>2</v>
      </c>
      <c r="D3361" s="31" t="s">
        <v>1767</v>
      </c>
      <c r="E3361" s="31">
        <v>1</v>
      </c>
      <c r="F3361" s="31" t="s">
        <v>1768</v>
      </c>
      <c r="G3361" s="31">
        <v>9</v>
      </c>
      <c r="H3361" s="31" t="s">
        <v>30</v>
      </c>
      <c r="I3361" s="32">
        <v>2</v>
      </c>
      <c r="J3361" s="83" t="s">
        <v>31</v>
      </c>
      <c r="K3361" s="98">
        <v>8</v>
      </c>
      <c r="L3361" s="98">
        <v>8</v>
      </c>
      <c r="M3361" s="98">
        <f>K3361-L3361</f>
        <v>0</v>
      </c>
      <c r="N3361" s="83" t="s">
        <v>3720</v>
      </c>
      <c r="O3361" s="98">
        <v>7200</v>
      </c>
      <c r="P3361" s="81"/>
      <c r="Q3361" s="33"/>
      <c r="R3361" s="39" t="s">
        <v>5</v>
      </c>
    </row>
    <row r="3362" spans="1:18" ht="18" customHeight="1" x14ac:dyDescent="0.15">
      <c r="A3362" s="30">
        <v>8</v>
      </c>
      <c r="B3362" s="31" t="s">
        <v>1739</v>
      </c>
      <c r="C3362" s="31">
        <v>2</v>
      </c>
      <c r="D3362" s="31" t="s">
        <v>1767</v>
      </c>
      <c r="E3362" s="31">
        <v>1</v>
      </c>
      <c r="F3362" s="31" t="s">
        <v>1768</v>
      </c>
      <c r="G3362" s="32">
        <v>11</v>
      </c>
      <c r="H3362" s="32" t="s">
        <v>33</v>
      </c>
      <c r="I3362" s="32"/>
      <c r="J3362" s="83"/>
      <c r="K3362" s="98"/>
      <c r="L3362" s="98"/>
      <c r="M3362" s="98"/>
      <c r="N3362" s="83"/>
      <c r="O3362" s="33"/>
      <c r="P3362" s="81"/>
      <c r="Q3362" s="33"/>
      <c r="R3362" s="39" t="s">
        <v>5</v>
      </c>
    </row>
    <row r="3363" spans="1:18" ht="18" customHeight="1" x14ac:dyDescent="0.15">
      <c r="A3363" s="30">
        <v>8</v>
      </c>
      <c r="B3363" s="31" t="s">
        <v>1739</v>
      </c>
      <c r="C3363" s="31">
        <v>2</v>
      </c>
      <c r="D3363" s="31" t="s">
        <v>1767</v>
      </c>
      <c r="E3363" s="31">
        <v>1</v>
      </c>
      <c r="F3363" s="31" t="s">
        <v>1768</v>
      </c>
      <c r="G3363" s="31">
        <v>11</v>
      </c>
      <c r="H3363" s="31" t="s">
        <v>33</v>
      </c>
      <c r="I3363" s="32">
        <v>1</v>
      </c>
      <c r="J3363" s="83" t="s">
        <v>34</v>
      </c>
      <c r="K3363" s="98">
        <v>830</v>
      </c>
      <c r="L3363" s="98">
        <v>824</v>
      </c>
      <c r="M3363" s="98">
        <f>K3363-L3363</f>
        <v>6</v>
      </c>
      <c r="N3363" s="83" t="s">
        <v>1771</v>
      </c>
      <c r="O3363" s="98">
        <v>360000</v>
      </c>
      <c r="P3363" s="81"/>
      <c r="Q3363" s="33"/>
      <c r="R3363" s="39" t="s">
        <v>5</v>
      </c>
    </row>
    <row r="3364" spans="1:18" ht="18" customHeight="1" x14ac:dyDescent="0.15">
      <c r="A3364" s="30">
        <v>8</v>
      </c>
      <c r="B3364" s="31" t="s">
        <v>1739</v>
      </c>
      <c r="C3364" s="31">
        <v>2</v>
      </c>
      <c r="D3364" s="31" t="s">
        <v>1767</v>
      </c>
      <c r="E3364" s="31">
        <v>1</v>
      </c>
      <c r="F3364" s="31" t="s">
        <v>1768</v>
      </c>
      <c r="G3364" s="31">
        <v>11</v>
      </c>
      <c r="H3364" s="31" t="s">
        <v>33</v>
      </c>
      <c r="I3364" s="31">
        <v>1</v>
      </c>
      <c r="J3364" s="84" t="s">
        <v>34</v>
      </c>
      <c r="K3364" s="98"/>
      <c r="L3364" s="98"/>
      <c r="M3364" s="98"/>
      <c r="N3364" s="83" t="s">
        <v>1772</v>
      </c>
      <c r="O3364" s="98">
        <v>330000</v>
      </c>
      <c r="P3364" s="81"/>
      <c r="Q3364" s="33"/>
      <c r="R3364" s="39" t="s">
        <v>5</v>
      </c>
    </row>
    <row r="3365" spans="1:18" ht="18" customHeight="1" x14ac:dyDescent="0.15">
      <c r="A3365" s="30">
        <v>8</v>
      </c>
      <c r="B3365" s="31" t="s">
        <v>1739</v>
      </c>
      <c r="C3365" s="31">
        <v>2</v>
      </c>
      <c r="D3365" s="31" t="s">
        <v>1767</v>
      </c>
      <c r="E3365" s="31">
        <v>1</v>
      </c>
      <c r="F3365" s="31" t="s">
        <v>1768</v>
      </c>
      <c r="G3365" s="31">
        <v>11</v>
      </c>
      <c r="H3365" s="31" t="s">
        <v>33</v>
      </c>
      <c r="I3365" s="31">
        <v>1</v>
      </c>
      <c r="J3365" s="84" t="s">
        <v>34</v>
      </c>
      <c r="K3365" s="98"/>
      <c r="L3365" s="98"/>
      <c r="M3365" s="98"/>
      <c r="N3365" s="83" t="s">
        <v>1773</v>
      </c>
      <c r="O3365" s="98">
        <v>140000</v>
      </c>
      <c r="P3365" s="81"/>
      <c r="Q3365" s="33"/>
      <c r="R3365" s="39" t="s">
        <v>5</v>
      </c>
    </row>
    <row r="3366" spans="1:18" ht="18" customHeight="1" x14ac:dyDescent="0.15">
      <c r="A3366" s="30">
        <v>8</v>
      </c>
      <c r="B3366" s="31" t="s">
        <v>1739</v>
      </c>
      <c r="C3366" s="31">
        <v>2</v>
      </c>
      <c r="D3366" s="31" t="s">
        <v>1767</v>
      </c>
      <c r="E3366" s="31">
        <v>1</v>
      </c>
      <c r="F3366" s="31" t="s">
        <v>1768</v>
      </c>
      <c r="G3366" s="31">
        <v>11</v>
      </c>
      <c r="H3366" s="31" t="s">
        <v>33</v>
      </c>
      <c r="I3366" s="32">
        <v>2</v>
      </c>
      <c r="J3366" s="83" t="s">
        <v>46</v>
      </c>
      <c r="K3366" s="98">
        <v>816</v>
      </c>
      <c r="L3366" s="98">
        <v>680</v>
      </c>
      <c r="M3366" s="98">
        <f>K3366-L3366</f>
        <v>136</v>
      </c>
      <c r="N3366" s="83" t="s">
        <v>1774</v>
      </c>
      <c r="O3366" s="98">
        <v>192000</v>
      </c>
      <c r="P3366" s="81"/>
      <c r="Q3366" s="33"/>
      <c r="R3366" s="39" t="s">
        <v>5</v>
      </c>
    </row>
    <row r="3367" spans="1:18" ht="18" customHeight="1" x14ac:dyDescent="0.15">
      <c r="A3367" s="30">
        <v>8</v>
      </c>
      <c r="B3367" s="31" t="s">
        <v>1739</v>
      </c>
      <c r="C3367" s="31">
        <v>2</v>
      </c>
      <c r="D3367" s="31" t="s">
        <v>1767</v>
      </c>
      <c r="E3367" s="31">
        <v>1</v>
      </c>
      <c r="F3367" s="31" t="s">
        <v>1768</v>
      </c>
      <c r="G3367" s="31">
        <v>11</v>
      </c>
      <c r="H3367" s="31" t="s">
        <v>33</v>
      </c>
      <c r="I3367" s="31">
        <v>2</v>
      </c>
      <c r="J3367" s="84" t="s">
        <v>46</v>
      </c>
      <c r="K3367" s="98"/>
      <c r="L3367" s="98"/>
      <c r="M3367" s="98"/>
      <c r="N3367" s="83" t="s">
        <v>1775</v>
      </c>
      <c r="O3367" s="98">
        <v>96000</v>
      </c>
      <c r="P3367" s="81"/>
      <c r="Q3367" s="33"/>
      <c r="R3367" s="39" t="s">
        <v>5</v>
      </c>
    </row>
    <row r="3368" spans="1:18" ht="18" customHeight="1" x14ac:dyDescent="0.15">
      <c r="A3368" s="30">
        <v>8</v>
      </c>
      <c r="B3368" s="31" t="s">
        <v>1739</v>
      </c>
      <c r="C3368" s="31">
        <v>2</v>
      </c>
      <c r="D3368" s="31" t="s">
        <v>1767</v>
      </c>
      <c r="E3368" s="31">
        <v>1</v>
      </c>
      <c r="F3368" s="31" t="s">
        <v>1768</v>
      </c>
      <c r="G3368" s="31">
        <v>11</v>
      </c>
      <c r="H3368" s="31" t="s">
        <v>33</v>
      </c>
      <c r="I3368" s="31">
        <v>2</v>
      </c>
      <c r="J3368" s="84" t="s">
        <v>46</v>
      </c>
      <c r="K3368" s="98"/>
      <c r="L3368" s="98"/>
      <c r="M3368" s="98"/>
      <c r="N3368" s="83" t="s">
        <v>1776</v>
      </c>
      <c r="O3368" s="98">
        <v>115200</v>
      </c>
      <c r="P3368" s="81"/>
      <c r="Q3368" s="33"/>
      <c r="R3368" s="39" t="s">
        <v>5</v>
      </c>
    </row>
    <row r="3369" spans="1:18" ht="18" customHeight="1" x14ac:dyDescent="0.15">
      <c r="A3369" s="30">
        <v>8</v>
      </c>
      <c r="B3369" s="31" t="s">
        <v>1739</v>
      </c>
      <c r="C3369" s="31">
        <v>2</v>
      </c>
      <c r="D3369" s="31" t="s">
        <v>1767</v>
      </c>
      <c r="E3369" s="31">
        <v>1</v>
      </c>
      <c r="F3369" s="31" t="s">
        <v>1768</v>
      </c>
      <c r="G3369" s="31">
        <v>11</v>
      </c>
      <c r="H3369" s="31" t="s">
        <v>33</v>
      </c>
      <c r="I3369" s="31">
        <v>2</v>
      </c>
      <c r="J3369" s="84" t="s">
        <v>46</v>
      </c>
      <c r="K3369" s="98"/>
      <c r="L3369" s="98"/>
      <c r="M3369" s="98"/>
      <c r="N3369" s="83" t="s">
        <v>1777</v>
      </c>
      <c r="O3369" s="98">
        <v>156800</v>
      </c>
      <c r="P3369" s="81"/>
      <c r="Q3369" s="33"/>
      <c r="R3369" s="39" t="s">
        <v>5</v>
      </c>
    </row>
    <row r="3370" spans="1:18" ht="18" customHeight="1" x14ac:dyDescent="0.15">
      <c r="A3370" s="30">
        <v>8</v>
      </c>
      <c r="B3370" s="31" t="s">
        <v>1739</v>
      </c>
      <c r="C3370" s="31">
        <v>2</v>
      </c>
      <c r="D3370" s="31" t="s">
        <v>1767</v>
      </c>
      <c r="E3370" s="31">
        <v>1</v>
      </c>
      <c r="F3370" s="31" t="s">
        <v>1768</v>
      </c>
      <c r="G3370" s="31">
        <v>11</v>
      </c>
      <c r="H3370" s="31" t="s">
        <v>33</v>
      </c>
      <c r="I3370" s="31">
        <v>2</v>
      </c>
      <c r="J3370" s="84" t="s">
        <v>46</v>
      </c>
      <c r="K3370" s="98"/>
      <c r="L3370" s="98"/>
      <c r="M3370" s="98"/>
      <c r="N3370" s="83" t="s">
        <v>1778</v>
      </c>
      <c r="O3370" s="98">
        <v>224000</v>
      </c>
      <c r="P3370" s="81"/>
      <c r="Q3370" s="33"/>
      <c r="R3370" s="39" t="s">
        <v>5</v>
      </c>
    </row>
    <row r="3371" spans="1:18" ht="18" customHeight="1" x14ac:dyDescent="0.15">
      <c r="A3371" s="30">
        <v>8</v>
      </c>
      <c r="B3371" s="31" t="s">
        <v>1739</v>
      </c>
      <c r="C3371" s="31">
        <v>2</v>
      </c>
      <c r="D3371" s="31" t="s">
        <v>1767</v>
      </c>
      <c r="E3371" s="31">
        <v>1</v>
      </c>
      <c r="F3371" s="31" t="s">
        <v>1768</v>
      </c>
      <c r="G3371" s="31">
        <v>11</v>
      </c>
      <c r="H3371" s="31" t="s">
        <v>33</v>
      </c>
      <c r="I3371" s="31">
        <v>2</v>
      </c>
      <c r="J3371" s="84" t="s">
        <v>46</v>
      </c>
      <c r="K3371" s="98"/>
      <c r="L3371" s="98"/>
      <c r="M3371" s="98"/>
      <c r="N3371" s="83" t="s">
        <v>1779</v>
      </c>
      <c r="O3371" s="98">
        <v>32000</v>
      </c>
      <c r="P3371" s="81"/>
      <c r="Q3371" s="33"/>
      <c r="R3371" s="39" t="s">
        <v>5</v>
      </c>
    </row>
    <row r="3372" spans="1:18" ht="18" customHeight="1" x14ac:dyDescent="0.15">
      <c r="A3372" s="30">
        <v>8</v>
      </c>
      <c r="B3372" s="31" t="s">
        <v>1739</v>
      </c>
      <c r="C3372" s="31">
        <v>2</v>
      </c>
      <c r="D3372" s="31" t="s">
        <v>1767</v>
      </c>
      <c r="E3372" s="31">
        <v>1</v>
      </c>
      <c r="F3372" s="31" t="s">
        <v>1768</v>
      </c>
      <c r="G3372" s="31">
        <v>11</v>
      </c>
      <c r="H3372" s="31" t="s">
        <v>33</v>
      </c>
      <c r="I3372" s="32">
        <v>6</v>
      </c>
      <c r="J3372" s="83" t="s">
        <v>48</v>
      </c>
      <c r="K3372" s="98">
        <v>4000</v>
      </c>
      <c r="L3372" s="98">
        <v>4000</v>
      </c>
      <c r="M3372" s="98">
        <f>K3372-L3372</f>
        <v>0</v>
      </c>
      <c r="N3372" s="83" t="s">
        <v>1780</v>
      </c>
      <c r="O3372" s="98">
        <v>4000000</v>
      </c>
      <c r="P3372" s="81"/>
      <c r="Q3372" s="33"/>
      <c r="R3372" s="39" t="s">
        <v>5</v>
      </c>
    </row>
    <row r="3373" spans="1:18" ht="18" customHeight="1" x14ac:dyDescent="0.15">
      <c r="A3373" s="30">
        <v>8</v>
      </c>
      <c r="B3373" s="31" t="s">
        <v>1739</v>
      </c>
      <c r="C3373" s="31">
        <v>2</v>
      </c>
      <c r="D3373" s="31" t="s">
        <v>1767</v>
      </c>
      <c r="E3373" s="31">
        <v>1</v>
      </c>
      <c r="F3373" s="31" t="s">
        <v>1768</v>
      </c>
      <c r="G3373" s="31">
        <v>11</v>
      </c>
      <c r="H3373" s="31" t="s">
        <v>33</v>
      </c>
      <c r="I3373" s="31">
        <v>6</v>
      </c>
      <c r="J3373" s="84" t="s">
        <v>48</v>
      </c>
      <c r="K3373" s="98"/>
      <c r="L3373" s="98"/>
      <c r="M3373" s="98"/>
      <c r="N3373" s="83" t="s">
        <v>1781</v>
      </c>
      <c r="O3373" s="98"/>
      <c r="P3373" s="81"/>
      <c r="Q3373" s="33"/>
      <c r="R3373" s="39" t="s">
        <v>5</v>
      </c>
    </row>
    <row r="3374" spans="1:18" ht="18" customHeight="1" x14ac:dyDescent="0.15">
      <c r="A3374" s="30">
        <v>8</v>
      </c>
      <c r="B3374" s="31" t="s">
        <v>1739</v>
      </c>
      <c r="C3374" s="31">
        <v>2</v>
      </c>
      <c r="D3374" s="31" t="s">
        <v>1767</v>
      </c>
      <c r="E3374" s="31">
        <v>1</v>
      </c>
      <c r="F3374" s="31" t="s">
        <v>1768</v>
      </c>
      <c r="G3374" s="32">
        <v>12</v>
      </c>
      <c r="H3374" s="32" t="s">
        <v>36</v>
      </c>
      <c r="I3374" s="32"/>
      <c r="J3374" s="83"/>
      <c r="K3374" s="98"/>
      <c r="L3374" s="98"/>
      <c r="M3374" s="98"/>
      <c r="N3374" s="83"/>
      <c r="O3374" s="33"/>
      <c r="P3374" s="81"/>
      <c r="Q3374" s="33"/>
      <c r="R3374" s="39" t="s">
        <v>5</v>
      </c>
    </row>
    <row r="3375" spans="1:18" ht="18" customHeight="1" x14ac:dyDescent="0.15">
      <c r="A3375" s="30">
        <v>8</v>
      </c>
      <c r="B3375" s="31" t="s">
        <v>1739</v>
      </c>
      <c r="C3375" s="31">
        <v>2</v>
      </c>
      <c r="D3375" s="31" t="s">
        <v>1767</v>
      </c>
      <c r="E3375" s="31">
        <v>1</v>
      </c>
      <c r="F3375" s="31" t="s">
        <v>1768</v>
      </c>
      <c r="G3375" s="31">
        <v>12</v>
      </c>
      <c r="H3375" s="31" t="s">
        <v>36</v>
      </c>
      <c r="I3375" s="32">
        <v>1</v>
      </c>
      <c r="J3375" s="83" t="s">
        <v>37</v>
      </c>
      <c r="K3375" s="98">
        <v>66</v>
      </c>
      <c r="L3375" s="98">
        <v>66</v>
      </c>
      <c r="M3375" s="98">
        <f>K3375-L3375</f>
        <v>0</v>
      </c>
      <c r="N3375" s="83" t="s">
        <v>4466</v>
      </c>
      <c r="O3375" s="98">
        <v>11100</v>
      </c>
      <c r="P3375" s="81"/>
      <c r="Q3375" s="33"/>
      <c r="R3375" s="39" t="s">
        <v>5</v>
      </c>
    </row>
    <row r="3376" spans="1:18" ht="18" customHeight="1" x14ac:dyDescent="0.15">
      <c r="A3376" s="30">
        <v>8</v>
      </c>
      <c r="B3376" s="31" t="s">
        <v>1739</v>
      </c>
      <c r="C3376" s="31">
        <v>2</v>
      </c>
      <c r="D3376" s="31" t="s">
        <v>1767</v>
      </c>
      <c r="E3376" s="31">
        <v>1</v>
      </c>
      <c r="F3376" s="31" t="s">
        <v>1768</v>
      </c>
      <c r="G3376" s="31">
        <v>12</v>
      </c>
      <c r="H3376" s="31" t="s">
        <v>36</v>
      </c>
      <c r="I3376" s="31">
        <v>1</v>
      </c>
      <c r="J3376" s="84" t="s">
        <v>37</v>
      </c>
      <c r="K3376" s="98"/>
      <c r="L3376" s="98"/>
      <c r="M3376" s="98"/>
      <c r="N3376" s="83" t="s">
        <v>1782</v>
      </c>
      <c r="O3376" s="98">
        <v>54000</v>
      </c>
      <c r="P3376" s="81"/>
      <c r="Q3376" s="33"/>
      <c r="R3376" s="39" t="s">
        <v>5</v>
      </c>
    </row>
    <row r="3377" spans="1:18" ht="18" customHeight="1" x14ac:dyDescent="0.15">
      <c r="A3377" s="30">
        <v>8</v>
      </c>
      <c r="B3377" s="31" t="s">
        <v>1739</v>
      </c>
      <c r="C3377" s="31">
        <v>2</v>
      </c>
      <c r="D3377" s="31" t="s">
        <v>1767</v>
      </c>
      <c r="E3377" s="31">
        <v>1</v>
      </c>
      <c r="F3377" s="31" t="s">
        <v>1768</v>
      </c>
      <c r="G3377" s="31">
        <v>12</v>
      </c>
      <c r="H3377" s="31" t="s">
        <v>36</v>
      </c>
      <c r="I3377" s="32">
        <v>3</v>
      </c>
      <c r="J3377" s="83" t="s">
        <v>6</v>
      </c>
      <c r="K3377" s="98">
        <v>30</v>
      </c>
      <c r="L3377" s="98">
        <v>53</v>
      </c>
      <c r="M3377" s="98">
        <f>K3377-L3377</f>
        <v>-23</v>
      </c>
      <c r="N3377" s="83" t="s">
        <v>1783</v>
      </c>
      <c r="O3377" s="98">
        <v>25900</v>
      </c>
      <c r="P3377" s="81"/>
      <c r="Q3377" s="33"/>
      <c r="R3377" s="39" t="s">
        <v>5</v>
      </c>
    </row>
    <row r="3378" spans="1:18" ht="18" customHeight="1" x14ac:dyDescent="0.15">
      <c r="A3378" s="30">
        <v>8</v>
      </c>
      <c r="B3378" s="31" t="s">
        <v>1739</v>
      </c>
      <c r="C3378" s="31">
        <v>2</v>
      </c>
      <c r="D3378" s="31" t="s">
        <v>1767</v>
      </c>
      <c r="E3378" s="31">
        <v>1</v>
      </c>
      <c r="F3378" s="31" t="s">
        <v>1768</v>
      </c>
      <c r="G3378" s="31">
        <v>12</v>
      </c>
      <c r="H3378" s="31" t="s">
        <v>36</v>
      </c>
      <c r="I3378" s="31">
        <v>3</v>
      </c>
      <c r="J3378" s="84" t="s">
        <v>6</v>
      </c>
      <c r="K3378" s="98"/>
      <c r="L3378" s="98"/>
      <c r="M3378" s="98"/>
      <c r="N3378" s="83" t="s">
        <v>1784</v>
      </c>
      <c r="O3378" s="98">
        <v>3300</v>
      </c>
      <c r="P3378" s="81"/>
      <c r="Q3378" s="33"/>
      <c r="R3378" s="39" t="s">
        <v>5</v>
      </c>
    </row>
    <row r="3379" spans="1:18" ht="18" customHeight="1" x14ac:dyDescent="0.15">
      <c r="A3379" s="30">
        <v>8</v>
      </c>
      <c r="B3379" s="31" t="s">
        <v>1739</v>
      </c>
      <c r="C3379" s="31">
        <v>2</v>
      </c>
      <c r="D3379" s="31" t="s">
        <v>1767</v>
      </c>
      <c r="E3379" s="31">
        <v>1</v>
      </c>
      <c r="F3379" s="31" t="s">
        <v>1768</v>
      </c>
      <c r="G3379" s="31">
        <v>12</v>
      </c>
      <c r="H3379" s="31" t="s">
        <v>36</v>
      </c>
      <c r="I3379" s="32">
        <v>11</v>
      </c>
      <c r="J3379" s="83" t="s">
        <v>38</v>
      </c>
      <c r="K3379" s="98">
        <v>426</v>
      </c>
      <c r="L3379" s="98">
        <v>415</v>
      </c>
      <c r="M3379" s="98">
        <f>K3379-L3379</f>
        <v>11</v>
      </c>
      <c r="N3379" s="83" t="s">
        <v>1785</v>
      </c>
      <c r="O3379" s="98">
        <v>79250</v>
      </c>
      <c r="P3379" s="81"/>
      <c r="Q3379" s="33"/>
      <c r="R3379" s="39" t="s">
        <v>5</v>
      </c>
    </row>
    <row r="3380" spans="1:18" ht="18" customHeight="1" x14ac:dyDescent="0.15">
      <c r="A3380" s="30">
        <v>8</v>
      </c>
      <c r="B3380" s="31" t="s">
        <v>1739</v>
      </c>
      <c r="C3380" s="31">
        <v>2</v>
      </c>
      <c r="D3380" s="31" t="s">
        <v>1767</v>
      </c>
      <c r="E3380" s="31">
        <v>1</v>
      </c>
      <c r="F3380" s="31" t="s">
        <v>1768</v>
      </c>
      <c r="G3380" s="31">
        <v>12</v>
      </c>
      <c r="H3380" s="31" t="s">
        <v>36</v>
      </c>
      <c r="I3380" s="31">
        <v>11</v>
      </c>
      <c r="J3380" s="84" t="s">
        <v>38</v>
      </c>
      <c r="K3380" s="98"/>
      <c r="L3380" s="98"/>
      <c r="M3380" s="98"/>
      <c r="N3380" s="83" t="s">
        <v>1786</v>
      </c>
      <c r="O3380" s="98"/>
      <c r="P3380" s="81"/>
      <c r="Q3380" s="33"/>
      <c r="R3380" s="39" t="s">
        <v>5</v>
      </c>
    </row>
    <row r="3381" spans="1:18" ht="18" customHeight="1" x14ac:dyDescent="0.15">
      <c r="A3381" s="30">
        <v>8</v>
      </c>
      <c r="B3381" s="31" t="s">
        <v>1739</v>
      </c>
      <c r="C3381" s="31">
        <v>2</v>
      </c>
      <c r="D3381" s="31" t="s">
        <v>1767</v>
      </c>
      <c r="E3381" s="31">
        <v>1</v>
      </c>
      <c r="F3381" s="31" t="s">
        <v>1768</v>
      </c>
      <c r="G3381" s="31">
        <v>12</v>
      </c>
      <c r="H3381" s="31" t="s">
        <v>36</v>
      </c>
      <c r="I3381" s="31">
        <v>11</v>
      </c>
      <c r="J3381" s="84" t="s">
        <v>38</v>
      </c>
      <c r="K3381" s="98"/>
      <c r="L3381" s="98"/>
      <c r="M3381" s="98"/>
      <c r="N3381" s="83" t="s">
        <v>1787</v>
      </c>
      <c r="O3381" s="98">
        <v>345960</v>
      </c>
      <c r="P3381" s="81"/>
      <c r="Q3381" s="33"/>
      <c r="R3381" s="39" t="s">
        <v>5</v>
      </c>
    </row>
    <row r="3382" spans="1:18" ht="18" customHeight="1" x14ac:dyDescent="0.15">
      <c r="A3382" s="30">
        <v>8</v>
      </c>
      <c r="B3382" s="31" t="s">
        <v>1739</v>
      </c>
      <c r="C3382" s="31">
        <v>2</v>
      </c>
      <c r="D3382" s="31" t="s">
        <v>1767</v>
      </c>
      <c r="E3382" s="31">
        <v>1</v>
      </c>
      <c r="F3382" s="31" t="s">
        <v>1768</v>
      </c>
      <c r="G3382" s="31">
        <v>12</v>
      </c>
      <c r="H3382" s="31" t="s">
        <v>36</v>
      </c>
      <c r="I3382" s="31">
        <v>11</v>
      </c>
      <c r="J3382" s="84" t="s">
        <v>38</v>
      </c>
      <c r="K3382" s="98"/>
      <c r="L3382" s="98"/>
      <c r="M3382" s="98"/>
      <c r="N3382" s="83" t="s">
        <v>1788</v>
      </c>
      <c r="O3382" s="98"/>
      <c r="P3382" s="81"/>
      <c r="Q3382" s="33"/>
      <c r="R3382" s="39" t="s">
        <v>5</v>
      </c>
    </row>
    <row r="3383" spans="1:18" ht="18" customHeight="1" x14ac:dyDescent="0.15">
      <c r="A3383" s="30">
        <v>8</v>
      </c>
      <c r="B3383" s="31" t="s">
        <v>1739</v>
      </c>
      <c r="C3383" s="31">
        <v>2</v>
      </c>
      <c r="D3383" s="31" t="s">
        <v>1767</v>
      </c>
      <c r="E3383" s="31">
        <v>1</v>
      </c>
      <c r="F3383" s="31" t="s">
        <v>1768</v>
      </c>
      <c r="G3383" s="31">
        <v>12</v>
      </c>
      <c r="H3383" s="31" t="s">
        <v>36</v>
      </c>
      <c r="I3383" s="31">
        <v>11</v>
      </c>
      <c r="J3383" s="84" t="s">
        <v>38</v>
      </c>
      <c r="K3383" s="98"/>
      <c r="L3383" s="98"/>
      <c r="M3383" s="98"/>
      <c r="N3383" s="83" t="s">
        <v>1789</v>
      </c>
      <c r="O3383" s="98"/>
      <c r="P3383" s="81"/>
      <c r="Q3383" s="33"/>
      <c r="R3383" s="39" t="s">
        <v>5</v>
      </c>
    </row>
    <row r="3384" spans="1:18" ht="18" customHeight="1" x14ac:dyDescent="0.15">
      <c r="A3384" s="30">
        <v>8</v>
      </c>
      <c r="B3384" s="31" t="s">
        <v>1739</v>
      </c>
      <c r="C3384" s="31">
        <v>2</v>
      </c>
      <c r="D3384" s="31" t="s">
        <v>1767</v>
      </c>
      <c r="E3384" s="31">
        <v>1</v>
      </c>
      <c r="F3384" s="31" t="s">
        <v>1768</v>
      </c>
      <c r="G3384" s="32">
        <v>13</v>
      </c>
      <c r="H3384" s="32" t="s">
        <v>39</v>
      </c>
      <c r="I3384" s="32"/>
      <c r="J3384" s="83"/>
      <c r="K3384" s="98"/>
      <c r="L3384" s="98"/>
      <c r="M3384" s="98"/>
      <c r="N3384" s="83"/>
      <c r="O3384" s="33"/>
      <c r="P3384" s="81"/>
      <c r="Q3384" s="33"/>
      <c r="R3384" s="39" t="s">
        <v>5</v>
      </c>
    </row>
    <row r="3385" spans="1:18" ht="18" customHeight="1" x14ac:dyDescent="0.15">
      <c r="A3385" s="30">
        <v>8</v>
      </c>
      <c r="B3385" s="31" t="s">
        <v>1739</v>
      </c>
      <c r="C3385" s="31">
        <v>2</v>
      </c>
      <c r="D3385" s="31" t="s">
        <v>1767</v>
      </c>
      <c r="E3385" s="31">
        <v>1</v>
      </c>
      <c r="F3385" s="31" t="s">
        <v>1768</v>
      </c>
      <c r="G3385" s="31">
        <v>13</v>
      </c>
      <c r="H3385" s="31" t="s">
        <v>39</v>
      </c>
      <c r="I3385" s="32">
        <v>21</v>
      </c>
      <c r="J3385" s="83" t="s">
        <v>1790</v>
      </c>
      <c r="K3385" s="98">
        <v>1500</v>
      </c>
      <c r="L3385" s="98">
        <v>1500</v>
      </c>
      <c r="M3385" s="98">
        <f>K3385-L3385</f>
        <v>0</v>
      </c>
      <c r="N3385" s="83" t="s">
        <v>1791</v>
      </c>
      <c r="O3385" s="98">
        <v>1500000</v>
      </c>
      <c r="P3385" s="81"/>
      <c r="Q3385" s="33"/>
      <c r="R3385" s="39" t="s">
        <v>5</v>
      </c>
    </row>
    <row r="3386" spans="1:18" ht="18" customHeight="1" x14ac:dyDescent="0.15">
      <c r="A3386" s="30">
        <v>8</v>
      </c>
      <c r="B3386" s="31" t="s">
        <v>1739</v>
      </c>
      <c r="C3386" s="31">
        <v>2</v>
      </c>
      <c r="D3386" s="31" t="s">
        <v>1767</v>
      </c>
      <c r="E3386" s="31">
        <v>1</v>
      </c>
      <c r="F3386" s="31" t="s">
        <v>1768</v>
      </c>
      <c r="G3386" s="32">
        <v>14</v>
      </c>
      <c r="H3386" s="32" t="s">
        <v>40</v>
      </c>
      <c r="I3386" s="32"/>
      <c r="J3386" s="83"/>
      <c r="K3386" s="98"/>
      <c r="L3386" s="98"/>
      <c r="M3386" s="98"/>
      <c r="N3386" s="83"/>
      <c r="O3386" s="33"/>
      <c r="P3386" s="81"/>
      <c r="Q3386" s="33"/>
      <c r="R3386" s="39" t="s">
        <v>5</v>
      </c>
    </row>
    <row r="3387" spans="1:18" ht="18" customHeight="1" x14ac:dyDescent="0.15">
      <c r="A3387" s="30">
        <v>8</v>
      </c>
      <c r="B3387" s="31" t="s">
        <v>1739</v>
      </c>
      <c r="C3387" s="31">
        <v>2</v>
      </c>
      <c r="D3387" s="31" t="s">
        <v>1767</v>
      </c>
      <c r="E3387" s="31">
        <v>1</v>
      </c>
      <c r="F3387" s="31" t="s">
        <v>1768</v>
      </c>
      <c r="G3387" s="31">
        <v>14</v>
      </c>
      <c r="H3387" s="31" t="s">
        <v>40</v>
      </c>
      <c r="I3387" s="32">
        <v>31</v>
      </c>
      <c r="J3387" s="83" t="s">
        <v>181</v>
      </c>
      <c r="K3387" s="98">
        <v>567</v>
      </c>
      <c r="L3387" s="98">
        <v>432</v>
      </c>
      <c r="M3387" s="98">
        <f>K3387-L3387</f>
        <v>135</v>
      </c>
      <c r="N3387" s="83" t="s">
        <v>1792</v>
      </c>
      <c r="O3387" s="98">
        <v>440000</v>
      </c>
      <c r="P3387" s="81"/>
      <c r="Q3387" s="33"/>
      <c r="R3387" s="39" t="s">
        <v>5</v>
      </c>
    </row>
    <row r="3388" spans="1:18" ht="18" customHeight="1" x14ac:dyDescent="0.15">
      <c r="A3388" s="30">
        <v>8</v>
      </c>
      <c r="B3388" s="31" t="s">
        <v>1739</v>
      </c>
      <c r="C3388" s="31">
        <v>2</v>
      </c>
      <c r="D3388" s="31" t="s">
        <v>1767</v>
      </c>
      <c r="E3388" s="31">
        <v>1</v>
      </c>
      <c r="F3388" s="31" t="s">
        <v>1768</v>
      </c>
      <c r="G3388" s="31">
        <v>14</v>
      </c>
      <c r="H3388" s="31" t="s">
        <v>40</v>
      </c>
      <c r="I3388" s="31">
        <v>31</v>
      </c>
      <c r="J3388" s="84" t="s">
        <v>181</v>
      </c>
      <c r="K3388" s="98"/>
      <c r="L3388" s="98"/>
      <c r="M3388" s="98"/>
      <c r="N3388" s="83" t="s">
        <v>1793</v>
      </c>
      <c r="O3388" s="98">
        <v>115500</v>
      </c>
      <c r="P3388" s="81"/>
      <c r="Q3388" s="33"/>
      <c r="R3388" s="39" t="s">
        <v>5</v>
      </c>
    </row>
    <row r="3389" spans="1:18" ht="18" customHeight="1" x14ac:dyDescent="0.15">
      <c r="A3389" s="30">
        <v>8</v>
      </c>
      <c r="B3389" s="31" t="s">
        <v>1739</v>
      </c>
      <c r="C3389" s="31">
        <v>2</v>
      </c>
      <c r="D3389" s="31" t="s">
        <v>1767</v>
      </c>
      <c r="E3389" s="31">
        <v>1</v>
      </c>
      <c r="F3389" s="31" t="s">
        <v>1768</v>
      </c>
      <c r="G3389" s="31">
        <v>14</v>
      </c>
      <c r="H3389" s="31" t="s">
        <v>40</v>
      </c>
      <c r="I3389" s="31">
        <v>31</v>
      </c>
      <c r="J3389" s="84" t="s">
        <v>181</v>
      </c>
      <c r="K3389" s="98"/>
      <c r="L3389" s="98"/>
      <c r="M3389" s="98"/>
      <c r="N3389" s="83" t="s">
        <v>1794</v>
      </c>
      <c r="O3389" s="98">
        <v>11000</v>
      </c>
      <c r="P3389" s="81"/>
      <c r="Q3389" s="33"/>
      <c r="R3389" s="39" t="s">
        <v>5</v>
      </c>
    </row>
    <row r="3390" spans="1:18" ht="18" customHeight="1" x14ac:dyDescent="0.15">
      <c r="A3390" s="30">
        <v>8</v>
      </c>
      <c r="B3390" s="31" t="s">
        <v>1739</v>
      </c>
      <c r="C3390" s="31">
        <v>2</v>
      </c>
      <c r="D3390" s="31" t="s">
        <v>1767</v>
      </c>
      <c r="E3390" s="31">
        <v>1</v>
      </c>
      <c r="F3390" s="31" t="s">
        <v>1768</v>
      </c>
      <c r="G3390" s="32">
        <v>27</v>
      </c>
      <c r="H3390" s="32" t="s">
        <v>54</v>
      </c>
      <c r="I3390" s="32"/>
      <c r="J3390" s="83"/>
      <c r="K3390" s="98"/>
      <c r="L3390" s="98"/>
      <c r="M3390" s="98"/>
      <c r="N3390" s="83"/>
      <c r="O3390" s="33"/>
      <c r="P3390" s="81"/>
      <c r="Q3390" s="33"/>
      <c r="R3390" s="39" t="s">
        <v>5</v>
      </c>
    </row>
    <row r="3391" spans="1:18" ht="18" customHeight="1" x14ac:dyDescent="0.15">
      <c r="A3391" s="30">
        <v>8</v>
      </c>
      <c r="B3391" s="31" t="s">
        <v>1739</v>
      </c>
      <c r="C3391" s="31">
        <v>2</v>
      </c>
      <c r="D3391" s="31" t="s">
        <v>1767</v>
      </c>
      <c r="E3391" s="31">
        <v>1</v>
      </c>
      <c r="F3391" s="31" t="s">
        <v>1768</v>
      </c>
      <c r="G3391" s="31">
        <v>27</v>
      </c>
      <c r="H3391" s="31" t="s">
        <v>54</v>
      </c>
      <c r="I3391" s="32">
        <v>1</v>
      </c>
      <c r="J3391" s="83" t="s">
        <v>55</v>
      </c>
      <c r="K3391" s="98">
        <v>155</v>
      </c>
      <c r="L3391" s="98">
        <v>48</v>
      </c>
      <c r="M3391" s="98">
        <f>K3391-L3391</f>
        <v>107</v>
      </c>
      <c r="N3391" s="83" t="s">
        <v>1795</v>
      </c>
      <c r="O3391" s="98">
        <v>154200</v>
      </c>
      <c r="P3391" s="81"/>
      <c r="Q3391" s="33"/>
      <c r="R3391" s="39" t="s">
        <v>5</v>
      </c>
    </row>
    <row r="3392" spans="1:18" s="6" customFormat="1" ht="18" customHeight="1" x14ac:dyDescent="0.15">
      <c r="A3392" s="13">
        <v>8</v>
      </c>
      <c r="B3392" s="14" t="s">
        <v>3088</v>
      </c>
      <c r="C3392" s="19">
        <v>2</v>
      </c>
      <c r="D3392" s="14" t="s">
        <v>1767</v>
      </c>
      <c r="E3392" s="20">
        <v>2</v>
      </c>
      <c r="F3392" s="21" t="s">
        <v>3089</v>
      </c>
      <c r="G3392" s="20"/>
      <c r="H3392" s="21"/>
      <c r="I3392" s="20"/>
      <c r="J3392" s="20"/>
      <c r="K3392" s="22">
        <f>IF(C3392="",SUMIFS($K3393:$K$6096,$A3393:$A$6096,A3392,$E3393:$E$6096,""),IF(E3392="",SUMIFS($K3393:$K$6096,$A3393:$A$6096,A3392,$C3393:$C$6096,C3392,$G3393:$G$6096,""),IF(G3392="",SUMIFS($K3393:$K$6096,$A3393:$A$6096,A3392,$C3393:$C$6096,C3392,$E3393:$E$6096,E3392,$R3393:$R$6096,R3392),IF(I3392="",SUMIFS($K3393:$K$6096,$A3393:$A$6096,A3392,$C3393:$C$6096,C3392,$E3393:$E$6096,E3392,$G3393:$G$6096,G3392,$R3393:$R$6096,R3392),0))))</f>
        <v>114672</v>
      </c>
      <c r="L3392" s="22">
        <f>IF(C3392="",SUMIFS($L3393:$L$6096,$A3393:$A$6096,A3392,$E3393:$E$6096,""),IF(E3392="",SUMIFS($L3393:$L$6096,$A3393:$A$6096,A3392,$C3393:$C$6096,C3392,$G3393:$G$6096,""),IF(G3392="",SUMIFS($L3393:$L$6096,$A3393:$A$6096,A3392,$C3393:$C$6096,C3392,$E3393:$E$6096,E3392,$R3393:$R$6096,R3392),IF(I3392="",SUMIFS($L3393:$L$6096,$A3393:$A$6096,A3392,$C3393:$C$6096,C3392,$E3393:$E$6096,E3392,$G3393:$G$6096,G3392,$R3393:$R$6096,R3392),0))))</f>
        <v>107556</v>
      </c>
      <c r="M3392" s="22">
        <f t="shared" ref="M3392" si="197">K3392-L3392</f>
        <v>7116</v>
      </c>
      <c r="N3392" s="77"/>
      <c r="O3392" s="23"/>
      <c r="P3392" s="60"/>
      <c r="Q3392" s="73">
        <f>IF(C3392="",SUMIFS($Q3393:$Q$6096,$A3393:$A$6096,A3392,$E3393:$E$6096,""),IF(E3392="",SUMIFS($Q3393:$Q$6096,$A3393:$A$6096,A3392,$C3393:$C$6096,C3392,$G3393:$G$6096,""),IF(G3392="",SUMIFS($Q3393:$Q$6096,$A3393:$A$6096,A3392,$C3393:$C$6096,C3392,$E3393:$E$6096,E3392,$R3393:$R$6096,R3392),IF(I3392="",SUMIFS($Q3393:$Q$6096,$A3393:$A$6096,A3392,$C3393:$C$6096,C3392,$E3393:$E$6096,E3392,$G3393:$G$6096,G3392,$R3393:$R$6096,R3392),0))))</f>
        <v>106</v>
      </c>
      <c r="R3392" s="61" t="s">
        <v>3090</v>
      </c>
    </row>
    <row r="3393" spans="1:18" ht="18" customHeight="1" x14ac:dyDescent="0.15">
      <c r="A3393" s="30">
        <v>8</v>
      </c>
      <c r="B3393" s="31" t="s">
        <v>1739</v>
      </c>
      <c r="C3393" s="31">
        <v>2</v>
      </c>
      <c r="D3393" s="31" t="s">
        <v>1767</v>
      </c>
      <c r="E3393" s="31">
        <v>2</v>
      </c>
      <c r="F3393" s="31" t="s">
        <v>1796</v>
      </c>
      <c r="G3393" s="32">
        <v>7</v>
      </c>
      <c r="H3393" s="32" t="s">
        <v>44</v>
      </c>
      <c r="I3393" s="32"/>
      <c r="J3393" s="83"/>
      <c r="K3393" s="98"/>
      <c r="L3393" s="98"/>
      <c r="M3393" s="98"/>
      <c r="N3393" s="83"/>
      <c r="O3393" s="33"/>
      <c r="P3393" s="81" t="s">
        <v>4903</v>
      </c>
      <c r="Q3393" s="33">
        <v>106</v>
      </c>
      <c r="R3393" s="39" t="s">
        <v>5</v>
      </c>
    </row>
    <row r="3394" spans="1:18" ht="18" customHeight="1" x14ac:dyDescent="0.15">
      <c r="A3394" s="30">
        <v>8</v>
      </c>
      <c r="B3394" s="31" t="s">
        <v>1739</v>
      </c>
      <c r="C3394" s="31">
        <v>2</v>
      </c>
      <c r="D3394" s="31" t="s">
        <v>1767</v>
      </c>
      <c r="E3394" s="31">
        <v>2</v>
      </c>
      <c r="F3394" s="31" t="s">
        <v>1796</v>
      </c>
      <c r="G3394" s="31">
        <v>7</v>
      </c>
      <c r="H3394" s="31" t="s">
        <v>44</v>
      </c>
      <c r="I3394" s="32">
        <v>32</v>
      </c>
      <c r="J3394" s="83" t="s">
        <v>1797</v>
      </c>
      <c r="K3394" s="98">
        <v>1410</v>
      </c>
      <c r="L3394" s="98">
        <v>1410</v>
      </c>
      <c r="M3394" s="98">
        <f>K3394-L3394</f>
        <v>0</v>
      </c>
      <c r="N3394" s="83" t="s">
        <v>1798</v>
      </c>
      <c r="O3394" s="98">
        <v>1410000</v>
      </c>
      <c r="P3394" s="81" t="s">
        <v>4904</v>
      </c>
      <c r="Q3394" s="33"/>
      <c r="R3394" s="39" t="s">
        <v>5</v>
      </c>
    </row>
    <row r="3395" spans="1:18" ht="18" customHeight="1" x14ac:dyDescent="0.15">
      <c r="A3395" s="30">
        <v>8</v>
      </c>
      <c r="B3395" s="31" t="s">
        <v>1739</v>
      </c>
      <c r="C3395" s="31">
        <v>2</v>
      </c>
      <c r="D3395" s="31" t="s">
        <v>1767</v>
      </c>
      <c r="E3395" s="31">
        <v>2</v>
      </c>
      <c r="F3395" s="31" t="s">
        <v>1796</v>
      </c>
      <c r="G3395" s="32">
        <v>11</v>
      </c>
      <c r="H3395" s="32" t="s">
        <v>33</v>
      </c>
      <c r="I3395" s="32"/>
      <c r="J3395" s="83"/>
      <c r="K3395" s="98"/>
      <c r="L3395" s="98"/>
      <c r="M3395" s="98"/>
      <c r="N3395" s="83"/>
      <c r="O3395" s="33"/>
      <c r="P3395" s="81"/>
      <c r="Q3395" s="33"/>
      <c r="R3395" s="39" t="s">
        <v>5</v>
      </c>
    </row>
    <row r="3396" spans="1:18" ht="18" customHeight="1" x14ac:dyDescent="0.15">
      <c r="A3396" s="30">
        <v>8</v>
      </c>
      <c r="B3396" s="31" t="s">
        <v>1739</v>
      </c>
      <c r="C3396" s="31">
        <v>2</v>
      </c>
      <c r="D3396" s="31" t="s">
        <v>1767</v>
      </c>
      <c r="E3396" s="31">
        <v>2</v>
      </c>
      <c r="F3396" s="31" t="s">
        <v>1796</v>
      </c>
      <c r="G3396" s="31">
        <v>11</v>
      </c>
      <c r="H3396" s="31" t="s">
        <v>33</v>
      </c>
      <c r="I3396" s="32">
        <v>1</v>
      </c>
      <c r="J3396" s="83" t="s">
        <v>34</v>
      </c>
      <c r="K3396" s="98">
        <v>3618</v>
      </c>
      <c r="L3396" s="98">
        <v>3555</v>
      </c>
      <c r="M3396" s="98">
        <f>K3396-L3396</f>
        <v>63</v>
      </c>
      <c r="N3396" s="83" t="s">
        <v>1799</v>
      </c>
      <c r="O3396" s="98">
        <v>352000</v>
      </c>
      <c r="P3396" s="81"/>
      <c r="Q3396" s="33"/>
      <c r="R3396" s="39" t="s">
        <v>5</v>
      </c>
    </row>
    <row r="3397" spans="1:18" ht="18" customHeight="1" x14ac:dyDescent="0.15">
      <c r="A3397" s="30">
        <v>8</v>
      </c>
      <c r="B3397" s="31" t="s">
        <v>1739</v>
      </c>
      <c r="C3397" s="31">
        <v>2</v>
      </c>
      <c r="D3397" s="31" t="s">
        <v>1767</v>
      </c>
      <c r="E3397" s="31">
        <v>2</v>
      </c>
      <c r="F3397" s="31" t="s">
        <v>1796</v>
      </c>
      <c r="G3397" s="31">
        <v>11</v>
      </c>
      <c r="H3397" s="31" t="s">
        <v>33</v>
      </c>
      <c r="I3397" s="31">
        <v>1</v>
      </c>
      <c r="J3397" s="84" t="s">
        <v>34</v>
      </c>
      <c r="K3397" s="98"/>
      <c r="L3397" s="98"/>
      <c r="M3397" s="98"/>
      <c r="N3397" s="83" t="s">
        <v>1800</v>
      </c>
      <c r="O3397" s="98">
        <v>1056000</v>
      </c>
      <c r="P3397" s="81"/>
      <c r="Q3397" s="33"/>
      <c r="R3397" s="39" t="s">
        <v>5</v>
      </c>
    </row>
    <row r="3398" spans="1:18" ht="18" customHeight="1" x14ac:dyDescent="0.15">
      <c r="A3398" s="30">
        <v>8</v>
      </c>
      <c r="B3398" s="31" t="s">
        <v>1739</v>
      </c>
      <c r="C3398" s="31">
        <v>2</v>
      </c>
      <c r="D3398" s="31" t="s">
        <v>1767</v>
      </c>
      <c r="E3398" s="31">
        <v>2</v>
      </c>
      <c r="F3398" s="31" t="s">
        <v>1796</v>
      </c>
      <c r="G3398" s="31">
        <v>11</v>
      </c>
      <c r="H3398" s="31" t="s">
        <v>33</v>
      </c>
      <c r="I3398" s="31">
        <v>1</v>
      </c>
      <c r="J3398" s="84" t="s">
        <v>34</v>
      </c>
      <c r="K3398" s="98"/>
      <c r="L3398" s="98"/>
      <c r="M3398" s="98"/>
      <c r="N3398" s="83" t="s">
        <v>1801</v>
      </c>
      <c r="O3398" s="98">
        <v>330000</v>
      </c>
      <c r="P3398" s="81"/>
      <c r="Q3398" s="33"/>
      <c r="R3398" s="39" t="s">
        <v>5</v>
      </c>
    </row>
    <row r="3399" spans="1:18" ht="18" customHeight="1" x14ac:dyDescent="0.15">
      <c r="A3399" s="30">
        <v>8</v>
      </c>
      <c r="B3399" s="31" t="s">
        <v>1739</v>
      </c>
      <c r="C3399" s="31">
        <v>2</v>
      </c>
      <c r="D3399" s="31" t="s">
        <v>1767</v>
      </c>
      <c r="E3399" s="31">
        <v>2</v>
      </c>
      <c r="F3399" s="31" t="s">
        <v>1796</v>
      </c>
      <c r="G3399" s="31">
        <v>11</v>
      </c>
      <c r="H3399" s="31" t="s">
        <v>33</v>
      </c>
      <c r="I3399" s="31">
        <v>1</v>
      </c>
      <c r="J3399" s="84" t="s">
        <v>34</v>
      </c>
      <c r="K3399" s="98"/>
      <c r="L3399" s="98"/>
      <c r="M3399" s="98"/>
      <c r="N3399" s="83" t="s">
        <v>1802</v>
      </c>
      <c r="O3399" s="98">
        <v>1760000</v>
      </c>
      <c r="P3399" s="81"/>
      <c r="Q3399" s="33"/>
      <c r="R3399" s="39" t="s">
        <v>5</v>
      </c>
    </row>
    <row r="3400" spans="1:18" ht="18" customHeight="1" x14ac:dyDescent="0.15">
      <c r="A3400" s="30">
        <v>8</v>
      </c>
      <c r="B3400" s="31" t="s">
        <v>1739</v>
      </c>
      <c r="C3400" s="31">
        <v>2</v>
      </c>
      <c r="D3400" s="31" t="s">
        <v>1767</v>
      </c>
      <c r="E3400" s="31">
        <v>2</v>
      </c>
      <c r="F3400" s="31" t="s">
        <v>1796</v>
      </c>
      <c r="G3400" s="31">
        <v>11</v>
      </c>
      <c r="H3400" s="31" t="s">
        <v>33</v>
      </c>
      <c r="I3400" s="31">
        <v>1</v>
      </c>
      <c r="J3400" s="84" t="s">
        <v>34</v>
      </c>
      <c r="K3400" s="98"/>
      <c r="L3400" s="98"/>
      <c r="M3400" s="98"/>
      <c r="N3400" s="83" t="s">
        <v>1803</v>
      </c>
      <c r="O3400" s="98">
        <v>120000</v>
      </c>
      <c r="P3400" s="81"/>
      <c r="Q3400" s="33"/>
      <c r="R3400" s="39" t="s">
        <v>5</v>
      </c>
    </row>
    <row r="3401" spans="1:18" ht="18" customHeight="1" x14ac:dyDescent="0.15">
      <c r="A3401" s="30">
        <v>8</v>
      </c>
      <c r="B3401" s="31" t="s">
        <v>1739</v>
      </c>
      <c r="C3401" s="31">
        <v>2</v>
      </c>
      <c r="D3401" s="31" t="s">
        <v>1767</v>
      </c>
      <c r="E3401" s="31">
        <v>2</v>
      </c>
      <c r="F3401" s="31" t="s">
        <v>1796</v>
      </c>
      <c r="G3401" s="31">
        <v>11</v>
      </c>
      <c r="H3401" s="31" t="s">
        <v>33</v>
      </c>
      <c r="I3401" s="32">
        <v>5</v>
      </c>
      <c r="J3401" s="83" t="s">
        <v>47</v>
      </c>
      <c r="K3401" s="98">
        <v>2579</v>
      </c>
      <c r="L3401" s="98">
        <v>2331</v>
      </c>
      <c r="M3401" s="98">
        <f>K3401-L3401</f>
        <v>248</v>
      </c>
      <c r="N3401" s="83" t="s">
        <v>1804</v>
      </c>
      <c r="O3401" s="98">
        <v>238800</v>
      </c>
      <c r="P3401" s="81"/>
      <c r="Q3401" s="33"/>
      <c r="R3401" s="39" t="s">
        <v>5</v>
      </c>
    </row>
    <row r="3402" spans="1:18" ht="18" customHeight="1" x14ac:dyDescent="0.15">
      <c r="A3402" s="30">
        <v>8</v>
      </c>
      <c r="B3402" s="31" t="s">
        <v>1739</v>
      </c>
      <c r="C3402" s="31">
        <v>2</v>
      </c>
      <c r="D3402" s="31" t="s">
        <v>1767</v>
      </c>
      <c r="E3402" s="31">
        <v>2</v>
      </c>
      <c r="F3402" s="31" t="s">
        <v>1796</v>
      </c>
      <c r="G3402" s="31">
        <v>11</v>
      </c>
      <c r="H3402" s="31" t="s">
        <v>33</v>
      </c>
      <c r="I3402" s="31">
        <v>5</v>
      </c>
      <c r="J3402" s="84" t="s">
        <v>47</v>
      </c>
      <c r="K3402" s="98"/>
      <c r="L3402" s="98"/>
      <c r="M3402" s="98"/>
      <c r="N3402" s="83" t="s">
        <v>1805</v>
      </c>
      <c r="O3402" s="98">
        <v>2340000</v>
      </c>
      <c r="P3402" s="81"/>
      <c r="Q3402" s="33"/>
      <c r="R3402" s="39" t="s">
        <v>5</v>
      </c>
    </row>
    <row r="3403" spans="1:18" ht="18" customHeight="1" x14ac:dyDescent="0.15">
      <c r="A3403" s="30">
        <v>8</v>
      </c>
      <c r="B3403" s="31" t="s">
        <v>1739</v>
      </c>
      <c r="C3403" s="31">
        <v>2</v>
      </c>
      <c r="D3403" s="31" t="s">
        <v>1767</v>
      </c>
      <c r="E3403" s="31">
        <v>2</v>
      </c>
      <c r="F3403" s="31" t="s">
        <v>1796</v>
      </c>
      <c r="G3403" s="31">
        <v>11</v>
      </c>
      <c r="H3403" s="31" t="s">
        <v>33</v>
      </c>
      <c r="I3403" s="32">
        <v>6</v>
      </c>
      <c r="J3403" s="83" t="s">
        <v>48</v>
      </c>
      <c r="K3403" s="98">
        <v>3000</v>
      </c>
      <c r="L3403" s="98">
        <v>3000</v>
      </c>
      <c r="M3403" s="98">
        <f>K3403-L3403</f>
        <v>0</v>
      </c>
      <c r="N3403" s="83" t="s">
        <v>1806</v>
      </c>
      <c r="O3403" s="98">
        <v>3000000</v>
      </c>
      <c r="P3403" s="81"/>
      <c r="Q3403" s="33"/>
      <c r="R3403" s="39" t="s">
        <v>5</v>
      </c>
    </row>
    <row r="3404" spans="1:18" ht="18" customHeight="1" x14ac:dyDescent="0.15">
      <c r="A3404" s="30">
        <v>8</v>
      </c>
      <c r="B3404" s="31" t="s">
        <v>1739</v>
      </c>
      <c r="C3404" s="31">
        <v>2</v>
      </c>
      <c r="D3404" s="31" t="s">
        <v>1767</v>
      </c>
      <c r="E3404" s="31">
        <v>2</v>
      </c>
      <c r="F3404" s="31" t="s">
        <v>1796</v>
      </c>
      <c r="G3404" s="32">
        <v>12</v>
      </c>
      <c r="H3404" s="32" t="s">
        <v>36</v>
      </c>
      <c r="I3404" s="32"/>
      <c r="J3404" s="83"/>
      <c r="K3404" s="98"/>
      <c r="L3404" s="98"/>
      <c r="M3404" s="98"/>
      <c r="N3404" s="83"/>
      <c r="O3404" s="33"/>
      <c r="P3404" s="81"/>
      <c r="Q3404" s="33"/>
      <c r="R3404" s="39" t="s">
        <v>5</v>
      </c>
    </row>
    <row r="3405" spans="1:18" ht="18" customHeight="1" x14ac:dyDescent="0.15">
      <c r="A3405" s="30">
        <v>8</v>
      </c>
      <c r="B3405" s="31" t="s">
        <v>1739</v>
      </c>
      <c r="C3405" s="31">
        <v>2</v>
      </c>
      <c r="D3405" s="31" t="s">
        <v>1767</v>
      </c>
      <c r="E3405" s="31">
        <v>2</v>
      </c>
      <c r="F3405" s="31" t="s">
        <v>1796</v>
      </c>
      <c r="G3405" s="31">
        <v>12</v>
      </c>
      <c r="H3405" s="31" t="s">
        <v>36</v>
      </c>
      <c r="I3405" s="32">
        <v>11</v>
      </c>
      <c r="J3405" s="83" t="s">
        <v>38</v>
      </c>
      <c r="K3405" s="98">
        <v>260</v>
      </c>
      <c r="L3405" s="98">
        <v>260</v>
      </c>
      <c r="M3405" s="98">
        <f>K3405-L3405</f>
        <v>0</v>
      </c>
      <c r="N3405" s="83" t="s">
        <v>1807</v>
      </c>
      <c r="O3405" s="98">
        <v>260000</v>
      </c>
      <c r="P3405" s="81"/>
      <c r="Q3405" s="33"/>
      <c r="R3405" s="39" t="s">
        <v>5</v>
      </c>
    </row>
    <row r="3406" spans="1:18" ht="18" customHeight="1" x14ac:dyDescent="0.15">
      <c r="A3406" s="30">
        <v>8</v>
      </c>
      <c r="B3406" s="31" t="s">
        <v>1739</v>
      </c>
      <c r="C3406" s="31">
        <v>2</v>
      </c>
      <c r="D3406" s="31" t="s">
        <v>1767</v>
      </c>
      <c r="E3406" s="31">
        <v>2</v>
      </c>
      <c r="F3406" s="31" t="s">
        <v>1796</v>
      </c>
      <c r="G3406" s="31">
        <v>12</v>
      </c>
      <c r="H3406" s="31" t="s">
        <v>36</v>
      </c>
      <c r="I3406" s="31">
        <v>11</v>
      </c>
      <c r="J3406" s="84" t="s">
        <v>38</v>
      </c>
      <c r="K3406" s="98"/>
      <c r="L3406" s="98"/>
      <c r="M3406" s="98"/>
      <c r="N3406" s="83" t="s">
        <v>1808</v>
      </c>
      <c r="O3406" s="98"/>
      <c r="P3406" s="81"/>
      <c r="Q3406" s="33"/>
      <c r="R3406" s="39" t="s">
        <v>5</v>
      </c>
    </row>
    <row r="3407" spans="1:18" ht="18" customHeight="1" x14ac:dyDescent="0.15">
      <c r="A3407" s="30">
        <v>8</v>
      </c>
      <c r="B3407" s="31" t="s">
        <v>1739</v>
      </c>
      <c r="C3407" s="31">
        <v>2</v>
      </c>
      <c r="D3407" s="31" t="s">
        <v>1767</v>
      </c>
      <c r="E3407" s="31">
        <v>2</v>
      </c>
      <c r="F3407" s="31" t="s">
        <v>1796</v>
      </c>
      <c r="G3407" s="32">
        <v>13</v>
      </c>
      <c r="H3407" s="32" t="s">
        <v>39</v>
      </c>
      <c r="I3407" s="32"/>
      <c r="J3407" s="83"/>
      <c r="K3407" s="98"/>
      <c r="L3407" s="98"/>
      <c r="M3407" s="98"/>
      <c r="N3407" s="83"/>
      <c r="O3407" s="33"/>
      <c r="P3407" s="81"/>
      <c r="Q3407" s="33"/>
      <c r="R3407" s="39" t="s">
        <v>5</v>
      </c>
    </row>
    <row r="3408" spans="1:18" ht="18" customHeight="1" x14ac:dyDescent="0.15">
      <c r="A3408" s="30">
        <v>8</v>
      </c>
      <c r="B3408" s="31" t="s">
        <v>1739</v>
      </c>
      <c r="C3408" s="31">
        <v>2</v>
      </c>
      <c r="D3408" s="31" t="s">
        <v>1767</v>
      </c>
      <c r="E3408" s="31">
        <v>2</v>
      </c>
      <c r="F3408" s="31" t="s">
        <v>1796</v>
      </c>
      <c r="G3408" s="31">
        <v>13</v>
      </c>
      <c r="H3408" s="31" t="s">
        <v>39</v>
      </c>
      <c r="I3408" s="32">
        <v>32</v>
      </c>
      <c r="J3408" s="83" t="s">
        <v>1809</v>
      </c>
      <c r="K3408" s="98">
        <v>48149</v>
      </c>
      <c r="L3408" s="98">
        <v>45650</v>
      </c>
      <c r="M3408" s="98">
        <f>K3408-L3408</f>
        <v>2499</v>
      </c>
      <c r="N3408" s="83" t="s">
        <v>1810</v>
      </c>
      <c r="O3408" s="98"/>
      <c r="P3408" s="81"/>
      <c r="Q3408" s="33"/>
      <c r="R3408" s="39" t="s">
        <v>5</v>
      </c>
    </row>
    <row r="3409" spans="1:18" ht="18" customHeight="1" x14ac:dyDescent="0.15">
      <c r="A3409" s="30">
        <v>8</v>
      </c>
      <c r="B3409" s="31" t="s">
        <v>1739</v>
      </c>
      <c r="C3409" s="31">
        <v>2</v>
      </c>
      <c r="D3409" s="31" t="s">
        <v>1767</v>
      </c>
      <c r="E3409" s="31">
        <v>2</v>
      </c>
      <c r="F3409" s="31" t="s">
        <v>1796</v>
      </c>
      <c r="G3409" s="31">
        <v>13</v>
      </c>
      <c r="H3409" s="31" t="s">
        <v>39</v>
      </c>
      <c r="I3409" s="31">
        <v>32</v>
      </c>
      <c r="J3409" s="84" t="s">
        <v>1809</v>
      </c>
      <c r="K3409" s="98"/>
      <c r="L3409" s="98"/>
      <c r="M3409" s="98"/>
      <c r="N3409" s="83" t="s">
        <v>1811</v>
      </c>
      <c r="O3409" s="98">
        <v>5187320</v>
      </c>
      <c r="P3409" s="81"/>
      <c r="Q3409" s="33"/>
      <c r="R3409" s="39" t="s">
        <v>5</v>
      </c>
    </row>
    <row r="3410" spans="1:18" ht="18" customHeight="1" x14ac:dyDescent="0.15">
      <c r="A3410" s="30">
        <v>8</v>
      </c>
      <c r="B3410" s="31" t="s">
        <v>1739</v>
      </c>
      <c r="C3410" s="31">
        <v>2</v>
      </c>
      <c r="D3410" s="31" t="s">
        <v>1767</v>
      </c>
      <c r="E3410" s="31">
        <v>2</v>
      </c>
      <c r="F3410" s="31" t="s">
        <v>1796</v>
      </c>
      <c r="G3410" s="31">
        <v>13</v>
      </c>
      <c r="H3410" s="31" t="s">
        <v>39</v>
      </c>
      <c r="I3410" s="31">
        <v>32</v>
      </c>
      <c r="J3410" s="84" t="s">
        <v>1809</v>
      </c>
      <c r="K3410" s="98"/>
      <c r="L3410" s="98"/>
      <c r="M3410" s="98"/>
      <c r="N3410" s="83" t="s">
        <v>1812</v>
      </c>
      <c r="O3410" s="98">
        <v>17500000</v>
      </c>
      <c r="P3410" s="81"/>
      <c r="Q3410" s="33"/>
      <c r="R3410" s="39" t="s">
        <v>5</v>
      </c>
    </row>
    <row r="3411" spans="1:18" ht="18" customHeight="1" x14ac:dyDescent="0.15">
      <c r="A3411" s="30">
        <v>8</v>
      </c>
      <c r="B3411" s="31" t="s">
        <v>1739</v>
      </c>
      <c r="C3411" s="31">
        <v>2</v>
      </c>
      <c r="D3411" s="31" t="s">
        <v>1767</v>
      </c>
      <c r="E3411" s="31">
        <v>2</v>
      </c>
      <c r="F3411" s="31" t="s">
        <v>1796</v>
      </c>
      <c r="G3411" s="31">
        <v>13</v>
      </c>
      <c r="H3411" s="31" t="s">
        <v>39</v>
      </c>
      <c r="I3411" s="31">
        <v>32</v>
      </c>
      <c r="J3411" s="84" t="s">
        <v>1809</v>
      </c>
      <c r="K3411" s="98"/>
      <c r="L3411" s="98"/>
      <c r="M3411" s="98"/>
      <c r="N3411" s="83" t="s">
        <v>1813</v>
      </c>
      <c r="O3411" s="98">
        <v>4000000</v>
      </c>
      <c r="P3411" s="81"/>
      <c r="Q3411" s="33"/>
      <c r="R3411" s="39" t="s">
        <v>5</v>
      </c>
    </row>
    <row r="3412" spans="1:18" ht="18" customHeight="1" x14ac:dyDescent="0.15">
      <c r="A3412" s="30">
        <v>8</v>
      </c>
      <c r="B3412" s="31" t="s">
        <v>1739</v>
      </c>
      <c r="C3412" s="31">
        <v>2</v>
      </c>
      <c r="D3412" s="31" t="s">
        <v>1767</v>
      </c>
      <c r="E3412" s="31">
        <v>2</v>
      </c>
      <c r="F3412" s="31" t="s">
        <v>1796</v>
      </c>
      <c r="G3412" s="31">
        <v>13</v>
      </c>
      <c r="H3412" s="31" t="s">
        <v>39</v>
      </c>
      <c r="I3412" s="31">
        <v>32</v>
      </c>
      <c r="J3412" s="84" t="s">
        <v>1809</v>
      </c>
      <c r="K3412" s="98"/>
      <c r="L3412" s="98"/>
      <c r="M3412" s="98"/>
      <c r="N3412" s="83" t="s">
        <v>1814</v>
      </c>
      <c r="O3412" s="98"/>
      <c r="P3412" s="81"/>
      <c r="Q3412" s="33"/>
      <c r="R3412" s="39" t="s">
        <v>5</v>
      </c>
    </row>
    <row r="3413" spans="1:18" ht="18" customHeight="1" x14ac:dyDescent="0.15">
      <c r="A3413" s="30">
        <v>8</v>
      </c>
      <c r="B3413" s="31" t="s">
        <v>1739</v>
      </c>
      <c r="C3413" s="31">
        <v>2</v>
      </c>
      <c r="D3413" s="31" t="s">
        <v>1767</v>
      </c>
      <c r="E3413" s="31">
        <v>2</v>
      </c>
      <c r="F3413" s="31" t="s">
        <v>1796</v>
      </c>
      <c r="G3413" s="31">
        <v>13</v>
      </c>
      <c r="H3413" s="31" t="s">
        <v>39</v>
      </c>
      <c r="I3413" s="31">
        <v>32</v>
      </c>
      <c r="J3413" s="84" t="s">
        <v>1809</v>
      </c>
      <c r="K3413" s="98"/>
      <c r="L3413" s="98"/>
      <c r="M3413" s="98"/>
      <c r="N3413" s="83" t="s">
        <v>1815</v>
      </c>
      <c r="O3413" s="98"/>
      <c r="P3413" s="81"/>
      <c r="Q3413" s="33"/>
      <c r="R3413" s="39" t="s">
        <v>5</v>
      </c>
    </row>
    <row r="3414" spans="1:18" ht="18" customHeight="1" x14ac:dyDescent="0.15">
      <c r="A3414" s="30">
        <v>8</v>
      </c>
      <c r="B3414" s="31" t="s">
        <v>1739</v>
      </c>
      <c r="C3414" s="31">
        <v>2</v>
      </c>
      <c r="D3414" s="31" t="s">
        <v>1767</v>
      </c>
      <c r="E3414" s="31">
        <v>2</v>
      </c>
      <c r="F3414" s="31" t="s">
        <v>1796</v>
      </c>
      <c r="G3414" s="31">
        <v>13</v>
      </c>
      <c r="H3414" s="31" t="s">
        <v>39</v>
      </c>
      <c r="I3414" s="31">
        <v>32</v>
      </c>
      <c r="J3414" s="84" t="s">
        <v>1809</v>
      </c>
      <c r="K3414" s="98"/>
      <c r="L3414" s="98"/>
      <c r="M3414" s="98"/>
      <c r="N3414" s="83" t="s">
        <v>1816</v>
      </c>
      <c r="O3414" s="98">
        <v>2112000</v>
      </c>
      <c r="P3414" s="81"/>
      <c r="Q3414" s="33"/>
      <c r="R3414" s="39" t="s">
        <v>5</v>
      </c>
    </row>
    <row r="3415" spans="1:18" ht="18" customHeight="1" x14ac:dyDescent="0.15">
      <c r="A3415" s="30">
        <v>8</v>
      </c>
      <c r="B3415" s="31" t="s">
        <v>1739</v>
      </c>
      <c r="C3415" s="31">
        <v>2</v>
      </c>
      <c r="D3415" s="31" t="s">
        <v>1767</v>
      </c>
      <c r="E3415" s="31">
        <v>2</v>
      </c>
      <c r="F3415" s="31" t="s">
        <v>1796</v>
      </c>
      <c r="G3415" s="31">
        <v>13</v>
      </c>
      <c r="H3415" s="31" t="s">
        <v>39</v>
      </c>
      <c r="I3415" s="31">
        <v>32</v>
      </c>
      <c r="J3415" s="84" t="s">
        <v>1809</v>
      </c>
      <c r="K3415" s="98"/>
      <c r="L3415" s="98"/>
      <c r="M3415" s="98"/>
      <c r="N3415" s="83" t="s">
        <v>1817</v>
      </c>
      <c r="O3415" s="98">
        <v>1056000</v>
      </c>
      <c r="P3415" s="81"/>
      <c r="Q3415" s="33"/>
      <c r="R3415" s="39" t="s">
        <v>5</v>
      </c>
    </row>
    <row r="3416" spans="1:18" ht="18" customHeight="1" x14ac:dyDescent="0.15">
      <c r="A3416" s="30">
        <v>8</v>
      </c>
      <c r="B3416" s="31" t="s">
        <v>1739</v>
      </c>
      <c r="C3416" s="31">
        <v>2</v>
      </c>
      <c r="D3416" s="31" t="s">
        <v>1767</v>
      </c>
      <c r="E3416" s="31">
        <v>2</v>
      </c>
      <c r="F3416" s="31" t="s">
        <v>1796</v>
      </c>
      <c r="G3416" s="31">
        <v>13</v>
      </c>
      <c r="H3416" s="31" t="s">
        <v>39</v>
      </c>
      <c r="I3416" s="31">
        <v>32</v>
      </c>
      <c r="J3416" s="84" t="s">
        <v>1809</v>
      </c>
      <c r="K3416" s="98"/>
      <c r="L3416" s="98"/>
      <c r="M3416" s="98"/>
      <c r="N3416" s="83" t="s">
        <v>1818</v>
      </c>
      <c r="O3416" s="98">
        <v>1980000</v>
      </c>
      <c r="P3416" s="81"/>
      <c r="Q3416" s="33"/>
      <c r="R3416" s="39" t="s">
        <v>5</v>
      </c>
    </row>
    <row r="3417" spans="1:18" ht="18" customHeight="1" x14ac:dyDescent="0.15">
      <c r="A3417" s="30">
        <v>8</v>
      </c>
      <c r="B3417" s="31" t="s">
        <v>1739</v>
      </c>
      <c r="C3417" s="31">
        <v>2</v>
      </c>
      <c r="D3417" s="31" t="s">
        <v>1767</v>
      </c>
      <c r="E3417" s="31">
        <v>2</v>
      </c>
      <c r="F3417" s="31" t="s">
        <v>1796</v>
      </c>
      <c r="G3417" s="31">
        <v>13</v>
      </c>
      <c r="H3417" s="31" t="s">
        <v>39</v>
      </c>
      <c r="I3417" s="31">
        <v>32</v>
      </c>
      <c r="J3417" s="84" t="s">
        <v>1809</v>
      </c>
      <c r="K3417" s="98"/>
      <c r="L3417" s="98"/>
      <c r="M3417" s="98"/>
      <c r="N3417" s="83" t="s">
        <v>1819</v>
      </c>
      <c r="O3417" s="98">
        <v>1100000</v>
      </c>
      <c r="P3417" s="81"/>
      <c r="Q3417" s="33"/>
      <c r="R3417" s="39" t="s">
        <v>5</v>
      </c>
    </row>
    <row r="3418" spans="1:18" ht="18" customHeight="1" x14ac:dyDescent="0.15">
      <c r="A3418" s="30">
        <v>8</v>
      </c>
      <c r="B3418" s="31" t="s">
        <v>1739</v>
      </c>
      <c r="C3418" s="31">
        <v>2</v>
      </c>
      <c r="D3418" s="31" t="s">
        <v>1767</v>
      </c>
      <c r="E3418" s="31">
        <v>2</v>
      </c>
      <c r="F3418" s="31" t="s">
        <v>1796</v>
      </c>
      <c r="G3418" s="31">
        <v>13</v>
      </c>
      <c r="H3418" s="31" t="s">
        <v>39</v>
      </c>
      <c r="I3418" s="31">
        <v>32</v>
      </c>
      <c r="J3418" s="84" t="s">
        <v>1809</v>
      </c>
      <c r="K3418" s="98"/>
      <c r="L3418" s="98"/>
      <c r="M3418" s="98"/>
      <c r="N3418" s="83" t="s">
        <v>1820</v>
      </c>
      <c r="O3418" s="98">
        <v>2024000</v>
      </c>
      <c r="P3418" s="81"/>
      <c r="Q3418" s="33"/>
      <c r="R3418" s="39" t="s">
        <v>5</v>
      </c>
    </row>
    <row r="3419" spans="1:18" ht="18" customHeight="1" x14ac:dyDescent="0.15">
      <c r="A3419" s="30">
        <v>8</v>
      </c>
      <c r="B3419" s="31" t="s">
        <v>1739</v>
      </c>
      <c r="C3419" s="31">
        <v>2</v>
      </c>
      <c r="D3419" s="31" t="s">
        <v>1767</v>
      </c>
      <c r="E3419" s="31">
        <v>2</v>
      </c>
      <c r="F3419" s="31" t="s">
        <v>1796</v>
      </c>
      <c r="G3419" s="31">
        <v>13</v>
      </c>
      <c r="H3419" s="31" t="s">
        <v>39</v>
      </c>
      <c r="I3419" s="31">
        <v>32</v>
      </c>
      <c r="J3419" s="84" t="s">
        <v>1809</v>
      </c>
      <c r="K3419" s="98"/>
      <c r="L3419" s="98"/>
      <c r="M3419" s="98"/>
      <c r="N3419" s="83" t="s">
        <v>1821</v>
      </c>
      <c r="O3419" s="98">
        <v>1254000</v>
      </c>
      <c r="P3419" s="81"/>
      <c r="Q3419" s="33"/>
      <c r="R3419" s="39" t="s">
        <v>5</v>
      </c>
    </row>
    <row r="3420" spans="1:18" ht="18" customHeight="1" x14ac:dyDescent="0.15">
      <c r="A3420" s="30">
        <v>8</v>
      </c>
      <c r="B3420" s="31" t="s">
        <v>1739</v>
      </c>
      <c r="C3420" s="31">
        <v>2</v>
      </c>
      <c r="D3420" s="31" t="s">
        <v>1767</v>
      </c>
      <c r="E3420" s="31">
        <v>2</v>
      </c>
      <c r="F3420" s="31" t="s">
        <v>1796</v>
      </c>
      <c r="G3420" s="31">
        <v>13</v>
      </c>
      <c r="H3420" s="31" t="s">
        <v>39</v>
      </c>
      <c r="I3420" s="31">
        <v>32</v>
      </c>
      <c r="J3420" s="84" t="s">
        <v>1809</v>
      </c>
      <c r="K3420" s="98"/>
      <c r="L3420" s="98"/>
      <c r="M3420" s="98"/>
      <c r="N3420" s="83" t="s">
        <v>1822</v>
      </c>
      <c r="O3420" s="98">
        <v>1254000</v>
      </c>
      <c r="P3420" s="81"/>
      <c r="Q3420" s="33"/>
      <c r="R3420" s="39" t="s">
        <v>5</v>
      </c>
    </row>
    <row r="3421" spans="1:18" ht="18" customHeight="1" x14ac:dyDescent="0.15">
      <c r="A3421" s="30">
        <v>8</v>
      </c>
      <c r="B3421" s="31" t="s">
        <v>1739</v>
      </c>
      <c r="C3421" s="31">
        <v>2</v>
      </c>
      <c r="D3421" s="31" t="s">
        <v>1767</v>
      </c>
      <c r="E3421" s="31">
        <v>2</v>
      </c>
      <c r="F3421" s="31" t="s">
        <v>1796</v>
      </c>
      <c r="G3421" s="31">
        <v>13</v>
      </c>
      <c r="H3421" s="31" t="s">
        <v>39</v>
      </c>
      <c r="I3421" s="31">
        <v>32</v>
      </c>
      <c r="J3421" s="84" t="s">
        <v>1809</v>
      </c>
      <c r="K3421" s="98"/>
      <c r="L3421" s="98"/>
      <c r="M3421" s="98"/>
      <c r="N3421" s="83" t="s">
        <v>1823</v>
      </c>
      <c r="O3421" s="98">
        <v>676500</v>
      </c>
      <c r="P3421" s="81"/>
      <c r="Q3421" s="33"/>
      <c r="R3421" s="39" t="s">
        <v>5</v>
      </c>
    </row>
    <row r="3422" spans="1:18" ht="18" customHeight="1" x14ac:dyDescent="0.15">
      <c r="A3422" s="30">
        <v>8</v>
      </c>
      <c r="B3422" s="31" t="s">
        <v>1739</v>
      </c>
      <c r="C3422" s="31">
        <v>2</v>
      </c>
      <c r="D3422" s="31" t="s">
        <v>1767</v>
      </c>
      <c r="E3422" s="31">
        <v>2</v>
      </c>
      <c r="F3422" s="31" t="s">
        <v>1796</v>
      </c>
      <c r="G3422" s="31">
        <v>13</v>
      </c>
      <c r="H3422" s="31" t="s">
        <v>39</v>
      </c>
      <c r="I3422" s="31">
        <v>32</v>
      </c>
      <c r="J3422" s="84" t="s">
        <v>1809</v>
      </c>
      <c r="K3422" s="98"/>
      <c r="L3422" s="98"/>
      <c r="M3422" s="98"/>
      <c r="N3422" s="83" t="s">
        <v>1824</v>
      </c>
      <c r="O3422" s="98">
        <v>1003200</v>
      </c>
      <c r="P3422" s="81"/>
      <c r="Q3422" s="33"/>
      <c r="R3422" s="39" t="s">
        <v>5</v>
      </c>
    </row>
    <row r="3423" spans="1:18" ht="18" customHeight="1" x14ac:dyDescent="0.15">
      <c r="A3423" s="30">
        <v>8</v>
      </c>
      <c r="B3423" s="31" t="s">
        <v>1739</v>
      </c>
      <c r="C3423" s="31">
        <v>2</v>
      </c>
      <c r="D3423" s="31" t="s">
        <v>1767</v>
      </c>
      <c r="E3423" s="31">
        <v>2</v>
      </c>
      <c r="F3423" s="31" t="s">
        <v>1796</v>
      </c>
      <c r="G3423" s="31">
        <v>13</v>
      </c>
      <c r="H3423" s="31" t="s">
        <v>39</v>
      </c>
      <c r="I3423" s="31">
        <v>32</v>
      </c>
      <c r="J3423" s="84" t="s">
        <v>1809</v>
      </c>
      <c r="K3423" s="98"/>
      <c r="L3423" s="98"/>
      <c r="M3423" s="98"/>
      <c r="N3423" s="83" t="s">
        <v>1825</v>
      </c>
      <c r="O3423" s="98">
        <v>885500</v>
      </c>
      <c r="P3423" s="81"/>
      <c r="Q3423" s="33"/>
      <c r="R3423" s="39" t="s">
        <v>5</v>
      </c>
    </row>
    <row r="3424" spans="1:18" ht="18" customHeight="1" x14ac:dyDescent="0.15">
      <c r="A3424" s="30">
        <v>8</v>
      </c>
      <c r="B3424" s="31" t="s">
        <v>1739</v>
      </c>
      <c r="C3424" s="31">
        <v>2</v>
      </c>
      <c r="D3424" s="31" t="s">
        <v>1767</v>
      </c>
      <c r="E3424" s="31">
        <v>2</v>
      </c>
      <c r="F3424" s="31" t="s">
        <v>1796</v>
      </c>
      <c r="G3424" s="31">
        <v>13</v>
      </c>
      <c r="H3424" s="31" t="s">
        <v>39</v>
      </c>
      <c r="I3424" s="31">
        <v>32</v>
      </c>
      <c r="J3424" s="84" t="s">
        <v>1809</v>
      </c>
      <c r="K3424" s="98"/>
      <c r="L3424" s="98"/>
      <c r="M3424" s="98"/>
      <c r="N3424" s="83" t="s">
        <v>1826</v>
      </c>
      <c r="O3424" s="98">
        <v>770000</v>
      </c>
      <c r="P3424" s="81"/>
      <c r="Q3424" s="33"/>
      <c r="R3424" s="39" t="s">
        <v>5</v>
      </c>
    </row>
    <row r="3425" spans="1:18" ht="18" customHeight="1" x14ac:dyDescent="0.15">
      <c r="A3425" s="30">
        <v>8</v>
      </c>
      <c r="B3425" s="31" t="s">
        <v>1739</v>
      </c>
      <c r="C3425" s="31">
        <v>2</v>
      </c>
      <c r="D3425" s="31" t="s">
        <v>1767</v>
      </c>
      <c r="E3425" s="31">
        <v>2</v>
      </c>
      <c r="F3425" s="31" t="s">
        <v>1796</v>
      </c>
      <c r="G3425" s="31">
        <v>13</v>
      </c>
      <c r="H3425" s="31" t="s">
        <v>39</v>
      </c>
      <c r="I3425" s="31">
        <v>32</v>
      </c>
      <c r="J3425" s="84" t="s">
        <v>1809</v>
      </c>
      <c r="K3425" s="98"/>
      <c r="L3425" s="98"/>
      <c r="M3425" s="98"/>
      <c r="N3425" s="83" t="s">
        <v>1827</v>
      </c>
      <c r="O3425" s="98">
        <v>2270400</v>
      </c>
      <c r="P3425" s="81"/>
      <c r="Q3425" s="33"/>
      <c r="R3425" s="39" t="s">
        <v>5</v>
      </c>
    </row>
    <row r="3426" spans="1:18" ht="18" customHeight="1" x14ac:dyDescent="0.15">
      <c r="A3426" s="30">
        <v>8</v>
      </c>
      <c r="B3426" s="31" t="s">
        <v>1739</v>
      </c>
      <c r="C3426" s="31">
        <v>2</v>
      </c>
      <c r="D3426" s="31" t="s">
        <v>1767</v>
      </c>
      <c r="E3426" s="31">
        <v>2</v>
      </c>
      <c r="F3426" s="31" t="s">
        <v>1796</v>
      </c>
      <c r="G3426" s="31">
        <v>13</v>
      </c>
      <c r="H3426" s="31" t="s">
        <v>39</v>
      </c>
      <c r="I3426" s="31">
        <v>32</v>
      </c>
      <c r="J3426" s="84" t="s">
        <v>1809</v>
      </c>
      <c r="K3426" s="98"/>
      <c r="L3426" s="98"/>
      <c r="M3426" s="98"/>
      <c r="N3426" s="83" t="s">
        <v>1828</v>
      </c>
      <c r="O3426" s="98">
        <v>1138500</v>
      </c>
      <c r="P3426" s="81"/>
      <c r="Q3426" s="33"/>
      <c r="R3426" s="39" t="s">
        <v>5</v>
      </c>
    </row>
    <row r="3427" spans="1:18" ht="18" customHeight="1" x14ac:dyDescent="0.15">
      <c r="A3427" s="30">
        <v>8</v>
      </c>
      <c r="B3427" s="31" t="s">
        <v>1739</v>
      </c>
      <c r="C3427" s="31">
        <v>2</v>
      </c>
      <c r="D3427" s="31" t="s">
        <v>1767</v>
      </c>
      <c r="E3427" s="31">
        <v>2</v>
      </c>
      <c r="F3427" s="31" t="s">
        <v>1796</v>
      </c>
      <c r="G3427" s="31">
        <v>13</v>
      </c>
      <c r="H3427" s="31" t="s">
        <v>39</v>
      </c>
      <c r="I3427" s="31">
        <v>32</v>
      </c>
      <c r="J3427" s="84" t="s">
        <v>1809</v>
      </c>
      <c r="K3427" s="98"/>
      <c r="L3427" s="98"/>
      <c r="M3427" s="98"/>
      <c r="N3427" s="83" t="s">
        <v>1829</v>
      </c>
      <c r="O3427" s="98">
        <v>1056000</v>
      </c>
      <c r="P3427" s="81"/>
      <c r="Q3427" s="33"/>
      <c r="R3427" s="39" t="s">
        <v>5</v>
      </c>
    </row>
    <row r="3428" spans="1:18" ht="18" customHeight="1" x14ac:dyDescent="0.15">
      <c r="A3428" s="30">
        <v>8</v>
      </c>
      <c r="B3428" s="31" t="s">
        <v>1739</v>
      </c>
      <c r="C3428" s="31">
        <v>2</v>
      </c>
      <c r="D3428" s="31" t="s">
        <v>1767</v>
      </c>
      <c r="E3428" s="31">
        <v>2</v>
      </c>
      <c r="F3428" s="31" t="s">
        <v>1796</v>
      </c>
      <c r="G3428" s="31">
        <v>13</v>
      </c>
      <c r="H3428" s="31" t="s">
        <v>39</v>
      </c>
      <c r="I3428" s="31">
        <v>32</v>
      </c>
      <c r="J3428" s="84" t="s">
        <v>1809</v>
      </c>
      <c r="K3428" s="98"/>
      <c r="L3428" s="98"/>
      <c r="M3428" s="98"/>
      <c r="N3428" s="83" t="s">
        <v>1830</v>
      </c>
      <c r="O3428" s="98">
        <v>429000</v>
      </c>
      <c r="P3428" s="81"/>
      <c r="Q3428" s="33"/>
      <c r="R3428" s="39" t="s">
        <v>5</v>
      </c>
    </row>
    <row r="3429" spans="1:18" ht="18" customHeight="1" x14ac:dyDescent="0.15">
      <c r="A3429" s="30">
        <v>8</v>
      </c>
      <c r="B3429" s="31" t="s">
        <v>1739</v>
      </c>
      <c r="C3429" s="31">
        <v>2</v>
      </c>
      <c r="D3429" s="31" t="s">
        <v>1767</v>
      </c>
      <c r="E3429" s="31">
        <v>2</v>
      </c>
      <c r="F3429" s="31" t="s">
        <v>1796</v>
      </c>
      <c r="G3429" s="31">
        <v>13</v>
      </c>
      <c r="H3429" s="31" t="s">
        <v>39</v>
      </c>
      <c r="I3429" s="31">
        <v>32</v>
      </c>
      <c r="J3429" s="84" t="s">
        <v>1809</v>
      </c>
      <c r="K3429" s="98"/>
      <c r="L3429" s="98"/>
      <c r="M3429" s="98"/>
      <c r="N3429" s="83" t="s">
        <v>1831</v>
      </c>
      <c r="O3429" s="98">
        <v>660000</v>
      </c>
      <c r="P3429" s="81"/>
      <c r="Q3429" s="33"/>
      <c r="R3429" s="39" t="s">
        <v>5</v>
      </c>
    </row>
    <row r="3430" spans="1:18" ht="18" customHeight="1" x14ac:dyDescent="0.15">
      <c r="A3430" s="30">
        <v>8</v>
      </c>
      <c r="B3430" s="31" t="s">
        <v>1739</v>
      </c>
      <c r="C3430" s="31">
        <v>2</v>
      </c>
      <c r="D3430" s="31" t="s">
        <v>1767</v>
      </c>
      <c r="E3430" s="31">
        <v>2</v>
      </c>
      <c r="F3430" s="31" t="s">
        <v>1796</v>
      </c>
      <c r="G3430" s="31">
        <v>13</v>
      </c>
      <c r="H3430" s="31" t="s">
        <v>39</v>
      </c>
      <c r="I3430" s="31">
        <v>32</v>
      </c>
      <c r="J3430" s="84" t="s">
        <v>1809</v>
      </c>
      <c r="K3430" s="98"/>
      <c r="L3430" s="98"/>
      <c r="M3430" s="98"/>
      <c r="N3430" s="83" t="s">
        <v>1832</v>
      </c>
      <c r="O3430" s="98">
        <v>506000</v>
      </c>
      <c r="P3430" s="81"/>
      <c r="Q3430" s="33"/>
      <c r="R3430" s="39" t="s">
        <v>5</v>
      </c>
    </row>
    <row r="3431" spans="1:18" ht="18" customHeight="1" x14ac:dyDescent="0.15">
      <c r="A3431" s="30">
        <v>8</v>
      </c>
      <c r="B3431" s="31" t="s">
        <v>1739</v>
      </c>
      <c r="C3431" s="31">
        <v>2</v>
      </c>
      <c r="D3431" s="31" t="s">
        <v>1767</v>
      </c>
      <c r="E3431" s="31">
        <v>2</v>
      </c>
      <c r="F3431" s="31" t="s">
        <v>1796</v>
      </c>
      <c r="G3431" s="31">
        <v>13</v>
      </c>
      <c r="H3431" s="31" t="s">
        <v>39</v>
      </c>
      <c r="I3431" s="31">
        <v>32</v>
      </c>
      <c r="J3431" s="84" t="s">
        <v>1809</v>
      </c>
      <c r="K3431" s="98"/>
      <c r="L3431" s="98"/>
      <c r="M3431" s="98"/>
      <c r="N3431" s="83" t="s">
        <v>1833</v>
      </c>
      <c r="O3431" s="98">
        <v>985600</v>
      </c>
      <c r="P3431" s="81"/>
      <c r="Q3431" s="33"/>
      <c r="R3431" s="39" t="s">
        <v>5</v>
      </c>
    </row>
    <row r="3432" spans="1:18" ht="18" customHeight="1" x14ac:dyDescent="0.15">
      <c r="A3432" s="30">
        <v>8</v>
      </c>
      <c r="B3432" s="31" t="s">
        <v>1739</v>
      </c>
      <c r="C3432" s="31">
        <v>2</v>
      </c>
      <c r="D3432" s="31" t="s">
        <v>1767</v>
      </c>
      <c r="E3432" s="31">
        <v>2</v>
      </c>
      <c r="F3432" s="31" t="s">
        <v>1796</v>
      </c>
      <c r="G3432" s="31">
        <v>13</v>
      </c>
      <c r="H3432" s="31" t="s">
        <v>39</v>
      </c>
      <c r="I3432" s="31">
        <v>32</v>
      </c>
      <c r="J3432" s="84" t="s">
        <v>1809</v>
      </c>
      <c r="K3432" s="98"/>
      <c r="L3432" s="98"/>
      <c r="M3432" s="98"/>
      <c r="N3432" s="83" t="s">
        <v>1834</v>
      </c>
      <c r="O3432" s="98">
        <v>300000</v>
      </c>
      <c r="P3432" s="81"/>
      <c r="Q3432" s="33"/>
      <c r="R3432" s="39" t="s">
        <v>5</v>
      </c>
    </row>
    <row r="3433" spans="1:18" ht="18" customHeight="1" x14ac:dyDescent="0.15">
      <c r="A3433" s="30">
        <v>8</v>
      </c>
      <c r="B3433" s="31" t="s">
        <v>1739</v>
      </c>
      <c r="C3433" s="31">
        <v>2</v>
      </c>
      <c r="D3433" s="31" t="s">
        <v>1767</v>
      </c>
      <c r="E3433" s="31">
        <v>2</v>
      </c>
      <c r="F3433" s="31" t="s">
        <v>1796</v>
      </c>
      <c r="G3433" s="31">
        <v>13</v>
      </c>
      <c r="H3433" s="31" t="s">
        <v>39</v>
      </c>
      <c r="I3433" s="32">
        <v>33</v>
      </c>
      <c r="J3433" s="83" t="s">
        <v>1835</v>
      </c>
      <c r="K3433" s="98">
        <v>400</v>
      </c>
      <c r="L3433" s="98">
        <v>400</v>
      </c>
      <c r="M3433" s="98">
        <f>K3433-L3433</f>
        <v>0</v>
      </c>
      <c r="N3433" s="83" t="s">
        <v>1836</v>
      </c>
      <c r="O3433" s="98">
        <v>400000</v>
      </c>
      <c r="P3433" s="81"/>
      <c r="Q3433" s="33"/>
      <c r="R3433" s="39" t="s">
        <v>5</v>
      </c>
    </row>
    <row r="3434" spans="1:18" ht="18" customHeight="1" x14ac:dyDescent="0.15">
      <c r="A3434" s="30">
        <v>8</v>
      </c>
      <c r="B3434" s="31" t="s">
        <v>1739</v>
      </c>
      <c r="C3434" s="31">
        <v>2</v>
      </c>
      <c r="D3434" s="31" t="s">
        <v>1767</v>
      </c>
      <c r="E3434" s="31">
        <v>2</v>
      </c>
      <c r="F3434" s="31" t="s">
        <v>1796</v>
      </c>
      <c r="G3434" s="32">
        <v>14</v>
      </c>
      <c r="H3434" s="32" t="s">
        <v>40</v>
      </c>
      <c r="I3434" s="32"/>
      <c r="J3434" s="83"/>
      <c r="K3434" s="98"/>
      <c r="L3434" s="98"/>
      <c r="M3434" s="98"/>
      <c r="N3434" s="83"/>
      <c r="O3434" s="33"/>
      <c r="P3434" s="81"/>
      <c r="Q3434" s="33"/>
      <c r="R3434" s="39" t="s">
        <v>5</v>
      </c>
    </row>
    <row r="3435" spans="1:18" ht="18" customHeight="1" x14ac:dyDescent="0.15">
      <c r="A3435" s="30">
        <v>8</v>
      </c>
      <c r="B3435" s="31" t="s">
        <v>1739</v>
      </c>
      <c r="C3435" s="31">
        <v>2</v>
      </c>
      <c r="D3435" s="31" t="s">
        <v>1767</v>
      </c>
      <c r="E3435" s="31">
        <v>2</v>
      </c>
      <c r="F3435" s="31" t="s">
        <v>1796</v>
      </c>
      <c r="G3435" s="31">
        <v>14</v>
      </c>
      <c r="H3435" s="31" t="s">
        <v>40</v>
      </c>
      <c r="I3435" s="32">
        <v>11</v>
      </c>
      <c r="J3435" s="83" t="s">
        <v>1421</v>
      </c>
      <c r="K3435" s="98">
        <v>20780</v>
      </c>
      <c r="L3435" s="98">
        <v>19550</v>
      </c>
      <c r="M3435" s="98">
        <f>K3435-L3435</f>
        <v>1230</v>
      </c>
      <c r="N3435" s="83" t="s">
        <v>1837</v>
      </c>
      <c r="O3435" s="98">
        <v>12570000</v>
      </c>
      <c r="P3435" s="81"/>
      <c r="Q3435" s="33"/>
      <c r="R3435" s="39" t="s">
        <v>5</v>
      </c>
    </row>
    <row r="3436" spans="1:18" ht="18" customHeight="1" x14ac:dyDescent="0.15">
      <c r="A3436" s="30">
        <v>8</v>
      </c>
      <c r="B3436" s="31" t="s">
        <v>1739</v>
      </c>
      <c r="C3436" s="31">
        <v>2</v>
      </c>
      <c r="D3436" s="31" t="s">
        <v>1767</v>
      </c>
      <c r="E3436" s="31">
        <v>2</v>
      </c>
      <c r="F3436" s="31" t="s">
        <v>1796</v>
      </c>
      <c r="G3436" s="31">
        <v>14</v>
      </c>
      <c r="H3436" s="31" t="s">
        <v>40</v>
      </c>
      <c r="I3436" s="31">
        <v>11</v>
      </c>
      <c r="J3436" s="84" t="s">
        <v>1421</v>
      </c>
      <c r="K3436" s="98"/>
      <c r="L3436" s="98"/>
      <c r="M3436" s="98"/>
      <c r="N3436" s="83" t="s">
        <v>1838</v>
      </c>
      <c r="O3436" s="98">
        <v>4010000</v>
      </c>
      <c r="P3436" s="81"/>
      <c r="Q3436" s="33"/>
      <c r="R3436" s="39" t="s">
        <v>5</v>
      </c>
    </row>
    <row r="3437" spans="1:18" ht="18" customHeight="1" x14ac:dyDescent="0.15">
      <c r="A3437" s="30">
        <v>8</v>
      </c>
      <c r="B3437" s="31" t="s">
        <v>1739</v>
      </c>
      <c r="C3437" s="31">
        <v>2</v>
      </c>
      <c r="D3437" s="31" t="s">
        <v>1767</v>
      </c>
      <c r="E3437" s="31">
        <v>2</v>
      </c>
      <c r="F3437" s="31" t="s">
        <v>1796</v>
      </c>
      <c r="G3437" s="31">
        <v>14</v>
      </c>
      <c r="H3437" s="31" t="s">
        <v>40</v>
      </c>
      <c r="I3437" s="31">
        <v>11</v>
      </c>
      <c r="J3437" s="84" t="s">
        <v>1421</v>
      </c>
      <c r="K3437" s="98"/>
      <c r="L3437" s="98"/>
      <c r="M3437" s="98"/>
      <c r="N3437" s="83" t="s">
        <v>1839</v>
      </c>
      <c r="O3437" s="98">
        <v>300000</v>
      </c>
      <c r="P3437" s="81"/>
      <c r="Q3437" s="33"/>
      <c r="R3437" s="39" t="s">
        <v>5</v>
      </c>
    </row>
    <row r="3438" spans="1:18" ht="18" customHeight="1" x14ac:dyDescent="0.15">
      <c r="A3438" s="30">
        <v>8</v>
      </c>
      <c r="B3438" s="31" t="s">
        <v>1739</v>
      </c>
      <c r="C3438" s="31">
        <v>2</v>
      </c>
      <c r="D3438" s="31" t="s">
        <v>1767</v>
      </c>
      <c r="E3438" s="31">
        <v>2</v>
      </c>
      <c r="F3438" s="31" t="s">
        <v>1796</v>
      </c>
      <c r="G3438" s="31">
        <v>14</v>
      </c>
      <c r="H3438" s="31" t="s">
        <v>40</v>
      </c>
      <c r="I3438" s="31">
        <v>11</v>
      </c>
      <c r="J3438" s="84" t="s">
        <v>1421</v>
      </c>
      <c r="K3438" s="98"/>
      <c r="L3438" s="98"/>
      <c r="M3438" s="98"/>
      <c r="N3438" s="83" t="s">
        <v>1840</v>
      </c>
      <c r="O3438" s="98">
        <v>400000</v>
      </c>
      <c r="P3438" s="81"/>
      <c r="Q3438" s="33"/>
      <c r="R3438" s="39" t="s">
        <v>5</v>
      </c>
    </row>
    <row r="3439" spans="1:18" ht="18" customHeight="1" x14ac:dyDescent="0.15">
      <c r="A3439" s="30">
        <v>8</v>
      </c>
      <c r="B3439" s="31" t="s">
        <v>1739</v>
      </c>
      <c r="C3439" s="31">
        <v>2</v>
      </c>
      <c r="D3439" s="31" t="s">
        <v>1767</v>
      </c>
      <c r="E3439" s="31">
        <v>2</v>
      </c>
      <c r="F3439" s="31" t="s">
        <v>1796</v>
      </c>
      <c r="G3439" s="31">
        <v>14</v>
      </c>
      <c r="H3439" s="31" t="s">
        <v>40</v>
      </c>
      <c r="I3439" s="31">
        <v>11</v>
      </c>
      <c r="J3439" s="84" t="s">
        <v>1421</v>
      </c>
      <c r="K3439" s="98"/>
      <c r="L3439" s="98"/>
      <c r="M3439" s="98"/>
      <c r="N3439" s="83" t="s">
        <v>1841</v>
      </c>
      <c r="O3439" s="98">
        <v>3500000</v>
      </c>
      <c r="P3439" s="81"/>
      <c r="Q3439" s="33"/>
      <c r="R3439" s="39" t="s">
        <v>5</v>
      </c>
    </row>
    <row r="3440" spans="1:18" ht="18" customHeight="1" x14ac:dyDescent="0.15">
      <c r="A3440" s="30">
        <v>8</v>
      </c>
      <c r="B3440" s="31" t="s">
        <v>1739</v>
      </c>
      <c r="C3440" s="31">
        <v>2</v>
      </c>
      <c r="D3440" s="31" t="s">
        <v>1767</v>
      </c>
      <c r="E3440" s="31">
        <v>2</v>
      </c>
      <c r="F3440" s="31" t="s">
        <v>1796</v>
      </c>
      <c r="G3440" s="31">
        <v>14</v>
      </c>
      <c r="H3440" s="31" t="s">
        <v>40</v>
      </c>
      <c r="I3440" s="32">
        <v>21</v>
      </c>
      <c r="J3440" s="83" t="s">
        <v>273</v>
      </c>
      <c r="K3440" s="98">
        <v>98</v>
      </c>
      <c r="L3440" s="98">
        <v>98</v>
      </c>
      <c r="M3440" s="98">
        <f>K3440-L3440</f>
        <v>0</v>
      </c>
      <c r="N3440" s="83" t="s">
        <v>1842</v>
      </c>
      <c r="O3440" s="98">
        <v>60000</v>
      </c>
      <c r="P3440" s="81"/>
      <c r="Q3440" s="33"/>
      <c r="R3440" s="39" t="s">
        <v>5</v>
      </c>
    </row>
    <row r="3441" spans="1:18" ht="18" customHeight="1" x14ac:dyDescent="0.15">
      <c r="A3441" s="30">
        <v>8</v>
      </c>
      <c r="B3441" s="31" t="s">
        <v>1739</v>
      </c>
      <c r="C3441" s="31">
        <v>2</v>
      </c>
      <c r="D3441" s="31" t="s">
        <v>1767</v>
      </c>
      <c r="E3441" s="31">
        <v>2</v>
      </c>
      <c r="F3441" s="31" t="s">
        <v>1796</v>
      </c>
      <c r="G3441" s="31">
        <v>14</v>
      </c>
      <c r="H3441" s="31" t="s">
        <v>40</v>
      </c>
      <c r="I3441" s="31">
        <v>21</v>
      </c>
      <c r="J3441" s="84" t="s">
        <v>273</v>
      </c>
      <c r="K3441" s="98"/>
      <c r="L3441" s="98"/>
      <c r="M3441" s="98"/>
      <c r="N3441" s="83" t="s">
        <v>1843</v>
      </c>
      <c r="O3441" s="98">
        <v>37099</v>
      </c>
      <c r="P3441" s="81"/>
      <c r="Q3441" s="33"/>
      <c r="R3441" s="39" t="s">
        <v>5</v>
      </c>
    </row>
    <row r="3442" spans="1:18" ht="18" customHeight="1" x14ac:dyDescent="0.15">
      <c r="A3442" s="30">
        <v>8</v>
      </c>
      <c r="B3442" s="31" t="s">
        <v>1739</v>
      </c>
      <c r="C3442" s="31">
        <v>2</v>
      </c>
      <c r="D3442" s="31" t="s">
        <v>1767</v>
      </c>
      <c r="E3442" s="31">
        <v>2</v>
      </c>
      <c r="F3442" s="31" t="s">
        <v>1796</v>
      </c>
      <c r="G3442" s="32">
        <v>15</v>
      </c>
      <c r="H3442" s="32" t="s">
        <v>50</v>
      </c>
      <c r="I3442" s="32"/>
      <c r="J3442" s="83"/>
      <c r="K3442" s="98"/>
      <c r="L3442" s="98"/>
      <c r="M3442" s="98"/>
      <c r="N3442" s="83"/>
      <c r="O3442" s="33"/>
      <c r="P3442" s="81"/>
      <c r="Q3442" s="33"/>
      <c r="R3442" s="39" t="s">
        <v>5</v>
      </c>
    </row>
    <row r="3443" spans="1:18" ht="18" customHeight="1" x14ac:dyDescent="0.15">
      <c r="A3443" s="30">
        <v>8</v>
      </c>
      <c r="B3443" s="31" t="s">
        <v>1739</v>
      </c>
      <c r="C3443" s="31">
        <v>2</v>
      </c>
      <c r="D3443" s="31" t="s">
        <v>1767</v>
      </c>
      <c r="E3443" s="31">
        <v>2</v>
      </c>
      <c r="F3443" s="31" t="s">
        <v>1796</v>
      </c>
      <c r="G3443" s="31">
        <v>15</v>
      </c>
      <c r="H3443" s="31" t="s">
        <v>50</v>
      </c>
      <c r="I3443" s="32">
        <v>1</v>
      </c>
      <c r="J3443" s="83" t="s">
        <v>51</v>
      </c>
      <c r="K3443" s="98">
        <v>28000</v>
      </c>
      <c r="L3443" s="98">
        <v>25000</v>
      </c>
      <c r="M3443" s="98">
        <f>K3443-L3443</f>
        <v>3000</v>
      </c>
      <c r="N3443" s="83" t="s">
        <v>1844</v>
      </c>
      <c r="O3443" s="98"/>
      <c r="P3443" s="81"/>
      <c r="Q3443" s="33"/>
      <c r="R3443" s="39" t="s">
        <v>5</v>
      </c>
    </row>
    <row r="3444" spans="1:18" ht="18" customHeight="1" x14ac:dyDescent="0.15">
      <c r="A3444" s="30">
        <v>8</v>
      </c>
      <c r="B3444" s="31" t="s">
        <v>1739</v>
      </c>
      <c r="C3444" s="31">
        <v>2</v>
      </c>
      <c r="D3444" s="31" t="s">
        <v>1767</v>
      </c>
      <c r="E3444" s="31">
        <v>2</v>
      </c>
      <c r="F3444" s="31" t="s">
        <v>1796</v>
      </c>
      <c r="G3444" s="31">
        <v>15</v>
      </c>
      <c r="H3444" s="31" t="s">
        <v>50</v>
      </c>
      <c r="I3444" s="31">
        <v>1</v>
      </c>
      <c r="J3444" s="84" t="s">
        <v>51</v>
      </c>
      <c r="K3444" s="98"/>
      <c r="L3444" s="98"/>
      <c r="M3444" s="98"/>
      <c r="N3444" s="83" t="s">
        <v>1845</v>
      </c>
      <c r="O3444" s="98">
        <v>8000000</v>
      </c>
      <c r="P3444" s="81"/>
      <c r="Q3444" s="33"/>
      <c r="R3444" s="39" t="s">
        <v>5</v>
      </c>
    </row>
    <row r="3445" spans="1:18" ht="18" customHeight="1" x14ac:dyDescent="0.15">
      <c r="A3445" s="30">
        <v>8</v>
      </c>
      <c r="B3445" s="31" t="s">
        <v>1739</v>
      </c>
      <c r="C3445" s="31">
        <v>2</v>
      </c>
      <c r="D3445" s="31" t="s">
        <v>1767</v>
      </c>
      <c r="E3445" s="31">
        <v>2</v>
      </c>
      <c r="F3445" s="31" t="s">
        <v>1796</v>
      </c>
      <c r="G3445" s="31">
        <v>15</v>
      </c>
      <c r="H3445" s="31" t="s">
        <v>50</v>
      </c>
      <c r="I3445" s="31">
        <v>1</v>
      </c>
      <c r="J3445" s="84" t="s">
        <v>51</v>
      </c>
      <c r="K3445" s="98"/>
      <c r="L3445" s="98"/>
      <c r="M3445" s="98"/>
      <c r="N3445" s="83" t="s">
        <v>1846</v>
      </c>
      <c r="O3445" s="98">
        <v>3000000</v>
      </c>
      <c r="P3445" s="81"/>
      <c r="Q3445" s="33"/>
      <c r="R3445" s="39" t="s">
        <v>5</v>
      </c>
    </row>
    <row r="3446" spans="1:18" ht="18" customHeight="1" x14ac:dyDescent="0.15">
      <c r="A3446" s="30">
        <v>8</v>
      </c>
      <c r="B3446" s="31" t="s">
        <v>1739</v>
      </c>
      <c r="C3446" s="31">
        <v>2</v>
      </c>
      <c r="D3446" s="31" t="s">
        <v>1767</v>
      </c>
      <c r="E3446" s="31">
        <v>2</v>
      </c>
      <c r="F3446" s="31" t="s">
        <v>1796</v>
      </c>
      <c r="G3446" s="31">
        <v>15</v>
      </c>
      <c r="H3446" s="31" t="s">
        <v>50</v>
      </c>
      <c r="I3446" s="31">
        <v>1</v>
      </c>
      <c r="J3446" s="84" t="s">
        <v>51</v>
      </c>
      <c r="K3446" s="98"/>
      <c r="L3446" s="98"/>
      <c r="M3446" s="98"/>
      <c r="N3446" s="83" t="s">
        <v>1847</v>
      </c>
      <c r="O3446" s="98">
        <v>4000000</v>
      </c>
      <c r="P3446" s="81"/>
      <c r="Q3446" s="33"/>
      <c r="R3446" s="39" t="s">
        <v>5</v>
      </c>
    </row>
    <row r="3447" spans="1:18" ht="18" customHeight="1" x14ac:dyDescent="0.15">
      <c r="A3447" s="30">
        <v>8</v>
      </c>
      <c r="B3447" s="31" t="s">
        <v>1739</v>
      </c>
      <c r="C3447" s="31">
        <v>2</v>
      </c>
      <c r="D3447" s="31" t="s">
        <v>1767</v>
      </c>
      <c r="E3447" s="31">
        <v>2</v>
      </c>
      <c r="F3447" s="31" t="s">
        <v>1796</v>
      </c>
      <c r="G3447" s="31">
        <v>15</v>
      </c>
      <c r="H3447" s="31" t="s">
        <v>50</v>
      </c>
      <c r="I3447" s="31">
        <v>1</v>
      </c>
      <c r="J3447" s="84" t="s">
        <v>51</v>
      </c>
      <c r="K3447" s="98"/>
      <c r="L3447" s="98"/>
      <c r="M3447" s="98"/>
      <c r="N3447" s="83" t="s">
        <v>1848</v>
      </c>
      <c r="O3447" s="98"/>
      <c r="P3447" s="81"/>
      <c r="Q3447" s="33"/>
      <c r="R3447" s="39" t="s">
        <v>5</v>
      </c>
    </row>
    <row r="3448" spans="1:18" ht="18" customHeight="1" x14ac:dyDescent="0.15">
      <c r="A3448" s="30">
        <v>8</v>
      </c>
      <c r="B3448" s="31" t="s">
        <v>1739</v>
      </c>
      <c r="C3448" s="31">
        <v>2</v>
      </c>
      <c r="D3448" s="31" t="s">
        <v>1767</v>
      </c>
      <c r="E3448" s="31">
        <v>2</v>
      </c>
      <c r="F3448" s="31" t="s">
        <v>1796</v>
      </c>
      <c r="G3448" s="31">
        <v>15</v>
      </c>
      <c r="H3448" s="31" t="s">
        <v>50</v>
      </c>
      <c r="I3448" s="31">
        <v>1</v>
      </c>
      <c r="J3448" s="84" t="s">
        <v>51</v>
      </c>
      <c r="K3448" s="98"/>
      <c r="L3448" s="98"/>
      <c r="M3448" s="98"/>
      <c r="N3448" s="83" t="s">
        <v>1849</v>
      </c>
      <c r="O3448" s="98">
        <v>13000000</v>
      </c>
      <c r="P3448" s="81"/>
      <c r="Q3448" s="33"/>
      <c r="R3448" s="39" t="s">
        <v>5</v>
      </c>
    </row>
    <row r="3449" spans="1:18" ht="18" customHeight="1" x14ac:dyDescent="0.15">
      <c r="A3449" s="30">
        <v>8</v>
      </c>
      <c r="B3449" s="31" t="s">
        <v>1739</v>
      </c>
      <c r="C3449" s="31">
        <v>2</v>
      </c>
      <c r="D3449" s="31" t="s">
        <v>1767</v>
      </c>
      <c r="E3449" s="31">
        <v>2</v>
      </c>
      <c r="F3449" s="31" t="s">
        <v>1796</v>
      </c>
      <c r="G3449" s="32">
        <v>16</v>
      </c>
      <c r="H3449" s="32" t="s">
        <v>52</v>
      </c>
      <c r="I3449" s="32"/>
      <c r="J3449" s="83"/>
      <c r="K3449" s="98"/>
      <c r="L3449" s="98"/>
      <c r="M3449" s="98"/>
      <c r="N3449" s="83"/>
      <c r="O3449" s="33"/>
      <c r="P3449" s="81"/>
      <c r="Q3449" s="33"/>
      <c r="R3449" s="39" t="s">
        <v>5</v>
      </c>
    </row>
    <row r="3450" spans="1:18" ht="18" customHeight="1" x14ac:dyDescent="0.15">
      <c r="A3450" s="30">
        <v>8</v>
      </c>
      <c r="B3450" s="31" t="s">
        <v>1739</v>
      </c>
      <c r="C3450" s="31">
        <v>2</v>
      </c>
      <c r="D3450" s="31" t="s">
        <v>1767</v>
      </c>
      <c r="E3450" s="31">
        <v>2</v>
      </c>
      <c r="F3450" s="31" t="s">
        <v>1796</v>
      </c>
      <c r="G3450" s="31">
        <v>16</v>
      </c>
      <c r="H3450" s="31" t="s">
        <v>52</v>
      </c>
      <c r="I3450" s="32">
        <v>1</v>
      </c>
      <c r="J3450" s="83" t="s">
        <v>53</v>
      </c>
      <c r="K3450" s="98">
        <v>4690</v>
      </c>
      <c r="L3450" s="98">
        <v>4632</v>
      </c>
      <c r="M3450" s="98">
        <f>K3450-L3450</f>
        <v>58</v>
      </c>
      <c r="N3450" s="83" t="s">
        <v>1850</v>
      </c>
      <c r="O3450" s="98">
        <v>1500000</v>
      </c>
      <c r="P3450" s="81"/>
      <c r="Q3450" s="33"/>
      <c r="R3450" s="39" t="s">
        <v>5</v>
      </c>
    </row>
    <row r="3451" spans="1:18" ht="18" customHeight="1" x14ac:dyDescent="0.15">
      <c r="A3451" s="30">
        <v>8</v>
      </c>
      <c r="B3451" s="31" t="s">
        <v>1739</v>
      </c>
      <c r="C3451" s="31">
        <v>2</v>
      </c>
      <c r="D3451" s="31" t="s">
        <v>1767</v>
      </c>
      <c r="E3451" s="31">
        <v>2</v>
      </c>
      <c r="F3451" s="31" t="s">
        <v>1796</v>
      </c>
      <c r="G3451" s="31">
        <v>16</v>
      </c>
      <c r="H3451" s="31" t="s">
        <v>52</v>
      </c>
      <c r="I3451" s="31">
        <v>1</v>
      </c>
      <c r="J3451" s="84" t="s">
        <v>53</v>
      </c>
      <c r="K3451" s="98"/>
      <c r="L3451" s="98"/>
      <c r="M3451" s="98"/>
      <c r="N3451" s="83" t="s">
        <v>1851</v>
      </c>
      <c r="O3451" s="98">
        <v>3190000</v>
      </c>
      <c r="P3451" s="81"/>
      <c r="Q3451" s="33"/>
      <c r="R3451" s="39" t="s">
        <v>5</v>
      </c>
    </row>
    <row r="3452" spans="1:18" ht="18" customHeight="1" x14ac:dyDescent="0.15">
      <c r="A3452" s="30">
        <v>8</v>
      </c>
      <c r="B3452" s="31" t="s">
        <v>1739</v>
      </c>
      <c r="C3452" s="31">
        <v>2</v>
      </c>
      <c r="D3452" s="31" t="s">
        <v>1767</v>
      </c>
      <c r="E3452" s="31">
        <v>2</v>
      </c>
      <c r="F3452" s="31" t="s">
        <v>1796</v>
      </c>
      <c r="G3452" s="32">
        <v>19</v>
      </c>
      <c r="H3452" s="32" t="s">
        <v>42</v>
      </c>
      <c r="I3452" s="32"/>
      <c r="J3452" s="83"/>
      <c r="K3452" s="98"/>
      <c r="L3452" s="98"/>
      <c r="M3452" s="98"/>
      <c r="N3452" s="83"/>
      <c r="O3452" s="33"/>
      <c r="P3452" s="81"/>
      <c r="Q3452" s="33"/>
      <c r="R3452" s="39" t="s">
        <v>5</v>
      </c>
    </row>
    <row r="3453" spans="1:18" ht="18" customHeight="1" x14ac:dyDescent="0.15">
      <c r="A3453" s="30">
        <v>8</v>
      </c>
      <c r="B3453" s="31" t="s">
        <v>1739</v>
      </c>
      <c r="C3453" s="31">
        <v>2</v>
      </c>
      <c r="D3453" s="31" t="s">
        <v>1767</v>
      </c>
      <c r="E3453" s="31">
        <v>2</v>
      </c>
      <c r="F3453" s="31" t="s">
        <v>1796</v>
      </c>
      <c r="G3453" s="31">
        <v>19</v>
      </c>
      <c r="H3453" s="31" t="s">
        <v>42</v>
      </c>
      <c r="I3453" s="32">
        <v>31</v>
      </c>
      <c r="J3453" s="83" t="s">
        <v>386</v>
      </c>
      <c r="K3453" s="98">
        <v>1688</v>
      </c>
      <c r="L3453" s="98">
        <v>1670</v>
      </c>
      <c r="M3453" s="98">
        <f>K3453-L3453</f>
        <v>18</v>
      </c>
      <c r="N3453" s="83" t="s">
        <v>1852</v>
      </c>
      <c r="O3453" s="98">
        <v>270000</v>
      </c>
      <c r="P3453" s="81"/>
      <c r="Q3453" s="33"/>
      <c r="R3453" s="39" t="s">
        <v>5</v>
      </c>
    </row>
    <row r="3454" spans="1:18" ht="18" customHeight="1" x14ac:dyDescent="0.15">
      <c r="A3454" s="30">
        <v>8</v>
      </c>
      <c r="B3454" s="31" t="s">
        <v>1739</v>
      </c>
      <c r="C3454" s="31">
        <v>2</v>
      </c>
      <c r="D3454" s="31" t="s">
        <v>1767</v>
      </c>
      <c r="E3454" s="31">
        <v>2</v>
      </c>
      <c r="F3454" s="31" t="s">
        <v>1796</v>
      </c>
      <c r="G3454" s="31">
        <v>19</v>
      </c>
      <c r="H3454" s="31" t="s">
        <v>42</v>
      </c>
      <c r="I3454" s="31">
        <v>31</v>
      </c>
      <c r="J3454" s="84" t="s">
        <v>386</v>
      </c>
      <c r="K3454" s="98"/>
      <c r="L3454" s="98"/>
      <c r="M3454" s="98"/>
      <c r="N3454" s="83" t="s">
        <v>1853</v>
      </c>
      <c r="O3454" s="98">
        <v>157000</v>
      </c>
      <c r="P3454" s="81"/>
      <c r="Q3454" s="33"/>
      <c r="R3454" s="39" t="s">
        <v>5</v>
      </c>
    </row>
    <row r="3455" spans="1:18" ht="18" customHeight="1" x14ac:dyDescent="0.15">
      <c r="A3455" s="30">
        <v>8</v>
      </c>
      <c r="B3455" s="31" t="s">
        <v>1739</v>
      </c>
      <c r="C3455" s="31">
        <v>2</v>
      </c>
      <c r="D3455" s="31" t="s">
        <v>1767</v>
      </c>
      <c r="E3455" s="31">
        <v>2</v>
      </c>
      <c r="F3455" s="31" t="s">
        <v>1796</v>
      </c>
      <c r="G3455" s="31">
        <v>19</v>
      </c>
      <c r="H3455" s="31" t="s">
        <v>42</v>
      </c>
      <c r="I3455" s="31">
        <v>31</v>
      </c>
      <c r="J3455" s="84" t="s">
        <v>386</v>
      </c>
      <c r="K3455" s="98"/>
      <c r="L3455" s="98"/>
      <c r="M3455" s="98"/>
      <c r="N3455" s="83" t="s">
        <v>1854</v>
      </c>
      <c r="O3455" s="98">
        <v>150000</v>
      </c>
      <c r="P3455" s="81"/>
      <c r="Q3455" s="33"/>
      <c r="R3455" s="39" t="s">
        <v>5</v>
      </c>
    </row>
    <row r="3456" spans="1:18" ht="18" customHeight="1" x14ac:dyDescent="0.15">
      <c r="A3456" s="30">
        <v>8</v>
      </c>
      <c r="B3456" s="31" t="s">
        <v>1739</v>
      </c>
      <c r="C3456" s="31">
        <v>2</v>
      </c>
      <c r="D3456" s="31" t="s">
        <v>1767</v>
      </c>
      <c r="E3456" s="31">
        <v>2</v>
      </c>
      <c r="F3456" s="31" t="s">
        <v>1796</v>
      </c>
      <c r="G3456" s="31">
        <v>19</v>
      </c>
      <c r="H3456" s="31" t="s">
        <v>42</v>
      </c>
      <c r="I3456" s="31">
        <v>31</v>
      </c>
      <c r="J3456" s="84" t="s">
        <v>386</v>
      </c>
      <c r="K3456" s="98"/>
      <c r="L3456" s="98"/>
      <c r="M3456" s="98"/>
      <c r="N3456" s="83" t="s">
        <v>1855</v>
      </c>
      <c r="O3456" s="98">
        <v>300000</v>
      </c>
      <c r="P3456" s="81"/>
      <c r="Q3456" s="33"/>
      <c r="R3456" s="39" t="s">
        <v>5</v>
      </c>
    </row>
    <row r="3457" spans="1:18" ht="18" customHeight="1" x14ac:dyDescent="0.15">
      <c r="A3457" s="30">
        <v>8</v>
      </c>
      <c r="B3457" s="31" t="s">
        <v>1739</v>
      </c>
      <c r="C3457" s="31">
        <v>2</v>
      </c>
      <c r="D3457" s="31" t="s">
        <v>1767</v>
      </c>
      <c r="E3457" s="31">
        <v>2</v>
      </c>
      <c r="F3457" s="31" t="s">
        <v>1796</v>
      </c>
      <c r="G3457" s="31">
        <v>19</v>
      </c>
      <c r="H3457" s="31" t="s">
        <v>42</v>
      </c>
      <c r="I3457" s="31">
        <v>31</v>
      </c>
      <c r="J3457" s="84" t="s">
        <v>386</v>
      </c>
      <c r="K3457" s="98"/>
      <c r="L3457" s="98"/>
      <c r="M3457" s="98"/>
      <c r="N3457" s="83" t="s">
        <v>1856</v>
      </c>
      <c r="O3457" s="98">
        <v>100000</v>
      </c>
      <c r="P3457" s="81"/>
      <c r="Q3457" s="33"/>
      <c r="R3457" s="39" t="s">
        <v>5</v>
      </c>
    </row>
    <row r="3458" spans="1:18" ht="18" customHeight="1" x14ac:dyDescent="0.15">
      <c r="A3458" s="30">
        <v>8</v>
      </c>
      <c r="B3458" s="31" t="s">
        <v>1739</v>
      </c>
      <c r="C3458" s="31">
        <v>2</v>
      </c>
      <c r="D3458" s="31" t="s">
        <v>1767</v>
      </c>
      <c r="E3458" s="31">
        <v>2</v>
      </c>
      <c r="F3458" s="31" t="s">
        <v>1796</v>
      </c>
      <c r="G3458" s="31">
        <v>19</v>
      </c>
      <c r="H3458" s="31" t="s">
        <v>42</v>
      </c>
      <c r="I3458" s="31">
        <v>31</v>
      </c>
      <c r="J3458" s="84" t="s">
        <v>386</v>
      </c>
      <c r="K3458" s="98"/>
      <c r="L3458" s="98"/>
      <c r="M3458" s="98"/>
      <c r="N3458" s="83" t="s">
        <v>1857</v>
      </c>
      <c r="O3458" s="98">
        <v>221000</v>
      </c>
      <c r="P3458" s="81"/>
      <c r="Q3458" s="33"/>
      <c r="R3458" s="39" t="s">
        <v>5</v>
      </c>
    </row>
    <row r="3459" spans="1:18" ht="18" customHeight="1" x14ac:dyDescent="0.15">
      <c r="A3459" s="30">
        <v>8</v>
      </c>
      <c r="B3459" s="31" t="s">
        <v>1739</v>
      </c>
      <c r="C3459" s="31">
        <v>2</v>
      </c>
      <c r="D3459" s="31" t="s">
        <v>1767</v>
      </c>
      <c r="E3459" s="31">
        <v>2</v>
      </c>
      <c r="F3459" s="31" t="s">
        <v>1796</v>
      </c>
      <c r="G3459" s="31">
        <v>19</v>
      </c>
      <c r="H3459" s="31" t="s">
        <v>42</v>
      </c>
      <c r="I3459" s="31">
        <v>31</v>
      </c>
      <c r="J3459" s="84" t="s">
        <v>386</v>
      </c>
      <c r="K3459" s="98"/>
      <c r="L3459" s="98"/>
      <c r="M3459" s="98"/>
      <c r="N3459" s="83" t="s">
        <v>1858</v>
      </c>
      <c r="O3459" s="98">
        <v>210000</v>
      </c>
      <c r="P3459" s="81"/>
      <c r="Q3459" s="33"/>
      <c r="R3459" s="39" t="s">
        <v>5</v>
      </c>
    </row>
    <row r="3460" spans="1:18" ht="18" customHeight="1" x14ac:dyDescent="0.15">
      <c r="A3460" s="30">
        <v>8</v>
      </c>
      <c r="B3460" s="31" t="s">
        <v>1739</v>
      </c>
      <c r="C3460" s="31">
        <v>2</v>
      </c>
      <c r="D3460" s="31" t="s">
        <v>1767</v>
      </c>
      <c r="E3460" s="31">
        <v>2</v>
      </c>
      <c r="F3460" s="31" t="s">
        <v>1796</v>
      </c>
      <c r="G3460" s="31">
        <v>19</v>
      </c>
      <c r="H3460" s="31" t="s">
        <v>42</v>
      </c>
      <c r="I3460" s="31">
        <v>31</v>
      </c>
      <c r="J3460" s="84" t="s">
        <v>386</v>
      </c>
      <c r="K3460" s="98"/>
      <c r="L3460" s="98"/>
      <c r="M3460" s="98"/>
      <c r="N3460" s="83" t="s">
        <v>1859</v>
      </c>
      <c r="O3460" s="98">
        <v>90000</v>
      </c>
      <c r="P3460" s="81"/>
      <c r="Q3460" s="33"/>
      <c r="R3460" s="39" t="s">
        <v>5</v>
      </c>
    </row>
    <row r="3461" spans="1:18" ht="18" customHeight="1" x14ac:dyDescent="0.15">
      <c r="A3461" s="30">
        <v>8</v>
      </c>
      <c r="B3461" s="31" t="s">
        <v>1739</v>
      </c>
      <c r="C3461" s="31">
        <v>2</v>
      </c>
      <c r="D3461" s="31" t="s">
        <v>1767</v>
      </c>
      <c r="E3461" s="31">
        <v>2</v>
      </c>
      <c r="F3461" s="31" t="s">
        <v>1796</v>
      </c>
      <c r="G3461" s="31">
        <v>19</v>
      </c>
      <c r="H3461" s="31" t="s">
        <v>42</v>
      </c>
      <c r="I3461" s="31">
        <v>31</v>
      </c>
      <c r="J3461" s="84" t="s">
        <v>386</v>
      </c>
      <c r="K3461" s="98"/>
      <c r="L3461" s="98"/>
      <c r="M3461" s="98"/>
      <c r="N3461" s="83" t="s">
        <v>1860</v>
      </c>
      <c r="O3461" s="98">
        <v>140000</v>
      </c>
      <c r="P3461" s="81"/>
      <c r="Q3461" s="33"/>
      <c r="R3461" s="39" t="s">
        <v>5</v>
      </c>
    </row>
    <row r="3462" spans="1:18" ht="18" customHeight="1" x14ac:dyDescent="0.15">
      <c r="A3462" s="30">
        <v>8</v>
      </c>
      <c r="B3462" s="31" t="s">
        <v>1739</v>
      </c>
      <c r="C3462" s="31">
        <v>2</v>
      </c>
      <c r="D3462" s="31" t="s">
        <v>1767</v>
      </c>
      <c r="E3462" s="31">
        <v>2</v>
      </c>
      <c r="F3462" s="31" t="s">
        <v>1796</v>
      </c>
      <c r="G3462" s="31">
        <v>19</v>
      </c>
      <c r="H3462" s="31" t="s">
        <v>42</v>
      </c>
      <c r="I3462" s="31">
        <v>31</v>
      </c>
      <c r="J3462" s="84" t="s">
        <v>386</v>
      </c>
      <c r="K3462" s="98"/>
      <c r="L3462" s="98"/>
      <c r="M3462" s="98"/>
      <c r="N3462" s="83" t="s">
        <v>1861</v>
      </c>
      <c r="O3462" s="98">
        <v>50000</v>
      </c>
      <c r="P3462" s="81"/>
      <c r="Q3462" s="33"/>
      <c r="R3462" s="39" t="s">
        <v>5</v>
      </c>
    </row>
    <row r="3463" spans="1:18" s="6" customFormat="1" ht="18" customHeight="1" x14ac:dyDescent="0.15">
      <c r="A3463" s="13">
        <v>8</v>
      </c>
      <c r="B3463" s="14" t="s">
        <v>3085</v>
      </c>
      <c r="C3463" s="19">
        <v>2</v>
      </c>
      <c r="D3463" s="14" t="s">
        <v>1767</v>
      </c>
      <c r="E3463" s="20">
        <v>3</v>
      </c>
      <c r="F3463" s="21" t="s">
        <v>3091</v>
      </c>
      <c r="G3463" s="20"/>
      <c r="H3463" s="21"/>
      <c r="I3463" s="20"/>
      <c r="J3463" s="20"/>
      <c r="K3463" s="22">
        <f>IF(C3463="",SUMIFS($K3464:$K$6096,$A3464:$A$6096,A3463,$E3464:$E$6096,""),IF(E3463="",SUMIFS($K3464:$K$6096,$A3464:$A$6096,A3463,$C3464:$C$6096,C3463,$G3464:$G$6096,""),IF(G3463="",SUMIFS($K3464:$K$6096,$A3464:$A$6096,A3463,$C3464:$C$6096,C3463,$E3464:$E$6096,E3463,$R3464:$R$6096,R3463),IF(I3463="",SUMIFS($K3464:$K$6096,$A3464:$A$6096,A3463,$C3464:$C$6096,C3463,$E3464:$E$6096,E3463,$G3464:$G$6096,G3463,$R3464:$R$6096,R3463),0))))</f>
        <v>6500</v>
      </c>
      <c r="L3463" s="22">
        <f>IF(C3463="",SUMIFS($L3464:$L$6096,$A3464:$A$6096,A3463,$E3464:$E$6096,""),IF(E3463="",SUMIFS($L3464:$L$6096,$A3464:$A$6096,A3463,$C3464:$C$6096,C3463,$G3464:$G$6096,""),IF(G3463="",SUMIFS($L3464:$L$6096,$A3464:$A$6096,A3463,$C3464:$C$6096,C3463,$E3464:$E$6096,E3463,$R3464:$R$6096,R3463),IF(I3463="",SUMIFS($L3464:$L$6096,$A3464:$A$6096,A3463,$C3464:$C$6096,C3463,$E3464:$E$6096,E3463,$G3464:$G$6096,G3463,$R3464:$R$6096,R3463),0))))</f>
        <v>56280</v>
      </c>
      <c r="M3463" s="22">
        <f t="shared" ref="M3463" si="198">K3463-L3463</f>
        <v>-49780</v>
      </c>
      <c r="N3463" s="77"/>
      <c r="O3463" s="23"/>
      <c r="P3463" s="60"/>
      <c r="Q3463" s="73">
        <f>IF(C3463="",SUMIFS($Q3464:$Q$6096,$A3464:$A$6096,A3463,$E3464:$E$6096,""),IF(E3463="",SUMIFS($Q3464:$Q$6096,$A3464:$A$6096,A3463,$C3464:$C$6096,C3463,$G3464:$G$6096,""),IF(G3463="",SUMIFS($Q3464:$Q$6096,$A3464:$A$6096,A3463,$C3464:$C$6096,C3463,$E3464:$E$6096,E3463,$R3464:$R$6096,R3463),IF(I3463="",SUMIFS($Q3464:$Q$6096,$A3464:$A$6096,A3463,$C3464:$C$6096,C3463,$E3464:$E$6096,E3463,$G3464:$G$6096,G3463,$R3464:$R$6096,R3463),0))))</f>
        <v>0</v>
      </c>
      <c r="R3463" s="61" t="s">
        <v>61</v>
      </c>
    </row>
    <row r="3464" spans="1:18" ht="18" customHeight="1" x14ac:dyDescent="0.15">
      <c r="A3464" s="30">
        <v>8</v>
      </c>
      <c r="B3464" s="31" t="s">
        <v>1739</v>
      </c>
      <c r="C3464" s="31">
        <v>2</v>
      </c>
      <c r="D3464" s="31" t="s">
        <v>1767</v>
      </c>
      <c r="E3464" s="31">
        <v>3</v>
      </c>
      <c r="F3464" s="31" t="s">
        <v>1862</v>
      </c>
      <c r="G3464" s="32">
        <v>13</v>
      </c>
      <c r="H3464" s="32" t="s">
        <v>39</v>
      </c>
      <c r="I3464" s="32"/>
      <c r="J3464" s="83"/>
      <c r="K3464" s="98"/>
      <c r="L3464" s="98"/>
      <c r="M3464" s="98"/>
      <c r="N3464" s="83"/>
      <c r="O3464" s="33"/>
      <c r="P3464" s="81"/>
      <c r="Q3464" s="33"/>
      <c r="R3464" s="39" t="s">
        <v>5</v>
      </c>
    </row>
    <row r="3465" spans="1:18" ht="18" customHeight="1" x14ac:dyDescent="0.15">
      <c r="A3465" s="30">
        <v>8</v>
      </c>
      <c r="B3465" s="31" t="s">
        <v>1739</v>
      </c>
      <c r="C3465" s="31">
        <v>2</v>
      </c>
      <c r="D3465" s="31" t="s">
        <v>1767</v>
      </c>
      <c r="E3465" s="31">
        <v>3</v>
      </c>
      <c r="F3465" s="31" t="s">
        <v>1862</v>
      </c>
      <c r="G3465" s="31">
        <v>13</v>
      </c>
      <c r="H3465" s="31" t="s">
        <v>39</v>
      </c>
      <c r="I3465" s="32">
        <v>13</v>
      </c>
      <c r="J3465" s="83" t="s">
        <v>1414</v>
      </c>
      <c r="K3465" s="98">
        <v>6500</v>
      </c>
      <c r="L3465" s="98">
        <v>4180</v>
      </c>
      <c r="M3465" s="98">
        <f>K3465-L3465</f>
        <v>2320</v>
      </c>
      <c r="N3465" s="83" t="s">
        <v>1863</v>
      </c>
      <c r="O3465" s="98">
        <v>3500000</v>
      </c>
      <c r="P3465" s="81"/>
      <c r="Q3465" s="33"/>
      <c r="R3465" s="39" t="s">
        <v>5</v>
      </c>
    </row>
    <row r="3466" spans="1:18" ht="18" customHeight="1" x14ac:dyDescent="0.15">
      <c r="A3466" s="30">
        <v>8</v>
      </c>
      <c r="B3466" s="31" t="s">
        <v>1739</v>
      </c>
      <c r="C3466" s="31">
        <v>2</v>
      </c>
      <c r="D3466" s="31" t="s">
        <v>1767</v>
      </c>
      <c r="E3466" s="31">
        <v>3</v>
      </c>
      <c r="F3466" s="31" t="s">
        <v>1862</v>
      </c>
      <c r="G3466" s="31">
        <v>13</v>
      </c>
      <c r="H3466" s="31" t="s">
        <v>39</v>
      </c>
      <c r="I3466" s="31">
        <v>13</v>
      </c>
      <c r="J3466" s="84" t="s">
        <v>1414</v>
      </c>
      <c r="K3466" s="98"/>
      <c r="L3466" s="98"/>
      <c r="M3466" s="98"/>
      <c r="N3466" s="83" t="s">
        <v>1864</v>
      </c>
      <c r="O3466" s="98"/>
      <c r="P3466" s="81"/>
      <c r="Q3466" s="33"/>
      <c r="R3466" s="39" t="s">
        <v>5</v>
      </c>
    </row>
    <row r="3467" spans="1:18" ht="18" customHeight="1" x14ac:dyDescent="0.15">
      <c r="A3467" s="30">
        <v>8</v>
      </c>
      <c r="B3467" s="31" t="s">
        <v>1739</v>
      </c>
      <c r="C3467" s="31">
        <v>2</v>
      </c>
      <c r="D3467" s="31" t="s">
        <v>1767</v>
      </c>
      <c r="E3467" s="31">
        <v>3</v>
      </c>
      <c r="F3467" s="31" t="s">
        <v>1862</v>
      </c>
      <c r="G3467" s="31">
        <v>13</v>
      </c>
      <c r="H3467" s="31" t="s">
        <v>39</v>
      </c>
      <c r="I3467" s="31">
        <v>13</v>
      </c>
      <c r="J3467" s="84" t="s">
        <v>1414</v>
      </c>
      <c r="K3467" s="98"/>
      <c r="L3467" s="98"/>
      <c r="M3467" s="98"/>
      <c r="N3467" s="83" t="s">
        <v>1865</v>
      </c>
      <c r="O3467" s="98">
        <v>3000000</v>
      </c>
      <c r="P3467" s="81"/>
      <c r="Q3467" s="33"/>
      <c r="R3467" s="39" t="s">
        <v>5</v>
      </c>
    </row>
    <row r="3468" spans="1:18" s="68" customFormat="1" ht="18" customHeight="1" x14ac:dyDescent="0.15">
      <c r="A3468" s="1">
        <v>8</v>
      </c>
      <c r="B3468" s="2" t="s">
        <v>1739</v>
      </c>
      <c r="C3468" s="2">
        <v>2</v>
      </c>
      <c r="D3468" s="2" t="s">
        <v>1767</v>
      </c>
      <c r="E3468" s="2">
        <v>3</v>
      </c>
      <c r="F3468" s="2" t="s">
        <v>1862</v>
      </c>
      <c r="G3468" s="3">
        <v>15</v>
      </c>
      <c r="H3468" s="3" t="s">
        <v>50</v>
      </c>
      <c r="I3468" s="3"/>
      <c r="J3468" s="65"/>
      <c r="K3468" s="67"/>
      <c r="L3468" s="67"/>
      <c r="M3468" s="67"/>
      <c r="N3468" s="65"/>
      <c r="O3468" s="67"/>
      <c r="P3468" s="4"/>
      <c r="Q3468" s="66"/>
      <c r="R3468" s="40" t="s">
        <v>5</v>
      </c>
    </row>
    <row r="3469" spans="1:18" s="68" customFormat="1" ht="18" customHeight="1" x14ac:dyDescent="0.15">
      <c r="A3469" s="1">
        <v>8</v>
      </c>
      <c r="B3469" s="2" t="s">
        <v>1739</v>
      </c>
      <c r="C3469" s="2">
        <v>2</v>
      </c>
      <c r="D3469" s="2" t="s">
        <v>1767</v>
      </c>
      <c r="E3469" s="2">
        <v>3</v>
      </c>
      <c r="F3469" s="2" t="s">
        <v>1862</v>
      </c>
      <c r="G3469" s="2">
        <v>15</v>
      </c>
      <c r="H3469" s="2" t="s">
        <v>50</v>
      </c>
      <c r="I3469" s="3">
        <v>2</v>
      </c>
      <c r="J3469" s="65" t="s">
        <v>280</v>
      </c>
      <c r="K3469" s="67">
        <v>0</v>
      </c>
      <c r="L3469" s="67">
        <v>44100</v>
      </c>
      <c r="M3469" s="98">
        <f>K3469-L3469</f>
        <v>-44100</v>
      </c>
      <c r="N3469" s="65"/>
      <c r="O3469" s="67"/>
      <c r="P3469" s="4"/>
      <c r="Q3469" s="66"/>
      <c r="R3469" s="40" t="s">
        <v>5</v>
      </c>
    </row>
    <row r="3470" spans="1:18" s="68" customFormat="1" ht="18" customHeight="1" x14ac:dyDescent="0.15">
      <c r="A3470" s="1">
        <v>8</v>
      </c>
      <c r="B3470" s="2" t="s">
        <v>1739</v>
      </c>
      <c r="C3470" s="2">
        <v>2</v>
      </c>
      <c r="D3470" s="2" t="s">
        <v>1767</v>
      </c>
      <c r="E3470" s="2">
        <v>3</v>
      </c>
      <c r="F3470" s="2" t="s">
        <v>1862</v>
      </c>
      <c r="G3470" s="2">
        <v>15</v>
      </c>
      <c r="H3470" s="2" t="s">
        <v>50</v>
      </c>
      <c r="I3470" s="2">
        <v>2</v>
      </c>
      <c r="J3470" s="69" t="s">
        <v>280</v>
      </c>
      <c r="K3470" s="67"/>
      <c r="L3470" s="67"/>
      <c r="M3470" s="67"/>
      <c r="N3470" s="65"/>
      <c r="O3470" s="67"/>
      <c r="P3470" s="4"/>
      <c r="Q3470" s="66"/>
      <c r="R3470" s="40" t="s">
        <v>5</v>
      </c>
    </row>
    <row r="3471" spans="1:18" s="68" customFormat="1" ht="18" customHeight="1" x14ac:dyDescent="0.15">
      <c r="A3471" s="1">
        <v>8</v>
      </c>
      <c r="B3471" s="2" t="s">
        <v>1739</v>
      </c>
      <c r="C3471" s="2">
        <v>2</v>
      </c>
      <c r="D3471" s="2" t="s">
        <v>1767</v>
      </c>
      <c r="E3471" s="2">
        <v>3</v>
      </c>
      <c r="F3471" s="2" t="s">
        <v>1862</v>
      </c>
      <c r="G3471" s="3">
        <v>22</v>
      </c>
      <c r="H3471" s="3" t="s">
        <v>3139</v>
      </c>
      <c r="I3471" s="3"/>
      <c r="J3471" s="65"/>
      <c r="K3471" s="67"/>
      <c r="L3471" s="67"/>
      <c r="M3471" s="67"/>
      <c r="N3471" s="65"/>
      <c r="O3471" s="67"/>
      <c r="P3471" s="4"/>
      <c r="Q3471" s="66"/>
      <c r="R3471" s="40" t="s">
        <v>5</v>
      </c>
    </row>
    <row r="3472" spans="1:18" s="68" customFormat="1" ht="18" customHeight="1" x14ac:dyDescent="0.15">
      <c r="A3472" s="1">
        <v>8</v>
      </c>
      <c r="B3472" s="2" t="s">
        <v>1739</v>
      </c>
      <c r="C3472" s="2">
        <v>2</v>
      </c>
      <c r="D3472" s="2" t="s">
        <v>1767</v>
      </c>
      <c r="E3472" s="2">
        <v>3</v>
      </c>
      <c r="F3472" s="2" t="s">
        <v>1862</v>
      </c>
      <c r="G3472" s="2">
        <v>22</v>
      </c>
      <c r="H3472" s="2" t="s">
        <v>3139</v>
      </c>
      <c r="I3472" s="3">
        <v>1</v>
      </c>
      <c r="J3472" s="65" t="s">
        <v>3140</v>
      </c>
      <c r="K3472" s="67">
        <v>0</v>
      </c>
      <c r="L3472" s="67">
        <v>8000</v>
      </c>
      <c r="M3472" s="98">
        <f>K3472-L3472</f>
        <v>-8000</v>
      </c>
      <c r="N3472" s="65"/>
      <c r="O3472" s="67"/>
      <c r="P3472" s="4"/>
      <c r="Q3472" s="66"/>
      <c r="R3472" s="40" t="s">
        <v>5</v>
      </c>
    </row>
    <row r="3473" spans="1:18" s="6" customFormat="1" ht="18" customHeight="1" x14ac:dyDescent="0.15">
      <c r="A3473" s="13">
        <v>8</v>
      </c>
      <c r="B3473" s="14" t="s">
        <v>3085</v>
      </c>
      <c r="C3473" s="19">
        <v>2</v>
      </c>
      <c r="D3473" s="14" t="s">
        <v>1767</v>
      </c>
      <c r="E3473" s="20">
        <v>4</v>
      </c>
      <c r="F3473" s="21" t="s">
        <v>3092</v>
      </c>
      <c r="G3473" s="20"/>
      <c r="H3473" s="21"/>
      <c r="I3473" s="20"/>
      <c r="J3473" s="20"/>
      <c r="K3473" s="22">
        <f>IF(C3473="",SUMIFS($K3474:$K$6096,$A3474:$A$6096,A3473,$E3474:$E$6096,""),IF(E3473="",SUMIFS($K3474:$K$6096,$A3474:$A$6096,A3473,$C3474:$C$6096,C3473,$G3474:$G$6096,""),IF(G3473="",SUMIFS($K3474:$K$6096,$A3474:$A$6096,A3473,$C3474:$C$6096,C3473,$E3474:$E$6096,E3473,$R3474:$R$6096,R3473),IF(I3473="",SUMIFS($K3474:$K$6096,$A3474:$A$6096,A3473,$C3474:$C$6096,C3473,$E3474:$E$6096,E3473,$G3474:$G$6096,G3473,$R3474:$R$6096,R3473),0))))</f>
        <v>98000</v>
      </c>
      <c r="L3473" s="22">
        <f>IF(C3473="",SUMIFS($L3474:$L$6096,$A3474:$A$6096,A3473,$E3474:$E$6096,""),IF(E3473="",SUMIFS($L3474:$L$6096,$A3474:$A$6096,A3473,$C3474:$C$6096,C3473,$G3474:$G$6096,""),IF(G3473="",SUMIFS($L3474:$L$6096,$A3474:$A$6096,A3473,$C3474:$C$6096,C3473,$E3474:$E$6096,E3473,$R3474:$R$6096,R3473),IF(I3473="",SUMIFS($L3474:$L$6096,$A3474:$A$6096,A3473,$C3474:$C$6096,C3473,$E3474:$E$6096,E3473,$G3474:$G$6096,G3473,$R3474:$R$6096,R3473),0))))</f>
        <v>55000</v>
      </c>
      <c r="M3473" s="22">
        <f t="shared" ref="M3473" si="199">K3473-L3473</f>
        <v>43000</v>
      </c>
      <c r="N3473" s="77"/>
      <c r="O3473" s="23"/>
      <c r="P3473" s="60"/>
      <c r="Q3473" s="73">
        <f>IF(C3473="",SUMIFS($Q3474:$Q$6096,$A3474:$A$6096,A3473,$E3474:$E$6096,""),IF(E3473="",SUMIFS($Q3474:$Q$6096,$A3474:$A$6096,A3473,$C3474:$C$6096,C3473,$G3474:$G$6096,""),IF(G3473="",SUMIFS($Q3474:$Q$6096,$A3474:$A$6096,A3473,$C3474:$C$6096,C3473,$E3474:$E$6096,E3473,$R3474:$R$6096,R3473),IF(I3473="",SUMIFS($Q3474:$Q$6096,$A3474:$A$6096,A3473,$C3474:$C$6096,C3473,$E3474:$E$6096,E3473,$G3474:$G$6096,G3473,$R3474:$R$6096,R3473),0))))</f>
        <v>86350</v>
      </c>
      <c r="R3473" s="61" t="s">
        <v>61</v>
      </c>
    </row>
    <row r="3474" spans="1:18" ht="18" customHeight="1" x14ac:dyDescent="0.15">
      <c r="A3474" s="30">
        <v>8</v>
      </c>
      <c r="B3474" s="31" t="s">
        <v>1739</v>
      </c>
      <c r="C3474" s="31">
        <v>2</v>
      </c>
      <c r="D3474" s="31" t="s">
        <v>1767</v>
      </c>
      <c r="E3474" s="31">
        <v>4</v>
      </c>
      <c r="F3474" s="31" t="s">
        <v>1866</v>
      </c>
      <c r="G3474" s="32">
        <v>13</v>
      </c>
      <c r="H3474" s="32" t="s">
        <v>39</v>
      </c>
      <c r="I3474" s="32"/>
      <c r="J3474" s="83"/>
      <c r="K3474" s="98"/>
      <c r="L3474" s="98"/>
      <c r="M3474" s="98"/>
      <c r="N3474" s="83"/>
      <c r="O3474" s="33"/>
      <c r="P3474" s="81" t="s">
        <v>4905</v>
      </c>
      <c r="Q3474" s="33">
        <v>54450</v>
      </c>
      <c r="R3474" s="39" t="s">
        <v>5</v>
      </c>
    </row>
    <row r="3475" spans="1:18" ht="18" customHeight="1" x14ac:dyDescent="0.15">
      <c r="A3475" s="30">
        <v>8</v>
      </c>
      <c r="B3475" s="31" t="s">
        <v>1739</v>
      </c>
      <c r="C3475" s="31">
        <v>2</v>
      </c>
      <c r="D3475" s="31" t="s">
        <v>1767</v>
      </c>
      <c r="E3475" s="31">
        <v>4</v>
      </c>
      <c r="F3475" s="31" t="s">
        <v>1866</v>
      </c>
      <c r="G3475" s="31">
        <v>13</v>
      </c>
      <c r="H3475" s="31" t="s">
        <v>39</v>
      </c>
      <c r="I3475" s="32">
        <v>13</v>
      </c>
      <c r="J3475" s="83" t="s">
        <v>1867</v>
      </c>
      <c r="K3475" s="98">
        <v>18000</v>
      </c>
      <c r="L3475" s="98">
        <v>11000</v>
      </c>
      <c r="M3475" s="98">
        <f>K3475-L3475</f>
        <v>7000</v>
      </c>
      <c r="N3475" s="83" t="s">
        <v>1868</v>
      </c>
      <c r="O3475" s="98"/>
      <c r="P3475" s="81" t="s">
        <v>4906</v>
      </c>
      <c r="Q3475" s="33"/>
      <c r="R3475" s="39" t="s">
        <v>5</v>
      </c>
    </row>
    <row r="3476" spans="1:18" ht="18" customHeight="1" x14ac:dyDescent="0.15">
      <c r="A3476" s="30">
        <v>8</v>
      </c>
      <c r="B3476" s="31" t="s">
        <v>1739</v>
      </c>
      <c r="C3476" s="31">
        <v>2</v>
      </c>
      <c r="D3476" s="31" t="s">
        <v>1767</v>
      </c>
      <c r="E3476" s="31">
        <v>4</v>
      </c>
      <c r="F3476" s="31" t="s">
        <v>1866</v>
      </c>
      <c r="G3476" s="31">
        <v>13</v>
      </c>
      <c r="H3476" s="31" t="s">
        <v>39</v>
      </c>
      <c r="I3476" s="31">
        <v>13</v>
      </c>
      <c r="J3476" s="84" t="s">
        <v>1867</v>
      </c>
      <c r="K3476" s="98"/>
      <c r="L3476" s="98"/>
      <c r="M3476" s="98"/>
      <c r="N3476" s="83" t="s">
        <v>1869</v>
      </c>
      <c r="O3476" s="98">
        <v>6000000</v>
      </c>
      <c r="P3476" s="81" t="s">
        <v>2907</v>
      </c>
      <c r="Q3476" s="33">
        <v>31900</v>
      </c>
      <c r="R3476" s="39" t="s">
        <v>5</v>
      </c>
    </row>
    <row r="3477" spans="1:18" ht="18" customHeight="1" x14ac:dyDescent="0.15">
      <c r="A3477" s="30">
        <v>8</v>
      </c>
      <c r="B3477" s="31" t="s">
        <v>1739</v>
      </c>
      <c r="C3477" s="31">
        <v>2</v>
      </c>
      <c r="D3477" s="31" t="s">
        <v>1767</v>
      </c>
      <c r="E3477" s="31">
        <v>4</v>
      </c>
      <c r="F3477" s="31" t="s">
        <v>1866</v>
      </c>
      <c r="G3477" s="31">
        <v>13</v>
      </c>
      <c r="H3477" s="31" t="s">
        <v>39</v>
      </c>
      <c r="I3477" s="31">
        <v>13</v>
      </c>
      <c r="J3477" s="84" t="s">
        <v>1867</v>
      </c>
      <c r="K3477" s="98"/>
      <c r="L3477" s="98"/>
      <c r="M3477" s="98"/>
      <c r="N3477" s="83" t="s">
        <v>1870</v>
      </c>
      <c r="O3477" s="98"/>
      <c r="P3477" s="81"/>
      <c r="Q3477" s="33"/>
      <c r="R3477" s="39" t="s">
        <v>5</v>
      </c>
    </row>
    <row r="3478" spans="1:18" ht="18" customHeight="1" x14ac:dyDescent="0.15">
      <c r="A3478" s="30">
        <v>8</v>
      </c>
      <c r="B3478" s="31" t="s">
        <v>1739</v>
      </c>
      <c r="C3478" s="31">
        <v>2</v>
      </c>
      <c r="D3478" s="31" t="s">
        <v>1767</v>
      </c>
      <c r="E3478" s="31">
        <v>4</v>
      </c>
      <c r="F3478" s="31" t="s">
        <v>1866</v>
      </c>
      <c r="G3478" s="31">
        <v>13</v>
      </c>
      <c r="H3478" s="31" t="s">
        <v>39</v>
      </c>
      <c r="I3478" s="31">
        <v>13</v>
      </c>
      <c r="J3478" s="84" t="s">
        <v>1867</v>
      </c>
      <c r="K3478" s="98"/>
      <c r="L3478" s="98"/>
      <c r="M3478" s="98"/>
      <c r="N3478" s="83" t="s">
        <v>1871</v>
      </c>
      <c r="O3478" s="98">
        <v>6000000</v>
      </c>
      <c r="P3478" s="81"/>
      <c r="Q3478" s="33"/>
      <c r="R3478" s="39" t="s">
        <v>5</v>
      </c>
    </row>
    <row r="3479" spans="1:18" ht="18" customHeight="1" x14ac:dyDescent="0.15">
      <c r="A3479" s="30">
        <v>8</v>
      </c>
      <c r="B3479" s="31" t="s">
        <v>1739</v>
      </c>
      <c r="C3479" s="31">
        <v>2</v>
      </c>
      <c r="D3479" s="31" t="s">
        <v>1767</v>
      </c>
      <c r="E3479" s="31">
        <v>4</v>
      </c>
      <c r="F3479" s="31" t="s">
        <v>1866</v>
      </c>
      <c r="G3479" s="31">
        <v>13</v>
      </c>
      <c r="H3479" s="31" t="s">
        <v>39</v>
      </c>
      <c r="I3479" s="31">
        <v>13</v>
      </c>
      <c r="J3479" s="84" t="s">
        <v>1867</v>
      </c>
      <c r="K3479" s="98"/>
      <c r="L3479" s="98"/>
      <c r="M3479" s="98"/>
      <c r="N3479" s="83" t="s">
        <v>1872</v>
      </c>
      <c r="O3479" s="98"/>
      <c r="P3479" s="81"/>
      <c r="Q3479" s="33"/>
      <c r="R3479" s="39" t="s">
        <v>5</v>
      </c>
    </row>
    <row r="3480" spans="1:18" ht="18" customHeight="1" x14ac:dyDescent="0.15">
      <c r="A3480" s="30">
        <v>8</v>
      </c>
      <c r="B3480" s="31" t="s">
        <v>1739</v>
      </c>
      <c r="C3480" s="31">
        <v>2</v>
      </c>
      <c r="D3480" s="31" t="s">
        <v>1767</v>
      </c>
      <c r="E3480" s="31">
        <v>4</v>
      </c>
      <c r="F3480" s="31" t="s">
        <v>1866</v>
      </c>
      <c r="G3480" s="31">
        <v>13</v>
      </c>
      <c r="H3480" s="31" t="s">
        <v>39</v>
      </c>
      <c r="I3480" s="31">
        <v>13</v>
      </c>
      <c r="J3480" s="84" t="s">
        <v>1867</v>
      </c>
      <c r="K3480" s="98"/>
      <c r="L3480" s="98"/>
      <c r="M3480" s="98"/>
      <c r="N3480" s="83" t="s">
        <v>1873</v>
      </c>
      <c r="O3480" s="98">
        <v>6000000</v>
      </c>
      <c r="P3480" s="81"/>
      <c r="Q3480" s="33"/>
      <c r="R3480" s="39" t="s">
        <v>5</v>
      </c>
    </row>
    <row r="3481" spans="1:18" ht="18" customHeight="1" x14ac:dyDescent="0.15">
      <c r="A3481" s="30">
        <v>8</v>
      </c>
      <c r="B3481" s="31" t="s">
        <v>1739</v>
      </c>
      <c r="C3481" s="31">
        <v>2</v>
      </c>
      <c r="D3481" s="31" t="s">
        <v>1767</v>
      </c>
      <c r="E3481" s="31">
        <v>4</v>
      </c>
      <c r="F3481" s="31" t="s">
        <v>1866</v>
      </c>
      <c r="G3481" s="31">
        <v>13</v>
      </c>
      <c r="H3481" s="31" t="s">
        <v>39</v>
      </c>
      <c r="I3481" s="31">
        <v>13</v>
      </c>
      <c r="J3481" s="84" t="s">
        <v>1867</v>
      </c>
      <c r="K3481" s="98"/>
      <c r="L3481" s="98"/>
      <c r="M3481" s="98"/>
      <c r="N3481" s="83" t="s">
        <v>1874</v>
      </c>
      <c r="O3481" s="98"/>
      <c r="P3481" s="81"/>
      <c r="Q3481" s="33"/>
      <c r="R3481" s="39" t="s">
        <v>5</v>
      </c>
    </row>
    <row r="3482" spans="1:18" ht="18" customHeight="1" x14ac:dyDescent="0.15">
      <c r="A3482" s="30">
        <v>8</v>
      </c>
      <c r="B3482" s="31" t="s">
        <v>1739</v>
      </c>
      <c r="C3482" s="31">
        <v>2</v>
      </c>
      <c r="D3482" s="31" t="s">
        <v>1767</v>
      </c>
      <c r="E3482" s="31">
        <v>4</v>
      </c>
      <c r="F3482" s="31" t="s">
        <v>1866</v>
      </c>
      <c r="G3482" s="32">
        <v>15</v>
      </c>
      <c r="H3482" s="32" t="s">
        <v>50</v>
      </c>
      <c r="I3482" s="32"/>
      <c r="J3482" s="83"/>
      <c r="K3482" s="98"/>
      <c r="L3482" s="98"/>
      <c r="M3482" s="98"/>
      <c r="N3482" s="83"/>
      <c r="O3482" s="33"/>
      <c r="P3482" s="81"/>
      <c r="Q3482" s="33"/>
      <c r="R3482" s="39" t="s">
        <v>5</v>
      </c>
    </row>
    <row r="3483" spans="1:18" ht="18" customHeight="1" x14ac:dyDescent="0.15">
      <c r="A3483" s="30">
        <v>8</v>
      </c>
      <c r="B3483" s="31" t="s">
        <v>1739</v>
      </c>
      <c r="C3483" s="31">
        <v>2</v>
      </c>
      <c r="D3483" s="31" t="s">
        <v>1767</v>
      </c>
      <c r="E3483" s="31">
        <v>4</v>
      </c>
      <c r="F3483" s="31" t="s">
        <v>1866</v>
      </c>
      <c r="G3483" s="31">
        <v>15</v>
      </c>
      <c r="H3483" s="31" t="s">
        <v>50</v>
      </c>
      <c r="I3483" s="32">
        <v>1</v>
      </c>
      <c r="J3483" s="83" t="s">
        <v>51</v>
      </c>
      <c r="K3483" s="98">
        <v>80000</v>
      </c>
      <c r="L3483" s="98">
        <v>44000</v>
      </c>
      <c r="M3483" s="98">
        <f>K3483-L3483</f>
        <v>36000</v>
      </c>
      <c r="N3483" s="83" t="s">
        <v>1868</v>
      </c>
      <c r="O3483" s="98"/>
      <c r="P3483" s="81"/>
      <c r="Q3483" s="33"/>
      <c r="R3483" s="39" t="s">
        <v>5</v>
      </c>
    </row>
    <row r="3484" spans="1:18" ht="18" customHeight="1" x14ac:dyDescent="0.15">
      <c r="A3484" s="30">
        <v>8</v>
      </c>
      <c r="B3484" s="31" t="s">
        <v>1739</v>
      </c>
      <c r="C3484" s="31">
        <v>2</v>
      </c>
      <c r="D3484" s="31" t="s">
        <v>1767</v>
      </c>
      <c r="E3484" s="31">
        <v>4</v>
      </c>
      <c r="F3484" s="31" t="s">
        <v>1866</v>
      </c>
      <c r="G3484" s="31">
        <v>15</v>
      </c>
      <c r="H3484" s="31" t="s">
        <v>50</v>
      </c>
      <c r="I3484" s="31">
        <v>1</v>
      </c>
      <c r="J3484" s="84" t="s">
        <v>51</v>
      </c>
      <c r="K3484" s="98"/>
      <c r="L3484" s="98"/>
      <c r="M3484" s="98"/>
      <c r="N3484" s="83" t="s">
        <v>1875</v>
      </c>
      <c r="O3484" s="98">
        <v>28000000</v>
      </c>
      <c r="P3484" s="81"/>
      <c r="Q3484" s="33"/>
      <c r="R3484" s="39" t="s">
        <v>5</v>
      </c>
    </row>
    <row r="3485" spans="1:18" ht="18" customHeight="1" x14ac:dyDescent="0.15">
      <c r="A3485" s="30">
        <v>8</v>
      </c>
      <c r="B3485" s="31" t="s">
        <v>1739</v>
      </c>
      <c r="C3485" s="31">
        <v>2</v>
      </c>
      <c r="D3485" s="31" t="s">
        <v>1767</v>
      </c>
      <c r="E3485" s="31">
        <v>4</v>
      </c>
      <c r="F3485" s="31" t="s">
        <v>1866</v>
      </c>
      <c r="G3485" s="31">
        <v>15</v>
      </c>
      <c r="H3485" s="31" t="s">
        <v>50</v>
      </c>
      <c r="I3485" s="31">
        <v>1</v>
      </c>
      <c r="J3485" s="84" t="s">
        <v>51</v>
      </c>
      <c r="K3485" s="98"/>
      <c r="L3485" s="98"/>
      <c r="M3485" s="98"/>
      <c r="N3485" s="83" t="s">
        <v>1876</v>
      </c>
      <c r="O3485" s="98"/>
      <c r="P3485" s="81"/>
      <c r="Q3485" s="33"/>
      <c r="R3485" s="39" t="s">
        <v>5</v>
      </c>
    </row>
    <row r="3486" spans="1:18" ht="18" customHeight="1" x14ac:dyDescent="0.15">
      <c r="A3486" s="30">
        <v>8</v>
      </c>
      <c r="B3486" s="31" t="s">
        <v>1739</v>
      </c>
      <c r="C3486" s="31">
        <v>2</v>
      </c>
      <c r="D3486" s="31" t="s">
        <v>1767</v>
      </c>
      <c r="E3486" s="31">
        <v>4</v>
      </c>
      <c r="F3486" s="31" t="s">
        <v>1866</v>
      </c>
      <c r="G3486" s="31">
        <v>15</v>
      </c>
      <c r="H3486" s="31" t="s">
        <v>50</v>
      </c>
      <c r="I3486" s="31">
        <v>1</v>
      </c>
      <c r="J3486" s="84" t="s">
        <v>51</v>
      </c>
      <c r="K3486" s="98"/>
      <c r="L3486" s="98"/>
      <c r="M3486" s="98"/>
      <c r="N3486" s="83" t="s">
        <v>1877</v>
      </c>
      <c r="O3486" s="98">
        <v>30000000</v>
      </c>
      <c r="P3486" s="81"/>
      <c r="Q3486" s="33"/>
      <c r="R3486" s="39" t="s">
        <v>5</v>
      </c>
    </row>
    <row r="3487" spans="1:18" ht="18" customHeight="1" x14ac:dyDescent="0.15">
      <c r="A3487" s="30">
        <v>8</v>
      </c>
      <c r="B3487" s="31" t="s">
        <v>1739</v>
      </c>
      <c r="C3487" s="31">
        <v>2</v>
      </c>
      <c r="D3487" s="31" t="s">
        <v>1767</v>
      </c>
      <c r="E3487" s="31">
        <v>4</v>
      </c>
      <c r="F3487" s="31" t="s">
        <v>1866</v>
      </c>
      <c r="G3487" s="31">
        <v>15</v>
      </c>
      <c r="H3487" s="31" t="s">
        <v>50</v>
      </c>
      <c r="I3487" s="31">
        <v>1</v>
      </c>
      <c r="J3487" s="84" t="s">
        <v>51</v>
      </c>
      <c r="K3487" s="98"/>
      <c r="L3487" s="98"/>
      <c r="M3487" s="98"/>
      <c r="N3487" s="83" t="s">
        <v>1878</v>
      </c>
      <c r="O3487" s="98"/>
      <c r="P3487" s="81"/>
      <c r="Q3487" s="33"/>
      <c r="R3487" s="39" t="s">
        <v>5</v>
      </c>
    </row>
    <row r="3488" spans="1:18" ht="18" customHeight="1" x14ac:dyDescent="0.15">
      <c r="A3488" s="30">
        <v>8</v>
      </c>
      <c r="B3488" s="31" t="s">
        <v>1739</v>
      </c>
      <c r="C3488" s="31">
        <v>2</v>
      </c>
      <c r="D3488" s="31" t="s">
        <v>1767</v>
      </c>
      <c r="E3488" s="31">
        <v>4</v>
      </c>
      <c r="F3488" s="31" t="s">
        <v>1866</v>
      </c>
      <c r="G3488" s="31">
        <v>15</v>
      </c>
      <c r="H3488" s="31" t="s">
        <v>50</v>
      </c>
      <c r="I3488" s="31">
        <v>1</v>
      </c>
      <c r="J3488" s="84" t="s">
        <v>51</v>
      </c>
      <c r="K3488" s="98"/>
      <c r="L3488" s="98"/>
      <c r="M3488" s="98"/>
      <c r="N3488" s="83" t="s">
        <v>1879</v>
      </c>
      <c r="O3488" s="98">
        <v>22000000</v>
      </c>
      <c r="P3488" s="81"/>
      <c r="Q3488" s="33"/>
      <c r="R3488" s="39" t="s">
        <v>5</v>
      </c>
    </row>
    <row r="3489" spans="1:18" ht="18" customHeight="1" x14ac:dyDescent="0.15">
      <c r="A3489" s="30">
        <v>8</v>
      </c>
      <c r="B3489" s="31" t="s">
        <v>1739</v>
      </c>
      <c r="C3489" s="31">
        <v>2</v>
      </c>
      <c r="D3489" s="31" t="s">
        <v>1767</v>
      </c>
      <c r="E3489" s="31">
        <v>4</v>
      </c>
      <c r="F3489" s="31" t="s">
        <v>1866</v>
      </c>
      <c r="G3489" s="31">
        <v>15</v>
      </c>
      <c r="H3489" s="31" t="s">
        <v>50</v>
      </c>
      <c r="I3489" s="31">
        <v>1</v>
      </c>
      <c r="J3489" s="84" t="s">
        <v>51</v>
      </c>
      <c r="K3489" s="98"/>
      <c r="L3489" s="98"/>
      <c r="M3489" s="98"/>
      <c r="N3489" s="83" t="s">
        <v>1878</v>
      </c>
      <c r="O3489" s="98"/>
      <c r="P3489" s="81"/>
      <c r="Q3489" s="33"/>
      <c r="R3489" s="39" t="s">
        <v>5</v>
      </c>
    </row>
    <row r="3490" spans="1:18" s="12" customFormat="1" ht="18" customHeight="1" x14ac:dyDescent="0.15">
      <c r="A3490" s="13">
        <v>8</v>
      </c>
      <c r="B3490" s="14" t="s">
        <v>1739</v>
      </c>
      <c r="C3490" s="15">
        <v>3</v>
      </c>
      <c r="D3490" s="15" t="s">
        <v>2978</v>
      </c>
      <c r="E3490" s="16"/>
      <c r="F3490" s="15"/>
      <c r="G3490" s="16"/>
      <c r="H3490" s="15"/>
      <c r="I3490" s="16"/>
      <c r="J3490" s="16"/>
      <c r="K3490" s="17">
        <f>IF(C3490="",SUMIFS($K3491:$K$6096,$A3491:$A$6096,A3490,$E3491:$E$6096,""),IF(E3490="",SUMIFS($K3491:$K$6096,$A3491:$A$6096,A3490,$C3491:$C$6096,C3490,$G3491:$G$6096,""),IF(G3490="",SUMIFS($K3491:$K$6096,$A3491:$A$6096,A3490,$C3491:$C$6096,C3490,$E3491:$E$6096,E3490,$R3491:$R$6096,R3490),IF(I3490="",SUMIFS($K3491:$K$6096,$A3491:$A$6096,A3490,$C3491:$C$6096,C3490,$E3491:$E$6096,E3490,$G3491:$G$6096,G3490,$R3491:$R$6096,R3490),0))))</f>
        <v>4014</v>
      </c>
      <c r="L3490" s="17">
        <f>IF(C3490="",SUMIFS($L3491:$L$6096,$A3491:$A$6096,A3490,$E3491:$E$6096,""),IF(E3490="",SUMIFS($L3491:$L$6096,$A3491:$A$6096,A3490,$C3491:$C$6096,C3490,$G3491:$G$6096,""),IF(G3490="",SUMIFS($L3491:$L$6096,$A3491:$A$6096,A3490,$C3491:$C$6096,C3490,$E3491:$E$6096,E3490,$R3491:$R$6096,R3490),IF(I3490="",SUMIFS($L3491:$L$6096,$A3491:$A$6096,A3490,$C3491:$C$6096,C3490,$E3491:$E$6096,E3490,$G3491:$G$6096,G3490,$R3491:$R$6096,R3490),0))))</f>
        <v>1015</v>
      </c>
      <c r="M3490" s="17">
        <f t="shared" ref="M3490:M3491" si="200">K3490-L3490</f>
        <v>2999</v>
      </c>
      <c r="N3490" s="58"/>
      <c r="O3490" s="72"/>
      <c r="P3490" s="18"/>
      <c r="Q3490" s="17">
        <f>IF(C3490="",SUMIFS($Q3491:$Q$6096,$A3491:$A$6096,A3490,$E3491:$E$6096,""),IF(E3490="",SUMIFS($Q3491:$Q$6096,$A3491:$A$6096,A3490,$C3491:$C$6096,C3490,$G3491:$G$6096,""),IF(G3490="",SUMIFS($Q3491:$Q$6096,$A3491:$A$6096,A3490,$C3491:$C$6096,C3490,$E3491:$E$6096,E3490,$R3491:$R$6096,R3490),IF(I3490="",SUMIFS($Q3491:$Q$6096,$A3491:$A$6096,A3490,$C3491:$C$6096,C3490,$E3491:$E$6096,E3490,$G3491:$G$6096,G3490,$R3491:$R$6096,R3490),0))))</f>
        <v>1000</v>
      </c>
      <c r="R3490" s="59"/>
    </row>
    <row r="3491" spans="1:18" s="6" customFormat="1" ht="18" customHeight="1" x14ac:dyDescent="0.15">
      <c r="A3491" s="13">
        <v>8</v>
      </c>
      <c r="B3491" s="14" t="s">
        <v>3085</v>
      </c>
      <c r="C3491" s="19">
        <v>3</v>
      </c>
      <c r="D3491" s="14" t="s">
        <v>1880</v>
      </c>
      <c r="E3491" s="20">
        <v>1</v>
      </c>
      <c r="F3491" s="21" t="s">
        <v>3093</v>
      </c>
      <c r="G3491" s="20"/>
      <c r="H3491" s="21"/>
      <c r="I3491" s="20"/>
      <c r="J3491" s="20"/>
      <c r="K3491" s="22">
        <f>IF(C3491="",SUMIFS($K3492:$K$6096,$A3492:$A$6096,A3491,$E3492:$E$6096,""),IF(E3491="",SUMIFS($K3492:$K$6096,$A3492:$A$6096,A3491,$C3492:$C$6096,C3491,$G3492:$G$6096,""),IF(G3491="",SUMIFS($K3492:$K$6096,$A3492:$A$6096,A3491,$C3492:$C$6096,C3491,$E3492:$E$6096,E3491,$R3492:$R$6096,R3491),IF(I3491="",SUMIFS($K3492:$K$6096,$A3492:$A$6096,A3491,$C3492:$C$6096,C3491,$E3492:$E$6096,E3491,$G3492:$G$6096,G3491,$R3492:$R$6096,R3491),0))))</f>
        <v>4014</v>
      </c>
      <c r="L3491" s="22">
        <f>IF(C3491="",SUMIFS($L3492:$L$6096,$A3492:$A$6096,A3491,$E3492:$E$6096,""),IF(E3491="",SUMIFS($L3492:$L$6096,$A3492:$A$6096,A3491,$C3492:$C$6096,C3491,$G3492:$G$6096,""),IF(G3491="",SUMIFS($L3492:$L$6096,$A3492:$A$6096,A3491,$C3492:$C$6096,C3491,$E3492:$E$6096,E3491,$R3492:$R$6096,R3491),IF(I3491="",SUMIFS($L3492:$L$6096,$A3492:$A$6096,A3491,$C3492:$C$6096,C3491,$E3492:$E$6096,E3491,$G3492:$G$6096,G3491,$R3492:$R$6096,R3491),0))))</f>
        <v>1015</v>
      </c>
      <c r="M3491" s="22">
        <f t="shared" si="200"/>
        <v>2999</v>
      </c>
      <c r="N3491" s="77"/>
      <c r="O3491" s="23"/>
      <c r="P3491" s="60"/>
      <c r="Q3491" s="73">
        <f>IF(C3491="",SUMIFS($Q3492:$Q$6096,$A3492:$A$6096,A3491,$E3492:$E$6096,""),IF(E3491="",SUMIFS($Q3492:$Q$6096,$A3492:$A$6096,A3491,$C3492:$C$6096,C3491,$G3492:$G$6096,""),IF(G3491="",SUMIFS($Q3492:$Q$6096,$A3492:$A$6096,A3491,$C3492:$C$6096,C3491,$E3492:$E$6096,E3491,$R3492:$R$6096,R3491),IF(I3491="",SUMIFS($Q3492:$Q$6096,$A3492:$A$6096,A3491,$C3492:$C$6096,C3491,$E3492:$E$6096,E3491,$G3492:$G$6096,G3491,$R3492:$R$6096,R3491),0))))</f>
        <v>1000</v>
      </c>
      <c r="R3491" s="61" t="s">
        <v>61</v>
      </c>
    </row>
    <row r="3492" spans="1:18" ht="18" customHeight="1" x14ac:dyDescent="0.15">
      <c r="A3492" s="30">
        <v>8</v>
      </c>
      <c r="B3492" s="31" t="s">
        <v>1739</v>
      </c>
      <c r="C3492" s="31">
        <v>3</v>
      </c>
      <c r="D3492" s="31" t="s">
        <v>1880</v>
      </c>
      <c r="E3492" s="31">
        <v>1</v>
      </c>
      <c r="F3492" s="31" t="s">
        <v>1881</v>
      </c>
      <c r="G3492" s="32">
        <v>13</v>
      </c>
      <c r="H3492" s="32" t="s">
        <v>39</v>
      </c>
      <c r="I3492" s="32"/>
      <c r="J3492" s="83"/>
      <c r="K3492" s="98"/>
      <c r="L3492" s="98"/>
      <c r="M3492" s="98"/>
      <c r="N3492" s="83"/>
      <c r="O3492" s="33"/>
      <c r="P3492" s="81" t="s">
        <v>2908</v>
      </c>
      <c r="Q3492" s="33">
        <v>1000</v>
      </c>
      <c r="R3492" s="39" t="s">
        <v>5</v>
      </c>
    </row>
    <row r="3493" spans="1:18" ht="18" customHeight="1" x14ac:dyDescent="0.15">
      <c r="A3493" s="30">
        <v>8</v>
      </c>
      <c r="B3493" s="31" t="s">
        <v>1739</v>
      </c>
      <c r="C3493" s="31">
        <v>3</v>
      </c>
      <c r="D3493" s="31" t="s">
        <v>1880</v>
      </c>
      <c r="E3493" s="31">
        <v>1</v>
      </c>
      <c r="F3493" s="31" t="s">
        <v>1881</v>
      </c>
      <c r="G3493" s="31">
        <v>13</v>
      </c>
      <c r="H3493" s="31" t="s">
        <v>39</v>
      </c>
      <c r="I3493" s="32">
        <v>21</v>
      </c>
      <c r="J3493" s="83" t="s">
        <v>117</v>
      </c>
      <c r="K3493" s="98">
        <v>1000</v>
      </c>
      <c r="L3493" s="98">
        <v>1000</v>
      </c>
      <c r="M3493" s="98">
        <f>K3493-L3493</f>
        <v>0</v>
      </c>
      <c r="N3493" s="83" t="s">
        <v>1882</v>
      </c>
      <c r="O3493" s="98"/>
      <c r="P3493" s="81"/>
      <c r="Q3493" s="33"/>
      <c r="R3493" s="39" t="s">
        <v>5</v>
      </c>
    </row>
    <row r="3494" spans="1:18" ht="18" customHeight="1" x14ac:dyDescent="0.15">
      <c r="A3494" s="30">
        <v>8</v>
      </c>
      <c r="B3494" s="31" t="s">
        <v>1739</v>
      </c>
      <c r="C3494" s="31">
        <v>3</v>
      </c>
      <c r="D3494" s="31" t="s">
        <v>1880</v>
      </c>
      <c r="E3494" s="31">
        <v>1</v>
      </c>
      <c r="F3494" s="31" t="s">
        <v>1881</v>
      </c>
      <c r="G3494" s="31">
        <v>13</v>
      </c>
      <c r="H3494" s="31" t="s">
        <v>39</v>
      </c>
      <c r="I3494" s="31">
        <v>21</v>
      </c>
      <c r="J3494" s="84" t="s">
        <v>117</v>
      </c>
      <c r="K3494" s="98"/>
      <c r="L3494" s="98"/>
      <c r="M3494" s="98"/>
      <c r="N3494" s="83" t="s">
        <v>1883</v>
      </c>
      <c r="O3494" s="98">
        <v>1000000</v>
      </c>
      <c r="P3494" s="81"/>
      <c r="Q3494" s="33"/>
      <c r="R3494" s="39" t="s">
        <v>5</v>
      </c>
    </row>
    <row r="3495" spans="1:18" ht="18" customHeight="1" x14ac:dyDescent="0.15">
      <c r="A3495" s="30">
        <v>8</v>
      </c>
      <c r="B3495" s="31" t="s">
        <v>1739</v>
      </c>
      <c r="C3495" s="31">
        <v>3</v>
      </c>
      <c r="D3495" s="31" t="s">
        <v>1880</v>
      </c>
      <c r="E3495" s="31">
        <v>1</v>
      </c>
      <c r="F3495" s="31" t="s">
        <v>1881</v>
      </c>
      <c r="G3495" s="31">
        <v>13</v>
      </c>
      <c r="H3495" s="31" t="s">
        <v>39</v>
      </c>
      <c r="I3495" s="31">
        <v>21</v>
      </c>
      <c r="J3495" s="84" t="s">
        <v>117</v>
      </c>
      <c r="K3495" s="98"/>
      <c r="L3495" s="98"/>
      <c r="M3495" s="98"/>
      <c r="N3495" s="83" t="s">
        <v>1884</v>
      </c>
      <c r="O3495" s="98"/>
      <c r="P3495" s="81"/>
      <c r="Q3495" s="33"/>
      <c r="R3495" s="39" t="s">
        <v>5</v>
      </c>
    </row>
    <row r="3496" spans="1:18" ht="18" customHeight="1" x14ac:dyDescent="0.15">
      <c r="A3496" s="30">
        <v>8</v>
      </c>
      <c r="B3496" s="31" t="s">
        <v>1739</v>
      </c>
      <c r="C3496" s="31">
        <v>3</v>
      </c>
      <c r="D3496" s="31" t="s">
        <v>1880</v>
      </c>
      <c r="E3496" s="31">
        <v>1</v>
      </c>
      <c r="F3496" s="31" t="s">
        <v>1881</v>
      </c>
      <c r="G3496" s="31">
        <v>13</v>
      </c>
      <c r="H3496" s="31" t="s">
        <v>39</v>
      </c>
      <c r="I3496" s="32">
        <v>32</v>
      </c>
      <c r="J3496" s="83" t="s">
        <v>259</v>
      </c>
      <c r="K3496" s="98">
        <v>3000</v>
      </c>
      <c r="L3496" s="98">
        <v>0</v>
      </c>
      <c r="M3496" s="98">
        <f>K3496-L3496</f>
        <v>3000</v>
      </c>
      <c r="N3496" s="83" t="s">
        <v>1885</v>
      </c>
      <c r="O3496" s="98">
        <v>3000000</v>
      </c>
      <c r="P3496" s="81"/>
      <c r="Q3496" s="33"/>
      <c r="R3496" s="39" t="s">
        <v>5</v>
      </c>
    </row>
    <row r="3497" spans="1:18" ht="18" customHeight="1" x14ac:dyDescent="0.15">
      <c r="A3497" s="30">
        <v>8</v>
      </c>
      <c r="B3497" s="31" t="s">
        <v>1739</v>
      </c>
      <c r="C3497" s="31">
        <v>3</v>
      </c>
      <c r="D3497" s="31" t="s">
        <v>1880</v>
      </c>
      <c r="E3497" s="31">
        <v>1</v>
      </c>
      <c r="F3497" s="31" t="s">
        <v>1881</v>
      </c>
      <c r="G3497" s="31">
        <v>13</v>
      </c>
      <c r="H3497" s="31" t="s">
        <v>39</v>
      </c>
      <c r="I3497" s="31">
        <v>32</v>
      </c>
      <c r="J3497" s="84" t="s">
        <v>259</v>
      </c>
      <c r="K3497" s="98"/>
      <c r="L3497" s="98"/>
      <c r="M3497" s="98"/>
      <c r="N3497" s="83" t="s">
        <v>1886</v>
      </c>
      <c r="O3497" s="98"/>
      <c r="P3497" s="81"/>
      <c r="Q3497" s="33"/>
      <c r="R3497" s="39" t="s">
        <v>5</v>
      </c>
    </row>
    <row r="3498" spans="1:18" ht="18" customHeight="1" x14ac:dyDescent="0.15">
      <c r="A3498" s="30">
        <v>8</v>
      </c>
      <c r="B3498" s="31" t="s">
        <v>1739</v>
      </c>
      <c r="C3498" s="31">
        <v>3</v>
      </c>
      <c r="D3498" s="31" t="s">
        <v>1880</v>
      </c>
      <c r="E3498" s="31">
        <v>1</v>
      </c>
      <c r="F3498" s="31" t="s">
        <v>1881</v>
      </c>
      <c r="G3498" s="32">
        <v>19</v>
      </c>
      <c r="H3498" s="32" t="s">
        <v>42</v>
      </c>
      <c r="I3498" s="32"/>
      <c r="J3498" s="83"/>
      <c r="K3498" s="98"/>
      <c r="L3498" s="98"/>
      <c r="M3498" s="98"/>
      <c r="N3498" s="83"/>
      <c r="O3498" s="33"/>
      <c r="P3498" s="81"/>
      <c r="Q3498" s="33"/>
      <c r="R3498" s="39" t="s">
        <v>5</v>
      </c>
    </row>
    <row r="3499" spans="1:18" ht="18" customHeight="1" x14ac:dyDescent="0.15">
      <c r="A3499" s="30">
        <v>8</v>
      </c>
      <c r="B3499" s="31" t="s">
        <v>1739</v>
      </c>
      <c r="C3499" s="31">
        <v>3</v>
      </c>
      <c r="D3499" s="31" t="s">
        <v>1880</v>
      </c>
      <c r="E3499" s="31">
        <v>1</v>
      </c>
      <c r="F3499" s="31" t="s">
        <v>1881</v>
      </c>
      <c r="G3499" s="31">
        <v>19</v>
      </c>
      <c r="H3499" s="31" t="s">
        <v>42</v>
      </c>
      <c r="I3499" s="32">
        <v>11</v>
      </c>
      <c r="J3499" s="83" t="s">
        <v>1285</v>
      </c>
      <c r="K3499" s="98">
        <v>14</v>
      </c>
      <c r="L3499" s="98">
        <v>15</v>
      </c>
      <c r="M3499" s="98">
        <f>K3499-L3499</f>
        <v>-1</v>
      </c>
      <c r="N3499" s="83" t="s">
        <v>1887</v>
      </c>
      <c r="O3499" s="98">
        <v>4000</v>
      </c>
      <c r="P3499" s="81"/>
      <c r="Q3499" s="33"/>
      <c r="R3499" s="39" t="s">
        <v>5</v>
      </c>
    </row>
    <row r="3500" spans="1:18" ht="18" customHeight="1" x14ac:dyDescent="0.15">
      <c r="A3500" s="30">
        <v>8</v>
      </c>
      <c r="B3500" s="31" t="s">
        <v>1739</v>
      </c>
      <c r="C3500" s="31">
        <v>3</v>
      </c>
      <c r="D3500" s="31" t="s">
        <v>1880</v>
      </c>
      <c r="E3500" s="31">
        <v>1</v>
      </c>
      <c r="F3500" s="31" t="s">
        <v>1881</v>
      </c>
      <c r="G3500" s="31">
        <v>19</v>
      </c>
      <c r="H3500" s="31" t="s">
        <v>42</v>
      </c>
      <c r="I3500" s="31">
        <v>11</v>
      </c>
      <c r="J3500" s="84" t="s">
        <v>1285</v>
      </c>
      <c r="K3500" s="98"/>
      <c r="L3500" s="98"/>
      <c r="M3500" s="98"/>
      <c r="N3500" s="83" t="s">
        <v>1888</v>
      </c>
      <c r="O3500" s="98">
        <v>10000</v>
      </c>
      <c r="P3500" s="81"/>
      <c r="Q3500" s="33"/>
      <c r="R3500" s="39" t="s">
        <v>5</v>
      </c>
    </row>
    <row r="3501" spans="1:18" s="12" customFormat="1" ht="18" customHeight="1" x14ac:dyDescent="0.15">
      <c r="A3501" s="13">
        <v>8</v>
      </c>
      <c r="B3501" s="14" t="s">
        <v>1739</v>
      </c>
      <c r="C3501" s="15">
        <v>4</v>
      </c>
      <c r="D3501" s="15" t="s">
        <v>2979</v>
      </c>
      <c r="E3501" s="16"/>
      <c r="F3501" s="15"/>
      <c r="G3501" s="16"/>
      <c r="H3501" s="15"/>
      <c r="I3501" s="16"/>
      <c r="J3501" s="16"/>
      <c r="K3501" s="17">
        <f>IF(C3501="",SUMIFS($K3502:$K$6096,$A3502:$A$6096,A3501,$E3502:$E$6096,""),IF(E3501="",SUMIFS($K3502:$K$6096,$A3502:$A$6096,A3501,$C3502:$C$6096,C3501,$G3502:$G$6096,""),IF(G3501="",SUMIFS($K3502:$K$6096,$A3502:$A$6096,A3501,$C3502:$C$6096,C3501,$E3502:$E$6096,E3501,$R3502:$R$6096,R3501),IF(I3501="",SUMIFS($K3502:$K$6096,$A3502:$A$6096,A3501,$C3502:$C$6096,C3501,$E3502:$E$6096,E3501,$G3502:$G$6096,G3501,$R3502:$R$6096,R3501),0))))</f>
        <v>24114</v>
      </c>
      <c r="L3501" s="17">
        <f>IF(C3501="",SUMIFS($L3502:$L$6096,$A3502:$A$6096,A3501,$E3502:$E$6096,""),IF(E3501="",SUMIFS($L3502:$L$6096,$A3502:$A$6096,A3501,$C3502:$C$6096,C3501,$G3502:$G$6096,""),IF(G3501="",SUMIFS($L3502:$L$6096,$A3502:$A$6096,A3501,$C3502:$C$6096,C3501,$E3502:$E$6096,E3501,$R3502:$R$6096,R3501),IF(I3501="",SUMIFS($L3502:$L$6096,$A3502:$A$6096,A3501,$C3502:$C$6096,C3501,$E3502:$E$6096,E3501,$G3502:$G$6096,G3501,$R3502:$R$6096,R3501),0))))</f>
        <v>19114</v>
      </c>
      <c r="M3501" s="17">
        <f t="shared" ref="M3501:M3502" si="201">K3501-L3501</f>
        <v>5000</v>
      </c>
      <c r="N3501" s="58"/>
      <c r="O3501" s="72"/>
      <c r="P3501" s="18"/>
      <c r="Q3501" s="17">
        <f>IF(C3501="",SUMIFS($Q3502:$Q$6096,$A3502:$A$6096,A3501,$E3502:$E$6096,""),IF(E3501="",SUMIFS($Q3502:$Q$6096,$A3502:$A$6096,A3501,$C3502:$C$6096,C3501,$G3502:$G$6096,""),IF(G3501="",SUMIFS($Q3502:$Q$6096,$A3502:$A$6096,A3501,$C3502:$C$6096,C3501,$E3502:$E$6096,E3501,$R3502:$R$6096,R3501),IF(I3501="",SUMIFS($Q3502:$Q$6096,$A3502:$A$6096,A3501,$C3502:$C$6096,C3501,$E3502:$E$6096,E3501,$G3502:$G$6096,G3501,$R3502:$R$6096,R3501),0))))</f>
        <v>0</v>
      </c>
      <c r="R3501" s="59"/>
    </row>
    <row r="3502" spans="1:18" s="6" customFormat="1" ht="18" customHeight="1" x14ac:dyDescent="0.15">
      <c r="A3502" s="13">
        <v>8</v>
      </c>
      <c r="B3502" s="14" t="s">
        <v>3094</v>
      </c>
      <c r="C3502" s="19">
        <v>4</v>
      </c>
      <c r="D3502" s="14" t="s">
        <v>1889</v>
      </c>
      <c r="E3502" s="20">
        <v>1</v>
      </c>
      <c r="F3502" s="21" t="s">
        <v>3095</v>
      </c>
      <c r="G3502" s="20"/>
      <c r="H3502" s="21"/>
      <c r="I3502" s="20"/>
      <c r="J3502" s="20"/>
      <c r="K3502" s="22">
        <f>IF(C3502="",SUMIFS($K3503:$K$6096,$A3503:$A$6096,A3502,$E3503:$E$6096,""),IF(E3502="",SUMIFS($K3503:$K$6096,$A3503:$A$6096,A3502,$C3503:$C$6096,C3502,$G3503:$G$6096,""),IF(G3502="",SUMIFS($K3503:$K$6096,$A3503:$A$6096,A3502,$C3503:$C$6096,C3502,$E3503:$E$6096,E3502,$R3503:$R$6096,R3502),IF(I3502="",SUMIFS($K3503:$K$6096,$A3503:$A$6096,A3502,$C3503:$C$6096,C3502,$E3503:$E$6096,E3502,$G3503:$G$6096,G3502,$R3503:$R$6096,R3502),0))))</f>
        <v>184</v>
      </c>
      <c r="L3502" s="22">
        <f>IF(C3502="",SUMIFS($L3503:$L$6096,$A3503:$A$6096,A3502,$E3503:$E$6096,""),IF(E3502="",SUMIFS($L3503:$L$6096,$A3503:$A$6096,A3502,$C3503:$C$6096,C3502,$G3503:$G$6096,""),IF(G3502="",SUMIFS($L3503:$L$6096,$A3503:$A$6096,A3502,$C3503:$C$6096,C3502,$E3503:$E$6096,E3502,$R3503:$R$6096,R3502),IF(I3502="",SUMIFS($L3503:$L$6096,$A3503:$A$6096,A3502,$C3503:$C$6096,C3502,$E3503:$E$6096,E3502,$G3503:$G$6096,G3502,$R3503:$R$6096,R3502),0))))</f>
        <v>184</v>
      </c>
      <c r="M3502" s="22">
        <f t="shared" si="201"/>
        <v>0</v>
      </c>
      <c r="N3502" s="77"/>
      <c r="O3502" s="23"/>
      <c r="P3502" s="60"/>
      <c r="Q3502" s="73">
        <f>IF(C3502="",SUMIFS($Q3503:$Q$6096,$A3503:$A$6096,A3502,$E3503:$E$6096,""),IF(E3502="",SUMIFS($Q3503:$Q$6096,$A3503:$A$6096,A3502,$C3503:$C$6096,C3502,$G3503:$G$6096,""),IF(G3502="",SUMIFS($Q3503:$Q$6096,$A3503:$A$6096,A3502,$C3503:$C$6096,C3502,$E3503:$E$6096,E3502,$R3503:$R$6096,R3502),IF(I3502="",SUMIFS($Q3503:$Q$6096,$A3503:$A$6096,A3502,$C3503:$C$6096,C3502,$E3503:$E$6096,E3502,$G3503:$G$6096,G3502,$R3503:$R$6096,R3502),0))))</f>
        <v>0</v>
      </c>
      <c r="R3502" s="61" t="s">
        <v>3096</v>
      </c>
    </row>
    <row r="3503" spans="1:18" ht="18" customHeight="1" x14ac:dyDescent="0.15">
      <c r="A3503" s="30">
        <v>8</v>
      </c>
      <c r="B3503" s="31" t="s">
        <v>1739</v>
      </c>
      <c r="C3503" s="31">
        <v>4</v>
      </c>
      <c r="D3503" s="31" t="s">
        <v>1889</v>
      </c>
      <c r="E3503" s="31">
        <v>1</v>
      </c>
      <c r="F3503" s="31" t="s">
        <v>1890</v>
      </c>
      <c r="G3503" s="32">
        <v>1</v>
      </c>
      <c r="H3503" s="32" t="s">
        <v>19</v>
      </c>
      <c r="I3503" s="32"/>
      <c r="J3503" s="83"/>
      <c r="K3503" s="98"/>
      <c r="L3503" s="98"/>
      <c r="M3503" s="98"/>
      <c r="N3503" s="83"/>
      <c r="O3503" s="33"/>
      <c r="P3503" s="81"/>
      <c r="Q3503" s="33"/>
      <c r="R3503" s="39" t="s">
        <v>5</v>
      </c>
    </row>
    <row r="3504" spans="1:18" ht="18" customHeight="1" x14ac:dyDescent="0.15">
      <c r="A3504" s="30">
        <v>8</v>
      </c>
      <c r="B3504" s="31" t="s">
        <v>1739</v>
      </c>
      <c r="C3504" s="31">
        <v>4</v>
      </c>
      <c r="D3504" s="31" t="s">
        <v>1889</v>
      </c>
      <c r="E3504" s="31">
        <v>1</v>
      </c>
      <c r="F3504" s="31" t="s">
        <v>1890</v>
      </c>
      <c r="G3504" s="31">
        <v>1</v>
      </c>
      <c r="H3504" s="31" t="s">
        <v>19</v>
      </c>
      <c r="I3504" s="32">
        <v>21</v>
      </c>
      <c r="J3504" s="83" t="s">
        <v>1891</v>
      </c>
      <c r="K3504" s="98">
        <v>76</v>
      </c>
      <c r="L3504" s="98">
        <v>76</v>
      </c>
      <c r="M3504" s="98">
        <f>K3504-L3504</f>
        <v>0</v>
      </c>
      <c r="N3504" s="83" t="s">
        <v>1892</v>
      </c>
      <c r="O3504" s="98">
        <v>75600</v>
      </c>
      <c r="P3504" s="81"/>
      <c r="Q3504" s="33"/>
      <c r="R3504" s="39" t="s">
        <v>5</v>
      </c>
    </row>
    <row r="3505" spans="1:18" ht="18" customHeight="1" x14ac:dyDescent="0.15">
      <c r="A3505" s="30">
        <v>8</v>
      </c>
      <c r="B3505" s="31" t="s">
        <v>1739</v>
      </c>
      <c r="C3505" s="31">
        <v>4</v>
      </c>
      <c r="D3505" s="31" t="s">
        <v>1889</v>
      </c>
      <c r="E3505" s="31">
        <v>1</v>
      </c>
      <c r="F3505" s="31" t="s">
        <v>1890</v>
      </c>
      <c r="G3505" s="32">
        <v>9</v>
      </c>
      <c r="H3505" s="32" t="s">
        <v>30</v>
      </c>
      <c r="I3505" s="32"/>
      <c r="J3505" s="83"/>
      <c r="K3505" s="98"/>
      <c r="L3505" s="98"/>
      <c r="M3505" s="98"/>
      <c r="N3505" s="83"/>
      <c r="O3505" s="33"/>
      <c r="P3505" s="81"/>
      <c r="Q3505" s="33"/>
      <c r="R3505" s="39" t="s">
        <v>5</v>
      </c>
    </row>
    <row r="3506" spans="1:18" ht="18" customHeight="1" x14ac:dyDescent="0.15">
      <c r="A3506" s="30">
        <v>8</v>
      </c>
      <c r="B3506" s="31" t="s">
        <v>1739</v>
      </c>
      <c r="C3506" s="31">
        <v>4</v>
      </c>
      <c r="D3506" s="31" t="s">
        <v>1889</v>
      </c>
      <c r="E3506" s="31">
        <v>1</v>
      </c>
      <c r="F3506" s="31" t="s">
        <v>1890</v>
      </c>
      <c r="G3506" s="31">
        <v>9</v>
      </c>
      <c r="H3506" s="31" t="s">
        <v>30</v>
      </c>
      <c r="I3506" s="32">
        <v>2</v>
      </c>
      <c r="J3506" s="83" t="s">
        <v>31</v>
      </c>
      <c r="K3506" s="98">
        <v>8</v>
      </c>
      <c r="L3506" s="98">
        <v>8</v>
      </c>
      <c r="M3506" s="98">
        <f>K3506-L3506</f>
        <v>0</v>
      </c>
      <c r="N3506" s="83" t="s">
        <v>1893</v>
      </c>
      <c r="O3506" s="98">
        <v>7200</v>
      </c>
      <c r="P3506" s="81"/>
      <c r="Q3506" s="33"/>
      <c r="R3506" s="39" t="s">
        <v>5</v>
      </c>
    </row>
    <row r="3507" spans="1:18" ht="18" customHeight="1" x14ac:dyDescent="0.15">
      <c r="A3507" s="30">
        <v>8</v>
      </c>
      <c r="B3507" s="31" t="s">
        <v>1739</v>
      </c>
      <c r="C3507" s="31">
        <v>4</v>
      </c>
      <c r="D3507" s="31" t="s">
        <v>1889</v>
      </c>
      <c r="E3507" s="31">
        <v>1</v>
      </c>
      <c r="F3507" s="31" t="s">
        <v>1890</v>
      </c>
      <c r="G3507" s="32">
        <v>11</v>
      </c>
      <c r="H3507" s="32" t="s">
        <v>33</v>
      </c>
      <c r="I3507" s="32"/>
      <c r="J3507" s="83"/>
      <c r="K3507" s="98"/>
      <c r="L3507" s="98"/>
      <c r="M3507" s="98"/>
      <c r="N3507" s="83"/>
      <c r="O3507" s="33"/>
      <c r="P3507" s="81"/>
      <c r="Q3507" s="33"/>
      <c r="R3507" s="39" t="s">
        <v>5</v>
      </c>
    </row>
    <row r="3508" spans="1:18" ht="18" customHeight="1" x14ac:dyDescent="0.15">
      <c r="A3508" s="30">
        <v>8</v>
      </c>
      <c r="B3508" s="31" t="s">
        <v>1739</v>
      </c>
      <c r="C3508" s="31">
        <v>4</v>
      </c>
      <c r="D3508" s="31" t="s">
        <v>1889</v>
      </c>
      <c r="E3508" s="31">
        <v>1</v>
      </c>
      <c r="F3508" s="31" t="s">
        <v>1890</v>
      </c>
      <c r="G3508" s="31">
        <v>11</v>
      </c>
      <c r="H3508" s="31" t="s">
        <v>33</v>
      </c>
      <c r="I3508" s="32">
        <v>1</v>
      </c>
      <c r="J3508" s="83" t="s">
        <v>34</v>
      </c>
      <c r="K3508" s="98">
        <v>100</v>
      </c>
      <c r="L3508" s="98">
        <v>100</v>
      </c>
      <c r="M3508" s="98">
        <f>K3508-L3508</f>
        <v>0</v>
      </c>
      <c r="N3508" s="83" t="s">
        <v>1894</v>
      </c>
      <c r="O3508" s="98">
        <v>100000</v>
      </c>
      <c r="P3508" s="81"/>
      <c r="Q3508" s="33"/>
      <c r="R3508" s="39" t="s">
        <v>5</v>
      </c>
    </row>
    <row r="3509" spans="1:18" s="6" customFormat="1" ht="18" customHeight="1" x14ac:dyDescent="0.15">
      <c r="A3509" s="13">
        <v>8</v>
      </c>
      <c r="B3509" s="14" t="s">
        <v>3085</v>
      </c>
      <c r="C3509" s="19">
        <v>4</v>
      </c>
      <c r="D3509" s="14" t="s">
        <v>1889</v>
      </c>
      <c r="E3509" s="20">
        <v>2</v>
      </c>
      <c r="F3509" s="21" t="s">
        <v>3097</v>
      </c>
      <c r="G3509" s="20"/>
      <c r="H3509" s="21"/>
      <c r="I3509" s="20"/>
      <c r="J3509" s="20"/>
      <c r="K3509" s="22">
        <f>IF(C3509="",SUMIFS($K3510:$K$6096,$A3510:$A$6096,A3509,$E3510:$E$6096,""),IF(E3509="",SUMIFS($K3510:$K$6096,$A3510:$A$6096,A3509,$C3510:$C$6096,C3509,$G3510:$G$6096,""),IF(G3509="",SUMIFS($K3510:$K$6096,$A3510:$A$6096,A3509,$C3510:$C$6096,C3509,$E3510:$E$6096,E3509,$R3510:$R$6096,R3509),IF(I3509="",SUMIFS($K3510:$K$6096,$A3510:$A$6096,A3509,$C3510:$C$6096,C3509,$E3510:$E$6096,E3509,$G3510:$G$6096,G3509,$R3510:$R$6096,R3509),0))))</f>
        <v>23930</v>
      </c>
      <c r="L3509" s="22">
        <f>IF(C3509="",SUMIFS($L3510:$L$6096,$A3510:$A$6096,A3509,$E3510:$E$6096,""),IF(E3509="",SUMIFS($L3510:$L$6096,$A3510:$A$6096,A3509,$C3510:$C$6096,C3509,$G3510:$G$6096,""),IF(G3509="",SUMIFS($L3510:$L$6096,$A3510:$A$6096,A3509,$C3510:$C$6096,C3509,$E3510:$E$6096,E3509,$R3510:$R$6096,R3509),IF(I3509="",SUMIFS($L3510:$L$6096,$A3510:$A$6096,A3509,$C3510:$C$6096,C3509,$E3510:$E$6096,E3509,$G3510:$G$6096,G3509,$R3510:$R$6096,R3509),0))))</f>
        <v>18930</v>
      </c>
      <c r="M3509" s="22">
        <f t="shared" ref="M3509" si="202">K3509-L3509</f>
        <v>5000</v>
      </c>
      <c r="N3509" s="77"/>
      <c r="O3509" s="23"/>
      <c r="P3509" s="60"/>
      <c r="Q3509" s="73">
        <f>IF(C3509="",SUMIFS($Q3510:$Q$6096,$A3510:$A$6096,A3509,$E3510:$E$6096,""),IF(E3509="",SUMIFS($Q3510:$Q$6096,$A3510:$A$6096,A3509,$C3510:$C$6096,C3509,$G3510:$G$6096,""),IF(G3509="",SUMIFS($Q3510:$Q$6096,$A3510:$A$6096,A3509,$C3510:$C$6096,C3509,$E3510:$E$6096,E3509,$R3510:$R$6096,R3509),IF(I3509="",SUMIFS($Q3510:$Q$6096,$A3510:$A$6096,A3509,$C3510:$C$6096,C3509,$E3510:$E$6096,E3509,$G3510:$G$6096,G3509,$R3510:$R$6096,R3509),0))))</f>
        <v>0</v>
      </c>
      <c r="R3509" s="61" t="s">
        <v>61</v>
      </c>
    </row>
    <row r="3510" spans="1:18" ht="18" customHeight="1" x14ac:dyDescent="0.15">
      <c r="A3510" s="30">
        <v>8</v>
      </c>
      <c r="B3510" s="31" t="s">
        <v>1739</v>
      </c>
      <c r="C3510" s="31">
        <v>4</v>
      </c>
      <c r="D3510" s="31" t="s">
        <v>1889</v>
      </c>
      <c r="E3510" s="31">
        <v>2</v>
      </c>
      <c r="F3510" s="31" t="s">
        <v>1895</v>
      </c>
      <c r="G3510" s="32">
        <v>11</v>
      </c>
      <c r="H3510" s="32" t="s">
        <v>33</v>
      </c>
      <c r="I3510" s="32"/>
      <c r="J3510" s="83"/>
      <c r="K3510" s="98"/>
      <c r="L3510" s="98"/>
      <c r="M3510" s="98"/>
      <c r="N3510" s="83"/>
      <c r="O3510" s="33"/>
      <c r="P3510" s="81"/>
      <c r="Q3510" s="33"/>
      <c r="R3510" s="39" t="s">
        <v>5</v>
      </c>
    </row>
    <row r="3511" spans="1:18" ht="18" customHeight="1" x14ac:dyDescent="0.15">
      <c r="A3511" s="30">
        <v>8</v>
      </c>
      <c r="B3511" s="31" t="s">
        <v>1739</v>
      </c>
      <c r="C3511" s="31">
        <v>4</v>
      </c>
      <c r="D3511" s="31" t="s">
        <v>1889</v>
      </c>
      <c r="E3511" s="31">
        <v>2</v>
      </c>
      <c r="F3511" s="31" t="s">
        <v>1895</v>
      </c>
      <c r="G3511" s="31">
        <v>11</v>
      </c>
      <c r="H3511" s="31" t="s">
        <v>33</v>
      </c>
      <c r="I3511" s="32">
        <v>1</v>
      </c>
      <c r="J3511" s="83" t="s">
        <v>34</v>
      </c>
      <c r="K3511" s="98">
        <v>30</v>
      </c>
      <c r="L3511" s="98">
        <v>30</v>
      </c>
      <c r="M3511" s="98">
        <f t="shared" ref="M3511:M3512" si="203">K3511-L3511</f>
        <v>0</v>
      </c>
      <c r="N3511" s="83" t="s">
        <v>1896</v>
      </c>
      <c r="O3511" s="98">
        <v>30000</v>
      </c>
      <c r="P3511" s="81"/>
      <c r="Q3511" s="33"/>
      <c r="R3511" s="39" t="s">
        <v>5</v>
      </c>
    </row>
    <row r="3512" spans="1:18" ht="18" customHeight="1" x14ac:dyDescent="0.15">
      <c r="A3512" s="30">
        <v>8</v>
      </c>
      <c r="B3512" s="31" t="s">
        <v>1739</v>
      </c>
      <c r="C3512" s="31">
        <v>4</v>
      </c>
      <c r="D3512" s="31" t="s">
        <v>1889</v>
      </c>
      <c r="E3512" s="31">
        <v>2</v>
      </c>
      <c r="F3512" s="31" t="s">
        <v>1895</v>
      </c>
      <c r="G3512" s="31">
        <v>11</v>
      </c>
      <c r="H3512" s="31" t="s">
        <v>33</v>
      </c>
      <c r="I3512" s="32">
        <v>5</v>
      </c>
      <c r="J3512" s="83" t="s">
        <v>47</v>
      </c>
      <c r="K3512" s="98">
        <v>950</v>
      </c>
      <c r="L3512" s="98">
        <v>950</v>
      </c>
      <c r="M3512" s="98">
        <f t="shared" si="203"/>
        <v>0</v>
      </c>
      <c r="N3512" s="83" t="s">
        <v>1897</v>
      </c>
      <c r="O3512" s="98"/>
      <c r="P3512" s="81"/>
      <c r="Q3512" s="33"/>
      <c r="R3512" s="39" t="s">
        <v>5</v>
      </c>
    </row>
    <row r="3513" spans="1:18" ht="18" customHeight="1" x14ac:dyDescent="0.15">
      <c r="A3513" s="30">
        <v>8</v>
      </c>
      <c r="B3513" s="31" t="s">
        <v>1739</v>
      </c>
      <c r="C3513" s="31">
        <v>4</v>
      </c>
      <c r="D3513" s="31" t="s">
        <v>1889</v>
      </c>
      <c r="E3513" s="31">
        <v>2</v>
      </c>
      <c r="F3513" s="31" t="s">
        <v>1895</v>
      </c>
      <c r="G3513" s="31">
        <v>11</v>
      </c>
      <c r="H3513" s="31" t="s">
        <v>33</v>
      </c>
      <c r="I3513" s="31">
        <v>5</v>
      </c>
      <c r="J3513" s="84" t="s">
        <v>47</v>
      </c>
      <c r="K3513" s="98"/>
      <c r="L3513" s="98"/>
      <c r="M3513" s="98"/>
      <c r="N3513" s="83" t="s">
        <v>1898</v>
      </c>
      <c r="O3513" s="98">
        <v>99852</v>
      </c>
      <c r="P3513" s="81"/>
      <c r="Q3513" s="33"/>
      <c r="R3513" s="39" t="s">
        <v>5</v>
      </c>
    </row>
    <row r="3514" spans="1:18" ht="18" customHeight="1" x14ac:dyDescent="0.15">
      <c r="A3514" s="30">
        <v>8</v>
      </c>
      <c r="B3514" s="31" t="s">
        <v>1739</v>
      </c>
      <c r="C3514" s="31">
        <v>4</v>
      </c>
      <c r="D3514" s="31" t="s">
        <v>1889</v>
      </c>
      <c r="E3514" s="31">
        <v>2</v>
      </c>
      <c r="F3514" s="31" t="s">
        <v>1895</v>
      </c>
      <c r="G3514" s="31">
        <v>11</v>
      </c>
      <c r="H3514" s="31" t="s">
        <v>33</v>
      </c>
      <c r="I3514" s="31">
        <v>5</v>
      </c>
      <c r="J3514" s="84" t="s">
        <v>47</v>
      </c>
      <c r="K3514" s="98"/>
      <c r="L3514" s="98"/>
      <c r="M3514" s="98"/>
      <c r="N3514" s="83" t="s">
        <v>1899</v>
      </c>
      <c r="O3514" s="98">
        <v>26376</v>
      </c>
      <c r="P3514" s="81"/>
      <c r="Q3514" s="33"/>
      <c r="R3514" s="39" t="s">
        <v>5</v>
      </c>
    </row>
    <row r="3515" spans="1:18" ht="18" customHeight="1" x14ac:dyDescent="0.15">
      <c r="A3515" s="30">
        <v>8</v>
      </c>
      <c r="B3515" s="31" t="s">
        <v>1739</v>
      </c>
      <c r="C3515" s="31">
        <v>4</v>
      </c>
      <c r="D3515" s="31" t="s">
        <v>1889</v>
      </c>
      <c r="E3515" s="31">
        <v>2</v>
      </c>
      <c r="F3515" s="31" t="s">
        <v>1895</v>
      </c>
      <c r="G3515" s="31">
        <v>11</v>
      </c>
      <c r="H3515" s="31" t="s">
        <v>33</v>
      </c>
      <c r="I3515" s="31">
        <v>5</v>
      </c>
      <c r="J3515" s="84" t="s">
        <v>47</v>
      </c>
      <c r="K3515" s="98"/>
      <c r="L3515" s="98"/>
      <c r="M3515" s="98"/>
      <c r="N3515" s="83" t="s">
        <v>1900</v>
      </c>
      <c r="O3515" s="98">
        <v>146772</v>
      </c>
      <c r="P3515" s="81"/>
      <c r="Q3515" s="33"/>
      <c r="R3515" s="39" t="s">
        <v>5</v>
      </c>
    </row>
    <row r="3516" spans="1:18" ht="18" customHeight="1" x14ac:dyDescent="0.15">
      <c r="A3516" s="30">
        <v>8</v>
      </c>
      <c r="B3516" s="31" t="s">
        <v>1739</v>
      </c>
      <c r="C3516" s="31">
        <v>4</v>
      </c>
      <c r="D3516" s="31" t="s">
        <v>1889</v>
      </c>
      <c r="E3516" s="31">
        <v>2</v>
      </c>
      <c r="F3516" s="31" t="s">
        <v>1895</v>
      </c>
      <c r="G3516" s="31">
        <v>11</v>
      </c>
      <c r="H3516" s="31" t="s">
        <v>33</v>
      </c>
      <c r="I3516" s="31">
        <v>5</v>
      </c>
      <c r="J3516" s="84" t="s">
        <v>47</v>
      </c>
      <c r="K3516" s="98"/>
      <c r="L3516" s="98"/>
      <c r="M3516" s="98"/>
      <c r="N3516" s="83" t="s">
        <v>1901</v>
      </c>
      <c r="O3516" s="98">
        <v>216000</v>
      </c>
      <c r="P3516" s="81"/>
      <c r="Q3516" s="33"/>
      <c r="R3516" s="39" t="s">
        <v>5</v>
      </c>
    </row>
    <row r="3517" spans="1:18" ht="18" customHeight="1" x14ac:dyDescent="0.15">
      <c r="A3517" s="30">
        <v>8</v>
      </c>
      <c r="B3517" s="31" t="s">
        <v>1739</v>
      </c>
      <c r="C3517" s="31">
        <v>4</v>
      </c>
      <c r="D3517" s="31" t="s">
        <v>1889</v>
      </c>
      <c r="E3517" s="31">
        <v>2</v>
      </c>
      <c r="F3517" s="31" t="s">
        <v>1895</v>
      </c>
      <c r="G3517" s="31">
        <v>11</v>
      </c>
      <c r="H3517" s="31" t="s">
        <v>33</v>
      </c>
      <c r="I3517" s="31">
        <v>5</v>
      </c>
      <c r="J3517" s="84" t="s">
        <v>47</v>
      </c>
      <c r="K3517" s="98"/>
      <c r="L3517" s="98"/>
      <c r="M3517" s="98"/>
      <c r="N3517" s="83" t="s">
        <v>1902</v>
      </c>
      <c r="O3517" s="98">
        <v>202188</v>
      </c>
      <c r="P3517" s="81"/>
      <c r="Q3517" s="33"/>
      <c r="R3517" s="39" t="s">
        <v>5</v>
      </c>
    </row>
    <row r="3518" spans="1:18" ht="18" customHeight="1" x14ac:dyDescent="0.15">
      <c r="A3518" s="30">
        <v>8</v>
      </c>
      <c r="B3518" s="31" t="s">
        <v>1739</v>
      </c>
      <c r="C3518" s="31">
        <v>4</v>
      </c>
      <c r="D3518" s="31" t="s">
        <v>1889</v>
      </c>
      <c r="E3518" s="31">
        <v>2</v>
      </c>
      <c r="F3518" s="31" t="s">
        <v>1895</v>
      </c>
      <c r="G3518" s="31">
        <v>11</v>
      </c>
      <c r="H3518" s="31" t="s">
        <v>33</v>
      </c>
      <c r="I3518" s="31">
        <v>5</v>
      </c>
      <c r="J3518" s="84" t="s">
        <v>47</v>
      </c>
      <c r="K3518" s="98"/>
      <c r="L3518" s="98"/>
      <c r="M3518" s="98"/>
      <c r="N3518" s="83" t="s">
        <v>1903</v>
      </c>
      <c r="O3518" s="98"/>
      <c r="P3518" s="81"/>
      <c r="Q3518" s="33"/>
      <c r="R3518" s="39" t="s">
        <v>5</v>
      </c>
    </row>
    <row r="3519" spans="1:18" ht="18" customHeight="1" x14ac:dyDescent="0.15">
      <c r="A3519" s="30">
        <v>8</v>
      </c>
      <c r="B3519" s="31" t="s">
        <v>1739</v>
      </c>
      <c r="C3519" s="31">
        <v>4</v>
      </c>
      <c r="D3519" s="31" t="s">
        <v>1889</v>
      </c>
      <c r="E3519" s="31">
        <v>2</v>
      </c>
      <c r="F3519" s="31" t="s">
        <v>1895</v>
      </c>
      <c r="G3519" s="31">
        <v>11</v>
      </c>
      <c r="H3519" s="31" t="s">
        <v>33</v>
      </c>
      <c r="I3519" s="31">
        <v>5</v>
      </c>
      <c r="J3519" s="84" t="s">
        <v>47</v>
      </c>
      <c r="K3519" s="98"/>
      <c r="L3519" s="98"/>
      <c r="M3519" s="98"/>
      <c r="N3519" s="83" t="s">
        <v>1904</v>
      </c>
      <c r="O3519" s="98">
        <v>98088</v>
      </c>
      <c r="P3519" s="81"/>
      <c r="Q3519" s="33"/>
      <c r="R3519" s="39" t="s">
        <v>5</v>
      </c>
    </row>
    <row r="3520" spans="1:18" ht="18" customHeight="1" x14ac:dyDescent="0.15">
      <c r="A3520" s="30">
        <v>8</v>
      </c>
      <c r="B3520" s="31" t="s">
        <v>1739</v>
      </c>
      <c r="C3520" s="31">
        <v>4</v>
      </c>
      <c r="D3520" s="31" t="s">
        <v>1889</v>
      </c>
      <c r="E3520" s="31">
        <v>2</v>
      </c>
      <c r="F3520" s="31" t="s">
        <v>1895</v>
      </c>
      <c r="G3520" s="31">
        <v>11</v>
      </c>
      <c r="H3520" s="31" t="s">
        <v>33</v>
      </c>
      <c r="I3520" s="31">
        <v>5</v>
      </c>
      <c r="J3520" s="84" t="s">
        <v>47</v>
      </c>
      <c r="K3520" s="98"/>
      <c r="L3520" s="98"/>
      <c r="M3520" s="98"/>
      <c r="N3520" s="83" t="s">
        <v>1905</v>
      </c>
      <c r="O3520" s="98">
        <v>98088</v>
      </c>
      <c r="P3520" s="81"/>
      <c r="Q3520" s="33"/>
      <c r="R3520" s="39" t="s">
        <v>5</v>
      </c>
    </row>
    <row r="3521" spans="1:18" ht="18" customHeight="1" x14ac:dyDescent="0.15">
      <c r="A3521" s="30">
        <v>8</v>
      </c>
      <c r="B3521" s="31" t="s">
        <v>1739</v>
      </c>
      <c r="C3521" s="31">
        <v>4</v>
      </c>
      <c r="D3521" s="31" t="s">
        <v>1889</v>
      </c>
      <c r="E3521" s="31">
        <v>2</v>
      </c>
      <c r="F3521" s="31" t="s">
        <v>1895</v>
      </c>
      <c r="G3521" s="31">
        <v>11</v>
      </c>
      <c r="H3521" s="31" t="s">
        <v>33</v>
      </c>
      <c r="I3521" s="31">
        <v>5</v>
      </c>
      <c r="J3521" s="84" t="s">
        <v>47</v>
      </c>
      <c r="K3521" s="98"/>
      <c r="L3521" s="98"/>
      <c r="M3521" s="98"/>
      <c r="N3521" s="83" t="s">
        <v>1906</v>
      </c>
      <c r="O3521" s="98">
        <v>62400</v>
      </c>
      <c r="P3521" s="81"/>
      <c r="Q3521" s="33"/>
      <c r="R3521" s="39" t="s">
        <v>5</v>
      </c>
    </row>
    <row r="3522" spans="1:18" ht="18" customHeight="1" x14ac:dyDescent="0.15">
      <c r="A3522" s="30">
        <v>8</v>
      </c>
      <c r="B3522" s="31" t="s">
        <v>1739</v>
      </c>
      <c r="C3522" s="31">
        <v>4</v>
      </c>
      <c r="D3522" s="31" t="s">
        <v>1889</v>
      </c>
      <c r="E3522" s="31">
        <v>2</v>
      </c>
      <c r="F3522" s="31" t="s">
        <v>1895</v>
      </c>
      <c r="G3522" s="31">
        <v>11</v>
      </c>
      <c r="H3522" s="31" t="s">
        <v>33</v>
      </c>
      <c r="I3522" s="32">
        <v>6</v>
      </c>
      <c r="J3522" s="83" t="s">
        <v>48</v>
      </c>
      <c r="K3522" s="98">
        <v>1300</v>
      </c>
      <c r="L3522" s="98">
        <v>1300</v>
      </c>
      <c r="M3522" s="98">
        <f>K3522-L3522</f>
        <v>0</v>
      </c>
      <c r="N3522" s="83" t="s">
        <v>1907</v>
      </c>
      <c r="O3522" s="98">
        <v>1300000</v>
      </c>
      <c r="P3522" s="81"/>
      <c r="Q3522" s="33"/>
      <c r="R3522" s="39" t="s">
        <v>5</v>
      </c>
    </row>
    <row r="3523" spans="1:18" ht="18" customHeight="1" x14ac:dyDescent="0.15">
      <c r="A3523" s="30">
        <v>8</v>
      </c>
      <c r="B3523" s="31" t="s">
        <v>1739</v>
      </c>
      <c r="C3523" s="31">
        <v>4</v>
      </c>
      <c r="D3523" s="31" t="s">
        <v>1889</v>
      </c>
      <c r="E3523" s="31">
        <v>2</v>
      </c>
      <c r="F3523" s="31" t="s">
        <v>1895</v>
      </c>
      <c r="G3523" s="32">
        <v>13</v>
      </c>
      <c r="H3523" s="32" t="s">
        <v>39</v>
      </c>
      <c r="I3523" s="32"/>
      <c r="J3523" s="83"/>
      <c r="K3523" s="98"/>
      <c r="L3523" s="98"/>
      <c r="M3523" s="98"/>
      <c r="N3523" s="83"/>
      <c r="O3523" s="33"/>
      <c r="P3523" s="81"/>
      <c r="Q3523" s="33"/>
      <c r="R3523" s="39" t="s">
        <v>5</v>
      </c>
    </row>
    <row r="3524" spans="1:18" ht="18" customHeight="1" x14ac:dyDescent="0.15">
      <c r="A3524" s="30">
        <v>8</v>
      </c>
      <c r="B3524" s="31" t="s">
        <v>1739</v>
      </c>
      <c r="C3524" s="31">
        <v>4</v>
      </c>
      <c r="D3524" s="31" t="s">
        <v>1889</v>
      </c>
      <c r="E3524" s="31">
        <v>2</v>
      </c>
      <c r="F3524" s="31" t="s">
        <v>1895</v>
      </c>
      <c r="G3524" s="31">
        <v>13</v>
      </c>
      <c r="H3524" s="31" t="s">
        <v>39</v>
      </c>
      <c r="I3524" s="32">
        <v>32</v>
      </c>
      <c r="J3524" s="83" t="s">
        <v>259</v>
      </c>
      <c r="K3524" s="98">
        <v>18650</v>
      </c>
      <c r="L3524" s="98">
        <v>14650</v>
      </c>
      <c r="M3524" s="98">
        <f>K3524-L3524</f>
        <v>4000</v>
      </c>
      <c r="N3524" s="83" t="s">
        <v>259</v>
      </c>
      <c r="O3524" s="98"/>
      <c r="P3524" s="81"/>
      <c r="Q3524" s="33"/>
      <c r="R3524" s="39" t="s">
        <v>5</v>
      </c>
    </row>
    <row r="3525" spans="1:18" ht="18" customHeight="1" x14ac:dyDescent="0.15">
      <c r="A3525" s="30">
        <v>8</v>
      </c>
      <c r="B3525" s="31" t="s">
        <v>1739</v>
      </c>
      <c r="C3525" s="31">
        <v>4</v>
      </c>
      <c r="D3525" s="31" t="s">
        <v>1889</v>
      </c>
      <c r="E3525" s="31">
        <v>2</v>
      </c>
      <c r="F3525" s="31" t="s">
        <v>1895</v>
      </c>
      <c r="G3525" s="31">
        <v>13</v>
      </c>
      <c r="H3525" s="31" t="s">
        <v>39</v>
      </c>
      <c r="I3525" s="31">
        <v>32</v>
      </c>
      <c r="J3525" s="84" t="s">
        <v>259</v>
      </c>
      <c r="K3525" s="98"/>
      <c r="L3525" s="98"/>
      <c r="M3525" s="98"/>
      <c r="N3525" s="83" t="s">
        <v>1908</v>
      </c>
      <c r="O3525" s="98">
        <v>150000</v>
      </c>
      <c r="P3525" s="81"/>
      <c r="Q3525" s="33"/>
      <c r="R3525" s="39" t="s">
        <v>5</v>
      </c>
    </row>
    <row r="3526" spans="1:18" ht="18" customHeight="1" x14ac:dyDescent="0.15">
      <c r="A3526" s="30">
        <v>8</v>
      </c>
      <c r="B3526" s="31" t="s">
        <v>1739</v>
      </c>
      <c r="C3526" s="31">
        <v>4</v>
      </c>
      <c r="D3526" s="31" t="s">
        <v>1889</v>
      </c>
      <c r="E3526" s="31">
        <v>2</v>
      </c>
      <c r="F3526" s="31" t="s">
        <v>1895</v>
      </c>
      <c r="G3526" s="31">
        <v>13</v>
      </c>
      <c r="H3526" s="31" t="s">
        <v>39</v>
      </c>
      <c r="I3526" s="31">
        <v>32</v>
      </c>
      <c r="J3526" s="84" t="s">
        <v>259</v>
      </c>
      <c r="K3526" s="98"/>
      <c r="L3526" s="98"/>
      <c r="M3526" s="98"/>
      <c r="N3526" s="83" t="s">
        <v>1909</v>
      </c>
      <c r="O3526" s="98">
        <v>4500000</v>
      </c>
      <c r="P3526" s="81"/>
      <c r="Q3526" s="33"/>
      <c r="R3526" s="39" t="s">
        <v>5</v>
      </c>
    </row>
    <row r="3527" spans="1:18" ht="18" customHeight="1" x14ac:dyDescent="0.15">
      <c r="A3527" s="30">
        <v>8</v>
      </c>
      <c r="B3527" s="31" t="s">
        <v>1739</v>
      </c>
      <c r="C3527" s="31">
        <v>4</v>
      </c>
      <c r="D3527" s="31" t="s">
        <v>1889</v>
      </c>
      <c r="E3527" s="31">
        <v>2</v>
      </c>
      <c r="F3527" s="31" t="s">
        <v>1895</v>
      </c>
      <c r="G3527" s="31">
        <v>13</v>
      </c>
      <c r="H3527" s="31" t="s">
        <v>39</v>
      </c>
      <c r="I3527" s="31">
        <v>32</v>
      </c>
      <c r="J3527" s="84" t="s">
        <v>259</v>
      </c>
      <c r="K3527" s="98"/>
      <c r="L3527" s="98"/>
      <c r="M3527" s="98"/>
      <c r="N3527" s="83" t="s">
        <v>1910</v>
      </c>
      <c r="O3527" s="98">
        <v>8000000</v>
      </c>
      <c r="P3527" s="81"/>
      <c r="Q3527" s="33"/>
      <c r="R3527" s="39" t="s">
        <v>5</v>
      </c>
    </row>
    <row r="3528" spans="1:18" ht="18" customHeight="1" x14ac:dyDescent="0.15">
      <c r="A3528" s="30">
        <v>8</v>
      </c>
      <c r="B3528" s="31" t="s">
        <v>1739</v>
      </c>
      <c r="C3528" s="31">
        <v>4</v>
      </c>
      <c r="D3528" s="31" t="s">
        <v>1889</v>
      </c>
      <c r="E3528" s="31">
        <v>2</v>
      </c>
      <c r="F3528" s="31" t="s">
        <v>1895</v>
      </c>
      <c r="G3528" s="31">
        <v>13</v>
      </c>
      <c r="H3528" s="31" t="s">
        <v>39</v>
      </c>
      <c r="I3528" s="31">
        <v>32</v>
      </c>
      <c r="J3528" s="84" t="s">
        <v>259</v>
      </c>
      <c r="K3528" s="98"/>
      <c r="L3528" s="98"/>
      <c r="M3528" s="98"/>
      <c r="N3528" s="83" t="s">
        <v>1911</v>
      </c>
      <c r="O3528" s="98">
        <v>2000000</v>
      </c>
      <c r="P3528" s="81"/>
      <c r="Q3528" s="33"/>
      <c r="R3528" s="39" t="s">
        <v>5</v>
      </c>
    </row>
    <row r="3529" spans="1:18" ht="18" customHeight="1" x14ac:dyDescent="0.15">
      <c r="A3529" s="30">
        <v>8</v>
      </c>
      <c r="B3529" s="31" t="s">
        <v>1739</v>
      </c>
      <c r="C3529" s="31">
        <v>4</v>
      </c>
      <c r="D3529" s="31" t="s">
        <v>1889</v>
      </c>
      <c r="E3529" s="31">
        <v>2</v>
      </c>
      <c r="F3529" s="31" t="s">
        <v>1895</v>
      </c>
      <c r="G3529" s="31">
        <v>13</v>
      </c>
      <c r="H3529" s="31" t="s">
        <v>39</v>
      </c>
      <c r="I3529" s="31">
        <v>32</v>
      </c>
      <c r="J3529" s="84" t="s">
        <v>259</v>
      </c>
      <c r="K3529" s="98"/>
      <c r="L3529" s="98"/>
      <c r="M3529" s="98"/>
      <c r="N3529" s="83" t="s">
        <v>1912</v>
      </c>
      <c r="O3529" s="98">
        <v>3000000</v>
      </c>
      <c r="P3529" s="81"/>
      <c r="Q3529" s="33"/>
      <c r="R3529" s="39" t="s">
        <v>5</v>
      </c>
    </row>
    <row r="3530" spans="1:18" ht="18" customHeight="1" x14ac:dyDescent="0.15">
      <c r="A3530" s="30">
        <v>8</v>
      </c>
      <c r="B3530" s="31" t="s">
        <v>1739</v>
      </c>
      <c r="C3530" s="31">
        <v>4</v>
      </c>
      <c r="D3530" s="31" t="s">
        <v>1889</v>
      </c>
      <c r="E3530" s="31">
        <v>2</v>
      </c>
      <c r="F3530" s="31" t="s">
        <v>1895</v>
      </c>
      <c r="G3530" s="31">
        <v>13</v>
      </c>
      <c r="H3530" s="31" t="s">
        <v>39</v>
      </c>
      <c r="I3530" s="31">
        <v>32</v>
      </c>
      <c r="J3530" s="84" t="s">
        <v>259</v>
      </c>
      <c r="K3530" s="98"/>
      <c r="L3530" s="98"/>
      <c r="M3530" s="98"/>
      <c r="N3530" s="83" t="s">
        <v>1913</v>
      </c>
      <c r="O3530" s="98">
        <v>1000000</v>
      </c>
      <c r="P3530" s="81"/>
      <c r="Q3530" s="33"/>
      <c r="R3530" s="39" t="s">
        <v>5</v>
      </c>
    </row>
    <row r="3531" spans="1:18" ht="18" customHeight="1" x14ac:dyDescent="0.15">
      <c r="A3531" s="30">
        <v>8</v>
      </c>
      <c r="B3531" s="31" t="s">
        <v>1739</v>
      </c>
      <c r="C3531" s="31">
        <v>4</v>
      </c>
      <c r="D3531" s="31" t="s">
        <v>1889</v>
      </c>
      <c r="E3531" s="31">
        <v>2</v>
      </c>
      <c r="F3531" s="31" t="s">
        <v>1895</v>
      </c>
      <c r="G3531" s="32">
        <v>15</v>
      </c>
      <c r="H3531" s="32" t="s">
        <v>50</v>
      </c>
      <c r="I3531" s="32"/>
      <c r="J3531" s="83"/>
      <c r="K3531" s="98"/>
      <c r="L3531" s="98"/>
      <c r="M3531" s="98"/>
      <c r="N3531" s="83"/>
      <c r="O3531" s="33"/>
      <c r="P3531" s="81"/>
      <c r="Q3531" s="33"/>
      <c r="R3531" s="39" t="s">
        <v>5</v>
      </c>
    </row>
    <row r="3532" spans="1:18" ht="18" customHeight="1" x14ac:dyDescent="0.15">
      <c r="A3532" s="30">
        <v>8</v>
      </c>
      <c r="B3532" s="31" t="s">
        <v>1739</v>
      </c>
      <c r="C3532" s="31">
        <v>4</v>
      </c>
      <c r="D3532" s="31" t="s">
        <v>1889</v>
      </c>
      <c r="E3532" s="31">
        <v>2</v>
      </c>
      <c r="F3532" s="31" t="s">
        <v>1895</v>
      </c>
      <c r="G3532" s="31">
        <v>15</v>
      </c>
      <c r="H3532" s="31" t="s">
        <v>50</v>
      </c>
      <c r="I3532" s="32">
        <v>1</v>
      </c>
      <c r="J3532" s="83" t="s">
        <v>51</v>
      </c>
      <c r="K3532" s="98">
        <v>2700</v>
      </c>
      <c r="L3532" s="98">
        <v>1700</v>
      </c>
      <c r="M3532" s="98">
        <f>K3532-L3532</f>
        <v>1000</v>
      </c>
      <c r="N3532" s="83" t="s">
        <v>1914</v>
      </c>
      <c r="O3532" s="98">
        <v>1700000</v>
      </c>
      <c r="P3532" s="81"/>
      <c r="Q3532" s="33"/>
      <c r="R3532" s="39" t="s">
        <v>5</v>
      </c>
    </row>
    <row r="3533" spans="1:18" ht="18" customHeight="1" x14ac:dyDescent="0.15">
      <c r="A3533" s="30">
        <v>8</v>
      </c>
      <c r="B3533" s="31" t="s">
        <v>1739</v>
      </c>
      <c r="C3533" s="31">
        <v>4</v>
      </c>
      <c r="D3533" s="31" t="s">
        <v>1889</v>
      </c>
      <c r="E3533" s="31">
        <v>2</v>
      </c>
      <c r="F3533" s="31" t="s">
        <v>1895</v>
      </c>
      <c r="G3533" s="31">
        <v>15</v>
      </c>
      <c r="H3533" s="31" t="s">
        <v>50</v>
      </c>
      <c r="I3533" s="31">
        <v>1</v>
      </c>
      <c r="J3533" s="84" t="s">
        <v>51</v>
      </c>
      <c r="K3533" s="98"/>
      <c r="L3533" s="98"/>
      <c r="M3533" s="98"/>
      <c r="N3533" s="83" t="s">
        <v>1915</v>
      </c>
      <c r="O3533" s="98">
        <v>1000000</v>
      </c>
      <c r="P3533" s="81"/>
      <c r="Q3533" s="33"/>
      <c r="R3533" s="39" t="s">
        <v>5</v>
      </c>
    </row>
    <row r="3534" spans="1:18" ht="18" customHeight="1" x14ac:dyDescent="0.15">
      <c r="A3534" s="30">
        <v>8</v>
      </c>
      <c r="B3534" s="31" t="s">
        <v>1739</v>
      </c>
      <c r="C3534" s="31">
        <v>4</v>
      </c>
      <c r="D3534" s="31" t="s">
        <v>1889</v>
      </c>
      <c r="E3534" s="31">
        <v>2</v>
      </c>
      <c r="F3534" s="31" t="s">
        <v>1895</v>
      </c>
      <c r="G3534" s="32">
        <v>16</v>
      </c>
      <c r="H3534" s="32" t="s">
        <v>52</v>
      </c>
      <c r="I3534" s="32"/>
      <c r="J3534" s="83"/>
      <c r="K3534" s="98"/>
      <c r="L3534" s="98"/>
      <c r="M3534" s="98"/>
      <c r="N3534" s="83"/>
      <c r="O3534" s="33"/>
      <c r="P3534" s="81"/>
      <c r="Q3534" s="33"/>
      <c r="R3534" s="39" t="s">
        <v>5</v>
      </c>
    </row>
    <row r="3535" spans="1:18" ht="18" customHeight="1" x14ac:dyDescent="0.15">
      <c r="A3535" s="30">
        <v>8</v>
      </c>
      <c r="B3535" s="31" t="s">
        <v>1739</v>
      </c>
      <c r="C3535" s="31">
        <v>4</v>
      </c>
      <c r="D3535" s="31" t="s">
        <v>1889</v>
      </c>
      <c r="E3535" s="31">
        <v>2</v>
      </c>
      <c r="F3535" s="31" t="s">
        <v>1895</v>
      </c>
      <c r="G3535" s="31">
        <v>16</v>
      </c>
      <c r="H3535" s="31" t="s">
        <v>52</v>
      </c>
      <c r="I3535" s="32">
        <v>1</v>
      </c>
      <c r="J3535" s="83" t="s">
        <v>53</v>
      </c>
      <c r="K3535" s="98">
        <v>300</v>
      </c>
      <c r="L3535" s="98">
        <v>300</v>
      </c>
      <c r="M3535" s="98">
        <f>K3535-L3535</f>
        <v>0</v>
      </c>
      <c r="N3535" s="83" t="s">
        <v>1916</v>
      </c>
      <c r="O3535" s="98">
        <v>300000</v>
      </c>
      <c r="P3535" s="81"/>
      <c r="Q3535" s="33"/>
      <c r="R3535" s="39" t="s">
        <v>5</v>
      </c>
    </row>
    <row r="3536" spans="1:18" s="12" customFormat="1" ht="18" customHeight="1" x14ac:dyDescent="0.15">
      <c r="A3536" s="13">
        <v>8</v>
      </c>
      <c r="B3536" s="14" t="s">
        <v>1739</v>
      </c>
      <c r="C3536" s="15">
        <v>5</v>
      </c>
      <c r="D3536" s="15" t="s">
        <v>2980</v>
      </c>
      <c r="E3536" s="16"/>
      <c r="F3536" s="15"/>
      <c r="G3536" s="16"/>
      <c r="H3536" s="15"/>
      <c r="I3536" s="16"/>
      <c r="J3536" s="16"/>
      <c r="K3536" s="17">
        <f>IF(C3536="",SUMIFS($K3537:$K$6096,$A3537:$A$6096,A3536,$E3537:$E$6096,""),IF(E3536="",SUMIFS($K3537:$K$6096,$A3537:$A$6096,A3536,$C3537:$C$6096,C3536,$G3537:$G$6096,""),IF(G3536="",SUMIFS($K3537:$K$6096,$A3537:$A$6096,A3536,$C3537:$C$6096,C3536,$E3537:$E$6096,E3536,$R3537:$R$6096,R3536),IF(I3536="",SUMIFS($K3537:$K$6096,$A3537:$A$6096,A3536,$C3537:$C$6096,C3536,$E3537:$E$6096,E3536,$G3537:$G$6096,G3536,$R3537:$R$6096,R3536),0))))</f>
        <v>194266</v>
      </c>
      <c r="L3536" s="17">
        <f>IF(C3536="",SUMIFS($L3537:$L$6096,$A3537:$A$6096,A3536,$E3537:$E$6096,""),IF(E3536="",SUMIFS($L3537:$L$6096,$A3537:$A$6096,A3536,$C3537:$C$6096,C3536,$G3537:$G$6096,""),IF(G3536="",SUMIFS($L3537:$L$6096,$A3537:$A$6096,A3536,$C3537:$C$6096,C3536,$E3537:$E$6096,E3536,$R3537:$R$6096,R3536),IF(I3536="",SUMIFS($L3537:$L$6096,$A3537:$A$6096,A3536,$C3537:$C$6096,C3536,$E3537:$E$6096,E3536,$G3537:$G$6096,G3536,$R3537:$R$6096,R3536),0))))</f>
        <v>185741</v>
      </c>
      <c r="M3536" s="17">
        <f t="shared" ref="M3536:M3537" si="204">K3536-L3536</f>
        <v>8525</v>
      </c>
      <c r="N3536" s="58"/>
      <c r="O3536" s="72"/>
      <c r="P3536" s="18"/>
      <c r="Q3536" s="17">
        <f>IF(C3536="",SUMIFS($Q3537:$Q$6096,$A3537:$A$6096,A3536,$E3537:$E$6096,""),IF(E3536="",SUMIFS($Q3537:$Q$6096,$A3537:$A$6096,A3536,$C3537:$C$6096,C3536,$G3537:$G$6096,""),IF(G3536="",SUMIFS($Q3537:$Q$6096,$A3537:$A$6096,A3536,$C3537:$C$6096,C3536,$E3537:$E$6096,E3536,$R3537:$R$6096,R3536),IF(I3536="",SUMIFS($Q3537:$Q$6096,$A3537:$A$6096,A3536,$C3537:$C$6096,C3536,$E3537:$E$6096,E3536,$G3537:$G$6096,G3536,$R3537:$R$6096,R3536),0))))</f>
        <v>0</v>
      </c>
      <c r="R3536" s="59"/>
    </row>
    <row r="3537" spans="1:18" s="6" customFormat="1" ht="18" customHeight="1" x14ac:dyDescent="0.15">
      <c r="A3537" s="13">
        <v>8</v>
      </c>
      <c r="B3537" s="14" t="s">
        <v>3085</v>
      </c>
      <c r="C3537" s="19">
        <v>5</v>
      </c>
      <c r="D3537" s="14" t="s">
        <v>1917</v>
      </c>
      <c r="E3537" s="20">
        <v>1</v>
      </c>
      <c r="F3537" s="21" t="s">
        <v>2980</v>
      </c>
      <c r="G3537" s="20"/>
      <c r="H3537" s="21"/>
      <c r="I3537" s="20"/>
      <c r="J3537" s="20"/>
      <c r="K3537" s="22">
        <f>IF(C3537="",SUMIFS($K3538:$K$6096,$A3538:$A$6096,A3537,$E3538:$E$6096,""),IF(E3537="",SUMIFS($K3538:$K$6096,$A3538:$A$6096,A3537,$C3538:$C$6096,C3537,$G3538:$G$6096,""),IF(G3537="",SUMIFS($K3538:$K$6096,$A3538:$A$6096,A3537,$C3538:$C$6096,C3537,$E3538:$E$6096,E3537,$R3538:$R$6096,R3537),IF(I3537="",SUMIFS($K3538:$K$6096,$A3538:$A$6096,A3537,$C3538:$C$6096,C3537,$E3538:$E$6096,E3537,$G3538:$G$6096,G3537,$R3538:$R$6096,R3537),0))))</f>
        <v>194266</v>
      </c>
      <c r="L3537" s="22">
        <f>IF(C3537="",SUMIFS($L3538:$L$6096,$A3538:$A$6096,A3537,$E3538:$E$6096,""),IF(E3537="",SUMIFS($L3538:$L$6096,$A3538:$A$6096,A3537,$C3538:$C$6096,C3537,$G3538:$G$6096,""),IF(G3537="",SUMIFS($L3538:$L$6096,$A3538:$A$6096,A3537,$C3538:$C$6096,C3537,$E3538:$E$6096,E3537,$R3538:$R$6096,R3537),IF(I3537="",SUMIFS($L3538:$L$6096,$A3538:$A$6096,A3537,$C3538:$C$6096,C3537,$E3538:$E$6096,E3537,$G3538:$G$6096,G3537,$R3538:$R$6096,R3537),0))))</f>
        <v>185741</v>
      </c>
      <c r="M3537" s="22">
        <f t="shared" si="204"/>
        <v>8525</v>
      </c>
      <c r="N3537" s="77"/>
      <c r="O3537" s="23"/>
      <c r="P3537" s="60"/>
      <c r="Q3537" s="73">
        <f>IF(C3537="",SUMIFS($Q3538:$Q$6096,$A3538:$A$6096,A3537,$E3538:$E$6096,""),IF(E3537="",SUMIFS($Q3538:$Q$6096,$A3538:$A$6096,A3537,$C3538:$C$6096,C3537,$G3538:$G$6096,""),IF(G3537="",SUMIFS($Q3538:$Q$6096,$A3538:$A$6096,A3537,$C3538:$C$6096,C3537,$E3538:$E$6096,E3537,$R3538:$R$6096,R3537),IF(I3537="",SUMIFS($Q3538:$Q$6096,$A3538:$A$6096,A3537,$C3538:$C$6096,C3537,$E3538:$E$6096,E3537,$G3538:$G$6096,G3537,$R3538:$R$6096,R3537),0))))</f>
        <v>0</v>
      </c>
      <c r="R3537" s="61" t="s">
        <v>61</v>
      </c>
    </row>
    <row r="3538" spans="1:18" ht="18" customHeight="1" x14ac:dyDescent="0.15">
      <c r="A3538" s="30">
        <v>8</v>
      </c>
      <c r="B3538" s="31" t="s">
        <v>1739</v>
      </c>
      <c r="C3538" s="31">
        <v>5</v>
      </c>
      <c r="D3538" s="31" t="s">
        <v>1917</v>
      </c>
      <c r="E3538" s="31">
        <v>1</v>
      </c>
      <c r="F3538" s="31" t="s">
        <v>1917</v>
      </c>
      <c r="G3538" s="32">
        <v>28</v>
      </c>
      <c r="H3538" s="32" t="s">
        <v>882</v>
      </c>
      <c r="I3538" s="32"/>
      <c r="J3538" s="83"/>
      <c r="K3538" s="98"/>
      <c r="L3538" s="98"/>
      <c r="M3538" s="98"/>
      <c r="N3538" s="83"/>
      <c r="O3538" s="33"/>
      <c r="P3538" s="81"/>
      <c r="Q3538" s="33"/>
      <c r="R3538" s="39" t="s">
        <v>5</v>
      </c>
    </row>
    <row r="3539" spans="1:18" ht="18" customHeight="1" x14ac:dyDescent="0.15">
      <c r="A3539" s="30">
        <v>8</v>
      </c>
      <c r="B3539" s="31" t="s">
        <v>1739</v>
      </c>
      <c r="C3539" s="31">
        <v>5</v>
      </c>
      <c r="D3539" s="31" t="s">
        <v>1917</v>
      </c>
      <c r="E3539" s="31">
        <v>1</v>
      </c>
      <c r="F3539" s="31" t="s">
        <v>1917</v>
      </c>
      <c r="G3539" s="31">
        <v>28</v>
      </c>
      <c r="H3539" s="31" t="s">
        <v>882</v>
      </c>
      <c r="I3539" s="32">
        <v>2</v>
      </c>
      <c r="J3539" s="83" t="s">
        <v>1918</v>
      </c>
      <c r="K3539" s="98">
        <v>194266</v>
      </c>
      <c r="L3539" s="98">
        <v>185741</v>
      </c>
      <c r="M3539" s="98">
        <f>K3539-L3539</f>
        <v>8525</v>
      </c>
      <c r="N3539" s="83" t="s">
        <v>1919</v>
      </c>
      <c r="O3539" s="98"/>
      <c r="P3539" s="81"/>
      <c r="Q3539" s="33"/>
      <c r="R3539" s="39" t="s">
        <v>5</v>
      </c>
    </row>
    <row r="3540" spans="1:18" ht="18" customHeight="1" x14ac:dyDescent="0.15">
      <c r="A3540" s="30">
        <v>8</v>
      </c>
      <c r="B3540" s="31" t="s">
        <v>1739</v>
      </c>
      <c r="C3540" s="31">
        <v>5</v>
      </c>
      <c r="D3540" s="31" t="s">
        <v>1917</v>
      </c>
      <c r="E3540" s="31">
        <v>1</v>
      </c>
      <c r="F3540" s="31" t="s">
        <v>1917</v>
      </c>
      <c r="G3540" s="31">
        <v>28</v>
      </c>
      <c r="H3540" s="31" t="s">
        <v>882</v>
      </c>
      <c r="I3540" s="31">
        <v>2</v>
      </c>
      <c r="J3540" s="84" t="s">
        <v>1918</v>
      </c>
      <c r="K3540" s="98"/>
      <c r="L3540" s="98"/>
      <c r="M3540" s="98"/>
      <c r="N3540" s="83" t="s">
        <v>1920</v>
      </c>
      <c r="O3540" s="98">
        <v>173954000</v>
      </c>
      <c r="P3540" s="81"/>
      <c r="Q3540" s="33"/>
      <c r="R3540" s="39" t="s">
        <v>5</v>
      </c>
    </row>
    <row r="3541" spans="1:18" ht="18" customHeight="1" x14ac:dyDescent="0.15">
      <c r="A3541" s="30">
        <v>8</v>
      </c>
      <c r="B3541" s="31" t="s">
        <v>1739</v>
      </c>
      <c r="C3541" s="31">
        <v>5</v>
      </c>
      <c r="D3541" s="31" t="s">
        <v>1917</v>
      </c>
      <c r="E3541" s="31">
        <v>1</v>
      </c>
      <c r="F3541" s="31" t="s">
        <v>1917</v>
      </c>
      <c r="G3541" s="31">
        <v>28</v>
      </c>
      <c r="H3541" s="31" t="s">
        <v>882</v>
      </c>
      <c r="I3541" s="31">
        <v>2</v>
      </c>
      <c r="J3541" s="84" t="s">
        <v>1918</v>
      </c>
      <c r="K3541" s="98"/>
      <c r="L3541" s="98"/>
      <c r="M3541" s="98"/>
      <c r="N3541" s="83" t="s">
        <v>1921</v>
      </c>
      <c r="O3541" s="98">
        <v>20312000</v>
      </c>
      <c r="P3541" s="81"/>
      <c r="Q3541" s="33"/>
      <c r="R3541" s="39" t="s">
        <v>5</v>
      </c>
    </row>
    <row r="3542" spans="1:18" ht="18" customHeight="1" x14ac:dyDescent="0.15">
      <c r="A3542" s="30">
        <v>8</v>
      </c>
      <c r="B3542" s="31" t="s">
        <v>1739</v>
      </c>
      <c r="C3542" s="31">
        <v>5</v>
      </c>
      <c r="D3542" s="31" t="s">
        <v>1917</v>
      </c>
      <c r="E3542" s="31">
        <v>1</v>
      </c>
      <c r="F3542" s="31" t="s">
        <v>1917</v>
      </c>
      <c r="G3542" s="31">
        <v>28</v>
      </c>
      <c r="H3542" s="31" t="s">
        <v>882</v>
      </c>
      <c r="I3542" s="31">
        <v>2</v>
      </c>
      <c r="J3542" s="84" t="s">
        <v>1918</v>
      </c>
      <c r="K3542" s="98"/>
      <c r="L3542" s="98"/>
      <c r="M3542" s="98"/>
      <c r="N3542" s="83" t="s">
        <v>1922</v>
      </c>
      <c r="O3542" s="98"/>
      <c r="P3542" s="81"/>
      <c r="Q3542" s="33"/>
      <c r="R3542" s="39" t="s">
        <v>5</v>
      </c>
    </row>
    <row r="3543" spans="1:18" s="12" customFormat="1" ht="18" customHeight="1" x14ac:dyDescent="0.15">
      <c r="A3543" s="13">
        <v>8</v>
      </c>
      <c r="B3543" s="14" t="s">
        <v>1739</v>
      </c>
      <c r="C3543" s="15">
        <v>6</v>
      </c>
      <c r="D3543" s="15" t="s">
        <v>2981</v>
      </c>
      <c r="E3543" s="16"/>
      <c r="F3543" s="15"/>
      <c r="G3543" s="16"/>
      <c r="H3543" s="15"/>
      <c r="I3543" s="16"/>
      <c r="J3543" s="16"/>
      <c r="K3543" s="17">
        <f>IF(C3543="",SUMIFS($K3544:$K$6096,$A3544:$A$6096,A3543,$E3544:$E$6096,""),IF(E3543="",SUMIFS($K3544:$K$6096,$A3544:$A$6096,A3543,$C3544:$C$6096,C3543,$G3544:$G$6096,""),IF(G3543="",SUMIFS($K3544:$K$6096,$A3544:$A$6096,A3543,$C3544:$C$6096,C3543,$E3544:$E$6096,E3543,$R3544:$R$6096,R3543),IF(I3543="",SUMIFS($K3544:$K$6096,$A3544:$A$6096,A3543,$C3544:$C$6096,C3543,$E3544:$E$6096,E3543,$G3544:$G$6096,G3543,$R3544:$R$6096,R3543),0))))</f>
        <v>145984</v>
      </c>
      <c r="L3543" s="17">
        <f>IF(C3543="",SUMIFS($L3544:$L$6096,$A3544:$A$6096,A3543,$E3544:$E$6096,""),IF(E3543="",SUMIFS($L3544:$L$6096,$A3544:$A$6096,A3543,$C3544:$C$6096,C3543,$G3544:$G$6096,""),IF(G3543="",SUMIFS($L3544:$L$6096,$A3544:$A$6096,A3543,$C3544:$C$6096,C3543,$E3544:$E$6096,E3543,$R3544:$R$6096,R3543),IF(I3543="",SUMIFS($L3544:$L$6096,$A3544:$A$6096,A3543,$C3544:$C$6096,C3543,$E3544:$E$6096,E3543,$G3544:$G$6096,G3543,$R3544:$R$6096,R3543),0))))</f>
        <v>77315</v>
      </c>
      <c r="M3543" s="17">
        <f t="shared" ref="M3543:M3544" si="205">K3543-L3543</f>
        <v>68669</v>
      </c>
      <c r="N3543" s="58"/>
      <c r="O3543" s="72"/>
      <c r="P3543" s="18"/>
      <c r="Q3543" s="17">
        <f>IF(C3543="",SUMIFS($Q3544:$Q$6096,$A3544:$A$6096,A3543,$E3544:$E$6096,""),IF(E3543="",SUMIFS($Q3544:$Q$6096,$A3544:$A$6096,A3543,$C3544:$C$6096,C3543,$G3544:$G$6096,""),IF(G3543="",SUMIFS($Q3544:$Q$6096,$A3544:$A$6096,A3543,$C3544:$C$6096,C3543,$E3544:$E$6096,E3543,$R3544:$R$6096,R3543),IF(I3543="",SUMIFS($Q3544:$Q$6096,$A3544:$A$6096,A3543,$C3544:$C$6096,C3543,$E3544:$E$6096,E3543,$G3544:$G$6096,G3543,$R3544:$R$6096,R3543),0))))</f>
        <v>71078</v>
      </c>
      <c r="R3543" s="59"/>
    </row>
    <row r="3544" spans="1:18" s="6" customFormat="1" ht="18" customHeight="1" x14ac:dyDescent="0.15">
      <c r="A3544" s="13">
        <v>8</v>
      </c>
      <c r="B3544" s="14" t="s">
        <v>3085</v>
      </c>
      <c r="C3544" s="19">
        <v>6</v>
      </c>
      <c r="D3544" s="14" t="s">
        <v>1923</v>
      </c>
      <c r="E3544" s="20">
        <v>1</v>
      </c>
      <c r="F3544" s="21" t="s">
        <v>3098</v>
      </c>
      <c r="G3544" s="20"/>
      <c r="H3544" s="21"/>
      <c r="I3544" s="20"/>
      <c r="J3544" s="20"/>
      <c r="K3544" s="22">
        <f>IF(C3544="",SUMIFS($K3545:$K$6096,$A3545:$A$6096,A3544,$E3545:$E$6096,""),IF(E3544="",SUMIFS($K3545:$K$6096,$A3545:$A$6096,A3544,$C3545:$C$6096,C3544,$G3545:$G$6096,""),IF(G3544="",SUMIFS($K3545:$K$6096,$A3545:$A$6096,A3544,$C3545:$C$6096,C3544,$E3545:$E$6096,E3544,$R3545:$R$6096,R3544),IF(I3544="",SUMIFS($K3545:$K$6096,$A3545:$A$6096,A3544,$C3545:$C$6096,C3544,$E3545:$E$6096,E3544,$G3545:$G$6096,G3544,$R3545:$R$6096,R3544),0))))</f>
        <v>16318</v>
      </c>
      <c r="L3544" s="22">
        <f>IF(C3544="",SUMIFS($L3545:$L$6096,$A3545:$A$6096,A3544,$E3545:$E$6096,""),IF(E3544="",SUMIFS($L3545:$L$6096,$A3545:$A$6096,A3544,$C3545:$C$6096,C3544,$G3545:$G$6096,""),IF(G3544="",SUMIFS($L3545:$L$6096,$A3545:$A$6096,A3544,$C3545:$C$6096,C3544,$E3545:$E$6096,E3544,$R3545:$R$6096,R3544),IF(I3544="",SUMIFS($L3545:$L$6096,$A3545:$A$6096,A3544,$C3545:$C$6096,C3544,$E3545:$E$6096,E3544,$G3545:$G$6096,G3544,$R3545:$R$6096,R3544),0))))</f>
        <v>47489</v>
      </c>
      <c r="M3544" s="22">
        <f t="shared" si="205"/>
        <v>-31171</v>
      </c>
      <c r="N3544" s="77"/>
      <c r="O3544" s="23"/>
      <c r="P3544" s="60"/>
      <c r="Q3544" s="73">
        <f>IF(C3544="",SUMIFS($Q3545:$Q$6096,$A3545:$A$6096,A3544,$E3545:$E$6096,""),IF(E3544="",SUMIFS($Q3545:$Q$6096,$A3545:$A$6096,A3544,$C3545:$C$6096,C3544,$G3545:$G$6096,""),IF(G3544="",SUMIFS($Q3545:$Q$6096,$A3545:$A$6096,A3544,$C3545:$C$6096,C3544,$E3545:$E$6096,E3544,$R3545:$R$6096,R3544),IF(I3544="",SUMIFS($Q3545:$Q$6096,$A3545:$A$6096,A3544,$C3545:$C$6096,C3544,$E3545:$E$6096,E3544,$G3545:$G$6096,G3544,$R3545:$R$6096,R3544),0))))</f>
        <v>9078</v>
      </c>
      <c r="R3544" s="61" t="s">
        <v>61</v>
      </c>
    </row>
    <row r="3545" spans="1:18" ht="18" customHeight="1" x14ac:dyDescent="0.15">
      <c r="A3545" s="30">
        <v>8</v>
      </c>
      <c r="B3545" s="31" t="s">
        <v>1739</v>
      </c>
      <c r="C3545" s="31">
        <v>6</v>
      </c>
      <c r="D3545" s="31" t="s">
        <v>1923</v>
      </c>
      <c r="E3545" s="31">
        <v>1</v>
      </c>
      <c r="F3545" s="31" t="s">
        <v>1924</v>
      </c>
      <c r="G3545" s="32">
        <v>2</v>
      </c>
      <c r="H3545" s="32" t="s">
        <v>20</v>
      </c>
      <c r="I3545" s="32"/>
      <c r="J3545" s="83"/>
      <c r="K3545" s="98"/>
      <c r="L3545" s="98"/>
      <c r="M3545" s="98"/>
      <c r="N3545" s="83"/>
      <c r="O3545" s="33"/>
      <c r="P3545" s="81" t="s">
        <v>2909</v>
      </c>
      <c r="Q3545" s="33">
        <v>9078</v>
      </c>
      <c r="R3545" s="39" t="s">
        <v>5</v>
      </c>
    </row>
    <row r="3546" spans="1:18" ht="18" customHeight="1" x14ac:dyDescent="0.15">
      <c r="A3546" s="30">
        <v>8</v>
      </c>
      <c r="B3546" s="31" t="s">
        <v>1739</v>
      </c>
      <c r="C3546" s="31">
        <v>6</v>
      </c>
      <c r="D3546" s="31" t="s">
        <v>1923</v>
      </c>
      <c r="E3546" s="31">
        <v>1</v>
      </c>
      <c r="F3546" s="31" t="s">
        <v>1924</v>
      </c>
      <c r="G3546" s="31">
        <v>2</v>
      </c>
      <c r="H3546" s="31" t="s">
        <v>20</v>
      </c>
      <c r="I3546" s="32">
        <v>3</v>
      </c>
      <c r="J3546" s="83" t="s">
        <v>21</v>
      </c>
      <c r="K3546" s="98">
        <v>4461</v>
      </c>
      <c r="L3546" s="98">
        <v>4430</v>
      </c>
      <c r="M3546" s="98">
        <f>K3546-L3546</f>
        <v>31</v>
      </c>
      <c r="N3546" s="83" t="s">
        <v>70</v>
      </c>
      <c r="O3546" s="98">
        <v>4461000</v>
      </c>
      <c r="P3546" s="81"/>
      <c r="Q3546" s="33"/>
      <c r="R3546" s="39" t="s">
        <v>5</v>
      </c>
    </row>
    <row r="3547" spans="1:18" ht="18" customHeight="1" x14ac:dyDescent="0.15">
      <c r="A3547" s="30">
        <v>8</v>
      </c>
      <c r="B3547" s="31" t="s">
        <v>1739</v>
      </c>
      <c r="C3547" s="31">
        <v>6</v>
      </c>
      <c r="D3547" s="31" t="s">
        <v>1923</v>
      </c>
      <c r="E3547" s="31">
        <v>1</v>
      </c>
      <c r="F3547" s="31" t="s">
        <v>1924</v>
      </c>
      <c r="G3547" s="32">
        <v>3</v>
      </c>
      <c r="H3547" s="32" t="s">
        <v>22</v>
      </c>
      <c r="I3547" s="32"/>
      <c r="J3547" s="83"/>
      <c r="K3547" s="98"/>
      <c r="L3547" s="98"/>
      <c r="M3547" s="98"/>
      <c r="N3547" s="83"/>
      <c r="O3547" s="33"/>
      <c r="P3547" s="81"/>
      <c r="Q3547" s="33"/>
      <c r="R3547" s="39" t="s">
        <v>5</v>
      </c>
    </row>
    <row r="3548" spans="1:18" ht="18" customHeight="1" x14ac:dyDescent="0.15">
      <c r="A3548" s="30">
        <v>8</v>
      </c>
      <c r="B3548" s="31" t="s">
        <v>1739</v>
      </c>
      <c r="C3548" s="31">
        <v>6</v>
      </c>
      <c r="D3548" s="31" t="s">
        <v>1923</v>
      </c>
      <c r="E3548" s="31">
        <v>1</v>
      </c>
      <c r="F3548" s="31" t="s">
        <v>1924</v>
      </c>
      <c r="G3548" s="31">
        <v>3</v>
      </c>
      <c r="H3548" s="31" t="s">
        <v>22</v>
      </c>
      <c r="I3548" s="32">
        <v>31</v>
      </c>
      <c r="J3548" s="83" t="s">
        <v>23</v>
      </c>
      <c r="K3548" s="98">
        <v>258</v>
      </c>
      <c r="L3548" s="98">
        <v>258</v>
      </c>
      <c r="M3548" s="98">
        <f t="shared" ref="M3548:M3550" si="206">K3548-L3548</f>
        <v>0</v>
      </c>
      <c r="N3548" s="83" t="s">
        <v>70</v>
      </c>
      <c r="O3548" s="98">
        <v>258000</v>
      </c>
      <c r="P3548" s="81"/>
      <c r="Q3548" s="33"/>
      <c r="R3548" s="39" t="s">
        <v>5</v>
      </c>
    </row>
    <row r="3549" spans="1:18" ht="18" customHeight="1" x14ac:dyDescent="0.15">
      <c r="A3549" s="30">
        <v>8</v>
      </c>
      <c r="B3549" s="31" t="s">
        <v>1739</v>
      </c>
      <c r="C3549" s="31">
        <v>6</v>
      </c>
      <c r="D3549" s="31" t="s">
        <v>1923</v>
      </c>
      <c r="E3549" s="31">
        <v>1</v>
      </c>
      <c r="F3549" s="31" t="s">
        <v>1924</v>
      </c>
      <c r="G3549" s="31">
        <v>3</v>
      </c>
      <c r="H3549" s="31" t="s">
        <v>22</v>
      </c>
      <c r="I3549" s="32">
        <v>33</v>
      </c>
      <c r="J3549" s="83" t="s">
        <v>24</v>
      </c>
      <c r="K3549" s="98">
        <v>24</v>
      </c>
      <c r="L3549" s="98">
        <v>24</v>
      </c>
      <c r="M3549" s="98">
        <f t="shared" si="206"/>
        <v>0</v>
      </c>
      <c r="N3549" s="83" t="s">
        <v>70</v>
      </c>
      <c r="O3549" s="98">
        <v>24000</v>
      </c>
      <c r="P3549" s="81"/>
      <c r="Q3549" s="33"/>
      <c r="R3549" s="39" t="s">
        <v>5</v>
      </c>
    </row>
    <row r="3550" spans="1:18" ht="18" customHeight="1" x14ac:dyDescent="0.15">
      <c r="A3550" s="30">
        <v>8</v>
      </c>
      <c r="B3550" s="31" t="s">
        <v>1739</v>
      </c>
      <c r="C3550" s="31">
        <v>6</v>
      </c>
      <c r="D3550" s="31" t="s">
        <v>1923</v>
      </c>
      <c r="E3550" s="31">
        <v>1</v>
      </c>
      <c r="F3550" s="31" t="s">
        <v>1924</v>
      </c>
      <c r="G3550" s="31">
        <v>3</v>
      </c>
      <c r="H3550" s="31" t="s">
        <v>22</v>
      </c>
      <c r="I3550" s="32">
        <v>35</v>
      </c>
      <c r="J3550" s="83" t="s">
        <v>25</v>
      </c>
      <c r="K3550" s="98">
        <v>196</v>
      </c>
      <c r="L3550" s="98">
        <v>196</v>
      </c>
      <c r="M3550" s="98">
        <f t="shared" si="206"/>
        <v>0</v>
      </c>
      <c r="N3550" s="83" t="s">
        <v>25</v>
      </c>
      <c r="O3550" s="98"/>
      <c r="P3550" s="81"/>
      <c r="Q3550" s="33"/>
      <c r="R3550" s="39" t="s">
        <v>5</v>
      </c>
    </row>
    <row r="3551" spans="1:18" ht="18" customHeight="1" x14ac:dyDescent="0.15">
      <c r="A3551" s="30">
        <v>8</v>
      </c>
      <c r="B3551" s="31" t="s">
        <v>1739</v>
      </c>
      <c r="C3551" s="31">
        <v>6</v>
      </c>
      <c r="D3551" s="31" t="s">
        <v>1923</v>
      </c>
      <c r="E3551" s="31">
        <v>1</v>
      </c>
      <c r="F3551" s="31" t="s">
        <v>1924</v>
      </c>
      <c r="G3551" s="31">
        <v>3</v>
      </c>
      <c r="H3551" s="31" t="s">
        <v>22</v>
      </c>
      <c r="I3551" s="31">
        <v>35</v>
      </c>
      <c r="J3551" s="84" t="s">
        <v>25</v>
      </c>
      <c r="K3551" s="98"/>
      <c r="L3551" s="98"/>
      <c r="M3551" s="98"/>
      <c r="N3551" s="83" t="s">
        <v>4467</v>
      </c>
      <c r="O3551" s="98">
        <v>195795</v>
      </c>
      <c r="P3551" s="81"/>
      <c r="Q3551" s="33"/>
      <c r="R3551" s="39" t="s">
        <v>5</v>
      </c>
    </row>
    <row r="3552" spans="1:18" ht="18" customHeight="1" x14ac:dyDescent="0.15">
      <c r="A3552" s="30">
        <v>8</v>
      </c>
      <c r="B3552" s="31" t="s">
        <v>1739</v>
      </c>
      <c r="C3552" s="31">
        <v>6</v>
      </c>
      <c r="D3552" s="31" t="s">
        <v>1923</v>
      </c>
      <c r="E3552" s="31">
        <v>1</v>
      </c>
      <c r="F3552" s="31" t="s">
        <v>1924</v>
      </c>
      <c r="G3552" s="31">
        <v>3</v>
      </c>
      <c r="H3552" s="31" t="s">
        <v>22</v>
      </c>
      <c r="I3552" s="32">
        <v>39</v>
      </c>
      <c r="J3552" s="83" t="s">
        <v>26</v>
      </c>
      <c r="K3552" s="98">
        <v>1118</v>
      </c>
      <c r="L3552" s="98">
        <v>1111</v>
      </c>
      <c r="M3552" s="98">
        <f t="shared" ref="M3552:M3554" si="207">K3552-L3552</f>
        <v>7</v>
      </c>
      <c r="N3552" s="83" t="s">
        <v>70</v>
      </c>
      <c r="O3552" s="98">
        <v>1117532</v>
      </c>
      <c r="P3552" s="81"/>
      <c r="Q3552" s="33"/>
      <c r="R3552" s="39" t="s">
        <v>5</v>
      </c>
    </row>
    <row r="3553" spans="1:18" ht="18" customHeight="1" x14ac:dyDescent="0.15">
      <c r="A3553" s="30">
        <v>8</v>
      </c>
      <c r="B3553" s="31" t="s">
        <v>1739</v>
      </c>
      <c r="C3553" s="31">
        <v>6</v>
      </c>
      <c r="D3553" s="31" t="s">
        <v>1923</v>
      </c>
      <c r="E3553" s="31">
        <v>1</v>
      </c>
      <c r="F3553" s="31" t="s">
        <v>1924</v>
      </c>
      <c r="G3553" s="31">
        <v>3</v>
      </c>
      <c r="H3553" s="31" t="s">
        <v>22</v>
      </c>
      <c r="I3553" s="32">
        <v>40</v>
      </c>
      <c r="J3553" s="83" t="s">
        <v>27</v>
      </c>
      <c r="K3553" s="98">
        <v>756</v>
      </c>
      <c r="L3553" s="98">
        <v>730</v>
      </c>
      <c r="M3553" s="98">
        <f t="shared" si="207"/>
        <v>26</v>
      </c>
      <c r="N3553" s="83" t="s">
        <v>70</v>
      </c>
      <c r="O3553" s="98">
        <v>755392</v>
      </c>
      <c r="P3553" s="81"/>
      <c r="Q3553" s="33"/>
      <c r="R3553" s="39" t="s">
        <v>5</v>
      </c>
    </row>
    <row r="3554" spans="1:18" ht="18" customHeight="1" x14ac:dyDescent="0.15">
      <c r="A3554" s="30">
        <v>8</v>
      </c>
      <c r="B3554" s="31" t="s">
        <v>1739</v>
      </c>
      <c r="C3554" s="31">
        <v>6</v>
      </c>
      <c r="D3554" s="31" t="s">
        <v>1923</v>
      </c>
      <c r="E3554" s="31">
        <v>1</v>
      </c>
      <c r="F3554" s="31" t="s">
        <v>1924</v>
      </c>
      <c r="G3554" s="31">
        <v>3</v>
      </c>
      <c r="H3554" s="31" t="s">
        <v>22</v>
      </c>
      <c r="I3554" s="32">
        <v>41</v>
      </c>
      <c r="J3554" s="83" t="s">
        <v>75</v>
      </c>
      <c r="K3554" s="98">
        <v>89</v>
      </c>
      <c r="L3554" s="98">
        <v>89</v>
      </c>
      <c r="M3554" s="98">
        <f t="shared" si="207"/>
        <v>0</v>
      </c>
      <c r="N3554" s="83" t="s">
        <v>70</v>
      </c>
      <c r="O3554" s="98">
        <v>89000</v>
      </c>
      <c r="P3554" s="81"/>
      <c r="Q3554" s="33"/>
      <c r="R3554" s="39" t="s">
        <v>5</v>
      </c>
    </row>
    <row r="3555" spans="1:18" ht="18" customHeight="1" x14ac:dyDescent="0.15">
      <c r="A3555" s="30">
        <v>8</v>
      </c>
      <c r="B3555" s="31" t="s">
        <v>1739</v>
      </c>
      <c r="C3555" s="31">
        <v>6</v>
      </c>
      <c r="D3555" s="31" t="s">
        <v>1923</v>
      </c>
      <c r="E3555" s="31">
        <v>1</v>
      </c>
      <c r="F3555" s="31" t="s">
        <v>1924</v>
      </c>
      <c r="G3555" s="32">
        <v>4</v>
      </c>
      <c r="H3555" s="32" t="s">
        <v>28</v>
      </c>
      <c r="I3555" s="32"/>
      <c r="J3555" s="83"/>
      <c r="K3555" s="98"/>
      <c r="L3555" s="98"/>
      <c r="M3555" s="98"/>
      <c r="N3555" s="83"/>
      <c r="O3555" s="33"/>
      <c r="P3555" s="81"/>
      <c r="Q3555" s="33"/>
      <c r="R3555" s="39" t="s">
        <v>5</v>
      </c>
    </row>
    <row r="3556" spans="1:18" ht="18" customHeight="1" x14ac:dyDescent="0.15">
      <c r="A3556" s="30">
        <v>8</v>
      </c>
      <c r="B3556" s="31" t="s">
        <v>1739</v>
      </c>
      <c r="C3556" s="31">
        <v>6</v>
      </c>
      <c r="D3556" s="31" t="s">
        <v>1923</v>
      </c>
      <c r="E3556" s="31">
        <v>1</v>
      </c>
      <c r="F3556" s="31" t="s">
        <v>1924</v>
      </c>
      <c r="G3556" s="31">
        <v>4</v>
      </c>
      <c r="H3556" s="31" t="s">
        <v>28</v>
      </c>
      <c r="I3556" s="32">
        <v>31</v>
      </c>
      <c r="J3556" s="83" t="s">
        <v>29</v>
      </c>
      <c r="K3556" s="98">
        <v>1454</v>
      </c>
      <c r="L3556" s="98">
        <v>1448</v>
      </c>
      <c r="M3556" s="98">
        <f>K3556-L3556</f>
        <v>6</v>
      </c>
      <c r="N3556" s="83" t="s">
        <v>70</v>
      </c>
      <c r="O3556" s="98">
        <v>1453929</v>
      </c>
      <c r="P3556" s="81"/>
      <c r="Q3556" s="33"/>
      <c r="R3556" s="39" t="s">
        <v>5</v>
      </c>
    </row>
    <row r="3557" spans="1:18" ht="18" customHeight="1" x14ac:dyDescent="0.15">
      <c r="A3557" s="30">
        <v>8</v>
      </c>
      <c r="B3557" s="31" t="s">
        <v>1739</v>
      </c>
      <c r="C3557" s="31">
        <v>6</v>
      </c>
      <c r="D3557" s="31" t="s">
        <v>1923</v>
      </c>
      <c r="E3557" s="31">
        <v>1</v>
      </c>
      <c r="F3557" s="31" t="s">
        <v>1924</v>
      </c>
      <c r="G3557" s="32">
        <v>11</v>
      </c>
      <c r="H3557" s="32" t="s">
        <v>33</v>
      </c>
      <c r="I3557" s="32"/>
      <c r="J3557" s="83"/>
      <c r="K3557" s="98"/>
      <c r="L3557" s="98"/>
      <c r="M3557" s="98"/>
      <c r="N3557" s="83"/>
      <c r="O3557" s="33"/>
      <c r="P3557" s="81"/>
      <c r="Q3557" s="33"/>
      <c r="R3557" s="39" t="s">
        <v>5</v>
      </c>
    </row>
    <row r="3558" spans="1:18" ht="18" customHeight="1" x14ac:dyDescent="0.15">
      <c r="A3558" s="30">
        <v>8</v>
      </c>
      <c r="B3558" s="31" t="s">
        <v>1739</v>
      </c>
      <c r="C3558" s="31">
        <v>6</v>
      </c>
      <c r="D3558" s="31" t="s">
        <v>1923</v>
      </c>
      <c r="E3558" s="31">
        <v>1</v>
      </c>
      <c r="F3558" s="31" t="s">
        <v>1924</v>
      </c>
      <c r="G3558" s="31">
        <v>11</v>
      </c>
      <c r="H3558" s="31" t="s">
        <v>33</v>
      </c>
      <c r="I3558" s="32">
        <v>1</v>
      </c>
      <c r="J3558" s="83" t="s">
        <v>34</v>
      </c>
      <c r="K3558" s="98">
        <v>100</v>
      </c>
      <c r="L3558" s="98">
        <v>100</v>
      </c>
      <c r="M3558" s="98">
        <f t="shared" ref="M3558:M3561" si="208">K3558-L3558</f>
        <v>0</v>
      </c>
      <c r="N3558" s="83" t="s">
        <v>1925</v>
      </c>
      <c r="O3558" s="98">
        <v>100000</v>
      </c>
      <c r="P3558" s="81"/>
      <c r="Q3558" s="33"/>
      <c r="R3558" s="39" t="s">
        <v>5</v>
      </c>
    </row>
    <row r="3559" spans="1:18" ht="18" customHeight="1" x14ac:dyDescent="0.15">
      <c r="A3559" s="30">
        <v>8</v>
      </c>
      <c r="B3559" s="31" t="s">
        <v>1739</v>
      </c>
      <c r="C3559" s="31">
        <v>6</v>
      </c>
      <c r="D3559" s="31" t="s">
        <v>1923</v>
      </c>
      <c r="E3559" s="31">
        <v>1</v>
      </c>
      <c r="F3559" s="31" t="s">
        <v>1924</v>
      </c>
      <c r="G3559" s="31">
        <v>11</v>
      </c>
      <c r="H3559" s="31" t="s">
        <v>33</v>
      </c>
      <c r="I3559" s="32">
        <v>4</v>
      </c>
      <c r="J3559" s="83" t="s">
        <v>111</v>
      </c>
      <c r="K3559" s="98">
        <v>54</v>
      </c>
      <c r="L3559" s="98">
        <v>54</v>
      </c>
      <c r="M3559" s="98">
        <f t="shared" si="208"/>
        <v>0</v>
      </c>
      <c r="N3559" s="83" t="s">
        <v>1926</v>
      </c>
      <c r="O3559" s="98">
        <v>54000</v>
      </c>
      <c r="P3559" s="81"/>
      <c r="Q3559" s="33"/>
      <c r="R3559" s="39" t="s">
        <v>5</v>
      </c>
    </row>
    <row r="3560" spans="1:18" ht="18" customHeight="1" x14ac:dyDescent="0.15">
      <c r="A3560" s="30">
        <v>8</v>
      </c>
      <c r="B3560" s="31" t="s">
        <v>1739</v>
      </c>
      <c r="C3560" s="31">
        <v>6</v>
      </c>
      <c r="D3560" s="31" t="s">
        <v>1923</v>
      </c>
      <c r="E3560" s="31">
        <v>1</v>
      </c>
      <c r="F3560" s="31" t="s">
        <v>1924</v>
      </c>
      <c r="G3560" s="31">
        <v>11</v>
      </c>
      <c r="H3560" s="31" t="s">
        <v>33</v>
      </c>
      <c r="I3560" s="32">
        <v>5</v>
      </c>
      <c r="J3560" s="83" t="s">
        <v>47</v>
      </c>
      <c r="K3560" s="98">
        <v>20</v>
      </c>
      <c r="L3560" s="98">
        <v>20</v>
      </c>
      <c r="M3560" s="98">
        <f t="shared" si="208"/>
        <v>0</v>
      </c>
      <c r="N3560" s="83" t="s">
        <v>1927</v>
      </c>
      <c r="O3560" s="98">
        <v>20000</v>
      </c>
      <c r="P3560" s="81"/>
      <c r="Q3560" s="33"/>
      <c r="R3560" s="39" t="s">
        <v>5</v>
      </c>
    </row>
    <row r="3561" spans="1:18" ht="18" customHeight="1" x14ac:dyDescent="0.15">
      <c r="A3561" s="30">
        <v>8</v>
      </c>
      <c r="B3561" s="31" t="s">
        <v>1739</v>
      </c>
      <c r="C3561" s="31">
        <v>6</v>
      </c>
      <c r="D3561" s="31" t="s">
        <v>1923</v>
      </c>
      <c r="E3561" s="31">
        <v>1</v>
      </c>
      <c r="F3561" s="31" t="s">
        <v>1924</v>
      </c>
      <c r="G3561" s="31">
        <v>11</v>
      </c>
      <c r="H3561" s="31" t="s">
        <v>33</v>
      </c>
      <c r="I3561" s="32">
        <v>6</v>
      </c>
      <c r="J3561" s="83" t="s">
        <v>48</v>
      </c>
      <c r="K3561" s="98">
        <v>3000</v>
      </c>
      <c r="L3561" s="98">
        <v>3000</v>
      </c>
      <c r="M3561" s="98">
        <f t="shared" si="208"/>
        <v>0</v>
      </c>
      <c r="N3561" s="83" t="s">
        <v>1928</v>
      </c>
      <c r="O3561" s="98">
        <v>3000000</v>
      </c>
      <c r="P3561" s="81"/>
      <c r="Q3561" s="33"/>
      <c r="R3561" s="39" t="s">
        <v>5</v>
      </c>
    </row>
    <row r="3562" spans="1:18" ht="18" customHeight="1" x14ac:dyDescent="0.15">
      <c r="A3562" s="30">
        <v>8</v>
      </c>
      <c r="B3562" s="31" t="s">
        <v>1739</v>
      </c>
      <c r="C3562" s="31">
        <v>6</v>
      </c>
      <c r="D3562" s="31" t="s">
        <v>1923</v>
      </c>
      <c r="E3562" s="31">
        <v>1</v>
      </c>
      <c r="F3562" s="31" t="s">
        <v>1924</v>
      </c>
      <c r="G3562" s="32">
        <v>12</v>
      </c>
      <c r="H3562" s="32" t="s">
        <v>36</v>
      </c>
      <c r="I3562" s="32"/>
      <c r="J3562" s="83"/>
      <c r="K3562" s="98"/>
      <c r="L3562" s="98"/>
      <c r="M3562" s="98"/>
      <c r="N3562" s="83"/>
      <c r="O3562" s="33"/>
      <c r="P3562" s="81"/>
      <c r="Q3562" s="33"/>
      <c r="R3562" s="39" t="s">
        <v>5</v>
      </c>
    </row>
    <row r="3563" spans="1:18" ht="18" customHeight="1" x14ac:dyDescent="0.15">
      <c r="A3563" s="30">
        <v>8</v>
      </c>
      <c r="B3563" s="31" t="s">
        <v>1739</v>
      </c>
      <c r="C3563" s="31">
        <v>6</v>
      </c>
      <c r="D3563" s="31" t="s">
        <v>1923</v>
      </c>
      <c r="E3563" s="31">
        <v>1</v>
      </c>
      <c r="F3563" s="31" t="s">
        <v>1924</v>
      </c>
      <c r="G3563" s="31">
        <v>12</v>
      </c>
      <c r="H3563" s="31" t="s">
        <v>36</v>
      </c>
      <c r="I3563" s="32">
        <v>1</v>
      </c>
      <c r="J3563" s="83" t="s">
        <v>37</v>
      </c>
      <c r="K3563" s="98">
        <v>60</v>
      </c>
      <c r="L3563" s="98">
        <v>60</v>
      </c>
      <c r="M3563" s="98">
        <f>K3563-L3563</f>
        <v>0</v>
      </c>
      <c r="N3563" s="83" t="s">
        <v>4468</v>
      </c>
      <c r="O3563" s="98">
        <v>39360</v>
      </c>
      <c r="P3563" s="81"/>
      <c r="Q3563" s="33"/>
      <c r="R3563" s="39" t="s">
        <v>5</v>
      </c>
    </row>
    <row r="3564" spans="1:18" ht="18" customHeight="1" x14ac:dyDescent="0.15">
      <c r="A3564" s="30">
        <v>8</v>
      </c>
      <c r="B3564" s="31" t="s">
        <v>1739</v>
      </c>
      <c r="C3564" s="31">
        <v>6</v>
      </c>
      <c r="D3564" s="31" t="s">
        <v>1923</v>
      </c>
      <c r="E3564" s="31">
        <v>1</v>
      </c>
      <c r="F3564" s="31" t="s">
        <v>1924</v>
      </c>
      <c r="G3564" s="31">
        <v>12</v>
      </c>
      <c r="H3564" s="31" t="s">
        <v>36</v>
      </c>
      <c r="I3564" s="31">
        <v>1</v>
      </c>
      <c r="J3564" s="84" t="s">
        <v>37</v>
      </c>
      <c r="K3564" s="98"/>
      <c r="L3564" s="98"/>
      <c r="M3564" s="98"/>
      <c r="N3564" s="83" t="s">
        <v>4469</v>
      </c>
      <c r="O3564" s="98">
        <v>19680</v>
      </c>
      <c r="P3564" s="81"/>
      <c r="Q3564" s="33"/>
      <c r="R3564" s="39" t="s">
        <v>5</v>
      </c>
    </row>
    <row r="3565" spans="1:18" ht="18" customHeight="1" x14ac:dyDescent="0.15">
      <c r="A3565" s="30">
        <v>8</v>
      </c>
      <c r="B3565" s="31" t="s">
        <v>1739</v>
      </c>
      <c r="C3565" s="31">
        <v>6</v>
      </c>
      <c r="D3565" s="31" t="s">
        <v>1923</v>
      </c>
      <c r="E3565" s="31">
        <v>1</v>
      </c>
      <c r="F3565" s="31" t="s">
        <v>1924</v>
      </c>
      <c r="G3565" s="31">
        <v>12</v>
      </c>
      <c r="H3565" s="31" t="s">
        <v>36</v>
      </c>
      <c r="I3565" s="32">
        <v>11</v>
      </c>
      <c r="J3565" s="83" t="s">
        <v>38</v>
      </c>
      <c r="K3565" s="98">
        <v>328</v>
      </c>
      <c r="L3565" s="98">
        <v>100</v>
      </c>
      <c r="M3565" s="98">
        <f>K3565-L3565</f>
        <v>228</v>
      </c>
      <c r="N3565" s="83" t="s">
        <v>1929</v>
      </c>
      <c r="O3565" s="98">
        <v>327487</v>
      </c>
      <c r="P3565" s="81"/>
      <c r="Q3565" s="33"/>
      <c r="R3565" s="39" t="s">
        <v>5</v>
      </c>
    </row>
    <row r="3566" spans="1:18" ht="18" customHeight="1" x14ac:dyDescent="0.15">
      <c r="A3566" s="30">
        <v>8</v>
      </c>
      <c r="B3566" s="31" t="s">
        <v>1739</v>
      </c>
      <c r="C3566" s="31">
        <v>6</v>
      </c>
      <c r="D3566" s="31" t="s">
        <v>1923</v>
      </c>
      <c r="E3566" s="31">
        <v>1</v>
      </c>
      <c r="F3566" s="31" t="s">
        <v>1924</v>
      </c>
      <c r="G3566" s="32">
        <v>13</v>
      </c>
      <c r="H3566" s="32" t="s">
        <v>1930</v>
      </c>
      <c r="I3566" s="32"/>
      <c r="J3566" s="83"/>
      <c r="K3566" s="98"/>
      <c r="L3566" s="98"/>
      <c r="M3566" s="98"/>
      <c r="N3566" s="83"/>
      <c r="O3566" s="33"/>
      <c r="P3566" s="81"/>
      <c r="Q3566" s="33"/>
      <c r="R3566" s="39" t="s">
        <v>5</v>
      </c>
    </row>
    <row r="3567" spans="1:18" ht="18" customHeight="1" x14ac:dyDescent="0.15">
      <c r="A3567" s="30">
        <v>8</v>
      </c>
      <c r="B3567" s="31" t="s">
        <v>1739</v>
      </c>
      <c r="C3567" s="31">
        <v>6</v>
      </c>
      <c r="D3567" s="31" t="s">
        <v>1923</v>
      </c>
      <c r="E3567" s="31">
        <v>1</v>
      </c>
      <c r="F3567" s="31" t="s">
        <v>1924</v>
      </c>
      <c r="G3567" s="31">
        <v>13</v>
      </c>
      <c r="H3567" s="31" t="s">
        <v>1930</v>
      </c>
      <c r="I3567" s="32">
        <v>21</v>
      </c>
      <c r="J3567" s="83" t="s">
        <v>117</v>
      </c>
      <c r="K3567" s="98">
        <v>500</v>
      </c>
      <c r="L3567" s="98">
        <v>500</v>
      </c>
      <c r="M3567" s="98">
        <f>K3567-L3567</f>
        <v>0</v>
      </c>
      <c r="N3567" s="83" t="s">
        <v>1931</v>
      </c>
      <c r="O3567" s="98">
        <v>500000</v>
      </c>
      <c r="P3567" s="81"/>
      <c r="Q3567" s="33"/>
      <c r="R3567" s="39" t="s">
        <v>5</v>
      </c>
    </row>
    <row r="3568" spans="1:18" ht="18" customHeight="1" x14ac:dyDescent="0.15">
      <c r="A3568" s="30">
        <v>8</v>
      </c>
      <c r="B3568" s="31" t="s">
        <v>1739</v>
      </c>
      <c r="C3568" s="31">
        <v>6</v>
      </c>
      <c r="D3568" s="31" t="s">
        <v>1923</v>
      </c>
      <c r="E3568" s="31">
        <v>1</v>
      </c>
      <c r="F3568" s="31" t="s">
        <v>1924</v>
      </c>
      <c r="G3568" s="31">
        <v>13</v>
      </c>
      <c r="H3568" s="31" t="s">
        <v>1930</v>
      </c>
      <c r="I3568" s="31">
        <v>21</v>
      </c>
      <c r="J3568" s="84" t="s">
        <v>117</v>
      </c>
      <c r="K3568" s="98"/>
      <c r="L3568" s="98"/>
      <c r="M3568" s="98"/>
      <c r="N3568" s="83" t="s">
        <v>1932</v>
      </c>
      <c r="O3568" s="98"/>
      <c r="P3568" s="81"/>
      <c r="Q3568" s="33"/>
      <c r="R3568" s="39" t="s">
        <v>5</v>
      </c>
    </row>
    <row r="3569" spans="1:18" ht="18" customHeight="1" x14ac:dyDescent="0.15">
      <c r="A3569" s="30">
        <v>8</v>
      </c>
      <c r="B3569" s="31" t="s">
        <v>1739</v>
      </c>
      <c r="C3569" s="31">
        <v>6</v>
      </c>
      <c r="D3569" s="31" t="s">
        <v>1923</v>
      </c>
      <c r="E3569" s="31">
        <v>1</v>
      </c>
      <c r="F3569" s="31" t="s">
        <v>1924</v>
      </c>
      <c r="G3569" s="31">
        <v>13</v>
      </c>
      <c r="H3569" s="31" t="s">
        <v>1930</v>
      </c>
      <c r="I3569" s="32">
        <v>32</v>
      </c>
      <c r="J3569" s="83" t="s">
        <v>259</v>
      </c>
      <c r="K3569" s="98">
        <v>600</v>
      </c>
      <c r="L3569" s="98">
        <v>1400</v>
      </c>
      <c r="M3569" s="98">
        <f>K3569-L3569</f>
        <v>-800</v>
      </c>
      <c r="N3569" s="83" t="s">
        <v>1933</v>
      </c>
      <c r="O3569" s="98">
        <v>600000</v>
      </c>
      <c r="P3569" s="81"/>
      <c r="Q3569" s="33"/>
      <c r="R3569" s="39" t="s">
        <v>5</v>
      </c>
    </row>
    <row r="3570" spans="1:18" ht="18" customHeight="1" x14ac:dyDescent="0.15">
      <c r="A3570" s="30">
        <v>8</v>
      </c>
      <c r="B3570" s="31" t="s">
        <v>1739</v>
      </c>
      <c r="C3570" s="31">
        <v>6</v>
      </c>
      <c r="D3570" s="31" t="s">
        <v>1923</v>
      </c>
      <c r="E3570" s="31">
        <v>1</v>
      </c>
      <c r="F3570" s="31" t="s">
        <v>1924</v>
      </c>
      <c r="G3570" s="32">
        <v>15</v>
      </c>
      <c r="H3570" s="32" t="s">
        <v>50</v>
      </c>
      <c r="I3570" s="32"/>
      <c r="J3570" s="83"/>
      <c r="K3570" s="98"/>
      <c r="L3570" s="98"/>
      <c r="M3570" s="98"/>
      <c r="N3570" s="83"/>
      <c r="O3570" s="33"/>
      <c r="P3570" s="81"/>
      <c r="Q3570" s="33"/>
      <c r="R3570" s="39" t="s">
        <v>5</v>
      </c>
    </row>
    <row r="3571" spans="1:18" ht="18" customHeight="1" x14ac:dyDescent="0.15">
      <c r="A3571" s="30">
        <v>8</v>
      </c>
      <c r="B3571" s="31" t="s">
        <v>1739</v>
      </c>
      <c r="C3571" s="31">
        <v>6</v>
      </c>
      <c r="D3571" s="31" t="s">
        <v>1923</v>
      </c>
      <c r="E3571" s="31">
        <v>1</v>
      </c>
      <c r="F3571" s="31" t="s">
        <v>1924</v>
      </c>
      <c r="G3571" s="31">
        <v>15</v>
      </c>
      <c r="H3571" s="31" t="s">
        <v>50</v>
      </c>
      <c r="I3571" s="32">
        <v>1</v>
      </c>
      <c r="J3571" s="83" t="s">
        <v>51</v>
      </c>
      <c r="K3571" s="98">
        <v>0</v>
      </c>
      <c r="L3571" s="98">
        <v>30000</v>
      </c>
      <c r="M3571" s="98">
        <f t="shared" ref="M3571:M3572" si="209">K3571-L3571</f>
        <v>-30000</v>
      </c>
      <c r="N3571" s="83"/>
      <c r="O3571" s="98"/>
      <c r="P3571" s="81"/>
      <c r="Q3571" s="33"/>
      <c r="R3571" s="39" t="s">
        <v>5</v>
      </c>
    </row>
    <row r="3572" spans="1:18" ht="18" customHeight="1" x14ac:dyDescent="0.15">
      <c r="A3572" s="30">
        <v>8</v>
      </c>
      <c r="B3572" s="31" t="s">
        <v>1739</v>
      </c>
      <c r="C3572" s="31">
        <v>6</v>
      </c>
      <c r="D3572" s="31" t="s">
        <v>1923</v>
      </c>
      <c r="E3572" s="31">
        <v>1</v>
      </c>
      <c r="F3572" s="31" t="s">
        <v>1924</v>
      </c>
      <c r="G3572" s="31">
        <v>15</v>
      </c>
      <c r="H3572" s="31" t="s">
        <v>50</v>
      </c>
      <c r="I3572" s="32">
        <v>2</v>
      </c>
      <c r="J3572" s="83" t="s">
        <v>280</v>
      </c>
      <c r="K3572" s="98">
        <v>3300</v>
      </c>
      <c r="L3572" s="98">
        <v>3969</v>
      </c>
      <c r="M3572" s="98">
        <f t="shared" si="209"/>
        <v>-669</v>
      </c>
      <c r="N3572" s="83" t="s">
        <v>1934</v>
      </c>
      <c r="O3572" s="98">
        <v>3300000</v>
      </c>
      <c r="P3572" s="81"/>
      <c r="Q3572" s="33"/>
      <c r="R3572" s="39" t="s">
        <v>5</v>
      </c>
    </row>
    <row r="3573" spans="1:18" s="6" customFormat="1" ht="18" customHeight="1" x14ac:dyDescent="0.15">
      <c r="A3573" s="13">
        <v>8</v>
      </c>
      <c r="B3573" s="14" t="s">
        <v>3085</v>
      </c>
      <c r="C3573" s="19">
        <v>6</v>
      </c>
      <c r="D3573" s="14" t="s">
        <v>1923</v>
      </c>
      <c r="E3573" s="20">
        <v>2</v>
      </c>
      <c r="F3573" s="21" t="s">
        <v>3099</v>
      </c>
      <c r="G3573" s="20"/>
      <c r="H3573" s="21"/>
      <c r="I3573" s="20"/>
      <c r="J3573" s="20"/>
      <c r="K3573" s="22">
        <f>IF(C3573="",SUMIFS($K3574:$K$6096,$A3574:$A$6096,A3573,$E3574:$E$6096,""),IF(E3573="",SUMIFS($K3574:$K$6096,$A3574:$A$6096,A3573,$C3574:$C$6096,C3573,$G3574:$G$6096,""),IF(G3573="",SUMIFS($K3574:$K$6096,$A3574:$A$6096,A3573,$C3574:$C$6096,C3573,$E3574:$E$6096,E3573,$R3574:$R$6096,R3573),IF(I3573="",SUMIFS($K3574:$K$6096,$A3574:$A$6096,A3573,$C3574:$C$6096,C3573,$E3574:$E$6096,E3573,$G3574:$G$6096,G3573,$R3574:$R$6096,R3573),0))))</f>
        <v>129666</v>
      </c>
      <c r="L3573" s="22">
        <f>IF(C3573="",SUMIFS($L3574:$L$6096,$A3574:$A$6096,A3573,$E3574:$E$6096,""),IF(E3573="",SUMIFS($L3574:$L$6096,$A3574:$A$6096,A3573,$C3574:$C$6096,C3573,$G3574:$G$6096,""),IF(G3573="",SUMIFS($L3574:$L$6096,$A3574:$A$6096,A3573,$C3574:$C$6096,C3573,$E3574:$E$6096,E3573,$R3574:$R$6096,R3573),IF(I3573="",SUMIFS($L3574:$L$6096,$A3574:$A$6096,A3573,$C3574:$C$6096,C3573,$E3574:$E$6096,E3573,$G3574:$G$6096,G3573,$R3574:$R$6096,R3573),0))))</f>
        <v>29826</v>
      </c>
      <c r="M3573" s="22">
        <f t="shared" ref="M3573" si="210">K3573-L3573</f>
        <v>99840</v>
      </c>
      <c r="N3573" s="77"/>
      <c r="O3573" s="23"/>
      <c r="P3573" s="60"/>
      <c r="Q3573" s="73">
        <f>IF(C3573="",SUMIFS($Q3574:$Q$6096,$A3574:$A$6096,A3573,$E3574:$E$6096,""),IF(E3573="",SUMIFS($Q3574:$Q$6096,$A3574:$A$6096,A3573,$C3574:$C$6096,C3573,$G3574:$G$6096,""),IF(G3573="",SUMIFS($Q3574:$Q$6096,$A3574:$A$6096,A3573,$C3574:$C$6096,C3573,$E3574:$E$6096,E3573,$R3574:$R$6096,R3573),IF(I3573="",SUMIFS($Q3574:$Q$6096,$A3574:$A$6096,A3573,$C3574:$C$6096,C3573,$E3574:$E$6096,E3573,$G3574:$G$6096,G3573,$R3574:$R$6096,R3573),0))))</f>
        <v>62000</v>
      </c>
      <c r="R3573" s="61" t="s">
        <v>61</v>
      </c>
    </row>
    <row r="3574" spans="1:18" ht="18" customHeight="1" x14ac:dyDescent="0.15">
      <c r="A3574" s="30">
        <v>8</v>
      </c>
      <c r="B3574" s="31" t="s">
        <v>1739</v>
      </c>
      <c r="C3574" s="31">
        <v>6</v>
      </c>
      <c r="D3574" s="31" t="s">
        <v>1923</v>
      </c>
      <c r="E3574" s="31">
        <v>2</v>
      </c>
      <c r="F3574" s="31" t="s">
        <v>1935</v>
      </c>
      <c r="G3574" s="32">
        <v>11</v>
      </c>
      <c r="H3574" s="32" t="s">
        <v>33</v>
      </c>
      <c r="I3574" s="32"/>
      <c r="J3574" s="83"/>
      <c r="K3574" s="98"/>
      <c r="L3574" s="98"/>
      <c r="M3574" s="98"/>
      <c r="N3574" s="83"/>
      <c r="O3574" s="33"/>
      <c r="P3574" s="81" t="s">
        <v>4907</v>
      </c>
      <c r="Q3574" s="33">
        <v>62000</v>
      </c>
      <c r="R3574" s="39" t="s">
        <v>5</v>
      </c>
    </row>
    <row r="3575" spans="1:18" ht="18" customHeight="1" x14ac:dyDescent="0.15">
      <c r="A3575" s="30">
        <v>8</v>
      </c>
      <c r="B3575" s="31" t="s">
        <v>1739</v>
      </c>
      <c r="C3575" s="31">
        <v>6</v>
      </c>
      <c r="D3575" s="31" t="s">
        <v>1923</v>
      </c>
      <c r="E3575" s="31">
        <v>2</v>
      </c>
      <c r="F3575" s="31" t="s">
        <v>1935</v>
      </c>
      <c r="G3575" s="31">
        <v>11</v>
      </c>
      <c r="H3575" s="31" t="s">
        <v>33</v>
      </c>
      <c r="I3575" s="32">
        <v>1</v>
      </c>
      <c r="J3575" s="83" t="s">
        <v>34</v>
      </c>
      <c r="K3575" s="98">
        <v>50</v>
      </c>
      <c r="L3575" s="98">
        <v>50</v>
      </c>
      <c r="M3575" s="98">
        <f>K3575-L3575</f>
        <v>0</v>
      </c>
      <c r="N3575" s="83" t="s">
        <v>1936</v>
      </c>
      <c r="O3575" s="98">
        <v>50000</v>
      </c>
      <c r="P3575" s="81" t="s">
        <v>4837</v>
      </c>
      <c r="Q3575" s="33"/>
      <c r="R3575" s="39" t="s">
        <v>5</v>
      </c>
    </row>
    <row r="3576" spans="1:18" ht="18" customHeight="1" x14ac:dyDescent="0.15">
      <c r="A3576" s="30">
        <v>8</v>
      </c>
      <c r="B3576" s="31" t="s">
        <v>1739</v>
      </c>
      <c r="C3576" s="31">
        <v>6</v>
      </c>
      <c r="D3576" s="31" t="s">
        <v>1923</v>
      </c>
      <c r="E3576" s="31">
        <v>2</v>
      </c>
      <c r="F3576" s="31" t="s">
        <v>1935</v>
      </c>
      <c r="G3576" s="32">
        <v>13</v>
      </c>
      <c r="H3576" s="32" t="s">
        <v>39</v>
      </c>
      <c r="I3576" s="32"/>
      <c r="J3576" s="83"/>
      <c r="K3576" s="98"/>
      <c r="L3576" s="98"/>
      <c r="M3576" s="98"/>
      <c r="N3576" s="83"/>
      <c r="O3576" s="33"/>
      <c r="P3576" s="81"/>
      <c r="Q3576" s="33"/>
      <c r="R3576" s="39" t="s">
        <v>5</v>
      </c>
    </row>
    <row r="3577" spans="1:18" ht="18" customHeight="1" x14ac:dyDescent="0.15">
      <c r="A3577" s="30">
        <v>8</v>
      </c>
      <c r="B3577" s="31" t="s">
        <v>1739</v>
      </c>
      <c r="C3577" s="31">
        <v>6</v>
      </c>
      <c r="D3577" s="31" t="s">
        <v>1923</v>
      </c>
      <c r="E3577" s="31">
        <v>2</v>
      </c>
      <c r="F3577" s="31" t="s">
        <v>1935</v>
      </c>
      <c r="G3577" s="31">
        <v>13</v>
      </c>
      <c r="H3577" s="31" t="s">
        <v>39</v>
      </c>
      <c r="I3577" s="32">
        <v>12</v>
      </c>
      <c r="J3577" s="83" t="s">
        <v>1937</v>
      </c>
      <c r="K3577" s="98">
        <v>5616</v>
      </c>
      <c r="L3577" s="98">
        <v>0</v>
      </c>
      <c r="M3577" s="98">
        <f t="shared" ref="M3577:M3578" si="211">K3577-L3577</f>
        <v>5616</v>
      </c>
      <c r="N3577" s="83" t="s">
        <v>1938</v>
      </c>
      <c r="O3577" s="98">
        <v>5616000</v>
      </c>
      <c r="P3577" s="81"/>
      <c r="Q3577" s="33"/>
      <c r="R3577" s="39" t="s">
        <v>5</v>
      </c>
    </row>
    <row r="3578" spans="1:18" ht="18" customHeight="1" x14ac:dyDescent="0.15">
      <c r="A3578" s="30">
        <v>8</v>
      </c>
      <c r="B3578" s="31" t="s">
        <v>1739</v>
      </c>
      <c r="C3578" s="31">
        <v>6</v>
      </c>
      <c r="D3578" s="31" t="s">
        <v>1923</v>
      </c>
      <c r="E3578" s="31">
        <v>2</v>
      </c>
      <c r="F3578" s="31" t="s">
        <v>1935</v>
      </c>
      <c r="G3578" s="31">
        <v>13</v>
      </c>
      <c r="H3578" s="31" t="s">
        <v>39</v>
      </c>
      <c r="I3578" s="32">
        <v>13</v>
      </c>
      <c r="J3578" s="83" t="s">
        <v>1414</v>
      </c>
      <c r="K3578" s="98">
        <v>0</v>
      </c>
      <c r="L3578" s="98">
        <v>27216</v>
      </c>
      <c r="M3578" s="98">
        <f t="shared" si="211"/>
        <v>-27216</v>
      </c>
      <c r="N3578" s="83"/>
      <c r="O3578" s="98"/>
      <c r="P3578" s="81"/>
      <c r="Q3578" s="33"/>
      <c r="R3578" s="39" t="s">
        <v>5</v>
      </c>
    </row>
    <row r="3579" spans="1:18" ht="18" customHeight="1" x14ac:dyDescent="0.15">
      <c r="A3579" s="30">
        <v>8</v>
      </c>
      <c r="B3579" s="31" t="s">
        <v>1739</v>
      </c>
      <c r="C3579" s="31">
        <v>6</v>
      </c>
      <c r="D3579" s="31" t="s">
        <v>1923</v>
      </c>
      <c r="E3579" s="31">
        <v>2</v>
      </c>
      <c r="F3579" s="31" t="s">
        <v>1935</v>
      </c>
      <c r="G3579" s="32">
        <v>14</v>
      </c>
      <c r="H3579" s="32" t="s">
        <v>40</v>
      </c>
      <c r="I3579" s="32"/>
      <c r="J3579" s="83"/>
      <c r="K3579" s="98"/>
      <c r="L3579" s="98"/>
      <c r="M3579" s="98"/>
      <c r="N3579" s="83"/>
      <c r="O3579" s="33"/>
      <c r="P3579" s="81"/>
      <c r="Q3579" s="33"/>
      <c r="R3579" s="39" t="s">
        <v>5</v>
      </c>
    </row>
    <row r="3580" spans="1:18" ht="18" customHeight="1" x14ac:dyDescent="0.15">
      <c r="A3580" s="30">
        <v>8</v>
      </c>
      <c r="B3580" s="31" t="s">
        <v>1739</v>
      </c>
      <c r="C3580" s="31">
        <v>6</v>
      </c>
      <c r="D3580" s="31" t="s">
        <v>1923</v>
      </c>
      <c r="E3580" s="31">
        <v>2</v>
      </c>
      <c r="F3580" s="31" t="s">
        <v>1935</v>
      </c>
      <c r="G3580" s="31">
        <v>14</v>
      </c>
      <c r="H3580" s="31" t="s">
        <v>40</v>
      </c>
      <c r="I3580" s="32">
        <v>21</v>
      </c>
      <c r="J3580" s="83" t="s">
        <v>56</v>
      </c>
      <c r="K3580" s="98">
        <v>0</v>
      </c>
      <c r="L3580" s="98">
        <v>60</v>
      </c>
      <c r="M3580" s="98">
        <f>K3580-L3580</f>
        <v>-60</v>
      </c>
      <c r="N3580" s="83"/>
      <c r="O3580" s="98"/>
      <c r="P3580" s="81"/>
      <c r="Q3580" s="33"/>
      <c r="R3580" s="39" t="s">
        <v>5</v>
      </c>
    </row>
    <row r="3581" spans="1:18" ht="18" customHeight="1" x14ac:dyDescent="0.15">
      <c r="A3581" s="30">
        <v>8</v>
      </c>
      <c r="B3581" s="31" t="s">
        <v>1739</v>
      </c>
      <c r="C3581" s="31">
        <v>6</v>
      </c>
      <c r="D3581" s="31" t="s">
        <v>1923</v>
      </c>
      <c r="E3581" s="31">
        <v>2</v>
      </c>
      <c r="F3581" s="31" t="s">
        <v>1935</v>
      </c>
      <c r="G3581" s="32">
        <v>15</v>
      </c>
      <c r="H3581" s="32" t="s">
        <v>50</v>
      </c>
      <c r="I3581" s="32"/>
      <c r="J3581" s="83"/>
      <c r="K3581" s="98"/>
      <c r="L3581" s="98"/>
      <c r="M3581" s="98"/>
      <c r="N3581" s="83"/>
      <c r="O3581" s="33"/>
      <c r="P3581" s="81"/>
      <c r="Q3581" s="33"/>
      <c r="R3581" s="39" t="s">
        <v>5</v>
      </c>
    </row>
    <row r="3582" spans="1:18" ht="18" customHeight="1" x14ac:dyDescent="0.15">
      <c r="A3582" s="30">
        <v>8</v>
      </c>
      <c r="B3582" s="31" t="s">
        <v>1739</v>
      </c>
      <c r="C3582" s="31">
        <v>6</v>
      </c>
      <c r="D3582" s="31" t="s">
        <v>1923</v>
      </c>
      <c r="E3582" s="31">
        <v>2</v>
      </c>
      <c r="F3582" s="31" t="s">
        <v>1935</v>
      </c>
      <c r="G3582" s="31">
        <v>15</v>
      </c>
      <c r="H3582" s="31" t="s">
        <v>50</v>
      </c>
      <c r="I3582" s="32">
        <v>2</v>
      </c>
      <c r="J3582" s="83" t="s">
        <v>280</v>
      </c>
      <c r="K3582" s="98">
        <v>124000</v>
      </c>
      <c r="L3582" s="98">
        <v>0</v>
      </c>
      <c r="M3582" s="98">
        <f>K3582-L3582</f>
        <v>124000</v>
      </c>
      <c r="N3582" s="83" t="s">
        <v>1939</v>
      </c>
      <c r="O3582" s="98">
        <v>124000000</v>
      </c>
      <c r="P3582" s="81"/>
      <c r="Q3582" s="33"/>
      <c r="R3582" s="39" t="s">
        <v>5</v>
      </c>
    </row>
    <row r="3583" spans="1:18" s="68" customFormat="1" ht="18" customHeight="1" x14ac:dyDescent="0.15">
      <c r="A3583" s="1">
        <v>8</v>
      </c>
      <c r="B3583" s="2" t="s">
        <v>1739</v>
      </c>
      <c r="C3583" s="2">
        <v>6</v>
      </c>
      <c r="D3583" s="2" t="s">
        <v>1923</v>
      </c>
      <c r="E3583" s="2">
        <v>2</v>
      </c>
      <c r="F3583" s="2" t="s">
        <v>1935</v>
      </c>
      <c r="G3583" s="3">
        <v>17</v>
      </c>
      <c r="H3583" s="3" t="s">
        <v>2766</v>
      </c>
      <c r="I3583" s="3"/>
      <c r="J3583" s="65"/>
      <c r="K3583" s="67"/>
      <c r="L3583" s="67"/>
      <c r="M3583" s="67"/>
      <c r="N3583" s="65"/>
      <c r="O3583" s="67"/>
      <c r="P3583" s="4"/>
      <c r="Q3583" s="66"/>
      <c r="R3583" s="40" t="s">
        <v>5</v>
      </c>
    </row>
    <row r="3584" spans="1:18" s="68" customFormat="1" ht="18" customHeight="1" x14ac:dyDescent="0.15">
      <c r="A3584" s="1">
        <v>8</v>
      </c>
      <c r="B3584" s="2" t="s">
        <v>1739</v>
      </c>
      <c r="C3584" s="2">
        <v>6</v>
      </c>
      <c r="D3584" s="2" t="s">
        <v>1923</v>
      </c>
      <c r="E3584" s="2">
        <v>2</v>
      </c>
      <c r="F3584" s="2" t="s">
        <v>1935</v>
      </c>
      <c r="G3584" s="2">
        <v>17</v>
      </c>
      <c r="H3584" s="2" t="s">
        <v>2766</v>
      </c>
      <c r="I3584" s="3">
        <v>1</v>
      </c>
      <c r="J3584" s="65" t="s">
        <v>2767</v>
      </c>
      <c r="K3584" s="67">
        <v>0</v>
      </c>
      <c r="L3584" s="67">
        <v>2500</v>
      </c>
      <c r="M3584" s="98">
        <f>K3584-L3584</f>
        <v>-2500</v>
      </c>
      <c r="N3584" s="65"/>
      <c r="O3584" s="67"/>
      <c r="P3584" s="4"/>
      <c r="Q3584" s="66"/>
      <c r="R3584" s="40" t="s">
        <v>5</v>
      </c>
    </row>
    <row r="3585" spans="1:18" s="12" customFormat="1" ht="18" customHeight="1" x14ac:dyDescent="0.15">
      <c r="A3585" s="24">
        <v>9</v>
      </c>
      <c r="B3585" s="25" t="s">
        <v>1940</v>
      </c>
      <c r="C3585" s="25"/>
      <c r="D3585" s="25"/>
      <c r="E3585" s="26"/>
      <c r="F3585" s="25"/>
      <c r="G3585" s="26"/>
      <c r="H3585" s="25"/>
      <c r="I3585" s="26"/>
      <c r="J3585" s="26"/>
      <c r="K3585" s="27">
        <f>IF(C3585="",SUMIFS($K3586:$K$6096,$A3586:$A$6096,A3585,$E3586:$E$6096,""),IF(E3585="",SUMIFS($K3586:$K$6096,$A3586:$A$6096,A3585,$C3586:$C$6096,C3585,$G3586:$G$6096,""),IF(G3585="",SUMIFS($K3586:$K$6096,$A3586:$A$6096,A3585,$C3586:$C$6096,C3585,$E3586:$E$6096,E3585,$R3586:$R$6096,R3585),IF(I3585="",SUMIFS($K3586:$K$6096,$A3586:$A$6096,A3585,$C3586:$C$6096,C3585,$E3586:$E$6096,E3585,$G3586:$G$6096,G3585,$R3586:$R$6096,R3585),0))))</f>
        <v>233219</v>
      </c>
      <c r="L3585" s="27">
        <f>IF(C3585="",SUMIFS($L3586:$L$6096,$A3586:$A$6096,A3585,$E3586:$E$6096,""),IF(E3585="",SUMIFS($L3586:$L$6096,$A3586:$A$6096,A3585,$C3586:$C$6096,C3585,$G3586:$G$6096,""),IF(G3585="",SUMIFS($L3586:$L$6096,$A3586:$A$6096,A3585,$C3586:$C$6096,C3585,$E3586:$E$6096,E3585,$R3586:$R$6096,R3585),IF(I3585="",SUMIFS($L3586:$L$6096,$A3586:$A$6096,A3585,$C3586:$C$6096,C3585,$E3586:$E$6096,E3585,$G3586:$G$6096,G3585,$R3586:$R$6096,R3585),0))))</f>
        <v>223420</v>
      </c>
      <c r="M3585" s="27">
        <f>K3585-L3585</f>
        <v>9799</v>
      </c>
      <c r="N3585" s="56"/>
      <c r="O3585" s="71"/>
      <c r="P3585" s="28"/>
      <c r="Q3585" s="27">
        <f>IF(C3585="",SUMIFS($Q3586:$Q$6096,$A3586:$A$6096,A3585,$E3586:$E$6096,""),IF(E3585="",SUMIFS($Q3586:$Q$6096,$A3586:$A$6096,A3585,$C3586:$C$6096,C3585,$G3586:$G$6096,""),IF(G3585="",SUMIFS($Q3586:$Q$6096,$A3586:$A$6096,A3585,$C3586:$C$6096,C3585,$E3586:$E$6096,E3585,$R3586:$R$6096,R3585),IF(I3585="",SUMIFS($Q3586:$Q$6096,$A3586:$A$6096,A3585,$C3586:$C$6096,C3585,$E3586:$E$6096,E3585,$G3586:$G$6096,G3585,$R3586:$R$6096,R3585),0))))</f>
        <v>33883</v>
      </c>
      <c r="R3585" s="57"/>
    </row>
    <row r="3586" spans="1:18" s="12" customFormat="1" ht="18" customHeight="1" x14ac:dyDescent="0.15">
      <c r="A3586" s="13">
        <v>9</v>
      </c>
      <c r="B3586" s="14" t="s">
        <v>1940</v>
      </c>
      <c r="C3586" s="15">
        <v>1</v>
      </c>
      <c r="D3586" s="15" t="s">
        <v>2982</v>
      </c>
      <c r="E3586" s="16"/>
      <c r="F3586" s="15"/>
      <c r="G3586" s="16"/>
      <c r="H3586" s="15"/>
      <c r="I3586" s="16"/>
      <c r="J3586" s="16"/>
      <c r="K3586" s="17">
        <f>IF(C3586="",SUMIFS($K3587:$K$6096,$A3587:$A$6096,A3586,$E3587:$E$6096,""),IF(E3586="",SUMIFS($K3587:$K$6096,$A3587:$A$6096,A3586,$C3587:$C$6096,C3586,$G3587:$G$6096,""),IF(G3586="",SUMIFS($K3587:$K$6096,$A3587:$A$6096,A3586,$C3587:$C$6096,C3586,$E3587:$E$6096,E3586,$R3587:$R$6096,R3586),IF(I3586="",SUMIFS($K3587:$K$6096,$A3587:$A$6096,A3586,$C3587:$C$6096,C3586,$E3587:$E$6096,E3586,$G3587:$G$6096,G3586,$R3587:$R$6096,R3586),0))))</f>
        <v>233219</v>
      </c>
      <c r="L3586" s="17">
        <f>IF(C3586="",SUMIFS($L3587:$L$6096,$A3587:$A$6096,A3586,$E3587:$E$6096,""),IF(E3586="",SUMIFS($L3587:$L$6096,$A3587:$A$6096,A3586,$C3587:$C$6096,C3586,$G3587:$G$6096,""),IF(G3586="",SUMIFS($L3587:$L$6096,$A3587:$A$6096,A3586,$C3587:$C$6096,C3586,$E3587:$E$6096,E3586,$R3587:$R$6096,R3586),IF(I3586="",SUMIFS($L3587:$L$6096,$A3587:$A$6096,A3586,$C3587:$C$6096,C3586,$E3587:$E$6096,E3586,$G3587:$G$6096,G3586,$R3587:$R$6096,R3586),0))))</f>
        <v>223420</v>
      </c>
      <c r="M3586" s="17">
        <f t="shared" ref="M3586:M3587" si="212">K3586-L3586</f>
        <v>9799</v>
      </c>
      <c r="N3586" s="58"/>
      <c r="O3586" s="72"/>
      <c r="P3586" s="18"/>
      <c r="Q3586" s="17">
        <f>IF(C3586="",SUMIFS($Q3587:$Q$6096,$A3587:$A$6096,A3586,$E3587:$E$6096,""),IF(E3586="",SUMIFS($Q3587:$Q$6096,$A3587:$A$6096,A3586,$C3587:$C$6096,C3586,$G3587:$G$6096,""),IF(G3586="",SUMIFS($Q3587:$Q$6096,$A3587:$A$6096,A3586,$C3587:$C$6096,C3586,$E3587:$E$6096,E3586,$R3587:$R$6096,R3586),IF(I3586="",SUMIFS($Q3587:$Q$6096,$A3587:$A$6096,A3586,$C3587:$C$6096,C3586,$E3587:$E$6096,E3586,$G3587:$G$6096,G3586,$R3587:$R$6096,R3586),0))))</f>
        <v>33883</v>
      </c>
      <c r="R3586" s="59"/>
    </row>
    <row r="3587" spans="1:18" s="6" customFormat="1" ht="18" customHeight="1" x14ac:dyDescent="0.15">
      <c r="A3587" s="13">
        <v>9</v>
      </c>
      <c r="B3587" s="14" t="s">
        <v>2982</v>
      </c>
      <c r="C3587" s="19">
        <v>1</v>
      </c>
      <c r="D3587" s="14" t="s">
        <v>1940</v>
      </c>
      <c r="E3587" s="20">
        <v>1</v>
      </c>
      <c r="F3587" s="21" t="s">
        <v>3100</v>
      </c>
      <c r="G3587" s="20"/>
      <c r="H3587" s="21"/>
      <c r="I3587" s="20"/>
      <c r="J3587" s="20"/>
      <c r="K3587" s="22">
        <f>IF(C3587="",SUMIFS($K3588:$K$6096,$A3588:$A$6096,A3587,$E3588:$E$6096,""),IF(E3587="",SUMIFS($K3588:$K$6096,$A3588:$A$6096,A3587,$C3588:$C$6096,C3587,$G3588:$G$6096,""),IF(G3587="",SUMIFS($K3588:$K$6096,$A3588:$A$6096,A3587,$C3588:$C$6096,C3587,$E3588:$E$6096,E3587,$R3588:$R$6096,R3587),IF(I3587="",SUMIFS($K3588:$K$6096,$A3588:$A$6096,A3587,$C3588:$C$6096,C3587,$E3588:$E$6096,E3587,$G3588:$G$6096,G3587,$R3588:$R$6096,R3587),0))))</f>
        <v>146581</v>
      </c>
      <c r="L3587" s="22">
        <f>IF(C3587="",SUMIFS($L3588:$L$6096,$A3588:$A$6096,A3587,$E3588:$E$6096,""),IF(E3587="",SUMIFS($L3588:$L$6096,$A3588:$A$6096,A3587,$C3588:$C$6096,C3587,$G3588:$G$6096,""),IF(G3587="",SUMIFS($L3588:$L$6096,$A3588:$A$6096,A3587,$C3588:$C$6096,C3587,$E3588:$E$6096,E3587,$R3588:$R$6096,R3587),IF(I3587="",SUMIFS($L3588:$L$6096,$A3588:$A$6096,A3587,$C3588:$C$6096,C3587,$E3588:$E$6096,E3587,$G3588:$G$6096,G3587,$R3588:$R$6096,R3587),0))))</f>
        <v>141785</v>
      </c>
      <c r="M3587" s="22">
        <f t="shared" si="212"/>
        <v>4796</v>
      </c>
      <c r="N3587" s="77"/>
      <c r="O3587" s="23"/>
      <c r="P3587" s="60"/>
      <c r="Q3587" s="73">
        <f>IF(C3587="",SUMIFS($Q3588:$Q$6096,$A3588:$A$6096,A3587,$E3588:$E$6096,""),IF(E3587="",SUMIFS($Q3588:$Q$6096,$A3588:$A$6096,A3587,$C3588:$C$6096,C3587,$G3588:$G$6096,""),IF(G3587="",SUMIFS($Q3588:$Q$6096,$A3588:$A$6096,A3587,$C3588:$C$6096,C3587,$E3588:$E$6096,E3587,$R3588:$R$6096,R3587),IF(I3587="",SUMIFS($Q3588:$Q$6096,$A3588:$A$6096,A3587,$C3588:$C$6096,C3587,$E3588:$E$6096,E3587,$G3588:$G$6096,G3587,$R3588:$R$6096,R3587),0))))</f>
        <v>0</v>
      </c>
      <c r="R3587" s="61" t="s">
        <v>3000</v>
      </c>
    </row>
    <row r="3588" spans="1:18" ht="18" customHeight="1" x14ac:dyDescent="0.15">
      <c r="A3588" s="30">
        <v>9</v>
      </c>
      <c r="B3588" s="31" t="s">
        <v>1940</v>
      </c>
      <c r="C3588" s="31">
        <v>1</v>
      </c>
      <c r="D3588" s="31" t="s">
        <v>1940</v>
      </c>
      <c r="E3588" s="31">
        <v>1</v>
      </c>
      <c r="F3588" s="31" t="s">
        <v>1941</v>
      </c>
      <c r="G3588" s="32">
        <v>19</v>
      </c>
      <c r="H3588" s="32" t="s">
        <v>42</v>
      </c>
      <c r="I3588" s="32"/>
      <c r="J3588" s="83"/>
      <c r="K3588" s="98"/>
      <c r="L3588" s="98"/>
      <c r="M3588" s="98"/>
      <c r="N3588" s="83"/>
      <c r="O3588" s="33"/>
      <c r="P3588" s="81"/>
      <c r="Q3588" s="33"/>
      <c r="R3588" s="39" t="s">
        <v>133</v>
      </c>
    </row>
    <row r="3589" spans="1:18" ht="18" customHeight="1" x14ac:dyDescent="0.15">
      <c r="A3589" s="30">
        <v>9</v>
      </c>
      <c r="B3589" s="31" t="s">
        <v>1940</v>
      </c>
      <c r="C3589" s="31">
        <v>1</v>
      </c>
      <c r="D3589" s="31" t="s">
        <v>1940</v>
      </c>
      <c r="E3589" s="31">
        <v>1</v>
      </c>
      <c r="F3589" s="31" t="s">
        <v>1941</v>
      </c>
      <c r="G3589" s="31">
        <v>19</v>
      </c>
      <c r="H3589" s="31" t="s">
        <v>42</v>
      </c>
      <c r="I3589" s="32">
        <v>2</v>
      </c>
      <c r="J3589" s="83" t="s">
        <v>1942</v>
      </c>
      <c r="K3589" s="98">
        <v>146581</v>
      </c>
      <c r="L3589" s="98">
        <v>141785</v>
      </c>
      <c r="M3589" s="98">
        <f>K3589-L3589</f>
        <v>4796</v>
      </c>
      <c r="N3589" s="83" t="s">
        <v>1943</v>
      </c>
      <c r="O3589" s="98">
        <v>146581000</v>
      </c>
      <c r="P3589" s="81"/>
      <c r="Q3589" s="33"/>
      <c r="R3589" s="39" t="s">
        <v>133</v>
      </c>
    </row>
    <row r="3590" spans="1:18" s="6" customFormat="1" ht="18" customHeight="1" x14ac:dyDescent="0.15">
      <c r="A3590" s="13">
        <v>9</v>
      </c>
      <c r="B3590" s="14" t="s">
        <v>2982</v>
      </c>
      <c r="C3590" s="19">
        <v>1</v>
      </c>
      <c r="D3590" s="14" t="s">
        <v>1940</v>
      </c>
      <c r="E3590" s="20">
        <v>2</v>
      </c>
      <c r="F3590" s="21" t="s">
        <v>3101</v>
      </c>
      <c r="G3590" s="20"/>
      <c r="H3590" s="21"/>
      <c r="I3590" s="20"/>
      <c r="J3590" s="20"/>
      <c r="K3590" s="22">
        <f>IF(C3590="",SUMIFS($K3591:$K$6096,$A3591:$A$6096,A3590,$E3591:$E$6096,""),IF(E3590="",SUMIFS($K3591:$K$6096,$A3591:$A$6096,A3590,$C3591:$C$6096,C3590,$G3591:$G$6096,""),IF(G3590="",SUMIFS($K3591:$K$6096,$A3591:$A$6096,A3590,$C3591:$C$6096,C3590,$E3591:$E$6096,E3590,$R3591:$R$6096,R3590),IF(I3590="",SUMIFS($K3591:$K$6096,$A3591:$A$6096,A3590,$C3591:$C$6096,C3590,$E3591:$E$6096,E3590,$G3591:$G$6096,G3590,$R3591:$R$6096,R3590),0))))</f>
        <v>36323</v>
      </c>
      <c r="L3590" s="22">
        <f>IF(C3590="",SUMIFS($L3591:$L$6096,$A3591:$A$6096,A3590,$E3591:$E$6096,""),IF(E3590="",SUMIFS($L3591:$L$6096,$A3591:$A$6096,A3590,$C3591:$C$6096,C3590,$G3591:$G$6096,""),IF(G3590="",SUMIFS($L3591:$L$6096,$A3591:$A$6096,A3590,$C3591:$C$6096,C3590,$E3591:$E$6096,E3590,$R3591:$R$6096,R3590),IF(I3590="",SUMIFS($L3591:$L$6096,$A3591:$A$6096,A3590,$C3591:$C$6096,C3590,$E3591:$E$6096,E3590,$G3591:$G$6096,G3590,$R3591:$R$6096,R3590),0))))</f>
        <v>29561</v>
      </c>
      <c r="M3590" s="22">
        <f t="shared" ref="M3590" si="213">K3590-L3590</f>
        <v>6762</v>
      </c>
      <c r="N3590" s="77"/>
      <c r="O3590" s="23"/>
      <c r="P3590" s="60"/>
      <c r="Q3590" s="73">
        <f>IF(C3590="",SUMIFS($Q3591:$Q$6096,$A3591:$A$6096,A3590,$E3591:$E$6096,""),IF(E3590="",SUMIFS($Q3591:$Q$6096,$A3591:$A$6096,A3590,$C3591:$C$6096,C3590,$G3591:$G$6096,""),IF(G3590="",SUMIFS($Q3591:$Q$6096,$A3591:$A$6096,A3590,$C3591:$C$6096,C3590,$E3591:$E$6096,E3590,$R3591:$R$6096,R3590),IF(I3590="",SUMIFS($Q3591:$Q$6096,$A3591:$A$6096,A3590,$C3591:$C$6096,C3590,$E3591:$E$6096,E3590,$G3591:$G$6096,G3590,$R3591:$R$6096,R3590),0))))</f>
        <v>0</v>
      </c>
      <c r="R3590" s="61" t="s">
        <v>3000</v>
      </c>
    </row>
    <row r="3591" spans="1:18" ht="18" customHeight="1" x14ac:dyDescent="0.15">
      <c r="A3591" s="30">
        <v>9</v>
      </c>
      <c r="B3591" s="31" t="s">
        <v>1940</v>
      </c>
      <c r="C3591" s="31">
        <v>1</v>
      </c>
      <c r="D3591" s="31" t="s">
        <v>1940</v>
      </c>
      <c r="E3591" s="31">
        <v>2</v>
      </c>
      <c r="F3591" s="31" t="s">
        <v>1944</v>
      </c>
      <c r="G3591" s="32">
        <v>1</v>
      </c>
      <c r="H3591" s="32" t="s">
        <v>19</v>
      </c>
      <c r="I3591" s="32"/>
      <c r="J3591" s="83"/>
      <c r="K3591" s="98"/>
      <c r="L3591" s="98"/>
      <c r="M3591" s="98"/>
      <c r="N3591" s="83"/>
      <c r="O3591" s="33"/>
      <c r="P3591" s="81"/>
      <c r="Q3591" s="33"/>
      <c r="R3591" s="39" t="s">
        <v>133</v>
      </c>
    </row>
    <row r="3592" spans="1:18" ht="18" customHeight="1" x14ac:dyDescent="0.15">
      <c r="A3592" s="30">
        <v>9</v>
      </c>
      <c r="B3592" s="31" t="s">
        <v>1940</v>
      </c>
      <c r="C3592" s="31">
        <v>1</v>
      </c>
      <c r="D3592" s="31" t="s">
        <v>1940</v>
      </c>
      <c r="E3592" s="31">
        <v>2</v>
      </c>
      <c r="F3592" s="31" t="s">
        <v>1944</v>
      </c>
      <c r="G3592" s="31">
        <v>1</v>
      </c>
      <c r="H3592" s="31" t="s">
        <v>19</v>
      </c>
      <c r="I3592" s="32">
        <v>11</v>
      </c>
      <c r="J3592" s="83" t="s">
        <v>1945</v>
      </c>
      <c r="K3592" s="98">
        <v>12032</v>
      </c>
      <c r="L3592" s="98">
        <v>11946</v>
      </c>
      <c r="M3592" s="98">
        <f>K3592-L3592</f>
        <v>86</v>
      </c>
      <c r="N3592" s="83" t="s">
        <v>3721</v>
      </c>
      <c r="O3592" s="98">
        <v>106500</v>
      </c>
      <c r="P3592" s="81"/>
      <c r="Q3592" s="33"/>
      <c r="R3592" s="39" t="s">
        <v>133</v>
      </c>
    </row>
    <row r="3593" spans="1:18" ht="18" customHeight="1" x14ac:dyDescent="0.15">
      <c r="A3593" s="30">
        <v>9</v>
      </c>
      <c r="B3593" s="31" t="s">
        <v>1940</v>
      </c>
      <c r="C3593" s="31">
        <v>1</v>
      </c>
      <c r="D3593" s="31" t="s">
        <v>1940</v>
      </c>
      <c r="E3593" s="31">
        <v>2</v>
      </c>
      <c r="F3593" s="31" t="s">
        <v>1944</v>
      </c>
      <c r="G3593" s="31">
        <v>1</v>
      </c>
      <c r="H3593" s="31" t="s">
        <v>19</v>
      </c>
      <c r="I3593" s="31">
        <v>11</v>
      </c>
      <c r="J3593" s="84" t="s">
        <v>1945</v>
      </c>
      <c r="K3593" s="98"/>
      <c r="L3593" s="98"/>
      <c r="M3593" s="98"/>
      <c r="N3593" s="83" t="s">
        <v>3722</v>
      </c>
      <c r="O3593" s="98">
        <v>163600</v>
      </c>
      <c r="P3593" s="81"/>
      <c r="Q3593" s="33"/>
      <c r="R3593" s="39" t="s">
        <v>133</v>
      </c>
    </row>
    <row r="3594" spans="1:18" ht="18" customHeight="1" x14ac:dyDescent="0.15">
      <c r="A3594" s="30">
        <v>9</v>
      </c>
      <c r="B3594" s="31" t="s">
        <v>1940</v>
      </c>
      <c r="C3594" s="31">
        <v>1</v>
      </c>
      <c r="D3594" s="31" t="s">
        <v>1940</v>
      </c>
      <c r="E3594" s="31">
        <v>2</v>
      </c>
      <c r="F3594" s="31" t="s">
        <v>1944</v>
      </c>
      <c r="G3594" s="31">
        <v>1</v>
      </c>
      <c r="H3594" s="31" t="s">
        <v>19</v>
      </c>
      <c r="I3594" s="31">
        <v>11</v>
      </c>
      <c r="J3594" s="84" t="s">
        <v>1945</v>
      </c>
      <c r="K3594" s="98"/>
      <c r="L3594" s="98"/>
      <c r="M3594" s="98"/>
      <c r="N3594" s="83" t="s">
        <v>3723</v>
      </c>
      <c r="O3594" s="98">
        <v>960400</v>
      </c>
      <c r="P3594" s="81"/>
      <c r="Q3594" s="33"/>
      <c r="R3594" s="39" t="s">
        <v>133</v>
      </c>
    </row>
    <row r="3595" spans="1:18" ht="18" customHeight="1" x14ac:dyDescent="0.15">
      <c r="A3595" s="30">
        <v>9</v>
      </c>
      <c r="B3595" s="31" t="s">
        <v>1940</v>
      </c>
      <c r="C3595" s="31">
        <v>1</v>
      </c>
      <c r="D3595" s="31" t="s">
        <v>1940</v>
      </c>
      <c r="E3595" s="31">
        <v>2</v>
      </c>
      <c r="F3595" s="31" t="s">
        <v>1944</v>
      </c>
      <c r="G3595" s="31">
        <v>1</v>
      </c>
      <c r="H3595" s="31" t="s">
        <v>19</v>
      </c>
      <c r="I3595" s="31">
        <v>11</v>
      </c>
      <c r="J3595" s="84" t="s">
        <v>1945</v>
      </c>
      <c r="K3595" s="98"/>
      <c r="L3595" s="98"/>
      <c r="M3595" s="98"/>
      <c r="N3595" s="83" t="s">
        <v>3724</v>
      </c>
      <c r="O3595" s="98">
        <v>2444400</v>
      </c>
      <c r="P3595" s="81"/>
      <c r="Q3595" s="33"/>
      <c r="R3595" s="39" t="s">
        <v>133</v>
      </c>
    </row>
    <row r="3596" spans="1:18" ht="18" customHeight="1" x14ac:dyDescent="0.15">
      <c r="A3596" s="30">
        <v>9</v>
      </c>
      <c r="B3596" s="31" t="s">
        <v>1940</v>
      </c>
      <c r="C3596" s="31">
        <v>1</v>
      </c>
      <c r="D3596" s="31" t="s">
        <v>1940</v>
      </c>
      <c r="E3596" s="31">
        <v>2</v>
      </c>
      <c r="F3596" s="31" t="s">
        <v>1944</v>
      </c>
      <c r="G3596" s="31">
        <v>1</v>
      </c>
      <c r="H3596" s="31" t="s">
        <v>19</v>
      </c>
      <c r="I3596" s="31">
        <v>11</v>
      </c>
      <c r="J3596" s="84" t="s">
        <v>1945</v>
      </c>
      <c r="K3596" s="98"/>
      <c r="L3596" s="98"/>
      <c r="M3596" s="98"/>
      <c r="N3596" s="83" t="s">
        <v>3725</v>
      </c>
      <c r="O3596" s="98">
        <v>8356900</v>
      </c>
      <c r="P3596" s="81"/>
      <c r="Q3596" s="33"/>
      <c r="R3596" s="39" t="s">
        <v>133</v>
      </c>
    </row>
    <row r="3597" spans="1:18" ht="18" customHeight="1" x14ac:dyDescent="0.15">
      <c r="A3597" s="30">
        <v>9</v>
      </c>
      <c r="B3597" s="31" t="s">
        <v>1940</v>
      </c>
      <c r="C3597" s="31">
        <v>1</v>
      </c>
      <c r="D3597" s="31" t="s">
        <v>1940</v>
      </c>
      <c r="E3597" s="31">
        <v>2</v>
      </c>
      <c r="F3597" s="31" t="s">
        <v>1944</v>
      </c>
      <c r="G3597" s="31">
        <v>1</v>
      </c>
      <c r="H3597" s="31" t="s">
        <v>19</v>
      </c>
      <c r="I3597" s="32">
        <v>21</v>
      </c>
      <c r="J3597" s="83" t="s">
        <v>1946</v>
      </c>
      <c r="K3597" s="98">
        <v>2646</v>
      </c>
      <c r="L3597" s="98">
        <v>2625</v>
      </c>
      <c r="M3597" s="98">
        <f>K3597-L3597</f>
        <v>21</v>
      </c>
      <c r="N3597" s="83" t="s">
        <v>3726</v>
      </c>
      <c r="O3597" s="98">
        <v>2646000</v>
      </c>
      <c r="P3597" s="81"/>
      <c r="Q3597" s="33"/>
      <c r="R3597" s="39" t="s">
        <v>133</v>
      </c>
    </row>
    <row r="3598" spans="1:18" ht="18" customHeight="1" x14ac:dyDescent="0.15">
      <c r="A3598" s="30">
        <v>9</v>
      </c>
      <c r="B3598" s="31" t="s">
        <v>1940</v>
      </c>
      <c r="C3598" s="31">
        <v>1</v>
      </c>
      <c r="D3598" s="31" t="s">
        <v>1940</v>
      </c>
      <c r="E3598" s="31">
        <v>2</v>
      </c>
      <c r="F3598" s="31" t="s">
        <v>1944</v>
      </c>
      <c r="G3598" s="32">
        <v>3</v>
      </c>
      <c r="H3598" s="32" t="s">
        <v>22</v>
      </c>
      <c r="I3598" s="32"/>
      <c r="J3598" s="83"/>
      <c r="K3598" s="98"/>
      <c r="L3598" s="98"/>
      <c r="M3598" s="98"/>
      <c r="N3598" s="83"/>
      <c r="O3598" s="33"/>
      <c r="P3598" s="81"/>
      <c r="Q3598" s="33"/>
      <c r="R3598" s="39" t="s">
        <v>133</v>
      </c>
    </row>
    <row r="3599" spans="1:18" ht="18" customHeight="1" x14ac:dyDescent="0.15">
      <c r="A3599" s="30">
        <v>9</v>
      </c>
      <c r="B3599" s="31" t="s">
        <v>1940</v>
      </c>
      <c r="C3599" s="31">
        <v>1</v>
      </c>
      <c r="D3599" s="31" t="s">
        <v>1940</v>
      </c>
      <c r="E3599" s="31">
        <v>2</v>
      </c>
      <c r="F3599" s="31" t="s">
        <v>1944</v>
      </c>
      <c r="G3599" s="31">
        <v>3</v>
      </c>
      <c r="H3599" s="31" t="s">
        <v>22</v>
      </c>
      <c r="I3599" s="32">
        <v>35</v>
      </c>
      <c r="J3599" s="83" t="s">
        <v>25</v>
      </c>
      <c r="K3599" s="98">
        <v>554</v>
      </c>
      <c r="L3599" s="98">
        <v>554</v>
      </c>
      <c r="M3599" s="98">
        <f>K3599-L3599</f>
        <v>0</v>
      </c>
      <c r="N3599" s="83" t="s">
        <v>1947</v>
      </c>
      <c r="O3599" s="98"/>
      <c r="P3599" s="81"/>
      <c r="Q3599" s="33"/>
      <c r="R3599" s="39" t="s">
        <v>133</v>
      </c>
    </row>
    <row r="3600" spans="1:18" ht="18" customHeight="1" x14ac:dyDescent="0.15">
      <c r="A3600" s="30">
        <v>9</v>
      </c>
      <c r="B3600" s="31" t="s">
        <v>1940</v>
      </c>
      <c r="C3600" s="31">
        <v>1</v>
      </c>
      <c r="D3600" s="31" t="s">
        <v>1940</v>
      </c>
      <c r="E3600" s="31">
        <v>2</v>
      </c>
      <c r="F3600" s="31" t="s">
        <v>1944</v>
      </c>
      <c r="G3600" s="31">
        <v>3</v>
      </c>
      <c r="H3600" s="31" t="s">
        <v>22</v>
      </c>
      <c r="I3600" s="31">
        <v>35</v>
      </c>
      <c r="J3600" s="84" t="s">
        <v>25</v>
      </c>
      <c r="K3600" s="98"/>
      <c r="L3600" s="98"/>
      <c r="M3600" s="98"/>
      <c r="N3600" s="83" t="s">
        <v>4470</v>
      </c>
      <c r="O3600" s="98">
        <v>184500</v>
      </c>
      <c r="P3600" s="81"/>
      <c r="Q3600" s="33"/>
      <c r="R3600" s="39" t="s">
        <v>133</v>
      </c>
    </row>
    <row r="3601" spans="1:18" ht="18" customHeight="1" x14ac:dyDescent="0.15">
      <c r="A3601" s="30">
        <v>9</v>
      </c>
      <c r="B3601" s="31" t="s">
        <v>1940</v>
      </c>
      <c r="C3601" s="31">
        <v>1</v>
      </c>
      <c r="D3601" s="31" t="s">
        <v>1940</v>
      </c>
      <c r="E3601" s="31">
        <v>2</v>
      </c>
      <c r="F3601" s="31" t="s">
        <v>1944</v>
      </c>
      <c r="G3601" s="31">
        <v>3</v>
      </c>
      <c r="H3601" s="31" t="s">
        <v>22</v>
      </c>
      <c r="I3601" s="31">
        <v>35</v>
      </c>
      <c r="J3601" s="84" t="s">
        <v>25</v>
      </c>
      <c r="K3601" s="98"/>
      <c r="L3601" s="98"/>
      <c r="M3601" s="98"/>
      <c r="N3601" s="83" t="s">
        <v>4471</v>
      </c>
      <c r="O3601" s="98">
        <v>164000</v>
      </c>
      <c r="P3601" s="81"/>
      <c r="Q3601" s="33"/>
      <c r="R3601" s="39" t="s">
        <v>133</v>
      </c>
    </row>
    <row r="3602" spans="1:18" ht="18" customHeight="1" x14ac:dyDescent="0.15">
      <c r="A3602" s="30">
        <v>9</v>
      </c>
      <c r="B3602" s="31" t="s">
        <v>1940</v>
      </c>
      <c r="C3602" s="31">
        <v>1</v>
      </c>
      <c r="D3602" s="31" t="s">
        <v>1940</v>
      </c>
      <c r="E3602" s="31">
        <v>2</v>
      </c>
      <c r="F3602" s="31" t="s">
        <v>1944</v>
      </c>
      <c r="G3602" s="31">
        <v>3</v>
      </c>
      <c r="H3602" s="31" t="s">
        <v>22</v>
      </c>
      <c r="I3602" s="31">
        <v>35</v>
      </c>
      <c r="J3602" s="84" t="s">
        <v>25</v>
      </c>
      <c r="K3602" s="98"/>
      <c r="L3602" s="98"/>
      <c r="M3602" s="98"/>
      <c r="N3602" s="83" t="s">
        <v>4472</v>
      </c>
      <c r="O3602" s="98">
        <v>205000</v>
      </c>
      <c r="P3602" s="81"/>
      <c r="Q3602" s="33"/>
      <c r="R3602" s="39" t="s">
        <v>133</v>
      </c>
    </row>
    <row r="3603" spans="1:18" ht="18" customHeight="1" x14ac:dyDescent="0.15">
      <c r="A3603" s="30">
        <v>9</v>
      </c>
      <c r="B3603" s="31" t="s">
        <v>1940</v>
      </c>
      <c r="C3603" s="31">
        <v>1</v>
      </c>
      <c r="D3603" s="31" t="s">
        <v>1940</v>
      </c>
      <c r="E3603" s="31">
        <v>2</v>
      </c>
      <c r="F3603" s="31" t="s">
        <v>1944</v>
      </c>
      <c r="G3603" s="32">
        <v>8</v>
      </c>
      <c r="H3603" s="32" t="s">
        <v>77</v>
      </c>
      <c r="I3603" s="32"/>
      <c r="J3603" s="83"/>
      <c r="K3603" s="98"/>
      <c r="L3603" s="98"/>
      <c r="M3603" s="98"/>
      <c r="N3603" s="83"/>
      <c r="O3603" s="33"/>
      <c r="P3603" s="81"/>
      <c r="Q3603" s="33"/>
      <c r="R3603" s="39" t="s">
        <v>133</v>
      </c>
    </row>
    <row r="3604" spans="1:18" ht="18" customHeight="1" x14ac:dyDescent="0.15">
      <c r="A3604" s="30">
        <v>9</v>
      </c>
      <c r="B3604" s="31" t="s">
        <v>1940</v>
      </c>
      <c r="C3604" s="31">
        <v>1</v>
      </c>
      <c r="D3604" s="31" t="s">
        <v>1940</v>
      </c>
      <c r="E3604" s="31">
        <v>2</v>
      </c>
      <c r="F3604" s="31" t="s">
        <v>1944</v>
      </c>
      <c r="G3604" s="31">
        <v>8</v>
      </c>
      <c r="H3604" s="31" t="s">
        <v>77</v>
      </c>
      <c r="I3604" s="32">
        <v>11</v>
      </c>
      <c r="J3604" s="83" t="s">
        <v>78</v>
      </c>
      <c r="K3604" s="98">
        <v>252</v>
      </c>
      <c r="L3604" s="98">
        <v>250</v>
      </c>
      <c r="M3604" s="98">
        <f t="shared" ref="M3604:M3605" si="214">K3604-L3604</f>
        <v>2</v>
      </c>
      <c r="N3604" s="83" t="s">
        <v>3727</v>
      </c>
      <c r="O3604" s="98">
        <v>252000</v>
      </c>
      <c r="P3604" s="81"/>
      <c r="Q3604" s="33"/>
      <c r="R3604" s="39" t="s">
        <v>133</v>
      </c>
    </row>
    <row r="3605" spans="1:18" ht="18" customHeight="1" x14ac:dyDescent="0.15">
      <c r="A3605" s="30">
        <v>9</v>
      </c>
      <c r="B3605" s="31" t="s">
        <v>1940</v>
      </c>
      <c r="C3605" s="31">
        <v>1</v>
      </c>
      <c r="D3605" s="31" t="s">
        <v>1940</v>
      </c>
      <c r="E3605" s="31">
        <v>2</v>
      </c>
      <c r="F3605" s="31" t="s">
        <v>1944</v>
      </c>
      <c r="G3605" s="31">
        <v>8</v>
      </c>
      <c r="H3605" s="31" t="s">
        <v>77</v>
      </c>
      <c r="I3605" s="32">
        <v>31</v>
      </c>
      <c r="J3605" s="83" t="s">
        <v>310</v>
      </c>
      <c r="K3605" s="98">
        <v>250</v>
      </c>
      <c r="L3605" s="98">
        <v>250</v>
      </c>
      <c r="M3605" s="98">
        <f t="shared" si="214"/>
        <v>0</v>
      </c>
      <c r="N3605" s="83" t="s">
        <v>3728</v>
      </c>
      <c r="O3605" s="98">
        <v>32400</v>
      </c>
      <c r="P3605" s="81"/>
      <c r="Q3605" s="33"/>
      <c r="R3605" s="39" t="s">
        <v>133</v>
      </c>
    </row>
    <row r="3606" spans="1:18" ht="18" customHeight="1" x14ac:dyDescent="0.15">
      <c r="A3606" s="30">
        <v>9</v>
      </c>
      <c r="B3606" s="31" t="s">
        <v>1940</v>
      </c>
      <c r="C3606" s="31">
        <v>1</v>
      </c>
      <c r="D3606" s="31" t="s">
        <v>1940</v>
      </c>
      <c r="E3606" s="31">
        <v>2</v>
      </c>
      <c r="F3606" s="31" t="s">
        <v>1944</v>
      </c>
      <c r="G3606" s="31">
        <v>8</v>
      </c>
      <c r="H3606" s="31" t="s">
        <v>77</v>
      </c>
      <c r="I3606" s="31">
        <v>31</v>
      </c>
      <c r="J3606" s="84" t="s">
        <v>310</v>
      </c>
      <c r="K3606" s="98"/>
      <c r="L3606" s="98"/>
      <c r="M3606" s="98"/>
      <c r="N3606" s="83" t="s">
        <v>3729</v>
      </c>
      <c r="O3606" s="98">
        <v>123000</v>
      </c>
      <c r="P3606" s="81"/>
      <c r="Q3606" s="33"/>
      <c r="R3606" s="39" t="s">
        <v>133</v>
      </c>
    </row>
    <row r="3607" spans="1:18" ht="18" customHeight="1" x14ac:dyDescent="0.15">
      <c r="A3607" s="30">
        <v>9</v>
      </c>
      <c r="B3607" s="31" t="s">
        <v>1940</v>
      </c>
      <c r="C3607" s="31">
        <v>1</v>
      </c>
      <c r="D3607" s="31" t="s">
        <v>1940</v>
      </c>
      <c r="E3607" s="31">
        <v>2</v>
      </c>
      <c r="F3607" s="31" t="s">
        <v>1944</v>
      </c>
      <c r="G3607" s="31">
        <v>8</v>
      </c>
      <c r="H3607" s="31" t="s">
        <v>77</v>
      </c>
      <c r="I3607" s="31">
        <v>31</v>
      </c>
      <c r="J3607" s="84" t="s">
        <v>310</v>
      </c>
      <c r="K3607" s="98"/>
      <c r="L3607" s="98"/>
      <c r="M3607" s="98"/>
      <c r="N3607" s="83" t="s">
        <v>3730</v>
      </c>
      <c r="O3607" s="98">
        <v>76000</v>
      </c>
      <c r="P3607" s="81"/>
      <c r="Q3607" s="33"/>
      <c r="R3607" s="39" t="s">
        <v>133</v>
      </c>
    </row>
    <row r="3608" spans="1:18" ht="18" customHeight="1" x14ac:dyDescent="0.15">
      <c r="A3608" s="30">
        <v>9</v>
      </c>
      <c r="B3608" s="31" t="s">
        <v>1940</v>
      </c>
      <c r="C3608" s="31">
        <v>1</v>
      </c>
      <c r="D3608" s="31" t="s">
        <v>1940</v>
      </c>
      <c r="E3608" s="31">
        <v>2</v>
      </c>
      <c r="F3608" s="31" t="s">
        <v>1944</v>
      </c>
      <c r="G3608" s="31">
        <v>8</v>
      </c>
      <c r="H3608" s="31" t="s">
        <v>77</v>
      </c>
      <c r="I3608" s="31">
        <v>31</v>
      </c>
      <c r="J3608" s="84" t="s">
        <v>310</v>
      </c>
      <c r="K3608" s="98"/>
      <c r="L3608" s="98"/>
      <c r="M3608" s="98"/>
      <c r="N3608" s="83" t="s">
        <v>3731</v>
      </c>
      <c r="O3608" s="98">
        <v>18000</v>
      </c>
      <c r="P3608" s="81"/>
      <c r="Q3608" s="33"/>
      <c r="R3608" s="39" t="s">
        <v>133</v>
      </c>
    </row>
    <row r="3609" spans="1:18" ht="18" customHeight="1" x14ac:dyDescent="0.15">
      <c r="A3609" s="30">
        <v>9</v>
      </c>
      <c r="B3609" s="31" t="s">
        <v>1940</v>
      </c>
      <c r="C3609" s="31">
        <v>1</v>
      </c>
      <c r="D3609" s="31" t="s">
        <v>1940</v>
      </c>
      <c r="E3609" s="31">
        <v>2</v>
      </c>
      <c r="F3609" s="31" t="s">
        <v>1944</v>
      </c>
      <c r="G3609" s="32">
        <v>9</v>
      </c>
      <c r="H3609" s="32" t="s">
        <v>30</v>
      </c>
      <c r="I3609" s="32"/>
      <c r="J3609" s="83"/>
      <c r="K3609" s="98"/>
      <c r="L3609" s="98"/>
      <c r="M3609" s="98"/>
      <c r="N3609" s="83"/>
      <c r="O3609" s="33"/>
      <c r="P3609" s="81"/>
      <c r="Q3609" s="33"/>
      <c r="R3609" s="39" t="s">
        <v>133</v>
      </c>
    </row>
    <row r="3610" spans="1:18" ht="18" customHeight="1" x14ac:dyDescent="0.15">
      <c r="A3610" s="30">
        <v>9</v>
      </c>
      <c r="B3610" s="31" t="s">
        <v>1940</v>
      </c>
      <c r="C3610" s="31">
        <v>1</v>
      </c>
      <c r="D3610" s="31" t="s">
        <v>1940</v>
      </c>
      <c r="E3610" s="31">
        <v>2</v>
      </c>
      <c r="F3610" s="31" t="s">
        <v>1944</v>
      </c>
      <c r="G3610" s="31">
        <v>9</v>
      </c>
      <c r="H3610" s="31" t="s">
        <v>30</v>
      </c>
      <c r="I3610" s="32">
        <v>1</v>
      </c>
      <c r="J3610" s="83" t="s">
        <v>80</v>
      </c>
      <c r="K3610" s="98">
        <v>326</v>
      </c>
      <c r="L3610" s="98">
        <v>430</v>
      </c>
      <c r="M3610" s="98">
        <f>K3610-L3610</f>
        <v>-104</v>
      </c>
      <c r="N3610" s="83" t="s">
        <v>3732</v>
      </c>
      <c r="O3610" s="98">
        <v>18000</v>
      </c>
      <c r="P3610" s="81"/>
      <c r="Q3610" s="33"/>
      <c r="R3610" s="39" t="s">
        <v>133</v>
      </c>
    </row>
    <row r="3611" spans="1:18" ht="18" customHeight="1" x14ac:dyDescent="0.15">
      <c r="A3611" s="30">
        <v>9</v>
      </c>
      <c r="B3611" s="31" t="s">
        <v>1940</v>
      </c>
      <c r="C3611" s="31">
        <v>1</v>
      </c>
      <c r="D3611" s="31" t="s">
        <v>1940</v>
      </c>
      <c r="E3611" s="31">
        <v>2</v>
      </c>
      <c r="F3611" s="31" t="s">
        <v>1944</v>
      </c>
      <c r="G3611" s="31">
        <v>9</v>
      </c>
      <c r="H3611" s="31" t="s">
        <v>30</v>
      </c>
      <c r="I3611" s="31">
        <v>1</v>
      </c>
      <c r="J3611" s="84" t="s">
        <v>80</v>
      </c>
      <c r="K3611" s="98"/>
      <c r="L3611" s="98"/>
      <c r="M3611" s="98"/>
      <c r="N3611" s="83" t="s">
        <v>3733</v>
      </c>
      <c r="O3611" s="98">
        <v>13000</v>
      </c>
      <c r="P3611" s="81"/>
      <c r="Q3611" s="33"/>
      <c r="R3611" s="39" t="s">
        <v>133</v>
      </c>
    </row>
    <row r="3612" spans="1:18" ht="18" customHeight="1" x14ac:dyDescent="0.15">
      <c r="A3612" s="30">
        <v>9</v>
      </c>
      <c r="B3612" s="31" t="s">
        <v>1940</v>
      </c>
      <c r="C3612" s="31">
        <v>1</v>
      </c>
      <c r="D3612" s="31" t="s">
        <v>1940</v>
      </c>
      <c r="E3612" s="31">
        <v>2</v>
      </c>
      <c r="F3612" s="31" t="s">
        <v>1944</v>
      </c>
      <c r="G3612" s="31">
        <v>9</v>
      </c>
      <c r="H3612" s="31" t="s">
        <v>30</v>
      </c>
      <c r="I3612" s="31">
        <v>1</v>
      </c>
      <c r="J3612" s="84" t="s">
        <v>80</v>
      </c>
      <c r="K3612" s="98"/>
      <c r="L3612" s="98"/>
      <c r="M3612" s="98"/>
      <c r="N3612" s="83" t="s">
        <v>3734</v>
      </c>
      <c r="O3612" s="98">
        <v>39000</v>
      </c>
      <c r="P3612" s="81"/>
      <c r="Q3612" s="33"/>
      <c r="R3612" s="39" t="s">
        <v>133</v>
      </c>
    </row>
    <row r="3613" spans="1:18" ht="18" customHeight="1" x14ac:dyDescent="0.15">
      <c r="A3613" s="30">
        <v>9</v>
      </c>
      <c r="B3613" s="31" t="s">
        <v>1940</v>
      </c>
      <c r="C3613" s="31">
        <v>1</v>
      </c>
      <c r="D3613" s="31" t="s">
        <v>1940</v>
      </c>
      <c r="E3613" s="31">
        <v>2</v>
      </c>
      <c r="F3613" s="31" t="s">
        <v>1944</v>
      </c>
      <c r="G3613" s="31">
        <v>9</v>
      </c>
      <c r="H3613" s="31" t="s">
        <v>30</v>
      </c>
      <c r="I3613" s="31">
        <v>1</v>
      </c>
      <c r="J3613" s="84" t="s">
        <v>80</v>
      </c>
      <c r="K3613" s="98"/>
      <c r="L3613" s="98"/>
      <c r="M3613" s="98"/>
      <c r="N3613" s="83" t="s">
        <v>3735</v>
      </c>
      <c r="O3613" s="98">
        <v>39000</v>
      </c>
      <c r="P3613" s="81"/>
      <c r="Q3613" s="33"/>
      <c r="R3613" s="39" t="s">
        <v>133</v>
      </c>
    </row>
    <row r="3614" spans="1:18" ht="18" customHeight="1" x14ac:dyDescent="0.15">
      <c r="A3614" s="30">
        <v>9</v>
      </c>
      <c r="B3614" s="31" t="s">
        <v>1940</v>
      </c>
      <c r="C3614" s="31">
        <v>1</v>
      </c>
      <c r="D3614" s="31" t="s">
        <v>1940</v>
      </c>
      <c r="E3614" s="31">
        <v>2</v>
      </c>
      <c r="F3614" s="31" t="s">
        <v>1944</v>
      </c>
      <c r="G3614" s="31">
        <v>9</v>
      </c>
      <c r="H3614" s="31" t="s">
        <v>30</v>
      </c>
      <c r="I3614" s="31">
        <v>1</v>
      </c>
      <c r="J3614" s="84" t="s">
        <v>80</v>
      </c>
      <c r="K3614" s="98"/>
      <c r="L3614" s="98"/>
      <c r="M3614" s="98"/>
      <c r="N3614" s="83" t="s">
        <v>3736</v>
      </c>
      <c r="O3614" s="98">
        <v>16600</v>
      </c>
      <c r="P3614" s="81"/>
      <c r="Q3614" s="33"/>
      <c r="R3614" s="39" t="s">
        <v>133</v>
      </c>
    </row>
    <row r="3615" spans="1:18" ht="18" customHeight="1" x14ac:dyDescent="0.15">
      <c r="A3615" s="30">
        <v>9</v>
      </c>
      <c r="B3615" s="31" t="s">
        <v>1940</v>
      </c>
      <c r="C3615" s="31">
        <v>1</v>
      </c>
      <c r="D3615" s="31" t="s">
        <v>1940</v>
      </c>
      <c r="E3615" s="31">
        <v>2</v>
      </c>
      <c r="F3615" s="31" t="s">
        <v>1944</v>
      </c>
      <c r="G3615" s="31">
        <v>9</v>
      </c>
      <c r="H3615" s="31" t="s">
        <v>30</v>
      </c>
      <c r="I3615" s="31">
        <v>1</v>
      </c>
      <c r="J3615" s="84" t="s">
        <v>80</v>
      </c>
      <c r="K3615" s="98"/>
      <c r="L3615" s="98"/>
      <c r="M3615" s="98"/>
      <c r="N3615" s="83" t="s">
        <v>3737</v>
      </c>
      <c r="O3615" s="98">
        <v>149400</v>
      </c>
      <c r="P3615" s="81"/>
      <c r="Q3615" s="33"/>
      <c r="R3615" s="39" t="s">
        <v>133</v>
      </c>
    </row>
    <row r="3616" spans="1:18" ht="18" customHeight="1" x14ac:dyDescent="0.15">
      <c r="A3616" s="30">
        <v>9</v>
      </c>
      <c r="B3616" s="31" t="s">
        <v>1940</v>
      </c>
      <c r="C3616" s="31">
        <v>1</v>
      </c>
      <c r="D3616" s="31" t="s">
        <v>1940</v>
      </c>
      <c r="E3616" s="31">
        <v>2</v>
      </c>
      <c r="F3616" s="31" t="s">
        <v>1944</v>
      </c>
      <c r="G3616" s="31">
        <v>9</v>
      </c>
      <c r="H3616" s="31" t="s">
        <v>30</v>
      </c>
      <c r="I3616" s="31">
        <v>1</v>
      </c>
      <c r="J3616" s="84" t="s">
        <v>80</v>
      </c>
      <c r="K3616" s="98"/>
      <c r="L3616" s="98"/>
      <c r="M3616" s="98"/>
      <c r="N3616" s="83" t="s">
        <v>3738</v>
      </c>
      <c r="O3616" s="98">
        <v>51000</v>
      </c>
      <c r="P3616" s="81"/>
      <c r="Q3616" s="33"/>
      <c r="R3616" s="39" t="s">
        <v>133</v>
      </c>
    </row>
    <row r="3617" spans="1:18" ht="18" customHeight="1" x14ac:dyDescent="0.15">
      <c r="A3617" s="30">
        <v>9</v>
      </c>
      <c r="B3617" s="31" t="s">
        <v>1940</v>
      </c>
      <c r="C3617" s="31">
        <v>1</v>
      </c>
      <c r="D3617" s="31" t="s">
        <v>1940</v>
      </c>
      <c r="E3617" s="31">
        <v>2</v>
      </c>
      <c r="F3617" s="31" t="s">
        <v>1944</v>
      </c>
      <c r="G3617" s="31">
        <v>9</v>
      </c>
      <c r="H3617" s="31" t="s">
        <v>30</v>
      </c>
      <c r="I3617" s="32">
        <v>2</v>
      </c>
      <c r="J3617" s="83" t="s">
        <v>31</v>
      </c>
      <c r="K3617" s="98">
        <v>43</v>
      </c>
      <c r="L3617" s="98">
        <v>43</v>
      </c>
      <c r="M3617" s="98">
        <f>K3617-L3617</f>
        <v>0</v>
      </c>
      <c r="N3617" s="83" t="s">
        <v>3739</v>
      </c>
      <c r="O3617" s="98">
        <v>3600</v>
      </c>
      <c r="P3617" s="81"/>
      <c r="Q3617" s="33"/>
      <c r="R3617" s="39" t="s">
        <v>133</v>
      </c>
    </row>
    <row r="3618" spans="1:18" ht="18" customHeight="1" x14ac:dyDescent="0.15">
      <c r="A3618" s="30">
        <v>9</v>
      </c>
      <c r="B3618" s="31" t="s">
        <v>1940</v>
      </c>
      <c r="C3618" s="31">
        <v>1</v>
      </c>
      <c r="D3618" s="31" t="s">
        <v>1940</v>
      </c>
      <c r="E3618" s="31">
        <v>2</v>
      </c>
      <c r="F3618" s="31" t="s">
        <v>1944</v>
      </c>
      <c r="G3618" s="31">
        <v>9</v>
      </c>
      <c r="H3618" s="31" t="s">
        <v>30</v>
      </c>
      <c r="I3618" s="31">
        <v>2</v>
      </c>
      <c r="J3618" s="84" t="s">
        <v>31</v>
      </c>
      <c r="K3618" s="98"/>
      <c r="L3618" s="98"/>
      <c r="M3618" s="98"/>
      <c r="N3618" s="83" t="s">
        <v>4473</v>
      </c>
      <c r="O3618" s="98">
        <v>39000</v>
      </c>
      <c r="P3618" s="81"/>
      <c r="Q3618" s="33"/>
      <c r="R3618" s="39" t="s">
        <v>133</v>
      </c>
    </row>
    <row r="3619" spans="1:18" ht="18" customHeight="1" x14ac:dyDescent="0.15">
      <c r="A3619" s="30">
        <v>9</v>
      </c>
      <c r="B3619" s="31" t="s">
        <v>1940</v>
      </c>
      <c r="C3619" s="31">
        <v>1</v>
      </c>
      <c r="D3619" s="31" t="s">
        <v>1940</v>
      </c>
      <c r="E3619" s="31">
        <v>2</v>
      </c>
      <c r="F3619" s="31" t="s">
        <v>1944</v>
      </c>
      <c r="G3619" s="31">
        <v>9</v>
      </c>
      <c r="H3619" s="31" t="s">
        <v>30</v>
      </c>
      <c r="I3619" s="32">
        <v>3</v>
      </c>
      <c r="J3619" s="83" t="s">
        <v>32</v>
      </c>
      <c r="K3619" s="98">
        <v>346</v>
      </c>
      <c r="L3619" s="98">
        <v>0</v>
      </c>
      <c r="M3619" s="98">
        <f>K3619-L3619</f>
        <v>346</v>
      </c>
      <c r="N3619" s="83" t="s">
        <v>1948</v>
      </c>
      <c r="O3619" s="98"/>
      <c r="P3619" s="81"/>
      <c r="Q3619" s="33"/>
      <c r="R3619" s="39" t="s">
        <v>133</v>
      </c>
    </row>
    <row r="3620" spans="1:18" ht="18" customHeight="1" x14ac:dyDescent="0.15">
      <c r="A3620" s="30">
        <v>9</v>
      </c>
      <c r="B3620" s="31" t="s">
        <v>1940</v>
      </c>
      <c r="C3620" s="31">
        <v>1</v>
      </c>
      <c r="D3620" s="31" t="s">
        <v>1940</v>
      </c>
      <c r="E3620" s="31">
        <v>2</v>
      </c>
      <c r="F3620" s="31" t="s">
        <v>1944</v>
      </c>
      <c r="G3620" s="31">
        <v>9</v>
      </c>
      <c r="H3620" s="31" t="s">
        <v>30</v>
      </c>
      <c r="I3620" s="31">
        <v>3</v>
      </c>
      <c r="J3620" s="84" t="s">
        <v>32</v>
      </c>
      <c r="K3620" s="98"/>
      <c r="L3620" s="98"/>
      <c r="M3620" s="98"/>
      <c r="N3620" s="83" t="s">
        <v>1949</v>
      </c>
      <c r="O3620" s="98"/>
      <c r="P3620" s="81"/>
      <c r="Q3620" s="33"/>
      <c r="R3620" s="39" t="s">
        <v>133</v>
      </c>
    </row>
    <row r="3621" spans="1:18" ht="18" customHeight="1" x14ac:dyDescent="0.15">
      <c r="A3621" s="30">
        <v>9</v>
      </c>
      <c r="B3621" s="31" t="s">
        <v>1940</v>
      </c>
      <c r="C3621" s="31">
        <v>1</v>
      </c>
      <c r="D3621" s="31" t="s">
        <v>1940</v>
      </c>
      <c r="E3621" s="31">
        <v>2</v>
      </c>
      <c r="F3621" s="31" t="s">
        <v>1944</v>
      </c>
      <c r="G3621" s="31">
        <v>9</v>
      </c>
      <c r="H3621" s="31" t="s">
        <v>30</v>
      </c>
      <c r="I3621" s="31">
        <v>3</v>
      </c>
      <c r="J3621" s="84" t="s">
        <v>32</v>
      </c>
      <c r="K3621" s="98"/>
      <c r="L3621" s="98"/>
      <c r="M3621" s="98"/>
      <c r="N3621" s="83" t="s">
        <v>4474</v>
      </c>
      <c r="O3621" s="98">
        <v>345800</v>
      </c>
      <c r="P3621" s="81"/>
      <c r="Q3621" s="33"/>
      <c r="R3621" s="39" t="s">
        <v>133</v>
      </c>
    </row>
    <row r="3622" spans="1:18" ht="18" customHeight="1" x14ac:dyDescent="0.15">
      <c r="A3622" s="30">
        <v>9</v>
      </c>
      <c r="B3622" s="31" t="s">
        <v>1940</v>
      </c>
      <c r="C3622" s="31">
        <v>1</v>
      </c>
      <c r="D3622" s="31" t="s">
        <v>1940</v>
      </c>
      <c r="E3622" s="31">
        <v>2</v>
      </c>
      <c r="F3622" s="31" t="s">
        <v>1944</v>
      </c>
      <c r="G3622" s="32">
        <v>10</v>
      </c>
      <c r="H3622" s="32" t="s">
        <v>99</v>
      </c>
      <c r="I3622" s="32"/>
      <c r="J3622" s="83"/>
      <c r="K3622" s="98"/>
      <c r="L3622" s="98"/>
      <c r="M3622" s="98"/>
      <c r="N3622" s="83"/>
      <c r="O3622" s="33"/>
      <c r="P3622" s="81"/>
      <c r="Q3622" s="33"/>
      <c r="R3622" s="39" t="s">
        <v>133</v>
      </c>
    </row>
    <row r="3623" spans="1:18" ht="18" customHeight="1" x14ac:dyDescent="0.15">
      <c r="A3623" s="30">
        <v>9</v>
      </c>
      <c r="B3623" s="31" t="s">
        <v>1940</v>
      </c>
      <c r="C3623" s="31">
        <v>1</v>
      </c>
      <c r="D3623" s="31" t="s">
        <v>1940</v>
      </c>
      <c r="E3623" s="31">
        <v>2</v>
      </c>
      <c r="F3623" s="31" t="s">
        <v>1944</v>
      </c>
      <c r="G3623" s="31">
        <v>10</v>
      </c>
      <c r="H3623" s="31" t="s">
        <v>99</v>
      </c>
      <c r="I3623" s="32">
        <v>5</v>
      </c>
      <c r="J3623" s="83" t="s">
        <v>1950</v>
      </c>
      <c r="K3623" s="98">
        <v>90</v>
      </c>
      <c r="L3623" s="98">
        <v>90</v>
      </c>
      <c r="M3623" s="98">
        <f>K3623-L3623</f>
        <v>0</v>
      </c>
      <c r="N3623" s="83" t="s">
        <v>1951</v>
      </c>
      <c r="O3623" s="98">
        <v>90000</v>
      </c>
      <c r="P3623" s="81"/>
      <c r="Q3623" s="33"/>
      <c r="R3623" s="39" t="s">
        <v>133</v>
      </c>
    </row>
    <row r="3624" spans="1:18" ht="18" customHeight="1" x14ac:dyDescent="0.15">
      <c r="A3624" s="30">
        <v>9</v>
      </c>
      <c r="B3624" s="31" t="s">
        <v>1940</v>
      </c>
      <c r="C3624" s="31">
        <v>1</v>
      </c>
      <c r="D3624" s="31" t="s">
        <v>1940</v>
      </c>
      <c r="E3624" s="31">
        <v>2</v>
      </c>
      <c r="F3624" s="31" t="s">
        <v>1944</v>
      </c>
      <c r="G3624" s="32">
        <v>11</v>
      </c>
      <c r="H3624" s="32" t="s">
        <v>33</v>
      </c>
      <c r="I3624" s="32"/>
      <c r="J3624" s="83"/>
      <c r="K3624" s="98"/>
      <c r="L3624" s="98"/>
      <c r="M3624" s="98"/>
      <c r="N3624" s="83"/>
      <c r="O3624" s="33"/>
      <c r="P3624" s="81"/>
      <c r="Q3624" s="33"/>
      <c r="R3624" s="39" t="s">
        <v>133</v>
      </c>
    </row>
    <row r="3625" spans="1:18" ht="18" customHeight="1" x14ac:dyDescent="0.15">
      <c r="A3625" s="30">
        <v>9</v>
      </c>
      <c r="B3625" s="31" t="s">
        <v>1940</v>
      </c>
      <c r="C3625" s="31">
        <v>1</v>
      </c>
      <c r="D3625" s="31" t="s">
        <v>1940</v>
      </c>
      <c r="E3625" s="31">
        <v>2</v>
      </c>
      <c r="F3625" s="31" t="s">
        <v>1944</v>
      </c>
      <c r="G3625" s="31">
        <v>11</v>
      </c>
      <c r="H3625" s="31" t="s">
        <v>33</v>
      </c>
      <c r="I3625" s="32">
        <v>1</v>
      </c>
      <c r="J3625" s="83" t="s">
        <v>34</v>
      </c>
      <c r="K3625" s="98">
        <v>1314</v>
      </c>
      <c r="L3625" s="98">
        <v>1817</v>
      </c>
      <c r="M3625" s="98">
        <f>K3625-L3625</f>
        <v>-503</v>
      </c>
      <c r="N3625" s="83" t="s">
        <v>1952</v>
      </c>
      <c r="O3625" s="98"/>
      <c r="P3625" s="81"/>
      <c r="Q3625" s="33"/>
      <c r="R3625" s="39" t="s">
        <v>133</v>
      </c>
    </row>
    <row r="3626" spans="1:18" ht="18" customHeight="1" x14ac:dyDescent="0.15">
      <c r="A3626" s="30">
        <v>9</v>
      </c>
      <c r="B3626" s="31" t="s">
        <v>1940</v>
      </c>
      <c r="C3626" s="31">
        <v>1</v>
      </c>
      <c r="D3626" s="31" t="s">
        <v>1940</v>
      </c>
      <c r="E3626" s="31">
        <v>2</v>
      </c>
      <c r="F3626" s="31" t="s">
        <v>1944</v>
      </c>
      <c r="G3626" s="31">
        <v>11</v>
      </c>
      <c r="H3626" s="31" t="s">
        <v>33</v>
      </c>
      <c r="I3626" s="31">
        <v>1</v>
      </c>
      <c r="J3626" s="84" t="s">
        <v>34</v>
      </c>
      <c r="K3626" s="98"/>
      <c r="L3626" s="98"/>
      <c r="M3626" s="98"/>
      <c r="N3626" s="83" t="s">
        <v>4475</v>
      </c>
      <c r="O3626" s="98">
        <v>216700</v>
      </c>
      <c r="P3626" s="81"/>
      <c r="Q3626" s="33"/>
      <c r="R3626" s="39" t="s">
        <v>133</v>
      </c>
    </row>
    <row r="3627" spans="1:18" ht="18" customHeight="1" x14ac:dyDescent="0.15">
      <c r="A3627" s="30">
        <v>9</v>
      </c>
      <c r="B3627" s="31" t="s">
        <v>1940</v>
      </c>
      <c r="C3627" s="31">
        <v>1</v>
      </c>
      <c r="D3627" s="31" t="s">
        <v>1940</v>
      </c>
      <c r="E3627" s="31">
        <v>2</v>
      </c>
      <c r="F3627" s="31" t="s">
        <v>1944</v>
      </c>
      <c r="G3627" s="31">
        <v>11</v>
      </c>
      <c r="H3627" s="31" t="s">
        <v>33</v>
      </c>
      <c r="I3627" s="31">
        <v>1</v>
      </c>
      <c r="J3627" s="84" t="s">
        <v>34</v>
      </c>
      <c r="K3627" s="98"/>
      <c r="L3627" s="98"/>
      <c r="M3627" s="98"/>
      <c r="N3627" s="83" t="s">
        <v>4476</v>
      </c>
      <c r="O3627" s="98">
        <v>77000</v>
      </c>
      <c r="P3627" s="81"/>
      <c r="Q3627" s="33"/>
      <c r="R3627" s="39" t="s">
        <v>133</v>
      </c>
    </row>
    <row r="3628" spans="1:18" ht="18" customHeight="1" x14ac:dyDescent="0.15">
      <c r="A3628" s="30">
        <v>9</v>
      </c>
      <c r="B3628" s="31" t="s">
        <v>1940</v>
      </c>
      <c r="C3628" s="31">
        <v>1</v>
      </c>
      <c r="D3628" s="31" t="s">
        <v>1940</v>
      </c>
      <c r="E3628" s="31">
        <v>2</v>
      </c>
      <c r="F3628" s="31" t="s">
        <v>1944</v>
      </c>
      <c r="G3628" s="31">
        <v>11</v>
      </c>
      <c r="H3628" s="31" t="s">
        <v>33</v>
      </c>
      <c r="I3628" s="31">
        <v>1</v>
      </c>
      <c r="J3628" s="84" t="s">
        <v>34</v>
      </c>
      <c r="K3628" s="98"/>
      <c r="L3628" s="98"/>
      <c r="M3628" s="98"/>
      <c r="N3628" s="83" t="s">
        <v>4477</v>
      </c>
      <c r="O3628" s="98">
        <v>13200</v>
      </c>
      <c r="P3628" s="81"/>
      <c r="Q3628" s="33"/>
      <c r="R3628" s="39" t="s">
        <v>133</v>
      </c>
    </row>
    <row r="3629" spans="1:18" ht="18" customHeight="1" x14ac:dyDescent="0.15">
      <c r="A3629" s="30">
        <v>9</v>
      </c>
      <c r="B3629" s="31" t="s">
        <v>1940</v>
      </c>
      <c r="C3629" s="31">
        <v>1</v>
      </c>
      <c r="D3629" s="31" t="s">
        <v>1940</v>
      </c>
      <c r="E3629" s="31">
        <v>2</v>
      </c>
      <c r="F3629" s="31" t="s">
        <v>1944</v>
      </c>
      <c r="G3629" s="31">
        <v>11</v>
      </c>
      <c r="H3629" s="31" t="s">
        <v>33</v>
      </c>
      <c r="I3629" s="31">
        <v>1</v>
      </c>
      <c r="J3629" s="84" t="s">
        <v>34</v>
      </c>
      <c r="K3629" s="98"/>
      <c r="L3629" s="98"/>
      <c r="M3629" s="98"/>
      <c r="N3629" s="83" t="s">
        <v>4478</v>
      </c>
      <c r="O3629" s="98">
        <v>46200</v>
      </c>
      <c r="P3629" s="81"/>
      <c r="Q3629" s="33"/>
      <c r="R3629" s="39" t="s">
        <v>133</v>
      </c>
    </row>
    <row r="3630" spans="1:18" ht="18" customHeight="1" x14ac:dyDescent="0.15">
      <c r="A3630" s="30">
        <v>9</v>
      </c>
      <c r="B3630" s="31" t="s">
        <v>1940</v>
      </c>
      <c r="C3630" s="31">
        <v>1</v>
      </c>
      <c r="D3630" s="31" t="s">
        <v>1940</v>
      </c>
      <c r="E3630" s="31">
        <v>2</v>
      </c>
      <c r="F3630" s="31" t="s">
        <v>1944</v>
      </c>
      <c r="G3630" s="31">
        <v>11</v>
      </c>
      <c r="H3630" s="31" t="s">
        <v>33</v>
      </c>
      <c r="I3630" s="31">
        <v>1</v>
      </c>
      <c r="J3630" s="84" t="s">
        <v>34</v>
      </c>
      <c r="K3630" s="98"/>
      <c r="L3630" s="98"/>
      <c r="M3630" s="98"/>
      <c r="N3630" s="83" t="s">
        <v>4479</v>
      </c>
      <c r="O3630" s="98">
        <v>9900</v>
      </c>
      <c r="P3630" s="81"/>
      <c r="Q3630" s="33"/>
      <c r="R3630" s="39" t="s">
        <v>133</v>
      </c>
    </row>
    <row r="3631" spans="1:18" ht="18" customHeight="1" x14ac:dyDescent="0.15">
      <c r="A3631" s="30">
        <v>9</v>
      </c>
      <c r="B3631" s="31" t="s">
        <v>1940</v>
      </c>
      <c r="C3631" s="31">
        <v>1</v>
      </c>
      <c r="D3631" s="31" t="s">
        <v>1940</v>
      </c>
      <c r="E3631" s="31">
        <v>2</v>
      </c>
      <c r="F3631" s="31" t="s">
        <v>1944</v>
      </c>
      <c r="G3631" s="31">
        <v>11</v>
      </c>
      <c r="H3631" s="31" t="s">
        <v>33</v>
      </c>
      <c r="I3631" s="31">
        <v>1</v>
      </c>
      <c r="J3631" s="84" t="s">
        <v>34</v>
      </c>
      <c r="K3631" s="98"/>
      <c r="L3631" s="98"/>
      <c r="M3631" s="98"/>
      <c r="N3631" s="83" t="s">
        <v>4480</v>
      </c>
      <c r="O3631" s="98">
        <v>24750</v>
      </c>
      <c r="P3631" s="81"/>
      <c r="Q3631" s="33"/>
      <c r="R3631" s="39" t="s">
        <v>133</v>
      </c>
    </row>
    <row r="3632" spans="1:18" ht="18" customHeight="1" x14ac:dyDescent="0.15">
      <c r="A3632" s="30">
        <v>9</v>
      </c>
      <c r="B3632" s="31" t="s">
        <v>1940</v>
      </c>
      <c r="C3632" s="31">
        <v>1</v>
      </c>
      <c r="D3632" s="31" t="s">
        <v>1940</v>
      </c>
      <c r="E3632" s="31">
        <v>2</v>
      </c>
      <c r="F3632" s="31" t="s">
        <v>1944</v>
      </c>
      <c r="G3632" s="31">
        <v>11</v>
      </c>
      <c r="H3632" s="31" t="s">
        <v>33</v>
      </c>
      <c r="I3632" s="31">
        <v>1</v>
      </c>
      <c r="J3632" s="84" t="s">
        <v>34</v>
      </c>
      <c r="K3632" s="98"/>
      <c r="L3632" s="98"/>
      <c r="M3632" s="98"/>
      <c r="N3632" s="83" t="s">
        <v>4481</v>
      </c>
      <c r="O3632" s="98">
        <v>101200</v>
      </c>
      <c r="P3632" s="81"/>
      <c r="Q3632" s="33"/>
      <c r="R3632" s="39" t="s">
        <v>133</v>
      </c>
    </row>
    <row r="3633" spans="1:18" ht="18" customHeight="1" x14ac:dyDescent="0.15">
      <c r="A3633" s="30">
        <v>9</v>
      </c>
      <c r="B3633" s="31" t="s">
        <v>1940</v>
      </c>
      <c r="C3633" s="31">
        <v>1</v>
      </c>
      <c r="D3633" s="31" t="s">
        <v>1940</v>
      </c>
      <c r="E3633" s="31">
        <v>2</v>
      </c>
      <c r="F3633" s="31" t="s">
        <v>1944</v>
      </c>
      <c r="G3633" s="31">
        <v>11</v>
      </c>
      <c r="H3633" s="31" t="s">
        <v>33</v>
      </c>
      <c r="I3633" s="31">
        <v>1</v>
      </c>
      <c r="J3633" s="84" t="s">
        <v>34</v>
      </c>
      <c r="K3633" s="98"/>
      <c r="L3633" s="98"/>
      <c r="M3633" s="98"/>
      <c r="N3633" s="83" t="s">
        <v>4482</v>
      </c>
      <c r="O3633" s="98">
        <v>61600</v>
      </c>
      <c r="P3633" s="81"/>
      <c r="Q3633" s="33"/>
      <c r="R3633" s="39" t="s">
        <v>133</v>
      </c>
    </row>
    <row r="3634" spans="1:18" ht="18" customHeight="1" x14ac:dyDescent="0.15">
      <c r="A3634" s="30">
        <v>9</v>
      </c>
      <c r="B3634" s="31" t="s">
        <v>1940</v>
      </c>
      <c r="C3634" s="31">
        <v>1</v>
      </c>
      <c r="D3634" s="31" t="s">
        <v>1940</v>
      </c>
      <c r="E3634" s="31">
        <v>2</v>
      </c>
      <c r="F3634" s="31" t="s">
        <v>1944</v>
      </c>
      <c r="G3634" s="31">
        <v>11</v>
      </c>
      <c r="H3634" s="31" t="s">
        <v>33</v>
      </c>
      <c r="I3634" s="31">
        <v>1</v>
      </c>
      <c r="J3634" s="84" t="s">
        <v>34</v>
      </c>
      <c r="K3634" s="98"/>
      <c r="L3634" s="98"/>
      <c r="M3634" s="98"/>
      <c r="N3634" s="83" t="s">
        <v>4483</v>
      </c>
      <c r="O3634" s="98">
        <v>50600</v>
      </c>
      <c r="P3634" s="81"/>
      <c r="Q3634" s="33"/>
      <c r="R3634" s="39" t="s">
        <v>133</v>
      </c>
    </row>
    <row r="3635" spans="1:18" ht="18" customHeight="1" x14ac:dyDescent="0.15">
      <c r="A3635" s="30">
        <v>9</v>
      </c>
      <c r="B3635" s="31" t="s">
        <v>1940</v>
      </c>
      <c r="C3635" s="31">
        <v>1</v>
      </c>
      <c r="D3635" s="31" t="s">
        <v>1940</v>
      </c>
      <c r="E3635" s="31">
        <v>2</v>
      </c>
      <c r="F3635" s="31" t="s">
        <v>1944</v>
      </c>
      <c r="G3635" s="31">
        <v>11</v>
      </c>
      <c r="H3635" s="31" t="s">
        <v>33</v>
      </c>
      <c r="I3635" s="31">
        <v>1</v>
      </c>
      <c r="J3635" s="84" t="s">
        <v>34</v>
      </c>
      <c r="K3635" s="98"/>
      <c r="L3635" s="98"/>
      <c r="M3635" s="98"/>
      <c r="N3635" s="83" t="s">
        <v>4484</v>
      </c>
      <c r="O3635" s="98">
        <v>8360</v>
      </c>
      <c r="P3635" s="81"/>
      <c r="Q3635" s="33"/>
      <c r="R3635" s="39" t="s">
        <v>133</v>
      </c>
    </row>
    <row r="3636" spans="1:18" ht="18" customHeight="1" x14ac:dyDescent="0.15">
      <c r="A3636" s="30">
        <v>9</v>
      </c>
      <c r="B3636" s="31" t="s">
        <v>1940</v>
      </c>
      <c r="C3636" s="31">
        <v>1</v>
      </c>
      <c r="D3636" s="31" t="s">
        <v>1940</v>
      </c>
      <c r="E3636" s="31">
        <v>2</v>
      </c>
      <c r="F3636" s="31" t="s">
        <v>1944</v>
      </c>
      <c r="G3636" s="31">
        <v>11</v>
      </c>
      <c r="H3636" s="31" t="s">
        <v>33</v>
      </c>
      <c r="I3636" s="31">
        <v>1</v>
      </c>
      <c r="J3636" s="84" t="s">
        <v>34</v>
      </c>
      <c r="K3636" s="98"/>
      <c r="L3636" s="98"/>
      <c r="M3636" s="98"/>
      <c r="N3636" s="83" t="s">
        <v>4485</v>
      </c>
      <c r="O3636" s="98">
        <v>62000</v>
      </c>
      <c r="P3636" s="81"/>
      <c r="Q3636" s="33"/>
      <c r="R3636" s="39" t="s">
        <v>133</v>
      </c>
    </row>
    <row r="3637" spans="1:18" ht="18" customHeight="1" x14ac:dyDescent="0.15">
      <c r="A3637" s="30">
        <v>9</v>
      </c>
      <c r="B3637" s="31" t="s">
        <v>1940</v>
      </c>
      <c r="C3637" s="31">
        <v>1</v>
      </c>
      <c r="D3637" s="31" t="s">
        <v>1940</v>
      </c>
      <c r="E3637" s="31">
        <v>2</v>
      </c>
      <c r="F3637" s="31" t="s">
        <v>1944</v>
      </c>
      <c r="G3637" s="31">
        <v>11</v>
      </c>
      <c r="H3637" s="31" t="s">
        <v>33</v>
      </c>
      <c r="I3637" s="31">
        <v>1</v>
      </c>
      <c r="J3637" s="84" t="s">
        <v>34</v>
      </c>
      <c r="K3637" s="98"/>
      <c r="L3637" s="98"/>
      <c r="M3637" s="98"/>
      <c r="N3637" s="83" t="s">
        <v>4486</v>
      </c>
      <c r="O3637" s="98">
        <v>28050</v>
      </c>
      <c r="P3637" s="81"/>
      <c r="Q3637" s="33"/>
      <c r="R3637" s="39" t="s">
        <v>133</v>
      </c>
    </row>
    <row r="3638" spans="1:18" ht="18" customHeight="1" x14ac:dyDescent="0.15">
      <c r="A3638" s="30">
        <v>9</v>
      </c>
      <c r="B3638" s="31" t="s">
        <v>1940</v>
      </c>
      <c r="C3638" s="31">
        <v>1</v>
      </c>
      <c r="D3638" s="31" t="s">
        <v>1940</v>
      </c>
      <c r="E3638" s="31">
        <v>2</v>
      </c>
      <c r="F3638" s="31" t="s">
        <v>1944</v>
      </c>
      <c r="G3638" s="31">
        <v>11</v>
      </c>
      <c r="H3638" s="31" t="s">
        <v>33</v>
      </c>
      <c r="I3638" s="31">
        <v>1</v>
      </c>
      <c r="J3638" s="84" t="s">
        <v>34</v>
      </c>
      <c r="K3638" s="98"/>
      <c r="L3638" s="98"/>
      <c r="M3638" s="98"/>
      <c r="N3638" s="83" t="s">
        <v>4487</v>
      </c>
      <c r="O3638" s="98">
        <v>115000</v>
      </c>
      <c r="P3638" s="81"/>
      <c r="Q3638" s="33"/>
      <c r="R3638" s="39" t="s">
        <v>133</v>
      </c>
    </row>
    <row r="3639" spans="1:18" ht="18" customHeight="1" x14ac:dyDescent="0.15">
      <c r="A3639" s="30">
        <v>9</v>
      </c>
      <c r="B3639" s="31" t="s">
        <v>1940</v>
      </c>
      <c r="C3639" s="31">
        <v>1</v>
      </c>
      <c r="D3639" s="31" t="s">
        <v>1940</v>
      </c>
      <c r="E3639" s="31">
        <v>2</v>
      </c>
      <c r="F3639" s="31" t="s">
        <v>1944</v>
      </c>
      <c r="G3639" s="31">
        <v>11</v>
      </c>
      <c r="H3639" s="31" t="s">
        <v>33</v>
      </c>
      <c r="I3639" s="31">
        <v>1</v>
      </c>
      <c r="J3639" s="84" t="s">
        <v>34</v>
      </c>
      <c r="K3639" s="98"/>
      <c r="L3639" s="98"/>
      <c r="M3639" s="98"/>
      <c r="N3639" s="83" t="s">
        <v>4488</v>
      </c>
      <c r="O3639" s="98">
        <v>88000</v>
      </c>
      <c r="P3639" s="81"/>
      <c r="Q3639" s="33"/>
      <c r="R3639" s="39" t="s">
        <v>133</v>
      </c>
    </row>
    <row r="3640" spans="1:18" ht="18" customHeight="1" x14ac:dyDescent="0.15">
      <c r="A3640" s="30">
        <v>9</v>
      </c>
      <c r="B3640" s="31" t="s">
        <v>1940</v>
      </c>
      <c r="C3640" s="31">
        <v>1</v>
      </c>
      <c r="D3640" s="31" t="s">
        <v>1940</v>
      </c>
      <c r="E3640" s="31">
        <v>2</v>
      </c>
      <c r="F3640" s="31" t="s">
        <v>1944</v>
      </c>
      <c r="G3640" s="31">
        <v>11</v>
      </c>
      <c r="H3640" s="31" t="s">
        <v>33</v>
      </c>
      <c r="I3640" s="31">
        <v>1</v>
      </c>
      <c r="J3640" s="84" t="s">
        <v>34</v>
      </c>
      <c r="K3640" s="98"/>
      <c r="L3640" s="98"/>
      <c r="M3640" s="98"/>
      <c r="N3640" s="83" t="s">
        <v>4489</v>
      </c>
      <c r="O3640" s="98">
        <v>37400</v>
      </c>
      <c r="P3640" s="81"/>
      <c r="Q3640" s="33"/>
      <c r="R3640" s="39" t="s">
        <v>133</v>
      </c>
    </row>
    <row r="3641" spans="1:18" ht="18" customHeight="1" x14ac:dyDescent="0.15">
      <c r="A3641" s="30">
        <v>9</v>
      </c>
      <c r="B3641" s="31" t="s">
        <v>1940</v>
      </c>
      <c r="C3641" s="31">
        <v>1</v>
      </c>
      <c r="D3641" s="31" t="s">
        <v>1940</v>
      </c>
      <c r="E3641" s="31">
        <v>2</v>
      </c>
      <c r="F3641" s="31" t="s">
        <v>1944</v>
      </c>
      <c r="G3641" s="31">
        <v>11</v>
      </c>
      <c r="H3641" s="31" t="s">
        <v>33</v>
      </c>
      <c r="I3641" s="31">
        <v>1</v>
      </c>
      <c r="J3641" s="84" t="s">
        <v>34</v>
      </c>
      <c r="K3641" s="98"/>
      <c r="L3641" s="98"/>
      <c r="M3641" s="98"/>
      <c r="N3641" s="83" t="s">
        <v>4490</v>
      </c>
      <c r="O3641" s="98">
        <v>114000</v>
      </c>
      <c r="P3641" s="81"/>
      <c r="Q3641" s="33"/>
      <c r="R3641" s="39" t="s">
        <v>133</v>
      </c>
    </row>
    <row r="3642" spans="1:18" ht="18" customHeight="1" x14ac:dyDescent="0.15">
      <c r="A3642" s="30">
        <v>9</v>
      </c>
      <c r="B3642" s="31" t="s">
        <v>1940</v>
      </c>
      <c r="C3642" s="31">
        <v>1</v>
      </c>
      <c r="D3642" s="31" t="s">
        <v>1940</v>
      </c>
      <c r="E3642" s="31">
        <v>2</v>
      </c>
      <c r="F3642" s="31" t="s">
        <v>1944</v>
      </c>
      <c r="G3642" s="31">
        <v>11</v>
      </c>
      <c r="H3642" s="31" t="s">
        <v>33</v>
      </c>
      <c r="I3642" s="31">
        <v>1</v>
      </c>
      <c r="J3642" s="84" t="s">
        <v>34</v>
      </c>
      <c r="K3642" s="98"/>
      <c r="L3642" s="98"/>
      <c r="M3642" s="98"/>
      <c r="N3642" s="83" t="s">
        <v>1953</v>
      </c>
      <c r="O3642" s="98">
        <v>90000</v>
      </c>
      <c r="P3642" s="81"/>
      <c r="Q3642" s="33"/>
      <c r="R3642" s="39" t="s">
        <v>133</v>
      </c>
    </row>
    <row r="3643" spans="1:18" ht="18" customHeight="1" x14ac:dyDescent="0.15">
      <c r="A3643" s="30">
        <v>9</v>
      </c>
      <c r="B3643" s="31" t="s">
        <v>1940</v>
      </c>
      <c r="C3643" s="31">
        <v>1</v>
      </c>
      <c r="D3643" s="31" t="s">
        <v>1940</v>
      </c>
      <c r="E3643" s="31">
        <v>2</v>
      </c>
      <c r="F3643" s="31" t="s">
        <v>1944</v>
      </c>
      <c r="G3643" s="31">
        <v>11</v>
      </c>
      <c r="H3643" s="31" t="s">
        <v>33</v>
      </c>
      <c r="I3643" s="31">
        <v>1</v>
      </c>
      <c r="J3643" s="84" t="s">
        <v>34</v>
      </c>
      <c r="K3643" s="98"/>
      <c r="L3643" s="98"/>
      <c r="M3643" s="98"/>
      <c r="N3643" s="83" t="s">
        <v>1954</v>
      </c>
      <c r="O3643" s="98">
        <v>70000</v>
      </c>
      <c r="P3643" s="81"/>
      <c r="Q3643" s="33"/>
      <c r="R3643" s="39" t="s">
        <v>133</v>
      </c>
    </row>
    <row r="3644" spans="1:18" ht="18" customHeight="1" x14ac:dyDescent="0.15">
      <c r="A3644" s="30">
        <v>9</v>
      </c>
      <c r="B3644" s="31" t="s">
        <v>1940</v>
      </c>
      <c r="C3644" s="31">
        <v>1</v>
      </c>
      <c r="D3644" s="31" t="s">
        <v>1940</v>
      </c>
      <c r="E3644" s="31">
        <v>2</v>
      </c>
      <c r="F3644" s="31" t="s">
        <v>1944</v>
      </c>
      <c r="G3644" s="31">
        <v>11</v>
      </c>
      <c r="H3644" s="31" t="s">
        <v>33</v>
      </c>
      <c r="I3644" s="31">
        <v>1</v>
      </c>
      <c r="J3644" s="84" t="s">
        <v>34</v>
      </c>
      <c r="K3644" s="98"/>
      <c r="L3644" s="98"/>
      <c r="M3644" s="98"/>
      <c r="N3644" s="83" t="s">
        <v>1955</v>
      </c>
      <c r="O3644" s="98">
        <v>100000</v>
      </c>
      <c r="P3644" s="81"/>
      <c r="Q3644" s="33"/>
      <c r="R3644" s="39" t="s">
        <v>133</v>
      </c>
    </row>
    <row r="3645" spans="1:18" ht="18" customHeight="1" x14ac:dyDescent="0.15">
      <c r="A3645" s="30">
        <v>9</v>
      </c>
      <c r="B3645" s="31" t="s">
        <v>1940</v>
      </c>
      <c r="C3645" s="31">
        <v>1</v>
      </c>
      <c r="D3645" s="31" t="s">
        <v>1940</v>
      </c>
      <c r="E3645" s="31">
        <v>2</v>
      </c>
      <c r="F3645" s="31" t="s">
        <v>1944</v>
      </c>
      <c r="G3645" s="31">
        <v>11</v>
      </c>
      <c r="H3645" s="31" t="s">
        <v>33</v>
      </c>
      <c r="I3645" s="32">
        <v>2</v>
      </c>
      <c r="J3645" s="83" t="s">
        <v>46</v>
      </c>
      <c r="K3645" s="98">
        <v>396</v>
      </c>
      <c r="L3645" s="98">
        <v>396</v>
      </c>
      <c r="M3645" s="98">
        <f>K3645-L3645</f>
        <v>0</v>
      </c>
      <c r="N3645" s="83" t="s">
        <v>3740</v>
      </c>
      <c r="O3645" s="98">
        <v>264000</v>
      </c>
      <c r="P3645" s="81"/>
      <c r="Q3645" s="33"/>
      <c r="R3645" s="39" t="s">
        <v>133</v>
      </c>
    </row>
    <row r="3646" spans="1:18" ht="18" customHeight="1" x14ac:dyDescent="0.15">
      <c r="A3646" s="30">
        <v>9</v>
      </c>
      <c r="B3646" s="31" t="s">
        <v>1940</v>
      </c>
      <c r="C3646" s="31">
        <v>1</v>
      </c>
      <c r="D3646" s="31" t="s">
        <v>1940</v>
      </c>
      <c r="E3646" s="31">
        <v>2</v>
      </c>
      <c r="F3646" s="31" t="s">
        <v>1944</v>
      </c>
      <c r="G3646" s="31">
        <v>11</v>
      </c>
      <c r="H3646" s="31" t="s">
        <v>33</v>
      </c>
      <c r="I3646" s="31">
        <v>2</v>
      </c>
      <c r="J3646" s="84" t="s">
        <v>46</v>
      </c>
      <c r="K3646" s="98"/>
      <c r="L3646" s="98"/>
      <c r="M3646" s="98"/>
      <c r="N3646" s="83" t="s">
        <v>3741</v>
      </c>
      <c r="O3646" s="98">
        <v>36000</v>
      </c>
      <c r="P3646" s="81"/>
      <c r="Q3646" s="33"/>
      <c r="R3646" s="39" t="s">
        <v>133</v>
      </c>
    </row>
    <row r="3647" spans="1:18" ht="18" customHeight="1" x14ac:dyDescent="0.15">
      <c r="A3647" s="30">
        <v>9</v>
      </c>
      <c r="B3647" s="31" t="s">
        <v>1940</v>
      </c>
      <c r="C3647" s="31">
        <v>1</v>
      </c>
      <c r="D3647" s="31" t="s">
        <v>1940</v>
      </c>
      <c r="E3647" s="31">
        <v>2</v>
      </c>
      <c r="F3647" s="31" t="s">
        <v>1944</v>
      </c>
      <c r="G3647" s="31">
        <v>11</v>
      </c>
      <c r="H3647" s="31" t="s">
        <v>33</v>
      </c>
      <c r="I3647" s="31">
        <v>2</v>
      </c>
      <c r="J3647" s="84" t="s">
        <v>46</v>
      </c>
      <c r="K3647" s="98"/>
      <c r="L3647" s="98"/>
      <c r="M3647" s="98"/>
      <c r="N3647" s="83" t="s">
        <v>3742</v>
      </c>
      <c r="O3647" s="98">
        <v>96000</v>
      </c>
      <c r="P3647" s="81"/>
      <c r="Q3647" s="33"/>
      <c r="R3647" s="39" t="s">
        <v>133</v>
      </c>
    </row>
    <row r="3648" spans="1:18" ht="18" customHeight="1" x14ac:dyDescent="0.15">
      <c r="A3648" s="30">
        <v>9</v>
      </c>
      <c r="B3648" s="31" t="s">
        <v>1940</v>
      </c>
      <c r="C3648" s="31">
        <v>1</v>
      </c>
      <c r="D3648" s="31" t="s">
        <v>1940</v>
      </c>
      <c r="E3648" s="31">
        <v>2</v>
      </c>
      <c r="F3648" s="31" t="s">
        <v>1944</v>
      </c>
      <c r="G3648" s="31">
        <v>11</v>
      </c>
      <c r="H3648" s="31" t="s">
        <v>33</v>
      </c>
      <c r="I3648" s="32">
        <v>3</v>
      </c>
      <c r="J3648" s="83" t="s">
        <v>35</v>
      </c>
      <c r="K3648" s="98">
        <v>73</v>
      </c>
      <c r="L3648" s="98">
        <v>73</v>
      </c>
      <c r="M3648" s="98">
        <f>K3648-L3648</f>
        <v>0</v>
      </c>
      <c r="N3648" s="83" t="s">
        <v>1956</v>
      </c>
      <c r="O3648" s="98">
        <v>63000</v>
      </c>
      <c r="P3648" s="81"/>
      <c r="Q3648" s="33"/>
      <c r="R3648" s="39" t="s">
        <v>133</v>
      </c>
    </row>
    <row r="3649" spans="1:18" ht="18" customHeight="1" x14ac:dyDescent="0.15">
      <c r="A3649" s="30">
        <v>9</v>
      </c>
      <c r="B3649" s="31" t="s">
        <v>1940</v>
      </c>
      <c r="C3649" s="31">
        <v>1</v>
      </c>
      <c r="D3649" s="31" t="s">
        <v>1940</v>
      </c>
      <c r="E3649" s="31">
        <v>2</v>
      </c>
      <c r="F3649" s="31" t="s">
        <v>1944</v>
      </c>
      <c r="G3649" s="31">
        <v>11</v>
      </c>
      <c r="H3649" s="31" t="s">
        <v>33</v>
      </c>
      <c r="I3649" s="31">
        <v>3</v>
      </c>
      <c r="J3649" s="84" t="s">
        <v>35</v>
      </c>
      <c r="K3649" s="98"/>
      <c r="L3649" s="98"/>
      <c r="M3649" s="98"/>
      <c r="N3649" s="83" t="s">
        <v>1957</v>
      </c>
      <c r="O3649" s="98">
        <v>10000</v>
      </c>
      <c r="P3649" s="81"/>
      <c r="Q3649" s="33"/>
      <c r="R3649" s="39" t="s">
        <v>133</v>
      </c>
    </row>
    <row r="3650" spans="1:18" ht="18" customHeight="1" x14ac:dyDescent="0.15">
      <c r="A3650" s="30">
        <v>9</v>
      </c>
      <c r="B3650" s="31" t="s">
        <v>1940</v>
      </c>
      <c r="C3650" s="31">
        <v>1</v>
      </c>
      <c r="D3650" s="31" t="s">
        <v>1940</v>
      </c>
      <c r="E3650" s="31">
        <v>2</v>
      </c>
      <c r="F3650" s="31" t="s">
        <v>1944</v>
      </c>
      <c r="G3650" s="31">
        <v>11</v>
      </c>
      <c r="H3650" s="31" t="s">
        <v>33</v>
      </c>
      <c r="I3650" s="32">
        <v>4</v>
      </c>
      <c r="J3650" s="83" t="s">
        <v>111</v>
      </c>
      <c r="K3650" s="98">
        <v>122</v>
      </c>
      <c r="L3650" s="98">
        <v>122</v>
      </c>
      <c r="M3650" s="98">
        <f t="shared" ref="M3650:M3651" si="215">K3650-L3650</f>
        <v>0</v>
      </c>
      <c r="N3650" s="83" t="s">
        <v>4491</v>
      </c>
      <c r="O3650" s="98">
        <v>121600</v>
      </c>
      <c r="P3650" s="81"/>
      <c r="Q3650" s="33"/>
      <c r="R3650" s="39" t="s">
        <v>133</v>
      </c>
    </row>
    <row r="3651" spans="1:18" ht="18" customHeight="1" x14ac:dyDescent="0.15">
      <c r="A3651" s="30">
        <v>9</v>
      </c>
      <c r="B3651" s="31" t="s">
        <v>1940</v>
      </c>
      <c r="C3651" s="31">
        <v>1</v>
      </c>
      <c r="D3651" s="31" t="s">
        <v>1940</v>
      </c>
      <c r="E3651" s="31">
        <v>2</v>
      </c>
      <c r="F3651" s="31" t="s">
        <v>1944</v>
      </c>
      <c r="G3651" s="31">
        <v>11</v>
      </c>
      <c r="H3651" s="31" t="s">
        <v>33</v>
      </c>
      <c r="I3651" s="32">
        <v>5</v>
      </c>
      <c r="J3651" s="83" t="s">
        <v>47</v>
      </c>
      <c r="K3651" s="98">
        <v>1440</v>
      </c>
      <c r="L3651" s="98">
        <v>1440</v>
      </c>
      <c r="M3651" s="98">
        <f t="shared" si="215"/>
        <v>0</v>
      </c>
      <c r="N3651" s="83" t="s">
        <v>3743</v>
      </c>
      <c r="O3651" s="98">
        <v>744000</v>
      </c>
      <c r="P3651" s="81"/>
      <c r="Q3651" s="33"/>
      <c r="R3651" s="39" t="s">
        <v>133</v>
      </c>
    </row>
    <row r="3652" spans="1:18" ht="18" customHeight="1" x14ac:dyDescent="0.15">
      <c r="A3652" s="30">
        <v>9</v>
      </c>
      <c r="B3652" s="31" t="s">
        <v>1940</v>
      </c>
      <c r="C3652" s="31">
        <v>1</v>
      </c>
      <c r="D3652" s="31" t="s">
        <v>1940</v>
      </c>
      <c r="E3652" s="31">
        <v>2</v>
      </c>
      <c r="F3652" s="31" t="s">
        <v>1944</v>
      </c>
      <c r="G3652" s="31">
        <v>11</v>
      </c>
      <c r="H3652" s="31" t="s">
        <v>33</v>
      </c>
      <c r="I3652" s="31">
        <v>5</v>
      </c>
      <c r="J3652" s="84" t="s">
        <v>47</v>
      </c>
      <c r="K3652" s="98"/>
      <c r="L3652" s="98"/>
      <c r="M3652" s="98"/>
      <c r="N3652" s="83" t="s">
        <v>4492</v>
      </c>
      <c r="O3652" s="98">
        <v>696000</v>
      </c>
      <c r="P3652" s="81"/>
      <c r="Q3652" s="33"/>
      <c r="R3652" s="39" t="s">
        <v>133</v>
      </c>
    </row>
    <row r="3653" spans="1:18" ht="18" customHeight="1" x14ac:dyDescent="0.15">
      <c r="A3653" s="30">
        <v>9</v>
      </c>
      <c r="B3653" s="31" t="s">
        <v>1940</v>
      </c>
      <c r="C3653" s="31">
        <v>1</v>
      </c>
      <c r="D3653" s="31" t="s">
        <v>1940</v>
      </c>
      <c r="E3653" s="31">
        <v>2</v>
      </c>
      <c r="F3653" s="31" t="s">
        <v>1944</v>
      </c>
      <c r="G3653" s="32">
        <v>12</v>
      </c>
      <c r="H3653" s="32" t="s">
        <v>36</v>
      </c>
      <c r="I3653" s="32"/>
      <c r="J3653" s="83"/>
      <c r="K3653" s="98"/>
      <c r="L3653" s="98"/>
      <c r="M3653" s="98"/>
      <c r="N3653" s="83"/>
      <c r="O3653" s="33"/>
      <c r="P3653" s="81"/>
      <c r="Q3653" s="33"/>
      <c r="R3653" s="39" t="s">
        <v>133</v>
      </c>
    </row>
    <row r="3654" spans="1:18" ht="18" customHeight="1" x14ac:dyDescent="0.15">
      <c r="A3654" s="30">
        <v>9</v>
      </c>
      <c r="B3654" s="31" t="s">
        <v>1940</v>
      </c>
      <c r="C3654" s="31">
        <v>1</v>
      </c>
      <c r="D3654" s="31" t="s">
        <v>1940</v>
      </c>
      <c r="E3654" s="31">
        <v>2</v>
      </c>
      <c r="F3654" s="31" t="s">
        <v>1944</v>
      </c>
      <c r="G3654" s="31">
        <v>12</v>
      </c>
      <c r="H3654" s="31" t="s">
        <v>36</v>
      </c>
      <c r="I3654" s="32">
        <v>1</v>
      </c>
      <c r="J3654" s="83" t="s">
        <v>37</v>
      </c>
      <c r="K3654" s="98">
        <v>294</v>
      </c>
      <c r="L3654" s="98">
        <v>294</v>
      </c>
      <c r="M3654" s="98">
        <f>K3654-L3654</f>
        <v>0</v>
      </c>
      <c r="N3654" s="83" t="s">
        <v>3744</v>
      </c>
      <c r="O3654" s="98">
        <v>63600</v>
      </c>
      <c r="P3654" s="81"/>
      <c r="Q3654" s="33"/>
      <c r="R3654" s="39" t="s">
        <v>133</v>
      </c>
    </row>
    <row r="3655" spans="1:18" ht="18" customHeight="1" x14ac:dyDescent="0.15">
      <c r="A3655" s="30">
        <v>9</v>
      </c>
      <c r="B3655" s="31" t="s">
        <v>1940</v>
      </c>
      <c r="C3655" s="31">
        <v>1</v>
      </c>
      <c r="D3655" s="31" t="s">
        <v>1940</v>
      </c>
      <c r="E3655" s="31">
        <v>2</v>
      </c>
      <c r="F3655" s="31" t="s">
        <v>1944</v>
      </c>
      <c r="G3655" s="31">
        <v>12</v>
      </c>
      <c r="H3655" s="31" t="s">
        <v>36</v>
      </c>
      <c r="I3655" s="31">
        <v>1</v>
      </c>
      <c r="J3655" s="84" t="s">
        <v>37</v>
      </c>
      <c r="K3655" s="98"/>
      <c r="L3655" s="98"/>
      <c r="M3655" s="98"/>
      <c r="N3655" s="83" t="s">
        <v>4493</v>
      </c>
      <c r="O3655" s="98">
        <v>72000</v>
      </c>
      <c r="P3655" s="81"/>
      <c r="Q3655" s="33"/>
      <c r="R3655" s="39" t="s">
        <v>133</v>
      </c>
    </row>
    <row r="3656" spans="1:18" ht="18" customHeight="1" x14ac:dyDescent="0.15">
      <c r="A3656" s="30">
        <v>9</v>
      </c>
      <c r="B3656" s="31" t="s">
        <v>1940</v>
      </c>
      <c r="C3656" s="31">
        <v>1</v>
      </c>
      <c r="D3656" s="31" t="s">
        <v>1940</v>
      </c>
      <c r="E3656" s="31">
        <v>2</v>
      </c>
      <c r="F3656" s="31" t="s">
        <v>1944</v>
      </c>
      <c r="G3656" s="31">
        <v>12</v>
      </c>
      <c r="H3656" s="31" t="s">
        <v>36</v>
      </c>
      <c r="I3656" s="31">
        <v>1</v>
      </c>
      <c r="J3656" s="84" t="s">
        <v>37</v>
      </c>
      <c r="K3656" s="98"/>
      <c r="L3656" s="98"/>
      <c r="M3656" s="98"/>
      <c r="N3656" s="83" t="s">
        <v>3745</v>
      </c>
      <c r="O3656" s="98">
        <v>86400</v>
      </c>
      <c r="P3656" s="81"/>
      <c r="Q3656" s="33"/>
      <c r="R3656" s="39" t="s">
        <v>133</v>
      </c>
    </row>
    <row r="3657" spans="1:18" ht="18" customHeight="1" x14ac:dyDescent="0.15">
      <c r="A3657" s="30">
        <v>9</v>
      </c>
      <c r="B3657" s="31" t="s">
        <v>1940</v>
      </c>
      <c r="C3657" s="31">
        <v>1</v>
      </c>
      <c r="D3657" s="31" t="s">
        <v>1940</v>
      </c>
      <c r="E3657" s="31">
        <v>2</v>
      </c>
      <c r="F3657" s="31" t="s">
        <v>1944</v>
      </c>
      <c r="G3657" s="31">
        <v>12</v>
      </c>
      <c r="H3657" s="31" t="s">
        <v>36</v>
      </c>
      <c r="I3657" s="31">
        <v>1</v>
      </c>
      <c r="J3657" s="84" t="s">
        <v>37</v>
      </c>
      <c r="K3657" s="98"/>
      <c r="L3657" s="98"/>
      <c r="M3657" s="98"/>
      <c r="N3657" s="83" t="s">
        <v>3746</v>
      </c>
      <c r="O3657" s="98">
        <v>72000</v>
      </c>
      <c r="P3657" s="81"/>
      <c r="Q3657" s="33"/>
      <c r="R3657" s="39" t="s">
        <v>133</v>
      </c>
    </row>
    <row r="3658" spans="1:18" ht="18" customHeight="1" x14ac:dyDescent="0.15">
      <c r="A3658" s="30">
        <v>9</v>
      </c>
      <c r="B3658" s="31" t="s">
        <v>1940</v>
      </c>
      <c r="C3658" s="31">
        <v>1</v>
      </c>
      <c r="D3658" s="31" t="s">
        <v>1940</v>
      </c>
      <c r="E3658" s="31">
        <v>2</v>
      </c>
      <c r="F3658" s="31" t="s">
        <v>1944</v>
      </c>
      <c r="G3658" s="31">
        <v>12</v>
      </c>
      <c r="H3658" s="31" t="s">
        <v>36</v>
      </c>
      <c r="I3658" s="32">
        <v>11</v>
      </c>
      <c r="J3658" s="83" t="s">
        <v>38</v>
      </c>
      <c r="K3658" s="98">
        <v>781</v>
      </c>
      <c r="L3658" s="98">
        <v>796</v>
      </c>
      <c r="M3658" s="98">
        <f>K3658-L3658</f>
        <v>-15</v>
      </c>
      <c r="N3658" s="83" t="s">
        <v>3747</v>
      </c>
      <c r="O3658" s="98">
        <v>771000</v>
      </c>
      <c r="P3658" s="81"/>
      <c r="Q3658" s="33"/>
      <c r="R3658" s="39" t="s">
        <v>133</v>
      </c>
    </row>
    <row r="3659" spans="1:18" ht="18" customHeight="1" x14ac:dyDescent="0.15">
      <c r="A3659" s="30">
        <v>9</v>
      </c>
      <c r="B3659" s="31" t="s">
        <v>1940</v>
      </c>
      <c r="C3659" s="31">
        <v>1</v>
      </c>
      <c r="D3659" s="31" t="s">
        <v>1940</v>
      </c>
      <c r="E3659" s="31">
        <v>2</v>
      </c>
      <c r="F3659" s="31" t="s">
        <v>1944</v>
      </c>
      <c r="G3659" s="31">
        <v>12</v>
      </c>
      <c r="H3659" s="31" t="s">
        <v>36</v>
      </c>
      <c r="I3659" s="31">
        <v>11</v>
      </c>
      <c r="J3659" s="84" t="s">
        <v>38</v>
      </c>
      <c r="K3659" s="98"/>
      <c r="L3659" s="98"/>
      <c r="M3659" s="98"/>
      <c r="N3659" s="83" t="s">
        <v>4494</v>
      </c>
      <c r="O3659" s="98">
        <v>9167</v>
      </c>
      <c r="P3659" s="81"/>
      <c r="Q3659" s="33"/>
      <c r="R3659" s="39" t="s">
        <v>133</v>
      </c>
    </row>
    <row r="3660" spans="1:18" ht="18" customHeight="1" x14ac:dyDescent="0.15">
      <c r="A3660" s="30">
        <v>9</v>
      </c>
      <c r="B3660" s="31" t="s">
        <v>1940</v>
      </c>
      <c r="C3660" s="31">
        <v>1</v>
      </c>
      <c r="D3660" s="31" t="s">
        <v>1940</v>
      </c>
      <c r="E3660" s="31">
        <v>2</v>
      </c>
      <c r="F3660" s="31" t="s">
        <v>1944</v>
      </c>
      <c r="G3660" s="32">
        <v>14</v>
      </c>
      <c r="H3660" s="32" t="s">
        <v>40</v>
      </c>
      <c r="I3660" s="32"/>
      <c r="J3660" s="83"/>
      <c r="K3660" s="98"/>
      <c r="L3660" s="98"/>
      <c r="M3660" s="98"/>
      <c r="N3660" s="83"/>
      <c r="O3660" s="33"/>
      <c r="P3660" s="81"/>
      <c r="Q3660" s="33"/>
      <c r="R3660" s="39" t="s">
        <v>133</v>
      </c>
    </row>
    <row r="3661" spans="1:18" ht="18" customHeight="1" x14ac:dyDescent="0.15">
      <c r="A3661" s="30">
        <v>9</v>
      </c>
      <c r="B3661" s="31" t="s">
        <v>1940</v>
      </c>
      <c r="C3661" s="31">
        <v>1</v>
      </c>
      <c r="D3661" s="31" t="s">
        <v>1940</v>
      </c>
      <c r="E3661" s="31">
        <v>2</v>
      </c>
      <c r="F3661" s="31" t="s">
        <v>1944</v>
      </c>
      <c r="G3661" s="31">
        <v>14</v>
      </c>
      <c r="H3661" s="31" t="s">
        <v>40</v>
      </c>
      <c r="I3661" s="32">
        <v>1</v>
      </c>
      <c r="J3661" s="83" t="s">
        <v>41</v>
      </c>
      <c r="K3661" s="98">
        <v>85</v>
      </c>
      <c r="L3661" s="98">
        <v>85</v>
      </c>
      <c r="M3661" s="98">
        <f>K3661-L3661</f>
        <v>0</v>
      </c>
      <c r="N3661" s="83" t="s">
        <v>1958</v>
      </c>
      <c r="O3661" s="98">
        <v>20000</v>
      </c>
      <c r="P3661" s="81"/>
      <c r="Q3661" s="33"/>
      <c r="R3661" s="39" t="s">
        <v>133</v>
      </c>
    </row>
    <row r="3662" spans="1:18" ht="18" customHeight="1" x14ac:dyDescent="0.15">
      <c r="A3662" s="30">
        <v>9</v>
      </c>
      <c r="B3662" s="31" t="s">
        <v>1940</v>
      </c>
      <c r="C3662" s="31">
        <v>1</v>
      </c>
      <c r="D3662" s="31" t="s">
        <v>1940</v>
      </c>
      <c r="E3662" s="31">
        <v>2</v>
      </c>
      <c r="F3662" s="31" t="s">
        <v>1944</v>
      </c>
      <c r="G3662" s="31">
        <v>14</v>
      </c>
      <c r="H3662" s="31" t="s">
        <v>40</v>
      </c>
      <c r="I3662" s="31">
        <v>1</v>
      </c>
      <c r="J3662" s="84" t="s">
        <v>41</v>
      </c>
      <c r="K3662" s="98"/>
      <c r="L3662" s="98"/>
      <c r="M3662" s="98"/>
      <c r="N3662" s="83" t="s">
        <v>1959</v>
      </c>
      <c r="O3662" s="98">
        <v>10000</v>
      </c>
      <c r="P3662" s="81"/>
      <c r="Q3662" s="33"/>
      <c r="R3662" s="39" t="s">
        <v>133</v>
      </c>
    </row>
    <row r="3663" spans="1:18" ht="18" customHeight="1" x14ac:dyDescent="0.15">
      <c r="A3663" s="30">
        <v>9</v>
      </c>
      <c r="B3663" s="31" t="s">
        <v>1940</v>
      </c>
      <c r="C3663" s="31">
        <v>1</v>
      </c>
      <c r="D3663" s="31" t="s">
        <v>1940</v>
      </c>
      <c r="E3663" s="31">
        <v>2</v>
      </c>
      <c r="F3663" s="31" t="s">
        <v>1944</v>
      </c>
      <c r="G3663" s="31">
        <v>14</v>
      </c>
      <c r="H3663" s="31" t="s">
        <v>40</v>
      </c>
      <c r="I3663" s="31">
        <v>1</v>
      </c>
      <c r="J3663" s="84" t="s">
        <v>41</v>
      </c>
      <c r="K3663" s="98"/>
      <c r="L3663" s="98"/>
      <c r="M3663" s="98"/>
      <c r="N3663" s="83" t="s">
        <v>1960</v>
      </c>
      <c r="O3663" s="98">
        <v>50600</v>
      </c>
      <c r="P3663" s="81"/>
      <c r="Q3663" s="33"/>
      <c r="R3663" s="39" t="s">
        <v>133</v>
      </c>
    </row>
    <row r="3664" spans="1:18" ht="18" customHeight="1" x14ac:dyDescent="0.15">
      <c r="A3664" s="30">
        <v>9</v>
      </c>
      <c r="B3664" s="31" t="s">
        <v>1940</v>
      </c>
      <c r="C3664" s="31">
        <v>1</v>
      </c>
      <c r="D3664" s="31" t="s">
        <v>1940</v>
      </c>
      <c r="E3664" s="31">
        <v>2</v>
      </c>
      <c r="F3664" s="31" t="s">
        <v>1944</v>
      </c>
      <c r="G3664" s="31">
        <v>14</v>
      </c>
      <c r="H3664" s="31" t="s">
        <v>40</v>
      </c>
      <c r="I3664" s="31">
        <v>1</v>
      </c>
      <c r="J3664" s="84" t="s">
        <v>41</v>
      </c>
      <c r="K3664" s="98"/>
      <c r="L3664" s="98"/>
      <c r="M3664" s="98"/>
      <c r="N3664" s="83" t="s">
        <v>1961</v>
      </c>
      <c r="O3664" s="98"/>
      <c r="P3664" s="81"/>
      <c r="Q3664" s="33"/>
      <c r="R3664" s="39" t="s">
        <v>133</v>
      </c>
    </row>
    <row r="3665" spans="1:18" ht="18" customHeight="1" x14ac:dyDescent="0.15">
      <c r="A3665" s="30">
        <v>9</v>
      </c>
      <c r="B3665" s="31" t="s">
        <v>1940</v>
      </c>
      <c r="C3665" s="31">
        <v>1</v>
      </c>
      <c r="D3665" s="31" t="s">
        <v>1940</v>
      </c>
      <c r="E3665" s="31">
        <v>2</v>
      </c>
      <c r="F3665" s="31" t="s">
        <v>1944</v>
      </c>
      <c r="G3665" s="31">
        <v>14</v>
      </c>
      <c r="H3665" s="31" t="s">
        <v>40</v>
      </c>
      <c r="I3665" s="31">
        <v>1</v>
      </c>
      <c r="J3665" s="84" t="s">
        <v>41</v>
      </c>
      <c r="K3665" s="98"/>
      <c r="L3665" s="98"/>
      <c r="M3665" s="98"/>
      <c r="N3665" s="83" t="s">
        <v>1962</v>
      </c>
      <c r="O3665" s="98"/>
      <c r="P3665" s="81"/>
      <c r="Q3665" s="33"/>
      <c r="R3665" s="39" t="s">
        <v>133</v>
      </c>
    </row>
    <row r="3666" spans="1:18" ht="18" customHeight="1" x14ac:dyDescent="0.15">
      <c r="A3666" s="30">
        <v>9</v>
      </c>
      <c r="B3666" s="31" t="s">
        <v>1940</v>
      </c>
      <c r="C3666" s="31">
        <v>1</v>
      </c>
      <c r="D3666" s="31" t="s">
        <v>1940</v>
      </c>
      <c r="E3666" s="31">
        <v>2</v>
      </c>
      <c r="F3666" s="31" t="s">
        <v>1944</v>
      </c>
      <c r="G3666" s="31">
        <v>14</v>
      </c>
      <c r="H3666" s="31" t="s">
        <v>40</v>
      </c>
      <c r="I3666" s="31">
        <v>1</v>
      </c>
      <c r="J3666" s="84" t="s">
        <v>41</v>
      </c>
      <c r="K3666" s="98"/>
      <c r="L3666" s="98"/>
      <c r="M3666" s="98"/>
      <c r="N3666" s="83" t="s">
        <v>1963</v>
      </c>
      <c r="O3666" s="98"/>
      <c r="P3666" s="81"/>
      <c r="Q3666" s="33"/>
      <c r="R3666" s="39" t="s">
        <v>133</v>
      </c>
    </row>
    <row r="3667" spans="1:18" ht="18" customHeight="1" x14ac:dyDescent="0.15">
      <c r="A3667" s="30">
        <v>9</v>
      </c>
      <c r="B3667" s="31" t="s">
        <v>1940</v>
      </c>
      <c r="C3667" s="31">
        <v>1</v>
      </c>
      <c r="D3667" s="31" t="s">
        <v>1940</v>
      </c>
      <c r="E3667" s="31">
        <v>2</v>
      </c>
      <c r="F3667" s="31" t="s">
        <v>1944</v>
      </c>
      <c r="G3667" s="31">
        <v>14</v>
      </c>
      <c r="H3667" s="31" t="s">
        <v>40</v>
      </c>
      <c r="I3667" s="31">
        <v>1</v>
      </c>
      <c r="J3667" s="84" t="s">
        <v>41</v>
      </c>
      <c r="K3667" s="98"/>
      <c r="L3667" s="98"/>
      <c r="M3667" s="98"/>
      <c r="N3667" s="83" t="s">
        <v>1964</v>
      </c>
      <c r="O3667" s="98"/>
      <c r="P3667" s="81"/>
      <c r="Q3667" s="33"/>
      <c r="R3667" s="39" t="s">
        <v>133</v>
      </c>
    </row>
    <row r="3668" spans="1:18" ht="18" customHeight="1" x14ac:dyDescent="0.15">
      <c r="A3668" s="30">
        <v>9</v>
      </c>
      <c r="B3668" s="31" t="s">
        <v>1940</v>
      </c>
      <c r="C3668" s="31">
        <v>1</v>
      </c>
      <c r="D3668" s="31" t="s">
        <v>1940</v>
      </c>
      <c r="E3668" s="31">
        <v>2</v>
      </c>
      <c r="F3668" s="31" t="s">
        <v>1944</v>
      </c>
      <c r="G3668" s="31">
        <v>14</v>
      </c>
      <c r="H3668" s="31" t="s">
        <v>40</v>
      </c>
      <c r="I3668" s="31">
        <v>1</v>
      </c>
      <c r="J3668" s="84" t="s">
        <v>41</v>
      </c>
      <c r="K3668" s="98"/>
      <c r="L3668" s="98"/>
      <c r="M3668" s="98"/>
      <c r="N3668" s="83" t="s">
        <v>1965</v>
      </c>
      <c r="O3668" s="98"/>
      <c r="P3668" s="81"/>
      <c r="Q3668" s="33"/>
      <c r="R3668" s="39" t="s">
        <v>133</v>
      </c>
    </row>
    <row r="3669" spans="1:18" ht="18" customHeight="1" x14ac:dyDescent="0.15">
      <c r="A3669" s="30">
        <v>9</v>
      </c>
      <c r="B3669" s="31" t="s">
        <v>1940</v>
      </c>
      <c r="C3669" s="31">
        <v>1</v>
      </c>
      <c r="D3669" s="31" t="s">
        <v>1940</v>
      </c>
      <c r="E3669" s="31">
        <v>2</v>
      </c>
      <c r="F3669" s="31" t="s">
        <v>1944</v>
      </c>
      <c r="G3669" s="31">
        <v>14</v>
      </c>
      <c r="H3669" s="31" t="s">
        <v>40</v>
      </c>
      <c r="I3669" s="31">
        <v>1</v>
      </c>
      <c r="J3669" s="84" t="s">
        <v>41</v>
      </c>
      <c r="K3669" s="98"/>
      <c r="L3669" s="98"/>
      <c r="M3669" s="98"/>
      <c r="N3669" s="83" t="s">
        <v>1966</v>
      </c>
      <c r="O3669" s="98"/>
      <c r="P3669" s="81"/>
      <c r="Q3669" s="33"/>
      <c r="R3669" s="39" t="s">
        <v>133</v>
      </c>
    </row>
    <row r="3670" spans="1:18" ht="18" customHeight="1" x14ac:dyDescent="0.15">
      <c r="A3670" s="30">
        <v>9</v>
      </c>
      <c r="B3670" s="31" t="s">
        <v>1940</v>
      </c>
      <c r="C3670" s="31">
        <v>1</v>
      </c>
      <c r="D3670" s="31" t="s">
        <v>1940</v>
      </c>
      <c r="E3670" s="31">
        <v>2</v>
      </c>
      <c r="F3670" s="31" t="s">
        <v>1944</v>
      </c>
      <c r="G3670" s="31">
        <v>14</v>
      </c>
      <c r="H3670" s="31" t="s">
        <v>40</v>
      </c>
      <c r="I3670" s="31">
        <v>1</v>
      </c>
      <c r="J3670" s="84" t="s">
        <v>41</v>
      </c>
      <c r="K3670" s="98"/>
      <c r="L3670" s="98"/>
      <c r="M3670" s="98"/>
      <c r="N3670" s="83" t="s">
        <v>4495</v>
      </c>
      <c r="O3670" s="98">
        <v>4320</v>
      </c>
      <c r="P3670" s="81"/>
      <c r="Q3670" s="33"/>
      <c r="R3670" s="39" t="s">
        <v>133</v>
      </c>
    </row>
    <row r="3671" spans="1:18" ht="18" customHeight="1" x14ac:dyDescent="0.15">
      <c r="A3671" s="30">
        <v>9</v>
      </c>
      <c r="B3671" s="31" t="s">
        <v>1940</v>
      </c>
      <c r="C3671" s="31">
        <v>1</v>
      </c>
      <c r="D3671" s="31" t="s">
        <v>1940</v>
      </c>
      <c r="E3671" s="31">
        <v>2</v>
      </c>
      <c r="F3671" s="31" t="s">
        <v>1944</v>
      </c>
      <c r="G3671" s="31">
        <v>14</v>
      </c>
      <c r="H3671" s="31" t="s">
        <v>40</v>
      </c>
      <c r="I3671" s="32">
        <v>21</v>
      </c>
      <c r="J3671" s="83" t="s">
        <v>56</v>
      </c>
      <c r="K3671" s="98">
        <v>70</v>
      </c>
      <c r="L3671" s="98">
        <v>90</v>
      </c>
      <c r="M3671" s="98">
        <f>K3671-L3671</f>
        <v>-20</v>
      </c>
      <c r="N3671" s="83" t="s">
        <v>1967</v>
      </c>
      <c r="O3671" s="98">
        <v>48000</v>
      </c>
      <c r="P3671" s="81"/>
      <c r="Q3671" s="33"/>
      <c r="R3671" s="39" t="s">
        <v>133</v>
      </c>
    </row>
    <row r="3672" spans="1:18" ht="18" customHeight="1" x14ac:dyDescent="0.15">
      <c r="A3672" s="30">
        <v>9</v>
      </c>
      <c r="B3672" s="31" t="s">
        <v>1940</v>
      </c>
      <c r="C3672" s="31">
        <v>1</v>
      </c>
      <c r="D3672" s="31" t="s">
        <v>1940</v>
      </c>
      <c r="E3672" s="31">
        <v>2</v>
      </c>
      <c r="F3672" s="31" t="s">
        <v>1944</v>
      </c>
      <c r="G3672" s="31">
        <v>14</v>
      </c>
      <c r="H3672" s="31" t="s">
        <v>40</v>
      </c>
      <c r="I3672" s="31">
        <v>21</v>
      </c>
      <c r="J3672" s="84" t="s">
        <v>56</v>
      </c>
      <c r="K3672" s="98"/>
      <c r="L3672" s="98"/>
      <c r="M3672" s="98"/>
      <c r="N3672" s="83" t="s">
        <v>1968</v>
      </c>
      <c r="O3672" s="98">
        <v>22000</v>
      </c>
      <c r="P3672" s="81"/>
      <c r="Q3672" s="33"/>
      <c r="R3672" s="39" t="s">
        <v>133</v>
      </c>
    </row>
    <row r="3673" spans="1:18" ht="18" customHeight="1" x14ac:dyDescent="0.15">
      <c r="A3673" s="30">
        <v>9</v>
      </c>
      <c r="B3673" s="31" t="s">
        <v>1940</v>
      </c>
      <c r="C3673" s="31">
        <v>1</v>
      </c>
      <c r="D3673" s="31" t="s">
        <v>1940</v>
      </c>
      <c r="E3673" s="31">
        <v>2</v>
      </c>
      <c r="F3673" s="31" t="s">
        <v>1944</v>
      </c>
      <c r="G3673" s="32">
        <v>18</v>
      </c>
      <c r="H3673" s="32" t="s">
        <v>125</v>
      </c>
      <c r="I3673" s="32"/>
      <c r="J3673" s="83"/>
      <c r="K3673" s="98"/>
      <c r="L3673" s="98"/>
      <c r="M3673" s="98"/>
      <c r="N3673" s="83"/>
      <c r="O3673" s="33"/>
      <c r="P3673" s="81"/>
      <c r="Q3673" s="33"/>
      <c r="R3673" s="39" t="s">
        <v>133</v>
      </c>
    </row>
    <row r="3674" spans="1:18" ht="18" customHeight="1" x14ac:dyDescent="0.15">
      <c r="A3674" s="30">
        <v>9</v>
      </c>
      <c r="B3674" s="31" t="s">
        <v>1940</v>
      </c>
      <c r="C3674" s="31">
        <v>1</v>
      </c>
      <c r="D3674" s="31" t="s">
        <v>1940</v>
      </c>
      <c r="E3674" s="31">
        <v>2</v>
      </c>
      <c r="F3674" s="31" t="s">
        <v>1944</v>
      </c>
      <c r="G3674" s="31">
        <v>18</v>
      </c>
      <c r="H3674" s="31" t="s">
        <v>125</v>
      </c>
      <c r="I3674" s="32">
        <v>11</v>
      </c>
      <c r="J3674" s="83" t="s">
        <v>126</v>
      </c>
      <c r="K3674" s="98">
        <v>0</v>
      </c>
      <c r="L3674" s="98">
        <v>80</v>
      </c>
      <c r="M3674" s="98">
        <f t="shared" ref="M3674:M3675" si="216">K3674-L3674</f>
        <v>-80</v>
      </c>
      <c r="N3674" s="83"/>
      <c r="O3674" s="98"/>
      <c r="P3674" s="81"/>
      <c r="Q3674" s="33"/>
      <c r="R3674" s="39" t="s">
        <v>133</v>
      </c>
    </row>
    <row r="3675" spans="1:18" ht="18" customHeight="1" x14ac:dyDescent="0.15">
      <c r="A3675" s="30">
        <v>9</v>
      </c>
      <c r="B3675" s="31" t="s">
        <v>1940</v>
      </c>
      <c r="C3675" s="31">
        <v>1</v>
      </c>
      <c r="D3675" s="31" t="s">
        <v>1940</v>
      </c>
      <c r="E3675" s="31">
        <v>2</v>
      </c>
      <c r="F3675" s="31" t="s">
        <v>1944</v>
      </c>
      <c r="G3675" s="31">
        <v>18</v>
      </c>
      <c r="H3675" s="31" t="s">
        <v>125</v>
      </c>
      <c r="I3675" s="32">
        <v>31</v>
      </c>
      <c r="J3675" s="83" t="s">
        <v>284</v>
      </c>
      <c r="K3675" s="98">
        <v>7039</v>
      </c>
      <c r="L3675" s="98">
        <v>0</v>
      </c>
      <c r="M3675" s="98">
        <f t="shared" si="216"/>
        <v>7039</v>
      </c>
      <c r="N3675" s="83" t="s">
        <v>1969</v>
      </c>
      <c r="O3675" s="98">
        <v>7039000</v>
      </c>
      <c r="P3675" s="81"/>
      <c r="Q3675" s="33"/>
      <c r="R3675" s="39" t="s">
        <v>133</v>
      </c>
    </row>
    <row r="3676" spans="1:18" ht="18" customHeight="1" x14ac:dyDescent="0.15">
      <c r="A3676" s="30">
        <v>9</v>
      </c>
      <c r="B3676" s="31" t="s">
        <v>1940</v>
      </c>
      <c r="C3676" s="31">
        <v>1</v>
      </c>
      <c r="D3676" s="31" t="s">
        <v>1940</v>
      </c>
      <c r="E3676" s="31">
        <v>2</v>
      </c>
      <c r="F3676" s="31" t="s">
        <v>1944</v>
      </c>
      <c r="G3676" s="31">
        <v>18</v>
      </c>
      <c r="H3676" s="31" t="s">
        <v>125</v>
      </c>
      <c r="I3676" s="31">
        <v>31</v>
      </c>
      <c r="J3676" s="84" t="s">
        <v>284</v>
      </c>
      <c r="K3676" s="98"/>
      <c r="L3676" s="98"/>
      <c r="M3676" s="98"/>
      <c r="N3676" s="83" t="s">
        <v>1970</v>
      </c>
      <c r="O3676" s="98"/>
      <c r="P3676" s="81"/>
      <c r="Q3676" s="33"/>
      <c r="R3676" s="39" t="s">
        <v>133</v>
      </c>
    </row>
    <row r="3677" spans="1:18" ht="18" customHeight="1" x14ac:dyDescent="0.15">
      <c r="A3677" s="30">
        <v>9</v>
      </c>
      <c r="B3677" s="31" t="s">
        <v>1940</v>
      </c>
      <c r="C3677" s="31">
        <v>1</v>
      </c>
      <c r="D3677" s="31" t="s">
        <v>1940</v>
      </c>
      <c r="E3677" s="31">
        <v>2</v>
      </c>
      <c r="F3677" s="31" t="s">
        <v>1944</v>
      </c>
      <c r="G3677" s="31">
        <v>18</v>
      </c>
      <c r="H3677" s="31" t="s">
        <v>125</v>
      </c>
      <c r="I3677" s="31">
        <v>31</v>
      </c>
      <c r="J3677" s="84" t="s">
        <v>284</v>
      </c>
      <c r="K3677" s="98"/>
      <c r="L3677" s="98"/>
      <c r="M3677" s="98"/>
      <c r="N3677" s="83" t="s">
        <v>1971</v>
      </c>
      <c r="O3677" s="98"/>
      <c r="P3677" s="81"/>
      <c r="Q3677" s="33"/>
      <c r="R3677" s="39" t="s">
        <v>133</v>
      </c>
    </row>
    <row r="3678" spans="1:18" ht="18" customHeight="1" x14ac:dyDescent="0.15">
      <c r="A3678" s="30">
        <v>9</v>
      </c>
      <c r="B3678" s="31" t="s">
        <v>1940</v>
      </c>
      <c r="C3678" s="31">
        <v>1</v>
      </c>
      <c r="D3678" s="31" t="s">
        <v>1940</v>
      </c>
      <c r="E3678" s="31">
        <v>2</v>
      </c>
      <c r="F3678" s="31" t="s">
        <v>1944</v>
      </c>
      <c r="G3678" s="31">
        <v>18</v>
      </c>
      <c r="H3678" s="31" t="s">
        <v>125</v>
      </c>
      <c r="I3678" s="31">
        <v>31</v>
      </c>
      <c r="J3678" s="84" t="s">
        <v>284</v>
      </c>
      <c r="K3678" s="98"/>
      <c r="L3678" s="98"/>
      <c r="M3678" s="98"/>
      <c r="N3678" s="83" t="s">
        <v>1972</v>
      </c>
      <c r="O3678" s="98"/>
      <c r="P3678" s="81"/>
      <c r="Q3678" s="33"/>
      <c r="R3678" s="39" t="s">
        <v>133</v>
      </c>
    </row>
    <row r="3679" spans="1:18" ht="18" customHeight="1" x14ac:dyDescent="0.15">
      <c r="A3679" s="30">
        <v>9</v>
      </c>
      <c r="B3679" s="31" t="s">
        <v>1940</v>
      </c>
      <c r="C3679" s="31">
        <v>1</v>
      </c>
      <c r="D3679" s="31" t="s">
        <v>1940</v>
      </c>
      <c r="E3679" s="31">
        <v>2</v>
      </c>
      <c r="F3679" s="31" t="s">
        <v>1944</v>
      </c>
      <c r="G3679" s="32">
        <v>19</v>
      </c>
      <c r="H3679" s="32" t="s">
        <v>42</v>
      </c>
      <c r="I3679" s="32"/>
      <c r="J3679" s="83"/>
      <c r="K3679" s="98"/>
      <c r="L3679" s="98"/>
      <c r="M3679" s="98"/>
      <c r="N3679" s="83"/>
      <c r="O3679" s="33"/>
      <c r="P3679" s="81"/>
      <c r="Q3679" s="33"/>
      <c r="R3679" s="39" t="s">
        <v>133</v>
      </c>
    </row>
    <row r="3680" spans="1:18" ht="18" customHeight="1" x14ac:dyDescent="0.15">
      <c r="A3680" s="30">
        <v>9</v>
      </c>
      <c r="B3680" s="31" t="s">
        <v>1940</v>
      </c>
      <c r="C3680" s="31">
        <v>1</v>
      </c>
      <c r="D3680" s="31" t="s">
        <v>1940</v>
      </c>
      <c r="E3680" s="31">
        <v>2</v>
      </c>
      <c r="F3680" s="31" t="s">
        <v>1944</v>
      </c>
      <c r="G3680" s="31">
        <v>19</v>
      </c>
      <c r="H3680" s="31" t="s">
        <v>42</v>
      </c>
      <c r="I3680" s="32">
        <v>3</v>
      </c>
      <c r="J3680" s="83" t="s">
        <v>1973</v>
      </c>
      <c r="K3680" s="98">
        <v>6853</v>
      </c>
      <c r="L3680" s="98">
        <v>6853</v>
      </c>
      <c r="M3680" s="98">
        <f>K3680-L3680</f>
        <v>0</v>
      </c>
      <c r="N3680" s="83" t="s">
        <v>1974</v>
      </c>
      <c r="O3680" s="98">
        <v>45000</v>
      </c>
      <c r="P3680" s="81"/>
      <c r="Q3680" s="33"/>
      <c r="R3680" s="39" t="s">
        <v>133</v>
      </c>
    </row>
    <row r="3681" spans="1:18" ht="18" customHeight="1" x14ac:dyDescent="0.15">
      <c r="A3681" s="30">
        <v>9</v>
      </c>
      <c r="B3681" s="31" t="s">
        <v>1940</v>
      </c>
      <c r="C3681" s="31">
        <v>1</v>
      </c>
      <c r="D3681" s="31" t="s">
        <v>1940</v>
      </c>
      <c r="E3681" s="31">
        <v>2</v>
      </c>
      <c r="F3681" s="31" t="s">
        <v>1944</v>
      </c>
      <c r="G3681" s="31">
        <v>19</v>
      </c>
      <c r="H3681" s="31" t="s">
        <v>42</v>
      </c>
      <c r="I3681" s="31">
        <v>3</v>
      </c>
      <c r="J3681" s="84" t="s">
        <v>1973</v>
      </c>
      <c r="K3681" s="98"/>
      <c r="L3681" s="98"/>
      <c r="M3681" s="98"/>
      <c r="N3681" s="83" t="s">
        <v>3748</v>
      </c>
      <c r="O3681" s="98">
        <v>137505</v>
      </c>
      <c r="P3681" s="81"/>
      <c r="Q3681" s="33"/>
      <c r="R3681" s="39" t="s">
        <v>133</v>
      </c>
    </row>
    <row r="3682" spans="1:18" ht="18" customHeight="1" x14ac:dyDescent="0.15">
      <c r="A3682" s="30">
        <v>9</v>
      </c>
      <c r="B3682" s="31" t="s">
        <v>1940</v>
      </c>
      <c r="C3682" s="31">
        <v>1</v>
      </c>
      <c r="D3682" s="31" t="s">
        <v>1940</v>
      </c>
      <c r="E3682" s="31">
        <v>2</v>
      </c>
      <c r="F3682" s="31" t="s">
        <v>1944</v>
      </c>
      <c r="G3682" s="31">
        <v>19</v>
      </c>
      <c r="H3682" s="31" t="s">
        <v>42</v>
      </c>
      <c r="I3682" s="31">
        <v>3</v>
      </c>
      <c r="J3682" s="84" t="s">
        <v>1973</v>
      </c>
      <c r="K3682" s="98"/>
      <c r="L3682" s="98"/>
      <c r="M3682" s="98"/>
      <c r="N3682" s="83" t="s">
        <v>3749</v>
      </c>
      <c r="O3682" s="98">
        <v>620000</v>
      </c>
      <c r="P3682" s="81"/>
      <c r="Q3682" s="33"/>
      <c r="R3682" s="39" t="s">
        <v>133</v>
      </c>
    </row>
    <row r="3683" spans="1:18" ht="18" customHeight="1" x14ac:dyDescent="0.15">
      <c r="A3683" s="30">
        <v>9</v>
      </c>
      <c r="B3683" s="31" t="s">
        <v>1940</v>
      </c>
      <c r="C3683" s="31">
        <v>1</v>
      </c>
      <c r="D3683" s="31" t="s">
        <v>1940</v>
      </c>
      <c r="E3683" s="31">
        <v>2</v>
      </c>
      <c r="F3683" s="31" t="s">
        <v>1944</v>
      </c>
      <c r="G3683" s="31">
        <v>19</v>
      </c>
      <c r="H3683" s="31" t="s">
        <v>42</v>
      </c>
      <c r="I3683" s="31">
        <v>3</v>
      </c>
      <c r="J3683" s="84" t="s">
        <v>1973</v>
      </c>
      <c r="K3683" s="98"/>
      <c r="L3683" s="98"/>
      <c r="M3683" s="98"/>
      <c r="N3683" s="83" t="s">
        <v>3750</v>
      </c>
      <c r="O3683" s="98">
        <v>6014000</v>
      </c>
      <c r="P3683" s="81"/>
      <c r="Q3683" s="33"/>
      <c r="R3683" s="39" t="s">
        <v>133</v>
      </c>
    </row>
    <row r="3684" spans="1:18" ht="18" customHeight="1" x14ac:dyDescent="0.15">
      <c r="A3684" s="30">
        <v>9</v>
      </c>
      <c r="B3684" s="31" t="s">
        <v>1940</v>
      </c>
      <c r="C3684" s="31">
        <v>1</v>
      </c>
      <c r="D3684" s="31" t="s">
        <v>1940</v>
      </c>
      <c r="E3684" s="31">
        <v>2</v>
      </c>
      <c r="F3684" s="31" t="s">
        <v>1944</v>
      </c>
      <c r="G3684" s="31">
        <v>19</v>
      </c>
      <c r="H3684" s="31" t="s">
        <v>42</v>
      </c>
      <c r="I3684" s="31">
        <v>3</v>
      </c>
      <c r="J3684" s="84" t="s">
        <v>1973</v>
      </c>
      <c r="K3684" s="98"/>
      <c r="L3684" s="98"/>
      <c r="M3684" s="98"/>
      <c r="N3684" s="83" t="s">
        <v>3751</v>
      </c>
      <c r="O3684" s="98">
        <v>31000</v>
      </c>
      <c r="P3684" s="81"/>
      <c r="Q3684" s="33"/>
      <c r="R3684" s="39" t="s">
        <v>133</v>
      </c>
    </row>
    <row r="3685" spans="1:18" ht="18" customHeight="1" x14ac:dyDescent="0.15">
      <c r="A3685" s="30">
        <v>9</v>
      </c>
      <c r="B3685" s="31" t="s">
        <v>1940</v>
      </c>
      <c r="C3685" s="31">
        <v>1</v>
      </c>
      <c r="D3685" s="31" t="s">
        <v>1940</v>
      </c>
      <c r="E3685" s="31">
        <v>2</v>
      </c>
      <c r="F3685" s="31" t="s">
        <v>1944</v>
      </c>
      <c r="G3685" s="31">
        <v>19</v>
      </c>
      <c r="H3685" s="31" t="s">
        <v>42</v>
      </c>
      <c r="I3685" s="31">
        <v>3</v>
      </c>
      <c r="J3685" s="84" t="s">
        <v>1973</v>
      </c>
      <c r="K3685" s="98"/>
      <c r="L3685" s="98"/>
      <c r="M3685" s="98"/>
      <c r="N3685" s="83" t="s">
        <v>1975</v>
      </c>
      <c r="O3685" s="98">
        <v>5000</v>
      </c>
      <c r="P3685" s="81"/>
      <c r="Q3685" s="33"/>
      <c r="R3685" s="39" t="s">
        <v>133</v>
      </c>
    </row>
    <row r="3686" spans="1:18" ht="18" customHeight="1" x14ac:dyDescent="0.15">
      <c r="A3686" s="30">
        <v>9</v>
      </c>
      <c r="B3686" s="31" t="s">
        <v>1940</v>
      </c>
      <c r="C3686" s="31">
        <v>1</v>
      </c>
      <c r="D3686" s="31" t="s">
        <v>1940</v>
      </c>
      <c r="E3686" s="31">
        <v>2</v>
      </c>
      <c r="F3686" s="31" t="s">
        <v>1944</v>
      </c>
      <c r="G3686" s="31">
        <v>19</v>
      </c>
      <c r="H3686" s="31" t="s">
        <v>42</v>
      </c>
      <c r="I3686" s="32">
        <v>11</v>
      </c>
      <c r="J3686" s="83" t="s">
        <v>43</v>
      </c>
      <c r="K3686" s="98">
        <v>205</v>
      </c>
      <c r="L3686" s="98">
        <v>203</v>
      </c>
      <c r="M3686" s="98">
        <f>K3686-L3686</f>
        <v>2</v>
      </c>
      <c r="N3686" s="83" t="s">
        <v>1976</v>
      </c>
      <c r="O3686" s="98">
        <v>145000</v>
      </c>
      <c r="P3686" s="81"/>
      <c r="Q3686" s="33"/>
      <c r="R3686" s="39" t="s">
        <v>133</v>
      </c>
    </row>
    <row r="3687" spans="1:18" ht="18" customHeight="1" x14ac:dyDescent="0.15">
      <c r="A3687" s="30">
        <v>9</v>
      </c>
      <c r="B3687" s="31" t="s">
        <v>1940</v>
      </c>
      <c r="C3687" s="31">
        <v>1</v>
      </c>
      <c r="D3687" s="31" t="s">
        <v>1940</v>
      </c>
      <c r="E3687" s="31">
        <v>2</v>
      </c>
      <c r="F3687" s="31" t="s">
        <v>1944</v>
      </c>
      <c r="G3687" s="31">
        <v>19</v>
      </c>
      <c r="H3687" s="31" t="s">
        <v>42</v>
      </c>
      <c r="I3687" s="31">
        <v>11</v>
      </c>
      <c r="J3687" s="84" t="s">
        <v>43</v>
      </c>
      <c r="K3687" s="98"/>
      <c r="L3687" s="98"/>
      <c r="M3687" s="98"/>
      <c r="N3687" s="83" t="s">
        <v>1977</v>
      </c>
      <c r="O3687" s="98">
        <v>57200</v>
      </c>
      <c r="P3687" s="81"/>
      <c r="Q3687" s="33"/>
      <c r="R3687" s="39" t="s">
        <v>133</v>
      </c>
    </row>
    <row r="3688" spans="1:18" ht="18" customHeight="1" x14ac:dyDescent="0.15">
      <c r="A3688" s="30">
        <v>9</v>
      </c>
      <c r="B3688" s="31" t="s">
        <v>1940</v>
      </c>
      <c r="C3688" s="31">
        <v>1</v>
      </c>
      <c r="D3688" s="31" t="s">
        <v>1940</v>
      </c>
      <c r="E3688" s="31">
        <v>2</v>
      </c>
      <c r="F3688" s="31" t="s">
        <v>1944</v>
      </c>
      <c r="G3688" s="31">
        <v>19</v>
      </c>
      <c r="H3688" s="31" t="s">
        <v>42</v>
      </c>
      <c r="I3688" s="31">
        <v>11</v>
      </c>
      <c r="J3688" s="84" t="s">
        <v>43</v>
      </c>
      <c r="K3688" s="98"/>
      <c r="L3688" s="98"/>
      <c r="M3688" s="98"/>
      <c r="N3688" s="83" t="s">
        <v>1978</v>
      </c>
      <c r="O3688" s="98">
        <v>2500</v>
      </c>
      <c r="P3688" s="81"/>
      <c r="Q3688" s="33"/>
      <c r="R3688" s="39" t="s">
        <v>133</v>
      </c>
    </row>
    <row r="3689" spans="1:18" ht="18" customHeight="1" x14ac:dyDescent="0.15">
      <c r="A3689" s="30">
        <v>9</v>
      </c>
      <c r="B3689" s="31" t="s">
        <v>1940</v>
      </c>
      <c r="C3689" s="31">
        <v>1</v>
      </c>
      <c r="D3689" s="31" t="s">
        <v>1940</v>
      </c>
      <c r="E3689" s="31">
        <v>2</v>
      </c>
      <c r="F3689" s="31" t="s">
        <v>1944</v>
      </c>
      <c r="G3689" s="31">
        <v>19</v>
      </c>
      <c r="H3689" s="31" t="s">
        <v>42</v>
      </c>
      <c r="I3689" s="32">
        <v>31</v>
      </c>
      <c r="J3689" s="83" t="s">
        <v>386</v>
      </c>
      <c r="K3689" s="98">
        <v>1009</v>
      </c>
      <c r="L3689" s="98">
        <v>1009</v>
      </c>
      <c r="M3689" s="98">
        <f>K3689-L3689</f>
        <v>0</v>
      </c>
      <c r="N3689" s="83" t="s">
        <v>1979</v>
      </c>
      <c r="O3689" s="98">
        <v>855000</v>
      </c>
      <c r="P3689" s="81"/>
      <c r="Q3689" s="33"/>
      <c r="R3689" s="39" t="s">
        <v>133</v>
      </c>
    </row>
    <row r="3690" spans="1:18" ht="18" customHeight="1" x14ac:dyDescent="0.15">
      <c r="A3690" s="30">
        <v>9</v>
      </c>
      <c r="B3690" s="31" t="s">
        <v>1940</v>
      </c>
      <c r="C3690" s="31">
        <v>1</v>
      </c>
      <c r="D3690" s="31" t="s">
        <v>1940</v>
      </c>
      <c r="E3690" s="31">
        <v>2</v>
      </c>
      <c r="F3690" s="31" t="s">
        <v>1944</v>
      </c>
      <c r="G3690" s="31">
        <v>19</v>
      </c>
      <c r="H3690" s="31" t="s">
        <v>42</v>
      </c>
      <c r="I3690" s="31">
        <v>31</v>
      </c>
      <c r="J3690" s="84" t="s">
        <v>386</v>
      </c>
      <c r="K3690" s="98"/>
      <c r="L3690" s="98"/>
      <c r="M3690" s="98"/>
      <c r="N3690" s="83" t="s">
        <v>1980</v>
      </c>
      <c r="O3690" s="98">
        <v>154000</v>
      </c>
      <c r="P3690" s="81"/>
      <c r="Q3690" s="33"/>
      <c r="R3690" s="39" t="s">
        <v>133</v>
      </c>
    </row>
    <row r="3691" spans="1:18" ht="18" customHeight="1" x14ac:dyDescent="0.15">
      <c r="A3691" s="30">
        <v>9</v>
      </c>
      <c r="B3691" s="31" t="s">
        <v>1940</v>
      </c>
      <c r="C3691" s="31">
        <v>1</v>
      </c>
      <c r="D3691" s="31" t="s">
        <v>1940</v>
      </c>
      <c r="E3691" s="31">
        <v>2</v>
      </c>
      <c r="F3691" s="31" t="s">
        <v>1944</v>
      </c>
      <c r="G3691" s="31">
        <v>19</v>
      </c>
      <c r="H3691" s="31" t="s">
        <v>42</v>
      </c>
      <c r="I3691" s="32">
        <v>41</v>
      </c>
      <c r="J3691" s="83" t="s">
        <v>200</v>
      </c>
      <c r="K3691" s="98">
        <v>103</v>
      </c>
      <c r="L3691" s="98">
        <v>115</v>
      </c>
      <c r="M3691" s="98">
        <f>K3691-L3691</f>
        <v>-12</v>
      </c>
      <c r="N3691" s="83" t="s">
        <v>3752</v>
      </c>
      <c r="O3691" s="98">
        <v>12000</v>
      </c>
      <c r="P3691" s="81"/>
      <c r="Q3691" s="33"/>
      <c r="R3691" s="39" t="s">
        <v>133</v>
      </c>
    </row>
    <row r="3692" spans="1:18" ht="18" customHeight="1" x14ac:dyDescent="0.15">
      <c r="A3692" s="30">
        <v>9</v>
      </c>
      <c r="B3692" s="31" t="s">
        <v>1940</v>
      </c>
      <c r="C3692" s="31">
        <v>1</v>
      </c>
      <c r="D3692" s="31" t="s">
        <v>1940</v>
      </c>
      <c r="E3692" s="31">
        <v>2</v>
      </c>
      <c r="F3692" s="31" t="s">
        <v>1944</v>
      </c>
      <c r="G3692" s="31">
        <v>19</v>
      </c>
      <c r="H3692" s="31" t="s">
        <v>42</v>
      </c>
      <c r="I3692" s="31">
        <v>41</v>
      </c>
      <c r="J3692" s="84" t="s">
        <v>200</v>
      </c>
      <c r="K3692" s="98"/>
      <c r="L3692" s="98"/>
      <c r="M3692" s="98"/>
      <c r="N3692" s="83" t="s">
        <v>4496</v>
      </c>
      <c r="O3692" s="98">
        <v>12600</v>
      </c>
      <c r="P3692" s="81"/>
      <c r="Q3692" s="33"/>
      <c r="R3692" s="39" t="s">
        <v>133</v>
      </c>
    </row>
    <row r="3693" spans="1:18" ht="18" customHeight="1" x14ac:dyDescent="0.15">
      <c r="A3693" s="30">
        <v>9</v>
      </c>
      <c r="B3693" s="31" t="s">
        <v>1940</v>
      </c>
      <c r="C3693" s="31">
        <v>1</v>
      </c>
      <c r="D3693" s="31" t="s">
        <v>1940</v>
      </c>
      <c r="E3693" s="31">
        <v>2</v>
      </c>
      <c r="F3693" s="31" t="s">
        <v>1944</v>
      </c>
      <c r="G3693" s="31">
        <v>19</v>
      </c>
      <c r="H3693" s="31" t="s">
        <v>42</v>
      </c>
      <c r="I3693" s="31">
        <v>41</v>
      </c>
      <c r="J3693" s="84" t="s">
        <v>200</v>
      </c>
      <c r="K3693" s="98"/>
      <c r="L3693" s="98"/>
      <c r="M3693" s="98"/>
      <c r="N3693" s="83" t="s">
        <v>4497</v>
      </c>
      <c r="O3693" s="98">
        <v>21600</v>
      </c>
      <c r="P3693" s="81"/>
      <c r="Q3693" s="33"/>
      <c r="R3693" s="39" t="s">
        <v>133</v>
      </c>
    </row>
    <row r="3694" spans="1:18" ht="18" customHeight="1" x14ac:dyDescent="0.15">
      <c r="A3694" s="30">
        <v>9</v>
      </c>
      <c r="B3694" s="31" t="s">
        <v>1940</v>
      </c>
      <c r="C3694" s="31">
        <v>1</v>
      </c>
      <c r="D3694" s="31" t="s">
        <v>1940</v>
      </c>
      <c r="E3694" s="31">
        <v>2</v>
      </c>
      <c r="F3694" s="31" t="s">
        <v>1944</v>
      </c>
      <c r="G3694" s="31">
        <v>19</v>
      </c>
      <c r="H3694" s="31" t="s">
        <v>42</v>
      </c>
      <c r="I3694" s="31">
        <v>41</v>
      </c>
      <c r="J3694" s="84" t="s">
        <v>200</v>
      </c>
      <c r="K3694" s="98"/>
      <c r="L3694" s="98"/>
      <c r="M3694" s="98"/>
      <c r="N3694" s="83" t="s">
        <v>4498</v>
      </c>
      <c r="O3694" s="98">
        <v>31500</v>
      </c>
      <c r="P3694" s="81"/>
      <c r="Q3694" s="33"/>
      <c r="R3694" s="39" t="s">
        <v>133</v>
      </c>
    </row>
    <row r="3695" spans="1:18" ht="18" customHeight="1" x14ac:dyDescent="0.15">
      <c r="A3695" s="30">
        <v>9</v>
      </c>
      <c r="B3695" s="31" t="s">
        <v>1940</v>
      </c>
      <c r="C3695" s="31">
        <v>1</v>
      </c>
      <c r="D3695" s="31" t="s">
        <v>1940</v>
      </c>
      <c r="E3695" s="31">
        <v>2</v>
      </c>
      <c r="F3695" s="31" t="s">
        <v>1944</v>
      </c>
      <c r="G3695" s="31">
        <v>19</v>
      </c>
      <c r="H3695" s="31" t="s">
        <v>42</v>
      </c>
      <c r="I3695" s="31">
        <v>41</v>
      </c>
      <c r="J3695" s="84" t="s">
        <v>200</v>
      </c>
      <c r="K3695" s="98"/>
      <c r="L3695" s="98"/>
      <c r="M3695" s="98"/>
      <c r="N3695" s="83" t="s">
        <v>4499</v>
      </c>
      <c r="O3695" s="98">
        <v>10200</v>
      </c>
      <c r="P3695" s="81"/>
      <c r="Q3695" s="33"/>
      <c r="R3695" s="39" t="s">
        <v>133</v>
      </c>
    </row>
    <row r="3696" spans="1:18" ht="18" customHeight="1" x14ac:dyDescent="0.15">
      <c r="A3696" s="30">
        <v>9</v>
      </c>
      <c r="B3696" s="31" t="s">
        <v>1940</v>
      </c>
      <c r="C3696" s="31">
        <v>1</v>
      </c>
      <c r="D3696" s="31" t="s">
        <v>1940</v>
      </c>
      <c r="E3696" s="31">
        <v>2</v>
      </c>
      <c r="F3696" s="31" t="s">
        <v>1944</v>
      </c>
      <c r="G3696" s="31">
        <v>19</v>
      </c>
      <c r="H3696" s="31" t="s">
        <v>42</v>
      </c>
      <c r="I3696" s="31">
        <v>41</v>
      </c>
      <c r="J3696" s="84" t="s">
        <v>200</v>
      </c>
      <c r="K3696" s="98"/>
      <c r="L3696" s="98"/>
      <c r="M3696" s="98"/>
      <c r="N3696" s="83" t="s">
        <v>4500</v>
      </c>
      <c r="O3696" s="98">
        <v>1000</v>
      </c>
      <c r="P3696" s="81"/>
      <c r="Q3696" s="33"/>
      <c r="R3696" s="39" t="s">
        <v>133</v>
      </c>
    </row>
    <row r="3697" spans="1:18" ht="18" customHeight="1" x14ac:dyDescent="0.15">
      <c r="A3697" s="30">
        <v>9</v>
      </c>
      <c r="B3697" s="31" t="s">
        <v>1940</v>
      </c>
      <c r="C3697" s="31">
        <v>1</v>
      </c>
      <c r="D3697" s="31" t="s">
        <v>1940</v>
      </c>
      <c r="E3697" s="31">
        <v>2</v>
      </c>
      <c r="F3697" s="31" t="s">
        <v>1944</v>
      </c>
      <c r="G3697" s="31">
        <v>19</v>
      </c>
      <c r="H3697" s="31" t="s">
        <v>42</v>
      </c>
      <c r="I3697" s="31">
        <v>41</v>
      </c>
      <c r="J3697" s="84" t="s">
        <v>200</v>
      </c>
      <c r="K3697" s="98"/>
      <c r="L3697" s="98"/>
      <c r="M3697" s="98"/>
      <c r="N3697" s="83" t="s">
        <v>4501</v>
      </c>
      <c r="O3697" s="98">
        <v>2000</v>
      </c>
      <c r="P3697" s="81"/>
      <c r="Q3697" s="33"/>
      <c r="R3697" s="39" t="s">
        <v>133</v>
      </c>
    </row>
    <row r="3698" spans="1:18" ht="18" customHeight="1" x14ac:dyDescent="0.15">
      <c r="A3698" s="30">
        <v>9</v>
      </c>
      <c r="B3698" s="31" t="s">
        <v>1940</v>
      </c>
      <c r="C3698" s="31">
        <v>1</v>
      </c>
      <c r="D3698" s="31" t="s">
        <v>1940</v>
      </c>
      <c r="E3698" s="31">
        <v>2</v>
      </c>
      <c r="F3698" s="31" t="s">
        <v>1944</v>
      </c>
      <c r="G3698" s="31">
        <v>19</v>
      </c>
      <c r="H3698" s="31" t="s">
        <v>42</v>
      </c>
      <c r="I3698" s="31">
        <v>41</v>
      </c>
      <c r="J3698" s="84" t="s">
        <v>200</v>
      </c>
      <c r="K3698" s="98"/>
      <c r="L3698" s="98"/>
      <c r="M3698" s="98"/>
      <c r="N3698" s="83" t="s">
        <v>4502</v>
      </c>
      <c r="O3698" s="98">
        <v>4000</v>
      </c>
      <c r="P3698" s="81"/>
      <c r="Q3698" s="33"/>
      <c r="R3698" s="39" t="s">
        <v>133</v>
      </c>
    </row>
    <row r="3699" spans="1:18" ht="18" customHeight="1" x14ac:dyDescent="0.15">
      <c r="A3699" s="30">
        <v>9</v>
      </c>
      <c r="B3699" s="31" t="s">
        <v>1940</v>
      </c>
      <c r="C3699" s="31">
        <v>1</v>
      </c>
      <c r="D3699" s="31" t="s">
        <v>1940</v>
      </c>
      <c r="E3699" s="31">
        <v>2</v>
      </c>
      <c r="F3699" s="31" t="s">
        <v>1944</v>
      </c>
      <c r="G3699" s="31">
        <v>19</v>
      </c>
      <c r="H3699" s="31" t="s">
        <v>42</v>
      </c>
      <c r="I3699" s="31">
        <v>41</v>
      </c>
      <c r="J3699" s="84" t="s">
        <v>200</v>
      </c>
      <c r="K3699" s="98"/>
      <c r="L3699" s="98"/>
      <c r="M3699" s="98"/>
      <c r="N3699" s="83" t="s">
        <v>1981</v>
      </c>
      <c r="O3699" s="98"/>
      <c r="P3699" s="81"/>
      <c r="Q3699" s="33"/>
      <c r="R3699" s="39" t="s">
        <v>133</v>
      </c>
    </row>
    <row r="3700" spans="1:18" ht="18" customHeight="1" x14ac:dyDescent="0.15">
      <c r="A3700" s="30">
        <v>9</v>
      </c>
      <c r="B3700" s="31" t="s">
        <v>1940</v>
      </c>
      <c r="C3700" s="31">
        <v>1</v>
      </c>
      <c r="D3700" s="31" t="s">
        <v>1940</v>
      </c>
      <c r="E3700" s="31">
        <v>2</v>
      </c>
      <c r="F3700" s="31" t="s">
        <v>1944</v>
      </c>
      <c r="G3700" s="31">
        <v>19</v>
      </c>
      <c r="H3700" s="31" t="s">
        <v>42</v>
      </c>
      <c r="I3700" s="31">
        <v>41</v>
      </c>
      <c r="J3700" s="84" t="s">
        <v>200</v>
      </c>
      <c r="K3700" s="98"/>
      <c r="L3700" s="98"/>
      <c r="M3700" s="98"/>
      <c r="N3700" s="83" t="s">
        <v>4503</v>
      </c>
      <c r="O3700" s="98">
        <v>8000</v>
      </c>
      <c r="P3700" s="81"/>
      <c r="Q3700" s="33"/>
      <c r="R3700" s="39" t="s">
        <v>133</v>
      </c>
    </row>
    <row r="3701" spans="1:18" s="6" customFormat="1" ht="18" customHeight="1" x14ac:dyDescent="0.15">
      <c r="A3701" s="13">
        <v>9</v>
      </c>
      <c r="B3701" s="14" t="s">
        <v>2982</v>
      </c>
      <c r="C3701" s="19">
        <v>1</v>
      </c>
      <c r="D3701" s="14" t="s">
        <v>1940</v>
      </c>
      <c r="E3701" s="20">
        <v>3</v>
      </c>
      <c r="F3701" s="21" t="s">
        <v>3102</v>
      </c>
      <c r="G3701" s="20"/>
      <c r="H3701" s="21"/>
      <c r="I3701" s="20"/>
      <c r="J3701" s="20"/>
      <c r="K3701" s="22">
        <f>IF(C3701="",SUMIFS($K3702:$K$6096,$A3702:$A$6096,A3701,$E3702:$E$6096,""),IF(E3701="",SUMIFS($K3702:$K$6096,$A3702:$A$6096,A3701,$C3702:$C$6096,C3701,$G3702:$G$6096,""),IF(G3701="",SUMIFS($K3702:$K$6096,$A3702:$A$6096,A3701,$C3702:$C$6096,C3701,$E3702:$E$6096,E3701,$R3702:$R$6096,R3701),IF(I3701="",SUMIFS($K3702:$K$6096,$A3702:$A$6096,A3701,$C3702:$C$6096,C3701,$E3702:$E$6096,E3701,$G3702:$G$6096,G3701,$R3702:$R$6096,R3701),0))))</f>
        <v>45611</v>
      </c>
      <c r="L3701" s="22">
        <f>IF(C3701="",SUMIFS($L3702:$L$6096,$A3702:$A$6096,A3701,$E3702:$E$6096,""),IF(E3701="",SUMIFS($L3702:$L$6096,$A3702:$A$6096,A3701,$C3702:$C$6096,C3701,$G3702:$G$6096,""),IF(G3701="",SUMIFS($L3702:$L$6096,$A3702:$A$6096,A3701,$C3702:$C$6096,C3701,$E3702:$E$6096,E3701,$R3702:$R$6096,R3701),IF(I3701="",SUMIFS($L3702:$L$6096,$A3702:$A$6096,A3701,$C3702:$C$6096,C3701,$E3702:$E$6096,E3701,$G3702:$G$6096,G3701,$R3702:$R$6096,R3701),0))))</f>
        <v>47170</v>
      </c>
      <c r="M3701" s="22">
        <f t="shared" ref="M3701" si="217">K3701-L3701</f>
        <v>-1559</v>
      </c>
      <c r="N3701" s="77"/>
      <c r="O3701" s="23"/>
      <c r="P3701" s="60"/>
      <c r="Q3701" s="73">
        <f>IF(C3701="",SUMIFS($Q3702:$Q$6096,$A3702:$A$6096,A3701,$E3702:$E$6096,""),IF(E3701="",SUMIFS($Q3702:$Q$6096,$A3702:$A$6096,A3701,$C3702:$C$6096,C3701,$G3702:$G$6096,""),IF(G3701="",SUMIFS($Q3702:$Q$6096,$A3702:$A$6096,A3701,$C3702:$C$6096,C3701,$E3702:$E$6096,E3701,$R3702:$R$6096,R3701),IF(I3701="",SUMIFS($Q3702:$Q$6096,$A3702:$A$6096,A3701,$C3702:$C$6096,C3701,$E3702:$E$6096,E3701,$G3702:$G$6096,G3701,$R3702:$R$6096,R3701),0))))</f>
        <v>31354</v>
      </c>
      <c r="R3701" s="61" t="s">
        <v>3000</v>
      </c>
    </row>
    <row r="3702" spans="1:18" ht="18" customHeight="1" x14ac:dyDescent="0.15">
      <c r="A3702" s="30">
        <v>9</v>
      </c>
      <c r="B3702" s="31" t="s">
        <v>1940</v>
      </c>
      <c r="C3702" s="31">
        <v>1</v>
      </c>
      <c r="D3702" s="31" t="s">
        <v>1940</v>
      </c>
      <c r="E3702" s="31">
        <v>3</v>
      </c>
      <c r="F3702" s="31" t="s">
        <v>1982</v>
      </c>
      <c r="G3702" s="32">
        <v>11</v>
      </c>
      <c r="H3702" s="32" t="s">
        <v>33</v>
      </c>
      <c r="I3702" s="32"/>
      <c r="J3702" s="83"/>
      <c r="K3702" s="98"/>
      <c r="L3702" s="98"/>
      <c r="M3702" s="98"/>
      <c r="N3702" s="83"/>
      <c r="O3702" s="33"/>
      <c r="P3702" s="81" t="s">
        <v>2781</v>
      </c>
      <c r="Q3702" s="33">
        <v>3654</v>
      </c>
      <c r="R3702" s="39" t="s">
        <v>133</v>
      </c>
    </row>
    <row r="3703" spans="1:18" ht="18" customHeight="1" x14ac:dyDescent="0.15">
      <c r="A3703" s="30">
        <v>9</v>
      </c>
      <c r="B3703" s="31" t="s">
        <v>1940</v>
      </c>
      <c r="C3703" s="31">
        <v>1</v>
      </c>
      <c r="D3703" s="31" t="s">
        <v>1940</v>
      </c>
      <c r="E3703" s="31">
        <v>3</v>
      </c>
      <c r="F3703" s="31" t="s">
        <v>1982</v>
      </c>
      <c r="G3703" s="31">
        <v>11</v>
      </c>
      <c r="H3703" s="31" t="s">
        <v>33</v>
      </c>
      <c r="I3703" s="32">
        <v>1</v>
      </c>
      <c r="J3703" s="83" t="s">
        <v>34</v>
      </c>
      <c r="K3703" s="98">
        <v>200</v>
      </c>
      <c r="L3703" s="98">
        <v>1518</v>
      </c>
      <c r="M3703" s="98">
        <f>K3703-L3703</f>
        <v>-1318</v>
      </c>
      <c r="N3703" s="83" t="s">
        <v>1983</v>
      </c>
      <c r="O3703" s="98">
        <v>17900</v>
      </c>
      <c r="P3703" s="81" t="s">
        <v>2911</v>
      </c>
      <c r="Q3703" s="33">
        <v>27700</v>
      </c>
      <c r="R3703" s="39" t="s">
        <v>133</v>
      </c>
    </row>
    <row r="3704" spans="1:18" ht="18" customHeight="1" x14ac:dyDescent="0.15">
      <c r="A3704" s="30">
        <v>9</v>
      </c>
      <c r="B3704" s="31" t="s">
        <v>1940</v>
      </c>
      <c r="C3704" s="31">
        <v>1</v>
      </c>
      <c r="D3704" s="31" t="s">
        <v>1940</v>
      </c>
      <c r="E3704" s="31">
        <v>3</v>
      </c>
      <c r="F3704" s="31" t="s">
        <v>1982</v>
      </c>
      <c r="G3704" s="31">
        <v>11</v>
      </c>
      <c r="H3704" s="31" t="s">
        <v>33</v>
      </c>
      <c r="I3704" s="31">
        <v>1</v>
      </c>
      <c r="J3704" s="84" t="s">
        <v>34</v>
      </c>
      <c r="K3704" s="98"/>
      <c r="L3704" s="98"/>
      <c r="M3704" s="98"/>
      <c r="N3704" s="83" t="s">
        <v>4504</v>
      </c>
      <c r="O3704" s="98">
        <v>140000</v>
      </c>
      <c r="P3704" s="81"/>
      <c r="Q3704" s="33"/>
      <c r="R3704" s="39" t="s">
        <v>133</v>
      </c>
    </row>
    <row r="3705" spans="1:18" ht="18" customHeight="1" x14ac:dyDescent="0.15">
      <c r="A3705" s="30">
        <v>9</v>
      </c>
      <c r="B3705" s="31" t="s">
        <v>1940</v>
      </c>
      <c r="C3705" s="31">
        <v>1</v>
      </c>
      <c r="D3705" s="31" t="s">
        <v>1940</v>
      </c>
      <c r="E3705" s="31">
        <v>3</v>
      </c>
      <c r="F3705" s="31" t="s">
        <v>1982</v>
      </c>
      <c r="G3705" s="31">
        <v>11</v>
      </c>
      <c r="H3705" s="31" t="s">
        <v>33</v>
      </c>
      <c r="I3705" s="31">
        <v>1</v>
      </c>
      <c r="J3705" s="84" t="s">
        <v>34</v>
      </c>
      <c r="K3705" s="98"/>
      <c r="L3705" s="98"/>
      <c r="M3705" s="98"/>
      <c r="N3705" s="83" t="s">
        <v>4505</v>
      </c>
      <c r="O3705" s="98">
        <v>42000</v>
      </c>
      <c r="P3705" s="81"/>
      <c r="Q3705" s="33"/>
      <c r="R3705" s="39" t="s">
        <v>133</v>
      </c>
    </row>
    <row r="3706" spans="1:18" ht="18" customHeight="1" x14ac:dyDescent="0.15">
      <c r="A3706" s="30">
        <v>9</v>
      </c>
      <c r="B3706" s="31" t="s">
        <v>1940</v>
      </c>
      <c r="C3706" s="31">
        <v>1</v>
      </c>
      <c r="D3706" s="31" t="s">
        <v>1940</v>
      </c>
      <c r="E3706" s="31">
        <v>3</v>
      </c>
      <c r="F3706" s="31" t="s">
        <v>1982</v>
      </c>
      <c r="G3706" s="31">
        <v>11</v>
      </c>
      <c r="H3706" s="31" t="s">
        <v>33</v>
      </c>
      <c r="I3706" s="32">
        <v>6</v>
      </c>
      <c r="J3706" s="83" t="s">
        <v>48</v>
      </c>
      <c r="K3706" s="98">
        <v>1210</v>
      </c>
      <c r="L3706" s="98">
        <v>1890</v>
      </c>
      <c r="M3706" s="98">
        <f>K3706-L3706</f>
        <v>-680</v>
      </c>
      <c r="N3706" s="83" t="s">
        <v>1984</v>
      </c>
      <c r="O3706" s="98"/>
      <c r="P3706" s="81"/>
      <c r="Q3706" s="33"/>
      <c r="R3706" s="39" t="s">
        <v>133</v>
      </c>
    </row>
    <row r="3707" spans="1:18" ht="18" customHeight="1" x14ac:dyDescent="0.15">
      <c r="A3707" s="30">
        <v>9</v>
      </c>
      <c r="B3707" s="31" t="s">
        <v>1940</v>
      </c>
      <c r="C3707" s="31">
        <v>1</v>
      </c>
      <c r="D3707" s="31" t="s">
        <v>1940</v>
      </c>
      <c r="E3707" s="31">
        <v>3</v>
      </c>
      <c r="F3707" s="31" t="s">
        <v>1982</v>
      </c>
      <c r="G3707" s="31">
        <v>11</v>
      </c>
      <c r="H3707" s="31" t="s">
        <v>33</v>
      </c>
      <c r="I3707" s="31">
        <v>6</v>
      </c>
      <c r="J3707" s="84" t="s">
        <v>48</v>
      </c>
      <c r="K3707" s="98"/>
      <c r="L3707" s="98"/>
      <c r="M3707" s="98"/>
      <c r="N3707" s="83" t="s">
        <v>4506</v>
      </c>
      <c r="O3707" s="98">
        <v>200000</v>
      </c>
      <c r="P3707" s="81"/>
      <c r="Q3707" s="33"/>
      <c r="R3707" s="39" t="s">
        <v>133</v>
      </c>
    </row>
    <row r="3708" spans="1:18" ht="18" customHeight="1" x14ac:dyDescent="0.15">
      <c r="A3708" s="30">
        <v>9</v>
      </c>
      <c r="B3708" s="31" t="s">
        <v>1940</v>
      </c>
      <c r="C3708" s="31">
        <v>1</v>
      </c>
      <c r="D3708" s="31" t="s">
        <v>1940</v>
      </c>
      <c r="E3708" s="31">
        <v>3</v>
      </c>
      <c r="F3708" s="31" t="s">
        <v>1982</v>
      </c>
      <c r="G3708" s="31">
        <v>11</v>
      </c>
      <c r="H3708" s="31" t="s">
        <v>33</v>
      </c>
      <c r="I3708" s="31">
        <v>6</v>
      </c>
      <c r="J3708" s="84" t="s">
        <v>48</v>
      </c>
      <c r="K3708" s="98"/>
      <c r="L3708" s="98"/>
      <c r="M3708" s="98"/>
      <c r="N3708" s="83" t="s">
        <v>4507</v>
      </c>
      <c r="O3708" s="98">
        <v>270000</v>
      </c>
      <c r="P3708" s="81"/>
      <c r="Q3708" s="33"/>
      <c r="R3708" s="39" t="s">
        <v>133</v>
      </c>
    </row>
    <row r="3709" spans="1:18" ht="18" customHeight="1" x14ac:dyDescent="0.15">
      <c r="A3709" s="30">
        <v>9</v>
      </c>
      <c r="B3709" s="31" t="s">
        <v>1940</v>
      </c>
      <c r="C3709" s="31">
        <v>1</v>
      </c>
      <c r="D3709" s="31" t="s">
        <v>1940</v>
      </c>
      <c r="E3709" s="31">
        <v>3</v>
      </c>
      <c r="F3709" s="31" t="s">
        <v>1982</v>
      </c>
      <c r="G3709" s="31">
        <v>11</v>
      </c>
      <c r="H3709" s="31" t="s">
        <v>33</v>
      </c>
      <c r="I3709" s="31">
        <v>6</v>
      </c>
      <c r="J3709" s="84" t="s">
        <v>48</v>
      </c>
      <c r="K3709" s="98"/>
      <c r="L3709" s="98"/>
      <c r="M3709" s="98"/>
      <c r="N3709" s="83" t="s">
        <v>4508</v>
      </c>
      <c r="O3709" s="98">
        <v>440000</v>
      </c>
      <c r="P3709" s="81"/>
      <c r="Q3709" s="33"/>
      <c r="R3709" s="39" t="s">
        <v>133</v>
      </c>
    </row>
    <row r="3710" spans="1:18" ht="18" customHeight="1" x14ac:dyDescent="0.15">
      <c r="A3710" s="30">
        <v>9</v>
      </c>
      <c r="B3710" s="31" t="s">
        <v>1940</v>
      </c>
      <c r="C3710" s="31">
        <v>1</v>
      </c>
      <c r="D3710" s="31" t="s">
        <v>1940</v>
      </c>
      <c r="E3710" s="31">
        <v>3</v>
      </c>
      <c r="F3710" s="31" t="s">
        <v>1982</v>
      </c>
      <c r="G3710" s="31">
        <v>11</v>
      </c>
      <c r="H3710" s="31" t="s">
        <v>33</v>
      </c>
      <c r="I3710" s="31">
        <v>6</v>
      </c>
      <c r="J3710" s="84" t="s">
        <v>48</v>
      </c>
      <c r="K3710" s="98"/>
      <c r="L3710" s="98"/>
      <c r="M3710" s="98"/>
      <c r="N3710" s="83" t="s">
        <v>1985</v>
      </c>
      <c r="O3710" s="98">
        <v>300000</v>
      </c>
      <c r="P3710" s="81"/>
      <c r="Q3710" s="33"/>
      <c r="R3710" s="39" t="s">
        <v>133</v>
      </c>
    </row>
    <row r="3711" spans="1:18" ht="18" customHeight="1" x14ac:dyDescent="0.15">
      <c r="A3711" s="30">
        <v>9</v>
      </c>
      <c r="B3711" s="31" t="s">
        <v>1940</v>
      </c>
      <c r="C3711" s="31">
        <v>1</v>
      </c>
      <c r="D3711" s="31" t="s">
        <v>1940</v>
      </c>
      <c r="E3711" s="31">
        <v>3</v>
      </c>
      <c r="F3711" s="31" t="s">
        <v>1982</v>
      </c>
      <c r="G3711" s="32">
        <v>12</v>
      </c>
      <c r="H3711" s="32" t="s">
        <v>36</v>
      </c>
      <c r="I3711" s="32"/>
      <c r="J3711" s="83"/>
      <c r="K3711" s="98"/>
      <c r="L3711" s="98"/>
      <c r="M3711" s="98"/>
      <c r="N3711" s="83"/>
      <c r="O3711" s="33"/>
      <c r="P3711" s="81"/>
      <c r="Q3711" s="33"/>
      <c r="R3711" s="39" t="s">
        <v>133</v>
      </c>
    </row>
    <row r="3712" spans="1:18" ht="18" customHeight="1" x14ac:dyDescent="0.15">
      <c r="A3712" s="30">
        <v>9</v>
      </c>
      <c r="B3712" s="31" t="s">
        <v>1940</v>
      </c>
      <c r="C3712" s="31">
        <v>1</v>
      </c>
      <c r="D3712" s="31" t="s">
        <v>1940</v>
      </c>
      <c r="E3712" s="31">
        <v>3</v>
      </c>
      <c r="F3712" s="31" t="s">
        <v>1982</v>
      </c>
      <c r="G3712" s="31">
        <v>12</v>
      </c>
      <c r="H3712" s="31" t="s">
        <v>36</v>
      </c>
      <c r="I3712" s="32">
        <v>3</v>
      </c>
      <c r="J3712" s="83" t="s">
        <v>6</v>
      </c>
      <c r="K3712" s="98">
        <v>160</v>
      </c>
      <c r="L3712" s="98">
        <v>162</v>
      </c>
      <c r="M3712" s="98">
        <f t="shared" ref="M3712:M3713" si="218">K3712-L3712</f>
        <v>-2</v>
      </c>
      <c r="N3712" s="83" t="s">
        <v>3753</v>
      </c>
      <c r="O3712" s="98">
        <v>160000</v>
      </c>
      <c r="P3712" s="81"/>
      <c r="Q3712" s="33"/>
      <c r="R3712" s="39" t="s">
        <v>133</v>
      </c>
    </row>
    <row r="3713" spans="1:18" ht="18" customHeight="1" x14ac:dyDescent="0.15">
      <c r="A3713" s="30">
        <v>9</v>
      </c>
      <c r="B3713" s="31" t="s">
        <v>1940</v>
      </c>
      <c r="C3713" s="31">
        <v>1</v>
      </c>
      <c r="D3713" s="31" t="s">
        <v>1940</v>
      </c>
      <c r="E3713" s="31">
        <v>3</v>
      </c>
      <c r="F3713" s="31" t="s">
        <v>1982</v>
      </c>
      <c r="G3713" s="31">
        <v>12</v>
      </c>
      <c r="H3713" s="31" t="s">
        <v>36</v>
      </c>
      <c r="I3713" s="32">
        <v>11</v>
      </c>
      <c r="J3713" s="83" t="s">
        <v>38</v>
      </c>
      <c r="K3713" s="98">
        <v>679</v>
      </c>
      <c r="L3713" s="98">
        <v>664</v>
      </c>
      <c r="M3713" s="98">
        <f t="shared" si="218"/>
        <v>15</v>
      </c>
      <c r="N3713" s="83" t="s">
        <v>1986</v>
      </c>
      <c r="O3713" s="98">
        <v>504870</v>
      </c>
      <c r="P3713" s="81"/>
      <c r="Q3713" s="33"/>
      <c r="R3713" s="39" t="s">
        <v>133</v>
      </c>
    </row>
    <row r="3714" spans="1:18" ht="18" customHeight="1" x14ac:dyDescent="0.15">
      <c r="A3714" s="30">
        <v>9</v>
      </c>
      <c r="B3714" s="31" t="s">
        <v>1940</v>
      </c>
      <c r="C3714" s="31">
        <v>1</v>
      </c>
      <c r="D3714" s="31" t="s">
        <v>1940</v>
      </c>
      <c r="E3714" s="31">
        <v>3</v>
      </c>
      <c r="F3714" s="31" t="s">
        <v>1982</v>
      </c>
      <c r="G3714" s="31">
        <v>12</v>
      </c>
      <c r="H3714" s="31" t="s">
        <v>36</v>
      </c>
      <c r="I3714" s="31">
        <v>11</v>
      </c>
      <c r="J3714" s="84" t="s">
        <v>38</v>
      </c>
      <c r="K3714" s="98"/>
      <c r="L3714" s="98"/>
      <c r="M3714" s="98"/>
      <c r="N3714" s="83" t="s">
        <v>1987</v>
      </c>
      <c r="O3714" s="98">
        <v>29956</v>
      </c>
      <c r="P3714" s="81"/>
      <c r="Q3714" s="33"/>
      <c r="R3714" s="39" t="s">
        <v>133</v>
      </c>
    </row>
    <row r="3715" spans="1:18" ht="18" customHeight="1" x14ac:dyDescent="0.15">
      <c r="A3715" s="30">
        <v>9</v>
      </c>
      <c r="B3715" s="31" t="s">
        <v>1940</v>
      </c>
      <c r="C3715" s="31">
        <v>1</v>
      </c>
      <c r="D3715" s="31" t="s">
        <v>1940</v>
      </c>
      <c r="E3715" s="31">
        <v>3</v>
      </c>
      <c r="F3715" s="31" t="s">
        <v>1982</v>
      </c>
      <c r="G3715" s="31">
        <v>12</v>
      </c>
      <c r="H3715" s="31" t="s">
        <v>36</v>
      </c>
      <c r="I3715" s="31">
        <v>11</v>
      </c>
      <c r="J3715" s="84" t="s">
        <v>38</v>
      </c>
      <c r="K3715" s="98"/>
      <c r="L3715" s="98"/>
      <c r="M3715" s="98"/>
      <c r="N3715" s="83" t="s">
        <v>4509</v>
      </c>
      <c r="O3715" s="98">
        <v>144000</v>
      </c>
      <c r="P3715" s="81"/>
      <c r="Q3715" s="33"/>
      <c r="R3715" s="39" t="s">
        <v>133</v>
      </c>
    </row>
    <row r="3716" spans="1:18" ht="18" customHeight="1" x14ac:dyDescent="0.15">
      <c r="A3716" s="30">
        <v>9</v>
      </c>
      <c r="B3716" s="31" t="s">
        <v>1940</v>
      </c>
      <c r="C3716" s="31">
        <v>1</v>
      </c>
      <c r="D3716" s="31" t="s">
        <v>1940</v>
      </c>
      <c r="E3716" s="31">
        <v>3</v>
      </c>
      <c r="F3716" s="31" t="s">
        <v>1982</v>
      </c>
      <c r="G3716" s="32">
        <v>13</v>
      </c>
      <c r="H3716" s="32" t="s">
        <v>39</v>
      </c>
      <c r="I3716" s="32"/>
      <c r="J3716" s="83"/>
      <c r="K3716" s="98"/>
      <c r="L3716" s="98"/>
      <c r="M3716" s="98"/>
      <c r="N3716" s="83"/>
      <c r="O3716" s="33"/>
      <c r="P3716" s="81"/>
      <c r="Q3716" s="33"/>
      <c r="R3716" s="39" t="s">
        <v>133</v>
      </c>
    </row>
    <row r="3717" spans="1:18" ht="18" customHeight="1" x14ac:dyDescent="0.15">
      <c r="A3717" s="30">
        <v>9</v>
      </c>
      <c r="B3717" s="31" t="s">
        <v>1940</v>
      </c>
      <c r="C3717" s="31">
        <v>1</v>
      </c>
      <c r="D3717" s="31" t="s">
        <v>1940</v>
      </c>
      <c r="E3717" s="31">
        <v>3</v>
      </c>
      <c r="F3717" s="31" t="s">
        <v>1982</v>
      </c>
      <c r="G3717" s="31">
        <v>13</v>
      </c>
      <c r="H3717" s="31" t="s">
        <v>39</v>
      </c>
      <c r="I3717" s="32">
        <v>11</v>
      </c>
      <c r="J3717" s="83" t="s">
        <v>822</v>
      </c>
      <c r="K3717" s="98">
        <v>500</v>
      </c>
      <c r="L3717" s="98">
        <v>500</v>
      </c>
      <c r="M3717" s="98">
        <f t="shared" ref="M3717:M3720" si="219">K3717-L3717</f>
        <v>0</v>
      </c>
      <c r="N3717" s="83" t="s">
        <v>1988</v>
      </c>
      <c r="O3717" s="98">
        <v>500000</v>
      </c>
      <c r="P3717" s="81"/>
      <c r="Q3717" s="33"/>
      <c r="R3717" s="39" t="s">
        <v>133</v>
      </c>
    </row>
    <row r="3718" spans="1:18" ht="18" customHeight="1" x14ac:dyDescent="0.15">
      <c r="A3718" s="30">
        <v>9</v>
      </c>
      <c r="B3718" s="31" t="s">
        <v>1940</v>
      </c>
      <c r="C3718" s="31">
        <v>1</v>
      </c>
      <c r="D3718" s="31" t="s">
        <v>1940</v>
      </c>
      <c r="E3718" s="31">
        <v>3</v>
      </c>
      <c r="F3718" s="31" t="s">
        <v>1982</v>
      </c>
      <c r="G3718" s="31">
        <v>13</v>
      </c>
      <c r="H3718" s="31" t="s">
        <v>39</v>
      </c>
      <c r="I3718" s="32">
        <v>13</v>
      </c>
      <c r="J3718" s="83" t="s">
        <v>1744</v>
      </c>
      <c r="K3718" s="98">
        <v>1400</v>
      </c>
      <c r="L3718" s="98">
        <v>2420</v>
      </c>
      <c r="M3718" s="98">
        <f t="shared" si="219"/>
        <v>-1020</v>
      </c>
      <c r="N3718" s="83" t="s">
        <v>1989</v>
      </c>
      <c r="O3718" s="98">
        <v>1400000</v>
      </c>
      <c r="P3718" s="81"/>
      <c r="Q3718" s="33"/>
      <c r="R3718" s="39" t="s">
        <v>133</v>
      </c>
    </row>
    <row r="3719" spans="1:18" ht="18" customHeight="1" x14ac:dyDescent="0.15">
      <c r="A3719" s="30">
        <v>9</v>
      </c>
      <c r="B3719" s="31" t="s">
        <v>1940</v>
      </c>
      <c r="C3719" s="31">
        <v>1</v>
      </c>
      <c r="D3719" s="31" t="s">
        <v>1940</v>
      </c>
      <c r="E3719" s="31">
        <v>3</v>
      </c>
      <c r="F3719" s="31" t="s">
        <v>1982</v>
      </c>
      <c r="G3719" s="31">
        <v>13</v>
      </c>
      <c r="H3719" s="31" t="s">
        <v>39</v>
      </c>
      <c r="I3719" s="32">
        <v>21</v>
      </c>
      <c r="J3719" s="83" t="s">
        <v>117</v>
      </c>
      <c r="K3719" s="98">
        <v>2000</v>
      </c>
      <c r="L3719" s="98">
        <v>0</v>
      </c>
      <c r="M3719" s="98">
        <f t="shared" si="219"/>
        <v>2000</v>
      </c>
      <c r="N3719" s="83" t="s">
        <v>1990</v>
      </c>
      <c r="O3719" s="98">
        <v>2000000</v>
      </c>
      <c r="P3719" s="81"/>
      <c r="Q3719" s="33"/>
      <c r="R3719" s="39" t="s">
        <v>133</v>
      </c>
    </row>
    <row r="3720" spans="1:18" ht="18" customHeight="1" x14ac:dyDescent="0.15">
      <c r="A3720" s="30">
        <v>9</v>
      </c>
      <c r="B3720" s="31" t="s">
        <v>1940</v>
      </c>
      <c r="C3720" s="31">
        <v>1</v>
      </c>
      <c r="D3720" s="31" t="s">
        <v>1940</v>
      </c>
      <c r="E3720" s="31">
        <v>3</v>
      </c>
      <c r="F3720" s="31" t="s">
        <v>1982</v>
      </c>
      <c r="G3720" s="31">
        <v>13</v>
      </c>
      <c r="H3720" s="31" t="s">
        <v>39</v>
      </c>
      <c r="I3720" s="32">
        <v>33</v>
      </c>
      <c r="J3720" s="83" t="s">
        <v>49</v>
      </c>
      <c r="K3720" s="98">
        <v>877</v>
      </c>
      <c r="L3720" s="98">
        <v>992</v>
      </c>
      <c r="M3720" s="98">
        <f t="shared" si="219"/>
        <v>-115</v>
      </c>
      <c r="N3720" s="83" t="s">
        <v>1991</v>
      </c>
      <c r="O3720" s="98"/>
      <c r="P3720" s="81"/>
      <c r="Q3720" s="33"/>
      <c r="R3720" s="39" t="s">
        <v>133</v>
      </c>
    </row>
    <row r="3721" spans="1:18" ht="18" customHeight="1" x14ac:dyDescent="0.15">
      <c r="A3721" s="30">
        <v>9</v>
      </c>
      <c r="B3721" s="31" t="s">
        <v>1940</v>
      </c>
      <c r="C3721" s="31">
        <v>1</v>
      </c>
      <c r="D3721" s="31" t="s">
        <v>1940</v>
      </c>
      <c r="E3721" s="31">
        <v>3</v>
      </c>
      <c r="F3721" s="31" t="s">
        <v>1982</v>
      </c>
      <c r="G3721" s="31">
        <v>13</v>
      </c>
      <c r="H3721" s="31" t="s">
        <v>39</v>
      </c>
      <c r="I3721" s="31">
        <v>33</v>
      </c>
      <c r="J3721" s="84" t="s">
        <v>49</v>
      </c>
      <c r="K3721" s="98"/>
      <c r="L3721" s="98"/>
      <c r="M3721" s="98"/>
      <c r="N3721" s="83" t="s">
        <v>1992</v>
      </c>
      <c r="O3721" s="98">
        <v>254100</v>
      </c>
      <c r="P3721" s="81"/>
      <c r="Q3721" s="33"/>
      <c r="R3721" s="39" t="s">
        <v>133</v>
      </c>
    </row>
    <row r="3722" spans="1:18" ht="18" customHeight="1" x14ac:dyDescent="0.15">
      <c r="A3722" s="30">
        <v>9</v>
      </c>
      <c r="B3722" s="31" t="s">
        <v>1940</v>
      </c>
      <c r="C3722" s="31">
        <v>1</v>
      </c>
      <c r="D3722" s="31" t="s">
        <v>1940</v>
      </c>
      <c r="E3722" s="31">
        <v>3</v>
      </c>
      <c r="F3722" s="31" t="s">
        <v>1982</v>
      </c>
      <c r="G3722" s="31">
        <v>13</v>
      </c>
      <c r="H3722" s="31" t="s">
        <v>39</v>
      </c>
      <c r="I3722" s="31">
        <v>33</v>
      </c>
      <c r="J3722" s="84" t="s">
        <v>49</v>
      </c>
      <c r="K3722" s="98"/>
      <c r="L3722" s="98"/>
      <c r="M3722" s="98"/>
      <c r="N3722" s="83" t="s">
        <v>1993</v>
      </c>
      <c r="O3722" s="98">
        <v>69300</v>
      </c>
      <c r="P3722" s="81"/>
      <c r="Q3722" s="33"/>
      <c r="R3722" s="39" t="s">
        <v>133</v>
      </c>
    </row>
    <row r="3723" spans="1:18" ht="18" customHeight="1" x14ac:dyDescent="0.15">
      <c r="A3723" s="30">
        <v>9</v>
      </c>
      <c r="B3723" s="31" t="s">
        <v>1940</v>
      </c>
      <c r="C3723" s="31">
        <v>1</v>
      </c>
      <c r="D3723" s="31" t="s">
        <v>1940</v>
      </c>
      <c r="E3723" s="31">
        <v>3</v>
      </c>
      <c r="F3723" s="31" t="s">
        <v>1982</v>
      </c>
      <c r="G3723" s="31">
        <v>13</v>
      </c>
      <c r="H3723" s="31" t="s">
        <v>39</v>
      </c>
      <c r="I3723" s="31">
        <v>33</v>
      </c>
      <c r="J3723" s="84" t="s">
        <v>49</v>
      </c>
      <c r="K3723" s="98"/>
      <c r="L3723" s="98"/>
      <c r="M3723" s="98"/>
      <c r="N3723" s="83" t="s">
        <v>4510</v>
      </c>
      <c r="O3723" s="98">
        <v>138600</v>
      </c>
      <c r="P3723" s="81"/>
      <c r="Q3723" s="33"/>
      <c r="R3723" s="39" t="s">
        <v>133</v>
      </c>
    </row>
    <row r="3724" spans="1:18" ht="18" customHeight="1" x14ac:dyDescent="0.15">
      <c r="A3724" s="30">
        <v>9</v>
      </c>
      <c r="B3724" s="31" t="s">
        <v>1940</v>
      </c>
      <c r="C3724" s="31">
        <v>1</v>
      </c>
      <c r="D3724" s="31" t="s">
        <v>1940</v>
      </c>
      <c r="E3724" s="31">
        <v>3</v>
      </c>
      <c r="F3724" s="31" t="s">
        <v>1982</v>
      </c>
      <c r="G3724" s="31">
        <v>13</v>
      </c>
      <c r="H3724" s="31" t="s">
        <v>39</v>
      </c>
      <c r="I3724" s="31">
        <v>33</v>
      </c>
      <c r="J3724" s="84" t="s">
        <v>49</v>
      </c>
      <c r="K3724" s="98"/>
      <c r="L3724" s="98"/>
      <c r="M3724" s="98"/>
      <c r="N3724" s="83" t="s">
        <v>1994</v>
      </c>
      <c r="O3724" s="98">
        <v>34650</v>
      </c>
      <c r="P3724" s="81"/>
      <c r="Q3724" s="33"/>
      <c r="R3724" s="39" t="s">
        <v>133</v>
      </c>
    </row>
    <row r="3725" spans="1:18" ht="18" customHeight="1" x14ac:dyDescent="0.15">
      <c r="A3725" s="30">
        <v>9</v>
      </c>
      <c r="B3725" s="31" t="s">
        <v>1940</v>
      </c>
      <c r="C3725" s="31">
        <v>1</v>
      </c>
      <c r="D3725" s="31" t="s">
        <v>1940</v>
      </c>
      <c r="E3725" s="31">
        <v>3</v>
      </c>
      <c r="F3725" s="31" t="s">
        <v>1982</v>
      </c>
      <c r="G3725" s="31">
        <v>13</v>
      </c>
      <c r="H3725" s="31" t="s">
        <v>39</v>
      </c>
      <c r="I3725" s="31">
        <v>33</v>
      </c>
      <c r="J3725" s="84" t="s">
        <v>49</v>
      </c>
      <c r="K3725" s="98"/>
      <c r="L3725" s="98"/>
      <c r="M3725" s="98"/>
      <c r="N3725" s="83" t="s">
        <v>1995</v>
      </c>
      <c r="O3725" s="98">
        <v>86625</v>
      </c>
      <c r="P3725" s="81"/>
      <c r="Q3725" s="33"/>
      <c r="R3725" s="39" t="s">
        <v>133</v>
      </c>
    </row>
    <row r="3726" spans="1:18" ht="18" customHeight="1" x14ac:dyDescent="0.15">
      <c r="A3726" s="30">
        <v>9</v>
      </c>
      <c r="B3726" s="31" t="s">
        <v>1940</v>
      </c>
      <c r="C3726" s="31">
        <v>1</v>
      </c>
      <c r="D3726" s="31" t="s">
        <v>1940</v>
      </c>
      <c r="E3726" s="31">
        <v>3</v>
      </c>
      <c r="F3726" s="31" t="s">
        <v>1982</v>
      </c>
      <c r="G3726" s="31">
        <v>13</v>
      </c>
      <c r="H3726" s="31" t="s">
        <v>39</v>
      </c>
      <c r="I3726" s="31">
        <v>33</v>
      </c>
      <c r="J3726" s="84" t="s">
        <v>49</v>
      </c>
      <c r="K3726" s="98"/>
      <c r="L3726" s="98"/>
      <c r="M3726" s="98"/>
      <c r="N3726" s="83" t="s">
        <v>1996</v>
      </c>
      <c r="O3726" s="98">
        <v>69300</v>
      </c>
      <c r="P3726" s="81"/>
      <c r="Q3726" s="33"/>
      <c r="R3726" s="39" t="s">
        <v>133</v>
      </c>
    </row>
    <row r="3727" spans="1:18" ht="18" customHeight="1" x14ac:dyDescent="0.15">
      <c r="A3727" s="30">
        <v>9</v>
      </c>
      <c r="B3727" s="31" t="s">
        <v>1940</v>
      </c>
      <c r="C3727" s="31">
        <v>1</v>
      </c>
      <c r="D3727" s="31" t="s">
        <v>1940</v>
      </c>
      <c r="E3727" s="31">
        <v>3</v>
      </c>
      <c r="F3727" s="31" t="s">
        <v>1982</v>
      </c>
      <c r="G3727" s="31">
        <v>13</v>
      </c>
      <c r="H3727" s="31" t="s">
        <v>39</v>
      </c>
      <c r="I3727" s="31">
        <v>33</v>
      </c>
      <c r="J3727" s="84" t="s">
        <v>49</v>
      </c>
      <c r="K3727" s="98"/>
      <c r="L3727" s="98"/>
      <c r="M3727" s="98"/>
      <c r="N3727" s="83" t="s">
        <v>1997</v>
      </c>
      <c r="O3727" s="98">
        <v>11000</v>
      </c>
      <c r="P3727" s="81"/>
      <c r="Q3727" s="33"/>
      <c r="R3727" s="39" t="s">
        <v>133</v>
      </c>
    </row>
    <row r="3728" spans="1:18" ht="18" customHeight="1" x14ac:dyDescent="0.15">
      <c r="A3728" s="30">
        <v>9</v>
      </c>
      <c r="B3728" s="31" t="s">
        <v>1940</v>
      </c>
      <c r="C3728" s="31">
        <v>1</v>
      </c>
      <c r="D3728" s="31" t="s">
        <v>1940</v>
      </c>
      <c r="E3728" s="31">
        <v>3</v>
      </c>
      <c r="F3728" s="31" t="s">
        <v>1982</v>
      </c>
      <c r="G3728" s="31">
        <v>13</v>
      </c>
      <c r="H3728" s="31" t="s">
        <v>39</v>
      </c>
      <c r="I3728" s="31">
        <v>33</v>
      </c>
      <c r="J3728" s="84" t="s">
        <v>49</v>
      </c>
      <c r="K3728" s="98"/>
      <c r="L3728" s="98"/>
      <c r="M3728" s="98"/>
      <c r="N3728" s="83" t="s">
        <v>1998</v>
      </c>
      <c r="O3728" s="98">
        <v>11000</v>
      </c>
      <c r="P3728" s="81"/>
      <c r="Q3728" s="33"/>
      <c r="R3728" s="39" t="s">
        <v>133</v>
      </c>
    </row>
    <row r="3729" spans="1:18" ht="18" customHeight="1" x14ac:dyDescent="0.15">
      <c r="A3729" s="30">
        <v>9</v>
      </c>
      <c r="B3729" s="31" t="s">
        <v>1940</v>
      </c>
      <c r="C3729" s="31">
        <v>1</v>
      </c>
      <c r="D3729" s="31" t="s">
        <v>1940</v>
      </c>
      <c r="E3729" s="31">
        <v>3</v>
      </c>
      <c r="F3729" s="31" t="s">
        <v>1982</v>
      </c>
      <c r="G3729" s="31">
        <v>13</v>
      </c>
      <c r="H3729" s="31" t="s">
        <v>39</v>
      </c>
      <c r="I3729" s="31">
        <v>33</v>
      </c>
      <c r="J3729" s="84" t="s">
        <v>49</v>
      </c>
      <c r="K3729" s="98"/>
      <c r="L3729" s="98"/>
      <c r="M3729" s="98"/>
      <c r="N3729" s="83" t="s">
        <v>1999</v>
      </c>
      <c r="O3729" s="98">
        <v>202125</v>
      </c>
      <c r="P3729" s="81"/>
      <c r="Q3729" s="33"/>
      <c r="R3729" s="39" t="s">
        <v>133</v>
      </c>
    </row>
    <row r="3730" spans="1:18" ht="18" customHeight="1" x14ac:dyDescent="0.15">
      <c r="A3730" s="30">
        <v>9</v>
      </c>
      <c r="B3730" s="31" t="s">
        <v>1940</v>
      </c>
      <c r="C3730" s="31">
        <v>1</v>
      </c>
      <c r="D3730" s="31" t="s">
        <v>1940</v>
      </c>
      <c r="E3730" s="31">
        <v>3</v>
      </c>
      <c r="F3730" s="31" t="s">
        <v>1982</v>
      </c>
      <c r="G3730" s="32">
        <v>15</v>
      </c>
      <c r="H3730" s="32" t="s">
        <v>50</v>
      </c>
      <c r="I3730" s="32"/>
      <c r="J3730" s="83"/>
      <c r="K3730" s="98"/>
      <c r="L3730" s="98"/>
      <c r="M3730" s="98"/>
      <c r="N3730" s="83"/>
      <c r="O3730" s="33"/>
      <c r="P3730" s="81"/>
      <c r="Q3730" s="33"/>
      <c r="R3730" s="39" t="s">
        <v>133</v>
      </c>
    </row>
    <row r="3731" spans="1:18" ht="18" customHeight="1" x14ac:dyDescent="0.15">
      <c r="A3731" s="30">
        <v>9</v>
      </c>
      <c r="B3731" s="31" t="s">
        <v>1940</v>
      </c>
      <c r="C3731" s="31">
        <v>1</v>
      </c>
      <c r="D3731" s="31" t="s">
        <v>1940</v>
      </c>
      <c r="E3731" s="31">
        <v>3</v>
      </c>
      <c r="F3731" s="31" t="s">
        <v>1982</v>
      </c>
      <c r="G3731" s="31">
        <v>15</v>
      </c>
      <c r="H3731" s="31" t="s">
        <v>50</v>
      </c>
      <c r="I3731" s="32">
        <v>1</v>
      </c>
      <c r="J3731" s="83" t="s">
        <v>51</v>
      </c>
      <c r="K3731" s="98">
        <v>3165</v>
      </c>
      <c r="L3731" s="98">
        <v>900</v>
      </c>
      <c r="M3731" s="98">
        <f>K3731-L3731</f>
        <v>2265</v>
      </c>
      <c r="N3731" s="83" t="s">
        <v>2000</v>
      </c>
      <c r="O3731" s="98">
        <v>500000</v>
      </c>
      <c r="P3731" s="81"/>
      <c r="Q3731" s="33"/>
      <c r="R3731" s="39" t="s">
        <v>133</v>
      </c>
    </row>
    <row r="3732" spans="1:18" ht="18" customHeight="1" x14ac:dyDescent="0.15">
      <c r="A3732" s="30">
        <v>9</v>
      </c>
      <c r="B3732" s="31" t="s">
        <v>1940</v>
      </c>
      <c r="C3732" s="31">
        <v>1</v>
      </c>
      <c r="D3732" s="31" t="s">
        <v>1940</v>
      </c>
      <c r="E3732" s="31">
        <v>3</v>
      </c>
      <c r="F3732" s="31" t="s">
        <v>1982</v>
      </c>
      <c r="G3732" s="31">
        <v>15</v>
      </c>
      <c r="H3732" s="31" t="s">
        <v>50</v>
      </c>
      <c r="I3732" s="31">
        <v>1</v>
      </c>
      <c r="J3732" s="84" t="s">
        <v>51</v>
      </c>
      <c r="K3732" s="98"/>
      <c r="L3732" s="98"/>
      <c r="M3732" s="98"/>
      <c r="N3732" s="83" t="s">
        <v>2001</v>
      </c>
      <c r="O3732" s="98">
        <v>864402</v>
      </c>
      <c r="P3732" s="81"/>
      <c r="Q3732" s="33"/>
      <c r="R3732" s="39" t="s">
        <v>133</v>
      </c>
    </row>
    <row r="3733" spans="1:18" ht="18" customHeight="1" x14ac:dyDescent="0.15">
      <c r="A3733" s="30">
        <v>9</v>
      </c>
      <c r="B3733" s="31" t="s">
        <v>1940</v>
      </c>
      <c r="C3733" s="31">
        <v>1</v>
      </c>
      <c r="D3733" s="31" t="s">
        <v>1940</v>
      </c>
      <c r="E3733" s="31">
        <v>3</v>
      </c>
      <c r="F3733" s="31" t="s">
        <v>1982</v>
      </c>
      <c r="G3733" s="31">
        <v>15</v>
      </c>
      <c r="H3733" s="31" t="s">
        <v>50</v>
      </c>
      <c r="I3733" s="31">
        <v>1</v>
      </c>
      <c r="J3733" s="84" t="s">
        <v>51</v>
      </c>
      <c r="K3733" s="98"/>
      <c r="L3733" s="98"/>
      <c r="M3733" s="98"/>
      <c r="N3733" s="83" t="s">
        <v>2002</v>
      </c>
      <c r="O3733" s="98">
        <v>247434</v>
      </c>
      <c r="P3733" s="81"/>
      <c r="Q3733" s="33"/>
      <c r="R3733" s="39" t="s">
        <v>133</v>
      </c>
    </row>
    <row r="3734" spans="1:18" ht="18" customHeight="1" x14ac:dyDescent="0.15">
      <c r="A3734" s="30">
        <v>9</v>
      </c>
      <c r="B3734" s="31" t="s">
        <v>1940</v>
      </c>
      <c r="C3734" s="31">
        <v>1</v>
      </c>
      <c r="D3734" s="31" t="s">
        <v>1940</v>
      </c>
      <c r="E3734" s="31">
        <v>3</v>
      </c>
      <c r="F3734" s="31" t="s">
        <v>1982</v>
      </c>
      <c r="G3734" s="31">
        <v>15</v>
      </c>
      <c r="H3734" s="31" t="s">
        <v>50</v>
      </c>
      <c r="I3734" s="31">
        <v>1</v>
      </c>
      <c r="J3734" s="84" t="s">
        <v>51</v>
      </c>
      <c r="K3734" s="98"/>
      <c r="L3734" s="98"/>
      <c r="M3734" s="98"/>
      <c r="N3734" s="83" t="s">
        <v>2003</v>
      </c>
      <c r="O3734" s="98">
        <v>348700</v>
      </c>
      <c r="P3734" s="81"/>
      <c r="Q3734" s="33"/>
      <c r="R3734" s="39" t="s">
        <v>133</v>
      </c>
    </row>
    <row r="3735" spans="1:18" ht="18" customHeight="1" x14ac:dyDescent="0.15">
      <c r="A3735" s="30">
        <v>9</v>
      </c>
      <c r="B3735" s="31" t="s">
        <v>1940</v>
      </c>
      <c r="C3735" s="31">
        <v>1</v>
      </c>
      <c r="D3735" s="31" t="s">
        <v>1940</v>
      </c>
      <c r="E3735" s="31">
        <v>3</v>
      </c>
      <c r="F3735" s="31" t="s">
        <v>1982</v>
      </c>
      <c r="G3735" s="31">
        <v>15</v>
      </c>
      <c r="H3735" s="31" t="s">
        <v>50</v>
      </c>
      <c r="I3735" s="31">
        <v>1</v>
      </c>
      <c r="J3735" s="84" t="s">
        <v>51</v>
      </c>
      <c r="K3735" s="98"/>
      <c r="L3735" s="98"/>
      <c r="M3735" s="98"/>
      <c r="N3735" s="83" t="s">
        <v>2004</v>
      </c>
      <c r="O3735" s="98">
        <v>1204000</v>
      </c>
      <c r="P3735" s="81"/>
      <c r="Q3735" s="33"/>
      <c r="R3735" s="39" t="s">
        <v>133</v>
      </c>
    </row>
    <row r="3736" spans="1:18" ht="18" customHeight="1" x14ac:dyDescent="0.15">
      <c r="A3736" s="30">
        <v>9</v>
      </c>
      <c r="B3736" s="31" t="s">
        <v>1940</v>
      </c>
      <c r="C3736" s="31">
        <v>1</v>
      </c>
      <c r="D3736" s="31" t="s">
        <v>1940</v>
      </c>
      <c r="E3736" s="31">
        <v>3</v>
      </c>
      <c r="F3736" s="31" t="s">
        <v>1982</v>
      </c>
      <c r="G3736" s="31">
        <v>15</v>
      </c>
      <c r="H3736" s="31" t="s">
        <v>50</v>
      </c>
      <c r="I3736" s="32">
        <v>2</v>
      </c>
      <c r="J3736" s="83" t="s">
        <v>280</v>
      </c>
      <c r="K3736" s="98">
        <v>30500</v>
      </c>
      <c r="L3736" s="98">
        <v>30376</v>
      </c>
      <c r="M3736" s="98">
        <f>K3736-L3736</f>
        <v>124</v>
      </c>
      <c r="N3736" s="83" t="s">
        <v>4511</v>
      </c>
      <c r="O3736" s="98">
        <v>15000000</v>
      </c>
      <c r="P3736" s="81"/>
      <c r="Q3736" s="33"/>
      <c r="R3736" s="39" t="s">
        <v>133</v>
      </c>
    </row>
    <row r="3737" spans="1:18" ht="18" customHeight="1" x14ac:dyDescent="0.15">
      <c r="A3737" s="30">
        <v>9</v>
      </c>
      <c r="B3737" s="31" t="s">
        <v>1940</v>
      </c>
      <c r="C3737" s="31">
        <v>1</v>
      </c>
      <c r="D3737" s="31" t="s">
        <v>1940</v>
      </c>
      <c r="E3737" s="31">
        <v>3</v>
      </c>
      <c r="F3737" s="31" t="s">
        <v>1982</v>
      </c>
      <c r="G3737" s="31">
        <v>15</v>
      </c>
      <c r="H3737" s="31" t="s">
        <v>50</v>
      </c>
      <c r="I3737" s="31">
        <v>2</v>
      </c>
      <c r="J3737" s="84" t="s">
        <v>280</v>
      </c>
      <c r="K3737" s="98"/>
      <c r="L3737" s="98"/>
      <c r="M3737" s="98"/>
      <c r="N3737" s="83" t="s">
        <v>4512</v>
      </c>
      <c r="O3737" s="98">
        <v>15000000</v>
      </c>
      <c r="P3737" s="81"/>
      <c r="Q3737" s="33"/>
      <c r="R3737" s="39" t="s">
        <v>133</v>
      </c>
    </row>
    <row r="3738" spans="1:18" ht="18" customHeight="1" x14ac:dyDescent="0.15">
      <c r="A3738" s="30">
        <v>9</v>
      </c>
      <c r="B3738" s="31" t="s">
        <v>1940</v>
      </c>
      <c r="C3738" s="31">
        <v>1</v>
      </c>
      <c r="D3738" s="31" t="s">
        <v>1940</v>
      </c>
      <c r="E3738" s="31">
        <v>3</v>
      </c>
      <c r="F3738" s="31" t="s">
        <v>1982</v>
      </c>
      <c r="G3738" s="31">
        <v>15</v>
      </c>
      <c r="H3738" s="31" t="s">
        <v>50</v>
      </c>
      <c r="I3738" s="31">
        <v>2</v>
      </c>
      <c r="J3738" s="84" t="s">
        <v>280</v>
      </c>
      <c r="K3738" s="98"/>
      <c r="L3738" s="98"/>
      <c r="M3738" s="98"/>
      <c r="N3738" s="83" t="s">
        <v>2005</v>
      </c>
      <c r="O3738" s="98">
        <v>500000</v>
      </c>
      <c r="P3738" s="81"/>
      <c r="Q3738" s="33"/>
      <c r="R3738" s="39" t="s">
        <v>133</v>
      </c>
    </row>
    <row r="3739" spans="1:18" ht="18" customHeight="1" x14ac:dyDescent="0.15">
      <c r="A3739" s="30">
        <v>9</v>
      </c>
      <c r="B3739" s="31" t="s">
        <v>1940</v>
      </c>
      <c r="C3739" s="31">
        <v>1</v>
      </c>
      <c r="D3739" s="31" t="s">
        <v>1940</v>
      </c>
      <c r="E3739" s="31">
        <v>3</v>
      </c>
      <c r="F3739" s="31" t="s">
        <v>1982</v>
      </c>
      <c r="G3739" s="32">
        <v>16</v>
      </c>
      <c r="H3739" s="32" t="s">
        <v>52</v>
      </c>
      <c r="I3739" s="32"/>
      <c r="J3739" s="83"/>
      <c r="K3739" s="98"/>
      <c r="L3739" s="98"/>
      <c r="M3739" s="98"/>
      <c r="N3739" s="83"/>
      <c r="O3739" s="33"/>
      <c r="P3739" s="81"/>
      <c r="Q3739" s="33"/>
      <c r="R3739" s="39" t="s">
        <v>133</v>
      </c>
    </row>
    <row r="3740" spans="1:18" ht="18" customHeight="1" x14ac:dyDescent="0.15">
      <c r="A3740" s="30">
        <v>9</v>
      </c>
      <c r="B3740" s="31" t="s">
        <v>1940</v>
      </c>
      <c r="C3740" s="31">
        <v>1</v>
      </c>
      <c r="D3740" s="31" t="s">
        <v>1940</v>
      </c>
      <c r="E3740" s="31">
        <v>3</v>
      </c>
      <c r="F3740" s="31" t="s">
        <v>1982</v>
      </c>
      <c r="G3740" s="31">
        <v>16</v>
      </c>
      <c r="H3740" s="31" t="s">
        <v>52</v>
      </c>
      <c r="I3740" s="32">
        <v>1</v>
      </c>
      <c r="J3740" s="83" t="s">
        <v>52</v>
      </c>
      <c r="K3740" s="98">
        <v>2756</v>
      </c>
      <c r="L3740" s="98">
        <v>3698</v>
      </c>
      <c r="M3740" s="98">
        <f>K3740-L3740</f>
        <v>-942</v>
      </c>
      <c r="N3740" s="83" t="s">
        <v>4513</v>
      </c>
      <c r="O3740" s="98">
        <v>147960</v>
      </c>
      <c r="P3740" s="81"/>
      <c r="Q3740" s="33"/>
      <c r="R3740" s="39" t="s">
        <v>133</v>
      </c>
    </row>
    <row r="3741" spans="1:18" ht="18" customHeight="1" x14ac:dyDescent="0.15">
      <c r="A3741" s="30">
        <v>9</v>
      </c>
      <c r="B3741" s="31" t="s">
        <v>1940</v>
      </c>
      <c r="C3741" s="31">
        <v>1</v>
      </c>
      <c r="D3741" s="31" t="s">
        <v>1940</v>
      </c>
      <c r="E3741" s="31">
        <v>3</v>
      </c>
      <c r="F3741" s="31" t="s">
        <v>1982</v>
      </c>
      <c r="G3741" s="31">
        <v>16</v>
      </c>
      <c r="H3741" s="31" t="s">
        <v>52</v>
      </c>
      <c r="I3741" s="31">
        <v>1</v>
      </c>
      <c r="J3741" s="84" t="s">
        <v>52</v>
      </c>
      <c r="K3741" s="98"/>
      <c r="L3741" s="98"/>
      <c r="M3741" s="98"/>
      <c r="N3741" s="83" t="s">
        <v>4514</v>
      </c>
      <c r="O3741" s="98">
        <v>147960</v>
      </c>
      <c r="P3741" s="81"/>
      <c r="Q3741" s="33"/>
      <c r="R3741" s="39" t="s">
        <v>133</v>
      </c>
    </row>
    <row r="3742" spans="1:18" ht="18" customHeight="1" x14ac:dyDescent="0.15">
      <c r="A3742" s="30">
        <v>9</v>
      </c>
      <c r="B3742" s="31" t="s">
        <v>1940</v>
      </c>
      <c r="C3742" s="31">
        <v>1</v>
      </c>
      <c r="D3742" s="31" t="s">
        <v>1940</v>
      </c>
      <c r="E3742" s="31">
        <v>3</v>
      </c>
      <c r="F3742" s="31" t="s">
        <v>1982</v>
      </c>
      <c r="G3742" s="31">
        <v>16</v>
      </c>
      <c r="H3742" s="31" t="s">
        <v>52</v>
      </c>
      <c r="I3742" s="31">
        <v>1</v>
      </c>
      <c r="J3742" s="84" t="s">
        <v>52</v>
      </c>
      <c r="K3742" s="98"/>
      <c r="L3742" s="98"/>
      <c r="M3742" s="98"/>
      <c r="N3742" s="83" t="s">
        <v>4515</v>
      </c>
      <c r="O3742" s="98">
        <v>140000</v>
      </c>
      <c r="P3742" s="81"/>
      <c r="Q3742" s="33"/>
      <c r="R3742" s="39" t="s">
        <v>133</v>
      </c>
    </row>
    <row r="3743" spans="1:18" ht="18" customHeight="1" x14ac:dyDescent="0.15">
      <c r="A3743" s="30">
        <v>9</v>
      </c>
      <c r="B3743" s="31" t="s">
        <v>1940</v>
      </c>
      <c r="C3743" s="31">
        <v>1</v>
      </c>
      <c r="D3743" s="31" t="s">
        <v>1940</v>
      </c>
      <c r="E3743" s="31">
        <v>3</v>
      </c>
      <c r="F3743" s="31" t="s">
        <v>1982</v>
      </c>
      <c r="G3743" s="31">
        <v>16</v>
      </c>
      <c r="H3743" s="31" t="s">
        <v>52</v>
      </c>
      <c r="I3743" s="31">
        <v>1</v>
      </c>
      <c r="J3743" s="84" t="s">
        <v>52</v>
      </c>
      <c r="K3743" s="98"/>
      <c r="L3743" s="98"/>
      <c r="M3743" s="98"/>
      <c r="N3743" s="83" t="s">
        <v>4516</v>
      </c>
      <c r="O3743" s="98">
        <v>2320000</v>
      </c>
      <c r="P3743" s="81"/>
      <c r="Q3743" s="33"/>
      <c r="R3743" s="39" t="s">
        <v>133</v>
      </c>
    </row>
    <row r="3744" spans="1:18" ht="18" customHeight="1" x14ac:dyDescent="0.15">
      <c r="A3744" s="30">
        <v>9</v>
      </c>
      <c r="B3744" s="31" t="s">
        <v>1940</v>
      </c>
      <c r="C3744" s="31">
        <v>1</v>
      </c>
      <c r="D3744" s="31" t="s">
        <v>1940</v>
      </c>
      <c r="E3744" s="31">
        <v>3</v>
      </c>
      <c r="F3744" s="31" t="s">
        <v>1982</v>
      </c>
      <c r="G3744" s="32">
        <v>18</v>
      </c>
      <c r="H3744" s="32" t="s">
        <v>125</v>
      </c>
      <c r="I3744" s="32"/>
      <c r="J3744" s="83"/>
      <c r="K3744" s="98"/>
      <c r="L3744" s="98"/>
      <c r="M3744" s="98"/>
      <c r="N3744" s="83"/>
      <c r="O3744" s="33"/>
      <c r="P3744" s="81"/>
      <c r="Q3744" s="33"/>
      <c r="R3744" s="39" t="s">
        <v>133</v>
      </c>
    </row>
    <row r="3745" spans="1:18" ht="18" customHeight="1" x14ac:dyDescent="0.15">
      <c r="A3745" s="30">
        <v>9</v>
      </c>
      <c r="B3745" s="31" t="s">
        <v>1940</v>
      </c>
      <c r="C3745" s="31">
        <v>1</v>
      </c>
      <c r="D3745" s="31" t="s">
        <v>1940</v>
      </c>
      <c r="E3745" s="31">
        <v>3</v>
      </c>
      <c r="F3745" s="31" t="s">
        <v>1982</v>
      </c>
      <c r="G3745" s="31">
        <v>18</v>
      </c>
      <c r="H3745" s="31" t="s">
        <v>125</v>
      </c>
      <c r="I3745" s="32">
        <v>31</v>
      </c>
      <c r="J3745" s="83" t="s">
        <v>284</v>
      </c>
      <c r="K3745" s="98">
        <v>504</v>
      </c>
      <c r="L3745" s="98">
        <v>2317</v>
      </c>
      <c r="M3745" s="98">
        <f>K3745-L3745</f>
        <v>-1813</v>
      </c>
      <c r="N3745" s="83" t="s">
        <v>3754</v>
      </c>
      <c r="O3745" s="98">
        <v>504000</v>
      </c>
      <c r="P3745" s="81"/>
      <c r="Q3745" s="33"/>
      <c r="R3745" s="39" t="s">
        <v>133</v>
      </c>
    </row>
    <row r="3746" spans="1:18" ht="18" customHeight="1" x14ac:dyDescent="0.15">
      <c r="A3746" s="30">
        <v>9</v>
      </c>
      <c r="B3746" s="31" t="s">
        <v>1940</v>
      </c>
      <c r="C3746" s="31">
        <v>1</v>
      </c>
      <c r="D3746" s="31" t="s">
        <v>1940</v>
      </c>
      <c r="E3746" s="31">
        <v>3</v>
      </c>
      <c r="F3746" s="31" t="s">
        <v>1982</v>
      </c>
      <c r="G3746" s="32">
        <v>19</v>
      </c>
      <c r="H3746" s="32" t="s">
        <v>42</v>
      </c>
      <c r="I3746" s="32"/>
      <c r="J3746" s="83"/>
      <c r="K3746" s="98"/>
      <c r="L3746" s="98"/>
      <c r="M3746" s="98"/>
      <c r="N3746" s="83"/>
      <c r="O3746" s="33"/>
      <c r="P3746" s="81"/>
      <c r="Q3746" s="33"/>
      <c r="R3746" s="39" t="s">
        <v>133</v>
      </c>
    </row>
    <row r="3747" spans="1:18" ht="18" customHeight="1" x14ac:dyDescent="0.15">
      <c r="A3747" s="30">
        <v>9</v>
      </c>
      <c r="B3747" s="31" t="s">
        <v>1940</v>
      </c>
      <c r="C3747" s="31">
        <v>1</v>
      </c>
      <c r="D3747" s="31" t="s">
        <v>1940</v>
      </c>
      <c r="E3747" s="31">
        <v>3</v>
      </c>
      <c r="F3747" s="31" t="s">
        <v>1982</v>
      </c>
      <c r="G3747" s="31">
        <v>19</v>
      </c>
      <c r="H3747" s="31" t="s">
        <v>42</v>
      </c>
      <c r="I3747" s="32">
        <v>7</v>
      </c>
      <c r="J3747" s="83" t="s">
        <v>2006</v>
      </c>
      <c r="K3747" s="98">
        <v>330</v>
      </c>
      <c r="L3747" s="98">
        <v>330</v>
      </c>
      <c r="M3747" s="98">
        <f t="shared" ref="M3747:M3749" si="220">K3747-L3747</f>
        <v>0</v>
      </c>
      <c r="N3747" s="83" t="s">
        <v>2007</v>
      </c>
      <c r="O3747" s="98">
        <v>330000</v>
      </c>
      <c r="P3747" s="81"/>
      <c r="Q3747" s="33"/>
      <c r="R3747" s="39" t="s">
        <v>133</v>
      </c>
    </row>
    <row r="3748" spans="1:18" ht="18" customHeight="1" x14ac:dyDescent="0.15">
      <c r="A3748" s="30">
        <v>9</v>
      </c>
      <c r="B3748" s="31" t="s">
        <v>1940</v>
      </c>
      <c r="C3748" s="31">
        <v>1</v>
      </c>
      <c r="D3748" s="31" t="s">
        <v>1940</v>
      </c>
      <c r="E3748" s="31">
        <v>3</v>
      </c>
      <c r="F3748" s="31" t="s">
        <v>1982</v>
      </c>
      <c r="G3748" s="31">
        <v>19</v>
      </c>
      <c r="H3748" s="31" t="s">
        <v>42</v>
      </c>
      <c r="I3748" s="32">
        <v>8</v>
      </c>
      <c r="J3748" s="83" t="s">
        <v>2008</v>
      </c>
      <c r="K3748" s="98">
        <v>1000</v>
      </c>
      <c r="L3748" s="98">
        <v>1000</v>
      </c>
      <c r="M3748" s="98">
        <f t="shared" si="220"/>
        <v>0</v>
      </c>
      <c r="N3748" s="83" t="s">
        <v>2009</v>
      </c>
      <c r="O3748" s="98">
        <v>1000000</v>
      </c>
      <c r="P3748" s="81"/>
      <c r="Q3748" s="33"/>
      <c r="R3748" s="39" t="s">
        <v>133</v>
      </c>
    </row>
    <row r="3749" spans="1:18" ht="18" customHeight="1" x14ac:dyDescent="0.15">
      <c r="A3749" s="30">
        <v>9</v>
      </c>
      <c r="B3749" s="31" t="s">
        <v>1940</v>
      </c>
      <c r="C3749" s="31">
        <v>1</v>
      </c>
      <c r="D3749" s="31" t="s">
        <v>1940</v>
      </c>
      <c r="E3749" s="31">
        <v>3</v>
      </c>
      <c r="F3749" s="31" t="s">
        <v>1982</v>
      </c>
      <c r="G3749" s="31">
        <v>19</v>
      </c>
      <c r="H3749" s="31" t="s">
        <v>42</v>
      </c>
      <c r="I3749" s="32">
        <v>9</v>
      </c>
      <c r="J3749" s="83" t="s">
        <v>2010</v>
      </c>
      <c r="K3749" s="98">
        <v>0</v>
      </c>
      <c r="L3749" s="98">
        <v>33</v>
      </c>
      <c r="M3749" s="98">
        <f t="shared" si="220"/>
        <v>-33</v>
      </c>
      <c r="N3749" s="83"/>
      <c r="O3749" s="98"/>
      <c r="P3749" s="81"/>
      <c r="Q3749" s="33"/>
      <c r="R3749" s="39" t="s">
        <v>133</v>
      </c>
    </row>
    <row r="3750" spans="1:18" ht="18" customHeight="1" x14ac:dyDescent="0.15">
      <c r="A3750" s="30">
        <v>9</v>
      </c>
      <c r="B3750" s="31" t="s">
        <v>1940</v>
      </c>
      <c r="C3750" s="31">
        <v>1</v>
      </c>
      <c r="D3750" s="31" t="s">
        <v>1940</v>
      </c>
      <c r="E3750" s="31">
        <v>3</v>
      </c>
      <c r="F3750" s="31" t="s">
        <v>1982</v>
      </c>
      <c r="G3750" s="32">
        <v>27</v>
      </c>
      <c r="H3750" s="32" t="s">
        <v>54</v>
      </c>
      <c r="I3750" s="32"/>
      <c r="J3750" s="83"/>
      <c r="K3750" s="98"/>
      <c r="L3750" s="98"/>
      <c r="M3750" s="98"/>
      <c r="N3750" s="83"/>
      <c r="O3750" s="33"/>
      <c r="P3750" s="81"/>
      <c r="Q3750" s="33"/>
      <c r="R3750" s="39" t="s">
        <v>133</v>
      </c>
    </row>
    <row r="3751" spans="1:18" ht="18" customHeight="1" x14ac:dyDescent="0.15">
      <c r="A3751" s="30">
        <v>9</v>
      </c>
      <c r="B3751" s="31" t="s">
        <v>1940</v>
      </c>
      <c r="C3751" s="31">
        <v>1</v>
      </c>
      <c r="D3751" s="31" t="s">
        <v>1940</v>
      </c>
      <c r="E3751" s="31">
        <v>3</v>
      </c>
      <c r="F3751" s="31" t="s">
        <v>1982</v>
      </c>
      <c r="G3751" s="31">
        <v>27</v>
      </c>
      <c r="H3751" s="31" t="s">
        <v>54</v>
      </c>
      <c r="I3751" s="32">
        <v>1</v>
      </c>
      <c r="J3751" s="83" t="s">
        <v>55</v>
      </c>
      <c r="K3751" s="98">
        <v>330</v>
      </c>
      <c r="L3751" s="98">
        <v>370</v>
      </c>
      <c r="M3751" s="98">
        <f>K3751-L3751</f>
        <v>-40</v>
      </c>
      <c r="N3751" s="83" t="s">
        <v>2011</v>
      </c>
      <c r="O3751" s="98"/>
      <c r="P3751" s="81"/>
      <c r="Q3751" s="33"/>
      <c r="R3751" s="39" t="s">
        <v>133</v>
      </c>
    </row>
    <row r="3752" spans="1:18" ht="18" customHeight="1" x14ac:dyDescent="0.15">
      <c r="A3752" s="30">
        <v>9</v>
      </c>
      <c r="B3752" s="31" t="s">
        <v>1940</v>
      </c>
      <c r="C3752" s="31">
        <v>1</v>
      </c>
      <c r="D3752" s="31" t="s">
        <v>1940</v>
      </c>
      <c r="E3752" s="31">
        <v>3</v>
      </c>
      <c r="F3752" s="31" t="s">
        <v>1982</v>
      </c>
      <c r="G3752" s="31">
        <v>27</v>
      </c>
      <c r="H3752" s="31" t="s">
        <v>54</v>
      </c>
      <c r="I3752" s="31">
        <v>1</v>
      </c>
      <c r="J3752" s="84" t="s">
        <v>55</v>
      </c>
      <c r="K3752" s="98"/>
      <c r="L3752" s="98"/>
      <c r="M3752" s="98"/>
      <c r="N3752" s="83" t="s">
        <v>3755</v>
      </c>
      <c r="O3752" s="98">
        <v>126000</v>
      </c>
      <c r="P3752" s="81"/>
      <c r="Q3752" s="33"/>
      <c r="R3752" s="39" t="s">
        <v>133</v>
      </c>
    </row>
    <row r="3753" spans="1:18" ht="18" customHeight="1" x14ac:dyDescent="0.15">
      <c r="A3753" s="30">
        <v>9</v>
      </c>
      <c r="B3753" s="31" t="s">
        <v>1940</v>
      </c>
      <c r="C3753" s="31">
        <v>1</v>
      </c>
      <c r="D3753" s="31" t="s">
        <v>1940</v>
      </c>
      <c r="E3753" s="31">
        <v>3</v>
      </c>
      <c r="F3753" s="31" t="s">
        <v>1982</v>
      </c>
      <c r="G3753" s="31">
        <v>27</v>
      </c>
      <c r="H3753" s="31" t="s">
        <v>54</v>
      </c>
      <c r="I3753" s="31">
        <v>1</v>
      </c>
      <c r="J3753" s="84" t="s">
        <v>55</v>
      </c>
      <c r="K3753" s="98"/>
      <c r="L3753" s="98"/>
      <c r="M3753" s="98"/>
      <c r="N3753" s="83" t="s">
        <v>3756</v>
      </c>
      <c r="O3753" s="98">
        <v>113400</v>
      </c>
      <c r="P3753" s="81"/>
      <c r="Q3753" s="33"/>
      <c r="R3753" s="39" t="s">
        <v>133</v>
      </c>
    </row>
    <row r="3754" spans="1:18" ht="18" customHeight="1" x14ac:dyDescent="0.15">
      <c r="A3754" s="30">
        <v>9</v>
      </c>
      <c r="B3754" s="31" t="s">
        <v>1940</v>
      </c>
      <c r="C3754" s="31">
        <v>1</v>
      </c>
      <c r="D3754" s="31" t="s">
        <v>1940</v>
      </c>
      <c r="E3754" s="31">
        <v>3</v>
      </c>
      <c r="F3754" s="31" t="s">
        <v>1982</v>
      </c>
      <c r="G3754" s="31">
        <v>27</v>
      </c>
      <c r="H3754" s="31" t="s">
        <v>54</v>
      </c>
      <c r="I3754" s="31">
        <v>1</v>
      </c>
      <c r="J3754" s="84" t="s">
        <v>55</v>
      </c>
      <c r="K3754" s="98"/>
      <c r="L3754" s="98"/>
      <c r="M3754" s="98"/>
      <c r="N3754" s="83" t="s">
        <v>3757</v>
      </c>
      <c r="O3754" s="98">
        <v>90200</v>
      </c>
      <c r="P3754" s="81"/>
      <c r="Q3754" s="33"/>
      <c r="R3754" s="39" t="s">
        <v>133</v>
      </c>
    </row>
    <row r="3755" spans="1:18" ht="18" customHeight="1" x14ac:dyDescent="0.15">
      <c r="A3755" s="30">
        <v>9</v>
      </c>
      <c r="B3755" s="31" t="s">
        <v>1940</v>
      </c>
      <c r="C3755" s="31">
        <v>1</v>
      </c>
      <c r="D3755" s="31" t="s">
        <v>1940</v>
      </c>
      <c r="E3755" s="31">
        <v>3</v>
      </c>
      <c r="F3755" s="31" t="s">
        <v>1982</v>
      </c>
      <c r="G3755" s="31">
        <v>27</v>
      </c>
      <c r="H3755" s="31" t="s">
        <v>54</v>
      </c>
      <c r="I3755" s="31">
        <v>1</v>
      </c>
      <c r="J3755" s="84" t="s">
        <v>55</v>
      </c>
      <c r="K3755" s="98"/>
      <c r="L3755" s="98"/>
      <c r="M3755" s="98"/>
      <c r="N3755" s="83" t="s">
        <v>2012</v>
      </c>
      <c r="O3755" s="98"/>
      <c r="P3755" s="81"/>
      <c r="Q3755" s="33"/>
      <c r="R3755" s="39" t="s">
        <v>133</v>
      </c>
    </row>
    <row r="3756" spans="1:18" ht="18" customHeight="1" x14ac:dyDescent="0.15">
      <c r="A3756" s="30">
        <v>9</v>
      </c>
      <c r="B3756" s="31" t="s">
        <v>1940</v>
      </c>
      <c r="C3756" s="31">
        <v>1</v>
      </c>
      <c r="D3756" s="31" t="s">
        <v>1940</v>
      </c>
      <c r="E3756" s="31">
        <v>3</v>
      </c>
      <c r="F3756" s="31" t="s">
        <v>1982</v>
      </c>
      <c r="G3756" s="31">
        <v>27</v>
      </c>
      <c r="H3756" s="31" t="s">
        <v>54</v>
      </c>
      <c r="I3756" s="31">
        <v>1</v>
      </c>
      <c r="J3756" s="84" t="s">
        <v>55</v>
      </c>
      <c r="K3756" s="98"/>
      <c r="L3756" s="98"/>
      <c r="M3756" s="98"/>
      <c r="N3756" s="83" t="s">
        <v>2013</v>
      </c>
      <c r="O3756" s="98"/>
      <c r="P3756" s="81"/>
      <c r="Q3756" s="33"/>
      <c r="R3756" s="39" t="s">
        <v>133</v>
      </c>
    </row>
    <row r="3757" spans="1:18" s="6" customFormat="1" ht="18" customHeight="1" x14ac:dyDescent="0.15">
      <c r="A3757" s="13">
        <v>9</v>
      </c>
      <c r="B3757" s="14" t="s">
        <v>2982</v>
      </c>
      <c r="C3757" s="19">
        <v>1</v>
      </c>
      <c r="D3757" s="14" t="s">
        <v>1940</v>
      </c>
      <c r="E3757" s="20">
        <v>4</v>
      </c>
      <c r="F3757" s="21" t="s">
        <v>3103</v>
      </c>
      <c r="G3757" s="20"/>
      <c r="H3757" s="21"/>
      <c r="I3757" s="20"/>
      <c r="J3757" s="20"/>
      <c r="K3757" s="22">
        <f>IF(C3757="",SUMIFS($K3758:$K$6096,$A3758:$A$6096,A3757,$E3758:$E$6096,""),IF(E3757="",SUMIFS($K3758:$K$6096,$A3758:$A$6096,A3757,$C3758:$C$6096,C3757,$G3758:$G$6096,""),IF(G3757="",SUMIFS($K3758:$K$6096,$A3758:$A$6096,A3757,$C3758:$C$6096,C3757,$E3758:$E$6096,E3757,$R3758:$R$6096,R3757),IF(I3757="",SUMIFS($K3758:$K$6096,$A3758:$A$6096,A3757,$C3758:$C$6096,C3757,$E3758:$E$6096,E3757,$G3758:$G$6096,G3757,$R3758:$R$6096,R3757),0))))</f>
        <v>4704</v>
      </c>
      <c r="L3757" s="22">
        <f>IF(C3757="",SUMIFS($L3758:$L$6096,$A3758:$A$6096,A3757,$E3758:$E$6096,""),IF(E3757="",SUMIFS($L3758:$L$6096,$A3758:$A$6096,A3757,$C3758:$C$6096,C3757,$G3758:$G$6096,""),IF(G3757="",SUMIFS($L3758:$L$6096,$A3758:$A$6096,A3757,$C3758:$C$6096,C3757,$E3758:$E$6096,E3757,$R3758:$R$6096,R3757),IF(I3757="",SUMIFS($L3758:$L$6096,$A3758:$A$6096,A3757,$C3758:$C$6096,C3757,$E3758:$E$6096,E3757,$G3758:$G$6096,G3757,$R3758:$R$6096,R3757),0))))</f>
        <v>4904</v>
      </c>
      <c r="M3757" s="22">
        <f t="shared" ref="M3757" si="221">K3757-L3757</f>
        <v>-200</v>
      </c>
      <c r="N3757" s="77"/>
      <c r="O3757" s="23"/>
      <c r="P3757" s="60"/>
      <c r="Q3757" s="73">
        <f>IF(C3757="",SUMIFS($Q3758:$Q$6096,$A3758:$A$6096,A3757,$E3758:$E$6096,""),IF(E3757="",SUMIFS($Q3758:$Q$6096,$A3758:$A$6096,A3757,$C3758:$C$6096,C3757,$G3758:$G$6096,""),IF(G3757="",SUMIFS($Q3758:$Q$6096,$A3758:$A$6096,A3757,$C3758:$C$6096,C3757,$E3758:$E$6096,E3757,$R3758:$R$6096,R3757),IF(I3757="",SUMIFS($Q3758:$Q$6096,$A3758:$A$6096,A3757,$C3758:$C$6096,C3757,$E3758:$E$6096,E3757,$G3758:$G$6096,G3757,$R3758:$R$6096,R3757),0))))</f>
        <v>2529</v>
      </c>
      <c r="R3757" s="61" t="s">
        <v>3000</v>
      </c>
    </row>
    <row r="3758" spans="1:18" ht="18" customHeight="1" x14ac:dyDescent="0.15">
      <c r="A3758" s="30">
        <v>9</v>
      </c>
      <c r="B3758" s="31" t="s">
        <v>1940</v>
      </c>
      <c r="C3758" s="31">
        <v>1</v>
      </c>
      <c r="D3758" s="31" t="s">
        <v>1940</v>
      </c>
      <c r="E3758" s="31">
        <v>4</v>
      </c>
      <c r="F3758" s="31" t="s">
        <v>2014</v>
      </c>
      <c r="G3758" s="32">
        <v>3</v>
      </c>
      <c r="H3758" s="32" t="s">
        <v>22</v>
      </c>
      <c r="I3758" s="32"/>
      <c r="J3758" s="83"/>
      <c r="K3758" s="98"/>
      <c r="L3758" s="98"/>
      <c r="M3758" s="98"/>
      <c r="N3758" s="83"/>
      <c r="O3758" s="33"/>
      <c r="P3758" s="81" t="s">
        <v>4908</v>
      </c>
      <c r="Q3758" s="33">
        <v>2529</v>
      </c>
      <c r="R3758" s="39" t="s">
        <v>133</v>
      </c>
    </row>
    <row r="3759" spans="1:18" ht="18" customHeight="1" x14ac:dyDescent="0.15">
      <c r="A3759" s="30">
        <v>9</v>
      </c>
      <c r="B3759" s="31" t="s">
        <v>1940</v>
      </c>
      <c r="C3759" s="31">
        <v>1</v>
      </c>
      <c r="D3759" s="31" t="s">
        <v>1940</v>
      </c>
      <c r="E3759" s="31">
        <v>4</v>
      </c>
      <c r="F3759" s="31" t="s">
        <v>2014</v>
      </c>
      <c r="G3759" s="31">
        <v>3</v>
      </c>
      <c r="H3759" s="31" t="s">
        <v>22</v>
      </c>
      <c r="I3759" s="32">
        <v>35</v>
      </c>
      <c r="J3759" s="83" t="s">
        <v>25</v>
      </c>
      <c r="K3759" s="98">
        <v>500</v>
      </c>
      <c r="L3759" s="98">
        <v>500</v>
      </c>
      <c r="M3759" s="98">
        <f>K3759-L3759</f>
        <v>0</v>
      </c>
      <c r="N3759" s="83" t="s">
        <v>2015</v>
      </c>
      <c r="O3759" s="98">
        <v>500000</v>
      </c>
      <c r="P3759" s="81" t="s">
        <v>4894</v>
      </c>
      <c r="Q3759" s="33"/>
      <c r="R3759" s="39" t="s">
        <v>133</v>
      </c>
    </row>
    <row r="3760" spans="1:18" ht="18" customHeight="1" x14ac:dyDescent="0.15">
      <c r="A3760" s="30">
        <v>9</v>
      </c>
      <c r="B3760" s="31" t="s">
        <v>1940</v>
      </c>
      <c r="C3760" s="31">
        <v>1</v>
      </c>
      <c r="D3760" s="31" t="s">
        <v>1940</v>
      </c>
      <c r="E3760" s="31">
        <v>4</v>
      </c>
      <c r="F3760" s="31" t="s">
        <v>2014</v>
      </c>
      <c r="G3760" s="32">
        <v>8</v>
      </c>
      <c r="H3760" s="32" t="s">
        <v>77</v>
      </c>
      <c r="I3760" s="32"/>
      <c r="J3760" s="83"/>
      <c r="K3760" s="98"/>
      <c r="L3760" s="98"/>
      <c r="M3760" s="98"/>
      <c r="N3760" s="83"/>
      <c r="O3760" s="33"/>
      <c r="P3760" s="81"/>
      <c r="Q3760" s="33"/>
      <c r="R3760" s="39" t="s">
        <v>133</v>
      </c>
    </row>
    <row r="3761" spans="1:18" ht="18" customHeight="1" x14ac:dyDescent="0.15">
      <c r="A3761" s="30">
        <v>9</v>
      </c>
      <c r="B3761" s="31" t="s">
        <v>1940</v>
      </c>
      <c r="C3761" s="31">
        <v>1</v>
      </c>
      <c r="D3761" s="31" t="s">
        <v>1940</v>
      </c>
      <c r="E3761" s="31">
        <v>4</v>
      </c>
      <c r="F3761" s="31" t="s">
        <v>2014</v>
      </c>
      <c r="G3761" s="31">
        <v>8</v>
      </c>
      <c r="H3761" s="31" t="s">
        <v>77</v>
      </c>
      <c r="I3761" s="32">
        <v>11</v>
      </c>
      <c r="J3761" s="83" t="s">
        <v>78</v>
      </c>
      <c r="K3761" s="98">
        <v>151</v>
      </c>
      <c r="L3761" s="98">
        <v>101</v>
      </c>
      <c r="M3761" s="98">
        <f>K3761-L3761</f>
        <v>50</v>
      </c>
      <c r="N3761" s="83" t="s">
        <v>4517</v>
      </c>
      <c r="O3761" s="98">
        <v>100800</v>
      </c>
      <c r="P3761" s="81"/>
      <c r="Q3761" s="33"/>
      <c r="R3761" s="39" t="s">
        <v>133</v>
      </c>
    </row>
    <row r="3762" spans="1:18" ht="18" customHeight="1" x14ac:dyDescent="0.15">
      <c r="A3762" s="30">
        <v>9</v>
      </c>
      <c r="B3762" s="31" t="s">
        <v>1940</v>
      </c>
      <c r="C3762" s="31">
        <v>1</v>
      </c>
      <c r="D3762" s="31" t="s">
        <v>1940</v>
      </c>
      <c r="E3762" s="31">
        <v>4</v>
      </c>
      <c r="F3762" s="31" t="s">
        <v>2014</v>
      </c>
      <c r="G3762" s="31">
        <v>8</v>
      </c>
      <c r="H3762" s="31" t="s">
        <v>77</v>
      </c>
      <c r="I3762" s="31">
        <v>11</v>
      </c>
      <c r="J3762" s="84" t="s">
        <v>78</v>
      </c>
      <c r="K3762" s="98"/>
      <c r="L3762" s="98"/>
      <c r="M3762" s="98"/>
      <c r="N3762" s="83" t="s">
        <v>2016</v>
      </c>
      <c r="O3762" s="98">
        <v>50000</v>
      </c>
      <c r="P3762" s="81"/>
      <c r="Q3762" s="33"/>
      <c r="R3762" s="39" t="s">
        <v>133</v>
      </c>
    </row>
    <row r="3763" spans="1:18" ht="18" customHeight="1" x14ac:dyDescent="0.15">
      <c r="A3763" s="30">
        <v>9</v>
      </c>
      <c r="B3763" s="31" t="s">
        <v>1940</v>
      </c>
      <c r="C3763" s="31">
        <v>1</v>
      </c>
      <c r="D3763" s="31" t="s">
        <v>1940</v>
      </c>
      <c r="E3763" s="31">
        <v>4</v>
      </c>
      <c r="F3763" s="31" t="s">
        <v>2014</v>
      </c>
      <c r="G3763" s="32">
        <v>11</v>
      </c>
      <c r="H3763" s="32" t="s">
        <v>33</v>
      </c>
      <c r="I3763" s="32"/>
      <c r="J3763" s="83"/>
      <c r="K3763" s="98"/>
      <c r="L3763" s="98"/>
      <c r="M3763" s="98"/>
      <c r="N3763" s="83"/>
      <c r="O3763" s="33"/>
      <c r="P3763" s="81"/>
      <c r="Q3763" s="33"/>
      <c r="R3763" s="39" t="s">
        <v>133</v>
      </c>
    </row>
    <row r="3764" spans="1:18" ht="18" customHeight="1" x14ac:dyDescent="0.15">
      <c r="A3764" s="30">
        <v>9</v>
      </c>
      <c r="B3764" s="31" t="s">
        <v>1940</v>
      </c>
      <c r="C3764" s="31">
        <v>1</v>
      </c>
      <c r="D3764" s="31" t="s">
        <v>1940</v>
      </c>
      <c r="E3764" s="31">
        <v>4</v>
      </c>
      <c r="F3764" s="31" t="s">
        <v>2014</v>
      </c>
      <c r="G3764" s="31">
        <v>11</v>
      </c>
      <c r="H3764" s="31" t="s">
        <v>33</v>
      </c>
      <c r="I3764" s="32">
        <v>1</v>
      </c>
      <c r="J3764" s="83" t="s">
        <v>34</v>
      </c>
      <c r="K3764" s="98">
        <v>1915</v>
      </c>
      <c r="L3764" s="98">
        <v>2539</v>
      </c>
      <c r="M3764" s="98">
        <f>K3764-L3764</f>
        <v>-624</v>
      </c>
      <c r="N3764" s="83" t="s">
        <v>4518</v>
      </c>
      <c r="O3764" s="98">
        <v>800000</v>
      </c>
      <c r="P3764" s="81"/>
      <c r="Q3764" s="33"/>
      <c r="R3764" s="39" t="s">
        <v>133</v>
      </c>
    </row>
    <row r="3765" spans="1:18" ht="18" customHeight="1" x14ac:dyDescent="0.15">
      <c r="A3765" s="30">
        <v>9</v>
      </c>
      <c r="B3765" s="31" t="s">
        <v>1940</v>
      </c>
      <c r="C3765" s="31">
        <v>1</v>
      </c>
      <c r="D3765" s="31" t="s">
        <v>1940</v>
      </c>
      <c r="E3765" s="31">
        <v>4</v>
      </c>
      <c r="F3765" s="31" t="s">
        <v>2014</v>
      </c>
      <c r="G3765" s="31">
        <v>11</v>
      </c>
      <c r="H3765" s="31" t="s">
        <v>33</v>
      </c>
      <c r="I3765" s="31">
        <v>1</v>
      </c>
      <c r="J3765" s="84" t="s">
        <v>34</v>
      </c>
      <c r="K3765" s="98"/>
      <c r="L3765" s="98"/>
      <c r="M3765" s="98"/>
      <c r="N3765" s="83" t="s">
        <v>4519</v>
      </c>
      <c r="O3765" s="98">
        <v>561000</v>
      </c>
      <c r="P3765" s="81"/>
      <c r="Q3765" s="33"/>
      <c r="R3765" s="39" t="s">
        <v>133</v>
      </c>
    </row>
    <row r="3766" spans="1:18" ht="18" customHeight="1" x14ac:dyDescent="0.15">
      <c r="A3766" s="30">
        <v>9</v>
      </c>
      <c r="B3766" s="31" t="s">
        <v>1940</v>
      </c>
      <c r="C3766" s="31">
        <v>1</v>
      </c>
      <c r="D3766" s="31" t="s">
        <v>1940</v>
      </c>
      <c r="E3766" s="31">
        <v>4</v>
      </c>
      <c r="F3766" s="31" t="s">
        <v>2014</v>
      </c>
      <c r="G3766" s="31">
        <v>11</v>
      </c>
      <c r="H3766" s="31" t="s">
        <v>33</v>
      </c>
      <c r="I3766" s="31">
        <v>1</v>
      </c>
      <c r="J3766" s="84" t="s">
        <v>34</v>
      </c>
      <c r="K3766" s="98"/>
      <c r="L3766" s="98"/>
      <c r="M3766" s="98"/>
      <c r="N3766" s="83" t="s">
        <v>4520</v>
      </c>
      <c r="O3766" s="98">
        <v>70250</v>
      </c>
      <c r="P3766" s="81"/>
      <c r="Q3766" s="33"/>
      <c r="R3766" s="39" t="s">
        <v>133</v>
      </c>
    </row>
    <row r="3767" spans="1:18" ht="18" customHeight="1" x14ac:dyDescent="0.15">
      <c r="A3767" s="30">
        <v>9</v>
      </c>
      <c r="B3767" s="31" t="s">
        <v>1940</v>
      </c>
      <c r="C3767" s="31">
        <v>1</v>
      </c>
      <c r="D3767" s="31" t="s">
        <v>1940</v>
      </c>
      <c r="E3767" s="31">
        <v>4</v>
      </c>
      <c r="F3767" s="31" t="s">
        <v>2014</v>
      </c>
      <c r="G3767" s="31">
        <v>11</v>
      </c>
      <c r="H3767" s="31" t="s">
        <v>33</v>
      </c>
      <c r="I3767" s="31">
        <v>1</v>
      </c>
      <c r="J3767" s="84" t="s">
        <v>34</v>
      </c>
      <c r="K3767" s="98"/>
      <c r="L3767" s="98"/>
      <c r="M3767" s="98"/>
      <c r="N3767" s="83" t="s">
        <v>4521</v>
      </c>
      <c r="O3767" s="98">
        <v>175500</v>
      </c>
      <c r="P3767" s="81"/>
      <c r="Q3767" s="33"/>
      <c r="R3767" s="39" t="s">
        <v>133</v>
      </c>
    </row>
    <row r="3768" spans="1:18" ht="18" customHeight="1" x14ac:dyDescent="0.15">
      <c r="A3768" s="30">
        <v>9</v>
      </c>
      <c r="B3768" s="31" t="s">
        <v>1940</v>
      </c>
      <c r="C3768" s="31">
        <v>1</v>
      </c>
      <c r="D3768" s="31" t="s">
        <v>1940</v>
      </c>
      <c r="E3768" s="31">
        <v>4</v>
      </c>
      <c r="F3768" s="31" t="s">
        <v>2014</v>
      </c>
      <c r="G3768" s="31">
        <v>11</v>
      </c>
      <c r="H3768" s="31" t="s">
        <v>33</v>
      </c>
      <c r="I3768" s="31">
        <v>1</v>
      </c>
      <c r="J3768" s="84" t="s">
        <v>34</v>
      </c>
      <c r="K3768" s="98"/>
      <c r="L3768" s="98"/>
      <c r="M3768" s="98"/>
      <c r="N3768" s="83" t="s">
        <v>4522</v>
      </c>
      <c r="O3768" s="98">
        <v>172800</v>
      </c>
      <c r="P3768" s="81"/>
      <c r="Q3768" s="33"/>
      <c r="R3768" s="39" t="s">
        <v>133</v>
      </c>
    </row>
    <row r="3769" spans="1:18" ht="18" customHeight="1" x14ac:dyDescent="0.15">
      <c r="A3769" s="30">
        <v>9</v>
      </c>
      <c r="B3769" s="31" t="s">
        <v>1940</v>
      </c>
      <c r="C3769" s="31">
        <v>1</v>
      </c>
      <c r="D3769" s="31" t="s">
        <v>1940</v>
      </c>
      <c r="E3769" s="31">
        <v>4</v>
      </c>
      <c r="F3769" s="31" t="s">
        <v>2014</v>
      </c>
      <c r="G3769" s="31">
        <v>11</v>
      </c>
      <c r="H3769" s="31" t="s">
        <v>33</v>
      </c>
      <c r="I3769" s="31">
        <v>1</v>
      </c>
      <c r="J3769" s="84" t="s">
        <v>34</v>
      </c>
      <c r="K3769" s="98"/>
      <c r="L3769" s="98"/>
      <c r="M3769" s="98"/>
      <c r="N3769" s="83" t="s">
        <v>2017</v>
      </c>
      <c r="O3769" s="98">
        <v>100000</v>
      </c>
      <c r="P3769" s="81"/>
      <c r="Q3769" s="33"/>
      <c r="R3769" s="39" t="s">
        <v>133</v>
      </c>
    </row>
    <row r="3770" spans="1:18" ht="18" customHeight="1" x14ac:dyDescent="0.15">
      <c r="A3770" s="30">
        <v>9</v>
      </c>
      <c r="B3770" s="31" t="s">
        <v>1940</v>
      </c>
      <c r="C3770" s="31">
        <v>1</v>
      </c>
      <c r="D3770" s="31" t="s">
        <v>1940</v>
      </c>
      <c r="E3770" s="31">
        <v>4</v>
      </c>
      <c r="F3770" s="31" t="s">
        <v>2014</v>
      </c>
      <c r="G3770" s="31">
        <v>11</v>
      </c>
      <c r="H3770" s="31" t="s">
        <v>33</v>
      </c>
      <c r="I3770" s="31">
        <v>1</v>
      </c>
      <c r="J3770" s="84" t="s">
        <v>34</v>
      </c>
      <c r="K3770" s="98"/>
      <c r="L3770" s="98"/>
      <c r="M3770" s="98"/>
      <c r="N3770" s="83" t="s">
        <v>4523</v>
      </c>
      <c r="O3770" s="98">
        <v>35000</v>
      </c>
      <c r="P3770" s="81"/>
      <c r="Q3770" s="33"/>
      <c r="R3770" s="39" t="s">
        <v>133</v>
      </c>
    </row>
    <row r="3771" spans="1:18" ht="18" customHeight="1" x14ac:dyDescent="0.15">
      <c r="A3771" s="30">
        <v>9</v>
      </c>
      <c r="B3771" s="31" t="s">
        <v>1940</v>
      </c>
      <c r="C3771" s="31">
        <v>1</v>
      </c>
      <c r="D3771" s="31" t="s">
        <v>1940</v>
      </c>
      <c r="E3771" s="31">
        <v>4</v>
      </c>
      <c r="F3771" s="31" t="s">
        <v>2014</v>
      </c>
      <c r="G3771" s="31">
        <v>11</v>
      </c>
      <c r="H3771" s="31" t="s">
        <v>33</v>
      </c>
      <c r="I3771" s="32">
        <v>3</v>
      </c>
      <c r="J3771" s="83" t="s">
        <v>35</v>
      </c>
      <c r="K3771" s="98">
        <v>50</v>
      </c>
      <c r="L3771" s="98">
        <v>50</v>
      </c>
      <c r="M3771" s="98">
        <f t="shared" ref="M3771:M3773" si="222">K3771-L3771</f>
        <v>0</v>
      </c>
      <c r="N3771" s="83" t="s">
        <v>2018</v>
      </c>
      <c r="O3771" s="98">
        <v>50000</v>
      </c>
      <c r="P3771" s="81"/>
      <c r="Q3771" s="33"/>
      <c r="R3771" s="39" t="s">
        <v>133</v>
      </c>
    </row>
    <row r="3772" spans="1:18" ht="18" customHeight="1" x14ac:dyDescent="0.15">
      <c r="A3772" s="30">
        <v>9</v>
      </c>
      <c r="B3772" s="31" t="s">
        <v>1940</v>
      </c>
      <c r="C3772" s="31">
        <v>1</v>
      </c>
      <c r="D3772" s="31" t="s">
        <v>1940</v>
      </c>
      <c r="E3772" s="31">
        <v>4</v>
      </c>
      <c r="F3772" s="31" t="s">
        <v>2014</v>
      </c>
      <c r="G3772" s="31">
        <v>11</v>
      </c>
      <c r="H3772" s="31" t="s">
        <v>33</v>
      </c>
      <c r="I3772" s="32">
        <v>4</v>
      </c>
      <c r="J3772" s="83" t="s">
        <v>111</v>
      </c>
      <c r="K3772" s="98">
        <v>616</v>
      </c>
      <c r="L3772" s="98">
        <v>268</v>
      </c>
      <c r="M3772" s="98">
        <f t="shared" si="222"/>
        <v>348</v>
      </c>
      <c r="N3772" s="83" t="s">
        <v>4524</v>
      </c>
      <c r="O3772" s="98">
        <v>615600</v>
      </c>
      <c r="P3772" s="81"/>
      <c r="Q3772" s="33"/>
      <c r="R3772" s="39" t="s">
        <v>133</v>
      </c>
    </row>
    <row r="3773" spans="1:18" ht="18" customHeight="1" x14ac:dyDescent="0.15">
      <c r="A3773" s="30">
        <v>9</v>
      </c>
      <c r="B3773" s="31" t="s">
        <v>1940</v>
      </c>
      <c r="C3773" s="31">
        <v>1</v>
      </c>
      <c r="D3773" s="31" t="s">
        <v>1940</v>
      </c>
      <c r="E3773" s="31">
        <v>4</v>
      </c>
      <c r="F3773" s="31" t="s">
        <v>2014</v>
      </c>
      <c r="G3773" s="31">
        <v>11</v>
      </c>
      <c r="H3773" s="31" t="s">
        <v>33</v>
      </c>
      <c r="I3773" s="32">
        <v>5</v>
      </c>
      <c r="J3773" s="83" t="s">
        <v>47</v>
      </c>
      <c r="K3773" s="98">
        <v>9</v>
      </c>
      <c r="L3773" s="98">
        <v>9</v>
      </c>
      <c r="M3773" s="98">
        <f t="shared" si="222"/>
        <v>0</v>
      </c>
      <c r="N3773" s="83" t="s">
        <v>4525</v>
      </c>
      <c r="O3773" s="98">
        <v>8400</v>
      </c>
      <c r="P3773" s="81"/>
      <c r="Q3773" s="33"/>
      <c r="R3773" s="39" t="s">
        <v>133</v>
      </c>
    </row>
    <row r="3774" spans="1:18" ht="18" customHeight="1" x14ac:dyDescent="0.15">
      <c r="A3774" s="30">
        <v>9</v>
      </c>
      <c r="B3774" s="31" t="s">
        <v>1940</v>
      </c>
      <c r="C3774" s="31">
        <v>1</v>
      </c>
      <c r="D3774" s="31" t="s">
        <v>1940</v>
      </c>
      <c r="E3774" s="31">
        <v>4</v>
      </c>
      <c r="F3774" s="31" t="s">
        <v>2014</v>
      </c>
      <c r="G3774" s="32">
        <v>12</v>
      </c>
      <c r="H3774" s="32" t="s">
        <v>36</v>
      </c>
      <c r="I3774" s="32"/>
      <c r="J3774" s="83"/>
      <c r="K3774" s="98"/>
      <c r="L3774" s="98"/>
      <c r="M3774" s="98"/>
      <c r="N3774" s="83"/>
      <c r="O3774" s="33"/>
      <c r="P3774" s="81"/>
      <c r="Q3774" s="33"/>
      <c r="R3774" s="39" t="s">
        <v>133</v>
      </c>
    </row>
    <row r="3775" spans="1:18" ht="18" customHeight="1" x14ac:dyDescent="0.15">
      <c r="A3775" s="30">
        <v>9</v>
      </c>
      <c r="B3775" s="31" t="s">
        <v>1940</v>
      </c>
      <c r="C3775" s="31">
        <v>1</v>
      </c>
      <c r="D3775" s="31" t="s">
        <v>1940</v>
      </c>
      <c r="E3775" s="31">
        <v>4</v>
      </c>
      <c r="F3775" s="31" t="s">
        <v>2014</v>
      </c>
      <c r="G3775" s="31">
        <v>12</v>
      </c>
      <c r="H3775" s="31" t="s">
        <v>36</v>
      </c>
      <c r="I3775" s="32">
        <v>1</v>
      </c>
      <c r="J3775" s="83" t="s">
        <v>37</v>
      </c>
      <c r="K3775" s="98">
        <v>90</v>
      </c>
      <c r="L3775" s="98">
        <v>90</v>
      </c>
      <c r="M3775" s="98">
        <f>K3775-L3775</f>
        <v>0</v>
      </c>
      <c r="N3775" s="83" t="s">
        <v>4526</v>
      </c>
      <c r="O3775" s="98">
        <v>90000</v>
      </c>
      <c r="P3775" s="81"/>
      <c r="Q3775" s="33"/>
      <c r="R3775" s="39" t="s">
        <v>133</v>
      </c>
    </row>
    <row r="3776" spans="1:18" ht="18" customHeight="1" x14ac:dyDescent="0.15">
      <c r="A3776" s="30">
        <v>9</v>
      </c>
      <c r="B3776" s="31" t="s">
        <v>1940</v>
      </c>
      <c r="C3776" s="31">
        <v>1</v>
      </c>
      <c r="D3776" s="31" t="s">
        <v>1940</v>
      </c>
      <c r="E3776" s="31">
        <v>4</v>
      </c>
      <c r="F3776" s="31" t="s">
        <v>2014</v>
      </c>
      <c r="G3776" s="32">
        <v>13</v>
      </c>
      <c r="H3776" s="32" t="s">
        <v>39</v>
      </c>
      <c r="I3776" s="32"/>
      <c r="J3776" s="83"/>
      <c r="K3776" s="98"/>
      <c r="L3776" s="98"/>
      <c r="M3776" s="98"/>
      <c r="N3776" s="83"/>
      <c r="O3776" s="33"/>
      <c r="P3776" s="81"/>
      <c r="Q3776" s="33"/>
      <c r="R3776" s="39" t="s">
        <v>133</v>
      </c>
    </row>
    <row r="3777" spans="1:18" ht="18" customHeight="1" x14ac:dyDescent="0.15">
      <c r="A3777" s="30">
        <v>9</v>
      </c>
      <c r="B3777" s="31" t="s">
        <v>1940</v>
      </c>
      <c r="C3777" s="31">
        <v>1</v>
      </c>
      <c r="D3777" s="31" t="s">
        <v>1940</v>
      </c>
      <c r="E3777" s="31">
        <v>4</v>
      </c>
      <c r="F3777" s="31" t="s">
        <v>2014</v>
      </c>
      <c r="G3777" s="31">
        <v>13</v>
      </c>
      <c r="H3777" s="31" t="s">
        <v>39</v>
      </c>
      <c r="I3777" s="32">
        <v>21</v>
      </c>
      <c r="J3777" s="83" t="s">
        <v>117</v>
      </c>
      <c r="K3777" s="98">
        <v>100</v>
      </c>
      <c r="L3777" s="98">
        <v>100</v>
      </c>
      <c r="M3777" s="98">
        <f>K3777-L3777</f>
        <v>0</v>
      </c>
      <c r="N3777" s="83" t="s">
        <v>2019</v>
      </c>
      <c r="O3777" s="98">
        <v>100000</v>
      </c>
      <c r="P3777" s="81"/>
      <c r="Q3777" s="33"/>
      <c r="R3777" s="39" t="s">
        <v>133</v>
      </c>
    </row>
    <row r="3778" spans="1:18" ht="18" customHeight="1" x14ac:dyDescent="0.15">
      <c r="A3778" s="30">
        <v>9</v>
      </c>
      <c r="B3778" s="31" t="s">
        <v>1940</v>
      </c>
      <c r="C3778" s="31">
        <v>1</v>
      </c>
      <c r="D3778" s="31" t="s">
        <v>1940</v>
      </c>
      <c r="E3778" s="31">
        <v>4</v>
      </c>
      <c r="F3778" s="31" t="s">
        <v>2014</v>
      </c>
      <c r="G3778" s="32">
        <v>18</v>
      </c>
      <c r="H3778" s="32" t="s">
        <v>125</v>
      </c>
      <c r="I3778" s="32"/>
      <c r="J3778" s="83"/>
      <c r="K3778" s="98"/>
      <c r="L3778" s="98"/>
      <c r="M3778" s="98"/>
      <c r="N3778" s="83"/>
      <c r="O3778" s="33"/>
      <c r="P3778" s="81"/>
      <c r="Q3778" s="33"/>
      <c r="R3778" s="39" t="s">
        <v>133</v>
      </c>
    </row>
    <row r="3779" spans="1:18" ht="18" customHeight="1" x14ac:dyDescent="0.15">
      <c r="A3779" s="30">
        <v>9</v>
      </c>
      <c r="B3779" s="31" t="s">
        <v>1940</v>
      </c>
      <c r="C3779" s="31">
        <v>1</v>
      </c>
      <c r="D3779" s="31" t="s">
        <v>1940</v>
      </c>
      <c r="E3779" s="31">
        <v>4</v>
      </c>
      <c r="F3779" s="31" t="s">
        <v>2014</v>
      </c>
      <c r="G3779" s="31">
        <v>18</v>
      </c>
      <c r="H3779" s="31" t="s">
        <v>125</v>
      </c>
      <c r="I3779" s="32">
        <v>31</v>
      </c>
      <c r="J3779" s="83" t="s">
        <v>284</v>
      </c>
      <c r="K3779" s="98">
        <v>1150</v>
      </c>
      <c r="L3779" s="98">
        <v>1138</v>
      </c>
      <c r="M3779" s="98">
        <f>K3779-L3779</f>
        <v>12</v>
      </c>
      <c r="N3779" s="83" t="s">
        <v>2020</v>
      </c>
      <c r="O3779" s="98">
        <v>500000</v>
      </c>
      <c r="P3779" s="81"/>
      <c r="Q3779" s="33"/>
      <c r="R3779" s="39" t="s">
        <v>133</v>
      </c>
    </row>
    <row r="3780" spans="1:18" ht="18" customHeight="1" x14ac:dyDescent="0.15">
      <c r="A3780" s="30">
        <v>9</v>
      </c>
      <c r="B3780" s="31" t="s">
        <v>1940</v>
      </c>
      <c r="C3780" s="31">
        <v>1</v>
      </c>
      <c r="D3780" s="31" t="s">
        <v>1940</v>
      </c>
      <c r="E3780" s="31">
        <v>4</v>
      </c>
      <c r="F3780" s="31" t="s">
        <v>2014</v>
      </c>
      <c r="G3780" s="31">
        <v>18</v>
      </c>
      <c r="H3780" s="31" t="s">
        <v>125</v>
      </c>
      <c r="I3780" s="31">
        <v>31</v>
      </c>
      <c r="J3780" s="84" t="s">
        <v>284</v>
      </c>
      <c r="K3780" s="98"/>
      <c r="L3780" s="98"/>
      <c r="M3780" s="98"/>
      <c r="N3780" s="83" t="s">
        <v>4527</v>
      </c>
      <c r="O3780" s="98">
        <v>650000</v>
      </c>
      <c r="P3780" s="81"/>
      <c r="Q3780" s="33"/>
      <c r="R3780" s="39" t="s">
        <v>133</v>
      </c>
    </row>
    <row r="3781" spans="1:18" ht="18" customHeight="1" x14ac:dyDescent="0.15">
      <c r="A3781" s="30">
        <v>9</v>
      </c>
      <c r="B3781" s="31" t="s">
        <v>1940</v>
      </c>
      <c r="C3781" s="31">
        <v>1</v>
      </c>
      <c r="D3781" s="31" t="s">
        <v>1940</v>
      </c>
      <c r="E3781" s="31">
        <v>4</v>
      </c>
      <c r="F3781" s="31" t="s">
        <v>2014</v>
      </c>
      <c r="G3781" s="32">
        <v>19</v>
      </c>
      <c r="H3781" s="32" t="s">
        <v>236</v>
      </c>
      <c r="I3781" s="32"/>
      <c r="J3781" s="83"/>
      <c r="K3781" s="98"/>
      <c r="L3781" s="98"/>
      <c r="M3781" s="98"/>
      <c r="N3781" s="83"/>
      <c r="O3781" s="33"/>
      <c r="P3781" s="81"/>
      <c r="Q3781" s="33"/>
      <c r="R3781" s="39" t="s">
        <v>133</v>
      </c>
    </row>
    <row r="3782" spans="1:18" ht="18" customHeight="1" x14ac:dyDescent="0.15">
      <c r="A3782" s="30">
        <v>9</v>
      </c>
      <c r="B3782" s="31" t="s">
        <v>1940</v>
      </c>
      <c r="C3782" s="31">
        <v>1</v>
      </c>
      <c r="D3782" s="31" t="s">
        <v>1940</v>
      </c>
      <c r="E3782" s="31">
        <v>4</v>
      </c>
      <c r="F3782" s="31" t="s">
        <v>2014</v>
      </c>
      <c r="G3782" s="31">
        <v>19</v>
      </c>
      <c r="H3782" s="31" t="s">
        <v>236</v>
      </c>
      <c r="I3782" s="32">
        <v>11</v>
      </c>
      <c r="J3782" s="83" t="s">
        <v>43</v>
      </c>
      <c r="K3782" s="98">
        <v>123</v>
      </c>
      <c r="L3782" s="98">
        <v>109</v>
      </c>
      <c r="M3782" s="98">
        <f>K3782-L3782</f>
        <v>14</v>
      </c>
      <c r="N3782" s="83" t="s">
        <v>2021</v>
      </c>
      <c r="O3782" s="98">
        <v>31025</v>
      </c>
      <c r="P3782" s="81"/>
      <c r="Q3782" s="33"/>
      <c r="R3782" s="39" t="s">
        <v>133</v>
      </c>
    </row>
    <row r="3783" spans="1:18" ht="18" customHeight="1" x14ac:dyDescent="0.15">
      <c r="A3783" s="30">
        <v>9</v>
      </c>
      <c r="B3783" s="31" t="s">
        <v>1940</v>
      </c>
      <c r="C3783" s="31">
        <v>1</v>
      </c>
      <c r="D3783" s="31" t="s">
        <v>1940</v>
      </c>
      <c r="E3783" s="31">
        <v>4</v>
      </c>
      <c r="F3783" s="31" t="s">
        <v>2014</v>
      </c>
      <c r="G3783" s="31">
        <v>19</v>
      </c>
      <c r="H3783" s="31" t="s">
        <v>236</v>
      </c>
      <c r="I3783" s="31">
        <v>11</v>
      </c>
      <c r="J3783" s="84" t="s">
        <v>43</v>
      </c>
      <c r="K3783" s="98"/>
      <c r="L3783" s="98"/>
      <c r="M3783" s="98"/>
      <c r="N3783" s="83" t="s">
        <v>2022</v>
      </c>
      <c r="O3783" s="98">
        <v>91600</v>
      </c>
      <c r="P3783" s="81"/>
      <c r="Q3783" s="33"/>
      <c r="R3783" s="39" t="s">
        <v>133</v>
      </c>
    </row>
    <row r="3784" spans="1:18" s="12" customFormat="1" ht="18" customHeight="1" x14ac:dyDescent="0.15">
      <c r="A3784" s="24">
        <v>10</v>
      </c>
      <c r="B3784" s="25" t="s">
        <v>2023</v>
      </c>
      <c r="C3784" s="25"/>
      <c r="D3784" s="25"/>
      <c r="E3784" s="26"/>
      <c r="F3784" s="25"/>
      <c r="G3784" s="26"/>
      <c r="H3784" s="25"/>
      <c r="I3784" s="26"/>
      <c r="J3784" s="26"/>
      <c r="K3784" s="27">
        <f>IF(C3784="",SUMIFS($K3785:$K$6096,$A3785:$A$6096,A3784,$E3785:$E$6096,""),IF(E3784="",SUMIFS($K3785:$K$6096,$A3785:$A$6096,A3784,$C3785:$C$6096,C3784,$G3785:$G$6096,""),IF(G3784="",SUMIFS($K3785:$K$6096,$A3785:$A$6096,A3784,$C3785:$C$6096,C3784,$E3785:$E$6096,E3784,$R3785:$R$6096,R3784),IF(I3784="",SUMIFS($K3785:$K$6096,$A3785:$A$6096,A3784,$C3785:$C$6096,C3784,$E3785:$E$6096,E3784,$G3785:$G$6096,G3784,$R3785:$R$6096,R3784),0))))</f>
        <v>788280</v>
      </c>
      <c r="L3784" s="27">
        <f>IF(C3784="",SUMIFS($L3785:$L$6096,$A3785:$A$6096,A3784,$E3785:$E$6096,""),IF(E3784="",SUMIFS($L3785:$L$6096,$A3785:$A$6096,A3784,$C3785:$C$6096,C3784,$G3785:$G$6096,""),IF(G3784="",SUMIFS($L3785:$L$6096,$A3785:$A$6096,A3784,$C3785:$C$6096,C3784,$E3785:$E$6096,E3784,$R3785:$R$6096,R3784),IF(I3784="",SUMIFS($L3785:$L$6096,$A3785:$A$6096,A3784,$C3785:$C$6096,C3784,$E3785:$E$6096,E3784,$G3785:$G$6096,G3784,$R3785:$R$6096,R3784),0))))</f>
        <v>802081</v>
      </c>
      <c r="M3784" s="27">
        <f>K3784-L3784</f>
        <v>-13801</v>
      </c>
      <c r="N3784" s="56"/>
      <c r="O3784" s="71"/>
      <c r="P3784" s="28"/>
      <c r="Q3784" s="27">
        <f>IF(C3784="",SUMIFS($Q3785:$Q$6096,$A3785:$A$6096,A3784,$E3785:$E$6096,""),IF(E3784="",SUMIFS($Q3785:$Q$6096,$A3785:$A$6096,A3784,$C3785:$C$6096,C3784,$G3785:$G$6096,""),IF(G3784="",SUMIFS($Q3785:$Q$6096,$A3785:$A$6096,A3784,$C3785:$C$6096,C3784,$E3785:$E$6096,E3784,$R3785:$R$6096,R3784),IF(I3784="",SUMIFS($Q3785:$Q$6096,$A3785:$A$6096,A3784,$C3785:$C$6096,C3784,$E3785:$E$6096,E3784,$G3785:$G$6096,G3784,$R3785:$R$6096,R3784),0))))</f>
        <v>141470</v>
      </c>
      <c r="R3784" s="57"/>
    </row>
    <row r="3785" spans="1:18" s="12" customFormat="1" ht="18" customHeight="1" x14ac:dyDescent="0.15">
      <c r="A3785" s="13">
        <v>10</v>
      </c>
      <c r="B3785" s="14" t="s">
        <v>2023</v>
      </c>
      <c r="C3785" s="15">
        <v>1</v>
      </c>
      <c r="D3785" s="15" t="s">
        <v>2983</v>
      </c>
      <c r="E3785" s="16"/>
      <c r="F3785" s="15"/>
      <c r="G3785" s="16"/>
      <c r="H3785" s="15"/>
      <c r="I3785" s="16"/>
      <c r="J3785" s="16"/>
      <c r="K3785" s="17">
        <f>IF(C3785="",SUMIFS($K3786:$K$6096,$A3786:$A$6096,A3785,$E3786:$E$6096,""),IF(E3785="",SUMIFS($K3786:$K$6096,$A3786:$A$6096,A3785,$C3786:$C$6096,C3785,$G3786:$G$6096,""),IF(G3785="",SUMIFS($K3786:$K$6096,$A3786:$A$6096,A3785,$C3786:$C$6096,C3785,$E3786:$E$6096,E3785,$R3786:$R$6096,R3785),IF(I3785="",SUMIFS($K3786:$K$6096,$A3786:$A$6096,A3785,$C3786:$C$6096,C3785,$E3786:$E$6096,E3785,$G3786:$G$6096,G3785,$R3786:$R$6096,R3785),0))))</f>
        <v>61137</v>
      </c>
      <c r="L3785" s="17">
        <f>IF(C3785="",SUMIFS($L3786:$L$6096,$A3786:$A$6096,A3785,$E3786:$E$6096,""),IF(E3785="",SUMIFS($L3786:$L$6096,$A3786:$A$6096,A3785,$C3786:$C$6096,C3785,$G3786:$G$6096,""),IF(G3785="",SUMIFS($L3786:$L$6096,$A3786:$A$6096,A3785,$C3786:$C$6096,C3785,$E3786:$E$6096,E3785,$R3786:$R$6096,R3785),IF(I3785="",SUMIFS($L3786:$L$6096,$A3786:$A$6096,A3785,$C3786:$C$6096,C3785,$E3786:$E$6096,E3785,$G3786:$G$6096,G3785,$R3786:$R$6096,R3785),0))))</f>
        <v>50192</v>
      </c>
      <c r="M3785" s="17">
        <f t="shared" ref="M3785:M3786" si="223">K3785-L3785</f>
        <v>10945</v>
      </c>
      <c r="N3785" s="58"/>
      <c r="O3785" s="72"/>
      <c r="P3785" s="18"/>
      <c r="Q3785" s="17">
        <f>IF(C3785="",SUMIFS($Q3786:$Q$6096,$A3786:$A$6096,A3785,$E3786:$E$6096,""),IF(E3785="",SUMIFS($Q3786:$Q$6096,$A3786:$A$6096,A3785,$C3786:$C$6096,C3785,$G3786:$G$6096,""),IF(G3785="",SUMIFS($Q3786:$Q$6096,$A3786:$A$6096,A3785,$C3786:$C$6096,C3785,$E3786:$E$6096,E3785,$R3786:$R$6096,R3785),IF(I3785="",SUMIFS($Q3786:$Q$6096,$A3786:$A$6096,A3785,$C3786:$C$6096,C3785,$E3786:$E$6096,E3785,$G3786:$G$6096,G3785,$R3786:$R$6096,R3785),0))))</f>
        <v>11636</v>
      </c>
      <c r="R3785" s="59"/>
    </row>
    <row r="3786" spans="1:18" s="6" customFormat="1" ht="18" customHeight="1" x14ac:dyDescent="0.15">
      <c r="A3786" s="13">
        <v>10</v>
      </c>
      <c r="B3786" s="14" t="s">
        <v>3104</v>
      </c>
      <c r="C3786" s="19">
        <v>1</v>
      </c>
      <c r="D3786" s="14" t="s">
        <v>2024</v>
      </c>
      <c r="E3786" s="20">
        <v>1</v>
      </c>
      <c r="F3786" s="21" t="s">
        <v>3105</v>
      </c>
      <c r="G3786" s="20"/>
      <c r="H3786" s="21"/>
      <c r="I3786" s="20"/>
      <c r="J3786" s="20"/>
      <c r="K3786" s="22">
        <f>IF(C3786="",SUMIFS($K3787:$K$6096,$A3787:$A$6096,A3786,$E3787:$E$6096,""),IF(E3786="",SUMIFS($K3787:$K$6096,$A3787:$A$6096,A3786,$C3787:$C$6096,C3786,$G3787:$G$6096,""),IF(G3786="",SUMIFS($K3787:$K$6096,$A3787:$A$6096,A3786,$C3787:$C$6096,C3786,$E3787:$E$6096,E3786,$R3787:$R$6096,R3786),IF(I3786="",SUMIFS($K3787:$K$6096,$A3787:$A$6096,A3786,$C3787:$C$6096,C3786,$E3787:$E$6096,E3786,$G3787:$G$6096,G3786,$R3787:$R$6096,R3786),0))))</f>
        <v>1483</v>
      </c>
      <c r="L3786" s="22">
        <f>IF(C3786="",SUMIFS($L3787:$L$6096,$A3787:$A$6096,A3786,$E3787:$E$6096,""),IF(E3786="",SUMIFS($L3787:$L$6096,$A3787:$A$6096,A3786,$C3787:$C$6096,C3786,$G3787:$G$6096,""),IF(G3786="",SUMIFS($L3787:$L$6096,$A3787:$A$6096,A3786,$C3787:$C$6096,C3786,$E3787:$E$6096,E3786,$R3787:$R$6096,R3786),IF(I3786="",SUMIFS($L3787:$L$6096,$A3787:$A$6096,A3786,$C3787:$C$6096,C3786,$E3787:$E$6096,E3786,$G3787:$G$6096,G3786,$R3787:$R$6096,R3786),0))))</f>
        <v>1489</v>
      </c>
      <c r="M3786" s="22">
        <f t="shared" si="223"/>
        <v>-6</v>
      </c>
      <c r="N3786" s="77"/>
      <c r="O3786" s="23"/>
      <c r="P3786" s="60"/>
      <c r="Q3786" s="73">
        <f>IF(C3786="",SUMIFS($Q3787:$Q$6096,$A3787:$A$6096,A3786,$E3787:$E$6096,""),IF(E3786="",SUMIFS($Q3787:$Q$6096,$A3787:$A$6096,A3786,$C3787:$C$6096,C3786,$G3787:$G$6096,""),IF(G3786="",SUMIFS($Q3787:$Q$6096,$A3787:$A$6096,A3786,$C3787:$C$6096,C3786,$E3787:$E$6096,E3786,$R3787:$R$6096,R3786),IF(I3786="",SUMIFS($Q3787:$Q$6096,$A3787:$A$6096,A3786,$C3787:$C$6096,C3786,$E3787:$E$6096,E3786,$G3787:$G$6096,G3786,$R3787:$R$6096,R3786),0))))</f>
        <v>0</v>
      </c>
      <c r="R3786" s="61" t="s">
        <v>3106</v>
      </c>
    </row>
    <row r="3787" spans="1:18" ht="18" customHeight="1" x14ac:dyDescent="0.15">
      <c r="A3787" s="30">
        <v>10</v>
      </c>
      <c r="B3787" s="31" t="s">
        <v>2023</v>
      </c>
      <c r="C3787" s="31">
        <v>1</v>
      </c>
      <c r="D3787" s="31" t="s">
        <v>2024</v>
      </c>
      <c r="E3787" s="31">
        <v>1</v>
      </c>
      <c r="F3787" s="31" t="s">
        <v>2025</v>
      </c>
      <c r="G3787" s="32">
        <v>1</v>
      </c>
      <c r="H3787" s="32" t="s">
        <v>19</v>
      </c>
      <c r="I3787" s="32"/>
      <c r="J3787" s="83"/>
      <c r="K3787" s="98"/>
      <c r="L3787" s="98"/>
      <c r="M3787" s="98"/>
      <c r="N3787" s="83"/>
      <c r="O3787" s="33"/>
      <c r="P3787" s="81"/>
      <c r="Q3787" s="33"/>
      <c r="R3787" s="39" t="s">
        <v>2027</v>
      </c>
    </row>
    <row r="3788" spans="1:18" ht="18" customHeight="1" x14ac:dyDescent="0.15">
      <c r="A3788" s="30">
        <v>10</v>
      </c>
      <c r="B3788" s="31" t="s">
        <v>2023</v>
      </c>
      <c r="C3788" s="31">
        <v>1</v>
      </c>
      <c r="D3788" s="31" t="s">
        <v>2024</v>
      </c>
      <c r="E3788" s="31">
        <v>1</v>
      </c>
      <c r="F3788" s="31" t="s">
        <v>2025</v>
      </c>
      <c r="G3788" s="31">
        <v>1</v>
      </c>
      <c r="H3788" s="31" t="s">
        <v>19</v>
      </c>
      <c r="I3788" s="32">
        <v>11</v>
      </c>
      <c r="J3788" s="83" t="s">
        <v>2026</v>
      </c>
      <c r="K3788" s="98">
        <v>1296</v>
      </c>
      <c r="L3788" s="98">
        <v>1296</v>
      </c>
      <c r="M3788" s="98">
        <f>K3788-L3788</f>
        <v>0</v>
      </c>
      <c r="N3788" s="83" t="s">
        <v>3758</v>
      </c>
      <c r="O3788" s="98">
        <v>1296000</v>
      </c>
      <c r="P3788" s="81"/>
      <c r="Q3788" s="33"/>
      <c r="R3788" s="39" t="s">
        <v>2027</v>
      </c>
    </row>
    <row r="3789" spans="1:18" ht="18" customHeight="1" x14ac:dyDescent="0.15">
      <c r="A3789" s="30">
        <v>10</v>
      </c>
      <c r="B3789" s="31" t="s">
        <v>2023</v>
      </c>
      <c r="C3789" s="31">
        <v>1</v>
      </c>
      <c r="D3789" s="31" t="s">
        <v>2024</v>
      </c>
      <c r="E3789" s="31">
        <v>1</v>
      </c>
      <c r="F3789" s="31" t="s">
        <v>2025</v>
      </c>
      <c r="G3789" s="32">
        <v>8</v>
      </c>
      <c r="H3789" s="32" t="s">
        <v>77</v>
      </c>
      <c r="I3789" s="32"/>
      <c r="J3789" s="83"/>
      <c r="K3789" s="98"/>
      <c r="L3789" s="98"/>
      <c r="M3789" s="98"/>
      <c r="N3789" s="83"/>
      <c r="O3789" s="33"/>
      <c r="P3789" s="81"/>
      <c r="Q3789" s="33"/>
      <c r="R3789" s="39" t="s">
        <v>2027</v>
      </c>
    </row>
    <row r="3790" spans="1:18" ht="18" customHeight="1" x14ac:dyDescent="0.15">
      <c r="A3790" s="30">
        <v>10</v>
      </c>
      <c r="B3790" s="31" t="s">
        <v>2023</v>
      </c>
      <c r="C3790" s="31">
        <v>1</v>
      </c>
      <c r="D3790" s="31" t="s">
        <v>2024</v>
      </c>
      <c r="E3790" s="31">
        <v>1</v>
      </c>
      <c r="F3790" s="31" t="s">
        <v>2025</v>
      </c>
      <c r="G3790" s="31">
        <v>8</v>
      </c>
      <c r="H3790" s="31" t="s">
        <v>77</v>
      </c>
      <c r="I3790" s="32">
        <v>41</v>
      </c>
      <c r="J3790" s="83" t="s">
        <v>2028</v>
      </c>
      <c r="K3790" s="98">
        <v>20</v>
      </c>
      <c r="L3790" s="98">
        <v>20</v>
      </c>
      <c r="M3790" s="98">
        <f>K3790-L3790</f>
        <v>0</v>
      </c>
      <c r="N3790" s="83" t="s">
        <v>2029</v>
      </c>
      <c r="O3790" s="98">
        <v>20000</v>
      </c>
      <c r="P3790" s="81"/>
      <c r="Q3790" s="33"/>
      <c r="R3790" s="39" t="s">
        <v>2027</v>
      </c>
    </row>
    <row r="3791" spans="1:18" ht="18" customHeight="1" x14ac:dyDescent="0.15">
      <c r="A3791" s="30">
        <v>10</v>
      </c>
      <c r="B3791" s="31" t="s">
        <v>2023</v>
      </c>
      <c r="C3791" s="31">
        <v>1</v>
      </c>
      <c r="D3791" s="31" t="s">
        <v>2024</v>
      </c>
      <c r="E3791" s="31">
        <v>1</v>
      </c>
      <c r="F3791" s="31" t="s">
        <v>2025</v>
      </c>
      <c r="G3791" s="32">
        <v>9</v>
      </c>
      <c r="H3791" s="32" t="s">
        <v>30</v>
      </c>
      <c r="I3791" s="32"/>
      <c r="J3791" s="83"/>
      <c r="K3791" s="98"/>
      <c r="L3791" s="98"/>
      <c r="M3791" s="98"/>
      <c r="N3791" s="83"/>
      <c r="O3791" s="33"/>
      <c r="P3791" s="81"/>
      <c r="Q3791" s="33"/>
      <c r="R3791" s="39" t="s">
        <v>2027</v>
      </c>
    </row>
    <row r="3792" spans="1:18" ht="18" customHeight="1" x14ac:dyDescent="0.15">
      <c r="A3792" s="30">
        <v>10</v>
      </c>
      <c r="B3792" s="31" t="s">
        <v>2023</v>
      </c>
      <c r="C3792" s="31">
        <v>1</v>
      </c>
      <c r="D3792" s="31" t="s">
        <v>2024</v>
      </c>
      <c r="E3792" s="31">
        <v>1</v>
      </c>
      <c r="F3792" s="31" t="s">
        <v>2025</v>
      </c>
      <c r="G3792" s="31">
        <v>9</v>
      </c>
      <c r="H3792" s="31" t="s">
        <v>30</v>
      </c>
      <c r="I3792" s="32">
        <v>1</v>
      </c>
      <c r="J3792" s="83" t="s">
        <v>80</v>
      </c>
      <c r="K3792" s="98">
        <v>84</v>
      </c>
      <c r="L3792" s="98">
        <v>84</v>
      </c>
      <c r="M3792" s="98">
        <f>K3792-L3792</f>
        <v>0</v>
      </c>
      <c r="N3792" s="83" t="s">
        <v>3759</v>
      </c>
      <c r="O3792" s="98">
        <v>22275</v>
      </c>
      <c r="P3792" s="81"/>
      <c r="Q3792" s="33"/>
      <c r="R3792" s="39" t="s">
        <v>2027</v>
      </c>
    </row>
    <row r="3793" spans="1:18" ht="18" customHeight="1" x14ac:dyDescent="0.15">
      <c r="A3793" s="30">
        <v>10</v>
      </c>
      <c r="B3793" s="31" t="s">
        <v>2023</v>
      </c>
      <c r="C3793" s="31">
        <v>1</v>
      </c>
      <c r="D3793" s="31" t="s">
        <v>2024</v>
      </c>
      <c r="E3793" s="31">
        <v>1</v>
      </c>
      <c r="F3793" s="31" t="s">
        <v>2025</v>
      </c>
      <c r="G3793" s="31">
        <v>9</v>
      </c>
      <c r="H3793" s="31" t="s">
        <v>30</v>
      </c>
      <c r="I3793" s="31">
        <v>1</v>
      </c>
      <c r="J3793" s="84" t="s">
        <v>80</v>
      </c>
      <c r="K3793" s="98"/>
      <c r="L3793" s="98"/>
      <c r="M3793" s="98"/>
      <c r="N3793" s="83" t="s">
        <v>2030</v>
      </c>
      <c r="O3793" s="98">
        <v>20000</v>
      </c>
      <c r="P3793" s="81"/>
      <c r="Q3793" s="33"/>
      <c r="R3793" s="39" t="s">
        <v>2027</v>
      </c>
    </row>
    <row r="3794" spans="1:18" ht="18" customHeight="1" x14ac:dyDescent="0.15">
      <c r="A3794" s="30">
        <v>10</v>
      </c>
      <c r="B3794" s="31" t="s">
        <v>2023</v>
      </c>
      <c r="C3794" s="31">
        <v>1</v>
      </c>
      <c r="D3794" s="31" t="s">
        <v>2024</v>
      </c>
      <c r="E3794" s="31">
        <v>1</v>
      </c>
      <c r="F3794" s="31" t="s">
        <v>2025</v>
      </c>
      <c r="G3794" s="31">
        <v>9</v>
      </c>
      <c r="H3794" s="31" t="s">
        <v>30</v>
      </c>
      <c r="I3794" s="31">
        <v>1</v>
      </c>
      <c r="J3794" s="84" t="s">
        <v>80</v>
      </c>
      <c r="K3794" s="98"/>
      <c r="L3794" s="98"/>
      <c r="M3794" s="98"/>
      <c r="N3794" s="83" t="s">
        <v>2031</v>
      </c>
      <c r="O3794" s="98">
        <v>5485</v>
      </c>
      <c r="P3794" s="81"/>
      <c r="Q3794" s="33"/>
      <c r="R3794" s="39" t="s">
        <v>2027</v>
      </c>
    </row>
    <row r="3795" spans="1:18" ht="18" customHeight="1" x14ac:dyDescent="0.15">
      <c r="A3795" s="30">
        <v>10</v>
      </c>
      <c r="B3795" s="31" t="s">
        <v>2023</v>
      </c>
      <c r="C3795" s="31">
        <v>1</v>
      </c>
      <c r="D3795" s="31" t="s">
        <v>2024</v>
      </c>
      <c r="E3795" s="31">
        <v>1</v>
      </c>
      <c r="F3795" s="31" t="s">
        <v>2025</v>
      </c>
      <c r="G3795" s="31">
        <v>9</v>
      </c>
      <c r="H3795" s="31" t="s">
        <v>30</v>
      </c>
      <c r="I3795" s="31">
        <v>1</v>
      </c>
      <c r="J3795" s="84" t="s">
        <v>80</v>
      </c>
      <c r="K3795" s="98"/>
      <c r="L3795" s="98"/>
      <c r="M3795" s="98"/>
      <c r="N3795" s="83" t="s">
        <v>3760</v>
      </c>
      <c r="O3795" s="98">
        <v>11600</v>
      </c>
      <c r="P3795" s="81"/>
      <c r="Q3795" s="33"/>
      <c r="R3795" s="39" t="s">
        <v>2027</v>
      </c>
    </row>
    <row r="3796" spans="1:18" ht="18" customHeight="1" x14ac:dyDescent="0.15">
      <c r="A3796" s="30">
        <v>10</v>
      </c>
      <c r="B3796" s="31" t="s">
        <v>2023</v>
      </c>
      <c r="C3796" s="31">
        <v>1</v>
      </c>
      <c r="D3796" s="31" t="s">
        <v>2024</v>
      </c>
      <c r="E3796" s="31">
        <v>1</v>
      </c>
      <c r="F3796" s="31" t="s">
        <v>2025</v>
      </c>
      <c r="G3796" s="31">
        <v>9</v>
      </c>
      <c r="H3796" s="31" t="s">
        <v>30</v>
      </c>
      <c r="I3796" s="31">
        <v>1</v>
      </c>
      <c r="J3796" s="84" t="s">
        <v>80</v>
      </c>
      <c r="K3796" s="98"/>
      <c r="L3796" s="98"/>
      <c r="M3796" s="98"/>
      <c r="N3796" s="83" t="s">
        <v>2032</v>
      </c>
      <c r="O3796" s="98">
        <v>24000</v>
      </c>
      <c r="P3796" s="81"/>
      <c r="Q3796" s="33"/>
      <c r="R3796" s="39" t="s">
        <v>2027</v>
      </c>
    </row>
    <row r="3797" spans="1:18" ht="18" customHeight="1" x14ac:dyDescent="0.15">
      <c r="A3797" s="30">
        <v>10</v>
      </c>
      <c r="B3797" s="31" t="s">
        <v>2023</v>
      </c>
      <c r="C3797" s="31">
        <v>1</v>
      </c>
      <c r="D3797" s="31" t="s">
        <v>2024</v>
      </c>
      <c r="E3797" s="31">
        <v>1</v>
      </c>
      <c r="F3797" s="31" t="s">
        <v>2025</v>
      </c>
      <c r="G3797" s="32">
        <v>11</v>
      </c>
      <c r="H3797" s="32" t="s">
        <v>33</v>
      </c>
      <c r="I3797" s="32"/>
      <c r="J3797" s="83"/>
      <c r="K3797" s="98"/>
      <c r="L3797" s="98"/>
      <c r="M3797" s="98"/>
      <c r="N3797" s="83"/>
      <c r="O3797" s="33"/>
      <c r="P3797" s="81"/>
      <c r="Q3797" s="33"/>
      <c r="R3797" s="39" t="s">
        <v>2027</v>
      </c>
    </row>
    <row r="3798" spans="1:18" ht="18" customHeight="1" x14ac:dyDescent="0.15">
      <c r="A3798" s="30">
        <v>10</v>
      </c>
      <c r="B3798" s="31" t="s">
        <v>2023</v>
      </c>
      <c r="C3798" s="31">
        <v>1</v>
      </c>
      <c r="D3798" s="31" t="s">
        <v>2024</v>
      </c>
      <c r="E3798" s="31">
        <v>1</v>
      </c>
      <c r="F3798" s="31" t="s">
        <v>2025</v>
      </c>
      <c r="G3798" s="31">
        <v>11</v>
      </c>
      <c r="H3798" s="31" t="s">
        <v>33</v>
      </c>
      <c r="I3798" s="32">
        <v>1</v>
      </c>
      <c r="J3798" s="83" t="s">
        <v>34</v>
      </c>
      <c r="K3798" s="98">
        <v>38</v>
      </c>
      <c r="L3798" s="98">
        <v>38</v>
      </c>
      <c r="M3798" s="98">
        <f t="shared" ref="M3798:M3799" si="224">K3798-L3798</f>
        <v>0</v>
      </c>
      <c r="N3798" s="83" t="s">
        <v>3761</v>
      </c>
      <c r="O3798" s="98">
        <v>37116</v>
      </c>
      <c r="P3798" s="81"/>
      <c r="Q3798" s="33"/>
      <c r="R3798" s="39" t="s">
        <v>2027</v>
      </c>
    </row>
    <row r="3799" spans="1:18" ht="18" customHeight="1" x14ac:dyDescent="0.15">
      <c r="A3799" s="30">
        <v>10</v>
      </c>
      <c r="B3799" s="31" t="s">
        <v>2023</v>
      </c>
      <c r="C3799" s="31">
        <v>1</v>
      </c>
      <c r="D3799" s="31" t="s">
        <v>2024</v>
      </c>
      <c r="E3799" s="31">
        <v>1</v>
      </c>
      <c r="F3799" s="31" t="s">
        <v>2025</v>
      </c>
      <c r="G3799" s="31">
        <v>11</v>
      </c>
      <c r="H3799" s="31" t="s">
        <v>33</v>
      </c>
      <c r="I3799" s="32">
        <v>3</v>
      </c>
      <c r="J3799" s="83" t="s">
        <v>35</v>
      </c>
      <c r="K3799" s="98">
        <v>6</v>
      </c>
      <c r="L3799" s="98">
        <v>9</v>
      </c>
      <c r="M3799" s="98">
        <f t="shared" si="224"/>
        <v>-3</v>
      </c>
      <c r="N3799" s="83" t="s">
        <v>1322</v>
      </c>
      <c r="O3799" s="98">
        <v>6000</v>
      </c>
      <c r="P3799" s="81"/>
      <c r="Q3799" s="33"/>
      <c r="R3799" s="39" t="s">
        <v>2027</v>
      </c>
    </row>
    <row r="3800" spans="1:18" ht="18" customHeight="1" x14ac:dyDescent="0.15">
      <c r="A3800" s="30">
        <v>10</v>
      </c>
      <c r="B3800" s="31" t="s">
        <v>2023</v>
      </c>
      <c r="C3800" s="31">
        <v>1</v>
      </c>
      <c r="D3800" s="31" t="s">
        <v>2024</v>
      </c>
      <c r="E3800" s="31">
        <v>1</v>
      </c>
      <c r="F3800" s="31" t="s">
        <v>2025</v>
      </c>
      <c r="G3800" s="32">
        <v>12</v>
      </c>
      <c r="H3800" s="32" t="s">
        <v>36</v>
      </c>
      <c r="I3800" s="32"/>
      <c r="J3800" s="83"/>
      <c r="K3800" s="98"/>
      <c r="L3800" s="98"/>
      <c r="M3800" s="98"/>
      <c r="N3800" s="83"/>
      <c r="O3800" s="33"/>
      <c r="P3800" s="81"/>
      <c r="Q3800" s="33"/>
      <c r="R3800" s="39" t="s">
        <v>2027</v>
      </c>
    </row>
    <row r="3801" spans="1:18" ht="18" customHeight="1" x14ac:dyDescent="0.15">
      <c r="A3801" s="30">
        <v>10</v>
      </c>
      <c r="B3801" s="31" t="s">
        <v>2023</v>
      </c>
      <c r="C3801" s="31">
        <v>1</v>
      </c>
      <c r="D3801" s="31" t="s">
        <v>2024</v>
      </c>
      <c r="E3801" s="31">
        <v>1</v>
      </c>
      <c r="F3801" s="31" t="s">
        <v>2025</v>
      </c>
      <c r="G3801" s="31">
        <v>12</v>
      </c>
      <c r="H3801" s="31" t="s">
        <v>36</v>
      </c>
      <c r="I3801" s="32">
        <v>1</v>
      </c>
      <c r="J3801" s="83" t="s">
        <v>37</v>
      </c>
      <c r="K3801" s="98">
        <v>5</v>
      </c>
      <c r="L3801" s="98">
        <v>5</v>
      </c>
      <c r="M3801" s="98">
        <f>K3801-L3801</f>
        <v>0</v>
      </c>
      <c r="N3801" s="83" t="s">
        <v>3762</v>
      </c>
      <c r="O3801" s="98">
        <v>4100</v>
      </c>
      <c r="P3801" s="81"/>
      <c r="Q3801" s="33"/>
      <c r="R3801" s="39" t="s">
        <v>2027</v>
      </c>
    </row>
    <row r="3802" spans="1:18" ht="18" customHeight="1" x14ac:dyDescent="0.15">
      <c r="A3802" s="30">
        <v>10</v>
      </c>
      <c r="B3802" s="31" t="s">
        <v>2023</v>
      </c>
      <c r="C3802" s="31">
        <v>1</v>
      </c>
      <c r="D3802" s="31" t="s">
        <v>2024</v>
      </c>
      <c r="E3802" s="31">
        <v>1</v>
      </c>
      <c r="F3802" s="31" t="s">
        <v>2025</v>
      </c>
      <c r="G3802" s="32">
        <v>14</v>
      </c>
      <c r="H3802" s="32" t="s">
        <v>40</v>
      </c>
      <c r="I3802" s="32"/>
      <c r="J3802" s="83"/>
      <c r="K3802" s="98"/>
      <c r="L3802" s="98"/>
      <c r="M3802" s="98"/>
      <c r="N3802" s="83"/>
      <c r="O3802" s="33"/>
      <c r="P3802" s="81"/>
      <c r="Q3802" s="33"/>
      <c r="R3802" s="39" t="s">
        <v>2027</v>
      </c>
    </row>
    <row r="3803" spans="1:18" ht="18" customHeight="1" x14ac:dyDescent="0.15">
      <c r="A3803" s="30">
        <v>10</v>
      </c>
      <c r="B3803" s="31" t="s">
        <v>2023</v>
      </c>
      <c r="C3803" s="31">
        <v>1</v>
      </c>
      <c r="D3803" s="31" t="s">
        <v>2024</v>
      </c>
      <c r="E3803" s="31">
        <v>1</v>
      </c>
      <c r="F3803" s="31" t="s">
        <v>2025</v>
      </c>
      <c r="G3803" s="31">
        <v>14</v>
      </c>
      <c r="H3803" s="31" t="s">
        <v>40</v>
      </c>
      <c r="I3803" s="32">
        <v>1</v>
      </c>
      <c r="J3803" s="83" t="s">
        <v>41</v>
      </c>
      <c r="K3803" s="98">
        <v>7</v>
      </c>
      <c r="L3803" s="98">
        <v>10</v>
      </c>
      <c r="M3803" s="98">
        <f>K3803-L3803</f>
        <v>-3</v>
      </c>
      <c r="N3803" s="83" t="s">
        <v>2033</v>
      </c>
      <c r="O3803" s="98">
        <v>7000</v>
      </c>
      <c r="P3803" s="81"/>
      <c r="Q3803" s="33"/>
      <c r="R3803" s="39" t="s">
        <v>2027</v>
      </c>
    </row>
    <row r="3804" spans="1:18" ht="18" customHeight="1" x14ac:dyDescent="0.15">
      <c r="A3804" s="30">
        <v>10</v>
      </c>
      <c r="B3804" s="31" t="s">
        <v>2023</v>
      </c>
      <c r="C3804" s="31">
        <v>1</v>
      </c>
      <c r="D3804" s="31" t="s">
        <v>2024</v>
      </c>
      <c r="E3804" s="31">
        <v>1</v>
      </c>
      <c r="F3804" s="31" t="s">
        <v>2025</v>
      </c>
      <c r="G3804" s="32">
        <v>19</v>
      </c>
      <c r="H3804" s="32" t="s">
        <v>42</v>
      </c>
      <c r="I3804" s="32"/>
      <c r="J3804" s="83"/>
      <c r="K3804" s="98"/>
      <c r="L3804" s="98"/>
      <c r="M3804" s="98"/>
      <c r="N3804" s="83"/>
      <c r="O3804" s="33"/>
      <c r="P3804" s="81"/>
      <c r="Q3804" s="33"/>
      <c r="R3804" s="39" t="s">
        <v>2027</v>
      </c>
    </row>
    <row r="3805" spans="1:18" ht="18" customHeight="1" x14ac:dyDescent="0.15">
      <c r="A3805" s="30">
        <v>10</v>
      </c>
      <c r="B3805" s="31" t="s">
        <v>2023</v>
      </c>
      <c r="C3805" s="31">
        <v>1</v>
      </c>
      <c r="D3805" s="31" t="s">
        <v>2024</v>
      </c>
      <c r="E3805" s="31">
        <v>1</v>
      </c>
      <c r="F3805" s="31" t="s">
        <v>2025</v>
      </c>
      <c r="G3805" s="31">
        <v>19</v>
      </c>
      <c r="H3805" s="31" t="s">
        <v>42</v>
      </c>
      <c r="I3805" s="32">
        <v>11</v>
      </c>
      <c r="J3805" s="83" t="s">
        <v>43</v>
      </c>
      <c r="K3805" s="98">
        <v>27</v>
      </c>
      <c r="L3805" s="98">
        <v>27</v>
      </c>
      <c r="M3805" s="98">
        <f>K3805-L3805</f>
        <v>0</v>
      </c>
      <c r="N3805" s="83" t="s">
        <v>2034</v>
      </c>
      <c r="O3805" s="98">
        <v>19300</v>
      </c>
      <c r="P3805" s="81"/>
      <c r="Q3805" s="33"/>
      <c r="R3805" s="39" t="s">
        <v>2027</v>
      </c>
    </row>
    <row r="3806" spans="1:18" ht="18" customHeight="1" x14ac:dyDescent="0.15">
      <c r="A3806" s="30">
        <v>10</v>
      </c>
      <c r="B3806" s="31" t="s">
        <v>2023</v>
      </c>
      <c r="C3806" s="31">
        <v>1</v>
      </c>
      <c r="D3806" s="31" t="s">
        <v>2024</v>
      </c>
      <c r="E3806" s="31">
        <v>1</v>
      </c>
      <c r="F3806" s="31" t="s">
        <v>2025</v>
      </c>
      <c r="G3806" s="31">
        <v>19</v>
      </c>
      <c r="H3806" s="31" t="s">
        <v>42</v>
      </c>
      <c r="I3806" s="31">
        <v>11</v>
      </c>
      <c r="J3806" s="84" t="s">
        <v>43</v>
      </c>
      <c r="K3806" s="98"/>
      <c r="L3806" s="98"/>
      <c r="M3806" s="98"/>
      <c r="N3806" s="83" t="s">
        <v>2035</v>
      </c>
      <c r="O3806" s="98">
        <v>7200</v>
      </c>
      <c r="P3806" s="81"/>
      <c r="Q3806" s="33"/>
      <c r="R3806" s="39" t="s">
        <v>2027</v>
      </c>
    </row>
    <row r="3807" spans="1:18" s="6" customFormat="1" ht="18" customHeight="1" x14ac:dyDescent="0.15">
      <c r="A3807" s="13">
        <v>10</v>
      </c>
      <c r="B3807" s="14" t="s">
        <v>3104</v>
      </c>
      <c r="C3807" s="19">
        <v>1</v>
      </c>
      <c r="D3807" s="14" t="s">
        <v>2024</v>
      </c>
      <c r="E3807" s="20">
        <v>2</v>
      </c>
      <c r="F3807" s="21" t="s">
        <v>3107</v>
      </c>
      <c r="G3807" s="20"/>
      <c r="H3807" s="21"/>
      <c r="I3807" s="20"/>
      <c r="J3807" s="20"/>
      <c r="K3807" s="22">
        <f>IF(C3807="",SUMIFS($K3808:$K$6096,$A3808:$A$6096,A3807,$E3808:$E$6096,""),IF(E3807="",SUMIFS($K3808:$K$6096,$A3808:$A$6096,A3807,$C3808:$C$6096,C3807,$G3808:$G$6096,""),IF(G3807="",SUMIFS($K3808:$K$6096,$A3808:$A$6096,A3807,$C3808:$C$6096,C3807,$E3808:$E$6096,E3807,$R3808:$R$6096,R3807),IF(I3807="",SUMIFS($K3808:$K$6096,$A3808:$A$6096,A3807,$C3808:$C$6096,C3807,$E3808:$E$6096,E3807,$G3808:$G$6096,G3807,$R3808:$R$6096,R3807),0))))</f>
        <v>59654</v>
      </c>
      <c r="L3807" s="22">
        <f>IF(C3807="",SUMIFS($L3808:$L$6096,$A3808:$A$6096,A3807,$E3808:$E$6096,""),IF(E3807="",SUMIFS($L3808:$L$6096,$A3808:$A$6096,A3807,$C3808:$C$6096,C3807,$G3808:$G$6096,""),IF(G3807="",SUMIFS($L3808:$L$6096,$A3808:$A$6096,A3807,$C3808:$C$6096,C3807,$E3808:$E$6096,E3807,$R3808:$R$6096,R3807),IF(I3807="",SUMIFS($L3808:$L$6096,$A3808:$A$6096,A3807,$C3808:$C$6096,C3807,$E3808:$E$6096,E3807,$G3808:$G$6096,G3807,$R3808:$R$6096,R3807),0))))</f>
        <v>48703</v>
      </c>
      <c r="M3807" s="22">
        <f t="shared" ref="M3807" si="225">K3807-L3807</f>
        <v>10951</v>
      </c>
      <c r="N3807" s="77"/>
      <c r="O3807" s="23"/>
      <c r="P3807" s="60"/>
      <c r="Q3807" s="73">
        <f>IF(C3807="",SUMIFS($Q3808:$Q$6096,$A3808:$A$6096,A3807,$E3808:$E$6096,""),IF(E3807="",SUMIFS($Q3808:$Q$6096,$A3808:$A$6096,A3807,$C3808:$C$6096,C3807,$G3808:$G$6096,""),IF(G3807="",SUMIFS($Q3808:$Q$6096,$A3808:$A$6096,A3807,$C3808:$C$6096,C3807,$E3808:$E$6096,E3807,$R3808:$R$6096,R3807),IF(I3807="",SUMIFS($Q3808:$Q$6096,$A3808:$A$6096,A3807,$C3808:$C$6096,C3807,$E3808:$E$6096,E3807,$G3808:$G$6096,G3807,$R3808:$R$6096,R3807),0))))</f>
        <v>11636</v>
      </c>
      <c r="R3807" s="61" t="s">
        <v>3106</v>
      </c>
    </row>
    <row r="3808" spans="1:18" ht="18" customHeight="1" x14ac:dyDescent="0.15">
      <c r="A3808" s="30">
        <v>10</v>
      </c>
      <c r="B3808" s="31" t="s">
        <v>2023</v>
      </c>
      <c r="C3808" s="31">
        <v>1</v>
      </c>
      <c r="D3808" s="31" t="s">
        <v>2024</v>
      </c>
      <c r="E3808" s="31">
        <v>2</v>
      </c>
      <c r="F3808" s="31" t="s">
        <v>2036</v>
      </c>
      <c r="G3808" s="32">
        <v>1</v>
      </c>
      <c r="H3808" s="32" t="s">
        <v>19</v>
      </c>
      <c r="I3808" s="32"/>
      <c r="J3808" s="83"/>
      <c r="K3808" s="98"/>
      <c r="L3808" s="98"/>
      <c r="M3808" s="98"/>
      <c r="N3808" s="83"/>
      <c r="O3808" s="33"/>
      <c r="P3808" s="81" t="s">
        <v>4909</v>
      </c>
      <c r="Q3808" s="33">
        <v>228</v>
      </c>
      <c r="R3808" s="39" t="s">
        <v>2027</v>
      </c>
    </row>
    <row r="3809" spans="1:18" ht="18" customHeight="1" x14ac:dyDescent="0.15">
      <c r="A3809" s="30">
        <v>10</v>
      </c>
      <c r="B3809" s="31" t="s">
        <v>2023</v>
      </c>
      <c r="C3809" s="31">
        <v>1</v>
      </c>
      <c r="D3809" s="31" t="s">
        <v>2024</v>
      </c>
      <c r="E3809" s="31">
        <v>2</v>
      </c>
      <c r="F3809" s="31" t="s">
        <v>2036</v>
      </c>
      <c r="G3809" s="31">
        <v>1</v>
      </c>
      <c r="H3809" s="31" t="s">
        <v>19</v>
      </c>
      <c r="I3809" s="32">
        <v>11</v>
      </c>
      <c r="J3809" s="83" t="s">
        <v>2037</v>
      </c>
      <c r="K3809" s="98">
        <v>3000</v>
      </c>
      <c r="L3809" s="98">
        <v>0</v>
      </c>
      <c r="M3809" s="98">
        <f t="shared" ref="M3809:M3810" si="226">K3809-L3809</f>
        <v>3000</v>
      </c>
      <c r="N3809" s="83" t="s">
        <v>2038</v>
      </c>
      <c r="O3809" s="98">
        <v>3000000</v>
      </c>
      <c r="P3809" s="81" t="s">
        <v>4910</v>
      </c>
      <c r="Q3809" s="33"/>
      <c r="R3809" s="39" t="s">
        <v>2027</v>
      </c>
    </row>
    <row r="3810" spans="1:18" ht="18" customHeight="1" x14ac:dyDescent="0.15">
      <c r="A3810" s="30">
        <v>10</v>
      </c>
      <c r="B3810" s="31" t="s">
        <v>2023</v>
      </c>
      <c r="C3810" s="31">
        <v>1</v>
      </c>
      <c r="D3810" s="31" t="s">
        <v>2024</v>
      </c>
      <c r="E3810" s="31">
        <v>2</v>
      </c>
      <c r="F3810" s="31" t="s">
        <v>2036</v>
      </c>
      <c r="G3810" s="31">
        <v>1</v>
      </c>
      <c r="H3810" s="31" t="s">
        <v>19</v>
      </c>
      <c r="I3810" s="32">
        <v>21</v>
      </c>
      <c r="J3810" s="83" t="s">
        <v>2039</v>
      </c>
      <c r="K3810" s="98">
        <v>3375</v>
      </c>
      <c r="L3810" s="98">
        <v>3388</v>
      </c>
      <c r="M3810" s="98">
        <f t="shared" si="226"/>
        <v>-13</v>
      </c>
      <c r="N3810" s="83" t="s">
        <v>3763</v>
      </c>
      <c r="O3810" s="98">
        <v>681300</v>
      </c>
      <c r="P3810" s="81" t="s">
        <v>2913</v>
      </c>
      <c r="Q3810" s="33">
        <v>9548</v>
      </c>
      <c r="R3810" s="39" t="s">
        <v>2027</v>
      </c>
    </row>
    <row r="3811" spans="1:18" ht="18" customHeight="1" x14ac:dyDescent="0.15">
      <c r="A3811" s="30">
        <v>10</v>
      </c>
      <c r="B3811" s="31" t="s">
        <v>2023</v>
      </c>
      <c r="C3811" s="31">
        <v>1</v>
      </c>
      <c r="D3811" s="31" t="s">
        <v>2024</v>
      </c>
      <c r="E3811" s="31">
        <v>2</v>
      </c>
      <c r="F3811" s="31" t="s">
        <v>2036</v>
      </c>
      <c r="G3811" s="31">
        <v>1</v>
      </c>
      <c r="H3811" s="31" t="s">
        <v>19</v>
      </c>
      <c r="I3811" s="31">
        <v>21</v>
      </c>
      <c r="J3811" s="84" t="s">
        <v>2039</v>
      </c>
      <c r="K3811" s="98"/>
      <c r="L3811" s="98"/>
      <c r="M3811" s="98"/>
      <c r="N3811" s="83" t="s">
        <v>3764</v>
      </c>
      <c r="O3811" s="98">
        <v>681300</v>
      </c>
      <c r="P3811" s="81" t="s">
        <v>4911</v>
      </c>
      <c r="Q3811" s="33">
        <v>1710</v>
      </c>
      <c r="R3811" s="39" t="s">
        <v>2027</v>
      </c>
    </row>
    <row r="3812" spans="1:18" ht="18" customHeight="1" x14ac:dyDescent="0.15">
      <c r="A3812" s="30">
        <v>10</v>
      </c>
      <c r="B3812" s="31" t="s">
        <v>2023</v>
      </c>
      <c r="C3812" s="31">
        <v>1</v>
      </c>
      <c r="D3812" s="31" t="s">
        <v>2024</v>
      </c>
      <c r="E3812" s="31">
        <v>2</v>
      </c>
      <c r="F3812" s="31" t="s">
        <v>2036</v>
      </c>
      <c r="G3812" s="31">
        <v>1</v>
      </c>
      <c r="H3812" s="31" t="s">
        <v>19</v>
      </c>
      <c r="I3812" s="31">
        <v>21</v>
      </c>
      <c r="J3812" s="84" t="s">
        <v>2039</v>
      </c>
      <c r="K3812" s="98"/>
      <c r="L3812" s="98"/>
      <c r="M3812" s="98"/>
      <c r="N3812" s="83" t="s">
        <v>3765</v>
      </c>
      <c r="O3812" s="98">
        <v>681300</v>
      </c>
      <c r="P3812" s="81" t="s">
        <v>4912</v>
      </c>
      <c r="Q3812" s="33"/>
      <c r="R3812" s="39" t="s">
        <v>2027</v>
      </c>
    </row>
    <row r="3813" spans="1:18" ht="18" customHeight="1" x14ac:dyDescent="0.15">
      <c r="A3813" s="30">
        <v>10</v>
      </c>
      <c r="B3813" s="31" t="s">
        <v>2023</v>
      </c>
      <c r="C3813" s="31">
        <v>1</v>
      </c>
      <c r="D3813" s="31" t="s">
        <v>2024</v>
      </c>
      <c r="E3813" s="31">
        <v>2</v>
      </c>
      <c r="F3813" s="31" t="s">
        <v>2036</v>
      </c>
      <c r="G3813" s="31">
        <v>1</v>
      </c>
      <c r="H3813" s="31" t="s">
        <v>19</v>
      </c>
      <c r="I3813" s="31">
        <v>21</v>
      </c>
      <c r="J3813" s="84" t="s">
        <v>2039</v>
      </c>
      <c r="K3813" s="98"/>
      <c r="L3813" s="98"/>
      <c r="M3813" s="98"/>
      <c r="N3813" s="83" t="s">
        <v>3766</v>
      </c>
      <c r="O3813" s="98">
        <v>642900</v>
      </c>
      <c r="P3813" s="81" t="s">
        <v>4950</v>
      </c>
      <c r="Q3813" s="33">
        <v>150</v>
      </c>
      <c r="R3813" s="39" t="s">
        <v>2027</v>
      </c>
    </row>
    <row r="3814" spans="1:18" ht="18" customHeight="1" x14ac:dyDescent="0.15">
      <c r="A3814" s="30">
        <v>10</v>
      </c>
      <c r="B3814" s="31" t="s">
        <v>2023</v>
      </c>
      <c r="C3814" s="31">
        <v>1</v>
      </c>
      <c r="D3814" s="31" t="s">
        <v>2024</v>
      </c>
      <c r="E3814" s="31">
        <v>2</v>
      </c>
      <c r="F3814" s="31" t="s">
        <v>2036</v>
      </c>
      <c r="G3814" s="31">
        <v>1</v>
      </c>
      <c r="H3814" s="31" t="s">
        <v>19</v>
      </c>
      <c r="I3814" s="31">
        <v>21</v>
      </c>
      <c r="J3814" s="84" t="s">
        <v>2039</v>
      </c>
      <c r="K3814" s="98"/>
      <c r="L3814" s="98"/>
      <c r="M3814" s="98"/>
      <c r="N3814" s="83" t="s">
        <v>3767</v>
      </c>
      <c r="O3814" s="98">
        <v>420000</v>
      </c>
      <c r="P3814" s="81" t="s">
        <v>4951</v>
      </c>
      <c r="Q3814" s="33"/>
      <c r="R3814" s="39" t="s">
        <v>2027</v>
      </c>
    </row>
    <row r="3815" spans="1:18" ht="18" customHeight="1" x14ac:dyDescent="0.15">
      <c r="A3815" s="30">
        <v>10</v>
      </c>
      <c r="B3815" s="31" t="s">
        <v>2023</v>
      </c>
      <c r="C3815" s="31">
        <v>1</v>
      </c>
      <c r="D3815" s="31" t="s">
        <v>2024</v>
      </c>
      <c r="E3815" s="31">
        <v>2</v>
      </c>
      <c r="F3815" s="31" t="s">
        <v>2036</v>
      </c>
      <c r="G3815" s="31">
        <v>1</v>
      </c>
      <c r="H3815" s="31" t="s">
        <v>19</v>
      </c>
      <c r="I3815" s="31">
        <v>21</v>
      </c>
      <c r="J3815" s="84" t="s">
        <v>2039</v>
      </c>
      <c r="K3815" s="98"/>
      <c r="L3815" s="98"/>
      <c r="M3815" s="98"/>
      <c r="N3815" s="83" t="s">
        <v>3768</v>
      </c>
      <c r="O3815" s="98">
        <v>58800</v>
      </c>
      <c r="P3815" s="81"/>
      <c r="Q3815" s="33"/>
      <c r="R3815" s="39" t="s">
        <v>2027</v>
      </c>
    </row>
    <row r="3816" spans="1:18" ht="18" customHeight="1" x14ac:dyDescent="0.15">
      <c r="A3816" s="30">
        <v>10</v>
      </c>
      <c r="B3816" s="31" t="s">
        <v>2023</v>
      </c>
      <c r="C3816" s="31">
        <v>1</v>
      </c>
      <c r="D3816" s="31" t="s">
        <v>2024</v>
      </c>
      <c r="E3816" s="31">
        <v>2</v>
      </c>
      <c r="F3816" s="31" t="s">
        <v>2036</v>
      </c>
      <c r="G3816" s="31">
        <v>1</v>
      </c>
      <c r="H3816" s="31" t="s">
        <v>19</v>
      </c>
      <c r="I3816" s="31">
        <v>21</v>
      </c>
      <c r="J3816" s="84" t="s">
        <v>2039</v>
      </c>
      <c r="K3816" s="98"/>
      <c r="L3816" s="98"/>
      <c r="M3816" s="98"/>
      <c r="N3816" s="83" t="s">
        <v>3769</v>
      </c>
      <c r="O3816" s="98">
        <v>92800</v>
      </c>
      <c r="P3816" s="81"/>
      <c r="Q3816" s="33"/>
      <c r="R3816" s="39" t="s">
        <v>2027</v>
      </c>
    </row>
    <row r="3817" spans="1:18" ht="18" customHeight="1" x14ac:dyDescent="0.15">
      <c r="A3817" s="30">
        <v>10</v>
      </c>
      <c r="B3817" s="31" t="s">
        <v>2023</v>
      </c>
      <c r="C3817" s="31">
        <v>1</v>
      </c>
      <c r="D3817" s="31" t="s">
        <v>2024</v>
      </c>
      <c r="E3817" s="31">
        <v>2</v>
      </c>
      <c r="F3817" s="31" t="s">
        <v>2036</v>
      </c>
      <c r="G3817" s="31">
        <v>1</v>
      </c>
      <c r="H3817" s="31" t="s">
        <v>19</v>
      </c>
      <c r="I3817" s="31">
        <v>21</v>
      </c>
      <c r="J3817" s="84" t="s">
        <v>2039</v>
      </c>
      <c r="K3817" s="98"/>
      <c r="L3817" s="98"/>
      <c r="M3817" s="98"/>
      <c r="N3817" s="83" t="s">
        <v>3770</v>
      </c>
      <c r="O3817" s="98">
        <v>116000</v>
      </c>
      <c r="P3817" s="81"/>
      <c r="Q3817" s="33"/>
      <c r="R3817" s="39" t="s">
        <v>2027</v>
      </c>
    </row>
    <row r="3818" spans="1:18" ht="18" customHeight="1" x14ac:dyDescent="0.15">
      <c r="A3818" s="30">
        <v>10</v>
      </c>
      <c r="B3818" s="31" t="s">
        <v>2023</v>
      </c>
      <c r="C3818" s="31">
        <v>1</v>
      </c>
      <c r="D3818" s="31" t="s">
        <v>2024</v>
      </c>
      <c r="E3818" s="31">
        <v>2</v>
      </c>
      <c r="F3818" s="31" t="s">
        <v>2036</v>
      </c>
      <c r="G3818" s="32">
        <v>2</v>
      </c>
      <c r="H3818" s="32" t="s">
        <v>20</v>
      </c>
      <c r="I3818" s="32"/>
      <c r="J3818" s="83"/>
      <c r="K3818" s="98"/>
      <c r="L3818" s="98"/>
      <c r="M3818" s="98"/>
      <c r="N3818" s="83"/>
      <c r="O3818" s="33"/>
      <c r="P3818" s="81"/>
      <c r="Q3818" s="33"/>
      <c r="R3818" s="39" t="s">
        <v>2027</v>
      </c>
    </row>
    <row r="3819" spans="1:18" ht="18" customHeight="1" x14ac:dyDescent="0.15">
      <c r="A3819" s="30">
        <v>10</v>
      </c>
      <c r="B3819" s="31" t="s">
        <v>2023</v>
      </c>
      <c r="C3819" s="31">
        <v>1</v>
      </c>
      <c r="D3819" s="31" t="s">
        <v>2024</v>
      </c>
      <c r="E3819" s="31">
        <v>2</v>
      </c>
      <c r="F3819" s="31" t="s">
        <v>2036</v>
      </c>
      <c r="G3819" s="31">
        <v>2</v>
      </c>
      <c r="H3819" s="31" t="s">
        <v>20</v>
      </c>
      <c r="I3819" s="32">
        <v>2</v>
      </c>
      <c r="J3819" s="83" t="s">
        <v>2040</v>
      </c>
      <c r="K3819" s="98">
        <v>5498</v>
      </c>
      <c r="L3819" s="98">
        <v>5498</v>
      </c>
      <c r="M3819" s="98">
        <f t="shared" ref="M3819:M3820" si="227">K3819-L3819</f>
        <v>0</v>
      </c>
      <c r="N3819" s="83" t="s">
        <v>2041</v>
      </c>
      <c r="O3819" s="98">
        <v>5497800</v>
      </c>
      <c r="P3819" s="81"/>
      <c r="Q3819" s="33"/>
      <c r="R3819" s="39" t="s">
        <v>2027</v>
      </c>
    </row>
    <row r="3820" spans="1:18" ht="18" customHeight="1" x14ac:dyDescent="0.15">
      <c r="A3820" s="30">
        <v>10</v>
      </c>
      <c r="B3820" s="31" t="s">
        <v>2023</v>
      </c>
      <c r="C3820" s="31">
        <v>1</v>
      </c>
      <c r="D3820" s="31" t="s">
        <v>2024</v>
      </c>
      <c r="E3820" s="31">
        <v>2</v>
      </c>
      <c r="F3820" s="31" t="s">
        <v>2036</v>
      </c>
      <c r="G3820" s="31">
        <v>2</v>
      </c>
      <c r="H3820" s="31" t="s">
        <v>20</v>
      </c>
      <c r="I3820" s="32">
        <v>3</v>
      </c>
      <c r="J3820" s="83" t="s">
        <v>21</v>
      </c>
      <c r="K3820" s="98">
        <v>14172</v>
      </c>
      <c r="L3820" s="98">
        <v>14403</v>
      </c>
      <c r="M3820" s="98">
        <f t="shared" si="227"/>
        <v>-231</v>
      </c>
      <c r="N3820" s="83" t="s">
        <v>70</v>
      </c>
      <c r="O3820" s="98">
        <v>14172000</v>
      </c>
      <c r="P3820" s="81"/>
      <c r="Q3820" s="33"/>
      <c r="R3820" s="39" t="s">
        <v>2027</v>
      </c>
    </row>
    <row r="3821" spans="1:18" ht="18" customHeight="1" x14ac:dyDescent="0.15">
      <c r="A3821" s="30">
        <v>10</v>
      </c>
      <c r="B3821" s="31" t="s">
        <v>2023</v>
      </c>
      <c r="C3821" s="31">
        <v>1</v>
      </c>
      <c r="D3821" s="31" t="s">
        <v>2024</v>
      </c>
      <c r="E3821" s="31">
        <v>2</v>
      </c>
      <c r="F3821" s="31" t="s">
        <v>2036</v>
      </c>
      <c r="G3821" s="32">
        <v>3</v>
      </c>
      <c r="H3821" s="32" t="s">
        <v>22</v>
      </c>
      <c r="I3821" s="32"/>
      <c r="J3821" s="83"/>
      <c r="K3821" s="98"/>
      <c r="L3821" s="98"/>
      <c r="M3821" s="98"/>
      <c r="N3821" s="83"/>
      <c r="O3821" s="33"/>
      <c r="P3821" s="81"/>
      <c r="Q3821" s="33"/>
      <c r="R3821" s="39" t="s">
        <v>2027</v>
      </c>
    </row>
    <row r="3822" spans="1:18" ht="18" customHeight="1" x14ac:dyDescent="0.15">
      <c r="A3822" s="30">
        <v>10</v>
      </c>
      <c r="B3822" s="31" t="s">
        <v>2023</v>
      </c>
      <c r="C3822" s="31">
        <v>1</v>
      </c>
      <c r="D3822" s="31" t="s">
        <v>2024</v>
      </c>
      <c r="E3822" s="31">
        <v>2</v>
      </c>
      <c r="F3822" s="31" t="s">
        <v>2036</v>
      </c>
      <c r="G3822" s="31">
        <v>3</v>
      </c>
      <c r="H3822" s="31" t="s">
        <v>22</v>
      </c>
      <c r="I3822" s="32">
        <v>22</v>
      </c>
      <c r="J3822" s="83" t="s">
        <v>2042</v>
      </c>
      <c r="K3822" s="98">
        <v>2077</v>
      </c>
      <c r="L3822" s="98">
        <v>2046</v>
      </c>
      <c r="M3822" s="98">
        <f t="shared" ref="M3822:M3827" si="228">K3822-L3822</f>
        <v>31</v>
      </c>
      <c r="N3822" s="83" t="s">
        <v>2041</v>
      </c>
      <c r="O3822" s="98">
        <v>2076496</v>
      </c>
      <c r="P3822" s="81"/>
      <c r="Q3822" s="33"/>
      <c r="R3822" s="39" t="s">
        <v>2027</v>
      </c>
    </row>
    <row r="3823" spans="1:18" ht="18" customHeight="1" x14ac:dyDescent="0.15">
      <c r="A3823" s="30">
        <v>10</v>
      </c>
      <c r="B3823" s="31" t="s">
        <v>2023</v>
      </c>
      <c r="C3823" s="31">
        <v>1</v>
      </c>
      <c r="D3823" s="31" t="s">
        <v>2024</v>
      </c>
      <c r="E3823" s="31">
        <v>2</v>
      </c>
      <c r="F3823" s="31" t="s">
        <v>2036</v>
      </c>
      <c r="G3823" s="31">
        <v>3</v>
      </c>
      <c r="H3823" s="31" t="s">
        <v>22</v>
      </c>
      <c r="I3823" s="32">
        <v>24</v>
      </c>
      <c r="J3823" s="83" t="s">
        <v>2043</v>
      </c>
      <c r="K3823" s="98">
        <v>51</v>
      </c>
      <c r="L3823" s="98">
        <v>51</v>
      </c>
      <c r="M3823" s="98">
        <f t="shared" si="228"/>
        <v>0</v>
      </c>
      <c r="N3823" s="83" t="s">
        <v>2041</v>
      </c>
      <c r="O3823" s="98">
        <v>51000</v>
      </c>
      <c r="P3823" s="81"/>
      <c r="Q3823" s="33"/>
      <c r="R3823" s="39" t="s">
        <v>2027</v>
      </c>
    </row>
    <row r="3824" spans="1:18" ht="18" customHeight="1" x14ac:dyDescent="0.15">
      <c r="A3824" s="30">
        <v>10</v>
      </c>
      <c r="B3824" s="31" t="s">
        <v>2023</v>
      </c>
      <c r="C3824" s="31">
        <v>1</v>
      </c>
      <c r="D3824" s="31" t="s">
        <v>2024</v>
      </c>
      <c r="E3824" s="31">
        <v>2</v>
      </c>
      <c r="F3824" s="31" t="s">
        <v>2036</v>
      </c>
      <c r="G3824" s="31">
        <v>3</v>
      </c>
      <c r="H3824" s="31" t="s">
        <v>22</v>
      </c>
      <c r="I3824" s="32">
        <v>31</v>
      </c>
      <c r="J3824" s="83" t="s">
        <v>23</v>
      </c>
      <c r="K3824" s="98">
        <v>480</v>
      </c>
      <c r="L3824" s="98">
        <v>378</v>
      </c>
      <c r="M3824" s="98">
        <f t="shared" si="228"/>
        <v>102</v>
      </c>
      <c r="N3824" s="83" t="s">
        <v>70</v>
      </c>
      <c r="O3824" s="98">
        <v>480000</v>
      </c>
      <c r="P3824" s="81"/>
      <c r="Q3824" s="33"/>
      <c r="R3824" s="39" t="s">
        <v>2027</v>
      </c>
    </row>
    <row r="3825" spans="1:18" ht="18" customHeight="1" x14ac:dyDescent="0.15">
      <c r="A3825" s="30">
        <v>10</v>
      </c>
      <c r="B3825" s="31" t="s">
        <v>2023</v>
      </c>
      <c r="C3825" s="31">
        <v>1</v>
      </c>
      <c r="D3825" s="31" t="s">
        <v>2024</v>
      </c>
      <c r="E3825" s="31">
        <v>2</v>
      </c>
      <c r="F3825" s="31" t="s">
        <v>2036</v>
      </c>
      <c r="G3825" s="31">
        <v>3</v>
      </c>
      <c r="H3825" s="31" t="s">
        <v>22</v>
      </c>
      <c r="I3825" s="32">
        <v>32</v>
      </c>
      <c r="J3825" s="83" t="s">
        <v>139</v>
      </c>
      <c r="K3825" s="98">
        <v>870</v>
      </c>
      <c r="L3825" s="98">
        <v>870</v>
      </c>
      <c r="M3825" s="98">
        <f t="shared" si="228"/>
        <v>0</v>
      </c>
      <c r="N3825" s="83" t="s">
        <v>70</v>
      </c>
      <c r="O3825" s="98">
        <v>870000</v>
      </c>
      <c r="P3825" s="81"/>
      <c r="Q3825" s="33"/>
      <c r="R3825" s="39" t="s">
        <v>2027</v>
      </c>
    </row>
    <row r="3826" spans="1:18" ht="18" customHeight="1" x14ac:dyDescent="0.15">
      <c r="A3826" s="30">
        <v>10</v>
      </c>
      <c r="B3826" s="31" t="s">
        <v>2023</v>
      </c>
      <c r="C3826" s="31">
        <v>1</v>
      </c>
      <c r="D3826" s="31" t="s">
        <v>2024</v>
      </c>
      <c r="E3826" s="31">
        <v>2</v>
      </c>
      <c r="F3826" s="31" t="s">
        <v>2036</v>
      </c>
      <c r="G3826" s="31">
        <v>3</v>
      </c>
      <c r="H3826" s="31" t="s">
        <v>22</v>
      </c>
      <c r="I3826" s="32">
        <v>33</v>
      </c>
      <c r="J3826" s="83" t="s">
        <v>24</v>
      </c>
      <c r="K3826" s="98">
        <v>0</v>
      </c>
      <c r="L3826" s="98">
        <v>155</v>
      </c>
      <c r="M3826" s="98">
        <f t="shared" si="228"/>
        <v>-155</v>
      </c>
      <c r="N3826" s="83"/>
      <c r="O3826" s="98"/>
      <c r="P3826" s="81"/>
      <c r="Q3826" s="33"/>
      <c r="R3826" s="39" t="s">
        <v>2027</v>
      </c>
    </row>
    <row r="3827" spans="1:18" ht="18" customHeight="1" x14ac:dyDescent="0.15">
      <c r="A3827" s="30">
        <v>10</v>
      </c>
      <c r="B3827" s="31" t="s">
        <v>2023</v>
      </c>
      <c r="C3827" s="31">
        <v>1</v>
      </c>
      <c r="D3827" s="31" t="s">
        <v>2024</v>
      </c>
      <c r="E3827" s="31">
        <v>2</v>
      </c>
      <c r="F3827" s="31" t="s">
        <v>2036</v>
      </c>
      <c r="G3827" s="31">
        <v>3</v>
      </c>
      <c r="H3827" s="31" t="s">
        <v>22</v>
      </c>
      <c r="I3827" s="32">
        <v>35</v>
      </c>
      <c r="J3827" s="83" t="s">
        <v>25</v>
      </c>
      <c r="K3827" s="98">
        <v>526</v>
      </c>
      <c r="L3827" s="98">
        <v>633</v>
      </c>
      <c r="M3827" s="98">
        <f t="shared" si="228"/>
        <v>-107</v>
      </c>
      <c r="N3827" s="83" t="s">
        <v>2044</v>
      </c>
      <c r="O3827" s="98"/>
      <c r="P3827" s="81"/>
      <c r="Q3827" s="33"/>
      <c r="R3827" s="39" t="s">
        <v>2027</v>
      </c>
    </row>
    <row r="3828" spans="1:18" ht="18" customHeight="1" x14ac:dyDescent="0.15">
      <c r="A3828" s="30">
        <v>10</v>
      </c>
      <c r="B3828" s="31" t="s">
        <v>2023</v>
      </c>
      <c r="C3828" s="31">
        <v>1</v>
      </c>
      <c r="D3828" s="31" t="s">
        <v>2024</v>
      </c>
      <c r="E3828" s="31">
        <v>2</v>
      </c>
      <c r="F3828" s="31" t="s">
        <v>2036</v>
      </c>
      <c r="G3828" s="31">
        <v>3</v>
      </c>
      <c r="H3828" s="31" t="s">
        <v>22</v>
      </c>
      <c r="I3828" s="31">
        <v>35</v>
      </c>
      <c r="J3828" s="84" t="s">
        <v>25</v>
      </c>
      <c r="K3828" s="98"/>
      <c r="L3828" s="98"/>
      <c r="M3828" s="98"/>
      <c r="N3828" s="83" t="s">
        <v>2045</v>
      </c>
      <c r="O3828" s="98">
        <v>525420</v>
      </c>
      <c r="P3828" s="81"/>
      <c r="Q3828" s="33"/>
      <c r="R3828" s="39" t="s">
        <v>2027</v>
      </c>
    </row>
    <row r="3829" spans="1:18" ht="18" customHeight="1" x14ac:dyDescent="0.15">
      <c r="A3829" s="30">
        <v>10</v>
      </c>
      <c r="B3829" s="31" t="s">
        <v>2023</v>
      </c>
      <c r="C3829" s="31">
        <v>1</v>
      </c>
      <c r="D3829" s="31" t="s">
        <v>2024</v>
      </c>
      <c r="E3829" s="31">
        <v>2</v>
      </c>
      <c r="F3829" s="31" t="s">
        <v>2036</v>
      </c>
      <c r="G3829" s="31">
        <v>3</v>
      </c>
      <c r="H3829" s="31" t="s">
        <v>22</v>
      </c>
      <c r="I3829" s="32">
        <v>38</v>
      </c>
      <c r="J3829" s="83" t="s">
        <v>74</v>
      </c>
      <c r="K3829" s="98">
        <v>714</v>
      </c>
      <c r="L3829" s="98">
        <v>714</v>
      </c>
      <c r="M3829" s="98">
        <f t="shared" ref="M3829:M3832" si="229">K3829-L3829</f>
        <v>0</v>
      </c>
      <c r="N3829" s="83" t="s">
        <v>70</v>
      </c>
      <c r="O3829" s="98">
        <v>714000</v>
      </c>
      <c r="P3829" s="81"/>
      <c r="Q3829" s="33"/>
      <c r="R3829" s="39" t="s">
        <v>2027</v>
      </c>
    </row>
    <row r="3830" spans="1:18" ht="18" customHeight="1" x14ac:dyDescent="0.15">
      <c r="A3830" s="30">
        <v>10</v>
      </c>
      <c r="B3830" s="31" t="s">
        <v>2023</v>
      </c>
      <c r="C3830" s="31">
        <v>1</v>
      </c>
      <c r="D3830" s="31" t="s">
        <v>2024</v>
      </c>
      <c r="E3830" s="31">
        <v>2</v>
      </c>
      <c r="F3830" s="31" t="s">
        <v>2036</v>
      </c>
      <c r="G3830" s="31">
        <v>3</v>
      </c>
      <c r="H3830" s="31" t="s">
        <v>22</v>
      </c>
      <c r="I3830" s="32">
        <v>39</v>
      </c>
      <c r="J3830" s="83" t="s">
        <v>26</v>
      </c>
      <c r="K3830" s="98">
        <v>3405</v>
      </c>
      <c r="L3830" s="98">
        <v>3439</v>
      </c>
      <c r="M3830" s="98">
        <f t="shared" si="229"/>
        <v>-34</v>
      </c>
      <c r="N3830" s="83" t="s">
        <v>70</v>
      </c>
      <c r="O3830" s="98">
        <v>3404270</v>
      </c>
      <c r="P3830" s="81"/>
      <c r="Q3830" s="33"/>
      <c r="R3830" s="39" t="s">
        <v>2027</v>
      </c>
    </row>
    <row r="3831" spans="1:18" ht="18" customHeight="1" x14ac:dyDescent="0.15">
      <c r="A3831" s="30">
        <v>10</v>
      </c>
      <c r="B3831" s="31" t="s">
        <v>2023</v>
      </c>
      <c r="C3831" s="31">
        <v>1</v>
      </c>
      <c r="D3831" s="31" t="s">
        <v>2024</v>
      </c>
      <c r="E3831" s="31">
        <v>2</v>
      </c>
      <c r="F3831" s="31" t="s">
        <v>2036</v>
      </c>
      <c r="G3831" s="31">
        <v>3</v>
      </c>
      <c r="H3831" s="31" t="s">
        <v>22</v>
      </c>
      <c r="I3831" s="32">
        <v>40</v>
      </c>
      <c r="J3831" s="83" t="s">
        <v>27</v>
      </c>
      <c r="K3831" s="98">
        <v>2349</v>
      </c>
      <c r="L3831" s="98">
        <v>2324</v>
      </c>
      <c r="M3831" s="98">
        <f t="shared" si="229"/>
        <v>25</v>
      </c>
      <c r="N3831" s="83" t="s">
        <v>70</v>
      </c>
      <c r="O3831" s="98">
        <v>2348266</v>
      </c>
      <c r="P3831" s="81"/>
      <c r="Q3831" s="33"/>
      <c r="R3831" s="39" t="s">
        <v>2027</v>
      </c>
    </row>
    <row r="3832" spans="1:18" ht="18" customHeight="1" x14ac:dyDescent="0.15">
      <c r="A3832" s="30">
        <v>10</v>
      </c>
      <c r="B3832" s="31" t="s">
        <v>2023</v>
      </c>
      <c r="C3832" s="31">
        <v>1</v>
      </c>
      <c r="D3832" s="31" t="s">
        <v>2024</v>
      </c>
      <c r="E3832" s="31">
        <v>2</v>
      </c>
      <c r="F3832" s="31" t="s">
        <v>2036</v>
      </c>
      <c r="G3832" s="31">
        <v>3</v>
      </c>
      <c r="H3832" s="31" t="s">
        <v>22</v>
      </c>
      <c r="I3832" s="32">
        <v>41</v>
      </c>
      <c r="J3832" s="83" t="s">
        <v>75</v>
      </c>
      <c r="K3832" s="98">
        <v>242</v>
      </c>
      <c r="L3832" s="98">
        <v>242</v>
      </c>
      <c r="M3832" s="98">
        <f t="shared" si="229"/>
        <v>0</v>
      </c>
      <c r="N3832" s="83" t="s">
        <v>70</v>
      </c>
      <c r="O3832" s="98">
        <v>242000</v>
      </c>
      <c r="P3832" s="81"/>
      <c r="Q3832" s="33"/>
      <c r="R3832" s="39" t="s">
        <v>2027</v>
      </c>
    </row>
    <row r="3833" spans="1:18" ht="18" customHeight="1" x14ac:dyDescent="0.15">
      <c r="A3833" s="30">
        <v>10</v>
      </c>
      <c r="B3833" s="31" t="s">
        <v>2023</v>
      </c>
      <c r="C3833" s="31">
        <v>1</v>
      </c>
      <c r="D3833" s="31" t="s">
        <v>2024</v>
      </c>
      <c r="E3833" s="31">
        <v>2</v>
      </c>
      <c r="F3833" s="31" t="s">
        <v>2036</v>
      </c>
      <c r="G3833" s="32">
        <v>4</v>
      </c>
      <c r="H3833" s="32" t="s">
        <v>28</v>
      </c>
      <c r="I3833" s="32"/>
      <c r="J3833" s="83"/>
      <c r="K3833" s="98"/>
      <c r="L3833" s="98"/>
      <c r="M3833" s="98"/>
      <c r="N3833" s="83"/>
      <c r="O3833" s="33"/>
      <c r="P3833" s="81"/>
      <c r="Q3833" s="33"/>
      <c r="R3833" s="39" t="s">
        <v>2027</v>
      </c>
    </row>
    <row r="3834" spans="1:18" ht="18" customHeight="1" x14ac:dyDescent="0.15">
      <c r="A3834" s="30">
        <v>10</v>
      </c>
      <c r="B3834" s="31" t="s">
        <v>2023</v>
      </c>
      <c r="C3834" s="31">
        <v>1</v>
      </c>
      <c r="D3834" s="31" t="s">
        <v>2024</v>
      </c>
      <c r="E3834" s="31">
        <v>2</v>
      </c>
      <c r="F3834" s="31" t="s">
        <v>2036</v>
      </c>
      <c r="G3834" s="31">
        <v>4</v>
      </c>
      <c r="H3834" s="31" t="s">
        <v>28</v>
      </c>
      <c r="I3834" s="32">
        <v>21</v>
      </c>
      <c r="J3834" s="83" t="s">
        <v>2046</v>
      </c>
      <c r="K3834" s="98">
        <v>1556</v>
      </c>
      <c r="L3834" s="98">
        <v>1552</v>
      </c>
      <c r="M3834" s="98">
        <f t="shared" ref="M3834:M3836" si="230">K3834-L3834</f>
        <v>4</v>
      </c>
      <c r="N3834" s="83" t="s">
        <v>2041</v>
      </c>
      <c r="O3834" s="98">
        <v>1555151</v>
      </c>
      <c r="P3834" s="81"/>
      <c r="Q3834" s="33"/>
      <c r="R3834" s="39" t="s">
        <v>2027</v>
      </c>
    </row>
    <row r="3835" spans="1:18" ht="18" customHeight="1" x14ac:dyDescent="0.15">
      <c r="A3835" s="30">
        <v>10</v>
      </c>
      <c r="B3835" s="31" t="s">
        <v>2023</v>
      </c>
      <c r="C3835" s="31">
        <v>1</v>
      </c>
      <c r="D3835" s="31" t="s">
        <v>2024</v>
      </c>
      <c r="E3835" s="31">
        <v>2</v>
      </c>
      <c r="F3835" s="31" t="s">
        <v>2036</v>
      </c>
      <c r="G3835" s="31">
        <v>4</v>
      </c>
      <c r="H3835" s="31" t="s">
        <v>28</v>
      </c>
      <c r="I3835" s="32">
        <v>31</v>
      </c>
      <c r="J3835" s="83" t="s">
        <v>29</v>
      </c>
      <c r="K3835" s="98">
        <v>4540</v>
      </c>
      <c r="L3835" s="98">
        <v>4739</v>
      </c>
      <c r="M3835" s="98">
        <f t="shared" si="230"/>
        <v>-199</v>
      </c>
      <c r="N3835" s="83" t="s">
        <v>70</v>
      </c>
      <c r="O3835" s="98">
        <v>4539882</v>
      </c>
      <c r="P3835" s="81"/>
      <c r="Q3835" s="33"/>
      <c r="R3835" s="39" t="s">
        <v>2027</v>
      </c>
    </row>
    <row r="3836" spans="1:18" ht="18" customHeight="1" x14ac:dyDescent="0.15">
      <c r="A3836" s="30">
        <v>10</v>
      </c>
      <c r="B3836" s="31" t="s">
        <v>2023</v>
      </c>
      <c r="C3836" s="31">
        <v>1</v>
      </c>
      <c r="D3836" s="31" t="s">
        <v>2024</v>
      </c>
      <c r="E3836" s="31">
        <v>2</v>
      </c>
      <c r="F3836" s="31" t="s">
        <v>2036</v>
      </c>
      <c r="G3836" s="31">
        <v>4</v>
      </c>
      <c r="H3836" s="31" t="s">
        <v>28</v>
      </c>
      <c r="I3836" s="32">
        <v>41</v>
      </c>
      <c r="J3836" s="83" t="s">
        <v>149</v>
      </c>
      <c r="K3836" s="98">
        <v>494</v>
      </c>
      <c r="L3836" s="98">
        <v>0</v>
      </c>
      <c r="M3836" s="98">
        <f t="shared" si="230"/>
        <v>494</v>
      </c>
      <c r="N3836" s="83" t="s">
        <v>2047</v>
      </c>
      <c r="O3836" s="98">
        <v>493752</v>
      </c>
      <c r="P3836" s="81"/>
      <c r="Q3836" s="33"/>
      <c r="R3836" s="39" t="s">
        <v>2027</v>
      </c>
    </row>
    <row r="3837" spans="1:18" ht="18" customHeight="1" x14ac:dyDescent="0.15">
      <c r="A3837" s="30">
        <v>10</v>
      </c>
      <c r="B3837" s="31" t="s">
        <v>2023</v>
      </c>
      <c r="C3837" s="31">
        <v>1</v>
      </c>
      <c r="D3837" s="31" t="s">
        <v>2024</v>
      </c>
      <c r="E3837" s="31">
        <v>2</v>
      </c>
      <c r="F3837" s="31" t="s">
        <v>2036</v>
      </c>
      <c r="G3837" s="32">
        <v>8</v>
      </c>
      <c r="H3837" s="32" t="s">
        <v>77</v>
      </c>
      <c r="I3837" s="32"/>
      <c r="J3837" s="83"/>
      <c r="K3837" s="98"/>
      <c r="L3837" s="98"/>
      <c r="M3837" s="98"/>
      <c r="N3837" s="83"/>
      <c r="O3837" s="33"/>
      <c r="P3837" s="81"/>
      <c r="Q3837" s="33"/>
      <c r="R3837" s="39" t="s">
        <v>2027</v>
      </c>
    </row>
    <row r="3838" spans="1:18" ht="18" customHeight="1" x14ac:dyDescent="0.15">
      <c r="A3838" s="30">
        <v>10</v>
      </c>
      <c r="B3838" s="31" t="s">
        <v>2023</v>
      </c>
      <c r="C3838" s="31">
        <v>1</v>
      </c>
      <c r="D3838" s="31" t="s">
        <v>2024</v>
      </c>
      <c r="E3838" s="31">
        <v>2</v>
      </c>
      <c r="F3838" s="31" t="s">
        <v>2036</v>
      </c>
      <c r="G3838" s="31">
        <v>8</v>
      </c>
      <c r="H3838" s="31" t="s">
        <v>77</v>
      </c>
      <c r="I3838" s="32">
        <v>1</v>
      </c>
      <c r="J3838" s="83" t="s">
        <v>437</v>
      </c>
      <c r="K3838" s="98">
        <v>20</v>
      </c>
      <c r="L3838" s="98">
        <v>20</v>
      </c>
      <c r="M3838" s="98">
        <f t="shared" ref="M3838:M3839" si="231">K3838-L3838</f>
        <v>0</v>
      </c>
      <c r="N3838" s="83" t="s">
        <v>3771</v>
      </c>
      <c r="O3838" s="98">
        <v>20000</v>
      </c>
      <c r="P3838" s="81"/>
      <c r="Q3838" s="33"/>
      <c r="R3838" s="39" t="s">
        <v>2027</v>
      </c>
    </row>
    <row r="3839" spans="1:18" ht="18" customHeight="1" x14ac:dyDescent="0.15">
      <c r="A3839" s="30">
        <v>10</v>
      </c>
      <c r="B3839" s="31" t="s">
        <v>2023</v>
      </c>
      <c r="C3839" s="31">
        <v>1</v>
      </c>
      <c r="D3839" s="31" t="s">
        <v>2024</v>
      </c>
      <c r="E3839" s="31">
        <v>2</v>
      </c>
      <c r="F3839" s="31" t="s">
        <v>2036</v>
      </c>
      <c r="G3839" s="31">
        <v>8</v>
      </c>
      <c r="H3839" s="31" t="s">
        <v>77</v>
      </c>
      <c r="I3839" s="32">
        <v>11</v>
      </c>
      <c r="J3839" s="83" t="s">
        <v>1029</v>
      </c>
      <c r="K3839" s="98">
        <v>2705</v>
      </c>
      <c r="L3839" s="98">
        <v>2565</v>
      </c>
      <c r="M3839" s="98">
        <f t="shared" si="231"/>
        <v>140</v>
      </c>
      <c r="N3839" s="83" t="s">
        <v>3772</v>
      </c>
      <c r="O3839" s="98">
        <v>84000</v>
      </c>
      <c r="P3839" s="81"/>
      <c r="Q3839" s="33"/>
      <c r="R3839" s="39" t="s">
        <v>2027</v>
      </c>
    </row>
    <row r="3840" spans="1:18" ht="18" customHeight="1" x14ac:dyDescent="0.15">
      <c r="A3840" s="30">
        <v>10</v>
      </c>
      <c r="B3840" s="31" t="s">
        <v>2023</v>
      </c>
      <c r="C3840" s="31">
        <v>1</v>
      </c>
      <c r="D3840" s="31" t="s">
        <v>2024</v>
      </c>
      <c r="E3840" s="31">
        <v>2</v>
      </c>
      <c r="F3840" s="31" t="s">
        <v>2036</v>
      </c>
      <c r="G3840" s="31">
        <v>8</v>
      </c>
      <c r="H3840" s="31" t="s">
        <v>77</v>
      </c>
      <c r="I3840" s="31">
        <v>11</v>
      </c>
      <c r="J3840" s="84" t="s">
        <v>1029</v>
      </c>
      <c r="K3840" s="98"/>
      <c r="L3840" s="98"/>
      <c r="M3840" s="98"/>
      <c r="N3840" s="83" t="s">
        <v>3773</v>
      </c>
      <c r="O3840" s="98">
        <v>60800</v>
      </c>
      <c r="P3840" s="81"/>
      <c r="Q3840" s="33"/>
      <c r="R3840" s="39" t="s">
        <v>2027</v>
      </c>
    </row>
    <row r="3841" spans="1:18" ht="18" customHeight="1" x14ac:dyDescent="0.15">
      <c r="A3841" s="30">
        <v>10</v>
      </c>
      <c r="B3841" s="31" t="s">
        <v>2023</v>
      </c>
      <c r="C3841" s="31">
        <v>1</v>
      </c>
      <c r="D3841" s="31" t="s">
        <v>2024</v>
      </c>
      <c r="E3841" s="31">
        <v>2</v>
      </c>
      <c r="F3841" s="31" t="s">
        <v>2036</v>
      </c>
      <c r="G3841" s="31">
        <v>8</v>
      </c>
      <c r="H3841" s="31" t="s">
        <v>77</v>
      </c>
      <c r="I3841" s="31">
        <v>11</v>
      </c>
      <c r="J3841" s="84" t="s">
        <v>1029</v>
      </c>
      <c r="K3841" s="98"/>
      <c r="L3841" s="98"/>
      <c r="M3841" s="98"/>
      <c r="N3841" s="83" t="s">
        <v>3774</v>
      </c>
      <c r="O3841" s="98">
        <v>31500</v>
      </c>
      <c r="P3841" s="81"/>
      <c r="Q3841" s="33"/>
      <c r="R3841" s="39" t="s">
        <v>2027</v>
      </c>
    </row>
    <row r="3842" spans="1:18" ht="18" customHeight="1" x14ac:dyDescent="0.15">
      <c r="A3842" s="30">
        <v>10</v>
      </c>
      <c r="B3842" s="31" t="s">
        <v>2023</v>
      </c>
      <c r="C3842" s="31">
        <v>1</v>
      </c>
      <c r="D3842" s="31" t="s">
        <v>2024</v>
      </c>
      <c r="E3842" s="31">
        <v>2</v>
      </c>
      <c r="F3842" s="31" t="s">
        <v>2036</v>
      </c>
      <c r="G3842" s="31">
        <v>8</v>
      </c>
      <c r="H3842" s="31" t="s">
        <v>77</v>
      </c>
      <c r="I3842" s="31">
        <v>11</v>
      </c>
      <c r="J3842" s="84" t="s">
        <v>1029</v>
      </c>
      <c r="K3842" s="98"/>
      <c r="L3842" s="98"/>
      <c r="M3842" s="98"/>
      <c r="N3842" s="83" t="s">
        <v>3775</v>
      </c>
      <c r="O3842" s="98">
        <v>42000</v>
      </c>
      <c r="P3842" s="81"/>
      <c r="Q3842" s="33"/>
      <c r="R3842" s="39" t="s">
        <v>2027</v>
      </c>
    </row>
    <row r="3843" spans="1:18" ht="18" customHeight="1" x14ac:dyDescent="0.15">
      <c r="A3843" s="30">
        <v>10</v>
      </c>
      <c r="B3843" s="31" t="s">
        <v>2023</v>
      </c>
      <c r="C3843" s="31">
        <v>1</v>
      </c>
      <c r="D3843" s="31" t="s">
        <v>2024</v>
      </c>
      <c r="E3843" s="31">
        <v>2</v>
      </c>
      <c r="F3843" s="31" t="s">
        <v>2036</v>
      </c>
      <c r="G3843" s="31">
        <v>8</v>
      </c>
      <c r="H3843" s="31" t="s">
        <v>77</v>
      </c>
      <c r="I3843" s="31">
        <v>11</v>
      </c>
      <c r="J3843" s="84" t="s">
        <v>1029</v>
      </c>
      <c r="K3843" s="98"/>
      <c r="L3843" s="98"/>
      <c r="M3843" s="98"/>
      <c r="N3843" s="83" t="s">
        <v>3776</v>
      </c>
      <c r="O3843" s="98">
        <v>126000</v>
      </c>
      <c r="P3843" s="81"/>
      <c r="Q3843" s="33"/>
      <c r="R3843" s="39" t="s">
        <v>2027</v>
      </c>
    </row>
    <row r="3844" spans="1:18" ht="18" customHeight="1" x14ac:dyDescent="0.15">
      <c r="A3844" s="30">
        <v>10</v>
      </c>
      <c r="B3844" s="31" t="s">
        <v>2023</v>
      </c>
      <c r="C3844" s="31">
        <v>1</v>
      </c>
      <c r="D3844" s="31" t="s">
        <v>2024</v>
      </c>
      <c r="E3844" s="31">
        <v>2</v>
      </c>
      <c r="F3844" s="31" t="s">
        <v>2036</v>
      </c>
      <c r="G3844" s="31">
        <v>8</v>
      </c>
      <c r="H3844" s="31" t="s">
        <v>77</v>
      </c>
      <c r="I3844" s="31">
        <v>11</v>
      </c>
      <c r="J3844" s="84" t="s">
        <v>1029</v>
      </c>
      <c r="K3844" s="98"/>
      <c r="L3844" s="98"/>
      <c r="M3844" s="98"/>
      <c r="N3844" s="83" t="s">
        <v>3777</v>
      </c>
      <c r="O3844" s="98">
        <v>1560000</v>
      </c>
      <c r="P3844" s="81"/>
      <c r="Q3844" s="33"/>
      <c r="R3844" s="39" t="s">
        <v>2027</v>
      </c>
    </row>
    <row r="3845" spans="1:18" ht="18" customHeight="1" x14ac:dyDescent="0.15">
      <c r="A3845" s="30">
        <v>10</v>
      </c>
      <c r="B3845" s="31" t="s">
        <v>2023</v>
      </c>
      <c r="C3845" s="31">
        <v>1</v>
      </c>
      <c r="D3845" s="31" t="s">
        <v>2024</v>
      </c>
      <c r="E3845" s="31">
        <v>2</v>
      </c>
      <c r="F3845" s="31" t="s">
        <v>2036</v>
      </c>
      <c r="G3845" s="31">
        <v>8</v>
      </c>
      <c r="H3845" s="31" t="s">
        <v>77</v>
      </c>
      <c r="I3845" s="31">
        <v>11</v>
      </c>
      <c r="J3845" s="84" t="s">
        <v>1029</v>
      </c>
      <c r="K3845" s="98"/>
      <c r="L3845" s="98"/>
      <c r="M3845" s="98"/>
      <c r="N3845" s="83" t="s">
        <v>3778</v>
      </c>
      <c r="O3845" s="98">
        <v>660000</v>
      </c>
      <c r="P3845" s="81"/>
      <c r="Q3845" s="33"/>
      <c r="R3845" s="39" t="s">
        <v>2027</v>
      </c>
    </row>
    <row r="3846" spans="1:18" ht="18" customHeight="1" x14ac:dyDescent="0.15">
      <c r="A3846" s="30">
        <v>10</v>
      </c>
      <c r="B3846" s="31" t="s">
        <v>2023</v>
      </c>
      <c r="C3846" s="31">
        <v>1</v>
      </c>
      <c r="D3846" s="31" t="s">
        <v>2024</v>
      </c>
      <c r="E3846" s="31">
        <v>2</v>
      </c>
      <c r="F3846" s="31" t="s">
        <v>2036</v>
      </c>
      <c r="G3846" s="31">
        <v>8</v>
      </c>
      <c r="H3846" s="31" t="s">
        <v>77</v>
      </c>
      <c r="I3846" s="31">
        <v>11</v>
      </c>
      <c r="J3846" s="84" t="s">
        <v>1029</v>
      </c>
      <c r="K3846" s="98"/>
      <c r="L3846" s="98"/>
      <c r="M3846" s="98"/>
      <c r="N3846" s="83" t="s">
        <v>4949</v>
      </c>
      <c r="O3846" s="98">
        <v>140000</v>
      </c>
      <c r="P3846" s="81"/>
      <c r="Q3846" s="33"/>
      <c r="R3846" s="39" t="s">
        <v>2027</v>
      </c>
    </row>
    <row r="3847" spans="1:18" ht="18" customHeight="1" x14ac:dyDescent="0.15">
      <c r="A3847" s="30">
        <v>10</v>
      </c>
      <c r="B3847" s="31" t="s">
        <v>2023</v>
      </c>
      <c r="C3847" s="31">
        <v>1</v>
      </c>
      <c r="D3847" s="31" t="s">
        <v>2024</v>
      </c>
      <c r="E3847" s="31">
        <v>2</v>
      </c>
      <c r="F3847" s="31" t="s">
        <v>2036</v>
      </c>
      <c r="G3847" s="31">
        <v>8</v>
      </c>
      <c r="H3847" s="31" t="s">
        <v>77</v>
      </c>
      <c r="I3847" s="32">
        <v>31</v>
      </c>
      <c r="J3847" s="83" t="s">
        <v>310</v>
      </c>
      <c r="K3847" s="98">
        <v>66</v>
      </c>
      <c r="L3847" s="98">
        <v>61</v>
      </c>
      <c r="M3847" s="98">
        <f>K3847-L3847</f>
        <v>5</v>
      </c>
      <c r="N3847" s="83" t="s">
        <v>3779</v>
      </c>
      <c r="O3847" s="98">
        <v>45500</v>
      </c>
      <c r="P3847" s="81"/>
      <c r="Q3847" s="33"/>
      <c r="R3847" s="39" t="s">
        <v>2027</v>
      </c>
    </row>
    <row r="3848" spans="1:18" ht="18" customHeight="1" x14ac:dyDescent="0.15">
      <c r="A3848" s="30">
        <v>10</v>
      </c>
      <c r="B3848" s="31" t="s">
        <v>2023</v>
      </c>
      <c r="C3848" s="31">
        <v>1</v>
      </c>
      <c r="D3848" s="31" t="s">
        <v>2024</v>
      </c>
      <c r="E3848" s="31">
        <v>2</v>
      </c>
      <c r="F3848" s="31" t="s">
        <v>2036</v>
      </c>
      <c r="G3848" s="31">
        <v>8</v>
      </c>
      <c r="H3848" s="31" t="s">
        <v>77</v>
      </c>
      <c r="I3848" s="31">
        <v>31</v>
      </c>
      <c r="J3848" s="84" t="s">
        <v>310</v>
      </c>
      <c r="K3848" s="98"/>
      <c r="L3848" s="98"/>
      <c r="M3848" s="98"/>
      <c r="N3848" s="83" t="s">
        <v>2048</v>
      </c>
      <c r="O3848" s="98"/>
      <c r="P3848" s="81"/>
      <c r="Q3848" s="33"/>
      <c r="R3848" s="39" t="s">
        <v>2027</v>
      </c>
    </row>
    <row r="3849" spans="1:18" ht="18" customHeight="1" x14ac:dyDescent="0.15">
      <c r="A3849" s="30">
        <v>10</v>
      </c>
      <c r="B3849" s="31" t="s">
        <v>2023</v>
      </c>
      <c r="C3849" s="31">
        <v>1</v>
      </c>
      <c r="D3849" s="31" t="s">
        <v>2024</v>
      </c>
      <c r="E3849" s="31">
        <v>2</v>
      </c>
      <c r="F3849" s="31" t="s">
        <v>2036</v>
      </c>
      <c r="G3849" s="31">
        <v>8</v>
      </c>
      <c r="H3849" s="31" t="s">
        <v>77</v>
      </c>
      <c r="I3849" s="31">
        <v>31</v>
      </c>
      <c r="J3849" s="84" t="s">
        <v>310</v>
      </c>
      <c r="K3849" s="98"/>
      <c r="L3849" s="98"/>
      <c r="M3849" s="98"/>
      <c r="N3849" s="83" t="s">
        <v>2049</v>
      </c>
      <c r="O3849" s="98">
        <v>20000</v>
      </c>
      <c r="P3849" s="81"/>
      <c r="Q3849" s="33"/>
      <c r="R3849" s="39" t="s">
        <v>2027</v>
      </c>
    </row>
    <row r="3850" spans="1:18" ht="18" customHeight="1" x14ac:dyDescent="0.15">
      <c r="A3850" s="30">
        <v>10</v>
      </c>
      <c r="B3850" s="31" t="s">
        <v>2023</v>
      </c>
      <c r="C3850" s="31">
        <v>1</v>
      </c>
      <c r="D3850" s="31" t="s">
        <v>2024</v>
      </c>
      <c r="E3850" s="31">
        <v>2</v>
      </c>
      <c r="F3850" s="31" t="s">
        <v>2036</v>
      </c>
      <c r="G3850" s="32">
        <v>9</v>
      </c>
      <c r="H3850" s="32" t="s">
        <v>30</v>
      </c>
      <c r="I3850" s="32"/>
      <c r="J3850" s="83"/>
      <c r="K3850" s="98"/>
      <c r="L3850" s="98"/>
      <c r="M3850" s="98"/>
      <c r="N3850" s="83"/>
      <c r="O3850" s="33"/>
      <c r="P3850" s="81"/>
      <c r="Q3850" s="33"/>
      <c r="R3850" s="39" t="s">
        <v>2027</v>
      </c>
    </row>
    <row r="3851" spans="1:18" ht="18" customHeight="1" x14ac:dyDescent="0.15">
      <c r="A3851" s="30">
        <v>10</v>
      </c>
      <c r="B3851" s="31" t="s">
        <v>2023</v>
      </c>
      <c r="C3851" s="31">
        <v>1</v>
      </c>
      <c r="D3851" s="31" t="s">
        <v>2024</v>
      </c>
      <c r="E3851" s="31">
        <v>2</v>
      </c>
      <c r="F3851" s="31" t="s">
        <v>2036</v>
      </c>
      <c r="G3851" s="31">
        <v>9</v>
      </c>
      <c r="H3851" s="31" t="s">
        <v>30</v>
      </c>
      <c r="I3851" s="32">
        <v>1</v>
      </c>
      <c r="J3851" s="83" t="s">
        <v>80</v>
      </c>
      <c r="K3851" s="98">
        <v>874</v>
      </c>
      <c r="L3851" s="98">
        <v>334</v>
      </c>
      <c r="M3851" s="98">
        <f>K3851-L3851</f>
        <v>540</v>
      </c>
      <c r="N3851" s="83" t="s">
        <v>2050</v>
      </c>
      <c r="O3851" s="98">
        <v>38000</v>
      </c>
      <c r="P3851" s="81"/>
      <c r="Q3851" s="33"/>
      <c r="R3851" s="39" t="s">
        <v>2027</v>
      </c>
    </row>
    <row r="3852" spans="1:18" ht="18" customHeight="1" x14ac:dyDescent="0.15">
      <c r="A3852" s="30">
        <v>10</v>
      </c>
      <c r="B3852" s="31" t="s">
        <v>2023</v>
      </c>
      <c r="C3852" s="31">
        <v>1</v>
      </c>
      <c r="D3852" s="31" t="s">
        <v>2024</v>
      </c>
      <c r="E3852" s="31">
        <v>2</v>
      </c>
      <c r="F3852" s="31" t="s">
        <v>2036</v>
      </c>
      <c r="G3852" s="31">
        <v>9</v>
      </c>
      <c r="H3852" s="31" t="s">
        <v>30</v>
      </c>
      <c r="I3852" s="31">
        <v>1</v>
      </c>
      <c r="J3852" s="84" t="s">
        <v>80</v>
      </c>
      <c r="K3852" s="98"/>
      <c r="L3852" s="98"/>
      <c r="M3852" s="98"/>
      <c r="N3852" s="83" t="s">
        <v>2051</v>
      </c>
      <c r="O3852" s="98">
        <v>3000</v>
      </c>
      <c r="P3852" s="81"/>
      <c r="Q3852" s="33"/>
      <c r="R3852" s="39" t="s">
        <v>2027</v>
      </c>
    </row>
    <row r="3853" spans="1:18" ht="18" customHeight="1" x14ac:dyDescent="0.15">
      <c r="A3853" s="30">
        <v>10</v>
      </c>
      <c r="B3853" s="31" t="s">
        <v>2023</v>
      </c>
      <c r="C3853" s="31">
        <v>1</v>
      </c>
      <c r="D3853" s="31" t="s">
        <v>2024</v>
      </c>
      <c r="E3853" s="31">
        <v>2</v>
      </c>
      <c r="F3853" s="31" t="s">
        <v>2036</v>
      </c>
      <c r="G3853" s="31">
        <v>9</v>
      </c>
      <c r="H3853" s="31" t="s">
        <v>30</v>
      </c>
      <c r="I3853" s="31">
        <v>1</v>
      </c>
      <c r="J3853" s="84" t="s">
        <v>80</v>
      </c>
      <c r="K3853" s="98"/>
      <c r="L3853" s="98"/>
      <c r="M3853" s="98"/>
      <c r="N3853" s="83" t="s">
        <v>2052</v>
      </c>
      <c r="O3853" s="98">
        <v>1100</v>
      </c>
      <c r="P3853" s="81"/>
      <c r="Q3853" s="33"/>
      <c r="R3853" s="39" t="s">
        <v>2027</v>
      </c>
    </row>
    <row r="3854" spans="1:18" ht="18" customHeight="1" x14ac:dyDescent="0.15">
      <c r="A3854" s="30">
        <v>10</v>
      </c>
      <c r="B3854" s="31" t="s">
        <v>2023</v>
      </c>
      <c r="C3854" s="31">
        <v>1</v>
      </c>
      <c r="D3854" s="31" t="s">
        <v>2024</v>
      </c>
      <c r="E3854" s="31">
        <v>2</v>
      </c>
      <c r="F3854" s="31" t="s">
        <v>2036</v>
      </c>
      <c r="G3854" s="31">
        <v>9</v>
      </c>
      <c r="H3854" s="31" t="s">
        <v>30</v>
      </c>
      <c r="I3854" s="31">
        <v>1</v>
      </c>
      <c r="J3854" s="84" t="s">
        <v>80</v>
      </c>
      <c r="K3854" s="98"/>
      <c r="L3854" s="98"/>
      <c r="M3854" s="98"/>
      <c r="N3854" s="83" t="s">
        <v>2053</v>
      </c>
      <c r="O3854" s="98">
        <v>12240</v>
      </c>
      <c r="P3854" s="81"/>
      <c r="Q3854" s="33"/>
      <c r="R3854" s="39" t="s">
        <v>2027</v>
      </c>
    </row>
    <row r="3855" spans="1:18" ht="18" customHeight="1" x14ac:dyDescent="0.15">
      <c r="A3855" s="30">
        <v>10</v>
      </c>
      <c r="B3855" s="31" t="s">
        <v>2023</v>
      </c>
      <c r="C3855" s="31">
        <v>1</v>
      </c>
      <c r="D3855" s="31" t="s">
        <v>2024</v>
      </c>
      <c r="E3855" s="31">
        <v>2</v>
      </c>
      <c r="F3855" s="31" t="s">
        <v>2036</v>
      </c>
      <c r="G3855" s="31">
        <v>9</v>
      </c>
      <c r="H3855" s="31" t="s">
        <v>30</v>
      </c>
      <c r="I3855" s="31">
        <v>1</v>
      </c>
      <c r="J3855" s="84" t="s">
        <v>80</v>
      </c>
      <c r="K3855" s="98"/>
      <c r="L3855" s="98"/>
      <c r="M3855" s="98"/>
      <c r="N3855" s="83" t="s">
        <v>2054</v>
      </c>
      <c r="O3855" s="98">
        <v>12240</v>
      </c>
      <c r="P3855" s="81"/>
      <c r="Q3855" s="33"/>
      <c r="R3855" s="39" t="s">
        <v>2027</v>
      </c>
    </row>
    <row r="3856" spans="1:18" ht="18" customHeight="1" x14ac:dyDescent="0.15">
      <c r="A3856" s="30">
        <v>10</v>
      </c>
      <c r="B3856" s="31" t="s">
        <v>2023</v>
      </c>
      <c r="C3856" s="31">
        <v>1</v>
      </c>
      <c r="D3856" s="31" t="s">
        <v>2024</v>
      </c>
      <c r="E3856" s="31">
        <v>2</v>
      </c>
      <c r="F3856" s="31" t="s">
        <v>2036</v>
      </c>
      <c r="G3856" s="31">
        <v>9</v>
      </c>
      <c r="H3856" s="31" t="s">
        <v>30</v>
      </c>
      <c r="I3856" s="31">
        <v>1</v>
      </c>
      <c r="J3856" s="84" t="s">
        <v>80</v>
      </c>
      <c r="K3856" s="98"/>
      <c r="L3856" s="98"/>
      <c r="M3856" s="98"/>
      <c r="N3856" s="83" t="s">
        <v>2055</v>
      </c>
      <c r="O3856" s="98">
        <v>5000</v>
      </c>
      <c r="P3856" s="81"/>
      <c r="Q3856" s="33"/>
      <c r="R3856" s="39" t="s">
        <v>2027</v>
      </c>
    </row>
    <row r="3857" spans="1:18" ht="18" customHeight="1" x14ac:dyDescent="0.15">
      <c r="A3857" s="30">
        <v>10</v>
      </c>
      <c r="B3857" s="31" t="s">
        <v>2023</v>
      </c>
      <c r="C3857" s="31">
        <v>1</v>
      </c>
      <c r="D3857" s="31" t="s">
        <v>2024</v>
      </c>
      <c r="E3857" s="31">
        <v>2</v>
      </c>
      <c r="F3857" s="31" t="s">
        <v>2036</v>
      </c>
      <c r="G3857" s="31">
        <v>9</v>
      </c>
      <c r="H3857" s="31" t="s">
        <v>30</v>
      </c>
      <c r="I3857" s="31">
        <v>1</v>
      </c>
      <c r="J3857" s="84" t="s">
        <v>80</v>
      </c>
      <c r="K3857" s="98"/>
      <c r="L3857" s="98"/>
      <c r="M3857" s="98"/>
      <c r="N3857" s="83" t="s">
        <v>2056</v>
      </c>
      <c r="O3857" s="98">
        <v>7000</v>
      </c>
      <c r="P3857" s="81"/>
      <c r="Q3857" s="33"/>
      <c r="R3857" s="39" t="s">
        <v>2027</v>
      </c>
    </row>
    <row r="3858" spans="1:18" ht="18" customHeight="1" x14ac:dyDescent="0.15">
      <c r="A3858" s="30">
        <v>10</v>
      </c>
      <c r="B3858" s="31" t="s">
        <v>2023</v>
      </c>
      <c r="C3858" s="31">
        <v>1</v>
      </c>
      <c r="D3858" s="31" t="s">
        <v>2024</v>
      </c>
      <c r="E3858" s="31">
        <v>2</v>
      </c>
      <c r="F3858" s="31" t="s">
        <v>2036</v>
      </c>
      <c r="G3858" s="31">
        <v>9</v>
      </c>
      <c r="H3858" s="31" t="s">
        <v>30</v>
      </c>
      <c r="I3858" s="31">
        <v>1</v>
      </c>
      <c r="J3858" s="84" t="s">
        <v>80</v>
      </c>
      <c r="K3858" s="98"/>
      <c r="L3858" s="98"/>
      <c r="M3858" s="98"/>
      <c r="N3858" s="83" t="s">
        <v>2057</v>
      </c>
      <c r="O3858" s="98">
        <v>10000</v>
      </c>
      <c r="P3858" s="81"/>
      <c r="Q3858" s="33"/>
      <c r="R3858" s="39" t="s">
        <v>2027</v>
      </c>
    </row>
    <row r="3859" spans="1:18" ht="18" customHeight="1" x14ac:dyDescent="0.15">
      <c r="A3859" s="30">
        <v>10</v>
      </c>
      <c r="B3859" s="31" t="s">
        <v>2023</v>
      </c>
      <c r="C3859" s="31">
        <v>1</v>
      </c>
      <c r="D3859" s="31" t="s">
        <v>2024</v>
      </c>
      <c r="E3859" s="31">
        <v>2</v>
      </c>
      <c r="F3859" s="31" t="s">
        <v>2036</v>
      </c>
      <c r="G3859" s="31">
        <v>9</v>
      </c>
      <c r="H3859" s="31" t="s">
        <v>30</v>
      </c>
      <c r="I3859" s="31">
        <v>1</v>
      </c>
      <c r="J3859" s="84" t="s">
        <v>80</v>
      </c>
      <c r="K3859" s="98"/>
      <c r="L3859" s="98"/>
      <c r="M3859" s="98"/>
      <c r="N3859" s="83" t="s">
        <v>3780</v>
      </c>
      <c r="O3859" s="98">
        <v>145600</v>
      </c>
      <c r="P3859" s="81"/>
      <c r="Q3859" s="33"/>
      <c r="R3859" s="39" t="s">
        <v>2027</v>
      </c>
    </row>
    <row r="3860" spans="1:18" ht="18" customHeight="1" x14ac:dyDescent="0.15">
      <c r="A3860" s="30">
        <v>10</v>
      </c>
      <c r="B3860" s="31" t="s">
        <v>2023</v>
      </c>
      <c r="C3860" s="31">
        <v>1</v>
      </c>
      <c r="D3860" s="31" t="s">
        <v>2024</v>
      </c>
      <c r="E3860" s="31">
        <v>2</v>
      </c>
      <c r="F3860" s="31" t="s">
        <v>2036</v>
      </c>
      <c r="G3860" s="31">
        <v>9</v>
      </c>
      <c r="H3860" s="31" t="s">
        <v>30</v>
      </c>
      <c r="I3860" s="31">
        <v>1</v>
      </c>
      <c r="J3860" s="84" t="s">
        <v>80</v>
      </c>
      <c r="K3860" s="98"/>
      <c r="L3860" s="98"/>
      <c r="M3860" s="98"/>
      <c r="N3860" s="83" t="s">
        <v>3781</v>
      </c>
      <c r="O3860" s="98">
        <v>99000</v>
      </c>
      <c r="P3860" s="81"/>
      <c r="Q3860" s="33"/>
      <c r="R3860" s="39" t="s">
        <v>2027</v>
      </c>
    </row>
    <row r="3861" spans="1:18" ht="18" customHeight="1" x14ac:dyDescent="0.15">
      <c r="A3861" s="30">
        <v>10</v>
      </c>
      <c r="B3861" s="31" t="s">
        <v>2023</v>
      </c>
      <c r="C3861" s="31">
        <v>1</v>
      </c>
      <c r="D3861" s="31" t="s">
        <v>2024</v>
      </c>
      <c r="E3861" s="31">
        <v>2</v>
      </c>
      <c r="F3861" s="31" t="s">
        <v>2036</v>
      </c>
      <c r="G3861" s="31">
        <v>9</v>
      </c>
      <c r="H3861" s="31" t="s">
        <v>30</v>
      </c>
      <c r="I3861" s="31">
        <v>1</v>
      </c>
      <c r="J3861" s="84" t="s">
        <v>80</v>
      </c>
      <c r="K3861" s="98"/>
      <c r="L3861" s="98"/>
      <c r="M3861" s="98"/>
      <c r="N3861" s="83" t="s">
        <v>3782</v>
      </c>
      <c r="O3861" s="98">
        <v>540000</v>
      </c>
      <c r="P3861" s="81"/>
      <c r="Q3861" s="33"/>
      <c r="R3861" s="39" t="s">
        <v>2027</v>
      </c>
    </row>
    <row r="3862" spans="1:18" ht="18" customHeight="1" x14ac:dyDescent="0.15">
      <c r="A3862" s="30">
        <v>10</v>
      </c>
      <c r="B3862" s="31" t="s">
        <v>2023</v>
      </c>
      <c r="C3862" s="31">
        <v>1</v>
      </c>
      <c r="D3862" s="31" t="s">
        <v>2024</v>
      </c>
      <c r="E3862" s="31">
        <v>2</v>
      </c>
      <c r="F3862" s="31" t="s">
        <v>2036</v>
      </c>
      <c r="G3862" s="31">
        <v>9</v>
      </c>
      <c r="H3862" s="31" t="s">
        <v>30</v>
      </c>
      <c r="I3862" s="32">
        <v>2</v>
      </c>
      <c r="J3862" s="83" t="s">
        <v>31</v>
      </c>
      <c r="K3862" s="98">
        <v>330</v>
      </c>
      <c r="L3862" s="98">
        <v>191</v>
      </c>
      <c r="M3862" s="98">
        <f>K3862-L3862</f>
        <v>139</v>
      </c>
      <c r="N3862" s="83" t="s">
        <v>3783</v>
      </c>
      <c r="O3862" s="98">
        <v>60000</v>
      </c>
      <c r="P3862" s="81"/>
      <c r="Q3862" s="33"/>
      <c r="R3862" s="39" t="s">
        <v>2027</v>
      </c>
    </row>
    <row r="3863" spans="1:18" ht="18" customHeight="1" x14ac:dyDescent="0.15">
      <c r="A3863" s="30">
        <v>10</v>
      </c>
      <c r="B3863" s="31" t="s">
        <v>2023</v>
      </c>
      <c r="C3863" s="31">
        <v>1</v>
      </c>
      <c r="D3863" s="31" t="s">
        <v>2024</v>
      </c>
      <c r="E3863" s="31">
        <v>2</v>
      </c>
      <c r="F3863" s="31" t="s">
        <v>2036</v>
      </c>
      <c r="G3863" s="31">
        <v>9</v>
      </c>
      <c r="H3863" s="31" t="s">
        <v>30</v>
      </c>
      <c r="I3863" s="31">
        <v>2</v>
      </c>
      <c r="J3863" s="84" t="s">
        <v>31</v>
      </c>
      <c r="K3863" s="98"/>
      <c r="L3863" s="98"/>
      <c r="M3863" s="98"/>
      <c r="N3863" s="83" t="s">
        <v>2058</v>
      </c>
      <c r="O3863" s="98">
        <v>46460</v>
      </c>
      <c r="P3863" s="81"/>
      <c r="Q3863" s="33"/>
      <c r="R3863" s="39" t="s">
        <v>2027</v>
      </c>
    </row>
    <row r="3864" spans="1:18" ht="18" customHeight="1" x14ac:dyDescent="0.15">
      <c r="A3864" s="30">
        <v>10</v>
      </c>
      <c r="B3864" s="31" t="s">
        <v>2023</v>
      </c>
      <c r="C3864" s="31">
        <v>1</v>
      </c>
      <c r="D3864" s="31" t="s">
        <v>2024</v>
      </c>
      <c r="E3864" s="31">
        <v>2</v>
      </c>
      <c r="F3864" s="31" t="s">
        <v>2036</v>
      </c>
      <c r="G3864" s="31">
        <v>9</v>
      </c>
      <c r="H3864" s="31" t="s">
        <v>30</v>
      </c>
      <c r="I3864" s="31">
        <v>2</v>
      </c>
      <c r="J3864" s="84" t="s">
        <v>31</v>
      </c>
      <c r="K3864" s="98"/>
      <c r="L3864" s="98"/>
      <c r="M3864" s="98"/>
      <c r="N3864" s="83" t="s">
        <v>2059</v>
      </c>
      <c r="O3864" s="98">
        <v>46460</v>
      </c>
      <c r="P3864" s="81"/>
      <c r="Q3864" s="33"/>
      <c r="R3864" s="39" t="s">
        <v>2027</v>
      </c>
    </row>
    <row r="3865" spans="1:18" ht="18" customHeight="1" x14ac:dyDescent="0.15">
      <c r="A3865" s="30">
        <v>10</v>
      </c>
      <c r="B3865" s="31" t="s">
        <v>2023</v>
      </c>
      <c r="C3865" s="31">
        <v>1</v>
      </c>
      <c r="D3865" s="31" t="s">
        <v>2024</v>
      </c>
      <c r="E3865" s="31">
        <v>2</v>
      </c>
      <c r="F3865" s="31" t="s">
        <v>2036</v>
      </c>
      <c r="G3865" s="31">
        <v>9</v>
      </c>
      <c r="H3865" s="31" t="s">
        <v>30</v>
      </c>
      <c r="I3865" s="31">
        <v>2</v>
      </c>
      <c r="J3865" s="84" t="s">
        <v>31</v>
      </c>
      <c r="K3865" s="98"/>
      <c r="L3865" s="98"/>
      <c r="M3865" s="98"/>
      <c r="N3865" s="83" t="s">
        <v>2060</v>
      </c>
      <c r="O3865" s="98">
        <v>25800</v>
      </c>
      <c r="P3865" s="81"/>
      <c r="Q3865" s="33"/>
      <c r="R3865" s="39" t="s">
        <v>2027</v>
      </c>
    </row>
    <row r="3866" spans="1:18" ht="18" customHeight="1" x14ac:dyDescent="0.15">
      <c r="A3866" s="30">
        <v>10</v>
      </c>
      <c r="B3866" s="31" t="s">
        <v>2023</v>
      </c>
      <c r="C3866" s="31">
        <v>1</v>
      </c>
      <c r="D3866" s="31" t="s">
        <v>2024</v>
      </c>
      <c r="E3866" s="31">
        <v>2</v>
      </c>
      <c r="F3866" s="31" t="s">
        <v>2036</v>
      </c>
      <c r="G3866" s="31">
        <v>9</v>
      </c>
      <c r="H3866" s="31" t="s">
        <v>30</v>
      </c>
      <c r="I3866" s="31">
        <v>2</v>
      </c>
      <c r="J3866" s="84" t="s">
        <v>31</v>
      </c>
      <c r="K3866" s="98"/>
      <c r="L3866" s="98"/>
      <c r="M3866" s="98"/>
      <c r="N3866" s="83" t="s">
        <v>2061</v>
      </c>
      <c r="O3866" s="98">
        <v>10000</v>
      </c>
      <c r="P3866" s="81"/>
      <c r="Q3866" s="33"/>
      <c r="R3866" s="39" t="s">
        <v>2027</v>
      </c>
    </row>
    <row r="3867" spans="1:18" ht="18" customHeight="1" x14ac:dyDescent="0.15">
      <c r="A3867" s="30">
        <v>10</v>
      </c>
      <c r="B3867" s="31" t="s">
        <v>2023</v>
      </c>
      <c r="C3867" s="31">
        <v>1</v>
      </c>
      <c r="D3867" s="31" t="s">
        <v>2024</v>
      </c>
      <c r="E3867" s="31">
        <v>2</v>
      </c>
      <c r="F3867" s="31" t="s">
        <v>2036</v>
      </c>
      <c r="G3867" s="31">
        <v>9</v>
      </c>
      <c r="H3867" s="31" t="s">
        <v>30</v>
      </c>
      <c r="I3867" s="31">
        <v>2</v>
      </c>
      <c r="J3867" s="84" t="s">
        <v>31</v>
      </c>
      <c r="K3867" s="98"/>
      <c r="L3867" s="98"/>
      <c r="M3867" s="98"/>
      <c r="N3867" s="83" t="s">
        <v>2062</v>
      </c>
      <c r="O3867" s="98">
        <v>140400</v>
      </c>
      <c r="P3867" s="81"/>
      <c r="Q3867" s="33"/>
      <c r="R3867" s="39" t="s">
        <v>2027</v>
      </c>
    </row>
    <row r="3868" spans="1:18" ht="18" customHeight="1" x14ac:dyDescent="0.15">
      <c r="A3868" s="30">
        <v>10</v>
      </c>
      <c r="B3868" s="31" t="s">
        <v>2023</v>
      </c>
      <c r="C3868" s="31">
        <v>1</v>
      </c>
      <c r="D3868" s="31" t="s">
        <v>2024</v>
      </c>
      <c r="E3868" s="31">
        <v>2</v>
      </c>
      <c r="F3868" s="31" t="s">
        <v>2036</v>
      </c>
      <c r="G3868" s="31">
        <v>9</v>
      </c>
      <c r="H3868" s="31" t="s">
        <v>30</v>
      </c>
      <c r="I3868" s="32">
        <v>3</v>
      </c>
      <c r="J3868" s="83" t="s">
        <v>32</v>
      </c>
      <c r="K3868" s="98">
        <v>28</v>
      </c>
      <c r="L3868" s="98">
        <v>28</v>
      </c>
      <c r="M3868" s="98">
        <f>K3868-L3868</f>
        <v>0</v>
      </c>
      <c r="N3868" s="83" t="s">
        <v>2063</v>
      </c>
      <c r="O3868" s="98">
        <v>2900</v>
      </c>
      <c r="P3868" s="81"/>
      <c r="Q3868" s="33"/>
      <c r="R3868" s="39" t="s">
        <v>2027</v>
      </c>
    </row>
    <row r="3869" spans="1:18" ht="18" customHeight="1" x14ac:dyDescent="0.15">
      <c r="A3869" s="30">
        <v>10</v>
      </c>
      <c r="B3869" s="31" t="s">
        <v>2023</v>
      </c>
      <c r="C3869" s="31">
        <v>1</v>
      </c>
      <c r="D3869" s="31" t="s">
        <v>2024</v>
      </c>
      <c r="E3869" s="31">
        <v>2</v>
      </c>
      <c r="F3869" s="31" t="s">
        <v>2036</v>
      </c>
      <c r="G3869" s="31">
        <v>9</v>
      </c>
      <c r="H3869" s="31" t="s">
        <v>30</v>
      </c>
      <c r="I3869" s="31">
        <v>3</v>
      </c>
      <c r="J3869" s="84" t="s">
        <v>32</v>
      </c>
      <c r="K3869" s="98"/>
      <c r="L3869" s="98"/>
      <c r="M3869" s="98"/>
      <c r="N3869" s="83" t="s">
        <v>2064</v>
      </c>
      <c r="O3869" s="98">
        <v>25000</v>
      </c>
      <c r="P3869" s="81"/>
      <c r="Q3869" s="33"/>
      <c r="R3869" s="39" t="s">
        <v>2027</v>
      </c>
    </row>
    <row r="3870" spans="1:18" ht="18" customHeight="1" x14ac:dyDescent="0.15">
      <c r="A3870" s="30">
        <v>10</v>
      </c>
      <c r="B3870" s="31" t="s">
        <v>2023</v>
      </c>
      <c r="C3870" s="31">
        <v>1</v>
      </c>
      <c r="D3870" s="31" t="s">
        <v>2024</v>
      </c>
      <c r="E3870" s="31">
        <v>2</v>
      </c>
      <c r="F3870" s="31" t="s">
        <v>2036</v>
      </c>
      <c r="G3870" s="32">
        <v>10</v>
      </c>
      <c r="H3870" s="32" t="s">
        <v>99</v>
      </c>
      <c r="I3870" s="32"/>
      <c r="J3870" s="83"/>
      <c r="K3870" s="98"/>
      <c r="L3870" s="98"/>
      <c r="M3870" s="98"/>
      <c r="N3870" s="83"/>
      <c r="O3870" s="33"/>
      <c r="P3870" s="81"/>
      <c r="Q3870" s="33"/>
      <c r="R3870" s="39" t="s">
        <v>2027</v>
      </c>
    </row>
    <row r="3871" spans="1:18" ht="18" customHeight="1" x14ac:dyDescent="0.15">
      <c r="A3871" s="30">
        <v>10</v>
      </c>
      <c r="B3871" s="31" t="s">
        <v>2023</v>
      </c>
      <c r="C3871" s="31">
        <v>1</v>
      </c>
      <c r="D3871" s="31" t="s">
        <v>2024</v>
      </c>
      <c r="E3871" s="31">
        <v>2</v>
      </c>
      <c r="F3871" s="31" t="s">
        <v>2036</v>
      </c>
      <c r="G3871" s="31">
        <v>10</v>
      </c>
      <c r="H3871" s="31" t="s">
        <v>99</v>
      </c>
      <c r="I3871" s="32">
        <v>6</v>
      </c>
      <c r="J3871" s="83" t="s">
        <v>2065</v>
      </c>
      <c r="K3871" s="98">
        <v>50</v>
      </c>
      <c r="L3871" s="98">
        <v>50</v>
      </c>
      <c r="M3871" s="98">
        <f>K3871-L3871</f>
        <v>0</v>
      </c>
      <c r="N3871" s="83" t="s">
        <v>2066</v>
      </c>
      <c r="O3871" s="98">
        <v>50000</v>
      </c>
      <c r="P3871" s="81"/>
      <c r="Q3871" s="33"/>
      <c r="R3871" s="39" t="s">
        <v>2027</v>
      </c>
    </row>
    <row r="3872" spans="1:18" ht="18" customHeight="1" x14ac:dyDescent="0.15">
      <c r="A3872" s="30">
        <v>10</v>
      </c>
      <c r="B3872" s="31" t="s">
        <v>2023</v>
      </c>
      <c r="C3872" s="31">
        <v>1</v>
      </c>
      <c r="D3872" s="31" t="s">
        <v>2024</v>
      </c>
      <c r="E3872" s="31">
        <v>2</v>
      </c>
      <c r="F3872" s="31" t="s">
        <v>2036</v>
      </c>
      <c r="G3872" s="32">
        <v>11</v>
      </c>
      <c r="H3872" s="32" t="s">
        <v>33</v>
      </c>
      <c r="I3872" s="32"/>
      <c r="J3872" s="83"/>
      <c r="K3872" s="98"/>
      <c r="L3872" s="98"/>
      <c r="M3872" s="98"/>
      <c r="N3872" s="83"/>
      <c r="O3872" s="33"/>
      <c r="P3872" s="81"/>
      <c r="Q3872" s="33"/>
      <c r="R3872" s="39" t="s">
        <v>2027</v>
      </c>
    </row>
    <row r="3873" spans="1:18" ht="18" customHeight="1" x14ac:dyDescent="0.15">
      <c r="A3873" s="30">
        <v>10</v>
      </c>
      <c r="B3873" s="31" t="s">
        <v>2023</v>
      </c>
      <c r="C3873" s="31">
        <v>1</v>
      </c>
      <c r="D3873" s="31" t="s">
        <v>2024</v>
      </c>
      <c r="E3873" s="31">
        <v>2</v>
      </c>
      <c r="F3873" s="31" t="s">
        <v>2036</v>
      </c>
      <c r="G3873" s="31">
        <v>11</v>
      </c>
      <c r="H3873" s="31" t="s">
        <v>33</v>
      </c>
      <c r="I3873" s="32">
        <v>1</v>
      </c>
      <c r="J3873" s="83" t="s">
        <v>34</v>
      </c>
      <c r="K3873" s="98">
        <v>1190</v>
      </c>
      <c r="L3873" s="98">
        <v>690</v>
      </c>
      <c r="M3873" s="98">
        <f>K3873-L3873</f>
        <v>500</v>
      </c>
      <c r="N3873" s="83" t="s">
        <v>1084</v>
      </c>
      <c r="O3873" s="98">
        <v>250000</v>
      </c>
      <c r="P3873" s="81"/>
      <c r="Q3873" s="33"/>
      <c r="R3873" s="39" t="s">
        <v>2027</v>
      </c>
    </row>
    <row r="3874" spans="1:18" ht="18" customHeight="1" x14ac:dyDescent="0.15">
      <c r="A3874" s="30">
        <v>10</v>
      </c>
      <c r="B3874" s="31" t="s">
        <v>2023</v>
      </c>
      <c r="C3874" s="31">
        <v>1</v>
      </c>
      <c r="D3874" s="31" t="s">
        <v>2024</v>
      </c>
      <c r="E3874" s="31">
        <v>2</v>
      </c>
      <c r="F3874" s="31" t="s">
        <v>2036</v>
      </c>
      <c r="G3874" s="31">
        <v>11</v>
      </c>
      <c r="H3874" s="31" t="s">
        <v>33</v>
      </c>
      <c r="I3874" s="31">
        <v>1</v>
      </c>
      <c r="J3874" s="84" t="s">
        <v>34</v>
      </c>
      <c r="K3874" s="98"/>
      <c r="L3874" s="98"/>
      <c r="M3874" s="98"/>
      <c r="N3874" s="83" t="s">
        <v>3784</v>
      </c>
      <c r="O3874" s="98">
        <v>360000</v>
      </c>
      <c r="P3874" s="81"/>
      <c r="Q3874" s="33"/>
      <c r="R3874" s="39" t="s">
        <v>2027</v>
      </c>
    </row>
    <row r="3875" spans="1:18" ht="18" customHeight="1" x14ac:dyDescent="0.15">
      <c r="A3875" s="30">
        <v>10</v>
      </c>
      <c r="B3875" s="31" t="s">
        <v>2023</v>
      </c>
      <c r="C3875" s="31">
        <v>1</v>
      </c>
      <c r="D3875" s="31" t="s">
        <v>2024</v>
      </c>
      <c r="E3875" s="31">
        <v>2</v>
      </c>
      <c r="F3875" s="31" t="s">
        <v>2036</v>
      </c>
      <c r="G3875" s="31">
        <v>11</v>
      </c>
      <c r="H3875" s="31" t="s">
        <v>33</v>
      </c>
      <c r="I3875" s="31">
        <v>1</v>
      </c>
      <c r="J3875" s="84" t="s">
        <v>34</v>
      </c>
      <c r="K3875" s="98"/>
      <c r="L3875" s="98"/>
      <c r="M3875" s="98"/>
      <c r="N3875" s="83" t="s">
        <v>2067</v>
      </c>
      <c r="O3875" s="98">
        <v>50000</v>
      </c>
      <c r="P3875" s="81"/>
      <c r="Q3875" s="33"/>
      <c r="R3875" s="39" t="s">
        <v>2027</v>
      </c>
    </row>
    <row r="3876" spans="1:18" ht="18" customHeight="1" x14ac:dyDescent="0.15">
      <c r="A3876" s="30">
        <v>10</v>
      </c>
      <c r="B3876" s="31" t="s">
        <v>2023</v>
      </c>
      <c r="C3876" s="31">
        <v>1</v>
      </c>
      <c r="D3876" s="31" t="s">
        <v>2024</v>
      </c>
      <c r="E3876" s="31">
        <v>2</v>
      </c>
      <c r="F3876" s="31" t="s">
        <v>2036</v>
      </c>
      <c r="G3876" s="31">
        <v>11</v>
      </c>
      <c r="H3876" s="31" t="s">
        <v>33</v>
      </c>
      <c r="I3876" s="31">
        <v>1</v>
      </c>
      <c r="J3876" s="84" t="s">
        <v>34</v>
      </c>
      <c r="K3876" s="98"/>
      <c r="L3876" s="98"/>
      <c r="M3876" s="98"/>
      <c r="N3876" s="83" t="s">
        <v>2068</v>
      </c>
      <c r="O3876" s="98">
        <v>30000</v>
      </c>
      <c r="P3876" s="81"/>
      <c r="Q3876" s="33"/>
      <c r="R3876" s="39" t="s">
        <v>2027</v>
      </c>
    </row>
    <row r="3877" spans="1:18" ht="18" customHeight="1" x14ac:dyDescent="0.15">
      <c r="A3877" s="30">
        <v>10</v>
      </c>
      <c r="B3877" s="31" t="s">
        <v>2023</v>
      </c>
      <c r="C3877" s="31">
        <v>1</v>
      </c>
      <c r="D3877" s="31" t="s">
        <v>2024</v>
      </c>
      <c r="E3877" s="31">
        <v>2</v>
      </c>
      <c r="F3877" s="31" t="s">
        <v>2036</v>
      </c>
      <c r="G3877" s="31">
        <v>11</v>
      </c>
      <c r="H3877" s="31" t="s">
        <v>33</v>
      </c>
      <c r="I3877" s="31">
        <v>1</v>
      </c>
      <c r="J3877" s="84" t="s">
        <v>34</v>
      </c>
      <c r="K3877" s="98"/>
      <c r="L3877" s="98"/>
      <c r="M3877" s="98"/>
      <c r="N3877" s="83" t="s">
        <v>2069</v>
      </c>
      <c r="O3877" s="98">
        <v>500000</v>
      </c>
      <c r="P3877" s="81"/>
      <c r="Q3877" s="33"/>
      <c r="R3877" s="39" t="s">
        <v>2027</v>
      </c>
    </row>
    <row r="3878" spans="1:18" ht="18" customHeight="1" x14ac:dyDescent="0.15">
      <c r="A3878" s="30">
        <v>10</v>
      </c>
      <c r="B3878" s="31" t="s">
        <v>2023</v>
      </c>
      <c r="C3878" s="31">
        <v>1</v>
      </c>
      <c r="D3878" s="31" t="s">
        <v>2024</v>
      </c>
      <c r="E3878" s="31">
        <v>2</v>
      </c>
      <c r="F3878" s="31" t="s">
        <v>2036</v>
      </c>
      <c r="G3878" s="31">
        <v>11</v>
      </c>
      <c r="H3878" s="31" t="s">
        <v>33</v>
      </c>
      <c r="I3878" s="32">
        <v>3</v>
      </c>
      <c r="J3878" s="83" t="s">
        <v>35</v>
      </c>
      <c r="K3878" s="98">
        <v>20</v>
      </c>
      <c r="L3878" s="98">
        <v>30</v>
      </c>
      <c r="M3878" s="98">
        <f t="shared" ref="M3878:M3880" si="232">K3878-L3878</f>
        <v>-10</v>
      </c>
      <c r="N3878" s="83" t="s">
        <v>2070</v>
      </c>
      <c r="O3878" s="98">
        <v>20000</v>
      </c>
      <c r="P3878" s="81"/>
      <c r="Q3878" s="33"/>
      <c r="R3878" s="39" t="s">
        <v>2027</v>
      </c>
    </row>
    <row r="3879" spans="1:18" ht="18" customHeight="1" x14ac:dyDescent="0.15">
      <c r="A3879" s="30">
        <v>10</v>
      </c>
      <c r="B3879" s="31" t="s">
        <v>2023</v>
      </c>
      <c r="C3879" s="31">
        <v>1</v>
      </c>
      <c r="D3879" s="31" t="s">
        <v>2024</v>
      </c>
      <c r="E3879" s="31">
        <v>2</v>
      </c>
      <c r="F3879" s="31" t="s">
        <v>2036</v>
      </c>
      <c r="G3879" s="31">
        <v>11</v>
      </c>
      <c r="H3879" s="31" t="s">
        <v>33</v>
      </c>
      <c r="I3879" s="32">
        <v>4</v>
      </c>
      <c r="J3879" s="83" t="s">
        <v>111</v>
      </c>
      <c r="K3879" s="98">
        <v>10</v>
      </c>
      <c r="L3879" s="98">
        <v>10</v>
      </c>
      <c r="M3879" s="98">
        <f t="shared" si="232"/>
        <v>0</v>
      </c>
      <c r="N3879" s="83" t="s">
        <v>2071</v>
      </c>
      <c r="O3879" s="98">
        <v>10000</v>
      </c>
      <c r="P3879" s="81"/>
      <c r="Q3879" s="33"/>
      <c r="R3879" s="39" t="s">
        <v>2027</v>
      </c>
    </row>
    <row r="3880" spans="1:18" ht="18" customHeight="1" x14ac:dyDescent="0.15">
      <c r="A3880" s="30">
        <v>10</v>
      </c>
      <c r="B3880" s="31" t="s">
        <v>2023</v>
      </c>
      <c r="C3880" s="31">
        <v>1</v>
      </c>
      <c r="D3880" s="31" t="s">
        <v>2024</v>
      </c>
      <c r="E3880" s="31">
        <v>2</v>
      </c>
      <c r="F3880" s="31" t="s">
        <v>2036</v>
      </c>
      <c r="G3880" s="31">
        <v>11</v>
      </c>
      <c r="H3880" s="31" t="s">
        <v>33</v>
      </c>
      <c r="I3880" s="32">
        <v>5</v>
      </c>
      <c r="J3880" s="83" t="s">
        <v>47</v>
      </c>
      <c r="K3880" s="98">
        <v>480</v>
      </c>
      <c r="L3880" s="98">
        <v>0</v>
      </c>
      <c r="M3880" s="98">
        <f t="shared" si="232"/>
        <v>480</v>
      </c>
      <c r="N3880" s="83" t="s">
        <v>2072</v>
      </c>
      <c r="O3880" s="98">
        <v>480000</v>
      </c>
      <c r="P3880" s="81"/>
      <c r="Q3880" s="33"/>
      <c r="R3880" s="39" t="s">
        <v>2027</v>
      </c>
    </row>
    <row r="3881" spans="1:18" ht="18" customHeight="1" x14ac:dyDescent="0.15">
      <c r="A3881" s="30">
        <v>10</v>
      </c>
      <c r="B3881" s="31" t="s">
        <v>2023</v>
      </c>
      <c r="C3881" s="31">
        <v>1</v>
      </c>
      <c r="D3881" s="31" t="s">
        <v>2024</v>
      </c>
      <c r="E3881" s="31">
        <v>2</v>
      </c>
      <c r="F3881" s="31" t="s">
        <v>2036</v>
      </c>
      <c r="G3881" s="31">
        <v>11</v>
      </c>
      <c r="H3881" s="31" t="s">
        <v>33</v>
      </c>
      <c r="I3881" s="31">
        <v>5</v>
      </c>
      <c r="J3881" s="84" t="s">
        <v>47</v>
      </c>
      <c r="K3881" s="98"/>
      <c r="L3881" s="98"/>
      <c r="M3881" s="98"/>
      <c r="N3881" s="83" t="s">
        <v>2073</v>
      </c>
      <c r="O3881" s="98"/>
      <c r="P3881" s="81"/>
      <c r="Q3881" s="33"/>
      <c r="R3881" s="39" t="s">
        <v>2027</v>
      </c>
    </row>
    <row r="3882" spans="1:18" ht="18" customHeight="1" x14ac:dyDescent="0.15">
      <c r="A3882" s="30">
        <v>10</v>
      </c>
      <c r="B3882" s="31" t="s">
        <v>2023</v>
      </c>
      <c r="C3882" s="31">
        <v>1</v>
      </c>
      <c r="D3882" s="31" t="s">
        <v>2024</v>
      </c>
      <c r="E3882" s="31">
        <v>2</v>
      </c>
      <c r="F3882" s="31" t="s">
        <v>2036</v>
      </c>
      <c r="G3882" s="31">
        <v>11</v>
      </c>
      <c r="H3882" s="31" t="s">
        <v>33</v>
      </c>
      <c r="I3882" s="32">
        <v>8</v>
      </c>
      <c r="J3882" s="83" t="s">
        <v>815</v>
      </c>
      <c r="K3882" s="98">
        <v>50</v>
      </c>
      <c r="L3882" s="98">
        <v>50</v>
      </c>
      <c r="M3882" s="98">
        <f>K3882-L3882</f>
        <v>0</v>
      </c>
      <c r="N3882" s="83" t="s">
        <v>3785</v>
      </c>
      <c r="O3882" s="98">
        <v>30240</v>
      </c>
      <c r="P3882" s="81"/>
      <c r="Q3882" s="33"/>
      <c r="R3882" s="39" t="s">
        <v>2027</v>
      </c>
    </row>
    <row r="3883" spans="1:18" ht="18" customHeight="1" x14ac:dyDescent="0.15">
      <c r="A3883" s="30">
        <v>10</v>
      </c>
      <c r="B3883" s="31" t="s">
        <v>2023</v>
      </c>
      <c r="C3883" s="31">
        <v>1</v>
      </c>
      <c r="D3883" s="31" t="s">
        <v>2024</v>
      </c>
      <c r="E3883" s="31">
        <v>2</v>
      </c>
      <c r="F3883" s="31" t="s">
        <v>2036</v>
      </c>
      <c r="G3883" s="31">
        <v>11</v>
      </c>
      <c r="H3883" s="31" t="s">
        <v>33</v>
      </c>
      <c r="I3883" s="31">
        <v>8</v>
      </c>
      <c r="J3883" s="84" t="s">
        <v>815</v>
      </c>
      <c r="K3883" s="98"/>
      <c r="L3883" s="98"/>
      <c r="M3883" s="98"/>
      <c r="N3883" s="83" t="s">
        <v>2074</v>
      </c>
      <c r="O3883" s="98">
        <v>9400</v>
      </c>
      <c r="P3883" s="81"/>
      <c r="Q3883" s="33"/>
      <c r="R3883" s="39" t="s">
        <v>2027</v>
      </c>
    </row>
    <row r="3884" spans="1:18" ht="18" customHeight="1" x14ac:dyDescent="0.15">
      <c r="A3884" s="30">
        <v>10</v>
      </c>
      <c r="B3884" s="31" t="s">
        <v>2023</v>
      </c>
      <c r="C3884" s="31">
        <v>1</v>
      </c>
      <c r="D3884" s="31" t="s">
        <v>2024</v>
      </c>
      <c r="E3884" s="31">
        <v>2</v>
      </c>
      <c r="F3884" s="31" t="s">
        <v>2036</v>
      </c>
      <c r="G3884" s="31">
        <v>11</v>
      </c>
      <c r="H3884" s="31" t="s">
        <v>33</v>
      </c>
      <c r="I3884" s="31">
        <v>8</v>
      </c>
      <c r="J3884" s="84" t="s">
        <v>815</v>
      </c>
      <c r="K3884" s="98"/>
      <c r="L3884" s="98"/>
      <c r="M3884" s="98"/>
      <c r="N3884" s="83" t="s">
        <v>2075</v>
      </c>
      <c r="O3884" s="98">
        <v>10000</v>
      </c>
      <c r="P3884" s="81"/>
      <c r="Q3884" s="33"/>
      <c r="R3884" s="39" t="s">
        <v>2027</v>
      </c>
    </row>
    <row r="3885" spans="1:18" ht="18" customHeight="1" x14ac:dyDescent="0.15">
      <c r="A3885" s="30">
        <v>10</v>
      </c>
      <c r="B3885" s="31" t="s">
        <v>2023</v>
      </c>
      <c r="C3885" s="31">
        <v>1</v>
      </c>
      <c r="D3885" s="31" t="s">
        <v>2024</v>
      </c>
      <c r="E3885" s="31">
        <v>2</v>
      </c>
      <c r="F3885" s="31" t="s">
        <v>2036</v>
      </c>
      <c r="G3885" s="32">
        <v>12</v>
      </c>
      <c r="H3885" s="32" t="s">
        <v>36</v>
      </c>
      <c r="I3885" s="32"/>
      <c r="J3885" s="83"/>
      <c r="K3885" s="98"/>
      <c r="L3885" s="98"/>
      <c r="M3885" s="98"/>
      <c r="N3885" s="83"/>
      <c r="O3885" s="33"/>
      <c r="P3885" s="81"/>
      <c r="Q3885" s="33"/>
      <c r="R3885" s="39" t="s">
        <v>2027</v>
      </c>
    </row>
    <row r="3886" spans="1:18" ht="18" customHeight="1" x14ac:dyDescent="0.15">
      <c r="A3886" s="30">
        <v>10</v>
      </c>
      <c r="B3886" s="31" t="s">
        <v>2023</v>
      </c>
      <c r="C3886" s="31">
        <v>1</v>
      </c>
      <c r="D3886" s="31" t="s">
        <v>2024</v>
      </c>
      <c r="E3886" s="31">
        <v>2</v>
      </c>
      <c r="F3886" s="31" t="s">
        <v>2036</v>
      </c>
      <c r="G3886" s="31">
        <v>12</v>
      </c>
      <c r="H3886" s="31" t="s">
        <v>36</v>
      </c>
      <c r="I3886" s="32">
        <v>1</v>
      </c>
      <c r="J3886" s="83" t="s">
        <v>37</v>
      </c>
      <c r="K3886" s="98">
        <v>1042</v>
      </c>
      <c r="L3886" s="98">
        <v>742</v>
      </c>
      <c r="M3886" s="98">
        <f>K3886-L3886</f>
        <v>300</v>
      </c>
      <c r="N3886" s="83" t="s">
        <v>3786</v>
      </c>
      <c r="O3886" s="98">
        <v>66000</v>
      </c>
      <c r="P3886" s="81"/>
      <c r="Q3886" s="33"/>
      <c r="R3886" s="39" t="s">
        <v>2027</v>
      </c>
    </row>
    <row r="3887" spans="1:18" ht="18" customHeight="1" x14ac:dyDescent="0.15">
      <c r="A3887" s="30">
        <v>10</v>
      </c>
      <c r="B3887" s="31" t="s">
        <v>2023</v>
      </c>
      <c r="C3887" s="31">
        <v>1</v>
      </c>
      <c r="D3887" s="31" t="s">
        <v>2024</v>
      </c>
      <c r="E3887" s="31">
        <v>2</v>
      </c>
      <c r="F3887" s="31" t="s">
        <v>2036</v>
      </c>
      <c r="G3887" s="31">
        <v>12</v>
      </c>
      <c r="H3887" s="31" t="s">
        <v>36</v>
      </c>
      <c r="I3887" s="31">
        <v>1</v>
      </c>
      <c r="J3887" s="84" t="s">
        <v>37</v>
      </c>
      <c r="K3887" s="98"/>
      <c r="L3887" s="98"/>
      <c r="M3887" s="98"/>
      <c r="N3887" s="83" t="s">
        <v>2076</v>
      </c>
      <c r="O3887" s="98">
        <v>10000</v>
      </c>
      <c r="P3887" s="81"/>
      <c r="Q3887" s="33"/>
      <c r="R3887" s="39" t="s">
        <v>2027</v>
      </c>
    </row>
    <row r="3888" spans="1:18" ht="18" customHeight="1" x14ac:dyDescent="0.15">
      <c r="A3888" s="30">
        <v>10</v>
      </c>
      <c r="B3888" s="31" t="s">
        <v>2023</v>
      </c>
      <c r="C3888" s="31">
        <v>1</v>
      </c>
      <c r="D3888" s="31" t="s">
        <v>2024</v>
      </c>
      <c r="E3888" s="31">
        <v>2</v>
      </c>
      <c r="F3888" s="31" t="s">
        <v>2036</v>
      </c>
      <c r="G3888" s="31">
        <v>12</v>
      </c>
      <c r="H3888" s="31" t="s">
        <v>36</v>
      </c>
      <c r="I3888" s="31">
        <v>1</v>
      </c>
      <c r="J3888" s="84" t="s">
        <v>37</v>
      </c>
      <c r="K3888" s="98"/>
      <c r="L3888" s="98"/>
      <c r="M3888" s="98"/>
      <c r="N3888" s="83" t="s">
        <v>2077</v>
      </c>
      <c r="O3888" s="98">
        <v>6000</v>
      </c>
      <c r="P3888" s="81"/>
      <c r="Q3888" s="33"/>
      <c r="R3888" s="39" t="s">
        <v>2027</v>
      </c>
    </row>
    <row r="3889" spans="1:18" ht="18" customHeight="1" x14ac:dyDescent="0.15">
      <c r="A3889" s="30">
        <v>10</v>
      </c>
      <c r="B3889" s="31" t="s">
        <v>2023</v>
      </c>
      <c r="C3889" s="31">
        <v>1</v>
      </c>
      <c r="D3889" s="31" t="s">
        <v>2024</v>
      </c>
      <c r="E3889" s="31">
        <v>2</v>
      </c>
      <c r="F3889" s="31" t="s">
        <v>2036</v>
      </c>
      <c r="G3889" s="31">
        <v>12</v>
      </c>
      <c r="H3889" s="31" t="s">
        <v>36</v>
      </c>
      <c r="I3889" s="31">
        <v>1</v>
      </c>
      <c r="J3889" s="84" t="s">
        <v>37</v>
      </c>
      <c r="K3889" s="98"/>
      <c r="L3889" s="98"/>
      <c r="M3889" s="98"/>
      <c r="N3889" s="83" t="s">
        <v>3787</v>
      </c>
      <c r="O3889" s="98">
        <v>660000</v>
      </c>
      <c r="P3889" s="81"/>
      <c r="Q3889" s="33"/>
      <c r="R3889" s="39" t="s">
        <v>2027</v>
      </c>
    </row>
    <row r="3890" spans="1:18" ht="18" customHeight="1" x14ac:dyDescent="0.15">
      <c r="A3890" s="30">
        <v>10</v>
      </c>
      <c r="B3890" s="31" t="s">
        <v>2023</v>
      </c>
      <c r="C3890" s="31">
        <v>1</v>
      </c>
      <c r="D3890" s="31" t="s">
        <v>2024</v>
      </c>
      <c r="E3890" s="31">
        <v>2</v>
      </c>
      <c r="F3890" s="31" t="s">
        <v>2036</v>
      </c>
      <c r="G3890" s="31">
        <v>12</v>
      </c>
      <c r="H3890" s="31" t="s">
        <v>36</v>
      </c>
      <c r="I3890" s="31">
        <v>1</v>
      </c>
      <c r="J3890" s="84" t="s">
        <v>37</v>
      </c>
      <c r="K3890" s="98"/>
      <c r="L3890" s="98"/>
      <c r="M3890" s="98"/>
      <c r="N3890" s="83" t="s">
        <v>2078</v>
      </c>
      <c r="O3890" s="98">
        <v>300000</v>
      </c>
      <c r="P3890" s="81"/>
      <c r="Q3890" s="33"/>
      <c r="R3890" s="39" t="s">
        <v>2027</v>
      </c>
    </row>
    <row r="3891" spans="1:18" ht="18" customHeight="1" x14ac:dyDescent="0.15">
      <c r="A3891" s="30">
        <v>10</v>
      </c>
      <c r="B3891" s="31" t="s">
        <v>2023</v>
      </c>
      <c r="C3891" s="31">
        <v>1</v>
      </c>
      <c r="D3891" s="31" t="s">
        <v>2024</v>
      </c>
      <c r="E3891" s="31">
        <v>2</v>
      </c>
      <c r="F3891" s="31" t="s">
        <v>2036</v>
      </c>
      <c r="G3891" s="31">
        <v>12</v>
      </c>
      <c r="H3891" s="31" t="s">
        <v>36</v>
      </c>
      <c r="I3891" s="32">
        <v>3</v>
      </c>
      <c r="J3891" s="83" t="s">
        <v>6</v>
      </c>
      <c r="K3891" s="98">
        <v>1620</v>
      </c>
      <c r="L3891" s="98">
        <v>0</v>
      </c>
      <c r="M3891" s="98">
        <f t="shared" ref="M3891:M3892" si="233">K3891-L3891</f>
        <v>1620</v>
      </c>
      <c r="N3891" s="83" t="s">
        <v>2079</v>
      </c>
      <c r="O3891" s="98">
        <v>1620000</v>
      </c>
      <c r="P3891" s="81"/>
      <c r="Q3891" s="33"/>
      <c r="R3891" s="39" t="s">
        <v>2027</v>
      </c>
    </row>
    <row r="3892" spans="1:18" ht="18" customHeight="1" x14ac:dyDescent="0.15">
      <c r="A3892" s="30">
        <v>10</v>
      </c>
      <c r="B3892" s="31" t="s">
        <v>2023</v>
      </c>
      <c r="C3892" s="31">
        <v>1</v>
      </c>
      <c r="D3892" s="31" t="s">
        <v>2024</v>
      </c>
      <c r="E3892" s="31">
        <v>2</v>
      </c>
      <c r="F3892" s="31" t="s">
        <v>2036</v>
      </c>
      <c r="G3892" s="31">
        <v>12</v>
      </c>
      <c r="H3892" s="31" t="s">
        <v>36</v>
      </c>
      <c r="I3892" s="32">
        <v>11</v>
      </c>
      <c r="J3892" s="83" t="s">
        <v>38</v>
      </c>
      <c r="K3892" s="98">
        <v>37</v>
      </c>
      <c r="L3892" s="98">
        <v>17</v>
      </c>
      <c r="M3892" s="98">
        <f t="shared" si="233"/>
        <v>20</v>
      </c>
      <c r="N3892" s="83" t="s">
        <v>2080</v>
      </c>
      <c r="O3892" s="98">
        <v>5000</v>
      </c>
      <c r="P3892" s="81"/>
      <c r="Q3892" s="33"/>
      <c r="R3892" s="39" t="s">
        <v>2027</v>
      </c>
    </row>
    <row r="3893" spans="1:18" ht="18" customHeight="1" x14ac:dyDescent="0.15">
      <c r="A3893" s="30">
        <v>10</v>
      </c>
      <c r="B3893" s="31" t="s">
        <v>2023</v>
      </c>
      <c r="C3893" s="31">
        <v>1</v>
      </c>
      <c r="D3893" s="31" t="s">
        <v>2024</v>
      </c>
      <c r="E3893" s="31">
        <v>2</v>
      </c>
      <c r="F3893" s="31" t="s">
        <v>2036</v>
      </c>
      <c r="G3893" s="31">
        <v>12</v>
      </c>
      <c r="H3893" s="31" t="s">
        <v>36</v>
      </c>
      <c r="I3893" s="31">
        <v>11</v>
      </c>
      <c r="J3893" s="84" t="s">
        <v>38</v>
      </c>
      <c r="K3893" s="98"/>
      <c r="L3893" s="98"/>
      <c r="M3893" s="98"/>
      <c r="N3893" s="83" t="s">
        <v>2081</v>
      </c>
      <c r="O3893" s="98">
        <v>12000</v>
      </c>
      <c r="P3893" s="81"/>
      <c r="Q3893" s="33"/>
      <c r="R3893" s="39" t="s">
        <v>2027</v>
      </c>
    </row>
    <row r="3894" spans="1:18" ht="18" customHeight="1" x14ac:dyDescent="0.15">
      <c r="A3894" s="30">
        <v>10</v>
      </c>
      <c r="B3894" s="31" t="s">
        <v>2023</v>
      </c>
      <c r="C3894" s="31">
        <v>1</v>
      </c>
      <c r="D3894" s="31" t="s">
        <v>2024</v>
      </c>
      <c r="E3894" s="31">
        <v>2</v>
      </c>
      <c r="F3894" s="31" t="s">
        <v>2036</v>
      </c>
      <c r="G3894" s="31">
        <v>12</v>
      </c>
      <c r="H3894" s="31" t="s">
        <v>36</v>
      </c>
      <c r="I3894" s="31">
        <v>11</v>
      </c>
      <c r="J3894" s="84" t="s">
        <v>38</v>
      </c>
      <c r="K3894" s="98"/>
      <c r="L3894" s="98"/>
      <c r="M3894" s="98"/>
      <c r="N3894" s="83" t="s">
        <v>2082</v>
      </c>
      <c r="O3894" s="98">
        <v>20000</v>
      </c>
      <c r="P3894" s="81"/>
      <c r="Q3894" s="33"/>
      <c r="R3894" s="39" t="s">
        <v>2027</v>
      </c>
    </row>
    <row r="3895" spans="1:18" ht="18" customHeight="1" x14ac:dyDescent="0.15">
      <c r="A3895" s="30">
        <v>10</v>
      </c>
      <c r="B3895" s="31" t="s">
        <v>2023</v>
      </c>
      <c r="C3895" s="31">
        <v>1</v>
      </c>
      <c r="D3895" s="31" t="s">
        <v>2024</v>
      </c>
      <c r="E3895" s="31">
        <v>2</v>
      </c>
      <c r="F3895" s="31" t="s">
        <v>2036</v>
      </c>
      <c r="G3895" s="32">
        <v>13</v>
      </c>
      <c r="H3895" s="32" t="s">
        <v>39</v>
      </c>
      <c r="I3895" s="32"/>
      <c r="J3895" s="83"/>
      <c r="K3895" s="98"/>
      <c r="L3895" s="98"/>
      <c r="M3895" s="98"/>
      <c r="N3895" s="83"/>
      <c r="O3895" s="33"/>
      <c r="P3895" s="81"/>
      <c r="Q3895" s="33"/>
      <c r="R3895" s="39" t="s">
        <v>2027</v>
      </c>
    </row>
    <row r="3896" spans="1:18" ht="18" customHeight="1" x14ac:dyDescent="0.15">
      <c r="A3896" s="30">
        <v>10</v>
      </c>
      <c r="B3896" s="31" t="s">
        <v>2023</v>
      </c>
      <c r="C3896" s="31">
        <v>1</v>
      </c>
      <c r="D3896" s="31" t="s">
        <v>2024</v>
      </c>
      <c r="E3896" s="31">
        <v>2</v>
      </c>
      <c r="F3896" s="31" t="s">
        <v>2036</v>
      </c>
      <c r="G3896" s="31">
        <v>13</v>
      </c>
      <c r="H3896" s="31" t="s">
        <v>39</v>
      </c>
      <c r="I3896" s="32">
        <v>51</v>
      </c>
      <c r="J3896" s="83" t="s">
        <v>175</v>
      </c>
      <c r="K3896" s="98">
        <v>220</v>
      </c>
      <c r="L3896" s="98">
        <v>216</v>
      </c>
      <c r="M3896" s="98">
        <f>K3896-L3896</f>
        <v>4</v>
      </c>
      <c r="N3896" s="83" t="s">
        <v>2083</v>
      </c>
      <c r="O3896" s="98">
        <v>220000</v>
      </c>
      <c r="P3896" s="81"/>
      <c r="Q3896" s="33"/>
      <c r="R3896" s="39" t="s">
        <v>2027</v>
      </c>
    </row>
    <row r="3897" spans="1:18" ht="18" customHeight="1" x14ac:dyDescent="0.15">
      <c r="A3897" s="30">
        <v>10</v>
      </c>
      <c r="B3897" s="31" t="s">
        <v>2023</v>
      </c>
      <c r="C3897" s="31">
        <v>1</v>
      </c>
      <c r="D3897" s="31" t="s">
        <v>2024</v>
      </c>
      <c r="E3897" s="31">
        <v>2</v>
      </c>
      <c r="F3897" s="31" t="s">
        <v>2036</v>
      </c>
      <c r="G3897" s="32">
        <v>14</v>
      </c>
      <c r="H3897" s="32" t="s">
        <v>40</v>
      </c>
      <c r="I3897" s="32"/>
      <c r="J3897" s="83"/>
      <c r="K3897" s="98"/>
      <c r="L3897" s="98"/>
      <c r="M3897" s="98"/>
      <c r="N3897" s="83"/>
      <c r="O3897" s="33"/>
      <c r="P3897" s="81"/>
      <c r="Q3897" s="33"/>
      <c r="R3897" s="39" t="s">
        <v>2027</v>
      </c>
    </row>
    <row r="3898" spans="1:18" ht="18" customHeight="1" x14ac:dyDescent="0.15">
      <c r="A3898" s="30">
        <v>10</v>
      </c>
      <c r="B3898" s="31" t="s">
        <v>2023</v>
      </c>
      <c r="C3898" s="31">
        <v>1</v>
      </c>
      <c r="D3898" s="31" t="s">
        <v>2024</v>
      </c>
      <c r="E3898" s="31">
        <v>2</v>
      </c>
      <c r="F3898" s="31" t="s">
        <v>2036</v>
      </c>
      <c r="G3898" s="31">
        <v>14</v>
      </c>
      <c r="H3898" s="31" t="s">
        <v>40</v>
      </c>
      <c r="I3898" s="32">
        <v>1</v>
      </c>
      <c r="J3898" s="83" t="s">
        <v>41</v>
      </c>
      <c r="K3898" s="98">
        <v>30</v>
      </c>
      <c r="L3898" s="98">
        <v>30</v>
      </c>
      <c r="M3898" s="98">
        <f t="shared" ref="M3898:M3900" si="234">K3898-L3898</f>
        <v>0</v>
      </c>
      <c r="N3898" s="83" t="s">
        <v>2033</v>
      </c>
      <c r="O3898" s="98">
        <v>30000</v>
      </c>
      <c r="P3898" s="81"/>
      <c r="Q3898" s="33"/>
      <c r="R3898" s="39" t="s">
        <v>2027</v>
      </c>
    </row>
    <row r="3899" spans="1:18" ht="18" customHeight="1" x14ac:dyDescent="0.15">
      <c r="A3899" s="30">
        <v>10</v>
      </c>
      <c r="B3899" s="31" t="s">
        <v>2023</v>
      </c>
      <c r="C3899" s="31">
        <v>1</v>
      </c>
      <c r="D3899" s="31" t="s">
        <v>2024</v>
      </c>
      <c r="E3899" s="31">
        <v>2</v>
      </c>
      <c r="F3899" s="31" t="s">
        <v>2036</v>
      </c>
      <c r="G3899" s="31">
        <v>14</v>
      </c>
      <c r="H3899" s="31" t="s">
        <v>40</v>
      </c>
      <c r="I3899" s="32">
        <v>21</v>
      </c>
      <c r="J3899" s="83" t="s">
        <v>2084</v>
      </c>
      <c r="K3899" s="98">
        <v>840</v>
      </c>
      <c r="L3899" s="98">
        <v>0</v>
      </c>
      <c r="M3899" s="98">
        <f t="shared" si="234"/>
        <v>840</v>
      </c>
      <c r="N3899" s="83" t="s">
        <v>2085</v>
      </c>
      <c r="O3899" s="98">
        <v>840000</v>
      </c>
      <c r="P3899" s="81"/>
      <c r="Q3899" s="33"/>
      <c r="R3899" s="39" t="s">
        <v>2027</v>
      </c>
    </row>
    <row r="3900" spans="1:18" ht="18" customHeight="1" x14ac:dyDescent="0.15">
      <c r="A3900" s="30">
        <v>10</v>
      </c>
      <c r="B3900" s="31" t="s">
        <v>2023</v>
      </c>
      <c r="C3900" s="31">
        <v>1</v>
      </c>
      <c r="D3900" s="31" t="s">
        <v>2024</v>
      </c>
      <c r="E3900" s="31">
        <v>2</v>
      </c>
      <c r="F3900" s="31" t="s">
        <v>2036</v>
      </c>
      <c r="G3900" s="31">
        <v>14</v>
      </c>
      <c r="H3900" s="31" t="s">
        <v>40</v>
      </c>
      <c r="I3900" s="32">
        <v>41</v>
      </c>
      <c r="J3900" s="83" t="s">
        <v>182</v>
      </c>
      <c r="K3900" s="98">
        <v>354</v>
      </c>
      <c r="L3900" s="98">
        <v>350</v>
      </c>
      <c r="M3900" s="98">
        <f t="shared" si="234"/>
        <v>4</v>
      </c>
      <c r="N3900" s="83" t="s">
        <v>2086</v>
      </c>
      <c r="O3900" s="98">
        <v>353160</v>
      </c>
      <c r="P3900" s="81"/>
      <c r="Q3900" s="33"/>
      <c r="R3900" s="39" t="s">
        <v>2027</v>
      </c>
    </row>
    <row r="3901" spans="1:18" ht="18" customHeight="1" x14ac:dyDescent="0.15">
      <c r="A3901" s="30">
        <v>10</v>
      </c>
      <c r="B3901" s="31" t="s">
        <v>2023</v>
      </c>
      <c r="C3901" s="31">
        <v>1</v>
      </c>
      <c r="D3901" s="31" t="s">
        <v>2024</v>
      </c>
      <c r="E3901" s="31">
        <v>2</v>
      </c>
      <c r="F3901" s="31" t="s">
        <v>2036</v>
      </c>
      <c r="G3901" s="32">
        <v>15</v>
      </c>
      <c r="H3901" s="32" t="s">
        <v>50</v>
      </c>
      <c r="I3901" s="32"/>
      <c r="J3901" s="83"/>
      <c r="K3901" s="98"/>
      <c r="L3901" s="98"/>
      <c r="M3901" s="98"/>
      <c r="N3901" s="83"/>
      <c r="O3901" s="33"/>
      <c r="P3901" s="81"/>
      <c r="Q3901" s="33"/>
      <c r="R3901" s="39" t="s">
        <v>2027</v>
      </c>
    </row>
    <row r="3902" spans="1:18" ht="18" customHeight="1" x14ac:dyDescent="0.15">
      <c r="A3902" s="30">
        <v>10</v>
      </c>
      <c r="B3902" s="31" t="s">
        <v>2023</v>
      </c>
      <c r="C3902" s="31">
        <v>1</v>
      </c>
      <c r="D3902" s="31" t="s">
        <v>2024</v>
      </c>
      <c r="E3902" s="31">
        <v>2</v>
      </c>
      <c r="F3902" s="31" t="s">
        <v>2036</v>
      </c>
      <c r="G3902" s="31">
        <v>15</v>
      </c>
      <c r="H3902" s="31" t="s">
        <v>50</v>
      </c>
      <c r="I3902" s="32">
        <v>2</v>
      </c>
      <c r="J3902" s="83" t="s">
        <v>280</v>
      </c>
      <c r="K3902" s="98">
        <v>2000</v>
      </c>
      <c r="L3902" s="98">
        <v>0</v>
      </c>
      <c r="M3902" s="98">
        <f>K3902-L3902</f>
        <v>2000</v>
      </c>
      <c r="N3902" s="83" t="s">
        <v>2087</v>
      </c>
      <c r="O3902" s="98">
        <v>2000000</v>
      </c>
      <c r="P3902" s="81"/>
      <c r="Q3902" s="33"/>
      <c r="R3902" s="39" t="s">
        <v>2027</v>
      </c>
    </row>
    <row r="3903" spans="1:18" ht="18" customHeight="1" x14ac:dyDescent="0.15">
      <c r="A3903" s="30">
        <v>10</v>
      </c>
      <c r="B3903" s="31" t="s">
        <v>2023</v>
      </c>
      <c r="C3903" s="31">
        <v>1</v>
      </c>
      <c r="D3903" s="31" t="s">
        <v>2024</v>
      </c>
      <c r="E3903" s="31">
        <v>2</v>
      </c>
      <c r="F3903" s="31" t="s">
        <v>2036</v>
      </c>
      <c r="G3903" s="32">
        <v>18</v>
      </c>
      <c r="H3903" s="32" t="s">
        <v>125</v>
      </c>
      <c r="I3903" s="32"/>
      <c r="J3903" s="83"/>
      <c r="K3903" s="98"/>
      <c r="L3903" s="98"/>
      <c r="M3903" s="98"/>
      <c r="N3903" s="83"/>
      <c r="O3903" s="33"/>
      <c r="P3903" s="81"/>
      <c r="Q3903" s="33"/>
      <c r="R3903" s="39" t="s">
        <v>2027</v>
      </c>
    </row>
    <row r="3904" spans="1:18" ht="18" customHeight="1" x14ac:dyDescent="0.15">
      <c r="A3904" s="30">
        <v>10</v>
      </c>
      <c r="B3904" s="31" t="s">
        <v>2023</v>
      </c>
      <c r="C3904" s="31">
        <v>1</v>
      </c>
      <c r="D3904" s="31" t="s">
        <v>2024</v>
      </c>
      <c r="E3904" s="31">
        <v>2</v>
      </c>
      <c r="F3904" s="31" t="s">
        <v>2036</v>
      </c>
      <c r="G3904" s="31">
        <v>18</v>
      </c>
      <c r="H3904" s="31" t="s">
        <v>125</v>
      </c>
      <c r="I3904" s="32">
        <v>21</v>
      </c>
      <c r="J3904" s="83" t="s">
        <v>235</v>
      </c>
      <c r="K3904" s="98">
        <v>1500</v>
      </c>
      <c r="L3904" s="98">
        <v>0</v>
      </c>
      <c r="M3904" s="98">
        <f>K3904-L3904</f>
        <v>1500</v>
      </c>
      <c r="N3904" s="83" t="s">
        <v>7252</v>
      </c>
      <c r="O3904" s="98">
        <v>1500000</v>
      </c>
      <c r="P3904" s="81"/>
      <c r="Q3904" s="33"/>
      <c r="R3904" s="39" t="s">
        <v>2027</v>
      </c>
    </row>
    <row r="3905" spans="1:18" ht="18" customHeight="1" x14ac:dyDescent="0.15">
      <c r="A3905" s="30">
        <v>10</v>
      </c>
      <c r="B3905" s="31" t="s">
        <v>2023</v>
      </c>
      <c r="C3905" s="31">
        <v>1</v>
      </c>
      <c r="D3905" s="31" t="s">
        <v>2024</v>
      </c>
      <c r="E3905" s="31">
        <v>2</v>
      </c>
      <c r="F3905" s="31" t="s">
        <v>2036</v>
      </c>
      <c r="G3905" s="32">
        <v>19</v>
      </c>
      <c r="H3905" s="32" t="s">
        <v>42</v>
      </c>
      <c r="I3905" s="32"/>
      <c r="J3905" s="83"/>
      <c r="K3905" s="98"/>
      <c r="L3905" s="98"/>
      <c r="M3905" s="98"/>
      <c r="N3905" s="83"/>
      <c r="O3905" s="33"/>
      <c r="P3905" s="81"/>
      <c r="Q3905" s="33"/>
      <c r="R3905" s="39" t="s">
        <v>2027</v>
      </c>
    </row>
    <row r="3906" spans="1:18" ht="18" customHeight="1" x14ac:dyDescent="0.15">
      <c r="A3906" s="30">
        <v>10</v>
      </c>
      <c r="B3906" s="31" t="s">
        <v>2023</v>
      </c>
      <c r="C3906" s="31">
        <v>1</v>
      </c>
      <c r="D3906" s="31" t="s">
        <v>2024</v>
      </c>
      <c r="E3906" s="31">
        <v>2</v>
      </c>
      <c r="F3906" s="31" t="s">
        <v>2036</v>
      </c>
      <c r="G3906" s="31">
        <v>19</v>
      </c>
      <c r="H3906" s="31" t="s">
        <v>42</v>
      </c>
      <c r="I3906" s="32">
        <v>11</v>
      </c>
      <c r="J3906" s="83" t="s">
        <v>1285</v>
      </c>
      <c r="K3906" s="98">
        <v>600</v>
      </c>
      <c r="L3906" s="98">
        <v>621</v>
      </c>
      <c r="M3906" s="98">
        <f>K3906-L3906</f>
        <v>-21</v>
      </c>
      <c r="N3906" s="83" t="s">
        <v>3788</v>
      </c>
      <c r="O3906" s="98">
        <v>512190</v>
      </c>
      <c r="P3906" s="81"/>
      <c r="Q3906" s="33"/>
      <c r="R3906" s="39" t="s">
        <v>2027</v>
      </c>
    </row>
    <row r="3907" spans="1:18" ht="18" customHeight="1" x14ac:dyDescent="0.15">
      <c r="A3907" s="30">
        <v>10</v>
      </c>
      <c r="B3907" s="31" t="s">
        <v>2023</v>
      </c>
      <c r="C3907" s="31">
        <v>1</v>
      </c>
      <c r="D3907" s="31" t="s">
        <v>2024</v>
      </c>
      <c r="E3907" s="31">
        <v>2</v>
      </c>
      <c r="F3907" s="31" t="s">
        <v>2036</v>
      </c>
      <c r="G3907" s="31">
        <v>19</v>
      </c>
      <c r="H3907" s="31" t="s">
        <v>42</v>
      </c>
      <c r="I3907" s="31">
        <v>11</v>
      </c>
      <c r="J3907" s="84" t="s">
        <v>1285</v>
      </c>
      <c r="K3907" s="98"/>
      <c r="L3907" s="98"/>
      <c r="M3907" s="98"/>
      <c r="N3907" s="83" t="s">
        <v>2088</v>
      </c>
      <c r="O3907" s="98">
        <v>11800</v>
      </c>
      <c r="P3907" s="81"/>
      <c r="Q3907" s="33"/>
      <c r="R3907" s="39" t="s">
        <v>2027</v>
      </c>
    </row>
    <row r="3908" spans="1:18" ht="18" customHeight="1" x14ac:dyDescent="0.15">
      <c r="A3908" s="30">
        <v>10</v>
      </c>
      <c r="B3908" s="31" t="s">
        <v>2023</v>
      </c>
      <c r="C3908" s="31">
        <v>1</v>
      </c>
      <c r="D3908" s="31" t="s">
        <v>2024</v>
      </c>
      <c r="E3908" s="31">
        <v>2</v>
      </c>
      <c r="F3908" s="31" t="s">
        <v>2036</v>
      </c>
      <c r="G3908" s="31">
        <v>19</v>
      </c>
      <c r="H3908" s="31" t="s">
        <v>42</v>
      </c>
      <c r="I3908" s="31">
        <v>11</v>
      </c>
      <c r="J3908" s="84" t="s">
        <v>1285</v>
      </c>
      <c r="K3908" s="98"/>
      <c r="L3908" s="98"/>
      <c r="M3908" s="98"/>
      <c r="N3908" s="83" t="s">
        <v>2089</v>
      </c>
      <c r="O3908" s="98">
        <v>10500</v>
      </c>
      <c r="P3908" s="81"/>
      <c r="Q3908" s="33"/>
      <c r="R3908" s="39" t="s">
        <v>2027</v>
      </c>
    </row>
    <row r="3909" spans="1:18" ht="18" customHeight="1" x14ac:dyDescent="0.15">
      <c r="A3909" s="30">
        <v>10</v>
      </c>
      <c r="B3909" s="31" t="s">
        <v>2023</v>
      </c>
      <c r="C3909" s="31">
        <v>1</v>
      </c>
      <c r="D3909" s="31" t="s">
        <v>2024</v>
      </c>
      <c r="E3909" s="31">
        <v>2</v>
      </c>
      <c r="F3909" s="31" t="s">
        <v>2036</v>
      </c>
      <c r="G3909" s="31">
        <v>19</v>
      </c>
      <c r="H3909" s="31" t="s">
        <v>42</v>
      </c>
      <c r="I3909" s="31">
        <v>11</v>
      </c>
      <c r="J3909" s="84" t="s">
        <v>1285</v>
      </c>
      <c r="K3909" s="98"/>
      <c r="L3909" s="98"/>
      <c r="M3909" s="98"/>
      <c r="N3909" s="83" t="s">
        <v>2090</v>
      </c>
      <c r="O3909" s="98">
        <v>20000</v>
      </c>
      <c r="P3909" s="81"/>
      <c r="Q3909" s="33"/>
      <c r="R3909" s="39" t="s">
        <v>2027</v>
      </c>
    </row>
    <row r="3910" spans="1:18" ht="18" customHeight="1" x14ac:dyDescent="0.15">
      <c r="A3910" s="30">
        <v>10</v>
      </c>
      <c r="B3910" s="31" t="s">
        <v>2023</v>
      </c>
      <c r="C3910" s="31">
        <v>1</v>
      </c>
      <c r="D3910" s="31" t="s">
        <v>2024</v>
      </c>
      <c r="E3910" s="31">
        <v>2</v>
      </c>
      <c r="F3910" s="31" t="s">
        <v>2036</v>
      </c>
      <c r="G3910" s="31">
        <v>19</v>
      </c>
      <c r="H3910" s="31" t="s">
        <v>42</v>
      </c>
      <c r="I3910" s="31">
        <v>11</v>
      </c>
      <c r="J3910" s="84" t="s">
        <v>1285</v>
      </c>
      <c r="K3910" s="98"/>
      <c r="L3910" s="98"/>
      <c r="M3910" s="98"/>
      <c r="N3910" s="83" t="s">
        <v>2091</v>
      </c>
      <c r="O3910" s="98">
        <v>4609</v>
      </c>
      <c r="P3910" s="81"/>
      <c r="Q3910" s="33"/>
      <c r="R3910" s="39" t="s">
        <v>2027</v>
      </c>
    </row>
    <row r="3911" spans="1:18" ht="18" customHeight="1" x14ac:dyDescent="0.15">
      <c r="A3911" s="30">
        <v>10</v>
      </c>
      <c r="B3911" s="31" t="s">
        <v>2023</v>
      </c>
      <c r="C3911" s="31">
        <v>1</v>
      </c>
      <c r="D3911" s="31" t="s">
        <v>2024</v>
      </c>
      <c r="E3911" s="31">
        <v>2</v>
      </c>
      <c r="F3911" s="31" t="s">
        <v>2036</v>
      </c>
      <c r="G3911" s="31">
        <v>19</v>
      </c>
      <c r="H3911" s="31" t="s">
        <v>42</v>
      </c>
      <c r="I3911" s="31">
        <v>11</v>
      </c>
      <c r="J3911" s="84" t="s">
        <v>1285</v>
      </c>
      <c r="K3911" s="98"/>
      <c r="L3911" s="98"/>
      <c r="M3911" s="98"/>
      <c r="N3911" s="83" t="s">
        <v>2092</v>
      </c>
      <c r="O3911" s="98">
        <v>8500</v>
      </c>
      <c r="P3911" s="81"/>
      <c r="Q3911" s="33"/>
      <c r="R3911" s="39" t="s">
        <v>2027</v>
      </c>
    </row>
    <row r="3912" spans="1:18" ht="18" customHeight="1" x14ac:dyDescent="0.15">
      <c r="A3912" s="30">
        <v>10</v>
      </c>
      <c r="B3912" s="31" t="s">
        <v>2023</v>
      </c>
      <c r="C3912" s="31">
        <v>1</v>
      </c>
      <c r="D3912" s="31" t="s">
        <v>2024</v>
      </c>
      <c r="E3912" s="31">
        <v>2</v>
      </c>
      <c r="F3912" s="31" t="s">
        <v>2036</v>
      </c>
      <c r="G3912" s="31">
        <v>19</v>
      </c>
      <c r="H3912" s="31" t="s">
        <v>42</v>
      </c>
      <c r="I3912" s="31">
        <v>11</v>
      </c>
      <c r="J3912" s="84" t="s">
        <v>1285</v>
      </c>
      <c r="K3912" s="98"/>
      <c r="L3912" s="98"/>
      <c r="M3912" s="98"/>
      <c r="N3912" s="83" t="s">
        <v>2093</v>
      </c>
      <c r="O3912" s="98">
        <v>30000</v>
      </c>
      <c r="P3912" s="81"/>
      <c r="Q3912" s="33"/>
      <c r="R3912" s="39" t="s">
        <v>2027</v>
      </c>
    </row>
    <row r="3913" spans="1:18" ht="18" customHeight="1" x14ac:dyDescent="0.15">
      <c r="A3913" s="30">
        <v>10</v>
      </c>
      <c r="B3913" s="31" t="s">
        <v>2023</v>
      </c>
      <c r="C3913" s="31">
        <v>1</v>
      </c>
      <c r="D3913" s="31" t="s">
        <v>2024</v>
      </c>
      <c r="E3913" s="31">
        <v>2</v>
      </c>
      <c r="F3913" s="31" t="s">
        <v>2036</v>
      </c>
      <c r="G3913" s="31">
        <v>19</v>
      </c>
      <c r="H3913" s="31" t="s">
        <v>42</v>
      </c>
      <c r="I3913" s="31">
        <v>11</v>
      </c>
      <c r="J3913" s="84" t="s">
        <v>1285</v>
      </c>
      <c r="K3913" s="98"/>
      <c r="L3913" s="98"/>
      <c r="M3913" s="98"/>
      <c r="N3913" s="83" t="s">
        <v>2094</v>
      </c>
      <c r="O3913" s="98">
        <v>2000</v>
      </c>
      <c r="P3913" s="81"/>
      <c r="Q3913" s="33"/>
      <c r="R3913" s="39" t="s">
        <v>2027</v>
      </c>
    </row>
    <row r="3914" spans="1:18" ht="18" customHeight="1" x14ac:dyDescent="0.15">
      <c r="A3914" s="30">
        <v>10</v>
      </c>
      <c r="B3914" s="31" t="s">
        <v>2023</v>
      </c>
      <c r="C3914" s="31">
        <v>1</v>
      </c>
      <c r="D3914" s="31" t="s">
        <v>2024</v>
      </c>
      <c r="E3914" s="31">
        <v>2</v>
      </c>
      <c r="F3914" s="31" t="s">
        <v>2036</v>
      </c>
      <c r="G3914" s="31">
        <v>19</v>
      </c>
      <c r="H3914" s="31" t="s">
        <v>42</v>
      </c>
      <c r="I3914" s="32">
        <v>21</v>
      </c>
      <c r="J3914" s="83" t="s">
        <v>477</v>
      </c>
      <c r="K3914" s="98">
        <v>227</v>
      </c>
      <c r="L3914" s="98">
        <v>254</v>
      </c>
      <c r="M3914" s="98">
        <f t="shared" ref="M3914:M3915" si="235">K3914-L3914</f>
        <v>-27</v>
      </c>
      <c r="N3914" s="83" t="s">
        <v>2095</v>
      </c>
      <c r="O3914" s="98">
        <v>226500</v>
      </c>
      <c r="P3914" s="81"/>
      <c r="Q3914" s="33"/>
      <c r="R3914" s="39" t="s">
        <v>2027</v>
      </c>
    </row>
    <row r="3915" spans="1:18" ht="18" customHeight="1" x14ac:dyDescent="0.15">
      <c r="A3915" s="30">
        <v>10</v>
      </c>
      <c r="B3915" s="31" t="s">
        <v>2023</v>
      </c>
      <c r="C3915" s="31">
        <v>1</v>
      </c>
      <c r="D3915" s="31" t="s">
        <v>2024</v>
      </c>
      <c r="E3915" s="31">
        <v>2</v>
      </c>
      <c r="F3915" s="31" t="s">
        <v>2036</v>
      </c>
      <c r="G3915" s="31">
        <v>19</v>
      </c>
      <c r="H3915" s="31" t="s">
        <v>42</v>
      </c>
      <c r="I3915" s="32">
        <v>82</v>
      </c>
      <c r="J3915" s="83" t="s">
        <v>2096</v>
      </c>
      <c r="K3915" s="98">
        <v>2012</v>
      </c>
      <c r="L3915" s="98">
        <v>2012</v>
      </c>
      <c r="M3915" s="98">
        <f t="shared" si="235"/>
        <v>0</v>
      </c>
      <c r="N3915" s="83" t="s">
        <v>2041</v>
      </c>
      <c r="O3915" s="98">
        <v>2011548</v>
      </c>
      <c r="P3915" s="81"/>
      <c r="Q3915" s="33"/>
      <c r="R3915" s="39" t="s">
        <v>2027</v>
      </c>
    </row>
    <row r="3916" spans="1:18" s="12" customFormat="1" ht="18" customHeight="1" x14ac:dyDescent="0.15">
      <c r="A3916" s="13">
        <v>10</v>
      </c>
      <c r="B3916" s="14" t="s">
        <v>2023</v>
      </c>
      <c r="C3916" s="15">
        <v>2</v>
      </c>
      <c r="D3916" s="15" t="s">
        <v>2984</v>
      </c>
      <c r="E3916" s="16"/>
      <c r="F3916" s="15"/>
      <c r="G3916" s="16"/>
      <c r="H3916" s="15"/>
      <c r="I3916" s="16"/>
      <c r="J3916" s="16"/>
      <c r="K3916" s="17">
        <f>IF(C3916="",SUMIFS($K3917:$K$6096,$A3917:$A$6096,A3916,$E3917:$E$6096,""),IF(E3916="",SUMIFS($K3917:$K$6096,$A3917:$A$6096,A3916,$C3917:$C$6096,C3916,$G3917:$G$6096,""),IF(G3916="",SUMIFS($K3917:$K$6096,$A3917:$A$6096,A3916,$C3917:$C$6096,C3916,$E3917:$E$6096,E3916,$R3917:$R$6096,R3916),IF(I3916="",SUMIFS($K3917:$K$6096,$A3917:$A$6096,A3916,$C3917:$C$6096,C3916,$E3917:$E$6096,E3916,$G3917:$G$6096,G3916,$R3917:$R$6096,R3916),0))))</f>
        <v>118645</v>
      </c>
      <c r="L3916" s="17">
        <f>IF(C3916="",SUMIFS($L3917:$L$6096,$A3917:$A$6096,A3916,$E3917:$E$6096,""),IF(E3916="",SUMIFS($L3917:$L$6096,$A3917:$A$6096,A3916,$C3917:$C$6096,C3916,$G3917:$G$6096,""),IF(G3916="",SUMIFS($L3917:$L$6096,$A3917:$A$6096,A3916,$C3917:$C$6096,C3916,$E3917:$E$6096,E3916,$R3917:$R$6096,R3916),IF(I3916="",SUMIFS($L3917:$L$6096,$A3917:$A$6096,A3916,$C3917:$C$6096,C3916,$E3917:$E$6096,E3916,$G3917:$G$6096,G3916,$R3917:$R$6096,R3916),0))))</f>
        <v>132725</v>
      </c>
      <c r="M3916" s="17">
        <f t="shared" ref="M3916:M3917" si="236">K3916-L3916</f>
        <v>-14080</v>
      </c>
      <c r="N3916" s="58"/>
      <c r="O3916" s="72"/>
      <c r="P3916" s="18"/>
      <c r="Q3916" s="17">
        <f>IF(C3916="",SUMIFS($Q3917:$Q$6096,$A3917:$A$6096,A3916,$E3917:$E$6096,""),IF(E3916="",SUMIFS($Q3917:$Q$6096,$A3917:$A$6096,A3916,$C3917:$C$6096,C3916,$G3917:$G$6096,""),IF(G3916="",SUMIFS($Q3917:$Q$6096,$A3917:$A$6096,A3916,$C3917:$C$6096,C3916,$E3917:$E$6096,E3916,$R3917:$R$6096,R3916),IF(I3916="",SUMIFS($Q3917:$Q$6096,$A3917:$A$6096,A3916,$C3917:$C$6096,C3916,$E3917:$E$6096,E3916,$G3917:$G$6096,G3916,$R3917:$R$6096,R3916),0))))</f>
        <v>20032</v>
      </c>
      <c r="R3916" s="59"/>
    </row>
    <row r="3917" spans="1:18" s="6" customFormat="1" ht="18" customHeight="1" x14ac:dyDescent="0.15">
      <c r="A3917" s="13">
        <v>10</v>
      </c>
      <c r="B3917" s="14" t="s">
        <v>3104</v>
      </c>
      <c r="C3917" s="19">
        <v>2</v>
      </c>
      <c r="D3917" s="14" t="s">
        <v>2097</v>
      </c>
      <c r="E3917" s="20">
        <v>1</v>
      </c>
      <c r="F3917" s="21" t="s">
        <v>3108</v>
      </c>
      <c r="G3917" s="20"/>
      <c r="H3917" s="21"/>
      <c r="I3917" s="20"/>
      <c r="J3917" s="20"/>
      <c r="K3917" s="22">
        <f>IF(C3917="",SUMIFS($K3918:$K$6096,$A3918:$A$6096,A3917,$E3918:$E$6096,""),IF(E3917="",SUMIFS($K3918:$K$6096,$A3918:$A$6096,A3917,$C3918:$C$6096,C3917,$G3918:$G$6096,""),IF(G3917="",SUMIFS($K3918:$K$6096,$A3918:$A$6096,A3917,$C3918:$C$6096,C3917,$E3918:$E$6096,E3917,$R3918:$R$6096,R3917),IF(I3917="",SUMIFS($K3918:$K$6096,$A3918:$A$6096,A3917,$C3918:$C$6096,C3917,$E3918:$E$6096,E3917,$G3918:$G$6096,G3917,$R3918:$R$6096,R3917),0))))</f>
        <v>91530</v>
      </c>
      <c r="L3917" s="22">
        <f>IF(C3917="",SUMIFS($L3918:$L$6096,$A3918:$A$6096,A3917,$E3918:$E$6096,""),IF(E3917="",SUMIFS($L3918:$L$6096,$A3918:$A$6096,A3917,$C3918:$C$6096,C3917,$G3918:$G$6096,""),IF(G3917="",SUMIFS($L3918:$L$6096,$A3918:$A$6096,A3917,$C3918:$C$6096,C3917,$E3918:$E$6096,E3917,$R3918:$R$6096,R3917),IF(I3917="",SUMIFS($L3918:$L$6096,$A3918:$A$6096,A3917,$C3918:$C$6096,C3917,$E3918:$E$6096,E3917,$G3918:$G$6096,G3917,$R3918:$R$6096,R3917),0))))</f>
        <v>104798</v>
      </c>
      <c r="M3917" s="22">
        <f t="shared" si="236"/>
        <v>-13268</v>
      </c>
      <c r="N3917" s="77"/>
      <c r="O3917" s="23"/>
      <c r="P3917" s="60"/>
      <c r="Q3917" s="73">
        <f>IF(C3917="",SUMIFS($Q3918:$Q$6096,$A3918:$A$6096,A3917,$E3918:$E$6096,""),IF(E3917="",SUMIFS($Q3918:$Q$6096,$A3918:$A$6096,A3917,$C3918:$C$6096,C3917,$G3918:$G$6096,""),IF(G3917="",SUMIFS($Q3918:$Q$6096,$A3918:$A$6096,A3917,$C3918:$C$6096,C3917,$E3918:$E$6096,E3917,$R3918:$R$6096,R3917),IF(I3917="",SUMIFS($Q3918:$Q$6096,$A3918:$A$6096,A3917,$C3918:$C$6096,C3917,$E3918:$E$6096,E3917,$G3918:$G$6096,G3917,$R3918:$R$6096,R3917),0))))</f>
        <v>19800</v>
      </c>
      <c r="R3917" s="61" t="s">
        <v>3106</v>
      </c>
    </row>
    <row r="3918" spans="1:18" ht="18" customHeight="1" x14ac:dyDescent="0.15">
      <c r="A3918" s="30">
        <v>10</v>
      </c>
      <c r="B3918" s="31" t="s">
        <v>2023</v>
      </c>
      <c r="C3918" s="31">
        <v>2</v>
      </c>
      <c r="D3918" s="31" t="s">
        <v>2097</v>
      </c>
      <c r="E3918" s="31">
        <v>1</v>
      </c>
      <c r="F3918" s="31" t="s">
        <v>2098</v>
      </c>
      <c r="G3918" s="32">
        <v>4</v>
      </c>
      <c r="H3918" s="32" t="s">
        <v>28</v>
      </c>
      <c r="I3918" s="32"/>
      <c r="J3918" s="83"/>
      <c r="K3918" s="98"/>
      <c r="L3918" s="98"/>
      <c r="M3918" s="98"/>
      <c r="N3918" s="83"/>
      <c r="O3918" s="33"/>
      <c r="P3918" s="81" t="s">
        <v>4913</v>
      </c>
      <c r="Q3918" s="33">
        <v>19800</v>
      </c>
      <c r="R3918" s="39" t="s">
        <v>2027</v>
      </c>
    </row>
    <row r="3919" spans="1:18" ht="18" customHeight="1" x14ac:dyDescent="0.15">
      <c r="A3919" s="30">
        <v>10</v>
      </c>
      <c r="B3919" s="31" t="s">
        <v>2023</v>
      </c>
      <c r="C3919" s="31">
        <v>2</v>
      </c>
      <c r="D3919" s="31" t="s">
        <v>2097</v>
      </c>
      <c r="E3919" s="31">
        <v>1</v>
      </c>
      <c r="F3919" s="31" t="s">
        <v>2098</v>
      </c>
      <c r="G3919" s="31">
        <v>4</v>
      </c>
      <c r="H3919" s="31" t="s">
        <v>28</v>
      </c>
      <c r="I3919" s="32">
        <v>41</v>
      </c>
      <c r="J3919" s="83" t="s">
        <v>149</v>
      </c>
      <c r="K3919" s="98">
        <v>96</v>
      </c>
      <c r="L3919" s="98">
        <v>110</v>
      </c>
      <c r="M3919" s="98">
        <f>K3919-L3919</f>
        <v>-14</v>
      </c>
      <c r="N3919" s="83" t="s">
        <v>2099</v>
      </c>
      <c r="O3919" s="98">
        <v>27000</v>
      </c>
      <c r="P3919" s="81" t="s">
        <v>4914</v>
      </c>
      <c r="Q3919" s="33"/>
      <c r="R3919" s="39" t="s">
        <v>2027</v>
      </c>
    </row>
    <row r="3920" spans="1:18" ht="18" customHeight="1" x14ac:dyDescent="0.15">
      <c r="A3920" s="30">
        <v>10</v>
      </c>
      <c r="B3920" s="31" t="s">
        <v>2023</v>
      </c>
      <c r="C3920" s="31">
        <v>2</v>
      </c>
      <c r="D3920" s="31" t="s">
        <v>2097</v>
      </c>
      <c r="E3920" s="31">
        <v>1</v>
      </c>
      <c r="F3920" s="31" t="s">
        <v>2098</v>
      </c>
      <c r="G3920" s="31">
        <v>4</v>
      </c>
      <c r="H3920" s="31" t="s">
        <v>28</v>
      </c>
      <c r="I3920" s="31">
        <v>41</v>
      </c>
      <c r="J3920" s="84" t="s">
        <v>149</v>
      </c>
      <c r="K3920" s="98"/>
      <c r="L3920" s="98"/>
      <c r="M3920" s="98"/>
      <c r="N3920" s="83" t="s">
        <v>2100</v>
      </c>
      <c r="O3920" s="98">
        <v>69000</v>
      </c>
      <c r="P3920" s="81"/>
      <c r="Q3920" s="33"/>
      <c r="R3920" s="39" t="s">
        <v>2027</v>
      </c>
    </row>
    <row r="3921" spans="1:18" ht="18" customHeight="1" x14ac:dyDescent="0.15">
      <c r="A3921" s="30">
        <v>10</v>
      </c>
      <c r="B3921" s="31" t="s">
        <v>2023</v>
      </c>
      <c r="C3921" s="31">
        <v>2</v>
      </c>
      <c r="D3921" s="31" t="s">
        <v>2097</v>
      </c>
      <c r="E3921" s="31">
        <v>1</v>
      </c>
      <c r="F3921" s="31" t="s">
        <v>2098</v>
      </c>
      <c r="G3921" s="32">
        <v>7</v>
      </c>
      <c r="H3921" s="32" t="s">
        <v>44</v>
      </c>
      <c r="I3921" s="32"/>
      <c r="J3921" s="83"/>
      <c r="K3921" s="98"/>
      <c r="L3921" s="98"/>
      <c r="M3921" s="98"/>
      <c r="N3921" s="83"/>
      <c r="O3921" s="33"/>
      <c r="P3921" s="81"/>
      <c r="Q3921" s="33"/>
      <c r="R3921" s="39" t="s">
        <v>2027</v>
      </c>
    </row>
    <row r="3922" spans="1:18" ht="18" customHeight="1" x14ac:dyDescent="0.15">
      <c r="A3922" s="30">
        <v>10</v>
      </c>
      <c r="B3922" s="31" t="s">
        <v>2023</v>
      </c>
      <c r="C3922" s="31">
        <v>2</v>
      </c>
      <c r="D3922" s="31" t="s">
        <v>2097</v>
      </c>
      <c r="E3922" s="31">
        <v>1</v>
      </c>
      <c r="F3922" s="31" t="s">
        <v>2098</v>
      </c>
      <c r="G3922" s="31">
        <v>7</v>
      </c>
      <c r="H3922" s="31" t="s">
        <v>44</v>
      </c>
      <c r="I3922" s="32">
        <v>31</v>
      </c>
      <c r="J3922" s="83" t="s">
        <v>2101</v>
      </c>
      <c r="K3922" s="98">
        <v>48</v>
      </c>
      <c r="L3922" s="98">
        <v>48</v>
      </c>
      <c r="M3922" s="98">
        <f t="shared" ref="M3922:M3923" si="237">K3922-L3922</f>
        <v>0</v>
      </c>
      <c r="N3922" s="83" t="s">
        <v>3789</v>
      </c>
      <c r="O3922" s="98">
        <v>47500</v>
      </c>
      <c r="P3922" s="81"/>
      <c r="Q3922" s="33"/>
      <c r="R3922" s="39" t="s">
        <v>2027</v>
      </c>
    </row>
    <row r="3923" spans="1:18" ht="18" customHeight="1" x14ac:dyDescent="0.15">
      <c r="A3923" s="30">
        <v>10</v>
      </c>
      <c r="B3923" s="31" t="s">
        <v>2023</v>
      </c>
      <c r="C3923" s="31">
        <v>2</v>
      </c>
      <c r="D3923" s="31" t="s">
        <v>2097</v>
      </c>
      <c r="E3923" s="31">
        <v>1</v>
      </c>
      <c r="F3923" s="31" t="s">
        <v>2098</v>
      </c>
      <c r="G3923" s="31">
        <v>7</v>
      </c>
      <c r="H3923" s="31" t="s">
        <v>44</v>
      </c>
      <c r="I3923" s="32">
        <v>51</v>
      </c>
      <c r="J3923" s="83" t="s">
        <v>2102</v>
      </c>
      <c r="K3923" s="98">
        <v>6540</v>
      </c>
      <c r="L3923" s="98">
        <v>7525</v>
      </c>
      <c r="M3923" s="98">
        <f t="shared" si="237"/>
        <v>-985</v>
      </c>
      <c r="N3923" s="83" t="s">
        <v>3790</v>
      </c>
      <c r="O3923" s="98">
        <v>6540000</v>
      </c>
      <c r="P3923" s="81"/>
      <c r="Q3923" s="33"/>
      <c r="R3923" s="39" t="s">
        <v>2027</v>
      </c>
    </row>
    <row r="3924" spans="1:18" ht="18" customHeight="1" x14ac:dyDescent="0.15">
      <c r="A3924" s="30">
        <v>10</v>
      </c>
      <c r="B3924" s="31" t="s">
        <v>2023</v>
      </c>
      <c r="C3924" s="31">
        <v>2</v>
      </c>
      <c r="D3924" s="31" t="s">
        <v>2097</v>
      </c>
      <c r="E3924" s="31">
        <v>1</v>
      </c>
      <c r="F3924" s="31" t="s">
        <v>2098</v>
      </c>
      <c r="G3924" s="32">
        <v>8</v>
      </c>
      <c r="H3924" s="32" t="s">
        <v>77</v>
      </c>
      <c r="I3924" s="32"/>
      <c r="J3924" s="83"/>
      <c r="K3924" s="98"/>
      <c r="L3924" s="98"/>
      <c r="M3924" s="98"/>
      <c r="N3924" s="83"/>
      <c r="O3924" s="33"/>
      <c r="P3924" s="81"/>
      <c r="Q3924" s="33"/>
      <c r="R3924" s="39" t="s">
        <v>2027</v>
      </c>
    </row>
    <row r="3925" spans="1:18" ht="18" customHeight="1" x14ac:dyDescent="0.15">
      <c r="A3925" s="30">
        <v>10</v>
      </c>
      <c r="B3925" s="31" t="s">
        <v>2023</v>
      </c>
      <c r="C3925" s="31">
        <v>2</v>
      </c>
      <c r="D3925" s="31" t="s">
        <v>2097</v>
      </c>
      <c r="E3925" s="31">
        <v>1</v>
      </c>
      <c r="F3925" s="31" t="s">
        <v>2098</v>
      </c>
      <c r="G3925" s="31">
        <v>8</v>
      </c>
      <c r="H3925" s="31" t="s">
        <v>77</v>
      </c>
      <c r="I3925" s="32">
        <v>1</v>
      </c>
      <c r="J3925" s="83" t="s">
        <v>437</v>
      </c>
      <c r="K3925" s="98">
        <v>45</v>
      </c>
      <c r="L3925" s="98">
        <v>45</v>
      </c>
      <c r="M3925" s="98">
        <f>K3925-L3925</f>
        <v>0</v>
      </c>
      <c r="N3925" s="83" t="s">
        <v>2103</v>
      </c>
      <c r="O3925" s="98"/>
      <c r="P3925" s="81"/>
      <c r="Q3925" s="33"/>
      <c r="R3925" s="39" t="s">
        <v>2027</v>
      </c>
    </row>
    <row r="3926" spans="1:18" ht="18" customHeight="1" x14ac:dyDescent="0.15">
      <c r="A3926" s="30">
        <v>10</v>
      </c>
      <c r="B3926" s="31" t="s">
        <v>2023</v>
      </c>
      <c r="C3926" s="31">
        <v>2</v>
      </c>
      <c r="D3926" s="31" t="s">
        <v>2097</v>
      </c>
      <c r="E3926" s="31">
        <v>1</v>
      </c>
      <c r="F3926" s="31" t="s">
        <v>2098</v>
      </c>
      <c r="G3926" s="31">
        <v>8</v>
      </c>
      <c r="H3926" s="31" t="s">
        <v>77</v>
      </c>
      <c r="I3926" s="31">
        <v>1</v>
      </c>
      <c r="J3926" s="84" t="s">
        <v>437</v>
      </c>
      <c r="K3926" s="98"/>
      <c r="L3926" s="98"/>
      <c r="M3926" s="98"/>
      <c r="N3926" s="83" t="s">
        <v>2104</v>
      </c>
      <c r="O3926" s="98">
        <v>32000</v>
      </c>
      <c r="P3926" s="81"/>
      <c r="Q3926" s="33"/>
      <c r="R3926" s="39" t="s">
        <v>2027</v>
      </c>
    </row>
    <row r="3927" spans="1:18" ht="18" customHeight="1" x14ac:dyDescent="0.15">
      <c r="A3927" s="30">
        <v>10</v>
      </c>
      <c r="B3927" s="31" t="s">
        <v>2023</v>
      </c>
      <c r="C3927" s="31">
        <v>2</v>
      </c>
      <c r="D3927" s="31" t="s">
        <v>2097</v>
      </c>
      <c r="E3927" s="31">
        <v>1</v>
      </c>
      <c r="F3927" s="31" t="s">
        <v>2098</v>
      </c>
      <c r="G3927" s="31">
        <v>8</v>
      </c>
      <c r="H3927" s="31" t="s">
        <v>77</v>
      </c>
      <c r="I3927" s="31">
        <v>1</v>
      </c>
      <c r="J3927" s="84" t="s">
        <v>437</v>
      </c>
      <c r="K3927" s="98"/>
      <c r="L3927" s="98"/>
      <c r="M3927" s="98"/>
      <c r="N3927" s="83" t="s">
        <v>2105</v>
      </c>
      <c r="O3927" s="98">
        <v>5000</v>
      </c>
      <c r="P3927" s="81"/>
      <c r="Q3927" s="33"/>
      <c r="R3927" s="39" t="s">
        <v>2027</v>
      </c>
    </row>
    <row r="3928" spans="1:18" ht="18" customHeight="1" x14ac:dyDescent="0.15">
      <c r="A3928" s="30">
        <v>10</v>
      </c>
      <c r="B3928" s="31" t="s">
        <v>2023</v>
      </c>
      <c r="C3928" s="31">
        <v>2</v>
      </c>
      <c r="D3928" s="31" t="s">
        <v>2097</v>
      </c>
      <c r="E3928" s="31">
        <v>1</v>
      </c>
      <c r="F3928" s="31" t="s">
        <v>2098</v>
      </c>
      <c r="G3928" s="31">
        <v>8</v>
      </c>
      <c r="H3928" s="31" t="s">
        <v>77</v>
      </c>
      <c r="I3928" s="31">
        <v>1</v>
      </c>
      <c r="J3928" s="84" t="s">
        <v>437</v>
      </c>
      <c r="K3928" s="98"/>
      <c r="L3928" s="98"/>
      <c r="M3928" s="98"/>
      <c r="N3928" s="83" t="s">
        <v>2106</v>
      </c>
      <c r="O3928" s="98">
        <v>8000</v>
      </c>
      <c r="P3928" s="81"/>
      <c r="Q3928" s="33"/>
      <c r="R3928" s="39" t="s">
        <v>2027</v>
      </c>
    </row>
    <row r="3929" spans="1:18" ht="18" customHeight="1" x14ac:dyDescent="0.15">
      <c r="A3929" s="30">
        <v>10</v>
      </c>
      <c r="B3929" s="31" t="s">
        <v>2023</v>
      </c>
      <c r="C3929" s="31">
        <v>2</v>
      </c>
      <c r="D3929" s="31" t="s">
        <v>2097</v>
      </c>
      <c r="E3929" s="31">
        <v>1</v>
      </c>
      <c r="F3929" s="31" t="s">
        <v>2098</v>
      </c>
      <c r="G3929" s="32">
        <v>11</v>
      </c>
      <c r="H3929" s="32" t="s">
        <v>33</v>
      </c>
      <c r="I3929" s="32"/>
      <c r="J3929" s="83"/>
      <c r="K3929" s="98"/>
      <c r="L3929" s="98"/>
      <c r="M3929" s="98"/>
      <c r="N3929" s="83"/>
      <c r="O3929" s="33"/>
      <c r="P3929" s="81"/>
      <c r="Q3929" s="33"/>
      <c r="R3929" s="39" t="s">
        <v>2027</v>
      </c>
    </row>
    <row r="3930" spans="1:18" ht="18" customHeight="1" x14ac:dyDescent="0.15">
      <c r="A3930" s="30">
        <v>10</v>
      </c>
      <c r="B3930" s="31" t="s">
        <v>2023</v>
      </c>
      <c r="C3930" s="31">
        <v>2</v>
      </c>
      <c r="D3930" s="31" t="s">
        <v>2097</v>
      </c>
      <c r="E3930" s="31">
        <v>1</v>
      </c>
      <c r="F3930" s="31" t="s">
        <v>2098</v>
      </c>
      <c r="G3930" s="31">
        <v>11</v>
      </c>
      <c r="H3930" s="31" t="s">
        <v>33</v>
      </c>
      <c r="I3930" s="32">
        <v>1</v>
      </c>
      <c r="J3930" s="83" t="s">
        <v>34</v>
      </c>
      <c r="K3930" s="98">
        <v>197</v>
      </c>
      <c r="L3930" s="98">
        <v>197</v>
      </c>
      <c r="M3930" s="98">
        <f>K3930-L3930</f>
        <v>0</v>
      </c>
      <c r="N3930" s="83" t="s">
        <v>2103</v>
      </c>
      <c r="O3930" s="98"/>
      <c r="P3930" s="81"/>
      <c r="Q3930" s="33"/>
      <c r="R3930" s="39" t="s">
        <v>2027</v>
      </c>
    </row>
    <row r="3931" spans="1:18" ht="18" customHeight="1" x14ac:dyDescent="0.15">
      <c r="A3931" s="30">
        <v>10</v>
      </c>
      <c r="B3931" s="31" t="s">
        <v>2023</v>
      </c>
      <c r="C3931" s="31">
        <v>2</v>
      </c>
      <c r="D3931" s="31" t="s">
        <v>2097</v>
      </c>
      <c r="E3931" s="31">
        <v>1</v>
      </c>
      <c r="F3931" s="31" t="s">
        <v>2098</v>
      </c>
      <c r="G3931" s="31">
        <v>11</v>
      </c>
      <c r="H3931" s="31" t="s">
        <v>33</v>
      </c>
      <c r="I3931" s="31">
        <v>1</v>
      </c>
      <c r="J3931" s="84" t="s">
        <v>34</v>
      </c>
      <c r="K3931" s="98"/>
      <c r="L3931" s="98"/>
      <c r="M3931" s="98"/>
      <c r="N3931" s="83" t="s">
        <v>2107</v>
      </c>
      <c r="O3931" s="98">
        <v>10000</v>
      </c>
      <c r="P3931" s="81"/>
      <c r="Q3931" s="33"/>
      <c r="R3931" s="39" t="s">
        <v>2027</v>
      </c>
    </row>
    <row r="3932" spans="1:18" ht="18" customHeight="1" x14ac:dyDescent="0.15">
      <c r="A3932" s="30">
        <v>10</v>
      </c>
      <c r="B3932" s="31" t="s">
        <v>2023</v>
      </c>
      <c r="C3932" s="31">
        <v>2</v>
      </c>
      <c r="D3932" s="31" t="s">
        <v>2097</v>
      </c>
      <c r="E3932" s="31">
        <v>1</v>
      </c>
      <c r="F3932" s="31" t="s">
        <v>2098</v>
      </c>
      <c r="G3932" s="31">
        <v>11</v>
      </c>
      <c r="H3932" s="31" t="s">
        <v>33</v>
      </c>
      <c r="I3932" s="31">
        <v>1</v>
      </c>
      <c r="J3932" s="84" t="s">
        <v>34</v>
      </c>
      <c r="K3932" s="98"/>
      <c r="L3932" s="98"/>
      <c r="M3932" s="98"/>
      <c r="N3932" s="83" t="s">
        <v>2108</v>
      </c>
      <c r="O3932" s="98">
        <v>6000</v>
      </c>
      <c r="P3932" s="81"/>
      <c r="Q3932" s="33"/>
      <c r="R3932" s="39" t="s">
        <v>2027</v>
      </c>
    </row>
    <row r="3933" spans="1:18" ht="18" customHeight="1" x14ac:dyDescent="0.15">
      <c r="A3933" s="30">
        <v>10</v>
      </c>
      <c r="B3933" s="31" t="s">
        <v>2023</v>
      </c>
      <c r="C3933" s="31">
        <v>2</v>
      </c>
      <c r="D3933" s="31" t="s">
        <v>2097</v>
      </c>
      <c r="E3933" s="31">
        <v>1</v>
      </c>
      <c r="F3933" s="31" t="s">
        <v>2098</v>
      </c>
      <c r="G3933" s="31">
        <v>11</v>
      </c>
      <c r="H3933" s="31" t="s">
        <v>33</v>
      </c>
      <c r="I3933" s="31">
        <v>1</v>
      </c>
      <c r="J3933" s="84" t="s">
        <v>34</v>
      </c>
      <c r="K3933" s="98"/>
      <c r="L3933" s="98"/>
      <c r="M3933" s="98"/>
      <c r="N3933" s="83" t="s">
        <v>2109</v>
      </c>
      <c r="O3933" s="98">
        <v>6000</v>
      </c>
      <c r="P3933" s="81"/>
      <c r="Q3933" s="33"/>
      <c r="R3933" s="39" t="s">
        <v>2027</v>
      </c>
    </row>
    <row r="3934" spans="1:18" ht="18" customHeight="1" x14ac:dyDescent="0.15">
      <c r="A3934" s="30">
        <v>10</v>
      </c>
      <c r="B3934" s="31" t="s">
        <v>2023</v>
      </c>
      <c r="C3934" s="31">
        <v>2</v>
      </c>
      <c r="D3934" s="31" t="s">
        <v>2097</v>
      </c>
      <c r="E3934" s="31">
        <v>1</v>
      </c>
      <c r="F3934" s="31" t="s">
        <v>2098</v>
      </c>
      <c r="G3934" s="31">
        <v>11</v>
      </c>
      <c r="H3934" s="31" t="s">
        <v>33</v>
      </c>
      <c r="I3934" s="31">
        <v>1</v>
      </c>
      <c r="J3934" s="84" t="s">
        <v>34</v>
      </c>
      <c r="K3934" s="98"/>
      <c r="L3934" s="98"/>
      <c r="M3934" s="98"/>
      <c r="N3934" s="83" t="s">
        <v>2104</v>
      </c>
      <c r="O3934" s="98">
        <v>6000</v>
      </c>
      <c r="P3934" s="81"/>
      <c r="Q3934" s="33"/>
      <c r="R3934" s="39" t="s">
        <v>2027</v>
      </c>
    </row>
    <row r="3935" spans="1:18" ht="18" customHeight="1" x14ac:dyDescent="0.15">
      <c r="A3935" s="30">
        <v>10</v>
      </c>
      <c r="B3935" s="31" t="s">
        <v>2023</v>
      </c>
      <c r="C3935" s="31">
        <v>2</v>
      </c>
      <c r="D3935" s="31" t="s">
        <v>2097</v>
      </c>
      <c r="E3935" s="31">
        <v>1</v>
      </c>
      <c r="F3935" s="31" t="s">
        <v>2098</v>
      </c>
      <c r="G3935" s="31">
        <v>11</v>
      </c>
      <c r="H3935" s="31" t="s">
        <v>33</v>
      </c>
      <c r="I3935" s="31">
        <v>1</v>
      </c>
      <c r="J3935" s="84" t="s">
        <v>34</v>
      </c>
      <c r="K3935" s="98"/>
      <c r="L3935" s="98"/>
      <c r="M3935" s="98"/>
      <c r="N3935" s="83" t="s">
        <v>2110</v>
      </c>
      <c r="O3935" s="98">
        <v>10000</v>
      </c>
      <c r="P3935" s="81"/>
      <c r="Q3935" s="33"/>
      <c r="R3935" s="39" t="s">
        <v>2027</v>
      </c>
    </row>
    <row r="3936" spans="1:18" ht="18" customHeight="1" x14ac:dyDescent="0.15">
      <c r="A3936" s="30">
        <v>10</v>
      </c>
      <c r="B3936" s="31" t="s">
        <v>2023</v>
      </c>
      <c r="C3936" s="31">
        <v>2</v>
      </c>
      <c r="D3936" s="31" t="s">
        <v>2097</v>
      </c>
      <c r="E3936" s="31">
        <v>1</v>
      </c>
      <c r="F3936" s="31" t="s">
        <v>2098</v>
      </c>
      <c r="G3936" s="31">
        <v>11</v>
      </c>
      <c r="H3936" s="31" t="s">
        <v>33</v>
      </c>
      <c r="I3936" s="31">
        <v>1</v>
      </c>
      <c r="J3936" s="84" t="s">
        <v>34</v>
      </c>
      <c r="K3936" s="98"/>
      <c r="L3936" s="98"/>
      <c r="M3936" s="98"/>
      <c r="N3936" s="83" t="s">
        <v>2111</v>
      </c>
      <c r="O3936" s="98">
        <v>6000</v>
      </c>
      <c r="P3936" s="81"/>
      <c r="Q3936" s="33"/>
      <c r="R3936" s="39" t="s">
        <v>2027</v>
      </c>
    </row>
    <row r="3937" spans="1:18" ht="18" customHeight="1" x14ac:dyDescent="0.15">
      <c r="A3937" s="30">
        <v>10</v>
      </c>
      <c r="B3937" s="31" t="s">
        <v>2023</v>
      </c>
      <c r="C3937" s="31">
        <v>2</v>
      </c>
      <c r="D3937" s="31" t="s">
        <v>2097</v>
      </c>
      <c r="E3937" s="31">
        <v>1</v>
      </c>
      <c r="F3937" s="31" t="s">
        <v>2098</v>
      </c>
      <c r="G3937" s="31">
        <v>11</v>
      </c>
      <c r="H3937" s="31" t="s">
        <v>33</v>
      </c>
      <c r="I3937" s="31">
        <v>1</v>
      </c>
      <c r="J3937" s="84" t="s">
        <v>34</v>
      </c>
      <c r="K3937" s="98"/>
      <c r="L3937" s="98"/>
      <c r="M3937" s="98"/>
      <c r="N3937" s="83" t="s">
        <v>2105</v>
      </c>
      <c r="O3937" s="98">
        <v>30000</v>
      </c>
      <c r="P3937" s="81"/>
      <c r="Q3937" s="33"/>
      <c r="R3937" s="39" t="s">
        <v>2027</v>
      </c>
    </row>
    <row r="3938" spans="1:18" ht="18" customHeight="1" x14ac:dyDescent="0.15">
      <c r="A3938" s="30">
        <v>10</v>
      </c>
      <c r="B3938" s="31" t="s">
        <v>2023</v>
      </c>
      <c r="C3938" s="31">
        <v>2</v>
      </c>
      <c r="D3938" s="31" t="s">
        <v>2097</v>
      </c>
      <c r="E3938" s="31">
        <v>1</v>
      </c>
      <c r="F3938" s="31" t="s">
        <v>2098</v>
      </c>
      <c r="G3938" s="31">
        <v>11</v>
      </c>
      <c r="H3938" s="31" t="s">
        <v>33</v>
      </c>
      <c r="I3938" s="31">
        <v>1</v>
      </c>
      <c r="J3938" s="84" t="s">
        <v>34</v>
      </c>
      <c r="K3938" s="98"/>
      <c r="L3938" s="98"/>
      <c r="M3938" s="98"/>
      <c r="N3938" s="83" t="s">
        <v>2112</v>
      </c>
      <c r="O3938" s="98">
        <v>3000</v>
      </c>
      <c r="P3938" s="81"/>
      <c r="Q3938" s="33"/>
      <c r="R3938" s="39" t="s">
        <v>2027</v>
      </c>
    </row>
    <row r="3939" spans="1:18" ht="18" customHeight="1" x14ac:dyDescent="0.15">
      <c r="A3939" s="30">
        <v>10</v>
      </c>
      <c r="B3939" s="31" t="s">
        <v>2023</v>
      </c>
      <c r="C3939" s="31">
        <v>2</v>
      </c>
      <c r="D3939" s="31" t="s">
        <v>2097</v>
      </c>
      <c r="E3939" s="31">
        <v>1</v>
      </c>
      <c r="F3939" s="31" t="s">
        <v>2098</v>
      </c>
      <c r="G3939" s="31">
        <v>11</v>
      </c>
      <c r="H3939" s="31" t="s">
        <v>33</v>
      </c>
      <c r="I3939" s="31">
        <v>1</v>
      </c>
      <c r="J3939" s="84" t="s">
        <v>34</v>
      </c>
      <c r="K3939" s="98"/>
      <c r="L3939" s="98"/>
      <c r="M3939" s="98"/>
      <c r="N3939" s="83" t="s">
        <v>2113</v>
      </c>
      <c r="O3939" s="98">
        <v>20000</v>
      </c>
      <c r="P3939" s="81"/>
      <c r="Q3939" s="33"/>
      <c r="R3939" s="39" t="s">
        <v>2027</v>
      </c>
    </row>
    <row r="3940" spans="1:18" ht="18" customHeight="1" x14ac:dyDescent="0.15">
      <c r="A3940" s="30">
        <v>10</v>
      </c>
      <c r="B3940" s="31" t="s">
        <v>2023</v>
      </c>
      <c r="C3940" s="31">
        <v>2</v>
      </c>
      <c r="D3940" s="31" t="s">
        <v>2097</v>
      </c>
      <c r="E3940" s="31">
        <v>1</v>
      </c>
      <c r="F3940" s="31" t="s">
        <v>2098</v>
      </c>
      <c r="G3940" s="31">
        <v>11</v>
      </c>
      <c r="H3940" s="31" t="s">
        <v>33</v>
      </c>
      <c r="I3940" s="31">
        <v>1</v>
      </c>
      <c r="J3940" s="84" t="s">
        <v>34</v>
      </c>
      <c r="K3940" s="98"/>
      <c r="L3940" s="98"/>
      <c r="M3940" s="98"/>
      <c r="N3940" s="83" t="s">
        <v>2114</v>
      </c>
      <c r="O3940" s="98">
        <v>50000</v>
      </c>
      <c r="P3940" s="81"/>
      <c r="Q3940" s="33"/>
      <c r="R3940" s="39" t="s">
        <v>2027</v>
      </c>
    </row>
    <row r="3941" spans="1:18" ht="18" customHeight="1" x14ac:dyDescent="0.15">
      <c r="A3941" s="30">
        <v>10</v>
      </c>
      <c r="B3941" s="31" t="s">
        <v>2023</v>
      </c>
      <c r="C3941" s="31">
        <v>2</v>
      </c>
      <c r="D3941" s="31" t="s">
        <v>2097</v>
      </c>
      <c r="E3941" s="31">
        <v>1</v>
      </c>
      <c r="F3941" s="31" t="s">
        <v>2098</v>
      </c>
      <c r="G3941" s="31">
        <v>11</v>
      </c>
      <c r="H3941" s="31" t="s">
        <v>33</v>
      </c>
      <c r="I3941" s="31">
        <v>1</v>
      </c>
      <c r="J3941" s="84" t="s">
        <v>34</v>
      </c>
      <c r="K3941" s="98"/>
      <c r="L3941" s="98"/>
      <c r="M3941" s="98"/>
      <c r="N3941" s="83" t="s">
        <v>2115</v>
      </c>
      <c r="O3941" s="98">
        <v>50000</v>
      </c>
      <c r="P3941" s="81"/>
      <c r="Q3941" s="33"/>
      <c r="R3941" s="39" t="s">
        <v>2027</v>
      </c>
    </row>
    <row r="3942" spans="1:18" ht="18" customHeight="1" x14ac:dyDescent="0.15">
      <c r="A3942" s="30">
        <v>10</v>
      </c>
      <c r="B3942" s="31" t="s">
        <v>2023</v>
      </c>
      <c r="C3942" s="31">
        <v>2</v>
      </c>
      <c r="D3942" s="31" t="s">
        <v>2097</v>
      </c>
      <c r="E3942" s="31">
        <v>1</v>
      </c>
      <c r="F3942" s="31" t="s">
        <v>2098</v>
      </c>
      <c r="G3942" s="31">
        <v>11</v>
      </c>
      <c r="H3942" s="31" t="s">
        <v>33</v>
      </c>
      <c r="I3942" s="32">
        <v>3</v>
      </c>
      <c r="J3942" s="83" t="s">
        <v>35</v>
      </c>
      <c r="K3942" s="98">
        <v>10</v>
      </c>
      <c r="L3942" s="98">
        <v>10</v>
      </c>
      <c r="M3942" s="98">
        <f t="shared" ref="M3942:M3943" si="238">K3942-L3942</f>
        <v>0</v>
      </c>
      <c r="N3942" s="83" t="s">
        <v>2116</v>
      </c>
      <c r="O3942" s="98">
        <v>10000</v>
      </c>
      <c r="P3942" s="81"/>
      <c r="Q3942" s="33"/>
      <c r="R3942" s="39" t="s">
        <v>2027</v>
      </c>
    </row>
    <row r="3943" spans="1:18" ht="18" customHeight="1" x14ac:dyDescent="0.15">
      <c r="A3943" s="30">
        <v>10</v>
      </c>
      <c r="B3943" s="31" t="s">
        <v>2023</v>
      </c>
      <c r="C3943" s="31">
        <v>2</v>
      </c>
      <c r="D3943" s="31" t="s">
        <v>2097</v>
      </c>
      <c r="E3943" s="31">
        <v>1</v>
      </c>
      <c r="F3943" s="31" t="s">
        <v>2098</v>
      </c>
      <c r="G3943" s="31">
        <v>11</v>
      </c>
      <c r="H3943" s="31" t="s">
        <v>33</v>
      </c>
      <c r="I3943" s="32">
        <v>5</v>
      </c>
      <c r="J3943" s="83" t="s">
        <v>47</v>
      </c>
      <c r="K3943" s="98">
        <v>10800</v>
      </c>
      <c r="L3943" s="98">
        <v>9600</v>
      </c>
      <c r="M3943" s="98">
        <f t="shared" si="238"/>
        <v>1200</v>
      </c>
      <c r="N3943" s="83" t="s">
        <v>3791</v>
      </c>
      <c r="O3943" s="98">
        <v>3600000</v>
      </c>
      <c r="P3943" s="81"/>
      <c r="Q3943" s="33"/>
      <c r="R3943" s="39" t="s">
        <v>2027</v>
      </c>
    </row>
    <row r="3944" spans="1:18" ht="18" customHeight="1" x14ac:dyDescent="0.15">
      <c r="A3944" s="30">
        <v>10</v>
      </c>
      <c r="B3944" s="31" t="s">
        <v>2023</v>
      </c>
      <c r="C3944" s="31">
        <v>2</v>
      </c>
      <c r="D3944" s="31" t="s">
        <v>2097</v>
      </c>
      <c r="E3944" s="31">
        <v>1</v>
      </c>
      <c r="F3944" s="31" t="s">
        <v>2098</v>
      </c>
      <c r="G3944" s="31">
        <v>11</v>
      </c>
      <c r="H3944" s="31" t="s">
        <v>33</v>
      </c>
      <c r="I3944" s="31">
        <v>5</v>
      </c>
      <c r="J3944" s="84" t="s">
        <v>47</v>
      </c>
      <c r="K3944" s="98"/>
      <c r="L3944" s="98"/>
      <c r="M3944" s="98"/>
      <c r="N3944" s="83" t="s">
        <v>3792</v>
      </c>
      <c r="O3944" s="98">
        <v>7200000</v>
      </c>
      <c r="P3944" s="81"/>
      <c r="Q3944" s="33"/>
      <c r="R3944" s="39" t="s">
        <v>2027</v>
      </c>
    </row>
    <row r="3945" spans="1:18" ht="18" customHeight="1" x14ac:dyDescent="0.15">
      <c r="A3945" s="30">
        <v>10</v>
      </c>
      <c r="B3945" s="31" t="s">
        <v>2023</v>
      </c>
      <c r="C3945" s="31">
        <v>2</v>
      </c>
      <c r="D3945" s="31" t="s">
        <v>2097</v>
      </c>
      <c r="E3945" s="31">
        <v>1</v>
      </c>
      <c r="F3945" s="31" t="s">
        <v>2098</v>
      </c>
      <c r="G3945" s="31">
        <v>11</v>
      </c>
      <c r="H3945" s="31" t="s">
        <v>33</v>
      </c>
      <c r="I3945" s="32">
        <v>6</v>
      </c>
      <c r="J3945" s="83" t="s">
        <v>48</v>
      </c>
      <c r="K3945" s="98">
        <v>1795</v>
      </c>
      <c r="L3945" s="98">
        <v>1795</v>
      </c>
      <c r="M3945" s="98">
        <f>K3945-L3945</f>
        <v>0</v>
      </c>
      <c r="N3945" s="83" t="s">
        <v>2117</v>
      </c>
      <c r="O3945" s="98">
        <v>500000</v>
      </c>
      <c r="P3945" s="81"/>
      <c r="Q3945" s="33"/>
      <c r="R3945" s="39" t="s">
        <v>2027</v>
      </c>
    </row>
    <row r="3946" spans="1:18" ht="18" customHeight="1" x14ac:dyDescent="0.15">
      <c r="A3946" s="30">
        <v>10</v>
      </c>
      <c r="B3946" s="31" t="s">
        <v>2023</v>
      </c>
      <c r="C3946" s="31">
        <v>2</v>
      </c>
      <c r="D3946" s="31" t="s">
        <v>2097</v>
      </c>
      <c r="E3946" s="31">
        <v>1</v>
      </c>
      <c r="F3946" s="31" t="s">
        <v>2098</v>
      </c>
      <c r="G3946" s="31">
        <v>11</v>
      </c>
      <c r="H3946" s="31" t="s">
        <v>33</v>
      </c>
      <c r="I3946" s="31">
        <v>6</v>
      </c>
      <c r="J3946" s="84" t="s">
        <v>48</v>
      </c>
      <c r="K3946" s="98"/>
      <c r="L3946" s="98"/>
      <c r="M3946" s="98"/>
      <c r="N3946" s="83" t="s">
        <v>2118</v>
      </c>
      <c r="O3946" s="98">
        <v>500000</v>
      </c>
      <c r="P3946" s="81"/>
      <c r="Q3946" s="33"/>
      <c r="R3946" s="39" t="s">
        <v>2027</v>
      </c>
    </row>
    <row r="3947" spans="1:18" ht="18" customHeight="1" x14ac:dyDescent="0.15">
      <c r="A3947" s="30">
        <v>10</v>
      </c>
      <c r="B3947" s="31" t="s">
        <v>2023</v>
      </c>
      <c r="C3947" s="31">
        <v>2</v>
      </c>
      <c r="D3947" s="31" t="s">
        <v>2097</v>
      </c>
      <c r="E3947" s="31">
        <v>1</v>
      </c>
      <c r="F3947" s="31" t="s">
        <v>2098</v>
      </c>
      <c r="G3947" s="31">
        <v>11</v>
      </c>
      <c r="H3947" s="31" t="s">
        <v>33</v>
      </c>
      <c r="I3947" s="31">
        <v>6</v>
      </c>
      <c r="J3947" s="84" t="s">
        <v>48</v>
      </c>
      <c r="K3947" s="98"/>
      <c r="L3947" s="98"/>
      <c r="M3947" s="98"/>
      <c r="N3947" s="83" t="s">
        <v>2119</v>
      </c>
      <c r="O3947" s="98">
        <v>100000</v>
      </c>
      <c r="P3947" s="81"/>
      <c r="Q3947" s="33"/>
      <c r="R3947" s="39" t="s">
        <v>2027</v>
      </c>
    </row>
    <row r="3948" spans="1:18" ht="18" customHeight="1" x14ac:dyDescent="0.15">
      <c r="A3948" s="30">
        <v>10</v>
      </c>
      <c r="B3948" s="31" t="s">
        <v>2023</v>
      </c>
      <c r="C3948" s="31">
        <v>2</v>
      </c>
      <c r="D3948" s="31" t="s">
        <v>2097</v>
      </c>
      <c r="E3948" s="31">
        <v>1</v>
      </c>
      <c r="F3948" s="31" t="s">
        <v>2098</v>
      </c>
      <c r="G3948" s="31">
        <v>11</v>
      </c>
      <c r="H3948" s="31" t="s">
        <v>33</v>
      </c>
      <c r="I3948" s="31">
        <v>6</v>
      </c>
      <c r="J3948" s="84" t="s">
        <v>48</v>
      </c>
      <c r="K3948" s="98"/>
      <c r="L3948" s="98"/>
      <c r="M3948" s="98"/>
      <c r="N3948" s="83" t="s">
        <v>2120</v>
      </c>
      <c r="O3948" s="98">
        <v>100000</v>
      </c>
      <c r="P3948" s="81"/>
      <c r="Q3948" s="33"/>
      <c r="R3948" s="39" t="s">
        <v>2027</v>
      </c>
    </row>
    <row r="3949" spans="1:18" ht="18" customHeight="1" x14ac:dyDescent="0.15">
      <c r="A3949" s="30">
        <v>10</v>
      </c>
      <c r="B3949" s="31" t="s">
        <v>2023</v>
      </c>
      <c r="C3949" s="31">
        <v>2</v>
      </c>
      <c r="D3949" s="31" t="s">
        <v>2097</v>
      </c>
      <c r="E3949" s="31">
        <v>1</v>
      </c>
      <c r="F3949" s="31" t="s">
        <v>2098</v>
      </c>
      <c r="G3949" s="31">
        <v>11</v>
      </c>
      <c r="H3949" s="31" t="s">
        <v>33</v>
      </c>
      <c r="I3949" s="31">
        <v>6</v>
      </c>
      <c r="J3949" s="84" t="s">
        <v>48</v>
      </c>
      <c r="K3949" s="98"/>
      <c r="L3949" s="98"/>
      <c r="M3949" s="98"/>
      <c r="N3949" s="83" t="s">
        <v>2121</v>
      </c>
      <c r="O3949" s="98">
        <v>150000</v>
      </c>
      <c r="P3949" s="81"/>
      <c r="Q3949" s="33"/>
      <c r="R3949" s="39" t="s">
        <v>2027</v>
      </c>
    </row>
    <row r="3950" spans="1:18" ht="18" customHeight="1" x14ac:dyDescent="0.15">
      <c r="A3950" s="30">
        <v>10</v>
      </c>
      <c r="B3950" s="31" t="s">
        <v>2023</v>
      </c>
      <c r="C3950" s="31">
        <v>2</v>
      </c>
      <c r="D3950" s="31" t="s">
        <v>2097</v>
      </c>
      <c r="E3950" s="31">
        <v>1</v>
      </c>
      <c r="F3950" s="31" t="s">
        <v>2098</v>
      </c>
      <c r="G3950" s="31">
        <v>11</v>
      </c>
      <c r="H3950" s="31" t="s">
        <v>33</v>
      </c>
      <c r="I3950" s="31">
        <v>6</v>
      </c>
      <c r="J3950" s="84" t="s">
        <v>48</v>
      </c>
      <c r="K3950" s="98"/>
      <c r="L3950" s="98"/>
      <c r="M3950" s="98"/>
      <c r="N3950" s="83" t="s">
        <v>2122</v>
      </c>
      <c r="O3950" s="98">
        <v>300000</v>
      </c>
      <c r="P3950" s="81"/>
      <c r="Q3950" s="33"/>
      <c r="R3950" s="39" t="s">
        <v>2027</v>
      </c>
    </row>
    <row r="3951" spans="1:18" ht="18" customHeight="1" x14ac:dyDescent="0.15">
      <c r="A3951" s="30">
        <v>10</v>
      </c>
      <c r="B3951" s="31" t="s">
        <v>2023</v>
      </c>
      <c r="C3951" s="31">
        <v>2</v>
      </c>
      <c r="D3951" s="31" t="s">
        <v>2097</v>
      </c>
      <c r="E3951" s="31">
        <v>1</v>
      </c>
      <c r="F3951" s="31" t="s">
        <v>2098</v>
      </c>
      <c r="G3951" s="31">
        <v>11</v>
      </c>
      <c r="H3951" s="31" t="s">
        <v>33</v>
      </c>
      <c r="I3951" s="31">
        <v>6</v>
      </c>
      <c r="J3951" s="84" t="s">
        <v>48</v>
      </c>
      <c r="K3951" s="98"/>
      <c r="L3951" s="98"/>
      <c r="M3951" s="98"/>
      <c r="N3951" s="83" t="s">
        <v>2123</v>
      </c>
      <c r="O3951" s="98">
        <v>145000</v>
      </c>
      <c r="P3951" s="81"/>
      <c r="Q3951" s="33"/>
      <c r="R3951" s="39" t="s">
        <v>2027</v>
      </c>
    </row>
    <row r="3952" spans="1:18" ht="18" customHeight="1" x14ac:dyDescent="0.15">
      <c r="A3952" s="30">
        <v>10</v>
      </c>
      <c r="B3952" s="31" t="s">
        <v>2023</v>
      </c>
      <c r="C3952" s="31">
        <v>2</v>
      </c>
      <c r="D3952" s="31" t="s">
        <v>2097</v>
      </c>
      <c r="E3952" s="31">
        <v>1</v>
      </c>
      <c r="F3952" s="31" t="s">
        <v>2098</v>
      </c>
      <c r="G3952" s="32">
        <v>12</v>
      </c>
      <c r="H3952" s="32" t="s">
        <v>36</v>
      </c>
      <c r="I3952" s="32"/>
      <c r="J3952" s="83"/>
      <c r="K3952" s="98"/>
      <c r="L3952" s="98"/>
      <c r="M3952" s="98"/>
      <c r="N3952" s="83"/>
      <c r="O3952" s="33"/>
      <c r="P3952" s="81"/>
      <c r="Q3952" s="33"/>
      <c r="R3952" s="39" t="s">
        <v>2027</v>
      </c>
    </row>
    <row r="3953" spans="1:18" ht="18" customHeight="1" x14ac:dyDescent="0.15">
      <c r="A3953" s="30">
        <v>10</v>
      </c>
      <c r="B3953" s="31" t="s">
        <v>2023</v>
      </c>
      <c r="C3953" s="31">
        <v>2</v>
      </c>
      <c r="D3953" s="31" t="s">
        <v>2097</v>
      </c>
      <c r="E3953" s="31">
        <v>1</v>
      </c>
      <c r="F3953" s="31" t="s">
        <v>2098</v>
      </c>
      <c r="G3953" s="31">
        <v>12</v>
      </c>
      <c r="H3953" s="31" t="s">
        <v>36</v>
      </c>
      <c r="I3953" s="32">
        <v>3</v>
      </c>
      <c r="J3953" s="83" t="s">
        <v>6</v>
      </c>
      <c r="K3953" s="98">
        <v>220</v>
      </c>
      <c r="L3953" s="98">
        <v>217</v>
      </c>
      <c r="M3953" s="98">
        <f>K3953-L3953</f>
        <v>3</v>
      </c>
      <c r="N3953" s="83" t="s">
        <v>2124</v>
      </c>
      <c r="O3953" s="98">
        <v>28000</v>
      </c>
      <c r="P3953" s="81"/>
      <c r="Q3953" s="33"/>
      <c r="R3953" s="39" t="s">
        <v>2027</v>
      </c>
    </row>
    <row r="3954" spans="1:18" ht="18" customHeight="1" x14ac:dyDescent="0.15">
      <c r="A3954" s="30">
        <v>10</v>
      </c>
      <c r="B3954" s="31" t="s">
        <v>2023</v>
      </c>
      <c r="C3954" s="31">
        <v>2</v>
      </c>
      <c r="D3954" s="31" t="s">
        <v>2097</v>
      </c>
      <c r="E3954" s="31">
        <v>1</v>
      </c>
      <c r="F3954" s="31" t="s">
        <v>2098</v>
      </c>
      <c r="G3954" s="31">
        <v>12</v>
      </c>
      <c r="H3954" s="31" t="s">
        <v>36</v>
      </c>
      <c r="I3954" s="31">
        <v>3</v>
      </c>
      <c r="J3954" s="84" t="s">
        <v>6</v>
      </c>
      <c r="K3954" s="98"/>
      <c r="L3954" s="98"/>
      <c r="M3954" s="98"/>
      <c r="N3954" s="83" t="s">
        <v>2125</v>
      </c>
      <c r="O3954" s="98">
        <v>4000</v>
      </c>
      <c r="P3954" s="81"/>
      <c r="Q3954" s="33"/>
      <c r="R3954" s="39" t="s">
        <v>2027</v>
      </c>
    </row>
    <row r="3955" spans="1:18" ht="18" customHeight="1" x14ac:dyDescent="0.15">
      <c r="A3955" s="30">
        <v>10</v>
      </c>
      <c r="B3955" s="31" t="s">
        <v>2023</v>
      </c>
      <c r="C3955" s="31">
        <v>2</v>
      </c>
      <c r="D3955" s="31" t="s">
        <v>2097</v>
      </c>
      <c r="E3955" s="31">
        <v>1</v>
      </c>
      <c r="F3955" s="31" t="s">
        <v>2098</v>
      </c>
      <c r="G3955" s="31">
        <v>12</v>
      </c>
      <c r="H3955" s="31" t="s">
        <v>36</v>
      </c>
      <c r="I3955" s="31">
        <v>3</v>
      </c>
      <c r="J3955" s="84" t="s">
        <v>6</v>
      </c>
      <c r="K3955" s="98"/>
      <c r="L3955" s="98"/>
      <c r="M3955" s="98"/>
      <c r="N3955" s="83" t="s">
        <v>3793</v>
      </c>
      <c r="O3955" s="98">
        <v>30000</v>
      </c>
      <c r="P3955" s="81"/>
      <c r="Q3955" s="33"/>
      <c r="R3955" s="39" t="s">
        <v>2027</v>
      </c>
    </row>
    <row r="3956" spans="1:18" ht="18" customHeight="1" x14ac:dyDescent="0.15">
      <c r="A3956" s="30">
        <v>10</v>
      </c>
      <c r="B3956" s="31" t="s">
        <v>2023</v>
      </c>
      <c r="C3956" s="31">
        <v>2</v>
      </c>
      <c r="D3956" s="31" t="s">
        <v>2097</v>
      </c>
      <c r="E3956" s="31">
        <v>1</v>
      </c>
      <c r="F3956" s="31" t="s">
        <v>2098</v>
      </c>
      <c r="G3956" s="31">
        <v>12</v>
      </c>
      <c r="H3956" s="31" t="s">
        <v>36</v>
      </c>
      <c r="I3956" s="31">
        <v>3</v>
      </c>
      <c r="J3956" s="84" t="s">
        <v>6</v>
      </c>
      <c r="K3956" s="98"/>
      <c r="L3956" s="98"/>
      <c r="M3956" s="98"/>
      <c r="N3956" s="83" t="s">
        <v>3794</v>
      </c>
      <c r="O3956" s="98">
        <v>20000</v>
      </c>
      <c r="P3956" s="81"/>
      <c r="Q3956" s="33"/>
      <c r="R3956" s="39" t="s">
        <v>2027</v>
      </c>
    </row>
    <row r="3957" spans="1:18" ht="18" customHeight="1" x14ac:dyDescent="0.15">
      <c r="A3957" s="30">
        <v>10</v>
      </c>
      <c r="B3957" s="31" t="s">
        <v>2023</v>
      </c>
      <c r="C3957" s="31">
        <v>2</v>
      </c>
      <c r="D3957" s="31" t="s">
        <v>2097</v>
      </c>
      <c r="E3957" s="31">
        <v>1</v>
      </c>
      <c r="F3957" s="31" t="s">
        <v>2098</v>
      </c>
      <c r="G3957" s="31">
        <v>12</v>
      </c>
      <c r="H3957" s="31" t="s">
        <v>36</v>
      </c>
      <c r="I3957" s="31">
        <v>3</v>
      </c>
      <c r="J3957" s="84" t="s">
        <v>6</v>
      </c>
      <c r="K3957" s="98"/>
      <c r="L3957" s="98"/>
      <c r="M3957" s="98"/>
      <c r="N3957" s="83" t="s">
        <v>2126</v>
      </c>
      <c r="O3957" s="98">
        <v>118800</v>
      </c>
      <c r="P3957" s="81"/>
      <c r="Q3957" s="33"/>
      <c r="R3957" s="39" t="s">
        <v>2027</v>
      </c>
    </row>
    <row r="3958" spans="1:18" ht="18" customHeight="1" x14ac:dyDescent="0.15">
      <c r="A3958" s="30">
        <v>10</v>
      </c>
      <c r="B3958" s="31" t="s">
        <v>2023</v>
      </c>
      <c r="C3958" s="31">
        <v>2</v>
      </c>
      <c r="D3958" s="31" t="s">
        <v>2097</v>
      </c>
      <c r="E3958" s="31">
        <v>1</v>
      </c>
      <c r="F3958" s="31" t="s">
        <v>2098</v>
      </c>
      <c r="G3958" s="31">
        <v>12</v>
      </c>
      <c r="H3958" s="31" t="s">
        <v>36</v>
      </c>
      <c r="I3958" s="31">
        <v>3</v>
      </c>
      <c r="J3958" s="84" t="s">
        <v>6</v>
      </c>
      <c r="K3958" s="98"/>
      <c r="L3958" s="98"/>
      <c r="M3958" s="98"/>
      <c r="N3958" s="83" t="s">
        <v>3795</v>
      </c>
      <c r="O3958" s="98">
        <v>18265</v>
      </c>
      <c r="P3958" s="81"/>
      <c r="Q3958" s="33"/>
      <c r="R3958" s="39" t="s">
        <v>2027</v>
      </c>
    </row>
    <row r="3959" spans="1:18" ht="18" customHeight="1" x14ac:dyDescent="0.15">
      <c r="A3959" s="30">
        <v>10</v>
      </c>
      <c r="B3959" s="31" t="s">
        <v>2023</v>
      </c>
      <c r="C3959" s="31">
        <v>2</v>
      </c>
      <c r="D3959" s="31" t="s">
        <v>2097</v>
      </c>
      <c r="E3959" s="31">
        <v>1</v>
      </c>
      <c r="F3959" s="31" t="s">
        <v>2098</v>
      </c>
      <c r="G3959" s="31">
        <v>12</v>
      </c>
      <c r="H3959" s="31" t="s">
        <v>36</v>
      </c>
      <c r="I3959" s="32">
        <v>11</v>
      </c>
      <c r="J3959" s="83" t="s">
        <v>38</v>
      </c>
      <c r="K3959" s="98">
        <v>567</v>
      </c>
      <c r="L3959" s="98">
        <v>567</v>
      </c>
      <c r="M3959" s="98">
        <f>K3959-L3959</f>
        <v>0</v>
      </c>
      <c r="N3959" s="83" t="s">
        <v>2127</v>
      </c>
      <c r="O3959" s="98">
        <v>224240</v>
      </c>
      <c r="P3959" s="81"/>
      <c r="Q3959" s="33"/>
      <c r="R3959" s="39" t="s">
        <v>2027</v>
      </c>
    </row>
    <row r="3960" spans="1:18" ht="18" customHeight="1" x14ac:dyDescent="0.15">
      <c r="A3960" s="30">
        <v>10</v>
      </c>
      <c r="B3960" s="31" t="s">
        <v>2023</v>
      </c>
      <c r="C3960" s="31">
        <v>2</v>
      </c>
      <c r="D3960" s="31" t="s">
        <v>2097</v>
      </c>
      <c r="E3960" s="31">
        <v>1</v>
      </c>
      <c r="F3960" s="31" t="s">
        <v>2098</v>
      </c>
      <c r="G3960" s="31">
        <v>12</v>
      </c>
      <c r="H3960" s="31" t="s">
        <v>36</v>
      </c>
      <c r="I3960" s="31">
        <v>11</v>
      </c>
      <c r="J3960" s="84" t="s">
        <v>38</v>
      </c>
      <c r="K3960" s="98"/>
      <c r="L3960" s="98"/>
      <c r="M3960" s="98"/>
      <c r="N3960" s="83" t="s">
        <v>2128</v>
      </c>
      <c r="O3960" s="98">
        <v>115556</v>
      </c>
      <c r="P3960" s="81"/>
      <c r="Q3960" s="33"/>
      <c r="R3960" s="39" t="s">
        <v>2027</v>
      </c>
    </row>
    <row r="3961" spans="1:18" ht="18" customHeight="1" x14ac:dyDescent="0.15">
      <c r="A3961" s="30">
        <v>10</v>
      </c>
      <c r="B3961" s="31" t="s">
        <v>2023</v>
      </c>
      <c r="C3961" s="31">
        <v>2</v>
      </c>
      <c r="D3961" s="31" t="s">
        <v>2097</v>
      </c>
      <c r="E3961" s="31">
        <v>1</v>
      </c>
      <c r="F3961" s="31" t="s">
        <v>2098</v>
      </c>
      <c r="G3961" s="31">
        <v>12</v>
      </c>
      <c r="H3961" s="31" t="s">
        <v>36</v>
      </c>
      <c r="I3961" s="31">
        <v>11</v>
      </c>
      <c r="J3961" s="84" t="s">
        <v>38</v>
      </c>
      <c r="K3961" s="98"/>
      <c r="L3961" s="98"/>
      <c r="M3961" s="98"/>
      <c r="N3961" s="83" t="s">
        <v>2129</v>
      </c>
      <c r="O3961" s="98">
        <v>118934</v>
      </c>
      <c r="P3961" s="81"/>
      <c r="Q3961" s="33"/>
      <c r="R3961" s="39" t="s">
        <v>2027</v>
      </c>
    </row>
    <row r="3962" spans="1:18" ht="18" customHeight="1" x14ac:dyDescent="0.15">
      <c r="A3962" s="30">
        <v>10</v>
      </c>
      <c r="B3962" s="31" t="s">
        <v>2023</v>
      </c>
      <c r="C3962" s="31">
        <v>2</v>
      </c>
      <c r="D3962" s="31" t="s">
        <v>2097</v>
      </c>
      <c r="E3962" s="31">
        <v>1</v>
      </c>
      <c r="F3962" s="31" t="s">
        <v>2098</v>
      </c>
      <c r="G3962" s="31">
        <v>12</v>
      </c>
      <c r="H3962" s="31" t="s">
        <v>36</v>
      </c>
      <c r="I3962" s="31">
        <v>11</v>
      </c>
      <c r="J3962" s="84" t="s">
        <v>38</v>
      </c>
      <c r="K3962" s="98"/>
      <c r="L3962" s="98"/>
      <c r="M3962" s="98"/>
      <c r="N3962" s="83" t="s">
        <v>2130</v>
      </c>
      <c r="O3962" s="98">
        <v>104552</v>
      </c>
      <c r="P3962" s="81"/>
      <c r="Q3962" s="33"/>
      <c r="R3962" s="39" t="s">
        <v>2027</v>
      </c>
    </row>
    <row r="3963" spans="1:18" ht="18" customHeight="1" x14ac:dyDescent="0.15">
      <c r="A3963" s="30">
        <v>10</v>
      </c>
      <c r="B3963" s="31" t="s">
        <v>2023</v>
      </c>
      <c r="C3963" s="31">
        <v>2</v>
      </c>
      <c r="D3963" s="31" t="s">
        <v>2097</v>
      </c>
      <c r="E3963" s="31">
        <v>1</v>
      </c>
      <c r="F3963" s="31" t="s">
        <v>2098</v>
      </c>
      <c r="G3963" s="31">
        <v>12</v>
      </c>
      <c r="H3963" s="31" t="s">
        <v>36</v>
      </c>
      <c r="I3963" s="31">
        <v>11</v>
      </c>
      <c r="J3963" s="84" t="s">
        <v>38</v>
      </c>
      <c r="K3963" s="98"/>
      <c r="L3963" s="98"/>
      <c r="M3963" s="98"/>
      <c r="N3963" s="83" t="s">
        <v>2131</v>
      </c>
      <c r="O3963" s="98">
        <v>3000</v>
      </c>
      <c r="P3963" s="81"/>
      <c r="Q3963" s="33"/>
      <c r="R3963" s="39" t="s">
        <v>2027</v>
      </c>
    </row>
    <row r="3964" spans="1:18" ht="18" customHeight="1" x14ac:dyDescent="0.15">
      <c r="A3964" s="30">
        <v>10</v>
      </c>
      <c r="B3964" s="31" t="s">
        <v>2023</v>
      </c>
      <c r="C3964" s="31">
        <v>2</v>
      </c>
      <c r="D3964" s="31" t="s">
        <v>2097</v>
      </c>
      <c r="E3964" s="31">
        <v>1</v>
      </c>
      <c r="F3964" s="31" t="s">
        <v>2098</v>
      </c>
      <c r="G3964" s="32">
        <v>13</v>
      </c>
      <c r="H3964" s="32" t="s">
        <v>39</v>
      </c>
      <c r="I3964" s="32"/>
      <c r="J3964" s="83"/>
      <c r="K3964" s="98"/>
      <c r="L3964" s="98"/>
      <c r="M3964" s="98"/>
      <c r="N3964" s="83"/>
      <c r="O3964" s="33"/>
      <c r="P3964" s="81"/>
      <c r="Q3964" s="33"/>
      <c r="R3964" s="39" t="s">
        <v>2027</v>
      </c>
    </row>
    <row r="3965" spans="1:18" ht="18" customHeight="1" x14ac:dyDescent="0.15">
      <c r="A3965" s="30">
        <v>10</v>
      </c>
      <c r="B3965" s="31" t="s">
        <v>2023</v>
      </c>
      <c r="C3965" s="31">
        <v>2</v>
      </c>
      <c r="D3965" s="31" t="s">
        <v>2097</v>
      </c>
      <c r="E3965" s="31">
        <v>1</v>
      </c>
      <c r="F3965" s="31" t="s">
        <v>2098</v>
      </c>
      <c r="G3965" s="31">
        <v>13</v>
      </c>
      <c r="H3965" s="31" t="s">
        <v>39</v>
      </c>
      <c r="I3965" s="32">
        <v>13</v>
      </c>
      <c r="J3965" s="83" t="s">
        <v>1744</v>
      </c>
      <c r="K3965" s="98">
        <v>2000</v>
      </c>
      <c r="L3965" s="98">
        <v>10968</v>
      </c>
      <c r="M3965" s="98">
        <f t="shared" ref="M3965:M3966" si="239">K3965-L3965</f>
        <v>-8968</v>
      </c>
      <c r="N3965" s="83" t="s">
        <v>2132</v>
      </c>
      <c r="O3965" s="98">
        <v>2000000</v>
      </c>
      <c r="P3965" s="81"/>
      <c r="Q3965" s="33"/>
      <c r="R3965" s="39" t="s">
        <v>2027</v>
      </c>
    </row>
    <row r="3966" spans="1:18" ht="18" customHeight="1" x14ac:dyDescent="0.15">
      <c r="A3966" s="30">
        <v>10</v>
      </c>
      <c r="B3966" s="31" t="s">
        <v>2023</v>
      </c>
      <c r="C3966" s="31">
        <v>2</v>
      </c>
      <c r="D3966" s="31" t="s">
        <v>2097</v>
      </c>
      <c r="E3966" s="31">
        <v>1</v>
      </c>
      <c r="F3966" s="31" t="s">
        <v>2098</v>
      </c>
      <c r="G3966" s="31">
        <v>13</v>
      </c>
      <c r="H3966" s="31" t="s">
        <v>39</v>
      </c>
      <c r="I3966" s="32">
        <v>21</v>
      </c>
      <c r="J3966" s="83" t="s">
        <v>254</v>
      </c>
      <c r="K3966" s="98">
        <v>24442</v>
      </c>
      <c r="L3966" s="98">
        <v>24138</v>
      </c>
      <c r="M3966" s="98">
        <f t="shared" si="239"/>
        <v>304</v>
      </c>
      <c r="N3966" s="83" t="s">
        <v>2133</v>
      </c>
      <c r="O3966" s="98">
        <v>23275252</v>
      </c>
      <c r="P3966" s="81"/>
      <c r="Q3966" s="33"/>
      <c r="R3966" s="39" t="s">
        <v>2027</v>
      </c>
    </row>
    <row r="3967" spans="1:18" ht="18" customHeight="1" x14ac:dyDescent="0.15">
      <c r="A3967" s="30">
        <v>10</v>
      </c>
      <c r="B3967" s="31" t="s">
        <v>2023</v>
      </c>
      <c r="C3967" s="31">
        <v>2</v>
      </c>
      <c r="D3967" s="31" t="s">
        <v>2097</v>
      </c>
      <c r="E3967" s="31">
        <v>1</v>
      </c>
      <c r="F3967" s="31" t="s">
        <v>2098</v>
      </c>
      <c r="G3967" s="31">
        <v>13</v>
      </c>
      <c r="H3967" s="31" t="s">
        <v>39</v>
      </c>
      <c r="I3967" s="31">
        <v>21</v>
      </c>
      <c r="J3967" s="84" t="s">
        <v>254</v>
      </c>
      <c r="K3967" s="98"/>
      <c r="L3967" s="98"/>
      <c r="M3967" s="98"/>
      <c r="N3967" s="83" t="s">
        <v>2134</v>
      </c>
      <c r="O3967" s="98"/>
      <c r="P3967" s="81"/>
      <c r="Q3967" s="33"/>
      <c r="R3967" s="39" t="s">
        <v>2027</v>
      </c>
    </row>
    <row r="3968" spans="1:18" ht="18" customHeight="1" x14ac:dyDescent="0.15">
      <c r="A3968" s="30">
        <v>10</v>
      </c>
      <c r="B3968" s="31" t="s">
        <v>2023</v>
      </c>
      <c r="C3968" s="31">
        <v>2</v>
      </c>
      <c r="D3968" s="31" t="s">
        <v>2097</v>
      </c>
      <c r="E3968" s="31">
        <v>1</v>
      </c>
      <c r="F3968" s="31" t="s">
        <v>2098</v>
      </c>
      <c r="G3968" s="31">
        <v>13</v>
      </c>
      <c r="H3968" s="31" t="s">
        <v>39</v>
      </c>
      <c r="I3968" s="31">
        <v>21</v>
      </c>
      <c r="J3968" s="84" t="s">
        <v>254</v>
      </c>
      <c r="K3968" s="98"/>
      <c r="L3968" s="98"/>
      <c r="M3968" s="98"/>
      <c r="N3968" s="83" t="s">
        <v>3796</v>
      </c>
      <c r="O3968" s="98">
        <v>376650</v>
      </c>
      <c r="P3968" s="81"/>
      <c r="Q3968" s="33"/>
      <c r="R3968" s="39" t="s">
        <v>2027</v>
      </c>
    </row>
    <row r="3969" spans="1:18" ht="18" customHeight="1" x14ac:dyDescent="0.15">
      <c r="A3969" s="30">
        <v>10</v>
      </c>
      <c r="B3969" s="31" t="s">
        <v>2023</v>
      </c>
      <c r="C3969" s="31">
        <v>2</v>
      </c>
      <c r="D3969" s="31" t="s">
        <v>2097</v>
      </c>
      <c r="E3969" s="31">
        <v>1</v>
      </c>
      <c r="F3969" s="31" t="s">
        <v>2098</v>
      </c>
      <c r="G3969" s="31">
        <v>13</v>
      </c>
      <c r="H3969" s="31" t="s">
        <v>39</v>
      </c>
      <c r="I3969" s="31">
        <v>21</v>
      </c>
      <c r="J3969" s="84" t="s">
        <v>254</v>
      </c>
      <c r="K3969" s="98"/>
      <c r="L3969" s="98"/>
      <c r="M3969" s="98"/>
      <c r="N3969" s="83" t="s">
        <v>3797</v>
      </c>
      <c r="O3969" s="98">
        <v>298890</v>
      </c>
      <c r="P3969" s="81"/>
      <c r="Q3969" s="33"/>
      <c r="R3969" s="39" t="s">
        <v>2027</v>
      </c>
    </row>
    <row r="3970" spans="1:18" ht="18" customHeight="1" x14ac:dyDescent="0.15">
      <c r="A3970" s="30">
        <v>10</v>
      </c>
      <c r="B3970" s="31" t="s">
        <v>2023</v>
      </c>
      <c r="C3970" s="31">
        <v>2</v>
      </c>
      <c r="D3970" s="31" t="s">
        <v>2097</v>
      </c>
      <c r="E3970" s="31">
        <v>1</v>
      </c>
      <c r="F3970" s="31" t="s">
        <v>2098</v>
      </c>
      <c r="G3970" s="31">
        <v>13</v>
      </c>
      <c r="H3970" s="31" t="s">
        <v>39</v>
      </c>
      <c r="I3970" s="31">
        <v>21</v>
      </c>
      <c r="J3970" s="84" t="s">
        <v>254</v>
      </c>
      <c r="K3970" s="98"/>
      <c r="L3970" s="98"/>
      <c r="M3970" s="98"/>
      <c r="N3970" s="83" t="s">
        <v>3798</v>
      </c>
      <c r="O3970" s="98">
        <v>491022</v>
      </c>
      <c r="P3970" s="81"/>
      <c r="Q3970" s="33"/>
      <c r="R3970" s="39" t="s">
        <v>2027</v>
      </c>
    </row>
    <row r="3971" spans="1:18" ht="18" customHeight="1" x14ac:dyDescent="0.15">
      <c r="A3971" s="30">
        <v>10</v>
      </c>
      <c r="B3971" s="31" t="s">
        <v>2023</v>
      </c>
      <c r="C3971" s="31">
        <v>2</v>
      </c>
      <c r="D3971" s="31" t="s">
        <v>2097</v>
      </c>
      <c r="E3971" s="31">
        <v>1</v>
      </c>
      <c r="F3971" s="31" t="s">
        <v>2098</v>
      </c>
      <c r="G3971" s="31">
        <v>13</v>
      </c>
      <c r="H3971" s="31" t="s">
        <v>39</v>
      </c>
      <c r="I3971" s="32">
        <v>31</v>
      </c>
      <c r="J3971" s="83" t="s">
        <v>258</v>
      </c>
      <c r="K3971" s="98">
        <v>1584</v>
      </c>
      <c r="L3971" s="98">
        <v>1556</v>
      </c>
      <c r="M3971" s="98">
        <f t="shared" ref="M3971:M3972" si="240">K3971-L3971</f>
        <v>28</v>
      </c>
      <c r="N3971" s="83" t="s">
        <v>3799</v>
      </c>
      <c r="O3971" s="98">
        <v>1584000</v>
      </c>
      <c r="P3971" s="81"/>
      <c r="Q3971" s="33"/>
      <c r="R3971" s="39" t="s">
        <v>2027</v>
      </c>
    </row>
    <row r="3972" spans="1:18" ht="18" customHeight="1" x14ac:dyDescent="0.15">
      <c r="A3972" s="30">
        <v>10</v>
      </c>
      <c r="B3972" s="31" t="s">
        <v>2023</v>
      </c>
      <c r="C3972" s="31">
        <v>2</v>
      </c>
      <c r="D3972" s="31" t="s">
        <v>2097</v>
      </c>
      <c r="E3972" s="31">
        <v>1</v>
      </c>
      <c r="F3972" s="31" t="s">
        <v>2098</v>
      </c>
      <c r="G3972" s="31">
        <v>13</v>
      </c>
      <c r="H3972" s="31" t="s">
        <v>39</v>
      </c>
      <c r="I3972" s="32">
        <v>32</v>
      </c>
      <c r="J3972" s="83" t="s">
        <v>259</v>
      </c>
      <c r="K3972" s="98">
        <v>16372</v>
      </c>
      <c r="L3972" s="98">
        <v>15888</v>
      </c>
      <c r="M3972" s="98">
        <f t="shared" si="240"/>
        <v>484</v>
      </c>
      <c r="N3972" s="83" t="s">
        <v>2135</v>
      </c>
      <c r="O3972" s="98">
        <v>16221476</v>
      </c>
      <c r="P3972" s="81"/>
      <c r="Q3972" s="33"/>
      <c r="R3972" s="39" t="s">
        <v>2027</v>
      </c>
    </row>
    <row r="3973" spans="1:18" ht="18" customHeight="1" x14ac:dyDescent="0.15">
      <c r="A3973" s="30">
        <v>10</v>
      </c>
      <c r="B3973" s="31" t="s">
        <v>2023</v>
      </c>
      <c r="C3973" s="31">
        <v>2</v>
      </c>
      <c r="D3973" s="31" t="s">
        <v>2097</v>
      </c>
      <c r="E3973" s="31">
        <v>1</v>
      </c>
      <c r="F3973" s="31" t="s">
        <v>2098</v>
      </c>
      <c r="G3973" s="31">
        <v>13</v>
      </c>
      <c r="H3973" s="31" t="s">
        <v>39</v>
      </c>
      <c r="I3973" s="31">
        <v>32</v>
      </c>
      <c r="J3973" s="84" t="s">
        <v>259</v>
      </c>
      <c r="K3973" s="98"/>
      <c r="L3973" s="98"/>
      <c r="M3973" s="98"/>
      <c r="N3973" s="83" t="s">
        <v>3800</v>
      </c>
      <c r="O3973" s="98">
        <v>150000</v>
      </c>
      <c r="P3973" s="81"/>
      <c r="Q3973" s="33"/>
      <c r="R3973" s="39" t="s">
        <v>2027</v>
      </c>
    </row>
    <row r="3974" spans="1:18" ht="18" customHeight="1" x14ac:dyDescent="0.15">
      <c r="A3974" s="30">
        <v>10</v>
      </c>
      <c r="B3974" s="31" t="s">
        <v>2023</v>
      </c>
      <c r="C3974" s="31">
        <v>2</v>
      </c>
      <c r="D3974" s="31" t="s">
        <v>2097</v>
      </c>
      <c r="E3974" s="31">
        <v>1</v>
      </c>
      <c r="F3974" s="31" t="s">
        <v>2098</v>
      </c>
      <c r="G3974" s="31">
        <v>13</v>
      </c>
      <c r="H3974" s="31" t="s">
        <v>39</v>
      </c>
      <c r="I3974" s="32">
        <v>33</v>
      </c>
      <c r="J3974" s="83" t="s">
        <v>49</v>
      </c>
      <c r="K3974" s="98">
        <v>2777</v>
      </c>
      <c r="L3974" s="98">
        <v>2417</v>
      </c>
      <c r="M3974" s="98">
        <f>K3974-L3974</f>
        <v>360</v>
      </c>
      <c r="N3974" s="83" t="s">
        <v>2136</v>
      </c>
      <c r="O3974" s="98">
        <v>113300</v>
      </c>
      <c r="P3974" s="81"/>
      <c r="Q3974" s="33"/>
      <c r="R3974" s="39" t="s">
        <v>2027</v>
      </c>
    </row>
    <row r="3975" spans="1:18" ht="18" customHeight="1" x14ac:dyDescent="0.15">
      <c r="A3975" s="30">
        <v>10</v>
      </c>
      <c r="B3975" s="31" t="s">
        <v>2023</v>
      </c>
      <c r="C3975" s="31">
        <v>2</v>
      </c>
      <c r="D3975" s="31" t="s">
        <v>2097</v>
      </c>
      <c r="E3975" s="31">
        <v>1</v>
      </c>
      <c r="F3975" s="31" t="s">
        <v>2098</v>
      </c>
      <c r="G3975" s="31">
        <v>13</v>
      </c>
      <c r="H3975" s="31" t="s">
        <v>39</v>
      </c>
      <c r="I3975" s="31">
        <v>33</v>
      </c>
      <c r="J3975" s="84" t="s">
        <v>49</v>
      </c>
      <c r="K3975" s="98"/>
      <c r="L3975" s="98"/>
      <c r="M3975" s="98"/>
      <c r="N3975" s="83" t="s">
        <v>2137</v>
      </c>
      <c r="O3975" s="98">
        <v>444576</v>
      </c>
      <c r="P3975" s="81"/>
      <c r="Q3975" s="33"/>
      <c r="R3975" s="39" t="s">
        <v>2027</v>
      </c>
    </row>
    <row r="3976" spans="1:18" ht="18" customHeight="1" x14ac:dyDescent="0.15">
      <c r="A3976" s="30">
        <v>10</v>
      </c>
      <c r="B3976" s="31" t="s">
        <v>2023</v>
      </c>
      <c r="C3976" s="31">
        <v>2</v>
      </c>
      <c r="D3976" s="31" t="s">
        <v>2097</v>
      </c>
      <c r="E3976" s="31">
        <v>1</v>
      </c>
      <c r="F3976" s="31" t="s">
        <v>2098</v>
      </c>
      <c r="G3976" s="31">
        <v>13</v>
      </c>
      <c r="H3976" s="31" t="s">
        <v>39</v>
      </c>
      <c r="I3976" s="31">
        <v>33</v>
      </c>
      <c r="J3976" s="84" t="s">
        <v>49</v>
      </c>
      <c r="K3976" s="98"/>
      <c r="L3976" s="98"/>
      <c r="M3976" s="98"/>
      <c r="N3976" s="83" t="s">
        <v>2138</v>
      </c>
      <c r="O3976" s="98">
        <v>67650</v>
      </c>
      <c r="P3976" s="81"/>
      <c r="Q3976" s="33"/>
      <c r="R3976" s="39" t="s">
        <v>2027</v>
      </c>
    </row>
    <row r="3977" spans="1:18" ht="18" customHeight="1" x14ac:dyDescent="0.15">
      <c r="A3977" s="30">
        <v>10</v>
      </c>
      <c r="B3977" s="31" t="s">
        <v>2023</v>
      </c>
      <c r="C3977" s="31">
        <v>2</v>
      </c>
      <c r="D3977" s="31" t="s">
        <v>2097</v>
      </c>
      <c r="E3977" s="31">
        <v>1</v>
      </c>
      <c r="F3977" s="31" t="s">
        <v>2098</v>
      </c>
      <c r="G3977" s="31">
        <v>13</v>
      </c>
      <c r="H3977" s="31" t="s">
        <v>39</v>
      </c>
      <c r="I3977" s="31">
        <v>33</v>
      </c>
      <c r="J3977" s="84" t="s">
        <v>49</v>
      </c>
      <c r="K3977" s="98"/>
      <c r="L3977" s="98"/>
      <c r="M3977" s="98"/>
      <c r="N3977" s="83" t="s">
        <v>2139</v>
      </c>
      <c r="O3977" s="98">
        <v>220000</v>
      </c>
      <c r="P3977" s="81"/>
      <c r="Q3977" s="33"/>
      <c r="R3977" s="39" t="s">
        <v>2027</v>
      </c>
    </row>
    <row r="3978" spans="1:18" ht="18" customHeight="1" x14ac:dyDescent="0.15">
      <c r="A3978" s="30">
        <v>10</v>
      </c>
      <c r="B3978" s="31" t="s">
        <v>2023</v>
      </c>
      <c r="C3978" s="31">
        <v>2</v>
      </c>
      <c r="D3978" s="31" t="s">
        <v>2097</v>
      </c>
      <c r="E3978" s="31">
        <v>1</v>
      </c>
      <c r="F3978" s="31" t="s">
        <v>2098</v>
      </c>
      <c r="G3978" s="31">
        <v>13</v>
      </c>
      <c r="H3978" s="31" t="s">
        <v>39</v>
      </c>
      <c r="I3978" s="31">
        <v>33</v>
      </c>
      <c r="J3978" s="84" t="s">
        <v>49</v>
      </c>
      <c r="K3978" s="98"/>
      <c r="L3978" s="98"/>
      <c r="M3978" s="98"/>
      <c r="N3978" s="83" t="s">
        <v>2140</v>
      </c>
      <c r="O3978" s="98">
        <v>277200</v>
      </c>
      <c r="P3978" s="81"/>
      <c r="Q3978" s="33"/>
      <c r="R3978" s="39" t="s">
        <v>2027</v>
      </c>
    </row>
    <row r="3979" spans="1:18" ht="18" customHeight="1" x14ac:dyDescent="0.15">
      <c r="A3979" s="30">
        <v>10</v>
      </c>
      <c r="B3979" s="31" t="s">
        <v>2023</v>
      </c>
      <c r="C3979" s="31">
        <v>2</v>
      </c>
      <c r="D3979" s="31" t="s">
        <v>2097</v>
      </c>
      <c r="E3979" s="31">
        <v>1</v>
      </c>
      <c r="F3979" s="31" t="s">
        <v>2098</v>
      </c>
      <c r="G3979" s="31">
        <v>13</v>
      </c>
      <c r="H3979" s="31" t="s">
        <v>39</v>
      </c>
      <c r="I3979" s="31">
        <v>33</v>
      </c>
      <c r="J3979" s="84" t="s">
        <v>49</v>
      </c>
      <c r="K3979" s="98"/>
      <c r="L3979" s="98"/>
      <c r="M3979" s="98"/>
      <c r="N3979" s="83" t="s">
        <v>3801</v>
      </c>
      <c r="O3979" s="98">
        <v>37400</v>
      </c>
      <c r="P3979" s="81"/>
      <c r="Q3979" s="33"/>
      <c r="R3979" s="39" t="s">
        <v>2027</v>
      </c>
    </row>
    <row r="3980" spans="1:18" ht="18" customHeight="1" x14ac:dyDescent="0.15">
      <c r="A3980" s="30">
        <v>10</v>
      </c>
      <c r="B3980" s="31" t="s">
        <v>2023</v>
      </c>
      <c r="C3980" s="31">
        <v>2</v>
      </c>
      <c r="D3980" s="31" t="s">
        <v>2097</v>
      </c>
      <c r="E3980" s="31">
        <v>1</v>
      </c>
      <c r="F3980" s="31" t="s">
        <v>2098</v>
      </c>
      <c r="G3980" s="31">
        <v>13</v>
      </c>
      <c r="H3980" s="31" t="s">
        <v>39</v>
      </c>
      <c r="I3980" s="31">
        <v>33</v>
      </c>
      <c r="J3980" s="84" t="s">
        <v>49</v>
      </c>
      <c r="K3980" s="98"/>
      <c r="L3980" s="98"/>
      <c r="M3980" s="98"/>
      <c r="N3980" s="83" t="s">
        <v>3802</v>
      </c>
      <c r="O3980" s="98">
        <v>124300</v>
      </c>
      <c r="P3980" s="81"/>
      <c r="Q3980" s="33"/>
      <c r="R3980" s="39" t="s">
        <v>2027</v>
      </c>
    </row>
    <row r="3981" spans="1:18" ht="18" customHeight="1" x14ac:dyDescent="0.15">
      <c r="A3981" s="30">
        <v>10</v>
      </c>
      <c r="B3981" s="31" t="s">
        <v>2023</v>
      </c>
      <c r="C3981" s="31">
        <v>2</v>
      </c>
      <c r="D3981" s="31" t="s">
        <v>2097</v>
      </c>
      <c r="E3981" s="31">
        <v>1</v>
      </c>
      <c r="F3981" s="31" t="s">
        <v>2098</v>
      </c>
      <c r="G3981" s="31">
        <v>13</v>
      </c>
      <c r="H3981" s="31" t="s">
        <v>39</v>
      </c>
      <c r="I3981" s="31">
        <v>33</v>
      </c>
      <c r="J3981" s="84" t="s">
        <v>49</v>
      </c>
      <c r="K3981" s="98"/>
      <c r="L3981" s="98"/>
      <c r="M3981" s="98"/>
      <c r="N3981" s="83" t="s">
        <v>3803</v>
      </c>
      <c r="O3981" s="98">
        <v>462120</v>
      </c>
      <c r="P3981" s="81"/>
      <c r="Q3981" s="33"/>
      <c r="R3981" s="39" t="s">
        <v>2027</v>
      </c>
    </row>
    <row r="3982" spans="1:18" ht="18" customHeight="1" x14ac:dyDescent="0.15">
      <c r="A3982" s="30">
        <v>10</v>
      </c>
      <c r="B3982" s="31" t="s">
        <v>2023</v>
      </c>
      <c r="C3982" s="31">
        <v>2</v>
      </c>
      <c r="D3982" s="31" t="s">
        <v>2097</v>
      </c>
      <c r="E3982" s="31">
        <v>1</v>
      </c>
      <c r="F3982" s="31" t="s">
        <v>2098</v>
      </c>
      <c r="G3982" s="31">
        <v>13</v>
      </c>
      <c r="H3982" s="31" t="s">
        <v>39</v>
      </c>
      <c r="I3982" s="31">
        <v>33</v>
      </c>
      <c r="J3982" s="84" t="s">
        <v>49</v>
      </c>
      <c r="K3982" s="98"/>
      <c r="L3982" s="98"/>
      <c r="M3982" s="98"/>
      <c r="N3982" s="83" t="s">
        <v>3804</v>
      </c>
      <c r="O3982" s="98">
        <v>29334</v>
      </c>
      <c r="P3982" s="81"/>
      <c r="Q3982" s="33"/>
      <c r="R3982" s="39" t="s">
        <v>2027</v>
      </c>
    </row>
    <row r="3983" spans="1:18" ht="18" customHeight="1" x14ac:dyDescent="0.15">
      <c r="A3983" s="30">
        <v>10</v>
      </c>
      <c r="B3983" s="31" t="s">
        <v>2023</v>
      </c>
      <c r="C3983" s="31">
        <v>2</v>
      </c>
      <c r="D3983" s="31" t="s">
        <v>2097</v>
      </c>
      <c r="E3983" s="31">
        <v>1</v>
      </c>
      <c r="F3983" s="31" t="s">
        <v>2098</v>
      </c>
      <c r="G3983" s="31">
        <v>13</v>
      </c>
      <c r="H3983" s="31" t="s">
        <v>39</v>
      </c>
      <c r="I3983" s="31">
        <v>33</v>
      </c>
      <c r="J3983" s="84" t="s">
        <v>49</v>
      </c>
      <c r="K3983" s="98"/>
      <c r="L3983" s="98"/>
      <c r="M3983" s="98"/>
      <c r="N3983" s="83" t="s">
        <v>2141</v>
      </c>
      <c r="O3983" s="98">
        <v>737000</v>
      </c>
      <c r="P3983" s="81"/>
      <c r="Q3983" s="33"/>
      <c r="R3983" s="39" t="s">
        <v>2027</v>
      </c>
    </row>
    <row r="3984" spans="1:18" ht="18" customHeight="1" x14ac:dyDescent="0.15">
      <c r="A3984" s="30">
        <v>10</v>
      </c>
      <c r="B3984" s="31" t="s">
        <v>2023</v>
      </c>
      <c r="C3984" s="31">
        <v>2</v>
      </c>
      <c r="D3984" s="31" t="s">
        <v>2097</v>
      </c>
      <c r="E3984" s="31">
        <v>1</v>
      </c>
      <c r="F3984" s="31" t="s">
        <v>2098</v>
      </c>
      <c r="G3984" s="31">
        <v>13</v>
      </c>
      <c r="H3984" s="31" t="s">
        <v>39</v>
      </c>
      <c r="I3984" s="31">
        <v>33</v>
      </c>
      <c r="J3984" s="84" t="s">
        <v>49</v>
      </c>
      <c r="K3984" s="98"/>
      <c r="L3984" s="98"/>
      <c r="M3984" s="98"/>
      <c r="N3984" s="83" t="s">
        <v>2142</v>
      </c>
      <c r="O3984" s="98">
        <v>264000</v>
      </c>
      <c r="P3984" s="81"/>
      <c r="Q3984" s="33"/>
      <c r="R3984" s="39" t="s">
        <v>2027</v>
      </c>
    </row>
    <row r="3985" spans="1:18" ht="18" customHeight="1" x14ac:dyDescent="0.15">
      <c r="A3985" s="30">
        <v>10</v>
      </c>
      <c r="B3985" s="31" t="s">
        <v>2023</v>
      </c>
      <c r="C3985" s="31">
        <v>2</v>
      </c>
      <c r="D3985" s="31" t="s">
        <v>2097</v>
      </c>
      <c r="E3985" s="31">
        <v>1</v>
      </c>
      <c r="F3985" s="31" t="s">
        <v>2098</v>
      </c>
      <c r="G3985" s="31">
        <v>13</v>
      </c>
      <c r="H3985" s="31" t="s">
        <v>39</v>
      </c>
      <c r="I3985" s="32">
        <v>61</v>
      </c>
      <c r="J3985" s="83" t="s">
        <v>58</v>
      </c>
      <c r="K3985" s="98">
        <v>18</v>
      </c>
      <c r="L3985" s="98">
        <v>15</v>
      </c>
      <c r="M3985" s="98">
        <f t="shared" ref="M3985:M3986" si="241">K3985-L3985</f>
        <v>3</v>
      </c>
      <c r="N3985" s="83" t="s">
        <v>3805</v>
      </c>
      <c r="O3985" s="98">
        <v>17160</v>
      </c>
      <c r="P3985" s="81"/>
      <c r="Q3985" s="33"/>
      <c r="R3985" s="39" t="s">
        <v>2027</v>
      </c>
    </row>
    <row r="3986" spans="1:18" ht="18" customHeight="1" x14ac:dyDescent="0.15">
      <c r="A3986" s="30">
        <v>10</v>
      </c>
      <c r="B3986" s="31" t="s">
        <v>2023</v>
      </c>
      <c r="C3986" s="31">
        <v>2</v>
      </c>
      <c r="D3986" s="31" t="s">
        <v>2097</v>
      </c>
      <c r="E3986" s="31">
        <v>1</v>
      </c>
      <c r="F3986" s="31" t="s">
        <v>2098</v>
      </c>
      <c r="G3986" s="31">
        <v>13</v>
      </c>
      <c r="H3986" s="31" t="s">
        <v>39</v>
      </c>
      <c r="I3986" s="32">
        <v>71</v>
      </c>
      <c r="J3986" s="83" t="s">
        <v>443</v>
      </c>
      <c r="K3986" s="98">
        <v>836</v>
      </c>
      <c r="L3986" s="98">
        <v>887</v>
      </c>
      <c r="M3986" s="98">
        <f t="shared" si="241"/>
        <v>-51</v>
      </c>
      <c r="N3986" s="83" t="s">
        <v>3806</v>
      </c>
      <c r="O3986" s="98">
        <v>93690</v>
      </c>
      <c r="P3986" s="81"/>
      <c r="Q3986" s="33"/>
      <c r="R3986" s="39" t="s">
        <v>2027</v>
      </c>
    </row>
    <row r="3987" spans="1:18" ht="18" customHeight="1" x14ac:dyDescent="0.15">
      <c r="A3987" s="30">
        <v>10</v>
      </c>
      <c r="B3987" s="31" t="s">
        <v>2023</v>
      </c>
      <c r="C3987" s="31">
        <v>2</v>
      </c>
      <c r="D3987" s="31" t="s">
        <v>2097</v>
      </c>
      <c r="E3987" s="31">
        <v>1</v>
      </c>
      <c r="F3987" s="31" t="s">
        <v>2098</v>
      </c>
      <c r="G3987" s="31">
        <v>13</v>
      </c>
      <c r="H3987" s="31" t="s">
        <v>39</v>
      </c>
      <c r="I3987" s="31">
        <v>71</v>
      </c>
      <c r="J3987" s="84" t="s">
        <v>443</v>
      </c>
      <c r="K3987" s="98"/>
      <c r="L3987" s="98"/>
      <c r="M3987" s="98"/>
      <c r="N3987" s="83" t="s">
        <v>3807</v>
      </c>
      <c r="O3987" s="98">
        <v>191808</v>
      </c>
      <c r="P3987" s="81"/>
      <c r="Q3987" s="33"/>
      <c r="R3987" s="39" t="s">
        <v>2027</v>
      </c>
    </row>
    <row r="3988" spans="1:18" ht="18" customHeight="1" x14ac:dyDescent="0.15">
      <c r="A3988" s="30">
        <v>10</v>
      </c>
      <c r="B3988" s="31" t="s">
        <v>2023</v>
      </c>
      <c r="C3988" s="31">
        <v>2</v>
      </c>
      <c r="D3988" s="31" t="s">
        <v>2097</v>
      </c>
      <c r="E3988" s="31">
        <v>1</v>
      </c>
      <c r="F3988" s="31" t="s">
        <v>2098</v>
      </c>
      <c r="G3988" s="31">
        <v>13</v>
      </c>
      <c r="H3988" s="31" t="s">
        <v>39</v>
      </c>
      <c r="I3988" s="31">
        <v>71</v>
      </c>
      <c r="J3988" s="84" t="s">
        <v>443</v>
      </c>
      <c r="K3988" s="98"/>
      <c r="L3988" s="98"/>
      <c r="M3988" s="98"/>
      <c r="N3988" s="83" t="s">
        <v>2143</v>
      </c>
      <c r="O3988" s="98">
        <v>50000</v>
      </c>
      <c r="P3988" s="81"/>
      <c r="Q3988" s="33"/>
      <c r="R3988" s="39" t="s">
        <v>2027</v>
      </c>
    </row>
    <row r="3989" spans="1:18" ht="18" customHeight="1" x14ac:dyDescent="0.15">
      <c r="A3989" s="30">
        <v>10</v>
      </c>
      <c r="B3989" s="31" t="s">
        <v>2023</v>
      </c>
      <c r="C3989" s="31">
        <v>2</v>
      </c>
      <c r="D3989" s="31" t="s">
        <v>2097</v>
      </c>
      <c r="E3989" s="31">
        <v>1</v>
      </c>
      <c r="F3989" s="31" t="s">
        <v>2098</v>
      </c>
      <c r="G3989" s="31">
        <v>13</v>
      </c>
      <c r="H3989" s="31" t="s">
        <v>39</v>
      </c>
      <c r="I3989" s="31">
        <v>71</v>
      </c>
      <c r="J3989" s="84" t="s">
        <v>443</v>
      </c>
      <c r="K3989" s="98"/>
      <c r="L3989" s="98"/>
      <c r="M3989" s="98"/>
      <c r="N3989" s="83" t="s">
        <v>2144</v>
      </c>
      <c r="O3989" s="98">
        <v>50000</v>
      </c>
      <c r="P3989" s="81"/>
      <c r="Q3989" s="33"/>
      <c r="R3989" s="39" t="s">
        <v>2027</v>
      </c>
    </row>
    <row r="3990" spans="1:18" ht="18" customHeight="1" x14ac:dyDescent="0.15">
      <c r="A3990" s="30">
        <v>10</v>
      </c>
      <c r="B3990" s="31" t="s">
        <v>2023</v>
      </c>
      <c r="C3990" s="31">
        <v>2</v>
      </c>
      <c r="D3990" s="31" t="s">
        <v>2097</v>
      </c>
      <c r="E3990" s="31">
        <v>1</v>
      </c>
      <c r="F3990" s="31" t="s">
        <v>2098</v>
      </c>
      <c r="G3990" s="31">
        <v>13</v>
      </c>
      <c r="H3990" s="31" t="s">
        <v>39</v>
      </c>
      <c r="I3990" s="31">
        <v>71</v>
      </c>
      <c r="J3990" s="84" t="s">
        <v>443</v>
      </c>
      <c r="K3990" s="98"/>
      <c r="L3990" s="98"/>
      <c r="M3990" s="98"/>
      <c r="N3990" s="83" t="s">
        <v>2145</v>
      </c>
      <c r="O3990" s="98">
        <v>300000</v>
      </c>
      <c r="P3990" s="81"/>
      <c r="Q3990" s="33"/>
      <c r="R3990" s="39" t="s">
        <v>2027</v>
      </c>
    </row>
    <row r="3991" spans="1:18" ht="18" customHeight="1" x14ac:dyDescent="0.15">
      <c r="A3991" s="30">
        <v>10</v>
      </c>
      <c r="B3991" s="31" t="s">
        <v>2023</v>
      </c>
      <c r="C3991" s="31">
        <v>2</v>
      </c>
      <c r="D3991" s="31" t="s">
        <v>2097</v>
      </c>
      <c r="E3991" s="31">
        <v>1</v>
      </c>
      <c r="F3991" s="31" t="s">
        <v>2098</v>
      </c>
      <c r="G3991" s="31">
        <v>13</v>
      </c>
      <c r="H3991" s="31" t="s">
        <v>39</v>
      </c>
      <c r="I3991" s="31">
        <v>71</v>
      </c>
      <c r="J3991" s="84" t="s">
        <v>443</v>
      </c>
      <c r="K3991" s="98"/>
      <c r="L3991" s="98"/>
      <c r="M3991" s="98"/>
      <c r="N3991" s="83" t="s">
        <v>2146</v>
      </c>
      <c r="O3991" s="98">
        <v>150000</v>
      </c>
      <c r="P3991" s="81"/>
      <c r="Q3991" s="33"/>
      <c r="R3991" s="39" t="s">
        <v>2027</v>
      </c>
    </row>
    <row r="3992" spans="1:18" ht="18" customHeight="1" x14ac:dyDescent="0.15">
      <c r="A3992" s="30">
        <v>10</v>
      </c>
      <c r="B3992" s="31" t="s">
        <v>2023</v>
      </c>
      <c r="C3992" s="31">
        <v>2</v>
      </c>
      <c r="D3992" s="31" t="s">
        <v>2097</v>
      </c>
      <c r="E3992" s="31">
        <v>1</v>
      </c>
      <c r="F3992" s="31" t="s">
        <v>2098</v>
      </c>
      <c r="G3992" s="32">
        <v>14</v>
      </c>
      <c r="H3992" s="32" t="s">
        <v>40</v>
      </c>
      <c r="I3992" s="32"/>
      <c r="J3992" s="83"/>
      <c r="K3992" s="98"/>
      <c r="L3992" s="98"/>
      <c r="M3992" s="98"/>
      <c r="N3992" s="83"/>
      <c r="O3992" s="33"/>
      <c r="P3992" s="81"/>
      <c r="Q3992" s="33"/>
      <c r="R3992" s="39" t="s">
        <v>2027</v>
      </c>
    </row>
    <row r="3993" spans="1:18" ht="18" customHeight="1" x14ac:dyDescent="0.15">
      <c r="A3993" s="30">
        <v>10</v>
      </c>
      <c r="B3993" s="31" t="s">
        <v>2023</v>
      </c>
      <c r="C3993" s="31">
        <v>2</v>
      </c>
      <c r="D3993" s="31" t="s">
        <v>2097</v>
      </c>
      <c r="E3993" s="31">
        <v>1</v>
      </c>
      <c r="F3993" s="31" t="s">
        <v>2098</v>
      </c>
      <c r="G3993" s="31">
        <v>14</v>
      </c>
      <c r="H3993" s="31" t="s">
        <v>40</v>
      </c>
      <c r="I3993" s="32">
        <v>2</v>
      </c>
      <c r="J3993" s="83" t="s">
        <v>179</v>
      </c>
      <c r="K3993" s="98">
        <v>99</v>
      </c>
      <c r="L3993" s="98">
        <v>99</v>
      </c>
      <c r="M3993" s="98">
        <f t="shared" ref="M3993:M3994" si="242">K3993-L3993</f>
        <v>0</v>
      </c>
      <c r="N3993" s="83" t="s">
        <v>2147</v>
      </c>
      <c r="O3993" s="98">
        <v>98043</v>
      </c>
      <c r="P3993" s="81"/>
      <c r="Q3993" s="33"/>
      <c r="R3993" s="39" t="s">
        <v>2027</v>
      </c>
    </row>
    <row r="3994" spans="1:18" ht="18" customHeight="1" x14ac:dyDescent="0.15">
      <c r="A3994" s="30">
        <v>10</v>
      </c>
      <c r="B3994" s="31" t="s">
        <v>2023</v>
      </c>
      <c r="C3994" s="31">
        <v>2</v>
      </c>
      <c r="D3994" s="31" t="s">
        <v>2097</v>
      </c>
      <c r="E3994" s="31">
        <v>1</v>
      </c>
      <c r="F3994" s="31" t="s">
        <v>2098</v>
      </c>
      <c r="G3994" s="31">
        <v>14</v>
      </c>
      <c r="H3994" s="31" t="s">
        <v>40</v>
      </c>
      <c r="I3994" s="32">
        <v>31</v>
      </c>
      <c r="J3994" s="83" t="s">
        <v>181</v>
      </c>
      <c r="K3994" s="98">
        <v>266</v>
      </c>
      <c r="L3994" s="98">
        <v>266</v>
      </c>
      <c r="M3994" s="98">
        <f t="shared" si="242"/>
        <v>0</v>
      </c>
      <c r="N3994" s="83" t="s">
        <v>4528</v>
      </c>
      <c r="O3994" s="98">
        <v>165888</v>
      </c>
      <c r="P3994" s="81"/>
      <c r="Q3994" s="33"/>
      <c r="R3994" s="39" t="s">
        <v>2027</v>
      </c>
    </row>
    <row r="3995" spans="1:18" ht="18" customHeight="1" x14ac:dyDescent="0.15">
      <c r="A3995" s="30">
        <v>10</v>
      </c>
      <c r="B3995" s="31" t="s">
        <v>2023</v>
      </c>
      <c r="C3995" s="31">
        <v>2</v>
      </c>
      <c r="D3995" s="31" t="s">
        <v>2097</v>
      </c>
      <c r="E3995" s="31">
        <v>1</v>
      </c>
      <c r="F3995" s="31" t="s">
        <v>2098</v>
      </c>
      <c r="G3995" s="31">
        <v>14</v>
      </c>
      <c r="H3995" s="31" t="s">
        <v>40</v>
      </c>
      <c r="I3995" s="31">
        <v>31</v>
      </c>
      <c r="J3995" s="84" t="s">
        <v>181</v>
      </c>
      <c r="K3995" s="98"/>
      <c r="L3995" s="98"/>
      <c r="M3995" s="98"/>
      <c r="N3995" s="83" t="s">
        <v>4529</v>
      </c>
      <c r="O3995" s="98">
        <v>99792</v>
      </c>
      <c r="P3995" s="81"/>
      <c r="Q3995" s="33"/>
      <c r="R3995" s="39" t="s">
        <v>2027</v>
      </c>
    </row>
    <row r="3996" spans="1:18" ht="18" customHeight="1" x14ac:dyDescent="0.15">
      <c r="A3996" s="30">
        <v>10</v>
      </c>
      <c r="B3996" s="31" t="s">
        <v>2023</v>
      </c>
      <c r="C3996" s="31">
        <v>2</v>
      </c>
      <c r="D3996" s="31" t="s">
        <v>2097</v>
      </c>
      <c r="E3996" s="31">
        <v>1</v>
      </c>
      <c r="F3996" s="31" t="s">
        <v>2098</v>
      </c>
      <c r="G3996" s="32">
        <v>15</v>
      </c>
      <c r="H3996" s="32" t="s">
        <v>50</v>
      </c>
      <c r="I3996" s="32"/>
      <c r="J3996" s="83"/>
      <c r="K3996" s="98"/>
      <c r="L3996" s="98"/>
      <c r="M3996" s="98"/>
      <c r="N3996" s="83"/>
      <c r="O3996" s="33"/>
      <c r="P3996" s="81"/>
      <c r="Q3996" s="33"/>
      <c r="R3996" s="39" t="s">
        <v>2027</v>
      </c>
    </row>
    <row r="3997" spans="1:18" ht="18" customHeight="1" x14ac:dyDescent="0.15">
      <c r="A3997" s="30">
        <v>10</v>
      </c>
      <c r="B3997" s="31" t="s">
        <v>2023</v>
      </c>
      <c r="C3997" s="31">
        <v>2</v>
      </c>
      <c r="D3997" s="31" t="s">
        <v>2097</v>
      </c>
      <c r="E3997" s="31">
        <v>1</v>
      </c>
      <c r="F3997" s="31" t="s">
        <v>2098</v>
      </c>
      <c r="G3997" s="31">
        <v>15</v>
      </c>
      <c r="H3997" s="31" t="s">
        <v>50</v>
      </c>
      <c r="I3997" s="32">
        <v>1</v>
      </c>
      <c r="J3997" s="83" t="s">
        <v>51</v>
      </c>
      <c r="K3997" s="98">
        <v>22242</v>
      </c>
      <c r="L3997" s="98">
        <v>26600</v>
      </c>
      <c r="M3997" s="98">
        <f>K3997-L3997</f>
        <v>-4358</v>
      </c>
      <c r="N3997" s="83" t="s">
        <v>2148</v>
      </c>
      <c r="O3997" s="98">
        <v>20000000</v>
      </c>
      <c r="P3997" s="81"/>
      <c r="Q3997" s="33"/>
      <c r="R3997" s="39" t="s">
        <v>2027</v>
      </c>
    </row>
    <row r="3998" spans="1:18" ht="18" customHeight="1" x14ac:dyDescent="0.15">
      <c r="A3998" s="30">
        <v>10</v>
      </c>
      <c r="B3998" s="31" t="s">
        <v>2023</v>
      </c>
      <c r="C3998" s="31">
        <v>2</v>
      </c>
      <c r="D3998" s="31" t="s">
        <v>2097</v>
      </c>
      <c r="E3998" s="31">
        <v>1</v>
      </c>
      <c r="F3998" s="31" t="s">
        <v>2098</v>
      </c>
      <c r="G3998" s="31">
        <v>15</v>
      </c>
      <c r="H3998" s="31" t="s">
        <v>50</v>
      </c>
      <c r="I3998" s="31">
        <v>1</v>
      </c>
      <c r="J3998" s="84" t="s">
        <v>51</v>
      </c>
      <c r="K3998" s="98"/>
      <c r="L3998" s="98"/>
      <c r="M3998" s="98"/>
      <c r="N3998" s="83" t="s">
        <v>2149</v>
      </c>
      <c r="O3998" s="98">
        <v>221650</v>
      </c>
      <c r="P3998" s="81"/>
      <c r="Q3998" s="33"/>
      <c r="R3998" s="39" t="s">
        <v>2027</v>
      </c>
    </row>
    <row r="3999" spans="1:18" ht="18" customHeight="1" x14ac:dyDescent="0.15">
      <c r="A3999" s="30">
        <v>10</v>
      </c>
      <c r="B3999" s="31" t="s">
        <v>2023</v>
      </c>
      <c r="C3999" s="31">
        <v>2</v>
      </c>
      <c r="D3999" s="31" t="s">
        <v>2097</v>
      </c>
      <c r="E3999" s="31">
        <v>1</v>
      </c>
      <c r="F3999" s="31" t="s">
        <v>2098</v>
      </c>
      <c r="G3999" s="31">
        <v>15</v>
      </c>
      <c r="H3999" s="31" t="s">
        <v>50</v>
      </c>
      <c r="I3999" s="31">
        <v>1</v>
      </c>
      <c r="J3999" s="84" t="s">
        <v>51</v>
      </c>
      <c r="K3999" s="98"/>
      <c r="L3999" s="98"/>
      <c r="M3999" s="98"/>
      <c r="N3999" s="83" t="s">
        <v>7254</v>
      </c>
      <c r="O3999" s="98">
        <v>744700</v>
      </c>
      <c r="P3999" s="81"/>
      <c r="Q3999" s="33"/>
      <c r="R3999" s="39" t="s">
        <v>2027</v>
      </c>
    </row>
    <row r="4000" spans="1:18" ht="18" customHeight="1" x14ac:dyDescent="0.15">
      <c r="A4000" s="30">
        <v>10</v>
      </c>
      <c r="B4000" s="31" t="s">
        <v>2023</v>
      </c>
      <c r="C4000" s="31">
        <v>2</v>
      </c>
      <c r="D4000" s="31" t="s">
        <v>2097</v>
      </c>
      <c r="E4000" s="31">
        <v>1</v>
      </c>
      <c r="F4000" s="31" t="s">
        <v>2098</v>
      </c>
      <c r="G4000" s="31">
        <v>15</v>
      </c>
      <c r="H4000" s="31" t="s">
        <v>50</v>
      </c>
      <c r="I4000" s="31">
        <v>1</v>
      </c>
      <c r="J4000" s="84" t="s">
        <v>51</v>
      </c>
      <c r="K4000" s="98"/>
      <c r="L4000" s="98"/>
      <c r="M4000" s="98"/>
      <c r="N4000" s="83" t="s">
        <v>7253</v>
      </c>
      <c r="O4000" s="98">
        <v>744700</v>
      </c>
      <c r="P4000" s="81"/>
      <c r="Q4000" s="33"/>
      <c r="R4000" s="39" t="s">
        <v>2027</v>
      </c>
    </row>
    <row r="4001" spans="1:18" ht="18" customHeight="1" x14ac:dyDescent="0.15">
      <c r="A4001" s="30">
        <v>10</v>
      </c>
      <c r="B4001" s="31" t="s">
        <v>2023</v>
      </c>
      <c r="C4001" s="31">
        <v>2</v>
      </c>
      <c r="D4001" s="31" t="s">
        <v>2097</v>
      </c>
      <c r="E4001" s="31">
        <v>1</v>
      </c>
      <c r="F4001" s="31" t="s">
        <v>2098</v>
      </c>
      <c r="G4001" s="31">
        <v>15</v>
      </c>
      <c r="H4001" s="31" t="s">
        <v>50</v>
      </c>
      <c r="I4001" s="31">
        <v>1</v>
      </c>
      <c r="J4001" s="84" t="s">
        <v>51</v>
      </c>
      <c r="K4001" s="98"/>
      <c r="L4001" s="98"/>
      <c r="M4001" s="98"/>
      <c r="N4001" s="83" t="s">
        <v>2150</v>
      </c>
      <c r="O4001" s="98">
        <v>530000</v>
      </c>
      <c r="P4001" s="81"/>
      <c r="Q4001" s="33"/>
      <c r="R4001" s="39" t="s">
        <v>2027</v>
      </c>
    </row>
    <row r="4002" spans="1:18" ht="18" customHeight="1" x14ac:dyDescent="0.15">
      <c r="A4002" s="30">
        <v>10</v>
      </c>
      <c r="B4002" s="31" t="s">
        <v>2023</v>
      </c>
      <c r="C4002" s="31">
        <v>2</v>
      </c>
      <c r="D4002" s="31" t="s">
        <v>2097</v>
      </c>
      <c r="E4002" s="31">
        <v>1</v>
      </c>
      <c r="F4002" s="31" t="s">
        <v>2098</v>
      </c>
      <c r="G4002" s="32">
        <v>16</v>
      </c>
      <c r="H4002" s="32" t="s">
        <v>52</v>
      </c>
      <c r="I4002" s="32"/>
      <c r="J4002" s="83"/>
      <c r="K4002" s="98"/>
      <c r="L4002" s="98"/>
      <c r="M4002" s="98"/>
      <c r="N4002" s="83"/>
      <c r="O4002" s="33"/>
      <c r="P4002" s="81"/>
      <c r="Q4002" s="33"/>
      <c r="R4002" s="39" t="s">
        <v>2027</v>
      </c>
    </row>
    <row r="4003" spans="1:18" ht="18" customHeight="1" x14ac:dyDescent="0.15">
      <c r="A4003" s="30">
        <v>10</v>
      </c>
      <c r="B4003" s="31" t="s">
        <v>2023</v>
      </c>
      <c r="C4003" s="31">
        <v>2</v>
      </c>
      <c r="D4003" s="31" t="s">
        <v>2097</v>
      </c>
      <c r="E4003" s="31">
        <v>1</v>
      </c>
      <c r="F4003" s="31" t="s">
        <v>2098</v>
      </c>
      <c r="G4003" s="31">
        <v>16</v>
      </c>
      <c r="H4003" s="31" t="s">
        <v>52</v>
      </c>
      <c r="I4003" s="32">
        <v>11</v>
      </c>
      <c r="J4003" s="83" t="s">
        <v>1207</v>
      </c>
      <c r="K4003" s="98">
        <v>50</v>
      </c>
      <c r="L4003" s="98">
        <v>50</v>
      </c>
      <c r="M4003" s="98">
        <f>K4003-L4003</f>
        <v>0</v>
      </c>
      <c r="N4003" s="83" t="s">
        <v>2151</v>
      </c>
      <c r="O4003" s="98">
        <v>50000</v>
      </c>
      <c r="P4003" s="81"/>
      <c r="Q4003" s="33"/>
      <c r="R4003" s="39" t="s">
        <v>2027</v>
      </c>
    </row>
    <row r="4004" spans="1:18" ht="18" customHeight="1" x14ac:dyDescent="0.15">
      <c r="A4004" s="30">
        <v>10</v>
      </c>
      <c r="B4004" s="31" t="s">
        <v>2023</v>
      </c>
      <c r="C4004" s="31">
        <v>2</v>
      </c>
      <c r="D4004" s="31" t="s">
        <v>2097</v>
      </c>
      <c r="E4004" s="31">
        <v>1</v>
      </c>
      <c r="F4004" s="31" t="s">
        <v>2098</v>
      </c>
      <c r="G4004" s="32">
        <v>18</v>
      </c>
      <c r="H4004" s="32" t="s">
        <v>125</v>
      </c>
      <c r="I4004" s="32"/>
      <c r="J4004" s="83"/>
      <c r="K4004" s="98"/>
      <c r="L4004" s="98"/>
      <c r="M4004" s="98"/>
      <c r="N4004" s="83"/>
      <c r="O4004" s="33"/>
      <c r="P4004" s="81"/>
      <c r="Q4004" s="33"/>
      <c r="R4004" s="39" t="s">
        <v>2027</v>
      </c>
    </row>
    <row r="4005" spans="1:18" ht="18" customHeight="1" x14ac:dyDescent="0.15">
      <c r="A4005" s="30">
        <v>10</v>
      </c>
      <c r="B4005" s="31" t="s">
        <v>2023</v>
      </c>
      <c r="C4005" s="31">
        <v>2</v>
      </c>
      <c r="D4005" s="31" t="s">
        <v>2097</v>
      </c>
      <c r="E4005" s="31">
        <v>1</v>
      </c>
      <c r="F4005" s="31" t="s">
        <v>2098</v>
      </c>
      <c r="G4005" s="31">
        <v>18</v>
      </c>
      <c r="H4005" s="31" t="s">
        <v>125</v>
      </c>
      <c r="I4005" s="32">
        <v>11</v>
      </c>
      <c r="J4005" s="83" t="s">
        <v>126</v>
      </c>
      <c r="K4005" s="98">
        <v>500</v>
      </c>
      <c r="L4005" s="98">
        <v>1775</v>
      </c>
      <c r="M4005" s="98">
        <f>K4005-L4005</f>
        <v>-1275</v>
      </c>
      <c r="N4005" s="83" t="s">
        <v>3808</v>
      </c>
      <c r="O4005" s="98">
        <v>500000</v>
      </c>
      <c r="P4005" s="81"/>
      <c r="Q4005" s="33"/>
      <c r="R4005" s="39" t="s">
        <v>2027</v>
      </c>
    </row>
    <row r="4006" spans="1:18" ht="18" customHeight="1" x14ac:dyDescent="0.15">
      <c r="A4006" s="30">
        <v>10</v>
      </c>
      <c r="B4006" s="31" t="s">
        <v>2023</v>
      </c>
      <c r="C4006" s="31">
        <v>2</v>
      </c>
      <c r="D4006" s="31" t="s">
        <v>2097</v>
      </c>
      <c r="E4006" s="31">
        <v>1</v>
      </c>
      <c r="F4006" s="31" t="s">
        <v>2098</v>
      </c>
      <c r="G4006" s="32">
        <v>19</v>
      </c>
      <c r="H4006" s="32" t="s">
        <v>42</v>
      </c>
      <c r="I4006" s="32"/>
      <c r="J4006" s="83"/>
      <c r="K4006" s="98"/>
      <c r="L4006" s="98"/>
      <c r="M4006" s="98"/>
      <c r="N4006" s="83"/>
      <c r="O4006" s="33"/>
      <c r="P4006" s="81"/>
      <c r="Q4006" s="33"/>
      <c r="R4006" s="39" t="s">
        <v>2027</v>
      </c>
    </row>
    <row r="4007" spans="1:18" ht="18" customHeight="1" x14ac:dyDescent="0.15">
      <c r="A4007" s="30">
        <v>10</v>
      </c>
      <c r="B4007" s="31" t="s">
        <v>2023</v>
      </c>
      <c r="C4007" s="31">
        <v>2</v>
      </c>
      <c r="D4007" s="31" t="s">
        <v>2097</v>
      </c>
      <c r="E4007" s="31">
        <v>1</v>
      </c>
      <c r="F4007" s="31" t="s">
        <v>2098</v>
      </c>
      <c r="G4007" s="31">
        <v>19</v>
      </c>
      <c r="H4007" s="31" t="s">
        <v>42</v>
      </c>
      <c r="I4007" s="32">
        <v>11</v>
      </c>
      <c r="J4007" s="83" t="s">
        <v>43</v>
      </c>
      <c r="K4007" s="98">
        <v>26</v>
      </c>
      <c r="L4007" s="98">
        <v>25</v>
      </c>
      <c r="M4007" s="98">
        <f>K4007-L4007</f>
        <v>1</v>
      </c>
      <c r="N4007" s="83" t="s">
        <v>3809</v>
      </c>
      <c r="O4007" s="98">
        <v>13200</v>
      </c>
      <c r="P4007" s="81"/>
      <c r="Q4007" s="33"/>
      <c r="R4007" s="39" t="s">
        <v>2027</v>
      </c>
    </row>
    <row r="4008" spans="1:18" ht="18" customHeight="1" x14ac:dyDescent="0.15">
      <c r="A4008" s="30">
        <v>10</v>
      </c>
      <c r="B4008" s="31" t="s">
        <v>2023</v>
      </c>
      <c r="C4008" s="31">
        <v>2</v>
      </c>
      <c r="D4008" s="31" t="s">
        <v>2097</v>
      </c>
      <c r="E4008" s="31">
        <v>1</v>
      </c>
      <c r="F4008" s="31" t="s">
        <v>2098</v>
      </c>
      <c r="G4008" s="31">
        <v>19</v>
      </c>
      <c r="H4008" s="31" t="s">
        <v>42</v>
      </c>
      <c r="I4008" s="31">
        <v>11</v>
      </c>
      <c r="J4008" s="84" t="s">
        <v>43</v>
      </c>
      <c r="K4008" s="98"/>
      <c r="L4008" s="98"/>
      <c r="M4008" s="98"/>
      <c r="N4008" s="83" t="s">
        <v>3810</v>
      </c>
      <c r="O4008" s="98">
        <v>4000</v>
      </c>
      <c r="P4008" s="81"/>
      <c r="Q4008" s="33"/>
      <c r="R4008" s="39" t="s">
        <v>2027</v>
      </c>
    </row>
    <row r="4009" spans="1:18" ht="18" customHeight="1" x14ac:dyDescent="0.15">
      <c r="A4009" s="30">
        <v>10</v>
      </c>
      <c r="B4009" s="31" t="s">
        <v>2023</v>
      </c>
      <c r="C4009" s="31">
        <v>2</v>
      </c>
      <c r="D4009" s="31" t="s">
        <v>2097</v>
      </c>
      <c r="E4009" s="31">
        <v>1</v>
      </c>
      <c r="F4009" s="31" t="s">
        <v>2098</v>
      </c>
      <c r="G4009" s="31">
        <v>19</v>
      </c>
      <c r="H4009" s="31" t="s">
        <v>42</v>
      </c>
      <c r="I4009" s="31">
        <v>11</v>
      </c>
      <c r="J4009" s="84" t="s">
        <v>43</v>
      </c>
      <c r="K4009" s="98"/>
      <c r="L4009" s="98"/>
      <c r="M4009" s="98"/>
      <c r="N4009" s="83" t="s">
        <v>2152</v>
      </c>
      <c r="O4009" s="98">
        <v>4000</v>
      </c>
      <c r="P4009" s="81"/>
      <c r="Q4009" s="33"/>
      <c r="R4009" s="39" t="s">
        <v>2027</v>
      </c>
    </row>
    <row r="4010" spans="1:18" ht="18" customHeight="1" x14ac:dyDescent="0.15">
      <c r="A4010" s="30">
        <v>10</v>
      </c>
      <c r="B4010" s="31" t="s">
        <v>2023</v>
      </c>
      <c r="C4010" s="31">
        <v>2</v>
      </c>
      <c r="D4010" s="31" t="s">
        <v>2097</v>
      </c>
      <c r="E4010" s="31">
        <v>1</v>
      </c>
      <c r="F4010" s="31" t="s">
        <v>2098</v>
      </c>
      <c r="G4010" s="31">
        <v>19</v>
      </c>
      <c r="H4010" s="31" t="s">
        <v>42</v>
      </c>
      <c r="I4010" s="31">
        <v>11</v>
      </c>
      <c r="J4010" s="84" t="s">
        <v>43</v>
      </c>
      <c r="K4010" s="98"/>
      <c r="L4010" s="98"/>
      <c r="M4010" s="98"/>
      <c r="N4010" s="83" t="s">
        <v>3811</v>
      </c>
      <c r="O4010" s="98">
        <v>1000</v>
      </c>
      <c r="P4010" s="81"/>
      <c r="Q4010" s="33"/>
      <c r="R4010" s="39" t="s">
        <v>2027</v>
      </c>
    </row>
    <row r="4011" spans="1:18" ht="18" customHeight="1" x14ac:dyDescent="0.15">
      <c r="A4011" s="30">
        <v>10</v>
      </c>
      <c r="B4011" s="31" t="s">
        <v>2023</v>
      </c>
      <c r="C4011" s="31">
        <v>2</v>
      </c>
      <c r="D4011" s="31" t="s">
        <v>2097</v>
      </c>
      <c r="E4011" s="31">
        <v>1</v>
      </c>
      <c r="F4011" s="31" t="s">
        <v>2098</v>
      </c>
      <c r="G4011" s="31">
        <v>19</v>
      </c>
      <c r="H4011" s="31" t="s">
        <v>42</v>
      </c>
      <c r="I4011" s="31">
        <v>11</v>
      </c>
      <c r="J4011" s="84" t="s">
        <v>43</v>
      </c>
      <c r="K4011" s="98"/>
      <c r="L4011" s="98"/>
      <c r="M4011" s="98"/>
      <c r="N4011" s="83" t="s">
        <v>3812</v>
      </c>
      <c r="O4011" s="98">
        <v>2100</v>
      </c>
      <c r="P4011" s="81"/>
      <c r="Q4011" s="33"/>
      <c r="R4011" s="39" t="s">
        <v>2027</v>
      </c>
    </row>
    <row r="4012" spans="1:18" ht="18" customHeight="1" x14ac:dyDescent="0.15">
      <c r="A4012" s="30">
        <v>10</v>
      </c>
      <c r="B4012" s="31" t="s">
        <v>2023</v>
      </c>
      <c r="C4012" s="31">
        <v>2</v>
      </c>
      <c r="D4012" s="31" t="s">
        <v>2097</v>
      </c>
      <c r="E4012" s="31">
        <v>1</v>
      </c>
      <c r="F4012" s="31" t="s">
        <v>2098</v>
      </c>
      <c r="G4012" s="31">
        <v>19</v>
      </c>
      <c r="H4012" s="31" t="s">
        <v>42</v>
      </c>
      <c r="I4012" s="31">
        <v>11</v>
      </c>
      <c r="J4012" s="84" t="s">
        <v>43</v>
      </c>
      <c r="K4012" s="98"/>
      <c r="L4012" s="98"/>
      <c r="M4012" s="98"/>
      <c r="N4012" s="83" t="s">
        <v>3813</v>
      </c>
      <c r="O4012" s="98">
        <v>800</v>
      </c>
      <c r="P4012" s="81"/>
      <c r="Q4012" s="33"/>
      <c r="R4012" s="39" t="s">
        <v>2027</v>
      </c>
    </row>
    <row r="4013" spans="1:18" ht="18" customHeight="1" x14ac:dyDescent="0.15">
      <c r="A4013" s="30">
        <v>10</v>
      </c>
      <c r="B4013" s="31" t="s">
        <v>2023</v>
      </c>
      <c r="C4013" s="31">
        <v>2</v>
      </c>
      <c r="D4013" s="31" t="s">
        <v>2097</v>
      </c>
      <c r="E4013" s="31">
        <v>1</v>
      </c>
      <c r="F4013" s="31" t="s">
        <v>2098</v>
      </c>
      <c r="G4013" s="31">
        <v>19</v>
      </c>
      <c r="H4013" s="31" t="s">
        <v>42</v>
      </c>
      <c r="I4013" s="31">
        <v>11</v>
      </c>
      <c r="J4013" s="84" t="s">
        <v>43</v>
      </c>
      <c r="K4013" s="98"/>
      <c r="L4013" s="98"/>
      <c r="M4013" s="98"/>
      <c r="N4013" s="83" t="s">
        <v>3814</v>
      </c>
      <c r="O4013" s="98">
        <v>600</v>
      </c>
      <c r="P4013" s="81"/>
      <c r="Q4013" s="33"/>
      <c r="R4013" s="39" t="s">
        <v>2027</v>
      </c>
    </row>
    <row r="4014" spans="1:18" s="6" customFormat="1" ht="18" customHeight="1" x14ac:dyDescent="0.15">
      <c r="A4014" s="13">
        <v>10</v>
      </c>
      <c r="B4014" s="14" t="s">
        <v>3104</v>
      </c>
      <c r="C4014" s="19">
        <v>2</v>
      </c>
      <c r="D4014" s="14" t="s">
        <v>2097</v>
      </c>
      <c r="E4014" s="20">
        <v>1</v>
      </c>
      <c r="F4014" s="21" t="s">
        <v>3108</v>
      </c>
      <c r="G4014" s="20"/>
      <c r="H4014" s="21"/>
      <c r="I4014" s="20"/>
      <c r="J4014" s="20"/>
      <c r="K4014" s="22">
        <f>IF(C4014="",SUMIFS($K4015:$K$6096,$A4015:$A$6096,A4014,$E4015:$E$6096,""),IF(E4014="",SUMIFS($K4015:$K$6096,$A4015:$A$6096,A4014,$C4015:$C$6096,C4014,$G4015:$G$6096,""),IF(G4014="",SUMIFS($K4015:$K$6096,$A4015:$A$6096,A4014,$C4015:$C$6096,C4014,$E4015:$E$6096,E4014,$R4015:$R$6096,R4014),IF(I4014="",SUMIFS($K4015:$K$6096,$A4015:$A$6096,A4014,$C4015:$C$6096,C4014,$E4015:$E$6096,E4014,$G4015:$G$6096,G4014,$R4015:$R$6096,R4014),0))))</f>
        <v>3505</v>
      </c>
      <c r="L4014" s="22">
        <f>IF(C4014="",SUMIFS($L4015:$L$6096,$A4015:$A$6096,A4014,$E4015:$E$6096,""),IF(E4014="",SUMIFS($L4015:$L$6096,$A4015:$A$6096,A4014,$C4015:$C$6096,C4014,$G4015:$G$6096,""),IF(G4014="",SUMIFS($L4015:$L$6096,$A4015:$A$6096,A4014,$C4015:$C$6096,C4014,$E4015:$E$6096,E4014,$R4015:$R$6096,R4014),IF(I4014="",SUMIFS($L4015:$L$6096,$A4015:$A$6096,A4014,$C4015:$C$6096,C4014,$E4015:$E$6096,E4014,$G4015:$G$6096,G4014,$R4015:$R$6096,R4014),0))))</f>
        <v>3498</v>
      </c>
      <c r="M4014" s="22">
        <f t="shared" ref="M4014" si="243">K4014-L4014</f>
        <v>7</v>
      </c>
      <c r="N4014" s="77"/>
      <c r="O4014" s="23"/>
      <c r="P4014" s="60"/>
      <c r="Q4014" s="73">
        <f>IF(C4014="",SUMIFS($Q4015:$Q$6096,$A4015:$A$6096,A4014,$E4015:$E$6096,""),IF(E4014="",SUMIFS($Q4015:$Q$6096,$A4015:$A$6096,A4014,$C4015:$C$6096,C4014,$G4015:$G$6096,""),IF(G4014="",SUMIFS($Q4015:$Q$6096,$A4015:$A$6096,A4014,$C4015:$C$6096,C4014,$E4015:$E$6096,E4014,$R4015:$R$6096,R4014),IF(I4014="",SUMIFS($Q4015:$Q$6096,$A4015:$A$6096,A4014,$C4015:$C$6096,C4014,$E4015:$E$6096,E4014,$G4015:$G$6096,G4014,$R4015:$R$6096,R4014),0))))</f>
        <v>0</v>
      </c>
      <c r="R4014" s="61" t="s">
        <v>3109</v>
      </c>
    </row>
    <row r="4015" spans="1:18" ht="18" customHeight="1" x14ac:dyDescent="0.15">
      <c r="A4015" s="30">
        <v>10</v>
      </c>
      <c r="B4015" s="31" t="s">
        <v>2023</v>
      </c>
      <c r="C4015" s="31">
        <v>2</v>
      </c>
      <c r="D4015" s="31" t="s">
        <v>2097</v>
      </c>
      <c r="E4015" s="31">
        <v>1</v>
      </c>
      <c r="F4015" s="31" t="s">
        <v>2098</v>
      </c>
      <c r="G4015" s="32">
        <v>8</v>
      </c>
      <c r="H4015" s="32" t="s">
        <v>77</v>
      </c>
      <c r="I4015" s="32"/>
      <c r="J4015" s="83"/>
      <c r="K4015" s="98"/>
      <c r="L4015" s="98"/>
      <c r="M4015" s="98"/>
      <c r="N4015" s="83"/>
      <c r="O4015" s="33"/>
      <c r="P4015" s="81"/>
      <c r="Q4015" s="33"/>
      <c r="R4015" s="39" t="s">
        <v>2153</v>
      </c>
    </row>
    <row r="4016" spans="1:18" ht="18" customHeight="1" x14ac:dyDescent="0.15">
      <c r="A4016" s="30">
        <v>10</v>
      </c>
      <c r="B4016" s="31" t="s">
        <v>2023</v>
      </c>
      <c r="C4016" s="31">
        <v>2</v>
      </c>
      <c r="D4016" s="31" t="s">
        <v>2097</v>
      </c>
      <c r="E4016" s="31">
        <v>1</v>
      </c>
      <c r="F4016" s="31" t="s">
        <v>2098</v>
      </c>
      <c r="G4016" s="31">
        <v>8</v>
      </c>
      <c r="H4016" s="31" t="s">
        <v>77</v>
      </c>
      <c r="I4016" s="32">
        <v>31</v>
      </c>
      <c r="J4016" s="83" t="s">
        <v>310</v>
      </c>
      <c r="K4016" s="98">
        <v>48</v>
      </c>
      <c r="L4016" s="98">
        <v>50</v>
      </c>
      <c r="M4016" s="98">
        <f>K4016-L4016</f>
        <v>-2</v>
      </c>
      <c r="N4016" s="83" t="s">
        <v>3815</v>
      </c>
      <c r="O4016" s="98">
        <v>47124</v>
      </c>
      <c r="P4016" s="81"/>
      <c r="Q4016" s="33"/>
      <c r="R4016" s="39" t="s">
        <v>2153</v>
      </c>
    </row>
    <row r="4017" spans="1:18" ht="18" customHeight="1" x14ac:dyDescent="0.15">
      <c r="A4017" s="30">
        <v>10</v>
      </c>
      <c r="B4017" s="31" t="s">
        <v>2023</v>
      </c>
      <c r="C4017" s="31">
        <v>2</v>
      </c>
      <c r="D4017" s="31" t="s">
        <v>2097</v>
      </c>
      <c r="E4017" s="31">
        <v>1</v>
      </c>
      <c r="F4017" s="31" t="s">
        <v>2098</v>
      </c>
      <c r="G4017" s="32">
        <v>11</v>
      </c>
      <c r="H4017" s="32" t="s">
        <v>33</v>
      </c>
      <c r="I4017" s="32"/>
      <c r="J4017" s="83"/>
      <c r="K4017" s="98"/>
      <c r="L4017" s="98"/>
      <c r="M4017" s="98"/>
      <c r="N4017" s="83"/>
      <c r="O4017" s="33"/>
      <c r="P4017" s="81"/>
      <c r="Q4017" s="33"/>
      <c r="R4017" s="39" t="s">
        <v>2153</v>
      </c>
    </row>
    <row r="4018" spans="1:18" ht="18" customHeight="1" x14ac:dyDescent="0.15">
      <c r="A4018" s="30">
        <v>10</v>
      </c>
      <c r="B4018" s="31" t="s">
        <v>2023</v>
      </c>
      <c r="C4018" s="31">
        <v>2</v>
      </c>
      <c r="D4018" s="31" t="s">
        <v>2097</v>
      </c>
      <c r="E4018" s="31">
        <v>1</v>
      </c>
      <c r="F4018" s="31" t="s">
        <v>2098</v>
      </c>
      <c r="G4018" s="31">
        <v>11</v>
      </c>
      <c r="H4018" s="31" t="s">
        <v>33</v>
      </c>
      <c r="I4018" s="32">
        <v>1</v>
      </c>
      <c r="J4018" s="83" t="s">
        <v>34</v>
      </c>
      <c r="K4018" s="98">
        <v>1446</v>
      </c>
      <c r="L4018" s="98">
        <v>1586</v>
      </c>
      <c r="M4018" s="98">
        <f>K4018-L4018</f>
        <v>-140</v>
      </c>
      <c r="N4018" s="83" t="s">
        <v>2154</v>
      </c>
      <c r="O4018" s="98">
        <v>786111</v>
      </c>
      <c r="P4018" s="81"/>
      <c r="Q4018" s="33"/>
      <c r="R4018" s="39" t="s">
        <v>2153</v>
      </c>
    </row>
    <row r="4019" spans="1:18" ht="18" customHeight="1" x14ac:dyDescent="0.15">
      <c r="A4019" s="30">
        <v>10</v>
      </c>
      <c r="B4019" s="31" t="s">
        <v>2023</v>
      </c>
      <c r="C4019" s="31">
        <v>2</v>
      </c>
      <c r="D4019" s="31" t="s">
        <v>2097</v>
      </c>
      <c r="E4019" s="31">
        <v>1</v>
      </c>
      <c r="F4019" s="31" t="s">
        <v>2098</v>
      </c>
      <c r="G4019" s="31">
        <v>11</v>
      </c>
      <c r="H4019" s="31" t="s">
        <v>33</v>
      </c>
      <c r="I4019" s="31">
        <v>1</v>
      </c>
      <c r="J4019" s="84" t="s">
        <v>34</v>
      </c>
      <c r="K4019" s="98"/>
      <c r="L4019" s="98"/>
      <c r="M4019" s="98"/>
      <c r="N4019" s="83" t="s">
        <v>2155</v>
      </c>
      <c r="O4019" s="98">
        <v>90008</v>
      </c>
      <c r="P4019" s="81"/>
      <c r="Q4019" s="33"/>
      <c r="R4019" s="39" t="s">
        <v>2153</v>
      </c>
    </row>
    <row r="4020" spans="1:18" ht="18" customHeight="1" x14ac:dyDescent="0.15">
      <c r="A4020" s="30">
        <v>10</v>
      </c>
      <c r="B4020" s="31" t="s">
        <v>2023</v>
      </c>
      <c r="C4020" s="31">
        <v>2</v>
      </c>
      <c r="D4020" s="31" t="s">
        <v>2097</v>
      </c>
      <c r="E4020" s="31">
        <v>1</v>
      </c>
      <c r="F4020" s="31" t="s">
        <v>2098</v>
      </c>
      <c r="G4020" s="31">
        <v>11</v>
      </c>
      <c r="H4020" s="31" t="s">
        <v>33</v>
      </c>
      <c r="I4020" s="31">
        <v>1</v>
      </c>
      <c r="J4020" s="84" t="s">
        <v>34</v>
      </c>
      <c r="K4020" s="98"/>
      <c r="L4020" s="98"/>
      <c r="M4020" s="98"/>
      <c r="N4020" s="83" t="s">
        <v>2156</v>
      </c>
      <c r="O4020" s="98">
        <v>62440</v>
      </c>
      <c r="P4020" s="81"/>
      <c r="Q4020" s="33"/>
      <c r="R4020" s="39" t="s">
        <v>2153</v>
      </c>
    </row>
    <row r="4021" spans="1:18" ht="18" customHeight="1" x14ac:dyDescent="0.15">
      <c r="A4021" s="30">
        <v>10</v>
      </c>
      <c r="B4021" s="31" t="s">
        <v>2023</v>
      </c>
      <c r="C4021" s="31">
        <v>2</v>
      </c>
      <c r="D4021" s="31" t="s">
        <v>2097</v>
      </c>
      <c r="E4021" s="31">
        <v>1</v>
      </c>
      <c r="F4021" s="31" t="s">
        <v>2098</v>
      </c>
      <c r="G4021" s="31">
        <v>11</v>
      </c>
      <c r="H4021" s="31" t="s">
        <v>33</v>
      </c>
      <c r="I4021" s="31">
        <v>1</v>
      </c>
      <c r="J4021" s="84" t="s">
        <v>34</v>
      </c>
      <c r="K4021" s="98"/>
      <c r="L4021" s="98"/>
      <c r="M4021" s="98"/>
      <c r="N4021" s="83" t="s">
        <v>2157</v>
      </c>
      <c r="O4021" s="98">
        <v>326024</v>
      </c>
      <c r="P4021" s="81"/>
      <c r="Q4021" s="33"/>
      <c r="R4021" s="39" t="s">
        <v>2153</v>
      </c>
    </row>
    <row r="4022" spans="1:18" ht="18" customHeight="1" x14ac:dyDescent="0.15">
      <c r="A4022" s="30">
        <v>10</v>
      </c>
      <c r="B4022" s="31" t="s">
        <v>2023</v>
      </c>
      <c r="C4022" s="31">
        <v>2</v>
      </c>
      <c r="D4022" s="31" t="s">
        <v>2097</v>
      </c>
      <c r="E4022" s="31">
        <v>1</v>
      </c>
      <c r="F4022" s="31" t="s">
        <v>2098</v>
      </c>
      <c r="G4022" s="31">
        <v>11</v>
      </c>
      <c r="H4022" s="31" t="s">
        <v>33</v>
      </c>
      <c r="I4022" s="31">
        <v>1</v>
      </c>
      <c r="J4022" s="84" t="s">
        <v>34</v>
      </c>
      <c r="K4022" s="98"/>
      <c r="L4022" s="98"/>
      <c r="M4022" s="98"/>
      <c r="N4022" s="83" t="s">
        <v>2158</v>
      </c>
      <c r="O4022" s="98">
        <v>180793</v>
      </c>
      <c r="P4022" s="81"/>
      <c r="Q4022" s="33"/>
      <c r="R4022" s="39" t="s">
        <v>2153</v>
      </c>
    </row>
    <row r="4023" spans="1:18" ht="18" customHeight="1" x14ac:dyDescent="0.15">
      <c r="A4023" s="30">
        <v>10</v>
      </c>
      <c r="B4023" s="31" t="s">
        <v>2023</v>
      </c>
      <c r="C4023" s="31">
        <v>2</v>
      </c>
      <c r="D4023" s="31" t="s">
        <v>2097</v>
      </c>
      <c r="E4023" s="31">
        <v>1</v>
      </c>
      <c r="F4023" s="31" t="s">
        <v>2098</v>
      </c>
      <c r="G4023" s="31">
        <v>11</v>
      </c>
      <c r="H4023" s="31" t="s">
        <v>33</v>
      </c>
      <c r="I4023" s="32">
        <v>2</v>
      </c>
      <c r="J4023" s="83" t="s">
        <v>46</v>
      </c>
      <c r="K4023" s="98">
        <v>826</v>
      </c>
      <c r="L4023" s="98">
        <v>640</v>
      </c>
      <c r="M4023" s="98">
        <f>K4023-L4023</f>
        <v>186</v>
      </c>
      <c r="N4023" s="83" t="s">
        <v>3816</v>
      </c>
      <c r="O4023" s="98">
        <v>753300</v>
      </c>
      <c r="P4023" s="81"/>
      <c r="Q4023" s="33"/>
      <c r="R4023" s="39" t="s">
        <v>2153</v>
      </c>
    </row>
    <row r="4024" spans="1:18" ht="18" customHeight="1" x14ac:dyDescent="0.15">
      <c r="A4024" s="30">
        <v>10</v>
      </c>
      <c r="B4024" s="31" t="s">
        <v>2023</v>
      </c>
      <c r="C4024" s="31">
        <v>2</v>
      </c>
      <c r="D4024" s="31" t="s">
        <v>2097</v>
      </c>
      <c r="E4024" s="31">
        <v>1</v>
      </c>
      <c r="F4024" s="31" t="s">
        <v>2098</v>
      </c>
      <c r="G4024" s="31">
        <v>11</v>
      </c>
      <c r="H4024" s="31" t="s">
        <v>33</v>
      </c>
      <c r="I4024" s="31">
        <v>2</v>
      </c>
      <c r="J4024" s="84" t="s">
        <v>46</v>
      </c>
      <c r="K4024" s="98"/>
      <c r="L4024" s="98"/>
      <c r="M4024" s="98"/>
      <c r="N4024" s="83" t="s">
        <v>3817</v>
      </c>
      <c r="O4024" s="98">
        <v>30324</v>
      </c>
      <c r="P4024" s="81"/>
      <c r="Q4024" s="33"/>
      <c r="R4024" s="39" t="s">
        <v>2153</v>
      </c>
    </row>
    <row r="4025" spans="1:18" ht="18" customHeight="1" x14ac:dyDescent="0.15">
      <c r="A4025" s="30">
        <v>10</v>
      </c>
      <c r="B4025" s="31" t="s">
        <v>2023</v>
      </c>
      <c r="C4025" s="31">
        <v>2</v>
      </c>
      <c r="D4025" s="31" t="s">
        <v>2097</v>
      </c>
      <c r="E4025" s="31">
        <v>1</v>
      </c>
      <c r="F4025" s="31" t="s">
        <v>2098</v>
      </c>
      <c r="G4025" s="31">
        <v>11</v>
      </c>
      <c r="H4025" s="31" t="s">
        <v>33</v>
      </c>
      <c r="I4025" s="31">
        <v>2</v>
      </c>
      <c r="J4025" s="84" t="s">
        <v>46</v>
      </c>
      <c r="K4025" s="98"/>
      <c r="L4025" s="98"/>
      <c r="M4025" s="98"/>
      <c r="N4025" s="83" t="s">
        <v>3818</v>
      </c>
      <c r="O4025" s="98">
        <v>30324</v>
      </c>
      <c r="P4025" s="81"/>
      <c r="Q4025" s="33"/>
      <c r="R4025" s="39" t="s">
        <v>2153</v>
      </c>
    </row>
    <row r="4026" spans="1:18" ht="18" customHeight="1" x14ac:dyDescent="0.15">
      <c r="A4026" s="30">
        <v>10</v>
      </c>
      <c r="B4026" s="31" t="s">
        <v>2023</v>
      </c>
      <c r="C4026" s="31">
        <v>2</v>
      </c>
      <c r="D4026" s="31" t="s">
        <v>2097</v>
      </c>
      <c r="E4026" s="31">
        <v>1</v>
      </c>
      <c r="F4026" s="31" t="s">
        <v>2098</v>
      </c>
      <c r="G4026" s="31">
        <v>11</v>
      </c>
      <c r="H4026" s="31" t="s">
        <v>33</v>
      </c>
      <c r="I4026" s="31">
        <v>2</v>
      </c>
      <c r="J4026" s="84" t="s">
        <v>46</v>
      </c>
      <c r="K4026" s="98"/>
      <c r="L4026" s="98"/>
      <c r="M4026" s="98"/>
      <c r="N4026" s="83" t="s">
        <v>3819</v>
      </c>
      <c r="O4026" s="98">
        <v>12000</v>
      </c>
      <c r="P4026" s="81"/>
      <c r="Q4026" s="33"/>
      <c r="R4026" s="39" t="s">
        <v>2153</v>
      </c>
    </row>
    <row r="4027" spans="1:18" ht="18" customHeight="1" x14ac:dyDescent="0.15">
      <c r="A4027" s="30">
        <v>10</v>
      </c>
      <c r="B4027" s="31" t="s">
        <v>2023</v>
      </c>
      <c r="C4027" s="31">
        <v>2</v>
      </c>
      <c r="D4027" s="31" t="s">
        <v>2097</v>
      </c>
      <c r="E4027" s="31">
        <v>1</v>
      </c>
      <c r="F4027" s="31" t="s">
        <v>2098</v>
      </c>
      <c r="G4027" s="31">
        <v>11</v>
      </c>
      <c r="H4027" s="31" t="s">
        <v>33</v>
      </c>
      <c r="I4027" s="32">
        <v>3</v>
      </c>
      <c r="J4027" s="83" t="s">
        <v>35</v>
      </c>
      <c r="K4027" s="98">
        <v>10</v>
      </c>
      <c r="L4027" s="98">
        <v>10</v>
      </c>
      <c r="M4027" s="98">
        <f t="shared" ref="M4027:M4028" si="244">K4027-L4027</f>
        <v>0</v>
      </c>
      <c r="N4027" s="83" t="s">
        <v>3820</v>
      </c>
      <c r="O4027" s="98">
        <v>9720</v>
      </c>
      <c r="P4027" s="81"/>
      <c r="Q4027" s="33"/>
      <c r="R4027" s="39" t="s">
        <v>2153</v>
      </c>
    </row>
    <row r="4028" spans="1:18" ht="18" customHeight="1" x14ac:dyDescent="0.15">
      <c r="A4028" s="30">
        <v>10</v>
      </c>
      <c r="B4028" s="31" t="s">
        <v>2023</v>
      </c>
      <c r="C4028" s="31">
        <v>2</v>
      </c>
      <c r="D4028" s="31" t="s">
        <v>2097</v>
      </c>
      <c r="E4028" s="31">
        <v>1</v>
      </c>
      <c r="F4028" s="31" t="s">
        <v>2098</v>
      </c>
      <c r="G4028" s="31">
        <v>11</v>
      </c>
      <c r="H4028" s="31" t="s">
        <v>33</v>
      </c>
      <c r="I4028" s="32">
        <v>4</v>
      </c>
      <c r="J4028" s="83" t="s">
        <v>111</v>
      </c>
      <c r="K4028" s="98">
        <v>56</v>
      </c>
      <c r="L4028" s="98">
        <v>56</v>
      </c>
      <c r="M4028" s="98">
        <f t="shared" si="244"/>
        <v>0</v>
      </c>
      <c r="N4028" s="83" t="s">
        <v>2159</v>
      </c>
      <c r="O4028" s="98">
        <v>32000</v>
      </c>
      <c r="P4028" s="81"/>
      <c r="Q4028" s="33"/>
      <c r="R4028" s="39" t="s">
        <v>2153</v>
      </c>
    </row>
    <row r="4029" spans="1:18" ht="18" customHeight="1" x14ac:dyDescent="0.15">
      <c r="A4029" s="30">
        <v>10</v>
      </c>
      <c r="B4029" s="31" t="s">
        <v>2023</v>
      </c>
      <c r="C4029" s="31">
        <v>2</v>
      </c>
      <c r="D4029" s="31" t="s">
        <v>2097</v>
      </c>
      <c r="E4029" s="31">
        <v>1</v>
      </c>
      <c r="F4029" s="31" t="s">
        <v>2098</v>
      </c>
      <c r="G4029" s="31">
        <v>11</v>
      </c>
      <c r="H4029" s="31" t="s">
        <v>33</v>
      </c>
      <c r="I4029" s="31">
        <v>4</v>
      </c>
      <c r="J4029" s="84" t="s">
        <v>111</v>
      </c>
      <c r="K4029" s="98"/>
      <c r="L4029" s="98"/>
      <c r="M4029" s="98"/>
      <c r="N4029" s="83" t="s">
        <v>3821</v>
      </c>
      <c r="O4029" s="98">
        <v>15000</v>
      </c>
      <c r="P4029" s="81"/>
      <c r="Q4029" s="33"/>
      <c r="R4029" s="39" t="s">
        <v>2153</v>
      </c>
    </row>
    <row r="4030" spans="1:18" ht="18" customHeight="1" x14ac:dyDescent="0.15">
      <c r="A4030" s="30">
        <v>10</v>
      </c>
      <c r="B4030" s="31" t="s">
        <v>2023</v>
      </c>
      <c r="C4030" s="31">
        <v>2</v>
      </c>
      <c r="D4030" s="31" t="s">
        <v>2097</v>
      </c>
      <c r="E4030" s="31">
        <v>1</v>
      </c>
      <c r="F4030" s="31" t="s">
        <v>2098</v>
      </c>
      <c r="G4030" s="31">
        <v>11</v>
      </c>
      <c r="H4030" s="31" t="s">
        <v>33</v>
      </c>
      <c r="I4030" s="31">
        <v>4</v>
      </c>
      <c r="J4030" s="84" t="s">
        <v>111</v>
      </c>
      <c r="K4030" s="98"/>
      <c r="L4030" s="98"/>
      <c r="M4030" s="98"/>
      <c r="N4030" s="83" t="s">
        <v>3822</v>
      </c>
      <c r="O4030" s="98">
        <v>8640</v>
      </c>
      <c r="P4030" s="81"/>
      <c r="Q4030" s="33"/>
      <c r="R4030" s="39" t="s">
        <v>2153</v>
      </c>
    </row>
    <row r="4031" spans="1:18" ht="18" customHeight="1" x14ac:dyDescent="0.15">
      <c r="A4031" s="30">
        <v>10</v>
      </c>
      <c r="B4031" s="31" t="s">
        <v>2023</v>
      </c>
      <c r="C4031" s="31">
        <v>2</v>
      </c>
      <c r="D4031" s="31" t="s">
        <v>2097</v>
      </c>
      <c r="E4031" s="31">
        <v>1</v>
      </c>
      <c r="F4031" s="31" t="s">
        <v>2098</v>
      </c>
      <c r="G4031" s="31">
        <v>11</v>
      </c>
      <c r="H4031" s="31" t="s">
        <v>33</v>
      </c>
      <c r="I4031" s="32">
        <v>6</v>
      </c>
      <c r="J4031" s="83" t="s">
        <v>48</v>
      </c>
      <c r="K4031" s="98">
        <v>245</v>
      </c>
      <c r="L4031" s="98">
        <v>245</v>
      </c>
      <c r="M4031" s="98">
        <f t="shared" ref="M4031:M4032" si="245">K4031-L4031</f>
        <v>0</v>
      </c>
      <c r="N4031" s="83" t="s">
        <v>2160</v>
      </c>
      <c r="O4031" s="98">
        <v>245000</v>
      </c>
      <c r="P4031" s="81"/>
      <c r="Q4031" s="33"/>
      <c r="R4031" s="39" t="s">
        <v>2153</v>
      </c>
    </row>
    <row r="4032" spans="1:18" ht="18" customHeight="1" x14ac:dyDescent="0.15">
      <c r="A4032" s="30">
        <v>10</v>
      </c>
      <c r="B4032" s="31" t="s">
        <v>2023</v>
      </c>
      <c r="C4032" s="31">
        <v>2</v>
      </c>
      <c r="D4032" s="31" t="s">
        <v>2097</v>
      </c>
      <c r="E4032" s="31">
        <v>1</v>
      </c>
      <c r="F4032" s="31" t="s">
        <v>2098</v>
      </c>
      <c r="G4032" s="31">
        <v>11</v>
      </c>
      <c r="H4032" s="31" t="s">
        <v>33</v>
      </c>
      <c r="I4032" s="32">
        <v>8</v>
      </c>
      <c r="J4032" s="83" t="s">
        <v>815</v>
      </c>
      <c r="K4032" s="98">
        <v>312</v>
      </c>
      <c r="L4032" s="98">
        <v>274</v>
      </c>
      <c r="M4032" s="98">
        <f t="shared" si="245"/>
        <v>38</v>
      </c>
      <c r="N4032" s="83" t="s">
        <v>2161</v>
      </c>
      <c r="O4032" s="98">
        <v>50000</v>
      </c>
      <c r="P4032" s="81"/>
      <c r="Q4032" s="33"/>
      <c r="R4032" s="39" t="s">
        <v>2153</v>
      </c>
    </row>
    <row r="4033" spans="1:18" ht="18" customHeight="1" x14ac:dyDescent="0.15">
      <c r="A4033" s="30">
        <v>10</v>
      </c>
      <c r="B4033" s="31" t="s">
        <v>2023</v>
      </c>
      <c r="C4033" s="31">
        <v>2</v>
      </c>
      <c r="D4033" s="31" t="s">
        <v>2097</v>
      </c>
      <c r="E4033" s="31">
        <v>1</v>
      </c>
      <c r="F4033" s="31" t="s">
        <v>2098</v>
      </c>
      <c r="G4033" s="31">
        <v>11</v>
      </c>
      <c r="H4033" s="31" t="s">
        <v>33</v>
      </c>
      <c r="I4033" s="31">
        <v>8</v>
      </c>
      <c r="J4033" s="84" t="s">
        <v>815</v>
      </c>
      <c r="K4033" s="98"/>
      <c r="L4033" s="98"/>
      <c r="M4033" s="98"/>
      <c r="N4033" s="83" t="s">
        <v>3823</v>
      </c>
      <c r="O4033" s="98">
        <v>129360</v>
      </c>
      <c r="P4033" s="81"/>
      <c r="Q4033" s="33"/>
      <c r="R4033" s="39" t="s">
        <v>2153</v>
      </c>
    </row>
    <row r="4034" spans="1:18" ht="18" customHeight="1" x14ac:dyDescent="0.15">
      <c r="A4034" s="30">
        <v>10</v>
      </c>
      <c r="B4034" s="31" t="s">
        <v>2023</v>
      </c>
      <c r="C4034" s="31">
        <v>2</v>
      </c>
      <c r="D4034" s="31" t="s">
        <v>2097</v>
      </c>
      <c r="E4034" s="31">
        <v>1</v>
      </c>
      <c r="F4034" s="31" t="s">
        <v>2098</v>
      </c>
      <c r="G4034" s="31">
        <v>11</v>
      </c>
      <c r="H4034" s="31" t="s">
        <v>33</v>
      </c>
      <c r="I4034" s="31">
        <v>8</v>
      </c>
      <c r="J4034" s="84" t="s">
        <v>815</v>
      </c>
      <c r="K4034" s="98"/>
      <c r="L4034" s="98"/>
      <c r="M4034" s="98"/>
      <c r="N4034" s="83" t="s">
        <v>3824</v>
      </c>
      <c r="O4034" s="98">
        <v>63580</v>
      </c>
      <c r="P4034" s="81"/>
      <c r="Q4034" s="33"/>
      <c r="R4034" s="39" t="s">
        <v>2153</v>
      </c>
    </row>
    <row r="4035" spans="1:18" ht="18" customHeight="1" x14ac:dyDescent="0.15">
      <c r="A4035" s="30">
        <v>10</v>
      </c>
      <c r="B4035" s="31" t="s">
        <v>2023</v>
      </c>
      <c r="C4035" s="31">
        <v>2</v>
      </c>
      <c r="D4035" s="31" t="s">
        <v>2097</v>
      </c>
      <c r="E4035" s="31">
        <v>1</v>
      </c>
      <c r="F4035" s="31" t="s">
        <v>2098</v>
      </c>
      <c r="G4035" s="31">
        <v>11</v>
      </c>
      <c r="H4035" s="31" t="s">
        <v>33</v>
      </c>
      <c r="I4035" s="31">
        <v>8</v>
      </c>
      <c r="J4035" s="84" t="s">
        <v>815</v>
      </c>
      <c r="K4035" s="98"/>
      <c r="L4035" s="98"/>
      <c r="M4035" s="98"/>
      <c r="N4035" s="83" t="s">
        <v>2162</v>
      </c>
      <c r="O4035" s="98">
        <v>3073</v>
      </c>
      <c r="P4035" s="81"/>
      <c r="Q4035" s="33"/>
      <c r="R4035" s="39" t="s">
        <v>2153</v>
      </c>
    </row>
    <row r="4036" spans="1:18" ht="18" customHeight="1" x14ac:dyDescent="0.15">
      <c r="A4036" s="30">
        <v>10</v>
      </c>
      <c r="B4036" s="31" t="s">
        <v>2023</v>
      </c>
      <c r="C4036" s="31">
        <v>2</v>
      </c>
      <c r="D4036" s="31" t="s">
        <v>2097</v>
      </c>
      <c r="E4036" s="31">
        <v>1</v>
      </c>
      <c r="F4036" s="31" t="s">
        <v>2098</v>
      </c>
      <c r="G4036" s="31">
        <v>11</v>
      </c>
      <c r="H4036" s="31" t="s">
        <v>33</v>
      </c>
      <c r="I4036" s="31">
        <v>8</v>
      </c>
      <c r="J4036" s="84" t="s">
        <v>815</v>
      </c>
      <c r="K4036" s="98"/>
      <c r="L4036" s="98"/>
      <c r="M4036" s="98"/>
      <c r="N4036" s="83" t="s">
        <v>2163</v>
      </c>
      <c r="O4036" s="98">
        <v>5352</v>
      </c>
      <c r="P4036" s="81"/>
      <c r="Q4036" s="33"/>
      <c r="R4036" s="39" t="s">
        <v>2153</v>
      </c>
    </row>
    <row r="4037" spans="1:18" ht="18" customHeight="1" x14ac:dyDescent="0.15">
      <c r="A4037" s="30">
        <v>10</v>
      </c>
      <c r="B4037" s="31" t="s">
        <v>2023</v>
      </c>
      <c r="C4037" s="31">
        <v>2</v>
      </c>
      <c r="D4037" s="31" t="s">
        <v>2097</v>
      </c>
      <c r="E4037" s="31">
        <v>1</v>
      </c>
      <c r="F4037" s="31" t="s">
        <v>2098</v>
      </c>
      <c r="G4037" s="31">
        <v>11</v>
      </c>
      <c r="H4037" s="31" t="s">
        <v>33</v>
      </c>
      <c r="I4037" s="31">
        <v>8</v>
      </c>
      <c r="J4037" s="84" t="s">
        <v>815</v>
      </c>
      <c r="K4037" s="98"/>
      <c r="L4037" s="98"/>
      <c r="M4037" s="98"/>
      <c r="N4037" s="83" t="s">
        <v>2164</v>
      </c>
      <c r="O4037" s="98">
        <v>60000</v>
      </c>
      <c r="P4037" s="81"/>
      <c r="Q4037" s="33"/>
      <c r="R4037" s="39" t="s">
        <v>2153</v>
      </c>
    </row>
    <row r="4038" spans="1:18" ht="18" customHeight="1" x14ac:dyDescent="0.15">
      <c r="A4038" s="30">
        <v>10</v>
      </c>
      <c r="B4038" s="31" t="s">
        <v>2023</v>
      </c>
      <c r="C4038" s="31">
        <v>2</v>
      </c>
      <c r="D4038" s="31" t="s">
        <v>2097</v>
      </c>
      <c r="E4038" s="31">
        <v>1</v>
      </c>
      <c r="F4038" s="31" t="s">
        <v>2098</v>
      </c>
      <c r="G4038" s="32">
        <v>12</v>
      </c>
      <c r="H4038" s="32" t="s">
        <v>36</v>
      </c>
      <c r="I4038" s="32"/>
      <c r="J4038" s="83"/>
      <c r="K4038" s="98"/>
      <c r="L4038" s="98"/>
      <c r="M4038" s="98"/>
      <c r="N4038" s="83"/>
      <c r="O4038" s="33"/>
      <c r="P4038" s="81"/>
      <c r="Q4038" s="33"/>
      <c r="R4038" s="39" t="s">
        <v>2153</v>
      </c>
    </row>
    <row r="4039" spans="1:18" ht="18" customHeight="1" x14ac:dyDescent="0.15">
      <c r="A4039" s="30">
        <v>10</v>
      </c>
      <c r="B4039" s="31" t="s">
        <v>2023</v>
      </c>
      <c r="C4039" s="31">
        <v>2</v>
      </c>
      <c r="D4039" s="31" t="s">
        <v>2097</v>
      </c>
      <c r="E4039" s="31">
        <v>1</v>
      </c>
      <c r="F4039" s="31" t="s">
        <v>2098</v>
      </c>
      <c r="G4039" s="31">
        <v>12</v>
      </c>
      <c r="H4039" s="31" t="s">
        <v>36</v>
      </c>
      <c r="I4039" s="32">
        <v>1</v>
      </c>
      <c r="J4039" s="83" t="s">
        <v>37</v>
      </c>
      <c r="K4039" s="98">
        <v>221</v>
      </c>
      <c r="L4039" s="98">
        <v>216</v>
      </c>
      <c r="M4039" s="98">
        <f>K4039-L4039</f>
        <v>5</v>
      </c>
      <c r="N4039" s="83" t="s">
        <v>2165</v>
      </c>
      <c r="O4039" s="98">
        <v>196291</v>
      </c>
      <c r="P4039" s="81"/>
      <c r="Q4039" s="33"/>
      <c r="R4039" s="39" t="s">
        <v>2153</v>
      </c>
    </row>
    <row r="4040" spans="1:18" ht="18" customHeight="1" x14ac:dyDescent="0.15">
      <c r="A4040" s="30">
        <v>10</v>
      </c>
      <c r="B4040" s="31" t="s">
        <v>2023</v>
      </c>
      <c r="C4040" s="31">
        <v>2</v>
      </c>
      <c r="D4040" s="31" t="s">
        <v>2097</v>
      </c>
      <c r="E4040" s="31">
        <v>1</v>
      </c>
      <c r="F4040" s="31" t="s">
        <v>2098</v>
      </c>
      <c r="G4040" s="31">
        <v>12</v>
      </c>
      <c r="H4040" s="31" t="s">
        <v>36</v>
      </c>
      <c r="I4040" s="31">
        <v>1</v>
      </c>
      <c r="J4040" s="84" t="s">
        <v>37</v>
      </c>
      <c r="K4040" s="98"/>
      <c r="L4040" s="98"/>
      <c r="M4040" s="98"/>
      <c r="N4040" s="83" t="s">
        <v>2166</v>
      </c>
      <c r="O4040" s="98">
        <v>24000</v>
      </c>
      <c r="P4040" s="81"/>
      <c r="Q4040" s="33"/>
      <c r="R4040" s="39" t="s">
        <v>2153</v>
      </c>
    </row>
    <row r="4041" spans="1:18" ht="18" customHeight="1" x14ac:dyDescent="0.15">
      <c r="A4041" s="30">
        <v>10</v>
      </c>
      <c r="B4041" s="31" t="s">
        <v>2023</v>
      </c>
      <c r="C4041" s="31">
        <v>2</v>
      </c>
      <c r="D4041" s="31" t="s">
        <v>2097</v>
      </c>
      <c r="E4041" s="31">
        <v>1</v>
      </c>
      <c r="F4041" s="31" t="s">
        <v>2098</v>
      </c>
      <c r="G4041" s="31">
        <v>12</v>
      </c>
      <c r="H4041" s="31" t="s">
        <v>36</v>
      </c>
      <c r="I4041" s="32">
        <v>3</v>
      </c>
      <c r="J4041" s="83" t="s">
        <v>6</v>
      </c>
      <c r="K4041" s="98">
        <v>140</v>
      </c>
      <c r="L4041" s="98">
        <v>138</v>
      </c>
      <c r="M4041" s="98">
        <f>K4041-L4041</f>
        <v>2</v>
      </c>
      <c r="N4041" s="83" t="s">
        <v>3825</v>
      </c>
      <c r="O4041" s="98">
        <v>26520</v>
      </c>
      <c r="P4041" s="81"/>
      <c r="Q4041" s="33"/>
      <c r="R4041" s="39" t="s">
        <v>2153</v>
      </c>
    </row>
    <row r="4042" spans="1:18" ht="18" customHeight="1" x14ac:dyDescent="0.15">
      <c r="A4042" s="30">
        <v>10</v>
      </c>
      <c r="B4042" s="31" t="s">
        <v>2023</v>
      </c>
      <c r="C4042" s="31">
        <v>2</v>
      </c>
      <c r="D4042" s="31" t="s">
        <v>2097</v>
      </c>
      <c r="E4042" s="31">
        <v>1</v>
      </c>
      <c r="F4042" s="31" t="s">
        <v>2098</v>
      </c>
      <c r="G4042" s="31">
        <v>12</v>
      </c>
      <c r="H4042" s="31" t="s">
        <v>36</v>
      </c>
      <c r="I4042" s="31">
        <v>3</v>
      </c>
      <c r="J4042" s="84" t="s">
        <v>6</v>
      </c>
      <c r="K4042" s="98"/>
      <c r="L4042" s="98"/>
      <c r="M4042" s="98"/>
      <c r="N4042" s="83" t="s">
        <v>2167</v>
      </c>
      <c r="O4042" s="98">
        <v>18150</v>
      </c>
      <c r="P4042" s="81"/>
      <c r="Q4042" s="33"/>
      <c r="R4042" s="39" t="s">
        <v>2153</v>
      </c>
    </row>
    <row r="4043" spans="1:18" ht="18" customHeight="1" x14ac:dyDescent="0.15">
      <c r="A4043" s="30">
        <v>10</v>
      </c>
      <c r="B4043" s="31" t="s">
        <v>2023</v>
      </c>
      <c r="C4043" s="31">
        <v>2</v>
      </c>
      <c r="D4043" s="31" t="s">
        <v>2097</v>
      </c>
      <c r="E4043" s="31">
        <v>1</v>
      </c>
      <c r="F4043" s="31" t="s">
        <v>2098</v>
      </c>
      <c r="G4043" s="31">
        <v>12</v>
      </c>
      <c r="H4043" s="31" t="s">
        <v>36</v>
      </c>
      <c r="I4043" s="31">
        <v>3</v>
      </c>
      <c r="J4043" s="84" t="s">
        <v>6</v>
      </c>
      <c r="K4043" s="98"/>
      <c r="L4043" s="98"/>
      <c r="M4043" s="98"/>
      <c r="N4043" s="83" t="s">
        <v>2168</v>
      </c>
      <c r="O4043" s="98">
        <v>61490</v>
      </c>
      <c r="P4043" s="81"/>
      <c r="Q4043" s="33"/>
      <c r="R4043" s="39" t="s">
        <v>2153</v>
      </c>
    </row>
    <row r="4044" spans="1:18" ht="18" customHeight="1" x14ac:dyDescent="0.15">
      <c r="A4044" s="30">
        <v>10</v>
      </c>
      <c r="B4044" s="31" t="s">
        <v>2023</v>
      </c>
      <c r="C4044" s="31">
        <v>2</v>
      </c>
      <c r="D4044" s="31" t="s">
        <v>2097</v>
      </c>
      <c r="E4044" s="31">
        <v>1</v>
      </c>
      <c r="F4044" s="31" t="s">
        <v>2098</v>
      </c>
      <c r="G4044" s="31">
        <v>12</v>
      </c>
      <c r="H4044" s="31" t="s">
        <v>36</v>
      </c>
      <c r="I4044" s="31">
        <v>3</v>
      </c>
      <c r="J4044" s="84" t="s">
        <v>6</v>
      </c>
      <c r="K4044" s="98"/>
      <c r="L4044" s="98"/>
      <c r="M4044" s="98"/>
      <c r="N4044" s="83" t="s">
        <v>2169</v>
      </c>
      <c r="O4044" s="98">
        <v>10332</v>
      </c>
      <c r="P4044" s="81"/>
      <c r="Q4044" s="33"/>
      <c r="R4044" s="39" t="s">
        <v>2153</v>
      </c>
    </row>
    <row r="4045" spans="1:18" ht="18" customHeight="1" x14ac:dyDescent="0.15">
      <c r="A4045" s="30">
        <v>10</v>
      </c>
      <c r="B4045" s="31" t="s">
        <v>2023</v>
      </c>
      <c r="C4045" s="31">
        <v>2</v>
      </c>
      <c r="D4045" s="31" t="s">
        <v>2097</v>
      </c>
      <c r="E4045" s="31">
        <v>1</v>
      </c>
      <c r="F4045" s="31" t="s">
        <v>2098</v>
      </c>
      <c r="G4045" s="31">
        <v>12</v>
      </c>
      <c r="H4045" s="31" t="s">
        <v>36</v>
      </c>
      <c r="I4045" s="31">
        <v>3</v>
      </c>
      <c r="J4045" s="84" t="s">
        <v>6</v>
      </c>
      <c r="K4045" s="98"/>
      <c r="L4045" s="98"/>
      <c r="M4045" s="98"/>
      <c r="N4045" s="83" t="s">
        <v>3826</v>
      </c>
      <c r="O4045" s="98">
        <v>500</v>
      </c>
      <c r="P4045" s="81"/>
      <c r="Q4045" s="33"/>
      <c r="R4045" s="39" t="s">
        <v>2153</v>
      </c>
    </row>
    <row r="4046" spans="1:18" ht="18" customHeight="1" x14ac:dyDescent="0.15">
      <c r="A4046" s="30">
        <v>10</v>
      </c>
      <c r="B4046" s="31" t="s">
        <v>2023</v>
      </c>
      <c r="C4046" s="31">
        <v>2</v>
      </c>
      <c r="D4046" s="31" t="s">
        <v>2097</v>
      </c>
      <c r="E4046" s="31">
        <v>1</v>
      </c>
      <c r="F4046" s="31" t="s">
        <v>2098</v>
      </c>
      <c r="G4046" s="31">
        <v>12</v>
      </c>
      <c r="H4046" s="31" t="s">
        <v>36</v>
      </c>
      <c r="I4046" s="31">
        <v>3</v>
      </c>
      <c r="J4046" s="84" t="s">
        <v>6</v>
      </c>
      <c r="K4046" s="98"/>
      <c r="L4046" s="98"/>
      <c r="M4046" s="98"/>
      <c r="N4046" s="83" t="s">
        <v>3827</v>
      </c>
      <c r="O4046" s="98">
        <v>1800</v>
      </c>
      <c r="P4046" s="81"/>
      <c r="Q4046" s="33"/>
      <c r="R4046" s="39" t="s">
        <v>2153</v>
      </c>
    </row>
    <row r="4047" spans="1:18" ht="18" customHeight="1" x14ac:dyDescent="0.15">
      <c r="A4047" s="30">
        <v>10</v>
      </c>
      <c r="B4047" s="31" t="s">
        <v>2023</v>
      </c>
      <c r="C4047" s="31">
        <v>2</v>
      </c>
      <c r="D4047" s="31" t="s">
        <v>2097</v>
      </c>
      <c r="E4047" s="31">
        <v>1</v>
      </c>
      <c r="F4047" s="31" t="s">
        <v>2098</v>
      </c>
      <c r="G4047" s="31">
        <v>12</v>
      </c>
      <c r="H4047" s="31" t="s">
        <v>36</v>
      </c>
      <c r="I4047" s="31">
        <v>3</v>
      </c>
      <c r="J4047" s="84" t="s">
        <v>6</v>
      </c>
      <c r="K4047" s="98"/>
      <c r="L4047" s="98"/>
      <c r="M4047" s="98"/>
      <c r="N4047" s="83" t="s">
        <v>3828</v>
      </c>
      <c r="O4047" s="98">
        <v>21000</v>
      </c>
      <c r="P4047" s="81"/>
      <c r="Q4047" s="33"/>
      <c r="R4047" s="39" t="s">
        <v>2153</v>
      </c>
    </row>
    <row r="4048" spans="1:18" ht="18" customHeight="1" x14ac:dyDescent="0.15">
      <c r="A4048" s="30">
        <v>10</v>
      </c>
      <c r="B4048" s="31" t="s">
        <v>2023</v>
      </c>
      <c r="C4048" s="31">
        <v>2</v>
      </c>
      <c r="D4048" s="31" t="s">
        <v>2097</v>
      </c>
      <c r="E4048" s="31">
        <v>1</v>
      </c>
      <c r="F4048" s="31" t="s">
        <v>2098</v>
      </c>
      <c r="G4048" s="32">
        <v>13</v>
      </c>
      <c r="H4048" s="32" t="s">
        <v>39</v>
      </c>
      <c r="I4048" s="32"/>
      <c r="J4048" s="83"/>
      <c r="K4048" s="98"/>
      <c r="L4048" s="98"/>
      <c r="M4048" s="98"/>
      <c r="N4048" s="83"/>
      <c r="O4048" s="33"/>
      <c r="P4048" s="81"/>
      <c r="Q4048" s="33"/>
      <c r="R4048" s="39" t="s">
        <v>2153</v>
      </c>
    </row>
    <row r="4049" spans="1:18" ht="18" customHeight="1" x14ac:dyDescent="0.15">
      <c r="A4049" s="30">
        <v>10</v>
      </c>
      <c r="B4049" s="31" t="s">
        <v>2023</v>
      </c>
      <c r="C4049" s="31">
        <v>2</v>
      </c>
      <c r="D4049" s="31" t="s">
        <v>2097</v>
      </c>
      <c r="E4049" s="31">
        <v>1</v>
      </c>
      <c r="F4049" s="31" t="s">
        <v>2098</v>
      </c>
      <c r="G4049" s="31">
        <v>13</v>
      </c>
      <c r="H4049" s="31" t="s">
        <v>39</v>
      </c>
      <c r="I4049" s="32">
        <v>32</v>
      </c>
      <c r="J4049" s="83" t="s">
        <v>259</v>
      </c>
      <c r="K4049" s="98">
        <v>148</v>
      </c>
      <c r="L4049" s="98">
        <v>145</v>
      </c>
      <c r="M4049" s="98">
        <f>K4049-L4049</f>
        <v>3</v>
      </c>
      <c r="N4049" s="83" t="s">
        <v>2170</v>
      </c>
      <c r="O4049" s="98">
        <v>147900</v>
      </c>
      <c r="P4049" s="81"/>
      <c r="Q4049" s="33"/>
      <c r="R4049" s="39" t="s">
        <v>2153</v>
      </c>
    </row>
    <row r="4050" spans="1:18" ht="18" customHeight="1" x14ac:dyDescent="0.15">
      <c r="A4050" s="30">
        <v>10</v>
      </c>
      <c r="B4050" s="31" t="s">
        <v>2023</v>
      </c>
      <c r="C4050" s="31">
        <v>2</v>
      </c>
      <c r="D4050" s="31" t="s">
        <v>2097</v>
      </c>
      <c r="E4050" s="31">
        <v>1</v>
      </c>
      <c r="F4050" s="31" t="s">
        <v>2098</v>
      </c>
      <c r="G4050" s="32">
        <v>14</v>
      </c>
      <c r="H4050" s="32" t="s">
        <v>40</v>
      </c>
      <c r="I4050" s="32"/>
      <c r="J4050" s="83"/>
      <c r="K4050" s="98"/>
      <c r="L4050" s="98"/>
      <c r="M4050" s="98"/>
      <c r="N4050" s="83"/>
      <c r="O4050" s="33"/>
      <c r="P4050" s="81"/>
      <c r="Q4050" s="33"/>
      <c r="R4050" s="39" t="s">
        <v>2153</v>
      </c>
    </row>
    <row r="4051" spans="1:18" ht="18" customHeight="1" x14ac:dyDescent="0.15">
      <c r="A4051" s="30">
        <v>10</v>
      </c>
      <c r="B4051" s="31" t="s">
        <v>2023</v>
      </c>
      <c r="C4051" s="31">
        <v>2</v>
      </c>
      <c r="D4051" s="31" t="s">
        <v>2097</v>
      </c>
      <c r="E4051" s="31">
        <v>1</v>
      </c>
      <c r="F4051" s="31" t="s">
        <v>2098</v>
      </c>
      <c r="G4051" s="31">
        <v>14</v>
      </c>
      <c r="H4051" s="31" t="s">
        <v>40</v>
      </c>
      <c r="I4051" s="32">
        <v>31</v>
      </c>
      <c r="J4051" s="83" t="s">
        <v>181</v>
      </c>
      <c r="K4051" s="98">
        <v>23</v>
      </c>
      <c r="L4051" s="98">
        <v>23</v>
      </c>
      <c r="M4051" s="98">
        <f>K4051-L4051</f>
        <v>0</v>
      </c>
      <c r="N4051" s="83" t="s">
        <v>3829</v>
      </c>
      <c r="O4051" s="98">
        <v>22849</v>
      </c>
      <c r="P4051" s="81"/>
      <c r="Q4051" s="33"/>
      <c r="R4051" s="39" t="s">
        <v>2153</v>
      </c>
    </row>
    <row r="4052" spans="1:18" ht="18" customHeight="1" x14ac:dyDescent="0.15">
      <c r="A4052" s="30">
        <v>10</v>
      </c>
      <c r="B4052" s="31" t="s">
        <v>2023</v>
      </c>
      <c r="C4052" s="31">
        <v>2</v>
      </c>
      <c r="D4052" s="31" t="s">
        <v>2097</v>
      </c>
      <c r="E4052" s="31">
        <v>1</v>
      </c>
      <c r="F4052" s="31" t="s">
        <v>2098</v>
      </c>
      <c r="G4052" s="32">
        <v>16</v>
      </c>
      <c r="H4052" s="32" t="s">
        <v>52</v>
      </c>
      <c r="I4052" s="32"/>
      <c r="J4052" s="83"/>
      <c r="K4052" s="98"/>
      <c r="L4052" s="98"/>
      <c r="M4052" s="98"/>
      <c r="N4052" s="83"/>
      <c r="O4052" s="33"/>
      <c r="P4052" s="81"/>
      <c r="Q4052" s="33"/>
      <c r="R4052" s="39" t="s">
        <v>2153</v>
      </c>
    </row>
    <row r="4053" spans="1:18" ht="18" customHeight="1" x14ac:dyDescent="0.15">
      <c r="A4053" s="30">
        <v>10</v>
      </c>
      <c r="B4053" s="31" t="s">
        <v>2023</v>
      </c>
      <c r="C4053" s="31">
        <v>2</v>
      </c>
      <c r="D4053" s="31" t="s">
        <v>2097</v>
      </c>
      <c r="E4053" s="31">
        <v>1</v>
      </c>
      <c r="F4053" s="31" t="s">
        <v>2098</v>
      </c>
      <c r="G4053" s="31">
        <v>16</v>
      </c>
      <c r="H4053" s="31" t="s">
        <v>52</v>
      </c>
      <c r="I4053" s="32">
        <v>1</v>
      </c>
      <c r="J4053" s="83" t="s">
        <v>53</v>
      </c>
      <c r="K4053" s="98">
        <v>30</v>
      </c>
      <c r="L4053" s="98">
        <v>18</v>
      </c>
      <c r="M4053" s="98">
        <f>K4053-L4053</f>
        <v>12</v>
      </c>
      <c r="N4053" s="83" t="s">
        <v>2171</v>
      </c>
      <c r="O4053" s="98">
        <v>29260</v>
      </c>
      <c r="P4053" s="81"/>
      <c r="Q4053" s="33"/>
      <c r="R4053" s="39" t="s">
        <v>2153</v>
      </c>
    </row>
    <row r="4054" spans="1:18" ht="18" customHeight="1" x14ac:dyDescent="0.15">
      <c r="A4054" s="30">
        <v>10</v>
      </c>
      <c r="B4054" s="31" t="s">
        <v>2023</v>
      </c>
      <c r="C4054" s="31">
        <v>2</v>
      </c>
      <c r="D4054" s="31" t="s">
        <v>2097</v>
      </c>
      <c r="E4054" s="31">
        <v>1</v>
      </c>
      <c r="F4054" s="31" t="s">
        <v>2098</v>
      </c>
      <c r="G4054" s="32">
        <v>18</v>
      </c>
      <c r="H4054" s="32" t="s">
        <v>125</v>
      </c>
      <c r="I4054" s="32"/>
      <c r="J4054" s="83"/>
      <c r="K4054" s="98"/>
      <c r="L4054" s="98"/>
      <c r="M4054" s="98"/>
      <c r="N4054" s="83"/>
      <c r="O4054" s="33"/>
      <c r="P4054" s="81"/>
      <c r="Q4054" s="33"/>
      <c r="R4054" s="39" t="s">
        <v>2153</v>
      </c>
    </row>
    <row r="4055" spans="1:18" ht="18" customHeight="1" x14ac:dyDescent="0.15">
      <c r="A4055" s="30">
        <v>10</v>
      </c>
      <c r="B4055" s="31" t="s">
        <v>2023</v>
      </c>
      <c r="C4055" s="31">
        <v>2</v>
      </c>
      <c r="D4055" s="31" t="s">
        <v>2097</v>
      </c>
      <c r="E4055" s="31">
        <v>1</v>
      </c>
      <c r="F4055" s="31" t="s">
        <v>2098</v>
      </c>
      <c r="G4055" s="31">
        <v>18</v>
      </c>
      <c r="H4055" s="31" t="s">
        <v>125</v>
      </c>
      <c r="I4055" s="32">
        <v>11</v>
      </c>
      <c r="J4055" s="83" t="s">
        <v>126</v>
      </c>
      <c r="K4055" s="98">
        <v>0</v>
      </c>
      <c r="L4055" s="98">
        <v>97</v>
      </c>
      <c r="M4055" s="98">
        <f>K4055-L4055</f>
        <v>-97</v>
      </c>
      <c r="N4055" s="83"/>
      <c r="O4055" s="98"/>
      <c r="P4055" s="81"/>
      <c r="Q4055" s="33"/>
      <c r="R4055" s="39" t="s">
        <v>2153</v>
      </c>
    </row>
    <row r="4056" spans="1:18" s="6" customFormat="1" ht="18" customHeight="1" x14ac:dyDescent="0.15">
      <c r="A4056" s="13">
        <v>10</v>
      </c>
      <c r="B4056" s="14" t="s">
        <v>3104</v>
      </c>
      <c r="C4056" s="19">
        <v>2</v>
      </c>
      <c r="D4056" s="14" t="s">
        <v>2097</v>
      </c>
      <c r="E4056" s="20">
        <v>1</v>
      </c>
      <c r="F4056" s="21" t="s">
        <v>3108</v>
      </c>
      <c r="G4056" s="20"/>
      <c r="H4056" s="21"/>
      <c r="I4056" s="20"/>
      <c r="J4056" s="20"/>
      <c r="K4056" s="22">
        <f>IF(C4056="",SUMIFS($K4057:$K$6096,$A4057:$A$6096,A4056,$E4057:$E$6096,""),IF(E4056="",SUMIFS($K4057:$K$6096,$A4057:$A$6096,A4056,$C4057:$C$6096,C4056,$G4057:$G$6096,""),IF(G4056="",SUMIFS($K4057:$K$6096,$A4057:$A$6096,A4056,$C4057:$C$6096,C4056,$E4057:$E$6096,E4056,$R4057:$R$6096,R4056),IF(I4056="",SUMIFS($K4057:$K$6096,$A4057:$A$6096,A4056,$C4057:$C$6096,C4056,$E4057:$E$6096,E4056,$G4057:$G$6096,G4056,$R4057:$R$6096,R4056),0))))</f>
        <v>2240</v>
      </c>
      <c r="L4056" s="22">
        <f>IF(C4056="",SUMIFS($L4057:$L$6096,$A4057:$A$6096,A4056,$E4057:$E$6096,""),IF(E4056="",SUMIFS($L4057:$L$6096,$A4057:$A$6096,A4056,$C4057:$C$6096,C4056,$G4057:$G$6096,""),IF(G4056="",SUMIFS($L4057:$L$6096,$A4057:$A$6096,A4056,$C4057:$C$6096,C4056,$E4057:$E$6096,E4056,$R4057:$R$6096,R4056),IF(I4056="",SUMIFS($L4057:$L$6096,$A4057:$A$6096,A4056,$C4057:$C$6096,C4056,$E4057:$E$6096,E4056,$G4057:$G$6096,G4056,$R4057:$R$6096,R4056),0))))</f>
        <v>2280</v>
      </c>
      <c r="M4056" s="22">
        <f t="shared" ref="M4056" si="246">K4056-L4056</f>
        <v>-40</v>
      </c>
      <c r="N4056" s="77"/>
      <c r="O4056" s="23"/>
      <c r="P4056" s="60"/>
      <c r="Q4056" s="73">
        <f>IF(C4056="",SUMIFS($Q4057:$Q$6096,$A4057:$A$6096,A4056,$E4057:$E$6096,""),IF(E4056="",SUMIFS($Q4057:$Q$6096,$A4057:$A$6096,A4056,$C4057:$C$6096,C4056,$G4057:$G$6096,""),IF(G4056="",SUMIFS($Q4057:$Q$6096,$A4057:$A$6096,A4056,$C4057:$C$6096,C4056,$E4057:$E$6096,E4056,$R4057:$R$6096,R4056),IF(I4056="",SUMIFS($Q4057:$Q$6096,$A4057:$A$6096,A4056,$C4057:$C$6096,C4056,$E4057:$E$6096,E4056,$G4057:$G$6096,G4056,$R4057:$R$6096,R4056),0))))</f>
        <v>0</v>
      </c>
      <c r="R4056" s="61" t="s">
        <v>3110</v>
      </c>
    </row>
    <row r="4057" spans="1:18" ht="18" customHeight="1" x14ac:dyDescent="0.15">
      <c r="A4057" s="30">
        <v>10</v>
      </c>
      <c r="B4057" s="31" t="s">
        <v>2023</v>
      </c>
      <c r="C4057" s="31">
        <v>2</v>
      </c>
      <c r="D4057" s="31" t="s">
        <v>2097</v>
      </c>
      <c r="E4057" s="31">
        <v>1</v>
      </c>
      <c r="F4057" s="31" t="s">
        <v>2098</v>
      </c>
      <c r="G4057" s="32">
        <v>8</v>
      </c>
      <c r="H4057" s="32" t="s">
        <v>77</v>
      </c>
      <c r="I4057" s="32"/>
      <c r="J4057" s="83"/>
      <c r="K4057" s="98"/>
      <c r="L4057" s="98"/>
      <c r="M4057" s="98"/>
      <c r="N4057" s="83"/>
      <c r="O4057" s="33"/>
      <c r="P4057" s="81"/>
      <c r="Q4057" s="33"/>
      <c r="R4057" s="39" t="s">
        <v>2172</v>
      </c>
    </row>
    <row r="4058" spans="1:18" ht="18" customHeight="1" x14ac:dyDescent="0.15">
      <c r="A4058" s="30">
        <v>10</v>
      </c>
      <c r="B4058" s="31" t="s">
        <v>2023</v>
      </c>
      <c r="C4058" s="31">
        <v>2</v>
      </c>
      <c r="D4058" s="31" t="s">
        <v>2097</v>
      </c>
      <c r="E4058" s="31">
        <v>1</v>
      </c>
      <c r="F4058" s="31" t="s">
        <v>2098</v>
      </c>
      <c r="G4058" s="31">
        <v>8</v>
      </c>
      <c r="H4058" s="31" t="s">
        <v>77</v>
      </c>
      <c r="I4058" s="32">
        <v>31</v>
      </c>
      <c r="J4058" s="83" t="s">
        <v>310</v>
      </c>
      <c r="K4058" s="98">
        <v>8</v>
      </c>
      <c r="L4058" s="98">
        <v>9</v>
      </c>
      <c r="M4058" s="98">
        <f>K4058-L4058</f>
        <v>-1</v>
      </c>
      <c r="N4058" s="83" t="s">
        <v>3830</v>
      </c>
      <c r="O4058" s="98">
        <v>7700</v>
      </c>
      <c r="P4058" s="81"/>
      <c r="Q4058" s="33"/>
      <c r="R4058" s="39" t="s">
        <v>2172</v>
      </c>
    </row>
    <row r="4059" spans="1:18" ht="18" customHeight="1" x14ac:dyDescent="0.15">
      <c r="A4059" s="30">
        <v>10</v>
      </c>
      <c r="B4059" s="31" t="s">
        <v>2023</v>
      </c>
      <c r="C4059" s="31">
        <v>2</v>
      </c>
      <c r="D4059" s="31" t="s">
        <v>2097</v>
      </c>
      <c r="E4059" s="31">
        <v>1</v>
      </c>
      <c r="F4059" s="31" t="s">
        <v>2098</v>
      </c>
      <c r="G4059" s="32">
        <v>11</v>
      </c>
      <c r="H4059" s="32" t="s">
        <v>33</v>
      </c>
      <c r="I4059" s="32"/>
      <c r="J4059" s="83"/>
      <c r="K4059" s="98"/>
      <c r="L4059" s="98"/>
      <c r="M4059" s="98"/>
      <c r="N4059" s="83"/>
      <c r="O4059" s="33"/>
      <c r="P4059" s="81"/>
      <c r="Q4059" s="33"/>
      <c r="R4059" s="39" t="s">
        <v>2172</v>
      </c>
    </row>
    <row r="4060" spans="1:18" ht="18" customHeight="1" x14ac:dyDescent="0.15">
      <c r="A4060" s="30">
        <v>10</v>
      </c>
      <c r="B4060" s="31" t="s">
        <v>2023</v>
      </c>
      <c r="C4060" s="31">
        <v>2</v>
      </c>
      <c r="D4060" s="31" t="s">
        <v>2097</v>
      </c>
      <c r="E4060" s="31">
        <v>1</v>
      </c>
      <c r="F4060" s="31" t="s">
        <v>2098</v>
      </c>
      <c r="G4060" s="31">
        <v>11</v>
      </c>
      <c r="H4060" s="31" t="s">
        <v>33</v>
      </c>
      <c r="I4060" s="32">
        <v>1</v>
      </c>
      <c r="J4060" s="83" t="s">
        <v>34</v>
      </c>
      <c r="K4060" s="98">
        <v>876</v>
      </c>
      <c r="L4060" s="98">
        <v>918</v>
      </c>
      <c r="M4060" s="98">
        <f>K4060-L4060</f>
        <v>-42</v>
      </c>
      <c r="N4060" s="83" t="s">
        <v>2173</v>
      </c>
      <c r="O4060" s="98">
        <v>511726</v>
      </c>
      <c r="P4060" s="81"/>
      <c r="Q4060" s="33"/>
      <c r="R4060" s="39" t="s">
        <v>2172</v>
      </c>
    </row>
    <row r="4061" spans="1:18" ht="18" customHeight="1" x14ac:dyDescent="0.15">
      <c r="A4061" s="30">
        <v>10</v>
      </c>
      <c r="B4061" s="31" t="s">
        <v>2023</v>
      </c>
      <c r="C4061" s="31">
        <v>2</v>
      </c>
      <c r="D4061" s="31" t="s">
        <v>2097</v>
      </c>
      <c r="E4061" s="31">
        <v>1</v>
      </c>
      <c r="F4061" s="31" t="s">
        <v>2098</v>
      </c>
      <c r="G4061" s="31">
        <v>11</v>
      </c>
      <c r="H4061" s="31" t="s">
        <v>33</v>
      </c>
      <c r="I4061" s="31">
        <v>1</v>
      </c>
      <c r="J4061" s="84" t="s">
        <v>34</v>
      </c>
      <c r="K4061" s="98"/>
      <c r="L4061" s="98"/>
      <c r="M4061" s="98"/>
      <c r="N4061" s="83" t="s">
        <v>2174</v>
      </c>
      <c r="O4061" s="98">
        <v>72000</v>
      </c>
      <c r="P4061" s="81"/>
      <c r="Q4061" s="33"/>
      <c r="R4061" s="39" t="s">
        <v>2172</v>
      </c>
    </row>
    <row r="4062" spans="1:18" ht="18" customHeight="1" x14ac:dyDescent="0.15">
      <c r="A4062" s="30">
        <v>10</v>
      </c>
      <c r="B4062" s="31" t="s">
        <v>2023</v>
      </c>
      <c r="C4062" s="31">
        <v>2</v>
      </c>
      <c r="D4062" s="31" t="s">
        <v>2097</v>
      </c>
      <c r="E4062" s="31">
        <v>1</v>
      </c>
      <c r="F4062" s="31" t="s">
        <v>2098</v>
      </c>
      <c r="G4062" s="31">
        <v>11</v>
      </c>
      <c r="H4062" s="31" t="s">
        <v>33</v>
      </c>
      <c r="I4062" s="31">
        <v>1</v>
      </c>
      <c r="J4062" s="84" t="s">
        <v>34</v>
      </c>
      <c r="K4062" s="98"/>
      <c r="L4062" s="98"/>
      <c r="M4062" s="98"/>
      <c r="N4062" s="83" t="s">
        <v>2175</v>
      </c>
      <c r="O4062" s="98">
        <v>82058</v>
      </c>
      <c r="P4062" s="81"/>
      <c r="Q4062" s="33"/>
      <c r="R4062" s="39" t="s">
        <v>2172</v>
      </c>
    </row>
    <row r="4063" spans="1:18" ht="18" customHeight="1" x14ac:dyDescent="0.15">
      <c r="A4063" s="30">
        <v>10</v>
      </c>
      <c r="B4063" s="31" t="s">
        <v>2023</v>
      </c>
      <c r="C4063" s="31">
        <v>2</v>
      </c>
      <c r="D4063" s="31" t="s">
        <v>2097</v>
      </c>
      <c r="E4063" s="31">
        <v>1</v>
      </c>
      <c r="F4063" s="31" t="s">
        <v>2098</v>
      </c>
      <c r="G4063" s="31">
        <v>11</v>
      </c>
      <c r="H4063" s="31" t="s">
        <v>33</v>
      </c>
      <c r="I4063" s="31">
        <v>1</v>
      </c>
      <c r="J4063" s="84" t="s">
        <v>34</v>
      </c>
      <c r="K4063" s="98"/>
      <c r="L4063" s="98"/>
      <c r="M4063" s="98"/>
      <c r="N4063" s="83" t="s">
        <v>2176</v>
      </c>
      <c r="O4063" s="98">
        <v>30000</v>
      </c>
      <c r="P4063" s="81"/>
      <c r="Q4063" s="33"/>
      <c r="R4063" s="39" t="s">
        <v>2172</v>
      </c>
    </row>
    <row r="4064" spans="1:18" ht="18" customHeight="1" x14ac:dyDescent="0.15">
      <c r="A4064" s="30">
        <v>10</v>
      </c>
      <c r="B4064" s="31" t="s">
        <v>2023</v>
      </c>
      <c r="C4064" s="31">
        <v>2</v>
      </c>
      <c r="D4064" s="31" t="s">
        <v>2097</v>
      </c>
      <c r="E4064" s="31">
        <v>1</v>
      </c>
      <c r="F4064" s="31" t="s">
        <v>2098</v>
      </c>
      <c r="G4064" s="31">
        <v>11</v>
      </c>
      <c r="H4064" s="31" t="s">
        <v>33</v>
      </c>
      <c r="I4064" s="31">
        <v>1</v>
      </c>
      <c r="J4064" s="84" t="s">
        <v>34</v>
      </c>
      <c r="K4064" s="98"/>
      <c r="L4064" s="98"/>
      <c r="M4064" s="98"/>
      <c r="N4064" s="83" t="s">
        <v>2177</v>
      </c>
      <c r="O4064" s="98">
        <v>180000</v>
      </c>
      <c r="P4064" s="81"/>
      <c r="Q4064" s="33"/>
      <c r="R4064" s="39" t="s">
        <v>2172</v>
      </c>
    </row>
    <row r="4065" spans="1:18" ht="18" customHeight="1" x14ac:dyDescent="0.15">
      <c r="A4065" s="30">
        <v>10</v>
      </c>
      <c r="B4065" s="31" t="s">
        <v>2023</v>
      </c>
      <c r="C4065" s="31">
        <v>2</v>
      </c>
      <c r="D4065" s="31" t="s">
        <v>2097</v>
      </c>
      <c r="E4065" s="31">
        <v>1</v>
      </c>
      <c r="F4065" s="31" t="s">
        <v>2098</v>
      </c>
      <c r="G4065" s="31">
        <v>11</v>
      </c>
      <c r="H4065" s="31" t="s">
        <v>33</v>
      </c>
      <c r="I4065" s="32">
        <v>2</v>
      </c>
      <c r="J4065" s="83" t="s">
        <v>46</v>
      </c>
      <c r="K4065" s="98">
        <v>444</v>
      </c>
      <c r="L4065" s="98">
        <v>367</v>
      </c>
      <c r="M4065" s="98">
        <f>K4065-L4065</f>
        <v>77</v>
      </c>
      <c r="N4065" s="83" t="s">
        <v>3831</v>
      </c>
      <c r="O4065" s="98">
        <v>390600</v>
      </c>
      <c r="P4065" s="81"/>
      <c r="Q4065" s="33"/>
      <c r="R4065" s="39" t="s">
        <v>2172</v>
      </c>
    </row>
    <row r="4066" spans="1:18" ht="18" customHeight="1" x14ac:dyDescent="0.15">
      <c r="A4066" s="30">
        <v>10</v>
      </c>
      <c r="B4066" s="31" t="s">
        <v>2023</v>
      </c>
      <c r="C4066" s="31">
        <v>2</v>
      </c>
      <c r="D4066" s="31" t="s">
        <v>2097</v>
      </c>
      <c r="E4066" s="31">
        <v>1</v>
      </c>
      <c r="F4066" s="31" t="s">
        <v>2098</v>
      </c>
      <c r="G4066" s="31">
        <v>11</v>
      </c>
      <c r="H4066" s="31" t="s">
        <v>33</v>
      </c>
      <c r="I4066" s="31">
        <v>2</v>
      </c>
      <c r="J4066" s="84" t="s">
        <v>46</v>
      </c>
      <c r="K4066" s="98"/>
      <c r="L4066" s="98"/>
      <c r="M4066" s="98"/>
      <c r="N4066" s="83" t="s">
        <v>2178</v>
      </c>
      <c r="O4066" s="98">
        <v>32500</v>
      </c>
      <c r="P4066" s="81"/>
      <c r="Q4066" s="33"/>
      <c r="R4066" s="39" t="s">
        <v>2172</v>
      </c>
    </row>
    <row r="4067" spans="1:18" ht="18" customHeight="1" x14ac:dyDescent="0.15">
      <c r="A4067" s="30">
        <v>10</v>
      </c>
      <c r="B4067" s="31" t="s">
        <v>2023</v>
      </c>
      <c r="C4067" s="31">
        <v>2</v>
      </c>
      <c r="D4067" s="31" t="s">
        <v>2097</v>
      </c>
      <c r="E4067" s="31">
        <v>1</v>
      </c>
      <c r="F4067" s="31" t="s">
        <v>2098</v>
      </c>
      <c r="G4067" s="31">
        <v>11</v>
      </c>
      <c r="H4067" s="31" t="s">
        <v>33</v>
      </c>
      <c r="I4067" s="31">
        <v>2</v>
      </c>
      <c r="J4067" s="84" t="s">
        <v>46</v>
      </c>
      <c r="K4067" s="98"/>
      <c r="L4067" s="98"/>
      <c r="M4067" s="98"/>
      <c r="N4067" s="83" t="s">
        <v>2179</v>
      </c>
      <c r="O4067" s="98">
        <v>20000</v>
      </c>
      <c r="P4067" s="81"/>
      <c r="Q4067" s="33"/>
      <c r="R4067" s="39" t="s">
        <v>2172</v>
      </c>
    </row>
    <row r="4068" spans="1:18" ht="18" customHeight="1" x14ac:dyDescent="0.15">
      <c r="A4068" s="30">
        <v>10</v>
      </c>
      <c r="B4068" s="31" t="s">
        <v>2023</v>
      </c>
      <c r="C4068" s="31">
        <v>2</v>
      </c>
      <c r="D4068" s="31" t="s">
        <v>2097</v>
      </c>
      <c r="E4068" s="31">
        <v>1</v>
      </c>
      <c r="F4068" s="31" t="s">
        <v>2098</v>
      </c>
      <c r="G4068" s="31">
        <v>11</v>
      </c>
      <c r="H4068" s="31" t="s">
        <v>33</v>
      </c>
      <c r="I4068" s="32">
        <v>3</v>
      </c>
      <c r="J4068" s="83" t="s">
        <v>35</v>
      </c>
      <c r="K4068" s="98">
        <v>5</v>
      </c>
      <c r="L4068" s="98">
        <v>5</v>
      </c>
      <c r="M4068" s="98">
        <f t="shared" ref="M4068:M4071" si="247">K4068-L4068</f>
        <v>0</v>
      </c>
      <c r="N4068" s="83" t="s">
        <v>2180</v>
      </c>
      <c r="O4068" s="98">
        <v>5000</v>
      </c>
      <c r="P4068" s="81"/>
      <c r="Q4068" s="33"/>
      <c r="R4068" s="39" t="s">
        <v>2172</v>
      </c>
    </row>
    <row r="4069" spans="1:18" ht="18" customHeight="1" x14ac:dyDescent="0.15">
      <c r="A4069" s="30">
        <v>10</v>
      </c>
      <c r="B4069" s="31" t="s">
        <v>2023</v>
      </c>
      <c r="C4069" s="31">
        <v>2</v>
      </c>
      <c r="D4069" s="31" t="s">
        <v>2097</v>
      </c>
      <c r="E4069" s="31">
        <v>1</v>
      </c>
      <c r="F4069" s="31" t="s">
        <v>2098</v>
      </c>
      <c r="G4069" s="31">
        <v>11</v>
      </c>
      <c r="H4069" s="31" t="s">
        <v>33</v>
      </c>
      <c r="I4069" s="32">
        <v>4</v>
      </c>
      <c r="J4069" s="83" t="s">
        <v>111</v>
      </c>
      <c r="K4069" s="98">
        <v>20</v>
      </c>
      <c r="L4069" s="98">
        <v>25</v>
      </c>
      <c r="M4069" s="98">
        <f t="shared" si="247"/>
        <v>-5</v>
      </c>
      <c r="N4069" s="83" t="s">
        <v>2181</v>
      </c>
      <c r="O4069" s="98">
        <v>20000</v>
      </c>
      <c r="P4069" s="81"/>
      <c r="Q4069" s="33"/>
      <c r="R4069" s="39" t="s">
        <v>2172</v>
      </c>
    </row>
    <row r="4070" spans="1:18" ht="18" customHeight="1" x14ac:dyDescent="0.15">
      <c r="A4070" s="30">
        <v>10</v>
      </c>
      <c r="B4070" s="31" t="s">
        <v>2023</v>
      </c>
      <c r="C4070" s="31">
        <v>2</v>
      </c>
      <c r="D4070" s="31" t="s">
        <v>2097</v>
      </c>
      <c r="E4070" s="31">
        <v>1</v>
      </c>
      <c r="F4070" s="31" t="s">
        <v>2098</v>
      </c>
      <c r="G4070" s="31">
        <v>11</v>
      </c>
      <c r="H4070" s="31" t="s">
        <v>33</v>
      </c>
      <c r="I4070" s="32">
        <v>6</v>
      </c>
      <c r="J4070" s="83" t="s">
        <v>48</v>
      </c>
      <c r="K4070" s="98">
        <v>250</v>
      </c>
      <c r="L4070" s="98">
        <v>250</v>
      </c>
      <c r="M4070" s="98">
        <f t="shared" si="247"/>
        <v>0</v>
      </c>
      <c r="N4070" s="83" t="s">
        <v>2182</v>
      </c>
      <c r="O4070" s="98">
        <v>250000</v>
      </c>
      <c r="P4070" s="81"/>
      <c r="Q4070" s="33"/>
      <c r="R4070" s="39" t="s">
        <v>2172</v>
      </c>
    </row>
    <row r="4071" spans="1:18" ht="18" customHeight="1" x14ac:dyDescent="0.15">
      <c r="A4071" s="30">
        <v>10</v>
      </c>
      <c r="B4071" s="31" t="s">
        <v>2023</v>
      </c>
      <c r="C4071" s="31">
        <v>2</v>
      </c>
      <c r="D4071" s="31" t="s">
        <v>2097</v>
      </c>
      <c r="E4071" s="31">
        <v>1</v>
      </c>
      <c r="F4071" s="31" t="s">
        <v>2098</v>
      </c>
      <c r="G4071" s="31">
        <v>11</v>
      </c>
      <c r="H4071" s="31" t="s">
        <v>33</v>
      </c>
      <c r="I4071" s="32">
        <v>8</v>
      </c>
      <c r="J4071" s="83" t="s">
        <v>815</v>
      </c>
      <c r="K4071" s="98">
        <v>190</v>
      </c>
      <c r="L4071" s="98">
        <v>180</v>
      </c>
      <c r="M4071" s="98">
        <f t="shared" si="247"/>
        <v>10</v>
      </c>
      <c r="N4071" s="83" t="s">
        <v>2183</v>
      </c>
      <c r="O4071" s="98">
        <v>80000</v>
      </c>
      <c r="P4071" s="81"/>
      <c r="Q4071" s="33"/>
      <c r="R4071" s="39" t="s">
        <v>2172</v>
      </c>
    </row>
    <row r="4072" spans="1:18" ht="18" customHeight="1" x14ac:dyDescent="0.15">
      <c r="A4072" s="30">
        <v>10</v>
      </c>
      <c r="B4072" s="31" t="s">
        <v>2023</v>
      </c>
      <c r="C4072" s="31">
        <v>2</v>
      </c>
      <c r="D4072" s="31" t="s">
        <v>2097</v>
      </c>
      <c r="E4072" s="31">
        <v>1</v>
      </c>
      <c r="F4072" s="31" t="s">
        <v>2098</v>
      </c>
      <c r="G4072" s="31">
        <v>11</v>
      </c>
      <c r="H4072" s="31" t="s">
        <v>33</v>
      </c>
      <c r="I4072" s="31">
        <v>8</v>
      </c>
      <c r="J4072" s="84" t="s">
        <v>815</v>
      </c>
      <c r="K4072" s="98"/>
      <c r="L4072" s="98"/>
      <c r="M4072" s="98"/>
      <c r="N4072" s="83" t="s">
        <v>2184</v>
      </c>
      <c r="O4072" s="98">
        <v>110000</v>
      </c>
      <c r="P4072" s="81"/>
      <c r="Q4072" s="33"/>
      <c r="R4072" s="39" t="s">
        <v>2172</v>
      </c>
    </row>
    <row r="4073" spans="1:18" ht="18" customHeight="1" x14ac:dyDescent="0.15">
      <c r="A4073" s="30">
        <v>10</v>
      </c>
      <c r="B4073" s="31" t="s">
        <v>2023</v>
      </c>
      <c r="C4073" s="31">
        <v>2</v>
      </c>
      <c r="D4073" s="31" t="s">
        <v>2097</v>
      </c>
      <c r="E4073" s="31">
        <v>1</v>
      </c>
      <c r="F4073" s="31" t="s">
        <v>2098</v>
      </c>
      <c r="G4073" s="32">
        <v>12</v>
      </c>
      <c r="H4073" s="32" t="s">
        <v>36</v>
      </c>
      <c r="I4073" s="32"/>
      <c r="J4073" s="83"/>
      <c r="K4073" s="98"/>
      <c r="L4073" s="98"/>
      <c r="M4073" s="98"/>
      <c r="N4073" s="83"/>
      <c r="O4073" s="33"/>
      <c r="P4073" s="81"/>
      <c r="Q4073" s="33"/>
      <c r="R4073" s="39" t="s">
        <v>2172</v>
      </c>
    </row>
    <row r="4074" spans="1:18" ht="18" customHeight="1" x14ac:dyDescent="0.15">
      <c r="A4074" s="30">
        <v>10</v>
      </c>
      <c r="B4074" s="31" t="s">
        <v>2023</v>
      </c>
      <c r="C4074" s="31">
        <v>2</v>
      </c>
      <c r="D4074" s="31" t="s">
        <v>2097</v>
      </c>
      <c r="E4074" s="31">
        <v>1</v>
      </c>
      <c r="F4074" s="31" t="s">
        <v>2098</v>
      </c>
      <c r="G4074" s="31">
        <v>12</v>
      </c>
      <c r="H4074" s="31" t="s">
        <v>36</v>
      </c>
      <c r="I4074" s="32">
        <v>1</v>
      </c>
      <c r="J4074" s="83" t="s">
        <v>37</v>
      </c>
      <c r="K4074" s="98">
        <v>159</v>
      </c>
      <c r="L4074" s="98">
        <v>159</v>
      </c>
      <c r="M4074" s="98">
        <f>K4074-L4074</f>
        <v>0</v>
      </c>
      <c r="N4074" s="83" t="s">
        <v>3832</v>
      </c>
      <c r="O4074" s="98">
        <v>144000</v>
      </c>
      <c r="P4074" s="81"/>
      <c r="Q4074" s="33"/>
      <c r="R4074" s="39" t="s">
        <v>2172</v>
      </c>
    </row>
    <row r="4075" spans="1:18" ht="18" customHeight="1" x14ac:dyDescent="0.15">
      <c r="A4075" s="30">
        <v>10</v>
      </c>
      <c r="B4075" s="31" t="s">
        <v>2023</v>
      </c>
      <c r="C4075" s="31">
        <v>2</v>
      </c>
      <c r="D4075" s="31" t="s">
        <v>2097</v>
      </c>
      <c r="E4075" s="31">
        <v>1</v>
      </c>
      <c r="F4075" s="31" t="s">
        <v>2098</v>
      </c>
      <c r="G4075" s="31">
        <v>12</v>
      </c>
      <c r="H4075" s="31" t="s">
        <v>36</v>
      </c>
      <c r="I4075" s="31">
        <v>1</v>
      </c>
      <c r="J4075" s="84" t="s">
        <v>37</v>
      </c>
      <c r="K4075" s="98"/>
      <c r="L4075" s="98"/>
      <c r="M4075" s="98"/>
      <c r="N4075" s="83" t="s">
        <v>66</v>
      </c>
      <c r="O4075" s="98">
        <v>15000</v>
      </c>
      <c r="P4075" s="81"/>
      <c r="Q4075" s="33"/>
      <c r="R4075" s="39" t="s">
        <v>2172</v>
      </c>
    </row>
    <row r="4076" spans="1:18" ht="18" customHeight="1" x14ac:dyDescent="0.15">
      <c r="A4076" s="30">
        <v>10</v>
      </c>
      <c r="B4076" s="31" t="s">
        <v>2023</v>
      </c>
      <c r="C4076" s="31">
        <v>2</v>
      </c>
      <c r="D4076" s="31" t="s">
        <v>2097</v>
      </c>
      <c r="E4076" s="31">
        <v>1</v>
      </c>
      <c r="F4076" s="31" t="s">
        <v>2098</v>
      </c>
      <c r="G4076" s="31">
        <v>12</v>
      </c>
      <c r="H4076" s="31" t="s">
        <v>36</v>
      </c>
      <c r="I4076" s="32">
        <v>3</v>
      </c>
      <c r="J4076" s="83" t="s">
        <v>6</v>
      </c>
      <c r="K4076" s="98">
        <v>92</v>
      </c>
      <c r="L4076" s="98">
        <v>86</v>
      </c>
      <c r="M4076" s="98">
        <f>K4076-L4076</f>
        <v>6</v>
      </c>
      <c r="N4076" s="83" t="s">
        <v>3833</v>
      </c>
      <c r="O4076" s="98">
        <v>26400</v>
      </c>
      <c r="P4076" s="81"/>
      <c r="Q4076" s="33"/>
      <c r="R4076" s="39" t="s">
        <v>2172</v>
      </c>
    </row>
    <row r="4077" spans="1:18" ht="18" customHeight="1" x14ac:dyDescent="0.15">
      <c r="A4077" s="30">
        <v>10</v>
      </c>
      <c r="B4077" s="31" t="s">
        <v>2023</v>
      </c>
      <c r="C4077" s="31">
        <v>2</v>
      </c>
      <c r="D4077" s="31" t="s">
        <v>2097</v>
      </c>
      <c r="E4077" s="31">
        <v>1</v>
      </c>
      <c r="F4077" s="31" t="s">
        <v>2098</v>
      </c>
      <c r="G4077" s="31">
        <v>12</v>
      </c>
      <c r="H4077" s="31" t="s">
        <v>36</v>
      </c>
      <c r="I4077" s="31">
        <v>3</v>
      </c>
      <c r="J4077" s="84" t="s">
        <v>6</v>
      </c>
      <c r="K4077" s="98"/>
      <c r="L4077" s="98"/>
      <c r="M4077" s="98"/>
      <c r="N4077" s="83" t="s">
        <v>170</v>
      </c>
      <c r="O4077" s="98">
        <v>45000</v>
      </c>
      <c r="P4077" s="81"/>
      <c r="Q4077" s="33"/>
      <c r="R4077" s="39" t="s">
        <v>2172</v>
      </c>
    </row>
    <row r="4078" spans="1:18" ht="18" customHeight="1" x14ac:dyDescent="0.15">
      <c r="A4078" s="30">
        <v>10</v>
      </c>
      <c r="B4078" s="31" t="s">
        <v>2023</v>
      </c>
      <c r="C4078" s="31">
        <v>2</v>
      </c>
      <c r="D4078" s="31" t="s">
        <v>2097</v>
      </c>
      <c r="E4078" s="31">
        <v>1</v>
      </c>
      <c r="F4078" s="31" t="s">
        <v>2098</v>
      </c>
      <c r="G4078" s="31">
        <v>12</v>
      </c>
      <c r="H4078" s="31" t="s">
        <v>36</v>
      </c>
      <c r="I4078" s="31">
        <v>3</v>
      </c>
      <c r="J4078" s="84" t="s">
        <v>6</v>
      </c>
      <c r="K4078" s="98"/>
      <c r="L4078" s="98"/>
      <c r="M4078" s="98"/>
      <c r="N4078" s="83" t="s">
        <v>2185</v>
      </c>
      <c r="O4078" s="98">
        <v>20000</v>
      </c>
      <c r="P4078" s="81"/>
      <c r="Q4078" s="33"/>
      <c r="R4078" s="39" t="s">
        <v>2172</v>
      </c>
    </row>
    <row r="4079" spans="1:18" ht="18" customHeight="1" x14ac:dyDescent="0.15">
      <c r="A4079" s="30">
        <v>10</v>
      </c>
      <c r="B4079" s="31" t="s">
        <v>2023</v>
      </c>
      <c r="C4079" s="31">
        <v>2</v>
      </c>
      <c r="D4079" s="31" t="s">
        <v>2097</v>
      </c>
      <c r="E4079" s="31">
        <v>1</v>
      </c>
      <c r="F4079" s="31" t="s">
        <v>2098</v>
      </c>
      <c r="G4079" s="32">
        <v>13</v>
      </c>
      <c r="H4079" s="32" t="s">
        <v>39</v>
      </c>
      <c r="I4079" s="32"/>
      <c r="J4079" s="83"/>
      <c r="K4079" s="98"/>
      <c r="L4079" s="98"/>
      <c r="M4079" s="98"/>
      <c r="N4079" s="83"/>
      <c r="O4079" s="33"/>
      <c r="P4079" s="81"/>
      <c r="Q4079" s="33"/>
      <c r="R4079" s="39" t="s">
        <v>2172</v>
      </c>
    </row>
    <row r="4080" spans="1:18" ht="18" customHeight="1" x14ac:dyDescent="0.15">
      <c r="A4080" s="30">
        <v>10</v>
      </c>
      <c r="B4080" s="31" t="s">
        <v>2023</v>
      </c>
      <c r="C4080" s="31">
        <v>2</v>
      </c>
      <c r="D4080" s="31" t="s">
        <v>2097</v>
      </c>
      <c r="E4080" s="31">
        <v>1</v>
      </c>
      <c r="F4080" s="31" t="s">
        <v>2098</v>
      </c>
      <c r="G4080" s="31">
        <v>13</v>
      </c>
      <c r="H4080" s="31" t="s">
        <v>39</v>
      </c>
      <c r="I4080" s="32">
        <v>32</v>
      </c>
      <c r="J4080" s="83" t="s">
        <v>259</v>
      </c>
      <c r="K4080" s="98">
        <v>125</v>
      </c>
      <c r="L4080" s="98">
        <v>120</v>
      </c>
      <c r="M4080" s="98">
        <f>K4080-L4080</f>
        <v>5</v>
      </c>
      <c r="N4080" s="83" t="s">
        <v>2170</v>
      </c>
      <c r="O4080" s="98">
        <v>105000</v>
      </c>
      <c r="P4080" s="81"/>
      <c r="Q4080" s="33"/>
      <c r="R4080" s="39" t="s">
        <v>2172</v>
      </c>
    </row>
    <row r="4081" spans="1:18" ht="18" customHeight="1" x14ac:dyDescent="0.15">
      <c r="A4081" s="30">
        <v>10</v>
      </c>
      <c r="B4081" s="31" t="s">
        <v>2023</v>
      </c>
      <c r="C4081" s="31">
        <v>2</v>
      </c>
      <c r="D4081" s="31" t="s">
        <v>2097</v>
      </c>
      <c r="E4081" s="31">
        <v>1</v>
      </c>
      <c r="F4081" s="31" t="s">
        <v>2098</v>
      </c>
      <c r="G4081" s="31">
        <v>13</v>
      </c>
      <c r="H4081" s="31" t="s">
        <v>39</v>
      </c>
      <c r="I4081" s="31">
        <v>32</v>
      </c>
      <c r="J4081" s="84" t="s">
        <v>259</v>
      </c>
      <c r="K4081" s="98"/>
      <c r="L4081" s="98"/>
      <c r="M4081" s="98"/>
      <c r="N4081" s="83" t="s">
        <v>2186</v>
      </c>
      <c r="O4081" s="98">
        <v>20000</v>
      </c>
      <c r="P4081" s="81"/>
      <c r="Q4081" s="33"/>
      <c r="R4081" s="39" t="s">
        <v>2172</v>
      </c>
    </row>
    <row r="4082" spans="1:18" ht="18" customHeight="1" x14ac:dyDescent="0.15">
      <c r="A4082" s="30">
        <v>10</v>
      </c>
      <c r="B4082" s="31" t="s">
        <v>2023</v>
      </c>
      <c r="C4082" s="31">
        <v>2</v>
      </c>
      <c r="D4082" s="31" t="s">
        <v>2097</v>
      </c>
      <c r="E4082" s="31">
        <v>1</v>
      </c>
      <c r="F4082" s="31" t="s">
        <v>2098</v>
      </c>
      <c r="G4082" s="32">
        <v>14</v>
      </c>
      <c r="H4082" s="32" t="s">
        <v>40</v>
      </c>
      <c r="I4082" s="32"/>
      <c r="J4082" s="83"/>
      <c r="K4082" s="98"/>
      <c r="L4082" s="98"/>
      <c r="M4082" s="98"/>
      <c r="N4082" s="83"/>
      <c r="O4082" s="33"/>
      <c r="P4082" s="81"/>
      <c r="Q4082" s="33"/>
      <c r="R4082" s="39" t="s">
        <v>2172</v>
      </c>
    </row>
    <row r="4083" spans="1:18" ht="18" customHeight="1" x14ac:dyDescent="0.15">
      <c r="A4083" s="30">
        <v>10</v>
      </c>
      <c r="B4083" s="31" t="s">
        <v>2023</v>
      </c>
      <c r="C4083" s="31">
        <v>2</v>
      </c>
      <c r="D4083" s="31" t="s">
        <v>2097</v>
      </c>
      <c r="E4083" s="31">
        <v>1</v>
      </c>
      <c r="F4083" s="31" t="s">
        <v>2098</v>
      </c>
      <c r="G4083" s="31">
        <v>14</v>
      </c>
      <c r="H4083" s="31" t="s">
        <v>40</v>
      </c>
      <c r="I4083" s="32">
        <v>1</v>
      </c>
      <c r="J4083" s="83" t="s">
        <v>41</v>
      </c>
      <c r="K4083" s="98">
        <v>20</v>
      </c>
      <c r="L4083" s="98">
        <v>20</v>
      </c>
      <c r="M4083" s="98">
        <f>K4083-L4083</f>
        <v>0</v>
      </c>
      <c r="N4083" s="83" t="s">
        <v>2187</v>
      </c>
      <c r="O4083" s="98">
        <v>20000</v>
      </c>
      <c r="P4083" s="81"/>
      <c r="Q4083" s="33"/>
      <c r="R4083" s="39" t="s">
        <v>2172</v>
      </c>
    </row>
    <row r="4084" spans="1:18" ht="18" customHeight="1" x14ac:dyDescent="0.15">
      <c r="A4084" s="30">
        <v>10</v>
      </c>
      <c r="B4084" s="31" t="s">
        <v>2023</v>
      </c>
      <c r="C4084" s="31">
        <v>2</v>
      </c>
      <c r="D4084" s="31" t="s">
        <v>2097</v>
      </c>
      <c r="E4084" s="31">
        <v>1</v>
      </c>
      <c r="F4084" s="31" t="s">
        <v>2098</v>
      </c>
      <c r="G4084" s="32">
        <v>18</v>
      </c>
      <c r="H4084" s="32" t="s">
        <v>125</v>
      </c>
      <c r="I4084" s="32"/>
      <c r="J4084" s="83"/>
      <c r="K4084" s="98"/>
      <c r="L4084" s="98"/>
      <c r="M4084" s="98"/>
      <c r="N4084" s="83"/>
      <c r="O4084" s="33"/>
      <c r="P4084" s="81"/>
      <c r="Q4084" s="33"/>
      <c r="R4084" s="39" t="s">
        <v>2172</v>
      </c>
    </row>
    <row r="4085" spans="1:18" ht="18" customHeight="1" x14ac:dyDescent="0.15">
      <c r="A4085" s="30">
        <v>10</v>
      </c>
      <c r="B4085" s="31" t="s">
        <v>2023</v>
      </c>
      <c r="C4085" s="31">
        <v>2</v>
      </c>
      <c r="D4085" s="31" t="s">
        <v>2097</v>
      </c>
      <c r="E4085" s="31">
        <v>1</v>
      </c>
      <c r="F4085" s="31" t="s">
        <v>2098</v>
      </c>
      <c r="G4085" s="31">
        <v>18</v>
      </c>
      <c r="H4085" s="31" t="s">
        <v>125</v>
      </c>
      <c r="I4085" s="32">
        <v>11</v>
      </c>
      <c r="J4085" s="83" t="s">
        <v>126</v>
      </c>
      <c r="K4085" s="98">
        <v>51</v>
      </c>
      <c r="L4085" s="98">
        <v>141</v>
      </c>
      <c r="M4085" s="98">
        <f>K4085-L4085</f>
        <v>-90</v>
      </c>
      <c r="N4085" s="83" t="s">
        <v>2188</v>
      </c>
      <c r="O4085" s="98">
        <v>50710</v>
      </c>
      <c r="P4085" s="81"/>
      <c r="Q4085" s="33"/>
      <c r="R4085" s="39" t="s">
        <v>2172</v>
      </c>
    </row>
    <row r="4086" spans="1:18" s="6" customFormat="1" ht="18" customHeight="1" x14ac:dyDescent="0.15">
      <c r="A4086" s="13">
        <v>10</v>
      </c>
      <c r="B4086" s="14" t="s">
        <v>3104</v>
      </c>
      <c r="C4086" s="19">
        <v>2</v>
      </c>
      <c r="D4086" s="14" t="s">
        <v>2097</v>
      </c>
      <c r="E4086" s="20">
        <v>1</v>
      </c>
      <c r="F4086" s="21" t="s">
        <v>3108</v>
      </c>
      <c r="G4086" s="20"/>
      <c r="H4086" s="21"/>
      <c r="I4086" s="20"/>
      <c r="J4086" s="20"/>
      <c r="K4086" s="22">
        <f>IF(C4086="",SUMIFS($K4087:$K$6096,$A4087:$A$6096,A4086,$E4087:$E$6096,""),IF(E4086="",SUMIFS($K4087:$K$6096,$A4087:$A$6096,A4086,$C4087:$C$6096,C4086,$G4087:$G$6096,""),IF(G4086="",SUMIFS($K4087:$K$6096,$A4087:$A$6096,A4086,$C4087:$C$6096,C4086,$E4087:$E$6096,E4086,$R4087:$R$6096,R4086),IF(I4086="",SUMIFS($K4087:$K$6096,$A4087:$A$6096,A4086,$C4087:$C$6096,C4086,$E4087:$E$6096,E4086,$G4087:$G$6096,G4086,$R4087:$R$6096,R4086),0))))</f>
        <v>2241</v>
      </c>
      <c r="L4086" s="22">
        <f>IF(C4086="",SUMIFS($L4087:$L$6096,$A4087:$A$6096,A4086,$E4087:$E$6096,""),IF(E4086="",SUMIFS($L4087:$L$6096,$A4087:$A$6096,A4086,$C4087:$C$6096,C4086,$G4087:$G$6096,""),IF(G4086="",SUMIFS($L4087:$L$6096,$A4087:$A$6096,A4086,$C4087:$C$6096,C4086,$E4087:$E$6096,E4086,$R4087:$R$6096,R4086),IF(I4086="",SUMIFS($L4087:$L$6096,$A4087:$A$6096,A4086,$C4087:$C$6096,C4086,$E4087:$E$6096,E4086,$G4087:$G$6096,G4086,$R4087:$R$6096,R4086),0))))</f>
        <v>2279</v>
      </c>
      <c r="M4086" s="22">
        <f t="shared" ref="M4086" si="248">K4086-L4086</f>
        <v>-38</v>
      </c>
      <c r="N4086" s="77"/>
      <c r="O4086" s="23"/>
      <c r="P4086" s="60"/>
      <c r="Q4086" s="73">
        <f>IF(C4086="",SUMIFS($Q4087:$Q$6096,$A4087:$A$6096,A4086,$E4087:$E$6096,""),IF(E4086="",SUMIFS($Q4087:$Q$6096,$A4087:$A$6096,A4086,$C4087:$C$6096,C4086,$G4087:$G$6096,""),IF(G4086="",SUMIFS($Q4087:$Q$6096,$A4087:$A$6096,A4086,$C4087:$C$6096,C4086,$E4087:$E$6096,E4086,$R4087:$R$6096,R4086),IF(I4086="",SUMIFS($Q4087:$Q$6096,$A4087:$A$6096,A4086,$C4087:$C$6096,C4086,$E4087:$E$6096,E4086,$G4087:$G$6096,G4086,$R4087:$R$6096,R4086),0))))</f>
        <v>0</v>
      </c>
      <c r="R4086" s="61" t="s">
        <v>3111</v>
      </c>
    </row>
    <row r="4087" spans="1:18" ht="18" customHeight="1" x14ac:dyDescent="0.15">
      <c r="A4087" s="30">
        <v>10</v>
      </c>
      <c r="B4087" s="31" t="s">
        <v>2023</v>
      </c>
      <c r="C4087" s="31">
        <v>2</v>
      </c>
      <c r="D4087" s="31" t="s">
        <v>2097</v>
      </c>
      <c r="E4087" s="31">
        <v>1</v>
      </c>
      <c r="F4087" s="31" t="s">
        <v>2098</v>
      </c>
      <c r="G4087" s="32">
        <v>8</v>
      </c>
      <c r="H4087" s="32" t="s">
        <v>77</v>
      </c>
      <c r="I4087" s="32"/>
      <c r="J4087" s="83"/>
      <c r="K4087" s="98"/>
      <c r="L4087" s="98"/>
      <c r="M4087" s="98"/>
      <c r="N4087" s="83"/>
      <c r="O4087" s="33"/>
      <c r="P4087" s="81"/>
      <c r="Q4087" s="33"/>
      <c r="R4087" s="39" t="s">
        <v>2189</v>
      </c>
    </row>
    <row r="4088" spans="1:18" ht="18" customHeight="1" x14ac:dyDescent="0.15">
      <c r="A4088" s="30">
        <v>10</v>
      </c>
      <c r="B4088" s="31" t="s">
        <v>2023</v>
      </c>
      <c r="C4088" s="31">
        <v>2</v>
      </c>
      <c r="D4088" s="31" t="s">
        <v>2097</v>
      </c>
      <c r="E4088" s="31">
        <v>1</v>
      </c>
      <c r="F4088" s="31" t="s">
        <v>2098</v>
      </c>
      <c r="G4088" s="31">
        <v>8</v>
      </c>
      <c r="H4088" s="31" t="s">
        <v>77</v>
      </c>
      <c r="I4088" s="32">
        <v>31</v>
      </c>
      <c r="J4088" s="83" t="s">
        <v>310</v>
      </c>
      <c r="K4088" s="98">
        <v>14</v>
      </c>
      <c r="L4088" s="98">
        <v>9</v>
      </c>
      <c r="M4088" s="98">
        <f>K4088-L4088</f>
        <v>5</v>
      </c>
      <c r="N4088" s="83" t="s">
        <v>3834</v>
      </c>
      <c r="O4088" s="98">
        <v>13750</v>
      </c>
      <c r="P4088" s="81"/>
      <c r="Q4088" s="33"/>
      <c r="R4088" s="39" t="s">
        <v>2189</v>
      </c>
    </row>
    <row r="4089" spans="1:18" ht="18" customHeight="1" x14ac:dyDescent="0.15">
      <c r="A4089" s="30">
        <v>10</v>
      </c>
      <c r="B4089" s="31" t="s">
        <v>2023</v>
      </c>
      <c r="C4089" s="31">
        <v>2</v>
      </c>
      <c r="D4089" s="31" t="s">
        <v>2097</v>
      </c>
      <c r="E4089" s="31">
        <v>1</v>
      </c>
      <c r="F4089" s="31" t="s">
        <v>2098</v>
      </c>
      <c r="G4089" s="32">
        <v>11</v>
      </c>
      <c r="H4089" s="32" t="s">
        <v>33</v>
      </c>
      <c r="I4089" s="32"/>
      <c r="J4089" s="83"/>
      <c r="K4089" s="98"/>
      <c r="L4089" s="98"/>
      <c r="M4089" s="98"/>
      <c r="N4089" s="83"/>
      <c r="O4089" s="33"/>
      <c r="P4089" s="81"/>
      <c r="Q4089" s="33"/>
      <c r="R4089" s="39" t="s">
        <v>2189</v>
      </c>
    </row>
    <row r="4090" spans="1:18" ht="18" customHeight="1" x14ac:dyDescent="0.15">
      <c r="A4090" s="30">
        <v>10</v>
      </c>
      <c r="B4090" s="31" t="s">
        <v>2023</v>
      </c>
      <c r="C4090" s="31">
        <v>2</v>
      </c>
      <c r="D4090" s="31" t="s">
        <v>2097</v>
      </c>
      <c r="E4090" s="31">
        <v>1</v>
      </c>
      <c r="F4090" s="31" t="s">
        <v>2098</v>
      </c>
      <c r="G4090" s="31">
        <v>11</v>
      </c>
      <c r="H4090" s="31" t="s">
        <v>33</v>
      </c>
      <c r="I4090" s="32">
        <v>1</v>
      </c>
      <c r="J4090" s="83" t="s">
        <v>34</v>
      </c>
      <c r="K4090" s="98">
        <v>977</v>
      </c>
      <c r="L4090" s="98">
        <v>1077</v>
      </c>
      <c r="M4090" s="98">
        <f>K4090-L4090</f>
        <v>-100</v>
      </c>
      <c r="N4090" s="83" t="s">
        <v>2190</v>
      </c>
      <c r="O4090" s="98">
        <v>641343</v>
      </c>
      <c r="P4090" s="81"/>
      <c r="Q4090" s="33"/>
      <c r="R4090" s="39" t="s">
        <v>2189</v>
      </c>
    </row>
    <row r="4091" spans="1:18" ht="18" customHeight="1" x14ac:dyDescent="0.15">
      <c r="A4091" s="30">
        <v>10</v>
      </c>
      <c r="B4091" s="31" t="s">
        <v>2023</v>
      </c>
      <c r="C4091" s="31">
        <v>2</v>
      </c>
      <c r="D4091" s="31" t="s">
        <v>2097</v>
      </c>
      <c r="E4091" s="31">
        <v>1</v>
      </c>
      <c r="F4091" s="31" t="s">
        <v>2098</v>
      </c>
      <c r="G4091" s="31">
        <v>11</v>
      </c>
      <c r="H4091" s="31" t="s">
        <v>33</v>
      </c>
      <c r="I4091" s="31">
        <v>1</v>
      </c>
      <c r="J4091" s="84" t="s">
        <v>34</v>
      </c>
      <c r="K4091" s="98"/>
      <c r="L4091" s="98"/>
      <c r="M4091" s="98"/>
      <c r="N4091" s="83" t="s">
        <v>2191</v>
      </c>
      <c r="O4091" s="98">
        <v>96859</v>
      </c>
      <c r="P4091" s="81"/>
      <c r="Q4091" s="33"/>
      <c r="R4091" s="39" t="s">
        <v>2189</v>
      </c>
    </row>
    <row r="4092" spans="1:18" ht="18" customHeight="1" x14ac:dyDescent="0.15">
      <c r="A4092" s="30">
        <v>10</v>
      </c>
      <c r="B4092" s="31" t="s">
        <v>2023</v>
      </c>
      <c r="C4092" s="31">
        <v>2</v>
      </c>
      <c r="D4092" s="31" t="s">
        <v>2097</v>
      </c>
      <c r="E4092" s="31">
        <v>1</v>
      </c>
      <c r="F4092" s="31" t="s">
        <v>2098</v>
      </c>
      <c r="G4092" s="31">
        <v>11</v>
      </c>
      <c r="H4092" s="31" t="s">
        <v>33</v>
      </c>
      <c r="I4092" s="31">
        <v>1</v>
      </c>
      <c r="J4092" s="84" t="s">
        <v>34</v>
      </c>
      <c r="K4092" s="98"/>
      <c r="L4092" s="98"/>
      <c r="M4092" s="98"/>
      <c r="N4092" s="83" t="s">
        <v>2192</v>
      </c>
      <c r="O4092" s="98">
        <v>70616</v>
      </c>
      <c r="P4092" s="81"/>
      <c r="Q4092" s="33"/>
      <c r="R4092" s="39" t="s">
        <v>2189</v>
      </c>
    </row>
    <row r="4093" spans="1:18" ht="18" customHeight="1" x14ac:dyDescent="0.15">
      <c r="A4093" s="30">
        <v>10</v>
      </c>
      <c r="B4093" s="31" t="s">
        <v>2023</v>
      </c>
      <c r="C4093" s="31">
        <v>2</v>
      </c>
      <c r="D4093" s="31" t="s">
        <v>2097</v>
      </c>
      <c r="E4093" s="31">
        <v>1</v>
      </c>
      <c r="F4093" s="31" t="s">
        <v>2098</v>
      </c>
      <c r="G4093" s="31">
        <v>11</v>
      </c>
      <c r="H4093" s="31" t="s">
        <v>33</v>
      </c>
      <c r="I4093" s="31">
        <v>1</v>
      </c>
      <c r="J4093" s="84" t="s">
        <v>34</v>
      </c>
      <c r="K4093" s="98"/>
      <c r="L4093" s="98"/>
      <c r="M4093" s="98"/>
      <c r="N4093" s="83" t="s">
        <v>2193</v>
      </c>
      <c r="O4093" s="98">
        <v>102161</v>
      </c>
      <c r="P4093" s="81"/>
      <c r="Q4093" s="33"/>
      <c r="R4093" s="39" t="s">
        <v>2189</v>
      </c>
    </row>
    <row r="4094" spans="1:18" ht="18" customHeight="1" x14ac:dyDescent="0.15">
      <c r="A4094" s="30">
        <v>10</v>
      </c>
      <c r="B4094" s="31" t="s">
        <v>2023</v>
      </c>
      <c r="C4094" s="31">
        <v>2</v>
      </c>
      <c r="D4094" s="31" t="s">
        <v>2097</v>
      </c>
      <c r="E4094" s="31">
        <v>1</v>
      </c>
      <c r="F4094" s="31" t="s">
        <v>2098</v>
      </c>
      <c r="G4094" s="31">
        <v>11</v>
      </c>
      <c r="H4094" s="31" t="s">
        <v>33</v>
      </c>
      <c r="I4094" s="31">
        <v>1</v>
      </c>
      <c r="J4094" s="84" t="s">
        <v>34</v>
      </c>
      <c r="K4094" s="98"/>
      <c r="L4094" s="98"/>
      <c r="M4094" s="98"/>
      <c r="N4094" s="83" t="s">
        <v>2194</v>
      </c>
      <c r="O4094" s="98">
        <v>65727</v>
      </c>
      <c r="P4094" s="81"/>
      <c r="Q4094" s="33"/>
      <c r="R4094" s="39" t="s">
        <v>2189</v>
      </c>
    </row>
    <row r="4095" spans="1:18" ht="18" customHeight="1" x14ac:dyDescent="0.15">
      <c r="A4095" s="30">
        <v>10</v>
      </c>
      <c r="B4095" s="31" t="s">
        <v>2023</v>
      </c>
      <c r="C4095" s="31">
        <v>2</v>
      </c>
      <c r="D4095" s="31" t="s">
        <v>2097</v>
      </c>
      <c r="E4095" s="31">
        <v>1</v>
      </c>
      <c r="F4095" s="31" t="s">
        <v>2098</v>
      </c>
      <c r="G4095" s="31">
        <v>11</v>
      </c>
      <c r="H4095" s="31" t="s">
        <v>33</v>
      </c>
      <c r="I4095" s="32">
        <v>2</v>
      </c>
      <c r="J4095" s="83" t="s">
        <v>46</v>
      </c>
      <c r="K4095" s="98">
        <v>547</v>
      </c>
      <c r="L4095" s="98">
        <v>430</v>
      </c>
      <c r="M4095" s="98">
        <f>K4095-L4095</f>
        <v>117</v>
      </c>
      <c r="N4095" s="83" t="s">
        <v>3835</v>
      </c>
      <c r="O4095" s="98">
        <v>465000</v>
      </c>
      <c r="P4095" s="81"/>
      <c r="Q4095" s="33"/>
      <c r="R4095" s="39" t="s">
        <v>2189</v>
      </c>
    </row>
    <row r="4096" spans="1:18" ht="18" customHeight="1" x14ac:dyDescent="0.15">
      <c r="A4096" s="30">
        <v>10</v>
      </c>
      <c r="B4096" s="31" t="s">
        <v>2023</v>
      </c>
      <c r="C4096" s="31">
        <v>2</v>
      </c>
      <c r="D4096" s="31" t="s">
        <v>2097</v>
      </c>
      <c r="E4096" s="31">
        <v>1</v>
      </c>
      <c r="F4096" s="31" t="s">
        <v>2098</v>
      </c>
      <c r="G4096" s="31">
        <v>11</v>
      </c>
      <c r="H4096" s="31" t="s">
        <v>33</v>
      </c>
      <c r="I4096" s="31">
        <v>2</v>
      </c>
      <c r="J4096" s="84" t="s">
        <v>46</v>
      </c>
      <c r="K4096" s="98"/>
      <c r="L4096" s="98"/>
      <c r="M4096" s="98"/>
      <c r="N4096" s="83" t="s">
        <v>2195</v>
      </c>
      <c r="O4096" s="98">
        <v>62000</v>
      </c>
      <c r="P4096" s="81"/>
      <c r="Q4096" s="33"/>
      <c r="R4096" s="39" t="s">
        <v>2189</v>
      </c>
    </row>
    <row r="4097" spans="1:18" ht="18" customHeight="1" x14ac:dyDescent="0.15">
      <c r="A4097" s="30">
        <v>10</v>
      </c>
      <c r="B4097" s="31" t="s">
        <v>2023</v>
      </c>
      <c r="C4097" s="31">
        <v>2</v>
      </c>
      <c r="D4097" s="31" t="s">
        <v>2097</v>
      </c>
      <c r="E4097" s="31">
        <v>1</v>
      </c>
      <c r="F4097" s="31" t="s">
        <v>2098</v>
      </c>
      <c r="G4097" s="31">
        <v>11</v>
      </c>
      <c r="H4097" s="31" t="s">
        <v>33</v>
      </c>
      <c r="I4097" s="31">
        <v>2</v>
      </c>
      <c r="J4097" s="84" t="s">
        <v>46</v>
      </c>
      <c r="K4097" s="98"/>
      <c r="L4097" s="98"/>
      <c r="M4097" s="98"/>
      <c r="N4097" s="83" t="s">
        <v>2196</v>
      </c>
      <c r="O4097" s="98">
        <v>20000</v>
      </c>
      <c r="P4097" s="81"/>
      <c r="Q4097" s="33"/>
      <c r="R4097" s="39" t="s">
        <v>2189</v>
      </c>
    </row>
    <row r="4098" spans="1:18" ht="18" customHeight="1" x14ac:dyDescent="0.15">
      <c r="A4098" s="30">
        <v>10</v>
      </c>
      <c r="B4098" s="31" t="s">
        <v>2023</v>
      </c>
      <c r="C4098" s="31">
        <v>2</v>
      </c>
      <c r="D4098" s="31" t="s">
        <v>2097</v>
      </c>
      <c r="E4098" s="31">
        <v>1</v>
      </c>
      <c r="F4098" s="31" t="s">
        <v>2098</v>
      </c>
      <c r="G4098" s="31">
        <v>11</v>
      </c>
      <c r="H4098" s="31" t="s">
        <v>33</v>
      </c>
      <c r="I4098" s="32">
        <v>3</v>
      </c>
      <c r="J4098" s="83" t="s">
        <v>35</v>
      </c>
      <c r="K4098" s="98">
        <v>3</v>
      </c>
      <c r="L4098" s="98">
        <v>3</v>
      </c>
      <c r="M4098" s="98">
        <f t="shared" ref="M4098:M4100" si="249">K4098-L4098</f>
        <v>0</v>
      </c>
      <c r="N4098" s="83" t="s">
        <v>2197</v>
      </c>
      <c r="O4098" s="98">
        <v>3000</v>
      </c>
      <c r="P4098" s="81"/>
      <c r="Q4098" s="33"/>
      <c r="R4098" s="39" t="s">
        <v>2189</v>
      </c>
    </row>
    <row r="4099" spans="1:18" ht="18" customHeight="1" x14ac:dyDescent="0.15">
      <c r="A4099" s="30">
        <v>10</v>
      </c>
      <c r="B4099" s="31" t="s">
        <v>2023</v>
      </c>
      <c r="C4099" s="31">
        <v>2</v>
      </c>
      <c r="D4099" s="31" t="s">
        <v>2097</v>
      </c>
      <c r="E4099" s="31">
        <v>1</v>
      </c>
      <c r="F4099" s="31" t="s">
        <v>2098</v>
      </c>
      <c r="G4099" s="31">
        <v>11</v>
      </c>
      <c r="H4099" s="31" t="s">
        <v>33</v>
      </c>
      <c r="I4099" s="32">
        <v>4</v>
      </c>
      <c r="J4099" s="83" t="s">
        <v>111</v>
      </c>
      <c r="K4099" s="98">
        <v>37</v>
      </c>
      <c r="L4099" s="98">
        <v>37</v>
      </c>
      <c r="M4099" s="98">
        <f t="shared" si="249"/>
        <v>0</v>
      </c>
      <c r="N4099" s="83" t="s">
        <v>2198</v>
      </c>
      <c r="O4099" s="98">
        <v>36600</v>
      </c>
      <c r="P4099" s="81"/>
      <c r="Q4099" s="33"/>
      <c r="R4099" s="39" t="s">
        <v>2189</v>
      </c>
    </row>
    <row r="4100" spans="1:18" ht="18" customHeight="1" x14ac:dyDescent="0.15">
      <c r="A4100" s="30">
        <v>10</v>
      </c>
      <c r="B4100" s="31" t="s">
        <v>2023</v>
      </c>
      <c r="C4100" s="31">
        <v>2</v>
      </c>
      <c r="D4100" s="31" t="s">
        <v>2097</v>
      </c>
      <c r="E4100" s="31">
        <v>1</v>
      </c>
      <c r="F4100" s="31" t="s">
        <v>2098</v>
      </c>
      <c r="G4100" s="31">
        <v>11</v>
      </c>
      <c r="H4100" s="31" t="s">
        <v>33</v>
      </c>
      <c r="I4100" s="32">
        <v>6</v>
      </c>
      <c r="J4100" s="83" t="s">
        <v>48</v>
      </c>
      <c r="K4100" s="98">
        <v>150</v>
      </c>
      <c r="L4100" s="98">
        <v>200</v>
      </c>
      <c r="M4100" s="98">
        <f t="shared" si="249"/>
        <v>-50</v>
      </c>
      <c r="N4100" s="83" t="s">
        <v>2199</v>
      </c>
      <c r="O4100" s="98">
        <v>50000</v>
      </c>
      <c r="P4100" s="81"/>
      <c r="Q4100" s="33"/>
      <c r="R4100" s="39" t="s">
        <v>2189</v>
      </c>
    </row>
    <row r="4101" spans="1:18" ht="18" customHeight="1" x14ac:dyDescent="0.15">
      <c r="A4101" s="30">
        <v>10</v>
      </c>
      <c r="B4101" s="31" t="s">
        <v>2023</v>
      </c>
      <c r="C4101" s="31">
        <v>2</v>
      </c>
      <c r="D4101" s="31" t="s">
        <v>2097</v>
      </c>
      <c r="E4101" s="31">
        <v>1</v>
      </c>
      <c r="F4101" s="31" t="s">
        <v>2098</v>
      </c>
      <c r="G4101" s="31">
        <v>11</v>
      </c>
      <c r="H4101" s="31" t="s">
        <v>33</v>
      </c>
      <c r="I4101" s="31">
        <v>6</v>
      </c>
      <c r="J4101" s="84" t="s">
        <v>48</v>
      </c>
      <c r="K4101" s="98"/>
      <c r="L4101" s="98"/>
      <c r="M4101" s="98"/>
      <c r="N4101" s="83" t="s">
        <v>2200</v>
      </c>
      <c r="O4101" s="98">
        <v>100000</v>
      </c>
      <c r="P4101" s="81"/>
      <c r="Q4101" s="33"/>
      <c r="R4101" s="39" t="s">
        <v>2189</v>
      </c>
    </row>
    <row r="4102" spans="1:18" ht="18" customHeight="1" x14ac:dyDescent="0.15">
      <c r="A4102" s="30">
        <v>10</v>
      </c>
      <c r="B4102" s="31" t="s">
        <v>2023</v>
      </c>
      <c r="C4102" s="31">
        <v>2</v>
      </c>
      <c r="D4102" s="31" t="s">
        <v>2097</v>
      </c>
      <c r="E4102" s="31">
        <v>1</v>
      </c>
      <c r="F4102" s="31" t="s">
        <v>2098</v>
      </c>
      <c r="G4102" s="31">
        <v>11</v>
      </c>
      <c r="H4102" s="31" t="s">
        <v>33</v>
      </c>
      <c r="I4102" s="32">
        <v>8</v>
      </c>
      <c r="J4102" s="83" t="s">
        <v>815</v>
      </c>
      <c r="K4102" s="98">
        <v>140</v>
      </c>
      <c r="L4102" s="98">
        <v>140</v>
      </c>
      <c r="M4102" s="98">
        <f>K4102-L4102</f>
        <v>0</v>
      </c>
      <c r="N4102" s="83" t="s">
        <v>2201</v>
      </c>
      <c r="O4102" s="98">
        <v>50000</v>
      </c>
      <c r="P4102" s="81"/>
      <c r="Q4102" s="33"/>
      <c r="R4102" s="39" t="s">
        <v>2189</v>
      </c>
    </row>
    <row r="4103" spans="1:18" ht="18" customHeight="1" x14ac:dyDescent="0.15">
      <c r="A4103" s="30">
        <v>10</v>
      </c>
      <c r="B4103" s="31" t="s">
        <v>2023</v>
      </c>
      <c r="C4103" s="31">
        <v>2</v>
      </c>
      <c r="D4103" s="31" t="s">
        <v>2097</v>
      </c>
      <c r="E4103" s="31">
        <v>1</v>
      </c>
      <c r="F4103" s="31" t="s">
        <v>2098</v>
      </c>
      <c r="G4103" s="31">
        <v>11</v>
      </c>
      <c r="H4103" s="31" t="s">
        <v>33</v>
      </c>
      <c r="I4103" s="31">
        <v>8</v>
      </c>
      <c r="J4103" s="84" t="s">
        <v>815</v>
      </c>
      <c r="K4103" s="98"/>
      <c r="L4103" s="98"/>
      <c r="M4103" s="98"/>
      <c r="N4103" s="83" t="s">
        <v>2202</v>
      </c>
      <c r="O4103" s="98">
        <v>30000</v>
      </c>
      <c r="P4103" s="81"/>
      <c r="Q4103" s="33"/>
      <c r="R4103" s="39" t="s">
        <v>2189</v>
      </c>
    </row>
    <row r="4104" spans="1:18" ht="18" customHeight="1" x14ac:dyDescent="0.15">
      <c r="A4104" s="30">
        <v>10</v>
      </c>
      <c r="B4104" s="31" t="s">
        <v>2023</v>
      </c>
      <c r="C4104" s="31">
        <v>2</v>
      </c>
      <c r="D4104" s="31" t="s">
        <v>2097</v>
      </c>
      <c r="E4104" s="31">
        <v>1</v>
      </c>
      <c r="F4104" s="31" t="s">
        <v>2098</v>
      </c>
      <c r="G4104" s="31">
        <v>11</v>
      </c>
      <c r="H4104" s="31" t="s">
        <v>33</v>
      </c>
      <c r="I4104" s="31">
        <v>8</v>
      </c>
      <c r="J4104" s="84" t="s">
        <v>815</v>
      </c>
      <c r="K4104" s="98"/>
      <c r="L4104" s="98"/>
      <c r="M4104" s="98"/>
      <c r="N4104" s="83" t="s">
        <v>2184</v>
      </c>
      <c r="O4104" s="98">
        <v>60000</v>
      </c>
      <c r="P4104" s="81"/>
      <c r="Q4104" s="33"/>
      <c r="R4104" s="39" t="s">
        <v>2189</v>
      </c>
    </row>
    <row r="4105" spans="1:18" ht="18" customHeight="1" x14ac:dyDescent="0.15">
      <c r="A4105" s="30">
        <v>10</v>
      </c>
      <c r="B4105" s="31" t="s">
        <v>2023</v>
      </c>
      <c r="C4105" s="31">
        <v>2</v>
      </c>
      <c r="D4105" s="31" t="s">
        <v>2097</v>
      </c>
      <c r="E4105" s="31">
        <v>1</v>
      </c>
      <c r="F4105" s="31" t="s">
        <v>2098</v>
      </c>
      <c r="G4105" s="32">
        <v>12</v>
      </c>
      <c r="H4105" s="32" t="s">
        <v>36</v>
      </c>
      <c r="I4105" s="32"/>
      <c r="J4105" s="83"/>
      <c r="K4105" s="98"/>
      <c r="L4105" s="98"/>
      <c r="M4105" s="98"/>
      <c r="N4105" s="83"/>
      <c r="O4105" s="33"/>
      <c r="P4105" s="81"/>
      <c r="Q4105" s="33"/>
      <c r="R4105" s="39" t="s">
        <v>2189</v>
      </c>
    </row>
    <row r="4106" spans="1:18" ht="18" customHeight="1" x14ac:dyDescent="0.15">
      <c r="A4106" s="30">
        <v>10</v>
      </c>
      <c r="B4106" s="31" t="s">
        <v>2023</v>
      </c>
      <c r="C4106" s="31">
        <v>2</v>
      </c>
      <c r="D4106" s="31" t="s">
        <v>2097</v>
      </c>
      <c r="E4106" s="31">
        <v>1</v>
      </c>
      <c r="F4106" s="31" t="s">
        <v>2098</v>
      </c>
      <c r="G4106" s="31">
        <v>12</v>
      </c>
      <c r="H4106" s="31" t="s">
        <v>36</v>
      </c>
      <c r="I4106" s="32">
        <v>1</v>
      </c>
      <c r="J4106" s="83" t="s">
        <v>37</v>
      </c>
      <c r="K4106" s="98">
        <v>206</v>
      </c>
      <c r="L4106" s="98">
        <v>206</v>
      </c>
      <c r="M4106" s="98">
        <f>K4106-L4106</f>
        <v>0</v>
      </c>
      <c r="N4106" s="83" t="s">
        <v>2203</v>
      </c>
      <c r="O4106" s="98">
        <v>176000</v>
      </c>
      <c r="P4106" s="81"/>
      <c r="Q4106" s="33"/>
      <c r="R4106" s="39" t="s">
        <v>2189</v>
      </c>
    </row>
    <row r="4107" spans="1:18" ht="18" customHeight="1" x14ac:dyDescent="0.15">
      <c r="A4107" s="30">
        <v>10</v>
      </c>
      <c r="B4107" s="31" t="s">
        <v>2023</v>
      </c>
      <c r="C4107" s="31">
        <v>2</v>
      </c>
      <c r="D4107" s="31" t="s">
        <v>2097</v>
      </c>
      <c r="E4107" s="31">
        <v>1</v>
      </c>
      <c r="F4107" s="31" t="s">
        <v>2098</v>
      </c>
      <c r="G4107" s="31">
        <v>12</v>
      </c>
      <c r="H4107" s="31" t="s">
        <v>36</v>
      </c>
      <c r="I4107" s="31">
        <v>1</v>
      </c>
      <c r="J4107" s="84" t="s">
        <v>37</v>
      </c>
      <c r="K4107" s="98"/>
      <c r="L4107" s="98"/>
      <c r="M4107" s="98"/>
      <c r="N4107" s="83" t="s">
        <v>2204</v>
      </c>
      <c r="O4107" s="98">
        <v>30000</v>
      </c>
      <c r="P4107" s="81"/>
      <c r="Q4107" s="33"/>
      <c r="R4107" s="39" t="s">
        <v>2189</v>
      </c>
    </row>
    <row r="4108" spans="1:18" ht="18" customHeight="1" x14ac:dyDescent="0.15">
      <c r="A4108" s="30">
        <v>10</v>
      </c>
      <c r="B4108" s="31" t="s">
        <v>2023</v>
      </c>
      <c r="C4108" s="31">
        <v>2</v>
      </c>
      <c r="D4108" s="31" t="s">
        <v>2097</v>
      </c>
      <c r="E4108" s="31">
        <v>1</v>
      </c>
      <c r="F4108" s="31" t="s">
        <v>2098</v>
      </c>
      <c r="G4108" s="31">
        <v>12</v>
      </c>
      <c r="H4108" s="31" t="s">
        <v>36</v>
      </c>
      <c r="I4108" s="32">
        <v>3</v>
      </c>
      <c r="J4108" s="83" t="s">
        <v>6</v>
      </c>
      <c r="K4108" s="98">
        <v>52</v>
      </c>
      <c r="L4108" s="98">
        <v>52</v>
      </c>
      <c r="M4108" s="98">
        <f>K4108-L4108</f>
        <v>0</v>
      </c>
      <c r="N4108" s="83" t="s">
        <v>2205</v>
      </c>
      <c r="O4108" s="98">
        <v>26000</v>
      </c>
      <c r="P4108" s="81"/>
      <c r="Q4108" s="33"/>
      <c r="R4108" s="39" t="s">
        <v>2189</v>
      </c>
    </row>
    <row r="4109" spans="1:18" ht="18" customHeight="1" x14ac:dyDescent="0.15">
      <c r="A4109" s="30">
        <v>10</v>
      </c>
      <c r="B4109" s="31" t="s">
        <v>2023</v>
      </c>
      <c r="C4109" s="31">
        <v>2</v>
      </c>
      <c r="D4109" s="31" t="s">
        <v>2097</v>
      </c>
      <c r="E4109" s="31">
        <v>1</v>
      </c>
      <c r="F4109" s="31" t="s">
        <v>2098</v>
      </c>
      <c r="G4109" s="31">
        <v>12</v>
      </c>
      <c r="H4109" s="31" t="s">
        <v>36</v>
      </c>
      <c r="I4109" s="31">
        <v>3</v>
      </c>
      <c r="J4109" s="84" t="s">
        <v>6</v>
      </c>
      <c r="K4109" s="98"/>
      <c r="L4109" s="98"/>
      <c r="M4109" s="98"/>
      <c r="N4109" s="83" t="s">
        <v>116</v>
      </c>
      <c r="O4109" s="98">
        <v>26000</v>
      </c>
      <c r="P4109" s="81"/>
      <c r="Q4109" s="33"/>
      <c r="R4109" s="39" t="s">
        <v>2189</v>
      </c>
    </row>
    <row r="4110" spans="1:18" ht="18" customHeight="1" x14ac:dyDescent="0.15">
      <c r="A4110" s="30">
        <v>10</v>
      </c>
      <c r="B4110" s="31" t="s">
        <v>2023</v>
      </c>
      <c r="C4110" s="31">
        <v>2</v>
      </c>
      <c r="D4110" s="31" t="s">
        <v>2097</v>
      </c>
      <c r="E4110" s="31">
        <v>1</v>
      </c>
      <c r="F4110" s="31" t="s">
        <v>2098</v>
      </c>
      <c r="G4110" s="32">
        <v>13</v>
      </c>
      <c r="H4110" s="32" t="s">
        <v>39</v>
      </c>
      <c r="I4110" s="32"/>
      <c r="J4110" s="83"/>
      <c r="K4110" s="98"/>
      <c r="L4110" s="98"/>
      <c r="M4110" s="98"/>
      <c r="N4110" s="83"/>
      <c r="O4110" s="33"/>
      <c r="P4110" s="81"/>
      <c r="Q4110" s="33"/>
      <c r="R4110" s="39" t="s">
        <v>2189</v>
      </c>
    </row>
    <row r="4111" spans="1:18" ht="18" customHeight="1" x14ac:dyDescent="0.15">
      <c r="A4111" s="30">
        <v>10</v>
      </c>
      <c r="B4111" s="31" t="s">
        <v>2023</v>
      </c>
      <c r="C4111" s="31">
        <v>2</v>
      </c>
      <c r="D4111" s="31" t="s">
        <v>2097</v>
      </c>
      <c r="E4111" s="31">
        <v>1</v>
      </c>
      <c r="F4111" s="31" t="s">
        <v>2098</v>
      </c>
      <c r="G4111" s="31">
        <v>13</v>
      </c>
      <c r="H4111" s="31" t="s">
        <v>39</v>
      </c>
      <c r="I4111" s="32">
        <v>32</v>
      </c>
      <c r="J4111" s="83" t="s">
        <v>259</v>
      </c>
      <c r="K4111" s="98">
        <v>100</v>
      </c>
      <c r="L4111" s="98">
        <v>100</v>
      </c>
      <c r="M4111" s="98">
        <f>K4111-L4111</f>
        <v>0</v>
      </c>
      <c r="N4111" s="83" t="s">
        <v>2206</v>
      </c>
      <c r="O4111" s="98">
        <v>100000</v>
      </c>
      <c r="P4111" s="81"/>
      <c r="Q4111" s="33"/>
      <c r="R4111" s="39" t="s">
        <v>2189</v>
      </c>
    </row>
    <row r="4112" spans="1:18" ht="18" customHeight="1" x14ac:dyDescent="0.15">
      <c r="A4112" s="30">
        <v>10</v>
      </c>
      <c r="B4112" s="31" t="s">
        <v>2023</v>
      </c>
      <c r="C4112" s="31">
        <v>2</v>
      </c>
      <c r="D4112" s="31" t="s">
        <v>2097</v>
      </c>
      <c r="E4112" s="31">
        <v>1</v>
      </c>
      <c r="F4112" s="31" t="s">
        <v>2098</v>
      </c>
      <c r="G4112" s="32">
        <v>14</v>
      </c>
      <c r="H4112" s="32" t="s">
        <v>40</v>
      </c>
      <c r="I4112" s="32"/>
      <c r="J4112" s="83"/>
      <c r="K4112" s="98"/>
      <c r="L4112" s="98"/>
      <c r="M4112" s="98"/>
      <c r="N4112" s="83"/>
      <c r="O4112" s="33"/>
      <c r="P4112" s="81"/>
      <c r="Q4112" s="33"/>
      <c r="R4112" s="39" t="s">
        <v>2189</v>
      </c>
    </row>
    <row r="4113" spans="1:18" ht="18" customHeight="1" x14ac:dyDescent="0.15">
      <c r="A4113" s="30">
        <v>10</v>
      </c>
      <c r="B4113" s="31" t="s">
        <v>2023</v>
      </c>
      <c r="C4113" s="31">
        <v>2</v>
      </c>
      <c r="D4113" s="31" t="s">
        <v>2097</v>
      </c>
      <c r="E4113" s="31">
        <v>1</v>
      </c>
      <c r="F4113" s="31" t="s">
        <v>2098</v>
      </c>
      <c r="G4113" s="31">
        <v>14</v>
      </c>
      <c r="H4113" s="31" t="s">
        <v>40</v>
      </c>
      <c r="I4113" s="32">
        <v>1</v>
      </c>
      <c r="J4113" s="83" t="s">
        <v>41</v>
      </c>
      <c r="K4113" s="98">
        <v>5</v>
      </c>
      <c r="L4113" s="98">
        <v>5</v>
      </c>
      <c r="M4113" s="98">
        <f>K4113-L4113</f>
        <v>0</v>
      </c>
      <c r="N4113" s="83" t="s">
        <v>2207</v>
      </c>
      <c r="O4113" s="98">
        <v>5000</v>
      </c>
      <c r="P4113" s="81"/>
      <c r="Q4113" s="33"/>
      <c r="R4113" s="39" t="s">
        <v>2189</v>
      </c>
    </row>
    <row r="4114" spans="1:18" ht="18" customHeight="1" x14ac:dyDescent="0.15">
      <c r="A4114" s="30">
        <v>10</v>
      </c>
      <c r="B4114" s="31" t="s">
        <v>2023</v>
      </c>
      <c r="C4114" s="31">
        <v>2</v>
      </c>
      <c r="D4114" s="31" t="s">
        <v>2097</v>
      </c>
      <c r="E4114" s="31">
        <v>1</v>
      </c>
      <c r="F4114" s="31" t="s">
        <v>2098</v>
      </c>
      <c r="G4114" s="32">
        <v>16</v>
      </c>
      <c r="H4114" s="32" t="s">
        <v>52</v>
      </c>
      <c r="I4114" s="32"/>
      <c r="J4114" s="83"/>
      <c r="K4114" s="98"/>
      <c r="L4114" s="98"/>
      <c r="M4114" s="98"/>
      <c r="N4114" s="83"/>
      <c r="O4114" s="33"/>
      <c r="P4114" s="81"/>
      <c r="Q4114" s="33"/>
      <c r="R4114" s="39" t="s">
        <v>2189</v>
      </c>
    </row>
    <row r="4115" spans="1:18" ht="18" customHeight="1" x14ac:dyDescent="0.15">
      <c r="A4115" s="30">
        <v>10</v>
      </c>
      <c r="B4115" s="31" t="s">
        <v>2023</v>
      </c>
      <c r="C4115" s="31">
        <v>2</v>
      </c>
      <c r="D4115" s="31" t="s">
        <v>2097</v>
      </c>
      <c r="E4115" s="31">
        <v>1</v>
      </c>
      <c r="F4115" s="31" t="s">
        <v>2098</v>
      </c>
      <c r="G4115" s="31">
        <v>16</v>
      </c>
      <c r="H4115" s="31" t="s">
        <v>52</v>
      </c>
      <c r="I4115" s="32">
        <v>1</v>
      </c>
      <c r="J4115" s="83" t="s">
        <v>53</v>
      </c>
      <c r="K4115" s="98">
        <v>10</v>
      </c>
      <c r="L4115" s="98">
        <v>20</v>
      </c>
      <c r="M4115" s="98">
        <f>K4115-L4115</f>
        <v>-10</v>
      </c>
      <c r="N4115" s="83" t="s">
        <v>2208</v>
      </c>
      <c r="O4115" s="98">
        <v>10000</v>
      </c>
      <c r="P4115" s="81"/>
      <c r="Q4115" s="33"/>
      <c r="R4115" s="39" t="s">
        <v>2189</v>
      </c>
    </row>
    <row r="4116" spans="1:18" s="6" customFormat="1" ht="18" customHeight="1" x14ac:dyDescent="0.15">
      <c r="A4116" s="13">
        <v>10</v>
      </c>
      <c r="B4116" s="14" t="s">
        <v>3104</v>
      </c>
      <c r="C4116" s="19">
        <v>2</v>
      </c>
      <c r="D4116" s="14" t="s">
        <v>2097</v>
      </c>
      <c r="E4116" s="20">
        <v>1</v>
      </c>
      <c r="F4116" s="21" t="s">
        <v>3108</v>
      </c>
      <c r="G4116" s="20"/>
      <c r="H4116" s="21"/>
      <c r="I4116" s="20"/>
      <c r="J4116" s="20"/>
      <c r="K4116" s="22">
        <f>IF(C4116="",SUMIFS($K4117:$K$6096,$A4117:$A$6096,A4116,$E4117:$E$6096,""),IF(E4116="",SUMIFS($K4117:$K$6096,$A4117:$A$6096,A4116,$C4117:$C$6096,C4116,$G4117:$G$6096,""),IF(G4116="",SUMIFS($K4117:$K$6096,$A4117:$A$6096,A4116,$C4117:$C$6096,C4116,$E4117:$E$6096,E4116,$R4117:$R$6096,R4116),IF(I4116="",SUMIFS($K4117:$K$6096,$A4117:$A$6096,A4116,$C4117:$C$6096,C4116,$E4117:$E$6096,E4116,$G4117:$G$6096,G4116,$R4117:$R$6096,R4116),0))))</f>
        <v>2371</v>
      </c>
      <c r="L4116" s="22">
        <f>IF(C4116="",SUMIFS($L4117:$L$6096,$A4117:$A$6096,A4116,$E4117:$E$6096,""),IF(E4116="",SUMIFS($L4117:$L$6096,$A4117:$A$6096,A4116,$C4117:$C$6096,C4116,$G4117:$G$6096,""),IF(G4116="",SUMIFS($L4117:$L$6096,$A4117:$A$6096,A4116,$C4117:$C$6096,C4116,$E4117:$E$6096,E4116,$R4117:$R$6096,R4116),IF(I4116="",SUMIFS($L4117:$L$6096,$A4117:$A$6096,A4116,$C4117:$C$6096,C4116,$E4117:$E$6096,E4116,$G4117:$G$6096,G4116,$R4117:$R$6096,R4116),0))))</f>
        <v>2219</v>
      </c>
      <c r="M4116" s="22">
        <f t="shared" ref="M4116" si="250">K4116-L4116</f>
        <v>152</v>
      </c>
      <c r="N4116" s="77"/>
      <c r="O4116" s="23"/>
      <c r="P4116" s="60"/>
      <c r="Q4116" s="73">
        <f>IF(C4116="",SUMIFS($Q4117:$Q$6096,$A4117:$A$6096,A4116,$E4117:$E$6096,""),IF(E4116="",SUMIFS($Q4117:$Q$6096,$A4117:$A$6096,A4116,$C4117:$C$6096,C4116,$G4117:$G$6096,""),IF(G4116="",SUMIFS($Q4117:$Q$6096,$A4117:$A$6096,A4116,$C4117:$C$6096,C4116,$E4117:$E$6096,E4116,$R4117:$R$6096,R4116),IF(I4116="",SUMIFS($Q4117:$Q$6096,$A4117:$A$6096,A4116,$C4117:$C$6096,C4116,$E4117:$E$6096,E4116,$G4117:$G$6096,G4116,$R4117:$R$6096,R4116),0))))</f>
        <v>0</v>
      </c>
      <c r="R4116" s="61" t="s">
        <v>3112</v>
      </c>
    </row>
    <row r="4117" spans="1:18" ht="18" customHeight="1" x14ac:dyDescent="0.15">
      <c r="A4117" s="30">
        <v>10</v>
      </c>
      <c r="B4117" s="31" t="s">
        <v>2023</v>
      </c>
      <c r="C4117" s="31">
        <v>2</v>
      </c>
      <c r="D4117" s="31" t="s">
        <v>2097</v>
      </c>
      <c r="E4117" s="31">
        <v>1</v>
      </c>
      <c r="F4117" s="31" t="s">
        <v>2098</v>
      </c>
      <c r="G4117" s="32">
        <v>8</v>
      </c>
      <c r="H4117" s="32" t="s">
        <v>77</v>
      </c>
      <c r="I4117" s="32"/>
      <c r="J4117" s="83"/>
      <c r="K4117" s="98"/>
      <c r="L4117" s="98"/>
      <c r="M4117" s="98"/>
      <c r="N4117" s="83"/>
      <c r="O4117" s="33"/>
      <c r="P4117" s="81"/>
      <c r="Q4117" s="33"/>
      <c r="R4117" s="39" t="s">
        <v>2209</v>
      </c>
    </row>
    <row r="4118" spans="1:18" ht="18" customHeight="1" x14ac:dyDescent="0.15">
      <c r="A4118" s="30">
        <v>10</v>
      </c>
      <c r="B4118" s="31" t="s">
        <v>2023</v>
      </c>
      <c r="C4118" s="31">
        <v>2</v>
      </c>
      <c r="D4118" s="31" t="s">
        <v>2097</v>
      </c>
      <c r="E4118" s="31">
        <v>1</v>
      </c>
      <c r="F4118" s="31" t="s">
        <v>2098</v>
      </c>
      <c r="G4118" s="31">
        <v>8</v>
      </c>
      <c r="H4118" s="31" t="s">
        <v>77</v>
      </c>
      <c r="I4118" s="32">
        <v>31</v>
      </c>
      <c r="J4118" s="83" t="s">
        <v>310</v>
      </c>
      <c r="K4118" s="98">
        <v>27</v>
      </c>
      <c r="L4118" s="98">
        <v>17</v>
      </c>
      <c r="M4118" s="98">
        <f>K4118-L4118</f>
        <v>10</v>
      </c>
      <c r="N4118" s="83" t="s">
        <v>3836</v>
      </c>
      <c r="O4118" s="98">
        <v>15990</v>
      </c>
      <c r="P4118" s="81"/>
      <c r="Q4118" s="33"/>
      <c r="R4118" s="39" t="s">
        <v>2209</v>
      </c>
    </row>
    <row r="4119" spans="1:18" ht="18" customHeight="1" x14ac:dyDescent="0.15">
      <c r="A4119" s="30">
        <v>10</v>
      </c>
      <c r="B4119" s="31" t="s">
        <v>2023</v>
      </c>
      <c r="C4119" s="31">
        <v>2</v>
      </c>
      <c r="D4119" s="31" t="s">
        <v>2097</v>
      </c>
      <c r="E4119" s="31">
        <v>1</v>
      </c>
      <c r="F4119" s="31" t="s">
        <v>2098</v>
      </c>
      <c r="G4119" s="31">
        <v>8</v>
      </c>
      <c r="H4119" s="31" t="s">
        <v>77</v>
      </c>
      <c r="I4119" s="31">
        <v>31</v>
      </c>
      <c r="J4119" s="84" t="s">
        <v>310</v>
      </c>
      <c r="K4119" s="98"/>
      <c r="L4119" s="98"/>
      <c r="M4119" s="98"/>
      <c r="N4119" s="83" t="s">
        <v>3837</v>
      </c>
      <c r="O4119" s="98">
        <v>10985</v>
      </c>
      <c r="P4119" s="81"/>
      <c r="Q4119" s="33"/>
      <c r="R4119" s="39" t="s">
        <v>2209</v>
      </c>
    </row>
    <row r="4120" spans="1:18" ht="18" customHeight="1" x14ac:dyDescent="0.15">
      <c r="A4120" s="30">
        <v>10</v>
      </c>
      <c r="B4120" s="31" t="s">
        <v>2023</v>
      </c>
      <c r="C4120" s="31">
        <v>2</v>
      </c>
      <c r="D4120" s="31" t="s">
        <v>2097</v>
      </c>
      <c r="E4120" s="31">
        <v>1</v>
      </c>
      <c r="F4120" s="31" t="s">
        <v>2098</v>
      </c>
      <c r="G4120" s="32">
        <v>11</v>
      </c>
      <c r="H4120" s="32" t="s">
        <v>33</v>
      </c>
      <c r="I4120" s="32"/>
      <c r="J4120" s="83"/>
      <c r="K4120" s="98"/>
      <c r="L4120" s="98"/>
      <c r="M4120" s="98"/>
      <c r="N4120" s="83"/>
      <c r="O4120" s="33"/>
      <c r="P4120" s="81"/>
      <c r="Q4120" s="33"/>
      <c r="R4120" s="39" t="s">
        <v>2209</v>
      </c>
    </row>
    <row r="4121" spans="1:18" ht="18" customHeight="1" x14ac:dyDescent="0.15">
      <c r="A4121" s="30">
        <v>10</v>
      </c>
      <c r="B4121" s="31" t="s">
        <v>2023</v>
      </c>
      <c r="C4121" s="31">
        <v>2</v>
      </c>
      <c r="D4121" s="31" t="s">
        <v>2097</v>
      </c>
      <c r="E4121" s="31">
        <v>1</v>
      </c>
      <c r="F4121" s="31" t="s">
        <v>2098</v>
      </c>
      <c r="G4121" s="31">
        <v>11</v>
      </c>
      <c r="H4121" s="31" t="s">
        <v>33</v>
      </c>
      <c r="I4121" s="32">
        <v>1</v>
      </c>
      <c r="J4121" s="83" t="s">
        <v>34</v>
      </c>
      <c r="K4121" s="98">
        <v>1065</v>
      </c>
      <c r="L4121" s="98">
        <v>1118</v>
      </c>
      <c r="M4121" s="98">
        <f>K4121-L4121</f>
        <v>-53</v>
      </c>
      <c r="N4121" s="83" t="s">
        <v>2210</v>
      </c>
      <c r="O4121" s="98">
        <v>668808</v>
      </c>
      <c r="P4121" s="81"/>
      <c r="Q4121" s="33"/>
      <c r="R4121" s="39" t="s">
        <v>2209</v>
      </c>
    </row>
    <row r="4122" spans="1:18" ht="18" customHeight="1" x14ac:dyDescent="0.15">
      <c r="A4122" s="30">
        <v>10</v>
      </c>
      <c r="B4122" s="31" t="s">
        <v>2023</v>
      </c>
      <c r="C4122" s="31">
        <v>2</v>
      </c>
      <c r="D4122" s="31" t="s">
        <v>2097</v>
      </c>
      <c r="E4122" s="31">
        <v>1</v>
      </c>
      <c r="F4122" s="31" t="s">
        <v>2098</v>
      </c>
      <c r="G4122" s="31">
        <v>11</v>
      </c>
      <c r="H4122" s="31" t="s">
        <v>33</v>
      </c>
      <c r="I4122" s="31">
        <v>1</v>
      </c>
      <c r="J4122" s="84" t="s">
        <v>34</v>
      </c>
      <c r="K4122" s="98"/>
      <c r="L4122" s="98"/>
      <c r="M4122" s="98"/>
      <c r="N4122" s="83" t="s">
        <v>2191</v>
      </c>
      <c r="O4122" s="98">
        <v>60134</v>
      </c>
      <c r="P4122" s="81"/>
      <c r="Q4122" s="33"/>
      <c r="R4122" s="39" t="s">
        <v>2209</v>
      </c>
    </row>
    <row r="4123" spans="1:18" ht="18" customHeight="1" x14ac:dyDescent="0.15">
      <c r="A4123" s="30">
        <v>10</v>
      </c>
      <c r="B4123" s="31" t="s">
        <v>2023</v>
      </c>
      <c r="C4123" s="31">
        <v>2</v>
      </c>
      <c r="D4123" s="31" t="s">
        <v>2097</v>
      </c>
      <c r="E4123" s="31">
        <v>1</v>
      </c>
      <c r="F4123" s="31" t="s">
        <v>2098</v>
      </c>
      <c r="G4123" s="31">
        <v>11</v>
      </c>
      <c r="H4123" s="31" t="s">
        <v>33</v>
      </c>
      <c r="I4123" s="31">
        <v>1</v>
      </c>
      <c r="J4123" s="84" t="s">
        <v>34</v>
      </c>
      <c r="K4123" s="98"/>
      <c r="L4123" s="98"/>
      <c r="M4123" s="98"/>
      <c r="N4123" s="83" t="s">
        <v>2192</v>
      </c>
      <c r="O4123" s="98">
        <v>59800</v>
      </c>
      <c r="P4123" s="81"/>
      <c r="Q4123" s="33"/>
      <c r="R4123" s="39" t="s">
        <v>2209</v>
      </c>
    </row>
    <row r="4124" spans="1:18" ht="18" customHeight="1" x14ac:dyDescent="0.15">
      <c r="A4124" s="30">
        <v>10</v>
      </c>
      <c r="B4124" s="31" t="s">
        <v>2023</v>
      </c>
      <c r="C4124" s="31">
        <v>2</v>
      </c>
      <c r="D4124" s="31" t="s">
        <v>2097</v>
      </c>
      <c r="E4124" s="31">
        <v>1</v>
      </c>
      <c r="F4124" s="31" t="s">
        <v>2098</v>
      </c>
      <c r="G4124" s="31">
        <v>11</v>
      </c>
      <c r="H4124" s="31" t="s">
        <v>33</v>
      </c>
      <c r="I4124" s="31">
        <v>1</v>
      </c>
      <c r="J4124" s="84" t="s">
        <v>34</v>
      </c>
      <c r="K4124" s="98"/>
      <c r="L4124" s="98"/>
      <c r="M4124" s="98"/>
      <c r="N4124" s="83" t="s">
        <v>2193</v>
      </c>
      <c r="O4124" s="98">
        <v>125655</v>
      </c>
      <c r="P4124" s="81"/>
      <c r="Q4124" s="33"/>
      <c r="R4124" s="39" t="s">
        <v>2209</v>
      </c>
    </row>
    <row r="4125" spans="1:18" ht="18" customHeight="1" x14ac:dyDescent="0.15">
      <c r="A4125" s="30">
        <v>10</v>
      </c>
      <c r="B4125" s="31" t="s">
        <v>2023</v>
      </c>
      <c r="C4125" s="31">
        <v>2</v>
      </c>
      <c r="D4125" s="31" t="s">
        <v>2097</v>
      </c>
      <c r="E4125" s="31">
        <v>1</v>
      </c>
      <c r="F4125" s="31" t="s">
        <v>2098</v>
      </c>
      <c r="G4125" s="31">
        <v>11</v>
      </c>
      <c r="H4125" s="31" t="s">
        <v>33</v>
      </c>
      <c r="I4125" s="31">
        <v>1</v>
      </c>
      <c r="J4125" s="84" t="s">
        <v>34</v>
      </c>
      <c r="K4125" s="98"/>
      <c r="L4125" s="98"/>
      <c r="M4125" s="98"/>
      <c r="N4125" s="83" t="s">
        <v>2211</v>
      </c>
      <c r="O4125" s="98">
        <v>150081</v>
      </c>
      <c r="P4125" s="81"/>
      <c r="Q4125" s="33"/>
      <c r="R4125" s="39" t="s">
        <v>2209</v>
      </c>
    </row>
    <row r="4126" spans="1:18" ht="18" customHeight="1" x14ac:dyDescent="0.15">
      <c r="A4126" s="30">
        <v>10</v>
      </c>
      <c r="B4126" s="31" t="s">
        <v>2023</v>
      </c>
      <c r="C4126" s="31">
        <v>2</v>
      </c>
      <c r="D4126" s="31" t="s">
        <v>2097</v>
      </c>
      <c r="E4126" s="31">
        <v>1</v>
      </c>
      <c r="F4126" s="31" t="s">
        <v>2098</v>
      </c>
      <c r="G4126" s="31">
        <v>11</v>
      </c>
      <c r="H4126" s="31" t="s">
        <v>33</v>
      </c>
      <c r="I4126" s="32">
        <v>2</v>
      </c>
      <c r="J4126" s="83" t="s">
        <v>46</v>
      </c>
      <c r="K4126" s="98">
        <v>452</v>
      </c>
      <c r="L4126" s="98">
        <v>341</v>
      </c>
      <c r="M4126" s="98">
        <f>K4126-L4126</f>
        <v>111</v>
      </c>
      <c r="N4126" s="83" t="s">
        <v>3838</v>
      </c>
      <c r="O4126" s="98">
        <v>415803</v>
      </c>
      <c r="P4126" s="81"/>
      <c r="Q4126" s="33"/>
      <c r="R4126" s="39" t="s">
        <v>2209</v>
      </c>
    </row>
    <row r="4127" spans="1:18" ht="18" customHeight="1" x14ac:dyDescent="0.15">
      <c r="A4127" s="30">
        <v>10</v>
      </c>
      <c r="B4127" s="31" t="s">
        <v>2023</v>
      </c>
      <c r="C4127" s="31">
        <v>2</v>
      </c>
      <c r="D4127" s="31" t="s">
        <v>2097</v>
      </c>
      <c r="E4127" s="31">
        <v>1</v>
      </c>
      <c r="F4127" s="31" t="s">
        <v>2098</v>
      </c>
      <c r="G4127" s="31">
        <v>11</v>
      </c>
      <c r="H4127" s="31" t="s">
        <v>33</v>
      </c>
      <c r="I4127" s="31">
        <v>2</v>
      </c>
      <c r="J4127" s="84" t="s">
        <v>46</v>
      </c>
      <c r="K4127" s="98"/>
      <c r="L4127" s="98"/>
      <c r="M4127" s="98"/>
      <c r="N4127" s="83" t="s">
        <v>2195</v>
      </c>
      <c r="O4127" s="98">
        <v>30800</v>
      </c>
      <c r="P4127" s="81"/>
      <c r="Q4127" s="33"/>
      <c r="R4127" s="39" t="s">
        <v>2209</v>
      </c>
    </row>
    <row r="4128" spans="1:18" ht="18" customHeight="1" x14ac:dyDescent="0.15">
      <c r="A4128" s="30">
        <v>10</v>
      </c>
      <c r="B4128" s="31" t="s">
        <v>2023</v>
      </c>
      <c r="C4128" s="31">
        <v>2</v>
      </c>
      <c r="D4128" s="31" t="s">
        <v>2097</v>
      </c>
      <c r="E4128" s="31">
        <v>1</v>
      </c>
      <c r="F4128" s="31" t="s">
        <v>2098</v>
      </c>
      <c r="G4128" s="31">
        <v>11</v>
      </c>
      <c r="H4128" s="31" t="s">
        <v>33</v>
      </c>
      <c r="I4128" s="31">
        <v>2</v>
      </c>
      <c r="J4128" s="84" t="s">
        <v>46</v>
      </c>
      <c r="K4128" s="98"/>
      <c r="L4128" s="98"/>
      <c r="M4128" s="98"/>
      <c r="N4128" s="83" t="s">
        <v>2212</v>
      </c>
      <c r="O4128" s="98">
        <v>5000</v>
      </c>
      <c r="P4128" s="81"/>
      <c r="Q4128" s="33"/>
      <c r="R4128" s="39" t="s">
        <v>2209</v>
      </c>
    </row>
    <row r="4129" spans="1:18" ht="18" customHeight="1" x14ac:dyDescent="0.15">
      <c r="A4129" s="30">
        <v>10</v>
      </c>
      <c r="B4129" s="31" t="s">
        <v>2023</v>
      </c>
      <c r="C4129" s="31">
        <v>2</v>
      </c>
      <c r="D4129" s="31" t="s">
        <v>2097</v>
      </c>
      <c r="E4129" s="31">
        <v>1</v>
      </c>
      <c r="F4129" s="31" t="s">
        <v>2098</v>
      </c>
      <c r="G4129" s="31">
        <v>11</v>
      </c>
      <c r="H4129" s="31" t="s">
        <v>33</v>
      </c>
      <c r="I4129" s="32">
        <v>3</v>
      </c>
      <c r="J4129" s="83" t="s">
        <v>35</v>
      </c>
      <c r="K4129" s="98">
        <v>5</v>
      </c>
      <c r="L4129" s="98">
        <v>5</v>
      </c>
      <c r="M4129" s="98">
        <f t="shared" ref="M4129:M4130" si="251">K4129-L4129</f>
        <v>0</v>
      </c>
      <c r="N4129" s="83" t="s">
        <v>2213</v>
      </c>
      <c r="O4129" s="98">
        <v>5000</v>
      </c>
      <c r="P4129" s="81"/>
      <c r="Q4129" s="33"/>
      <c r="R4129" s="39" t="s">
        <v>2209</v>
      </c>
    </row>
    <row r="4130" spans="1:18" ht="18" customHeight="1" x14ac:dyDescent="0.15">
      <c r="A4130" s="30">
        <v>10</v>
      </c>
      <c r="B4130" s="31" t="s">
        <v>2023</v>
      </c>
      <c r="C4130" s="31">
        <v>2</v>
      </c>
      <c r="D4130" s="31" t="s">
        <v>2097</v>
      </c>
      <c r="E4130" s="31">
        <v>1</v>
      </c>
      <c r="F4130" s="31" t="s">
        <v>2098</v>
      </c>
      <c r="G4130" s="31">
        <v>11</v>
      </c>
      <c r="H4130" s="31" t="s">
        <v>33</v>
      </c>
      <c r="I4130" s="32">
        <v>4</v>
      </c>
      <c r="J4130" s="83" t="s">
        <v>111</v>
      </c>
      <c r="K4130" s="98">
        <v>23</v>
      </c>
      <c r="L4130" s="98">
        <v>33</v>
      </c>
      <c r="M4130" s="98">
        <f t="shared" si="251"/>
        <v>-10</v>
      </c>
      <c r="N4130" s="83" t="s">
        <v>2214</v>
      </c>
      <c r="O4130" s="98">
        <v>20000</v>
      </c>
      <c r="P4130" s="81"/>
      <c r="Q4130" s="33"/>
      <c r="R4130" s="39" t="s">
        <v>2209</v>
      </c>
    </row>
    <row r="4131" spans="1:18" ht="18" customHeight="1" x14ac:dyDescent="0.15">
      <c r="A4131" s="30">
        <v>10</v>
      </c>
      <c r="B4131" s="31" t="s">
        <v>2023</v>
      </c>
      <c r="C4131" s="31">
        <v>2</v>
      </c>
      <c r="D4131" s="31" t="s">
        <v>2097</v>
      </c>
      <c r="E4131" s="31">
        <v>1</v>
      </c>
      <c r="F4131" s="31" t="s">
        <v>2098</v>
      </c>
      <c r="G4131" s="31">
        <v>11</v>
      </c>
      <c r="H4131" s="31" t="s">
        <v>33</v>
      </c>
      <c r="I4131" s="31">
        <v>4</v>
      </c>
      <c r="J4131" s="84" t="s">
        <v>111</v>
      </c>
      <c r="K4131" s="98"/>
      <c r="L4131" s="98"/>
      <c r="M4131" s="98"/>
      <c r="N4131" s="83" t="s">
        <v>2215</v>
      </c>
      <c r="O4131" s="98">
        <v>2200</v>
      </c>
      <c r="P4131" s="81"/>
      <c r="Q4131" s="33"/>
      <c r="R4131" s="39" t="s">
        <v>2209</v>
      </c>
    </row>
    <row r="4132" spans="1:18" ht="18" customHeight="1" x14ac:dyDescent="0.15">
      <c r="A4132" s="30">
        <v>10</v>
      </c>
      <c r="B4132" s="31" t="s">
        <v>2023</v>
      </c>
      <c r="C4132" s="31">
        <v>2</v>
      </c>
      <c r="D4132" s="31" t="s">
        <v>2097</v>
      </c>
      <c r="E4132" s="31">
        <v>1</v>
      </c>
      <c r="F4132" s="31" t="s">
        <v>2098</v>
      </c>
      <c r="G4132" s="31">
        <v>11</v>
      </c>
      <c r="H4132" s="31" t="s">
        <v>33</v>
      </c>
      <c r="I4132" s="32">
        <v>6</v>
      </c>
      <c r="J4132" s="83" t="s">
        <v>48</v>
      </c>
      <c r="K4132" s="98">
        <v>211</v>
      </c>
      <c r="L4132" s="98">
        <v>132</v>
      </c>
      <c r="M4132" s="98">
        <f>K4132-L4132</f>
        <v>79</v>
      </c>
      <c r="N4132" s="83" t="s">
        <v>2216</v>
      </c>
      <c r="O4132" s="98">
        <v>68000</v>
      </c>
      <c r="P4132" s="81"/>
      <c r="Q4132" s="33"/>
      <c r="R4132" s="39" t="s">
        <v>2209</v>
      </c>
    </row>
    <row r="4133" spans="1:18" ht="18" customHeight="1" x14ac:dyDescent="0.15">
      <c r="A4133" s="30">
        <v>10</v>
      </c>
      <c r="B4133" s="31" t="s">
        <v>2023</v>
      </c>
      <c r="C4133" s="31">
        <v>2</v>
      </c>
      <c r="D4133" s="31" t="s">
        <v>2097</v>
      </c>
      <c r="E4133" s="31">
        <v>1</v>
      </c>
      <c r="F4133" s="31" t="s">
        <v>2098</v>
      </c>
      <c r="G4133" s="31">
        <v>11</v>
      </c>
      <c r="H4133" s="31" t="s">
        <v>33</v>
      </c>
      <c r="I4133" s="31">
        <v>6</v>
      </c>
      <c r="J4133" s="84" t="s">
        <v>48</v>
      </c>
      <c r="K4133" s="98"/>
      <c r="L4133" s="98"/>
      <c r="M4133" s="98"/>
      <c r="N4133" s="83" t="s">
        <v>2217</v>
      </c>
      <c r="O4133" s="98">
        <v>143000</v>
      </c>
      <c r="P4133" s="81"/>
      <c r="Q4133" s="33"/>
      <c r="R4133" s="39" t="s">
        <v>2209</v>
      </c>
    </row>
    <row r="4134" spans="1:18" ht="18" customHeight="1" x14ac:dyDescent="0.15">
      <c r="A4134" s="30">
        <v>10</v>
      </c>
      <c r="B4134" s="31" t="s">
        <v>2023</v>
      </c>
      <c r="C4134" s="31">
        <v>2</v>
      </c>
      <c r="D4134" s="31" t="s">
        <v>2097</v>
      </c>
      <c r="E4134" s="31">
        <v>1</v>
      </c>
      <c r="F4134" s="31" t="s">
        <v>2098</v>
      </c>
      <c r="G4134" s="31">
        <v>11</v>
      </c>
      <c r="H4134" s="31" t="s">
        <v>33</v>
      </c>
      <c r="I4134" s="32">
        <v>8</v>
      </c>
      <c r="J4134" s="83" t="s">
        <v>815</v>
      </c>
      <c r="K4134" s="98">
        <v>140</v>
      </c>
      <c r="L4134" s="98">
        <v>150</v>
      </c>
      <c r="M4134" s="98">
        <f>K4134-L4134</f>
        <v>-10</v>
      </c>
      <c r="N4134" s="83" t="s">
        <v>2201</v>
      </c>
      <c r="O4134" s="98">
        <v>50000</v>
      </c>
      <c r="P4134" s="81"/>
      <c r="Q4134" s="33"/>
      <c r="R4134" s="39" t="s">
        <v>2209</v>
      </c>
    </row>
    <row r="4135" spans="1:18" ht="18" customHeight="1" x14ac:dyDescent="0.15">
      <c r="A4135" s="30">
        <v>10</v>
      </c>
      <c r="B4135" s="31" t="s">
        <v>2023</v>
      </c>
      <c r="C4135" s="31">
        <v>2</v>
      </c>
      <c r="D4135" s="31" t="s">
        <v>2097</v>
      </c>
      <c r="E4135" s="31">
        <v>1</v>
      </c>
      <c r="F4135" s="31" t="s">
        <v>2098</v>
      </c>
      <c r="G4135" s="31">
        <v>11</v>
      </c>
      <c r="H4135" s="31" t="s">
        <v>33</v>
      </c>
      <c r="I4135" s="31">
        <v>8</v>
      </c>
      <c r="J4135" s="84" t="s">
        <v>815</v>
      </c>
      <c r="K4135" s="98"/>
      <c r="L4135" s="98"/>
      <c r="M4135" s="98"/>
      <c r="N4135" s="83" t="s">
        <v>2184</v>
      </c>
      <c r="O4135" s="98">
        <v>90000</v>
      </c>
      <c r="P4135" s="81"/>
      <c r="Q4135" s="33"/>
      <c r="R4135" s="39" t="s">
        <v>2209</v>
      </c>
    </row>
    <row r="4136" spans="1:18" ht="18" customHeight="1" x14ac:dyDescent="0.15">
      <c r="A4136" s="30">
        <v>10</v>
      </c>
      <c r="B4136" s="31" t="s">
        <v>2023</v>
      </c>
      <c r="C4136" s="31">
        <v>2</v>
      </c>
      <c r="D4136" s="31" t="s">
        <v>2097</v>
      </c>
      <c r="E4136" s="31">
        <v>1</v>
      </c>
      <c r="F4136" s="31" t="s">
        <v>2098</v>
      </c>
      <c r="G4136" s="32">
        <v>12</v>
      </c>
      <c r="H4136" s="32" t="s">
        <v>36</v>
      </c>
      <c r="I4136" s="32"/>
      <c r="J4136" s="83"/>
      <c r="K4136" s="98"/>
      <c r="L4136" s="98"/>
      <c r="M4136" s="98"/>
      <c r="N4136" s="83"/>
      <c r="O4136" s="33"/>
      <c r="P4136" s="81"/>
      <c r="Q4136" s="33"/>
      <c r="R4136" s="39" t="s">
        <v>2209</v>
      </c>
    </row>
    <row r="4137" spans="1:18" ht="18" customHeight="1" x14ac:dyDescent="0.15">
      <c r="A4137" s="30">
        <v>10</v>
      </c>
      <c r="B4137" s="31" t="s">
        <v>2023</v>
      </c>
      <c r="C4137" s="31">
        <v>2</v>
      </c>
      <c r="D4137" s="31" t="s">
        <v>2097</v>
      </c>
      <c r="E4137" s="31">
        <v>1</v>
      </c>
      <c r="F4137" s="31" t="s">
        <v>2098</v>
      </c>
      <c r="G4137" s="31">
        <v>12</v>
      </c>
      <c r="H4137" s="31" t="s">
        <v>36</v>
      </c>
      <c r="I4137" s="32">
        <v>1</v>
      </c>
      <c r="J4137" s="83" t="s">
        <v>37</v>
      </c>
      <c r="K4137" s="98">
        <v>171</v>
      </c>
      <c r="L4137" s="98">
        <v>175</v>
      </c>
      <c r="M4137" s="98">
        <f>K4137-L4137</f>
        <v>-4</v>
      </c>
      <c r="N4137" s="83" t="s">
        <v>3839</v>
      </c>
      <c r="O4137" s="98">
        <v>152400</v>
      </c>
      <c r="P4137" s="81"/>
      <c r="Q4137" s="33"/>
      <c r="R4137" s="39" t="s">
        <v>2209</v>
      </c>
    </row>
    <row r="4138" spans="1:18" ht="18" customHeight="1" x14ac:dyDescent="0.15">
      <c r="A4138" s="30">
        <v>10</v>
      </c>
      <c r="B4138" s="31" t="s">
        <v>2023</v>
      </c>
      <c r="C4138" s="31">
        <v>2</v>
      </c>
      <c r="D4138" s="31" t="s">
        <v>2097</v>
      </c>
      <c r="E4138" s="31">
        <v>1</v>
      </c>
      <c r="F4138" s="31" t="s">
        <v>2098</v>
      </c>
      <c r="G4138" s="31">
        <v>12</v>
      </c>
      <c r="H4138" s="31" t="s">
        <v>36</v>
      </c>
      <c r="I4138" s="31">
        <v>1</v>
      </c>
      <c r="J4138" s="84" t="s">
        <v>37</v>
      </c>
      <c r="K4138" s="98"/>
      <c r="L4138" s="98"/>
      <c r="M4138" s="98"/>
      <c r="N4138" s="83" t="s">
        <v>2204</v>
      </c>
      <c r="O4138" s="98">
        <v>18000</v>
      </c>
      <c r="P4138" s="81"/>
      <c r="Q4138" s="33"/>
      <c r="R4138" s="39" t="s">
        <v>2209</v>
      </c>
    </row>
    <row r="4139" spans="1:18" ht="18" customHeight="1" x14ac:dyDescent="0.15">
      <c r="A4139" s="30">
        <v>10</v>
      </c>
      <c r="B4139" s="31" t="s">
        <v>2023</v>
      </c>
      <c r="C4139" s="31">
        <v>2</v>
      </c>
      <c r="D4139" s="31" t="s">
        <v>2097</v>
      </c>
      <c r="E4139" s="31">
        <v>1</v>
      </c>
      <c r="F4139" s="31" t="s">
        <v>2098</v>
      </c>
      <c r="G4139" s="31">
        <v>12</v>
      </c>
      <c r="H4139" s="31" t="s">
        <v>36</v>
      </c>
      <c r="I4139" s="32">
        <v>3</v>
      </c>
      <c r="J4139" s="83" t="s">
        <v>6</v>
      </c>
      <c r="K4139" s="98">
        <v>99</v>
      </c>
      <c r="L4139" s="98">
        <v>78</v>
      </c>
      <c r="M4139" s="98">
        <f>K4139-L4139</f>
        <v>21</v>
      </c>
      <c r="N4139" s="83" t="s">
        <v>2218</v>
      </c>
      <c r="O4139" s="98">
        <v>42240</v>
      </c>
      <c r="P4139" s="81"/>
      <c r="Q4139" s="33"/>
      <c r="R4139" s="39" t="s">
        <v>2209</v>
      </c>
    </row>
    <row r="4140" spans="1:18" ht="18" customHeight="1" x14ac:dyDescent="0.15">
      <c r="A4140" s="30">
        <v>10</v>
      </c>
      <c r="B4140" s="31" t="s">
        <v>2023</v>
      </c>
      <c r="C4140" s="31">
        <v>2</v>
      </c>
      <c r="D4140" s="31" t="s">
        <v>2097</v>
      </c>
      <c r="E4140" s="31">
        <v>1</v>
      </c>
      <c r="F4140" s="31" t="s">
        <v>2098</v>
      </c>
      <c r="G4140" s="31">
        <v>12</v>
      </c>
      <c r="H4140" s="31" t="s">
        <v>36</v>
      </c>
      <c r="I4140" s="31">
        <v>3</v>
      </c>
      <c r="J4140" s="84" t="s">
        <v>6</v>
      </c>
      <c r="K4140" s="98"/>
      <c r="L4140" s="98"/>
      <c r="M4140" s="98"/>
      <c r="N4140" s="83" t="s">
        <v>2219</v>
      </c>
      <c r="O4140" s="98">
        <v>50000</v>
      </c>
      <c r="P4140" s="81"/>
      <c r="Q4140" s="33"/>
      <c r="R4140" s="39" t="s">
        <v>2209</v>
      </c>
    </row>
    <row r="4141" spans="1:18" ht="18" customHeight="1" x14ac:dyDescent="0.15">
      <c r="A4141" s="30">
        <v>10</v>
      </c>
      <c r="B4141" s="31" t="s">
        <v>2023</v>
      </c>
      <c r="C4141" s="31">
        <v>2</v>
      </c>
      <c r="D4141" s="31" t="s">
        <v>2097</v>
      </c>
      <c r="E4141" s="31">
        <v>1</v>
      </c>
      <c r="F4141" s="31" t="s">
        <v>2098</v>
      </c>
      <c r="G4141" s="31">
        <v>12</v>
      </c>
      <c r="H4141" s="31" t="s">
        <v>36</v>
      </c>
      <c r="I4141" s="31">
        <v>3</v>
      </c>
      <c r="J4141" s="84" t="s">
        <v>6</v>
      </c>
      <c r="K4141" s="98"/>
      <c r="L4141" s="98"/>
      <c r="M4141" s="98"/>
      <c r="N4141" s="83" t="s">
        <v>2220</v>
      </c>
      <c r="O4141" s="98">
        <v>6000</v>
      </c>
      <c r="P4141" s="81"/>
      <c r="Q4141" s="33"/>
      <c r="R4141" s="39" t="s">
        <v>2209</v>
      </c>
    </row>
    <row r="4142" spans="1:18" ht="18" customHeight="1" x14ac:dyDescent="0.15">
      <c r="A4142" s="30">
        <v>10</v>
      </c>
      <c r="B4142" s="31" t="s">
        <v>2023</v>
      </c>
      <c r="C4142" s="31">
        <v>2</v>
      </c>
      <c r="D4142" s="31" t="s">
        <v>2097</v>
      </c>
      <c r="E4142" s="31">
        <v>1</v>
      </c>
      <c r="F4142" s="31" t="s">
        <v>2098</v>
      </c>
      <c r="G4142" s="32">
        <v>13</v>
      </c>
      <c r="H4142" s="32" t="s">
        <v>39</v>
      </c>
      <c r="I4142" s="32"/>
      <c r="J4142" s="83"/>
      <c r="K4142" s="98"/>
      <c r="L4142" s="98"/>
      <c r="M4142" s="98"/>
      <c r="N4142" s="83"/>
      <c r="O4142" s="33"/>
      <c r="P4142" s="81"/>
      <c r="Q4142" s="33"/>
      <c r="R4142" s="39" t="s">
        <v>2209</v>
      </c>
    </row>
    <row r="4143" spans="1:18" ht="18" customHeight="1" x14ac:dyDescent="0.15">
      <c r="A4143" s="30">
        <v>10</v>
      </c>
      <c r="B4143" s="31" t="s">
        <v>2023</v>
      </c>
      <c r="C4143" s="31">
        <v>2</v>
      </c>
      <c r="D4143" s="31" t="s">
        <v>2097</v>
      </c>
      <c r="E4143" s="31">
        <v>1</v>
      </c>
      <c r="F4143" s="31" t="s">
        <v>2098</v>
      </c>
      <c r="G4143" s="31">
        <v>13</v>
      </c>
      <c r="H4143" s="31" t="s">
        <v>39</v>
      </c>
      <c r="I4143" s="32">
        <v>32</v>
      </c>
      <c r="J4143" s="83" t="s">
        <v>259</v>
      </c>
      <c r="K4143" s="98">
        <v>160</v>
      </c>
      <c r="L4143" s="98">
        <v>160</v>
      </c>
      <c r="M4143" s="98">
        <f>K4143-L4143</f>
        <v>0</v>
      </c>
      <c r="N4143" s="83" t="s">
        <v>2170</v>
      </c>
      <c r="O4143" s="98">
        <v>160000</v>
      </c>
      <c r="P4143" s="81"/>
      <c r="Q4143" s="33"/>
      <c r="R4143" s="39" t="s">
        <v>2209</v>
      </c>
    </row>
    <row r="4144" spans="1:18" ht="18" customHeight="1" x14ac:dyDescent="0.15">
      <c r="A4144" s="30">
        <v>10</v>
      </c>
      <c r="B4144" s="31" t="s">
        <v>2023</v>
      </c>
      <c r="C4144" s="31">
        <v>2</v>
      </c>
      <c r="D4144" s="31" t="s">
        <v>2097</v>
      </c>
      <c r="E4144" s="31">
        <v>1</v>
      </c>
      <c r="F4144" s="31" t="s">
        <v>2098</v>
      </c>
      <c r="G4144" s="32">
        <v>16</v>
      </c>
      <c r="H4144" s="32" t="s">
        <v>52</v>
      </c>
      <c r="I4144" s="32"/>
      <c r="J4144" s="83"/>
      <c r="K4144" s="98"/>
      <c r="L4144" s="98"/>
      <c r="M4144" s="98"/>
      <c r="N4144" s="83"/>
      <c r="O4144" s="33"/>
      <c r="P4144" s="81"/>
      <c r="Q4144" s="33"/>
      <c r="R4144" s="39" t="s">
        <v>2209</v>
      </c>
    </row>
    <row r="4145" spans="1:18" ht="18" customHeight="1" x14ac:dyDescent="0.15">
      <c r="A4145" s="30">
        <v>10</v>
      </c>
      <c r="B4145" s="31" t="s">
        <v>2023</v>
      </c>
      <c r="C4145" s="31">
        <v>2</v>
      </c>
      <c r="D4145" s="31" t="s">
        <v>2097</v>
      </c>
      <c r="E4145" s="31">
        <v>1</v>
      </c>
      <c r="F4145" s="31" t="s">
        <v>2098</v>
      </c>
      <c r="G4145" s="31">
        <v>16</v>
      </c>
      <c r="H4145" s="31" t="s">
        <v>52</v>
      </c>
      <c r="I4145" s="32">
        <v>1</v>
      </c>
      <c r="J4145" s="83" t="s">
        <v>53</v>
      </c>
      <c r="K4145" s="98">
        <v>18</v>
      </c>
      <c r="L4145" s="98">
        <v>10</v>
      </c>
      <c r="M4145" s="98">
        <f>K4145-L4145</f>
        <v>8</v>
      </c>
      <c r="N4145" s="83" t="s">
        <v>2221</v>
      </c>
      <c r="O4145" s="98">
        <v>18000</v>
      </c>
      <c r="P4145" s="81"/>
      <c r="Q4145" s="33"/>
      <c r="R4145" s="39" t="s">
        <v>2209</v>
      </c>
    </row>
    <row r="4146" spans="1:18" s="6" customFormat="1" ht="18" customHeight="1" x14ac:dyDescent="0.15">
      <c r="A4146" s="13">
        <v>10</v>
      </c>
      <c r="B4146" s="14" t="s">
        <v>3104</v>
      </c>
      <c r="C4146" s="19">
        <v>2</v>
      </c>
      <c r="D4146" s="14" t="s">
        <v>2097</v>
      </c>
      <c r="E4146" s="20">
        <v>2</v>
      </c>
      <c r="F4146" s="21" t="s">
        <v>3113</v>
      </c>
      <c r="G4146" s="20"/>
      <c r="H4146" s="21"/>
      <c r="I4146" s="20"/>
      <c r="J4146" s="20"/>
      <c r="K4146" s="22">
        <f>IF(C4146="",SUMIFS($K4147:$K$6096,$A4147:$A$6096,A4146,$E4147:$E$6096,""),IF(E4146="",SUMIFS($K4147:$K$6096,$A4147:$A$6096,A4146,$C4147:$C$6096,C4146,$G4147:$G$6096,""),IF(G4146="",SUMIFS($K4147:$K$6096,$A4147:$A$6096,A4146,$C4147:$C$6096,C4146,$E4147:$E$6096,E4146,$R4147:$R$6096,R4146),IF(I4146="",SUMIFS($K4147:$K$6096,$A4147:$A$6096,A4146,$C4147:$C$6096,C4146,$E4147:$E$6096,E4146,$G4147:$G$6096,G4146,$R4147:$R$6096,R4146),0))))</f>
        <v>13594</v>
      </c>
      <c r="L4146" s="22">
        <f>IF(C4146="",SUMIFS($L4147:$L$6096,$A4147:$A$6096,A4146,$E4147:$E$6096,""),IF(E4146="",SUMIFS($L4147:$L$6096,$A4147:$A$6096,A4146,$C4147:$C$6096,C4146,$G4147:$G$6096,""),IF(G4146="",SUMIFS($L4147:$L$6096,$A4147:$A$6096,A4146,$C4147:$C$6096,C4146,$E4147:$E$6096,E4146,$R4147:$R$6096,R4146),IF(I4146="",SUMIFS($L4147:$L$6096,$A4147:$A$6096,A4146,$C4147:$C$6096,C4146,$E4147:$E$6096,E4146,$G4147:$G$6096,G4146,$R4147:$R$6096,R4146),0))))</f>
        <v>14229</v>
      </c>
      <c r="M4146" s="22">
        <f t="shared" ref="M4146" si="252">K4146-L4146</f>
        <v>-635</v>
      </c>
      <c r="N4146" s="77"/>
      <c r="O4146" s="23"/>
      <c r="P4146" s="60"/>
      <c r="Q4146" s="73">
        <f>IF(C4146="",SUMIFS($Q4147:$Q$6096,$A4147:$A$6096,A4146,$E4147:$E$6096,""),IF(E4146="",SUMIFS($Q4147:$Q$6096,$A4147:$A$6096,A4146,$C4147:$C$6096,C4146,$G4147:$G$6096,""),IF(G4146="",SUMIFS($Q4147:$Q$6096,$A4147:$A$6096,A4146,$C4147:$C$6096,C4146,$E4147:$E$6096,E4146,$R4147:$R$6096,R4146),IF(I4146="",SUMIFS($Q4147:$Q$6096,$A4147:$A$6096,A4146,$C4147:$C$6096,C4146,$E4147:$E$6096,E4146,$G4147:$G$6096,G4146,$R4147:$R$6096,R4146),0))))</f>
        <v>232</v>
      </c>
      <c r="R4146" s="61" t="s">
        <v>3106</v>
      </c>
    </row>
    <row r="4147" spans="1:18" ht="18" customHeight="1" x14ac:dyDescent="0.15">
      <c r="A4147" s="30">
        <v>10</v>
      </c>
      <c r="B4147" s="31" t="s">
        <v>2023</v>
      </c>
      <c r="C4147" s="31">
        <v>2</v>
      </c>
      <c r="D4147" s="31" t="s">
        <v>2097</v>
      </c>
      <c r="E4147" s="31">
        <v>2</v>
      </c>
      <c r="F4147" s="31" t="s">
        <v>2222</v>
      </c>
      <c r="G4147" s="32">
        <v>8</v>
      </c>
      <c r="H4147" s="32" t="s">
        <v>77</v>
      </c>
      <c r="I4147" s="32"/>
      <c r="J4147" s="83"/>
      <c r="K4147" s="98"/>
      <c r="L4147" s="98"/>
      <c r="M4147" s="98"/>
      <c r="N4147" s="83"/>
      <c r="O4147" s="33"/>
      <c r="P4147" s="81" t="s">
        <v>4915</v>
      </c>
      <c r="Q4147" s="33">
        <v>84</v>
      </c>
      <c r="R4147" s="39" t="s">
        <v>2027</v>
      </c>
    </row>
    <row r="4148" spans="1:18" ht="18" customHeight="1" x14ac:dyDescent="0.15">
      <c r="A4148" s="30">
        <v>10</v>
      </c>
      <c r="B4148" s="31" t="s">
        <v>2023</v>
      </c>
      <c r="C4148" s="31">
        <v>2</v>
      </c>
      <c r="D4148" s="31" t="s">
        <v>2097</v>
      </c>
      <c r="E4148" s="31">
        <v>2</v>
      </c>
      <c r="F4148" s="31" t="s">
        <v>2222</v>
      </c>
      <c r="G4148" s="31">
        <v>8</v>
      </c>
      <c r="H4148" s="31" t="s">
        <v>77</v>
      </c>
      <c r="I4148" s="32">
        <v>11</v>
      </c>
      <c r="J4148" s="83" t="s">
        <v>78</v>
      </c>
      <c r="K4148" s="98">
        <v>319</v>
      </c>
      <c r="L4148" s="98">
        <v>375</v>
      </c>
      <c r="M4148" s="98">
        <f>K4148-L4148</f>
        <v>-56</v>
      </c>
      <c r="N4148" s="83" t="s">
        <v>3840</v>
      </c>
      <c r="O4148" s="98">
        <v>27000</v>
      </c>
      <c r="P4148" s="81" t="s">
        <v>4916</v>
      </c>
      <c r="Q4148" s="33"/>
      <c r="R4148" s="39" t="s">
        <v>2027</v>
      </c>
    </row>
    <row r="4149" spans="1:18" ht="18" customHeight="1" x14ac:dyDescent="0.15">
      <c r="A4149" s="30">
        <v>10</v>
      </c>
      <c r="B4149" s="31" t="s">
        <v>2023</v>
      </c>
      <c r="C4149" s="31">
        <v>2</v>
      </c>
      <c r="D4149" s="31" t="s">
        <v>2097</v>
      </c>
      <c r="E4149" s="31">
        <v>2</v>
      </c>
      <c r="F4149" s="31" t="s">
        <v>2222</v>
      </c>
      <c r="G4149" s="31">
        <v>8</v>
      </c>
      <c r="H4149" s="31" t="s">
        <v>77</v>
      </c>
      <c r="I4149" s="31">
        <v>11</v>
      </c>
      <c r="J4149" s="84" t="s">
        <v>78</v>
      </c>
      <c r="K4149" s="98"/>
      <c r="L4149" s="98"/>
      <c r="M4149" s="98"/>
      <c r="N4149" s="83" t="s">
        <v>3841</v>
      </c>
      <c r="O4149" s="98">
        <v>30000</v>
      </c>
      <c r="P4149" s="81" t="s">
        <v>4917</v>
      </c>
      <c r="Q4149" s="33">
        <v>148</v>
      </c>
      <c r="R4149" s="39" t="s">
        <v>2027</v>
      </c>
    </row>
    <row r="4150" spans="1:18" ht="18" customHeight="1" x14ac:dyDescent="0.15">
      <c r="A4150" s="30">
        <v>10</v>
      </c>
      <c r="B4150" s="31" t="s">
        <v>2023</v>
      </c>
      <c r="C4150" s="31">
        <v>2</v>
      </c>
      <c r="D4150" s="31" t="s">
        <v>2097</v>
      </c>
      <c r="E4150" s="31">
        <v>2</v>
      </c>
      <c r="F4150" s="31" t="s">
        <v>2222</v>
      </c>
      <c r="G4150" s="31">
        <v>8</v>
      </c>
      <c r="H4150" s="31" t="s">
        <v>77</v>
      </c>
      <c r="I4150" s="31">
        <v>11</v>
      </c>
      <c r="J4150" s="84" t="s">
        <v>78</v>
      </c>
      <c r="K4150" s="98"/>
      <c r="L4150" s="98"/>
      <c r="M4150" s="98"/>
      <c r="N4150" s="83" t="s">
        <v>2223</v>
      </c>
      <c r="O4150" s="98">
        <v>10000</v>
      </c>
      <c r="P4150" s="81" t="s">
        <v>4918</v>
      </c>
      <c r="Q4150" s="33"/>
      <c r="R4150" s="39" t="s">
        <v>2027</v>
      </c>
    </row>
    <row r="4151" spans="1:18" ht="18" customHeight="1" x14ac:dyDescent="0.15">
      <c r="A4151" s="30">
        <v>10</v>
      </c>
      <c r="B4151" s="31" t="s">
        <v>2023</v>
      </c>
      <c r="C4151" s="31">
        <v>2</v>
      </c>
      <c r="D4151" s="31" t="s">
        <v>2097</v>
      </c>
      <c r="E4151" s="31">
        <v>2</v>
      </c>
      <c r="F4151" s="31" t="s">
        <v>2222</v>
      </c>
      <c r="G4151" s="31">
        <v>8</v>
      </c>
      <c r="H4151" s="31" t="s">
        <v>77</v>
      </c>
      <c r="I4151" s="31">
        <v>11</v>
      </c>
      <c r="J4151" s="84" t="s">
        <v>78</v>
      </c>
      <c r="K4151" s="98"/>
      <c r="L4151" s="98"/>
      <c r="M4151" s="98"/>
      <c r="N4151" s="83" t="s">
        <v>3842</v>
      </c>
      <c r="O4151" s="98">
        <v>252000</v>
      </c>
      <c r="P4151" s="81"/>
      <c r="Q4151" s="33"/>
      <c r="R4151" s="39" t="s">
        <v>2027</v>
      </c>
    </row>
    <row r="4152" spans="1:18" ht="18" customHeight="1" x14ac:dyDescent="0.15">
      <c r="A4152" s="30">
        <v>10</v>
      </c>
      <c r="B4152" s="31" t="s">
        <v>2023</v>
      </c>
      <c r="C4152" s="31">
        <v>2</v>
      </c>
      <c r="D4152" s="31" t="s">
        <v>2097</v>
      </c>
      <c r="E4152" s="31">
        <v>2</v>
      </c>
      <c r="F4152" s="31" t="s">
        <v>2222</v>
      </c>
      <c r="G4152" s="32">
        <v>9</v>
      </c>
      <c r="H4152" s="32" t="s">
        <v>30</v>
      </c>
      <c r="I4152" s="32"/>
      <c r="J4152" s="83"/>
      <c r="K4152" s="98"/>
      <c r="L4152" s="98"/>
      <c r="M4152" s="98"/>
      <c r="N4152" s="83"/>
      <c r="O4152" s="33"/>
      <c r="P4152" s="81"/>
      <c r="Q4152" s="33"/>
      <c r="R4152" s="39" t="s">
        <v>2027</v>
      </c>
    </row>
    <row r="4153" spans="1:18" ht="18" customHeight="1" x14ac:dyDescent="0.15">
      <c r="A4153" s="30">
        <v>10</v>
      </c>
      <c r="B4153" s="31" t="s">
        <v>2023</v>
      </c>
      <c r="C4153" s="31">
        <v>2</v>
      </c>
      <c r="D4153" s="31" t="s">
        <v>2097</v>
      </c>
      <c r="E4153" s="31">
        <v>2</v>
      </c>
      <c r="F4153" s="31" t="s">
        <v>2222</v>
      </c>
      <c r="G4153" s="31">
        <v>9</v>
      </c>
      <c r="H4153" s="31" t="s">
        <v>30</v>
      </c>
      <c r="I4153" s="32">
        <v>1</v>
      </c>
      <c r="J4153" s="83" t="s">
        <v>80</v>
      </c>
      <c r="K4153" s="98">
        <v>15</v>
      </c>
      <c r="L4153" s="98">
        <v>18</v>
      </c>
      <c r="M4153" s="98">
        <f>K4153-L4153</f>
        <v>-3</v>
      </c>
      <c r="N4153" s="83" t="s">
        <v>3843</v>
      </c>
      <c r="O4153" s="98">
        <v>14400</v>
      </c>
      <c r="P4153" s="81"/>
      <c r="Q4153" s="33"/>
      <c r="R4153" s="39" t="s">
        <v>2027</v>
      </c>
    </row>
    <row r="4154" spans="1:18" ht="18" customHeight="1" x14ac:dyDescent="0.15">
      <c r="A4154" s="30">
        <v>10</v>
      </c>
      <c r="B4154" s="31" t="s">
        <v>2023</v>
      </c>
      <c r="C4154" s="31">
        <v>2</v>
      </c>
      <c r="D4154" s="31" t="s">
        <v>2097</v>
      </c>
      <c r="E4154" s="31">
        <v>2</v>
      </c>
      <c r="F4154" s="31" t="s">
        <v>2222</v>
      </c>
      <c r="G4154" s="32">
        <v>11</v>
      </c>
      <c r="H4154" s="32" t="s">
        <v>33</v>
      </c>
      <c r="I4154" s="32"/>
      <c r="J4154" s="83"/>
      <c r="K4154" s="98"/>
      <c r="L4154" s="98"/>
      <c r="M4154" s="98"/>
      <c r="N4154" s="83"/>
      <c r="O4154" s="33"/>
      <c r="P4154" s="81"/>
      <c r="Q4154" s="33"/>
      <c r="R4154" s="39" t="s">
        <v>2027</v>
      </c>
    </row>
    <row r="4155" spans="1:18" ht="18" customHeight="1" x14ac:dyDescent="0.15">
      <c r="A4155" s="30">
        <v>10</v>
      </c>
      <c r="B4155" s="31" t="s">
        <v>2023</v>
      </c>
      <c r="C4155" s="31">
        <v>2</v>
      </c>
      <c r="D4155" s="31" t="s">
        <v>2097</v>
      </c>
      <c r="E4155" s="31">
        <v>2</v>
      </c>
      <c r="F4155" s="31" t="s">
        <v>2222</v>
      </c>
      <c r="G4155" s="31">
        <v>11</v>
      </c>
      <c r="H4155" s="31" t="s">
        <v>33</v>
      </c>
      <c r="I4155" s="32">
        <v>6</v>
      </c>
      <c r="J4155" s="83" t="s">
        <v>48</v>
      </c>
      <c r="K4155" s="98">
        <v>307</v>
      </c>
      <c r="L4155" s="98">
        <v>80</v>
      </c>
      <c r="M4155" s="98">
        <f>K4155-L4155</f>
        <v>227</v>
      </c>
      <c r="N4155" s="83" t="s">
        <v>4530</v>
      </c>
      <c r="O4155" s="98">
        <v>200000</v>
      </c>
      <c r="P4155" s="81"/>
      <c r="Q4155" s="33"/>
      <c r="R4155" s="39" t="s">
        <v>2027</v>
      </c>
    </row>
    <row r="4156" spans="1:18" ht="18" customHeight="1" x14ac:dyDescent="0.15">
      <c r="A4156" s="30">
        <v>10</v>
      </c>
      <c r="B4156" s="31" t="s">
        <v>2023</v>
      </c>
      <c r="C4156" s="31">
        <v>2</v>
      </c>
      <c r="D4156" s="31" t="s">
        <v>2097</v>
      </c>
      <c r="E4156" s="31">
        <v>2</v>
      </c>
      <c r="F4156" s="31" t="s">
        <v>2222</v>
      </c>
      <c r="G4156" s="31">
        <v>11</v>
      </c>
      <c r="H4156" s="31" t="s">
        <v>33</v>
      </c>
      <c r="I4156" s="31">
        <v>6</v>
      </c>
      <c r="J4156" s="84" t="s">
        <v>48</v>
      </c>
      <c r="K4156" s="98"/>
      <c r="L4156" s="98"/>
      <c r="M4156" s="98"/>
      <c r="N4156" s="83" t="s">
        <v>2224</v>
      </c>
      <c r="O4156" s="98">
        <v>106128</v>
      </c>
      <c r="P4156" s="81"/>
      <c r="Q4156" s="33"/>
      <c r="R4156" s="39" t="s">
        <v>2027</v>
      </c>
    </row>
    <row r="4157" spans="1:18" ht="18" customHeight="1" x14ac:dyDescent="0.15">
      <c r="A4157" s="30">
        <v>10</v>
      </c>
      <c r="B4157" s="31" t="s">
        <v>2023</v>
      </c>
      <c r="C4157" s="31">
        <v>2</v>
      </c>
      <c r="D4157" s="31" t="s">
        <v>2097</v>
      </c>
      <c r="E4157" s="31">
        <v>2</v>
      </c>
      <c r="F4157" s="31" t="s">
        <v>2222</v>
      </c>
      <c r="G4157" s="32">
        <v>13</v>
      </c>
      <c r="H4157" s="32" t="s">
        <v>39</v>
      </c>
      <c r="I4157" s="32"/>
      <c r="J4157" s="83"/>
      <c r="K4157" s="98"/>
      <c r="L4157" s="98"/>
      <c r="M4157" s="98"/>
      <c r="N4157" s="83"/>
      <c r="O4157" s="33"/>
      <c r="P4157" s="81"/>
      <c r="Q4157" s="33"/>
      <c r="R4157" s="39" t="s">
        <v>2027</v>
      </c>
    </row>
    <row r="4158" spans="1:18" ht="18" customHeight="1" x14ac:dyDescent="0.15">
      <c r="A4158" s="30">
        <v>10</v>
      </c>
      <c r="B4158" s="31" t="s">
        <v>2023</v>
      </c>
      <c r="C4158" s="31">
        <v>2</v>
      </c>
      <c r="D4158" s="31" t="s">
        <v>2097</v>
      </c>
      <c r="E4158" s="31">
        <v>2</v>
      </c>
      <c r="F4158" s="31" t="s">
        <v>2222</v>
      </c>
      <c r="G4158" s="31">
        <v>13</v>
      </c>
      <c r="H4158" s="31" t="s">
        <v>39</v>
      </c>
      <c r="I4158" s="32">
        <v>21</v>
      </c>
      <c r="J4158" s="83" t="s">
        <v>117</v>
      </c>
      <c r="K4158" s="98">
        <v>5308</v>
      </c>
      <c r="L4158" s="98">
        <v>5032</v>
      </c>
      <c r="M4158" s="98">
        <f t="shared" ref="M4158:M4159" si="253">K4158-L4158</f>
        <v>276</v>
      </c>
      <c r="N4158" s="83" t="s">
        <v>2225</v>
      </c>
      <c r="O4158" s="98">
        <v>5307500</v>
      </c>
      <c r="P4158" s="81"/>
      <c r="Q4158" s="33"/>
      <c r="R4158" s="39" t="s">
        <v>2027</v>
      </c>
    </row>
    <row r="4159" spans="1:18" ht="18" customHeight="1" x14ac:dyDescent="0.15">
      <c r="A4159" s="30">
        <v>10</v>
      </c>
      <c r="B4159" s="31" t="s">
        <v>2023</v>
      </c>
      <c r="C4159" s="31">
        <v>2</v>
      </c>
      <c r="D4159" s="31" t="s">
        <v>2097</v>
      </c>
      <c r="E4159" s="31">
        <v>2</v>
      </c>
      <c r="F4159" s="31" t="s">
        <v>2222</v>
      </c>
      <c r="G4159" s="31">
        <v>13</v>
      </c>
      <c r="H4159" s="31" t="s">
        <v>39</v>
      </c>
      <c r="I4159" s="32">
        <v>51</v>
      </c>
      <c r="J4159" s="83" t="s">
        <v>175</v>
      </c>
      <c r="K4159" s="98">
        <v>2060</v>
      </c>
      <c r="L4159" s="98">
        <v>288</v>
      </c>
      <c r="M4159" s="98">
        <f t="shared" si="253"/>
        <v>1772</v>
      </c>
      <c r="N4159" s="83" t="s">
        <v>2226</v>
      </c>
      <c r="O4159" s="98"/>
      <c r="P4159" s="81"/>
      <c r="Q4159" s="33"/>
      <c r="R4159" s="39" t="s">
        <v>2027</v>
      </c>
    </row>
    <row r="4160" spans="1:18" ht="18" customHeight="1" x14ac:dyDescent="0.15">
      <c r="A4160" s="30">
        <v>10</v>
      </c>
      <c r="B4160" s="31" t="s">
        <v>2023</v>
      </c>
      <c r="C4160" s="31">
        <v>2</v>
      </c>
      <c r="D4160" s="31" t="s">
        <v>2097</v>
      </c>
      <c r="E4160" s="31">
        <v>2</v>
      </c>
      <c r="F4160" s="31" t="s">
        <v>2222</v>
      </c>
      <c r="G4160" s="31">
        <v>13</v>
      </c>
      <c r="H4160" s="31" t="s">
        <v>39</v>
      </c>
      <c r="I4160" s="31">
        <v>51</v>
      </c>
      <c r="J4160" s="84" t="s">
        <v>175</v>
      </c>
      <c r="K4160" s="98"/>
      <c r="L4160" s="98"/>
      <c r="M4160" s="98"/>
      <c r="N4160" s="83" t="s">
        <v>7249</v>
      </c>
      <c r="O4160" s="98">
        <v>1056000</v>
      </c>
      <c r="P4160" s="81"/>
      <c r="Q4160" s="33"/>
      <c r="R4160" s="39" t="s">
        <v>2027</v>
      </c>
    </row>
    <row r="4161" spans="1:18" ht="18" customHeight="1" x14ac:dyDescent="0.15">
      <c r="A4161" s="30">
        <v>10</v>
      </c>
      <c r="B4161" s="31" t="s">
        <v>2023</v>
      </c>
      <c r="C4161" s="31">
        <v>2</v>
      </c>
      <c r="D4161" s="31" t="s">
        <v>2097</v>
      </c>
      <c r="E4161" s="31">
        <v>2</v>
      </c>
      <c r="F4161" s="31" t="s">
        <v>2222</v>
      </c>
      <c r="G4161" s="31">
        <v>13</v>
      </c>
      <c r="H4161" s="31" t="s">
        <v>39</v>
      </c>
      <c r="I4161" s="31">
        <v>51</v>
      </c>
      <c r="J4161" s="84" t="s">
        <v>175</v>
      </c>
      <c r="K4161" s="98"/>
      <c r="L4161" s="98"/>
      <c r="M4161" s="98"/>
      <c r="N4161" s="83" t="s">
        <v>2227</v>
      </c>
      <c r="O4161" s="98"/>
      <c r="P4161" s="81"/>
      <c r="Q4161" s="33"/>
      <c r="R4161" s="39" t="s">
        <v>2027</v>
      </c>
    </row>
    <row r="4162" spans="1:18" ht="18" customHeight="1" x14ac:dyDescent="0.15">
      <c r="A4162" s="30">
        <v>10</v>
      </c>
      <c r="B4162" s="31" t="s">
        <v>2023</v>
      </c>
      <c r="C4162" s="31">
        <v>2</v>
      </c>
      <c r="D4162" s="31" t="s">
        <v>2097</v>
      </c>
      <c r="E4162" s="31">
        <v>2</v>
      </c>
      <c r="F4162" s="31" t="s">
        <v>2222</v>
      </c>
      <c r="G4162" s="31">
        <v>13</v>
      </c>
      <c r="H4162" s="31" t="s">
        <v>39</v>
      </c>
      <c r="I4162" s="31">
        <v>51</v>
      </c>
      <c r="J4162" s="84" t="s">
        <v>175</v>
      </c>
      <c r="K4162" s="98"/>
      <c r="L4162" s="98"/>
      <c r="M4162" s="98"/>
      <c r="N4162" s="83" t="s">
        <v>7250</v>
      </c>
      <c r="O4162" s="98">
        <v>1003200</v>
      </c>
      <c r="P4162" s="81"/>
      <c r="Q4162" s="33"/>
      <c r="R4162" s="39" t="s">
        <v>2027</v>
      </c>
    </row>
    <row r="4163" spans="1:18" ht="18" customHeight="1" x14ac:dyDescent="0.15">
      <c r="A4163" s="30">
        <v>10</v>
      </c>
      <c r="B4163" s="31" t="s">
        <v>2023</v>
      </c>
      <c r="C4163" s="31">
        <v>2</v>
      </c>
      <c r="D4163" s="31" t="s">
        <v>2097</v>
      </c>
      <c r="E4163" s="31">
        <v>2</v>
      </c>
      <c r="F4163" s="31" t="s">
        <v>2222</v>
      </c>
      <c r="G4163" s="32">
        <v>14</v>
      </c>
      <c r="H4163" s="32" t="s">
        <v>40</v>
      </c>
      <c r="I4163" s="32"/>
      <c r="J4163" s="83"/>
      <c r="K4163" s="98"/>
      <c r="L4163" s="98"/>
      <c r="M4163" s="98"/>
      <c r="N4163" s="83"/>
      <c r="O4163" s="33"/>
      <c r="P4163" s="81"/>
      <c r="Q4163" s="33"/>
      <c r="R4163" s="39" t="s">
        <v>2027</v>
      </c>
    </row>
    <row r="4164" spans="1:18" ht="18" customHeight="1" x14ac:dyDescent="0.15">
      <c r="A4164" s="30">
        <v>10</v>
      </c>
      <c r="B4164" s="31" t="s">
        <v>2023</v>
      </c>
      <c r="C4164" s="31">
        <v>2</v>
      </c>
      <c r="D4164" s="31" t="s">
        <v>2097</v>
      </c>
      <c r="E4164" s="31">
        <v>2</v>
      </c>
      <c r="F4164" s="31" t="s">
        <v>2222</v>
      </c>
      <c r="G4164" s="31">
        <v>14</v>
      </c>
      <c r="H4164" s="31" t="s">
        <v>40</v>
      </c>
      <c r="I4164" s="32">
        <v>1</v>
      </c>
      <c r="J4164" s="83" t="s">
        <v>41</v>
      </c>
      <c r="K4164" s="98">
        <v>279</v>
      </c>
      <c r="L4164" s="98">
        <v>329</v>
      </c>
      <c r="M4164" s="98">
        <f>K4164-L4164</f>
        <v>-50</v>
      </c>
      <c r="N4164" s="83" t="s">
        <v>4531</v>
      </c>
      <c r="O4164" s="98">
        <v>150000</v>
      </c>
      <c r="P4164" s="81"/>
      <c r="Q4164" s="33"/>
      <c r="R4164" s="39" t="s">
        <v>2027</v>
      </c>
    </row>
    <row r="4165" spans="1:18" ht="18" customHeight="1" x14ac:dyDescent="0.15">
      <c r="A4165" s="30">
        <v>10</v>
      </c>
      <c r="B4165" s="31" t="s">
        <v>2023</v>
      </c>
      <c r="C4165" s="31">
        <v>2</v>
      </c>
      <c r="D4165" s="31" t="s">
        <v>2097</v>
      </c>
      <c r="E4165" s="31">
        <v>2</v>
      </c>
      <c r="F4165" s="31" t="s">
        <v>2222</v>
      </c>
      <c r="G4165" s="31">
        <v>14</v>
      </c>
      <c r="H4165" s="31" t="s">
        <v>40</v>
      </c>
      <c r="I4165" s="31">
        <v>1</v>
      </c>
      <c r="J4165" s="84" t="s">
        <v>41</v>
      </c>
      <c r="K4165" s="98"/>
      <c r="L4165" s="98"/>
      <c r="M4165" s="98"/>
      <c r="N4165" s="83" t="s">
        <v>3844</v>
      </c>
      <c r="O4165" s="98">
        <v>25000</v>
      </c>
      <c r="P4165" s="81"/>
      <c r="Q4165" s="33"/>
      <c r="R4165" s="39" t="s">
        <v>2027</v>
      </c>
    </row>
    <row r="4166" spans="1:18" ht="18" customHeight="1" x14ac:dyDescent="0.15">
      <c r="A4166" s="30">
        <v>10</v>
      </c>
      <c r="B4166" s="31" t="s">
        <v>2023</v>
      </c>
      <c r="C4166" s="31">
        <v>2</v>
      </c>
      <c r="D4166" s="31" t="s">
        <v>2097</v>
      </c>
      <c r="E4166" s="31">
        <v>2</v>
      </c>
      <c r="F4166" s="31" t="s">
        <v>2222</v>
      </c>
      <c r="G4166" s="31">
        <v>14</v>
      </c>
      <c r="H4166" s="31" t="s">
        <v>40</v>
      </c>
      <c r="I4166" s="31">
        <v>1</v>
      </c>
      <c r="J4166" s="84" t="s">
        <v>41</v>
      </c>
      <c r="K4166" s="98"/>
      <c r="L4166" s="98"/>
      <c r="M4166" s="98"/>
      <c r="N4166" s="83" t="s">
        <v>2228</v>
      </c>
      <c r="O4166" s="98">
        <v>50000</v>
      </c>
      <c r="P4166" s="81"/>
      <c r="Q4166" s="33"/>
      <c r="R4166" s="39" t="s">
        <v>2027</v>
      </c>
    </row>
    <row r="4167" spans="1:18" ht="18" customHeight="1" x14ac:dyDescent="0.15">
      <c r="A4167" s="30">
        <v>10</v>
      </c>
      <c r="B4167" s="31" t="s">
        <v>2023</v>
      </c>
      <c r="C4167" s="31">
        <v>2</v>
      </c>
      <c r="D4167" s="31" t="s">
        <v>2097</v>
      </c>
      <c r="E4167" s="31">
        <v>2</v>
      </c>
      <c r="F4167" s="31" t="s">
        <v>2222</v>
      </c>
      <c r="G4167" s="31">
        <v>14</v>
      </c>
      <c r="H4167" s="31" t="s">
        <v>40</v>
      </c>
      <c r="I4167" s="31">
        <v>1</v>
      </c>
      <c r="J4167" s="84" t="s">
        <v>41</v>
      </c>
      <c r="K4167" s="98"/>
      <c r="L4167" s="98"/>
      <c r="M4167" s="98"/>
      <c r="N4167" s="83" t="s">
        <v>2229</v>
      </c>
      <c r="O4167" s="98">
        <v>54000</v>
      </c>
      <c r="P4167" s="81"/>
      <c r="Q4167" s="33"/>
      <c r="R4167" s="39" t="s">
        <v>2027</v>
      </c>
    </row>
    <row r="4168" spans="1:18" ht="18" customHeight="1" x14ac:dyDescent="0.15">
      <c r="A4168" s="30">
        <v>10</v>
      </c>
      <c r="B4168" s="31" t="s">
        <v>2023</v>
      </c>
      <c r="C4168" s="31">
        <v>2</v>
      </c>
      <c r="D4168" s="31" t="s">
        <v>2097</v>
      </c>
      <c r="E4168" s="31">
        <v>2</v>
      </c>
      <c r="F4168" s="31" t="s">
        <v>2222</v>
      </c>
      <c r="G4168" s="31">
        <v>14</v>
      </c>
      <c r="H4168" s="31" t="s">
        <v>40</v>
      </c>
      <c r="I4168" s="32">
        <v>9</v>
      </c>
      <c r="J4168" s="83" t="s">
        <v>2230</v>
      </c>
      <c r="K4168" s="98">
        <v>200</v>
      </c>
      <c r="L4168" s="98">
        <v>200</v>
      </c>
      <c r="M4168" s="98">
        <f>K4168-L4168</f>
        <v>0</v>
      </c>
      <c r="N4168" s="83" t="s">
        <v>2231</v>
      </c>
      <c r="O4168" s="98">
        <v>100000</v>
      </c>
      <c r="P4168" s="81"/>
      <c r="Q4168" s="33"/>
      <c r="R4168" s="39" t="s">
        <v>2027</v>
      </c>
    </row>
    <row r="4169" spans="1:18" ht="18" customHeight="1" x14ac:dyDescent="0.15">
      <c r="A4169" s="30">
        <v>10</v>
      </c>
      <c r="B4169" s="31" t="s">
        <v>2023</v>
      </c>
      <c r="C4169" s="31">
        <v>2</v>
      </c>
      <c r="D4169" s="31" t="s">
        <v>2097</v>
      </c>
      <c r="E4169" s="31">
        <v>2</v>
      </c>
      <c r="F4169" s="31" t="s">
        <v>2222</v>
      </c>
      <c r="G4169" s="31">
        <v>14</v>
      </c>
      <c r="H4169" s="31" t="s">
        <v>40</v>
      </c>
      <c r="I4169" s="31">
        <v>9</v>
      </c>
      <c r="J4169" s="84" t="s">
        <v>2230</v>
      </c>
      <c r="K4169" s="98"/>
      <c r="L4169" s="98"/>
      <c r="M4169" s="98"/>
      <c r="N4169" s="83" t="s">
        <v>2232</v>
      </c>
      <c r="O4169" s="98">
        <v>100000</v>
      </c>
      <c r="P4169" s="81"/>
      <c r="Q4169" s="33"/>
      <c r="R4169" s="39" t="s">
        <v>2027</v>
      </c>
    </row>
    <row r="4170" spans="1:18" ht="18" customHeight="1" x14ac:dyDescent="0.15">
      <c r="A4170" s="30">
        <v>10</v>
      </c>
      <c r="B4170" s="31" t="s">
        <v>2023</v>
      </c>
      <c r="C4170" s="31">
        <v>2</v>
      </c>
      <c r="D4170" s="31" t="s">
        <v>2097</v>
      </c>
      <c r="E4170" s="31">
        <v>2</v>
      </c>
      <c r="F4170" s="31" t="s">
        <v>2222</v>
      </c>
      <c r="G4170" s="31">
        <v>14</v>
      </c>
      <c r="H4170" s="31" t="s">
        <v>40</v>
      </c>
      <c r="I4170" s="32">
        <v>41</v>
      </c>
      <c r="J4170" s="83" t="s">
        <v>182</v>
      </c>
      <c r="K4170" s="98">
        <v>2695</v>
      </c>
      <c r="L4170" s="98">
        <v>6036</v>
      </c>
      <c r="M4170" s="98">
        <f>K4170-L4170</f>
        <v>-3341</v>
      </c>
      <c r="N4170" s="83" t="s">
        <v>2233</v>
      </c>
      <c r="O4170" s="98">
        <v>1708452</v>
      </c>
      <c r="P4170" s="81"/>
      <c r="Q4170" s="33"/>
      <c r="R4170" s="39" t="s">
        <v>2027</v>
      </c>
    </row>
    <row r="4171" spans="1:18" ht="18" customHeight="1" x14ac:dyDescent="0.15">
      <c r="A4171" s="30">
        <v>10</v>
      </c>
      <c r="B4171" s="31" t="s">
        <v>2023</v>
      </c>
      <c r="C4171" s="31">
        <v>2</v>
      </c>
      <c r="D4171" s="31" t="s">
        <v>2097</v>
      </c>
      <c r="E4171" s="31">
        <v>2</v>
      </c>
      <c r="F4171" s="31" t="s">
        <v>2222</v>
      </c>
      <c r="G4171" s="31">
        <v>14</v>
      </c>
      <c r="H4171" s="31" t="s">
        <v>40</v>
      </c>
      <c r="I4171" s="31">
        <v>41</v>
      </c>
      <c r="J4171" s="84" t="s">
        <v>182</v>
      </c>
      <c r="K4171" s="98"/>
      <c r="L4171" s="98"/>
      <c r="M4171" s="98"/>
      <c r="N4171" s="83" t="s">
        <v>2234</v>
      </c>
      <c r="O4171" s="98"/>
      <c r="P4171" s="81"/>
      <c r="Q4171" s="33"/>
      <c r="R4171" s="39" t="s">
        <v>2027</v>
      </c>
    </row>
    <row r="4172" spans="1:18" ht="18" customHeight="1" x14ac:dyDescent="0.15">
      <c r="A4172" s="30">
        <v>10</v>
      </c>
      <c r="B4172" s="31" t="s">
        <v>2023</v>
      </c>
      <c r="C4172" s="31">
        <v>2</v>
      </c>
      <c r="D4172" s="31" t="s">
        <v>2097</v>
      </c>
      <c r="E4172" s="31">
        <v>2</v>
      </c>
      <c r="F4172" s="31" t="s">
        <v>2222</v>
      </c>
      <c r="G4172" s="31">
        <v>14</v>
      </c>
      <c r="H4172" s="31" t="s">
        <v>40</v>
      </c>
      <c r="I4172" s="31">
        <v>41</v>
      </c>
      <c r="J4172" s="84" t="s">
        <v>182</v>
      </c>
      <c r="K4172" s="98"/>
      <c r="L4172" s="98"/>
      <c r="M4172" s="98"/>
      <c r="N4172" s="83" t="s">
        <v>3845</v>
      </c>
      <c r="O4172" s="98">
        <v>280968</v>
      </c>
      <c r="P4172" s="81"/>
      <c r="Q4172" s="33"/>
      <c r="R4172" s="39" t="s">
        <v>2027</v>
      </c>
    </row>
    <row r="4173" spans="1:18" ht="18" customHeight="1" x14ac:dyDescent="0.15">
      <c r="A4173" s="30">
        <v>10</v>
      </c>
      <c r="B4173" s="31" t="s">
        <v>2023</v>
      </c>
      <c r="C4173" s="31">
        <v>2</v>
      </c>
      <c r="D4173" s="31" t="s">
        <v>2097</v>
      </c>
      <c r="E4173" s="31">
        <v>2</v>
      </c>
      <c r="F4173" s="31" t="s">
        <v>2222</v>
      </c>
      <c r="G4173" s="31">
        <v>14</v>
      </c>
      <c r="H4173" s="31" t="s">
        <v>40</v>
      </c>
      <c r="I4173" s="31">
        <v>41</v>
      </c>
      <c r="J4173" s="84" t="s">
        <v>182</v>
      </c>
      <c r="K4173" s="98"/>
      <c r="L4173" s="98"/>
      <c r="M4173" s="98"/>
      <c r="N4173" s="83" t="s">
        <v>2234</v>
      </c>
      <c r="O4173" s="98"/>
      <c r="P4173" s="81"/>
      <c r="Q4173" s="33"/>
      <c r="R4173" s="39" t="s">
        <v>2027</v>
      </c>
    </row>
    <row r="4174" spans="1:18" ht="18" customHeight="1" x14ac:dyDescent="0.15">
      <c r="A4174" s="30">
        <v>10</v>
      </c>
      <c r="B4174" s="31" t="s">
        <v>2023</v>
      </c>
      <c r="C4174" s="31">
        <v>2</v>
      </c>
      <c r="D4174" s="31" t="s">
        <v>2097</v>
      </c>
      <c r="E4174" s="31">
        <v>2</v>
      </c>
      <c r="F4174" s="31" t="s">
        <v>2222</v>
      </c>
      <c r="G4174" s="31">
        <v>14</v>
      </c>
      <c r="H4174" s="31" t="s">
        <v>40</v>
      </c>
      <c r="I4174" s="31">
        <v>41</v>
      </c>
      <c r="J4174" s="84" t="s">
        <v>182</v>
      </c>
      <c r="K4174" s="98"/>
      <c r="L4174" s="98"/>
      <c r="M4174" s="98"/>
      <c r="N4174" s="83" t="s">
        <v>3846</v>
      </c>
      <c r="O4174" s="98">
        <v>705430</v>
      </c>
      <c r="P4174" s="81"/>
      <c r="Q4174" s="33"/>
      <c r="R4174" s="39" t="s">
        <v>2027</v>
      </c>
    </row>
    <row r="4175" spans="1:18" ht="18" customHeight="1" x14ac:dyDescent="0.15">
      <c r="A4175" s="30">
        <v>10</v>
      </c>
      <c r="B4175" s="31" t="s">
        <v>2023</v>
      </c>
      <c r="C4175" s="31">
        <v>2</v>
      </c>
      <c r="D4175" s="31" t="s">
        <v>2097</v>
      </c>
      <c r="E4175" s="31">
        <v>2</v>
      </c>
      <c r="F4175" s="31" t="s">
        <v>2222</v>
      </c>
      <c r="G4175" s="32">
        <v>18</v>
      </c>
      <c r="H4175" s="32" t="s">
        <v>125</v>
      </c>
      <c r="I4175" s="32"/>
      <c r="J4175" s="83"/>
      <c r="K4175" s="98"/>
      <c r="L4175" s="98"/>
      <c r="M4175" s="98"/>
      <c r="N4175" s="83"/>
      <c r="O4175" s="33"/>
      <c r="P4175" s="81"/>
      <c r="Q4175" s="33"/>
      <c r="R4175" s="39" t="s">
        <v>2027</v>
      </c>
    </row>
    <row r="4176" spans="1:18" ht="18" customHeight="1" x14ac:dyDescent="0.15">
      <c r="A4176" s="30">
        <v>10</v>
      </c>
      <c r="B4176" s="31" t="s">
        <v>2023</v>
      </c>
      <c r="C4176" s="31">
        <v>2</v>
      </c>
      <c r="D4176" s="31" t="s">
        <v>2097</v>
      </c>
      <c r="E4176" s="31">
        <v>2</v>
      </c>
      <c r="F4176" s="31" t="s">
        <v>2222</v>
      </c>
      <c r="G4176" s="31">
        <v>18</v>
      </c>
      <c r="H4176" s="31" t="s">
        <v>125</v>
      </c>
      <c r="I4176" s="32">
        <v>41</v>
      </c>
      <c r="J4176" s="83" t="s">
        <v>2235</v>
      </c>
      <c r="K4176" s="98">
        <v>110</v>
      </c>
      <c r="L4176" s="98">
        <v>250</v>
      </c>
      <c r="M4176" s="98">
        <f>K4176-L4176</f>
        <v>-140</v>
      </c>
      <c r="N4176" s="83" t="s">
        <v>2236</v>
      </c>
      <c r="O4176" s="98">
        <v>100000</v>
      </c>
      <c r="P4176" s="81"/>
      <c r="Q4176" s="33"/>
      <c r="R4176" s="39" t="s">
        <v>2027</v>
      </c>
    </row>
    <row r="4177" spans="1:18" ht="18" customHeight="1" x14ac:dyDescent="0.15">
      <c r="A4177" s="30">
        <v>10</v>
      </c>
      <c r="B4177" s="31" t="s">
        <v>2023</v>
      </c>
      <c r="C4177" s="31">
        <v>2</v>
      </c>
      <c r="D4177" s="31" t="s">
        <v>2097</v>
      </c>
      <c r="E4177" s="31">
        <v>2</v>
      </c>
      <c r="F4177" s="31" t="s">
        <v>2222</v>
      </c>
      <c r="G4177" s="31">
        <v>18</v>
      </c>
      <c r="H4177" s="31" t="s">
        <v>125</v>
      </c>
      <c r="I4177" s="31">
        <v>41</v>
      </c>
      <c r="J4177" s="84" t="s">
        <v>2235</v>
      </c>
      <c r="K4177" s="98"/>
      <c r="L4177" s="98"/>
      <c r="M4177" s="98"/>
      <c r="N4177" s="83" t="s">
        <v>2237</v>
      </c>
      <c r="O4177" s="98">
        <v>10000</v>
      </c>
      <c r="P4177" s="81"/>
      <c r="Q4177" s="33"/>
      <c r="R4177" s="39" t="s">
        <v>2027</v>
      </c>
    </row>
    <row r="4178" spans="1:18" ht="18" customHeight="1" x14ac:dyDescent="0.15">
      <c r="A4178" s="30">
        <v>10</v>
      </c>
      <c r="B4178" s="31" t="s">
        <v>2023</v>
      </c>
      <c r="C4178" s="31">
        <v>2</v>
      </c>
      <c r="D4178" s="31" t="s">
        <v>2097</v>
      </c>
      <c r="E4178" s="31">
        <v>2</v>
      </c>
      <c r="F4178" s="31" t="s">
        <v>2222</v>
      </c>
      <c r="G4178" s="32">
        <v>20</v>
      </c>
      <c r="H4178" s="32" t="s">
        <v>879</v>
      </c>
      <c r="I4178" s="32"/>
      <c r="J4178" s="83"/>
      <c r="K4178" s="98"/>
      <c r="L4178" s="98"/>
      <c r="M4178" s="98"/>
      <c r="N4178" s="83"/>
      <c r="O4178" s="33"/>
      <c r="P4178" s="81"/>
      <c r="Q4178" s="33"/>
      <c r="R4178" s="39" t="s">
        <v>2027</v>
      </c>
    </row>
    <row r="4179" spans="1:18" ht="18" customHeight="1" x14ac:dyDescent="0.15">
      <c r="A4179" s="30">
        <v>10</v>
      </c>
      <c r="B4179" s="31" t="s">
        <v>2023</v>
      </c>
      <c r="C4179" s="31">
        <v>2</v>
      </c>
      <c r="D4179" s="31" t="s">
        <v>2097</v>
      </c>
      <c r="E4179" s="31">
        <v>2</v>
      </c>
      <c r="F4179" s="31" t="s">
        <v>2222</v>
      </c>
      <c r="G4179" s="31">
        <v>20</v>
      </c>
      <c r="H4179" s="31" t="s">
        <v>879</v>
      </c>
      <c r="I4179" s="32">
        <v>51</v>
      </c>
      <c r="J4179" s="83" t="s">
        <v>2238</v>
      </c>
      <c r="K4179" s="98">
        <v>791</v>
      </c>
      <c r="L4179" s="98">
        <v>687</v>
      </c>
      <c r="M4179" s="98">
        <f>K4179-L4179</f>
        <v>104</v>
      </c>
      <c r="N4179" s="83" t="s">
        <v>2239</v>
      </c>
      <c r="O4179" s="98">
        <v>790220</v>
      </c>
      <c r="P4179" s="81"/>
      <c r="Q4179" s="33"/>
      <c r="R4179" s="39" t="s">
        <v>2027</v>
      </c>
    </row>
    <row r="4180" spans="1:18" ht="18" customHeight="1" x14ac:dyDescent="0.15">
      <c r="A4180" s="30">
        <v>10</v>
      </c>
      <c r="B4180" s="31" t="s">
        <v>2023</v>
      </c>
      <c r="C4180" s="31">
        <v>2</v>
      </c>
      <c r="D4180" s="31" t="s">
        <v>2097</v>
      </c>
      <c r="E4180" s="31">
        <v>2</v>
      </c>
      <c r="F4180" s="31" t="s">
        <v>2222</v>
      </c>
      <c r="G4180" s="31">
        <v>20</v>
      </c>
      <c r="H4180" s="31" t="s">
        <v>879</v>
      </c>
      <c r="I4180" s="31">
        <v>51</v>
      </c>
      <c r="J4180" s="84" t="s">
        <v>2238</v>
      </c>
      <c r="K4180" s="98"/>
      <c r="L4180" s="98"/>
      <c r="M4180" s="98"/>
      <c r="N4180" s="83" t="s">
        <v>2240</v>
      </c>
      <c r="O4180" s="98"/>
      <c r="P4180" s="81"/>
      <c r="Q4180" s="33"/>
      <c r="R4180" s="39" t="s">
        <v>2027</v>
      </c>
    </row>
    <row r="4181" spans="1:18" ht="18" customHeight="1" x14ac:dyDescent="0.15">
      <c r="A4181" s="30">
        <v>10</v>
      </c>
      <c r="B4181" s="31" t="s">
        <v>2023</v>
      </c>
      <c r="C4181" s="31">
        <v>2</v>
      </c>
      <c r="D4181" s="31" t="s">
        <v>2097</v>
      </c>
      <c r="E4181" s="31">
        <v>2</v>
      </c>
      <c r="F4181" s="31" t="s">
        <v>2222</v>
      </c>
      <c r="G4181" s="31">
        <v>20</v>
      </c>
      <c r="H4181" s="31" t="s">
        <v>879</v>
      </c>
      <c r="I4181" s="31">
        <v>51</v>
      </c>
      <c r="J4181" s="84" t="s">
        <v>2238</v>
      </c>
      <c r="K4181" s="98"/>
      <c r="L4181" s="98"/>
      <c r="M4181" s="98"/>
      <c r="N4181" s="83" t="s">
        <v>2241</v>
      </c>
      <c r="O4181" s="98"/>
      <c r="P4181" s="81"/>
      <c r="Q4181" s="33"/>
      <c r="R4181" s="39" t="s">
        <v>2027</v>
      </c>
    </row>
    <row r="4182" spans="1:18" ht="18" customHeight="1" x14ac:dyDescent="0.15">
      <c r="A4182" s="30">
        <v>10</v>
      </c>
      <c r="B4182" s="31" t="s">
        <v>2023</v>
      </c>
      <c r="C4182" s="31">
        <v>2</v>
      </c>
      <c r="D4182" s="31" t="s">
        <v>2097</v>
      </c>
      <c r="E4182" s="31">
        <v>2</v>
      </c>
      <c r="F4182" s="31" t="s">
        <v>2222</v>
      </c>
      <c r="G4182" s="31">
        <v>20</v>
      </c>
      <c r="H4182" s="31" t="s">
        <v>879</v>
      </c>
      <c r="I4182" s="32">
        <v>53</v>
      </c>
      <c r="J4182" s="83" t="s">
        <v>2242</v>
      </c>
      <c r="K4182" s="98">
        <v>1064</v>
      </c>
      <c r="L4182" s="98">
        <v>596</v>
      </c>
      <c r="M4182" s="98">
        <f t="shared" ref="M4182:M4184" si="254">K4182-L4182</f>
        <v>468</v>
      </c>
      <c r="N4182" s="83" t="s">
        <v>3847</v>
      </c>
      <c r="O4182" s="98">
        <v>1063750</v>
      </c>
      <c r="P4182" s="81"/>
      <c r="Q4182" s="33"/>
      <c r="R4182" s="39" t="s">
        <v>2027</v>
      </c>
    </row>
    <row r="4183" spans="1:18" ht="18" customHeight="1" x14ac:dyDescent="0.15">
      <c r="A4183" s="30">
        <v>10</v>
      </c>
      <c r="B4183" s="31" t="s">
        <v>2023</v>
      </c>
      <c r="C4183" s="31">
        <v>2</v>
      </c>
      <c r="D4183" s="31" t="s">
        <v>2097</v>
      </c>
      <c r="E4183" s="31">
        <v>2</v>
      </c>
      <c r="F4183" s="31" t="s">
        <v>2222</v>
      </c>
      <c r="G4183" s="31">
        <v>20</v>
      </c>
      <c r="H4183" s="31" t="s">
        <v>879</v>
      </c>
      <c r="I4183" s="32">
        <v>54</v>
      </c>
      <c r="J4183" s="83" t="s">
        <v>2243</v>
      </c>
      <c r="K4183" s="98">
        <v>252</v>
      </c>
      <c r="L4183" s="98">
        <v>123</v>
      </c>
      <c r="M4183" s="98">
        <f t="shared" si="254"/>
        <v>129</v>
      </c>
      <c r="N4183" s="83" t="s">
        <v>2244</v>
      </c>
      <c r="O4183" s="98">
        <v>251235</v>
      </c>
      <c r="P4183" s="81"/>
      <c r="Q4183" s="33"/>
      <c r="R4183" s="39" t="s">
        <v>2027</v>
      </c>
    </row>
    <row r="4184" spans="1:18" ht="18" customHeight="1" x14ac:dyDescent="0.15">
      <c r="A4184" s="30">
        <v>10</v>
      </c>
      <c r="B4184" s="31" t="s">
        <v>2023</v>
      </c>
      <c r="C4184" s="31">
        <v>2</v>
      </c>
      <c r="D4184" s="31" t="s">
        <v>2097</v>
      </c>
      <c r="E4184" s="31">
        <v>2</v>
      </c>
      <c r="F4184" s="31" t="s">
        <v>2222</v>
      </c>
      <c r="G4184" s="31">
        <v>20</v>
      </c>
      <c r="H4184" s="31" t="s">
        <v>879</v>
      </c>
      <c r="I4184" s="32">
        <v>55</v>
      </c>
      <c r="J4184" s="83" t="s">
        <v>2245</v>
      </c>
      <c r="K4184" s="98">
        <v>194</v>
      </c>
      <c r="L4184" s="98">
        <v>215</v>
      </c>
      <c r="M4184" s="98">
        <f t="shared" si="254"/>
        <v>-21</v>
      </c>
      <c r="N4184" s="83" t="s">
        <v>2245</v>
      </c>
      <c r="O4184" s="98"/>
      <c r="P4184" s="81"/>
      <c r="Q4184" s="33"/>
      <c r="R4184" s="39" t="s">
        <v>2027</v>
      </c>
    </row>
    <row r="4185" spans="1:18" ht="18" customHeight="1" x14ac:dyDescent="0.15">
      <c r="A4185" s="30">
        <v>10</v>
      </c>
      <c r="B4185" s="31" t="s">
        <v>2023</v>
      </c>
      <c r="C4185" s="31">
        <v>2</v>
      </c>
      <c r="D4185" s="31" t="s">
        <v>2097</v>
      </c>
      <c r="E4185" s="31">
        <v>2</v>
      </c>
      <c r="F4185" s="31" t="s">
        <v>2222</v>
      </c>
      <c r="G4185" s="31">
        <v>20</v>
      </c>
      <c r="H4185" s="31" t="s">
        <v>879</v>
      </c>
      <c r="I4185" s="31">
        <v>55</v>
      </c>
      <c r="J4185" s="84" t="s">
        <v>2245</v>
      </c>
      <c r="K4185" s="98"/>
      <c r="L4185" s="98"/>
      <c r="M4185" s="98"/>
      <c r="N4185" s="83" t="s">
        <v>2246</v>
      </c>
      <c r="O4185" s="98">
        <v>193410</v>
      </c>
      <c r="P4185" s="81"/>
      <c r="Q4185" s="33"/>
      <c r="R4185" s="39" t="s">
        <v>2027</v>
      </c>
    </row>
    <row r="4186" spans="1:18" s="6" customFormat="1" ht="18" customHeight="1" x14ac:dyDescent="0.15">
      <c r="A4186" s="13">
        <v>10</v>
      </c>
      <c r="B4186" s="14" t="s">
        <v>3104</v>
      </c>
      <c r="C4186" s="19">
        <v>2</v>
      </c>
      <c r="D4186" s="14" t="s">
        <v>2097</v>
      </c>
      <c r="E4186" s="20">
        <v>2</v>
      </c>
      <c r="F4186" s="21" t="s">
        <v>3113</v>
      </c>
      <c r="G4186" s="20"/>
      <c r="H4186" s="21"/>
      <c r="I4186" s="20"/>
      <c r="J4186" s="20"/>
      <c r="K4186" s="22">
        <f>IF(C4186="",SUMIFS($K4187:$K$6096,$A4187:$A$6096,A4186,$E4187:$E$6096,""),IF(E4186="",SUMIFS($K4187:$K$6096,$A4187:$A$6096,A4186,$C4187:$C$6096,C4186,$G4187:$G$6096,""),IF(G4186="",SUMIFS($K4187:$K$6096,$A4187:$A$6096,A4186,$C4187:$C$6096,C4186,$E4187:$E$6096,E4186,$R4187:$R$6096,R4186),IF(I4186="",SUMIFS($K4187:$K$6096,$A4187:$A$6096,A4186,$C4187:$C$6096,C4186,$E4187:$E$6096,E4186,$G4187:$G$6096,G4186,$R4187:$R$6096,R4186),0))))</f>
        <v>1095</v>
      </c>
      <c r="L4186" s="22">
        <f>IF(C4186="",SUMIFS($L4187:$L$6096,$A4187:$A$6096,A4186,$E4187:$E$6096,""),IF(E4186="",SUMIFS($L4187:$L$6096,$A4187:$A$6096,A4186,$C4187:$C$6096,C4186,$G4187:$G$6096,""),IF(G4186="",SUMIFS($L4187:$L$6096,$A4187:$A$6096,A4186,$C4187:$C$6096,C4186,$E4187:$E$6096,E4186,$R4187:$R$6096,R4186),IF(I4186="",SUMIFS($L4187:$L$6096,$A4187:$A$6096,A4186,$C4187:$C$6096,C4186,$E4187:$E$6096,E4186,$G4187:$G$6096,G4186,$R4187:$R$6096,R4186),0))))</f>
        <v>1162</v>
      </c>
      <c r="M4186" s="22">
        <f t="shared" ref="M4186" si="255">K4186-L4186</f>
        <v>-67</v>
      </c>
      <c r="N4186" s="77"/>
      <c r="O4186" s="23"/>
      <c r="P4186" s="60"/>
      <c r="Q4186" s="73">
        <f>IF(C4186="",SUMIFS($Q4187:$Q$6096,$A4187:$A$6096,A4186,$E4187:$E$6096,""),IF(E4186="",SUMIFS($Q4187:$Q$6096,$A4187:$A$6096,A4186,$C4187:$C$6096,C4186,$G4187:$G$6096,""),IF(G4186="",SUMIFS($Q4187:$Q$6096,$A4187:$A$6096,A4186,$C4187:$C$6096,C4186,$E4187:$E$6096,E4186,$R4187:$R$6096,R4186),IF(I4186="",SUMIFS($Q4187:$Q$6096,$A4187:$A$6096,A4186,$C4187:$C$6096,C4186,$E4187:$E$6096,E4186,$G4187:$G$6096,G4186,$R4187:$R$6096,R4186),0))))</f>
        <v>0</v>
      </c>
      <c r="R4186" s="61" t="s">
        <v>3109</v>
      </c>
    </row>
    <row r="4187" spans="1:18" ht="18" customHeight="1" x14ac:dyDescent="0.15">
      <c r="A4187" s="30">
        <v>10</v>
      </c>
      <c r="B4187" s="31" t="s">
        <v>2023</v>
      </c>
      <c r="C4187" s="31">
        <v>2</v>
      </c>
      <c r="D4187" s="31" t="s">
        <v>2097</v>
      </c>
      <c r="E4187" s="31">
        <v>2</v>
      </c>
      <c r="F4187" s="31" t="s">
        <v>2222</v>
      </c>
      <c r="G4187" s="32">
        <v>8</v>
      </c>
      <c r="H4187" s="32" t="s">
        <v>77</v>
      </c>
      <c r="I4187" s="32"/>
      <c r="J4187" s="83"/>
      <c r="K4187" s="98"/>
      <c r="L4187" s="98"/>
      <c r="M4187" s="98"/>
      <c r="N4187" s="83"/>
      <c r="O4187" s="33"/>
      <c r="P4187" s="81"/>
      <c r="Q4187" s="33"/>
      <c r="R4187" s="39" t="s">
        <v>2153</v>
      </c>
    </row>
    <row r="4188" spans="1:18" ht="18" customHeight="1" x14ac:dyDescent="0.15">
      <c r="A4188" s="30">
        <v>10</v>
      </c>
      <c r="B4188" s="31" t="s">
        <v>2023</v>
      </c>
      <c r="C4188" s="31">
        <v>2</v>
      </c>
      <c r="D4188" s="31" t="s">
        <v>2097</v>
      </c>
      <c r="E4188" s="31">
        <v>2</v>
      </c>
      <c r="F4188" s="31" t="s">
        <v>2222</v>
      </c>
      <c r="G4188" s="31">
        <v>8</v>
      </c>
      <c r="H4188" s="31" t="s">
        <v>77</v>
      </c>
      <c r="I4188" s="32">
        <v>1</v>
      </c>
      <c r="J4188" s="83" t="s">
        <v>437</v>
      </c>
      <c r="K4188" s="98">
        <v>30</v>
      </c>
      <c r="L4188" s="98">
        <v>51</v>
      </c>
      <c r="M4188" s="98">
        <f>K4188-L4188</f>
        <v>-21</v>
      </c>
      <c r="N4188" s="83" t="s">
        <v>3848</v>
      </c>
      <c r="O4188" s="98">
        <v>18000</v>
      </c>
      <c r="P4188" s="81"/>
      <c r="Q4188" s="33"/>
      <c r="R4188" s="39" t="s">
        <v>2153</v>
      </c>
    </row>
    <row r="4189" spans="1:18" ht="18" customHeight="1" x14ac:dyDescent="0.15">
      <c r="A4189" s="30">
        <v>10</v>
      </c>
      <c r="B4189" s="31" t="s">
        <v>2023</v>
      </c>
      <c r="C4189" s="31">
        <v>2</v>
      </c>
      <c r="D4189" s="31" t="s">
        <v>2097</v>
      </c>
      <c r="E4189" s="31">
        <v>2</v>
      </c>
      <c r="F4189" s="31" t="s">
        <v>2222</v>
      </c>
      <c r="G4189" s="31">
        <v>8</v>
      </c>
      <c r="H4189" s="31" t="s">
        <v>77</v>
      </c>
      <c r="I4189" s="31">
        <v>1</v>
      </c>
      <c r="J4189" s="84" t="s">
        <v>437</v>
      </c>
      <c r="K4189" s="98"/>
      <c r="L4189" s="98"/>
      <c r="M4189" s="98"/>
      <c r="N4189" s="83" t="s">
        <v>3849</v>
      </c>
      <c r="O4189" s="98">
        <v>12000</v>
      </c>
      <c r="P4189" s="81"/>
      <c r="Q4189" s="33"/>
      <c r="R4189" s="39" t="s">
        <v>2153</v>
      </c>
    </row>
    <row r="4190" spans="1:18" ht="18" customHeight="1" x14ac:dyDescent="0.15">
      <c r="A4190" s="30">
        <v>10</v>
      </c>
      <c r="B4190" s="31" t="s">
        <v>2023</v>
      </c>
      <c r="C4190" s="31">
        <v>2</v>
      </c>
      <c r="D4190" s="31" t="s">
        <v>2097</v>
      </c>
      <c r="E4190" s="31">
        <v>2</v>
      </c>
      <c r="F4190" s="31" t="s">
        <v>2222</v>
      </c>
      <c r="G4190" s="31">
        <v>8</v>
      </c>
      <c r="H4190" s="31" t="s">
        <v>77</v>
      </c>
      <c r="I4190" s="32">
        <v>31</v>
      </c>
      <c r="J4190" s="83" t="s">
        <v>2247</v>
      </c>
      <c r="K4190" s="98">
        <v>25</v>
      </c>
      <c r="L4190" s="98">
        <v>31</v>
      </c>
      <c r="M4190" s="98">
        <f>K4190-L4190</f>
        <v>-6</v>
      </c>
      <c r="N4190" s="83" t="s">
        <v>3850</v>
      </c>
      <c r="O4190" s="98">
        <v>24336</v>
      </c>
      <c r="P4190" s="81"/>
      <c r="Q4190" s="33"/>
      <c r="R4190" s="39" t="s">
        <v>2153</v>
      </c>
    </row>
    <row r="4191" spans="1:18" ht="18" customHeight="1" x14ac:dyDescent="0.15">
      <c r="A4191" s="30">
        <v>10</v>
      </c>
      <c r="B4191" s="31" t="s">
        <v>2023</v>
      </c>
      <c r="C4191" s="31">
        <v>2</v>
      </c>
      <c r="D4191" s="31" t="s">
        <v>2097</v>
      </c>
      <c r="E4191" s="31">
        <v>2</v>
      </c>
      <c r="F4191" s="31" t="s">
        <v>2222</v>
      </c>
      <c r="G4191" s="32">
        <v>11</v>
      </c>
      <c r="H4191" s="32" t="s">
        <v>33</v>
      </c>
      <c r="I4191" s="32"/>
      <c r="J4191" s="83"/>
      <c r="K4191" s="98"/>
      <c r="L4191" s="98"/>
      <c r="M4191" s="98"/>
      <c r="N4191" s="83"/>
      <c r="O4191" s="33"/>
      <c r="P4191" s="81"/>
      <c r="Q4191" s="33"/>
      <c r="R4191" s="39" t="s">
        <v>2153</v>
      </c>
    </row>
    <row r="4192" spans="1:18" ht="18" customHeight="1" x14ac:dyDescent="0.15">
      <c r="A4192" s="30">
        <v>10</v>
      </c>
      <c r="B4192" s="31" t="s">
        <v>2023</v>
      </c>
      <c r="C4192" s="31">
        <v>2</v>
      </c>
      <c r="D4192" s="31" t="s">
        <v>2097</v>
      </c>
      <c r="E4192" s="31">
        <v>2</v>
      </c>
      <c r="F4192" s="31" t="s">
        <v>2222</v>
      </c>
      <c r="G4192" s="31">
        <v>11</v>
      </c>
      <c r="H4192" s="31" t="s">
        <v>33</v>
      </c>
      <c r="I4192" s="32">
        <v>1</v>
      </c>
      <c r="J4192" s="83" t="s">
        <v>34</v>
      </c>
      <c r="K4192" s="98">
        <v>525</v>
      </c>
      <c r="L4192" s="98">
        <v>699</v>
      </c>
      <c r="M4192" s="98">
        <f>K4192-L4192</f>
        <v>-174</v>
      </c>
      <c r="N4192" s="83" t="s">
        <v>2248</v>
      </c>
      <c r="O4192" s="98">
        <v>92306</v>
      </c>
      <c r="P4192" s="81"/>
      <c r="Q4192" s="33"/>
      <c r="R4192" s="39" t="s">
        <v>2153</v>
      </c>
    </row>
    <row r="4193" spans="1:18" ht="18" customHeight="1" x14ac:dyDescent="0.15">
      <c r="A4193" s="30">
        <v>10</v>
      </c>
      <c r="B4193" s="31" t="s">
        <v>2023</v>
      </c>
      <c r="C4193" s="31">
        <v>2</v>
      </c>
      <c r="D4193" s="31" t="s">
        <v>2097</v>
      </c>
      <c r="E4193" s="31">
        <v>2</v>
      </c>
      <c r="F4193" s="31" t="s">
        <v>2222</v>
      </c>
      <c r="G4193" s="31">
        <v>11</v>
      </c>
      <c r="H4193" s="31" t="s">
        <v>33</v>
      </c>
      <c r="I4193" s="31">
        <v>1</v>
      </c>
      <c r="J4193" s="84" t="s">
        <v>34</v>
      </c>
      <c r="K4193" s="98"/>
      <c r="L4193" s="98"/>
      <c r="M4193" s="98"/>
      <c r="N4193" s="83" t="s">
        <v>2249</v>
      </c>
      <c r="O4193" s="98">
        <v>10000</v>
      </c>
      <c r="P4193" s="81"/>
      <c r="Q4193" s="33"/>
      <c r="R4193" s="39" t="s">
        <v>2153</v>
      </c>
    </row>
    <row r="4194" spans="1:18" ht="18" customHeight="1" x14ac:dyDescent="0.15">
      <c r="A4194" s="30">
        <v>10</v>
      </c>
      <c r="B4194" s="31" t="s">
        <v>2023</v>
      </c>
      <c r="C4194" s="31">
        <v>2</v>
      </c>
      <c r="D4194" s="31" t="s">
        <v>2097</v>
      </c>
      <c r="E4194" s="31">
        <v>2</v>
      </c>
      <c r="F4194" s="31" t="s">
        <v>2222</v>
      </c>
      <c r="G4194" s="31">
        <v>11</v>
      </c>
      <c r="H4194" s="31" t="s">
        <v>33</v>
      </c>
      <c r="I4194" s="31">
        <v>1</v>
      </c>
      <c r="J4194" s="84" t="s">
        <v>34</v>
      </c>
      <c r="K4194" s="98"/>
      <c r="L4194" s="98"/>
      <c r="M4194" s="98"/>
      <c r="N4194" s="83" t="s">
        <v>2250</v>
      </c>
      <c r="O4194" s="98">
        <v>50000</v>
      </c>
      <c r="P4194" s="81"/>
      <c r="Q4194" s="33"/>
      <c r="R4194" s="39" t="s">
        <v>2153</v>
      </c>
    </row>
    <row r="4195" spans="1:18" ht="18" customHeight="1" x14ac:dyDescent="0.15">
      <c r="A4195" s="30">
        <v>10</v>
      </c>
      <c r="B4195" s="31" t="s">
        <v>2023</v>
      </c>
      <c r="C4195" s="31">
        <v>2</v>
      </c>
      <c r="D4195" s="31" t="s">
        <v>2097</v>
      </c>
      <c r="E4195" s="31">
        <v>2</v>
      </c>
      <c r="F4195" s="31" t="s">
        <v>2222</v>
      </c>
      <c r="G4195" s="31">
        <v>11</v>
      </c>
      <c r="H4195" s="31" t="s">
        <v>33</v>
      </c>
      <c r="I4195" s="31">
        <v>1</v>
      </c>
      <c r="J4195" s="84" t="s">
        <v>34</v>
      </c>
      <c r="K4195" s="98"/>
      <c r="L4195" s="98"/>
      <c r="M4195" s="98"/>
      <c r="N4195" s="83" t="s">
        <v>2251</v>
      </c>
      <c r="O4195" s="98">
        <v>40000</v>
      </c>
      <c r="P4195" s="81"/>
      <c r="Q4195" s="33"/>
      <c r="R4195" s="39" t="s">
        <v>2153</v>
      </c>
    </row>
    <row r="4196" spans="1:18" ht="18" customHeight="1" x14ac:dyDescent="0.15">
      <c r="A4196" s="30">
        <v>10</v>
      </c>
      <c r="B4196" s="31" t="s">
        <v>2023</v>
      </c>
      <c r="C4196" s="31">
        <v>2</v>
      </c>
      <c r="D4196" s="31" t="s">
        <v>2097</v>
      </c>
      <c r="E4196" s="31">
        <v>2</v>
      </c>
      <c r="F4196" s="31" t="s">
        <v>2222</v>
      </c>
      <c r="G4196" s="31">
        <v>11</v>
      </c>
      <c r="H4196" s="31" t="s">
        <v>33</v>
      </c>
      <c r="I4196" s="31">
        <v>1</v>
      </c>
      <c r="J4196" s="84" t="s">
        <v>34</v>
      </c>
      <c r="K4196" s="98"/>
      <c r="L4196" s="98"/>
      <c r="M4196" s="98"/>
      <c r="N4196" s="83" t="s">
        <v>2252</v>
      </c>
      <c r="O4196" s="98">
        <v>10000</v>
      </c>
      <c r="P4196" s="81"/>
      <c r="Q4196" s="33"/>
      <c r="R4196" s="39" t="s">
        <v>2153</v>
      </c>
    </row>
    <row r="4197" spans="1:18" ht="18" customHeight="1" x14ac:dyDescent="0.15">
      <c r="A4197" s="30">
        <v>10</v>
      </c>
      <c r="B4197" s="31" t="s">
        <v>2023</v>
      </c>
      <c r="C4197" s="31">
        <v>2</v>
      </c>
      <c r="D4197" s="31" t="s">
        <v>2097</v>
      </c>
      <c r="E4197" s="31">
        <v>2</v>
      </c>
      <c r="F4197" s="31" t="s">
        <v>2222</v>
      </c>
      <c r="G4197" s="31">
        <v>11</v>
      </c>
      <c r="H4197" s="31" t="s">
        <v>33</v>
      </c>
      <c r="I4197" s="31">
        <v>1</v>
      </c>
      <c r="J4197" s="84" t="s">
        <v>34</v>
      </c>
      <c r="K4197" s="98"/>
      <c r="L4197" s="98"/>
      <c r="M4197" s="98"/>
      <c r="N4197" s="83" t="s">
        <v>2253</v>
      </c>
      <c r="O4197" s="98">
        <v>10000</v>
      </c>
      <c r="P4197" s="81"/>
      <c r="Q4197" s="33"/>
      <c r="R4197" s="39" t="s">
        <v>2153</v>
      </c>
    </row>
    <row r="4198" spans="1:18" ht="18" customHeight="1" x14ac:dyDescent="0.15">
      <c r="A4198" s="30">
        <v>10</v>
      </c>
      <c r="B4198" s="31" t="s">
        <v>2023</v>
      </c>
      <c r="C4198" s="31">
        <v>2</v>
      </c>
      <c r="D4198" s="31" t="s">
        <v>2097</v>
      </c>
      <c r="E4198" s="31">
        <v>2</v>
      </c>
      <c r="F4198" s="31" t="s">
        <v>2222</v>
      </c>
      <c r="G4198" s="31">
        <v>11</v>
      </c>
      <c r="H4198" s="31" t="s">
        <v>33</v>
      </c>
      <c r="I4198" s="31">
        <v>1</v>
      </c>
      <c r="J4198" s="84" t="s">
        <v>34</v>
      </c>
      <c r="K4198" s="98"/>
      <c r="L4198" s="98"/>
      <c r="M4198" s="98"/>
      <c r="N4198" s="83" t="s">
        <v>2254</v>
      </c>
      <c r="O4198" s="98">
        <v>58000</v>
      </c>
      <c r="P4198" s="81"/>
      <c r="Q4198" s="33"/>
      <c r="R4198" s="39" t="s">
        <v>2153</v>
      </c>
    </row>
    <row r="4199" spans="1:18" ht="18" customHeight="1" x14ac:dyDescent="0.15">
      <c r="A4199" s="30">
        <v>10</v>
      </c>
      <c r="B4199" s="31" t="s">
        <v>2023</v>
      </c>
      <c r="C4199" s="31">
        <v>2</v>
      </c>
      <c r="D4199" s="31" t="s">
        <v>2097</v>
      </c>
      <c r="E4199" s="31">
        <v>2</v>
      </c>
      <c r="F4199" s="31" t="s">
        <v>2222</v>
      </c>
      <c r="G4199" s="31">
        <v>11</v>
      </c>
      <c r="H4199" s="31" t="s">
        <v>33</v>
      </c>
      <c r="I4199" s="31">
        <v>1</v>
      </c>
      <c r="J4199" s="84" t="s">
        <v>34</v>
      </c>
      <c r="K4199" s="98"/>
      <c r="L4199" s="98"/>
      <c r="M4199" s="98"/>
      <c r="N4199" s="83" t="s">
        <v>2255</v>
      </c>
      <c r="O4199" s="98">
        <v>30000</v>
      </c>
      <c r="P4199" s="81"/>
      <c r="Q4199" s="33"/>
      <c r="R4199" s="39" t="s">
        <v>2153</v>
      </c>
    </row>
    <row r="4200" spans="1:18" ht="18" customHeight="1" x14ac:dyDescent="0.15">
      <c r="A4200" s="30">
        <v>10</v>
      </c>
      <c r="B4200" s="31" t="s">
        <v>2023</v>
      </c>
      <c r="C4200" s="31">
        <v>2</v>
      </c>
      <c r="D4200" s="31" t="s">
        <v>2097</v>
      </c>
      <c r="E4200" s="31">
        <v>2</v>
      </c>
      <c r="F4200" s="31" t="s">
        <v>2222</v>
      </c>
      <c r="G4200" s="31">
        <v>11</v>
      </c>
      <c r="H4200" s="31" t="s">
        <v>33</v>
      </c>
      <c r="I4200" s="31">
        <v>1</v>
      </c>
      <c r="J4200" s="84" t="s">
        <v>34</v>
      </c>
      <c r="K4200" s="98"/>
      <c r="L4200" s="98"/>
      <c r="M4200" s="98"/>
      <c r="N4200" s="83" t="s">
        <v>3851</v>
      </c>
      <c r="O4200" s="98">
        <v>30000</v>
      </c>
      <c r="P4200" s="81"/>
      <c r="Q4200" s="33"/>
      <c r="R4200" s="39" t="s">
        <v>2153</v>
      </c>
    </row>
    <row r="4201" spans="1:18" ht="18" customHeight="1" x14ac:dyDescent="0.15">
      <c r="A4201" s="30">
        <v>10</v>
      </c>
      <c r="B4201" s="31" t="s">
        <v>2023</v>
      </c>
      <c r="C4201" s="31">
        <v>2</v>
      </c>
      <c r="D4201" s="31" t="s">
        <v>2097</v>
      </c>
      <c r="E4201" s="31">
        <v>2</v>
      </c>
      <c r="F4201" s="31" t="s">
        <v>2222</v>
      </c>
      <c r="G4201" s="31">
        <v>11</v>
      </c>
      <c r="H4201" s="31" t="s">
        <v>33</v>
      </c>
      <c r="I4201" s="31">
        <v>1</v>
      </c>
      <c r="J4201" s="84" t="s">
        <v>34</v>
      </c>
      <c r="K4201" s="98"/>
      <c r="L4201" s="98"/>
      <c r="M4201" s="98"/>
      <c r="N4201" s="83" t="s">
        <v>3852</v>
      </c>
      <c r="O4201" s="98">
        <v>30000</v>
      </c>
      <c r="P4201" s="81"/>
      <c r="Q4201" s="33"/>
      <c r="R4201" s="39" t="s">
        <v>2153</v>
      </c>
    </row>
    <row r="4202" spans="1:18" ht="18" customHeight="1" x14ac:dyDescent="0.15">
      <c r="A4202" s="30">
        <v>10</v>
      </c>
      <c r="B4202" s="31" t="s">
        <v>2023</v>
      </c>
      <c r="C4202" s="31">
        <v>2</v>
      </c>
      <c r="D4202" s="31" t="s">
        <v>2097</v>
      </c>
      <c r="E4202" s="31">
        <v>2</v>
      </c>
      <c r="F4202" s="31" t="s">
        <v>2222</v>
      </c>
      <c r="G4202" s="31">
        <v>11</v>
      </c>
      <c r="H4202" s="31" t="s">
        <v>33</v>
      </c>
      <c r="I4202" s="31">
        <v>1</v>
      </c>
      <c r="J4202" s="84" t="s">
        <v>34</v>
      </c>
      <c r="K4202" s="98"/>
      <c r="L4202" s="98"/>
      <c r="M4202" s="98"/>
      <c r="N4202" s="83" t="s">
        <v>3853</v>
      </c>
      <c r="O4202" s="98">
        <v>30000</v>
      </c>
      <c r="P4202" s="81"/>
      <c r="Q4202" s="33"/>
      <c r="R4202" s="39" t="s">
        <v>2153</v>
      </c>
    </row>
    <row r="4203" spans="1:18" ht="18" customHeight="1" x14ac:dyDescent="0.15">
      <c r="A4203" s="30">
        <v>10</v>
      </c>
      <c r="B4203" s="31" t="s">
        <v>2023</v>
      </c>
      <c r="C4203" s="31">
        <v>2</v>
      </c>
      <c r="D4203" s="31" t="s">
        <v>2097</v>
      </c>
      <c r="E4203" s="31">
        <v>2</v>
      </c>
      <c r="F4203" s="31" t="s">
        <v>2222</v>
      </c>
      <c r="G4203" s="31">
        <v>11</v>
      </c>
      <c r="H4203" s="31" t="s">
        <v>33</v>
      </c>
      <c r="I4203" s="31">
        <v>1</v>
      </c>
      <c r="J4203" s="84" t="s">
        <v>34</v>
      </c>
      <c r="K4203" s="98"/>
      <c r="L4203" s="98"/>
      <c r="M4203" s="98"/>
      <c r="N4203" s="83" t="s">
        <v>2256</v>
      </c>
      <c r="O4203" s="98">
        <v>10000</v>
      </c>
      <c r="P4203" s="81"/>
      <c r="Q4203" s="33"/>
      <c r="R4203" s="39" t="s">
        <v>2153</v>
      </c>
    </row>
    <row r="4204" spans="1:18" ht="18" customHeight="1" x14ac:dyDescent="0.15">
      <c r="A4204" s="30">
        <v>10</v>
      </c>
      <c r="B4204" s="31" t="s">
        <v>2023</v>
      </c>
      <c r="C4204" s="31">
        <v>2</v>
      </c>
      <c r="D4204" s="31" t="s">
        <v>2097</v>
      </c>
      <c r="E4204" s="31">
        <v>2</v>
      </c>
      <c r="F4204" s="31" t="s">
        <v>2222</v>
      </c>
      <c r="G4204" s="31">
        <v>11</v>
      </c>
      <c r="H4204" s="31" t="s">
        <v>33</v>
      </c>
      <c r="I4204" s="31">
        <v>1</v>
      </c>
      <c r="J4204" s="84" t="s">
        <v>34</v>
      </c>
      <c r="K4204" s="98"/>
      <c r="L4204" s="98"/>
      <c r="M4204" s="98"/>
      <c r="N4204" s="83" t="s">
        <v>2257</v>
      </c>
      <c r="O4204" s="98">
        <v>20000</v>
      </c>
      <c r="P4204" s="81"/>
      <c r="Q4204" s="33"/>
      <c r="R4204" s="39" t="s">
        <v>2153</v>
      </c>
    </row>
    <row r="4205" spans="1:18" ht="18" customHeight="1" x14ac:dyDescent="0.15">
      <c r="A4205" s="30">
        <v>10</v>
      </c>
      <c r="B4205" s="31" t="s">
        <v>2023</v>
      </c>
      <c r="C4205" s="31">
        <v>2</v>
      </c>
      <c r="D4205" s="31" t="s">
        <v>2097</v>
      </c>
      <c r="E4205" s="31">
        <v>2</v>
      </c>
      <c r="F4205" s="31" t="s">
        <v>2222</v>
      </c>
      <c r="G4205" s="31">
        <v>11</v>
      </c>
      <c r="H4205" s="31" t="s">
        <v>33</v>
      </c>
      <c r="I4205" s="31">
        <v>1</v>
      </c>
      <c r="J4205" s="84" t="s">
        <v>34</v>
      </c>
      <c r="K4205" s="98"/>
      <c r="L4205" s="98"/>
      <c r="M4205" s="98"/>
      <c r="N4205" s="83" t="s">
        <v>2258</v>
      </c>
      <c r="O4205" s="98">
        <v>54408</v>
      </c>
      <c r="P4205" s="81"/>
      <c r="Q4205" s="33"/>
      <c r="R4205" s="39" t="s">
        <v>2153</v>
      </c>
    </row>
    <row r="4206" spans="1:18" ht="18" customHeight="1" x14ac:dyDescent="0.15">
      <c r="A4206" s="30">
        <v>10</v>
      </c>
      <c r="B4206" s="31" t="s">
        <v>2023</v>
      </c>
      <c r="C4206" s="31">
        <v>2</v>
      </c>
      <c r="D4206" s="31" t="s">
        <v>2097</v>
      </c>
      <c r="E4206" s="31">
        <v>2</v>
      </c>
      <c r="F4206" s="31" t="s">
        <v>2222</v>
      </c>
      <c r="G4206" s="31">
        <v>11</v>
      </c>
      <c r="H4206" s="31" t="s">
        <v>33</v>
      </c>
      <c r="I4206" s="31">
        <v>1</v>
      </c>
      <c r="J4206" s="84" t="s">
        <v>34</v>
      </c>
      <c r="K4206" s="98"/>
      <c r="L4206" s="98"/>
      <c r="M4206" s="98"/>
      <c r="N4206" s="83" t="s">
        <v>2259</v>
      </c>
      <c r="O4206" s="98">
        <v>10000</v>
      </c>
      <c r="P4206" s="81"/>
      <c r="Q4206" s="33"/>
      <c r="R4206" s="39" t="s">
        <v>2153</v>
      </c>
    </row>
    <row r="4207" spans="1:18" ht="18" customHeight="1" x14ac:dyDescent="0.15">
      <c r="A4207" s="30">
        <v>10</v>
      </c>
      <c r="B4207" s="31" t="s">
        <v>2023</v>
      </c>
      <c r="C4207" s="31">
        <v>2</v>
      </c>
      <c r="D4207" s="31" t="s">
        <v>2097</v>
      </c>
      <c r="E4207" s="31">
        <v>2</v>
      </c>
      <c r="F4207" s="31" t="s">
        <v>2222</v>
      </c>
      <c r="G4207" s="31">
        <v>11</v>
      </c>
      <c r="H4207" s="31" t="s">
        <v>33</v>
      </c>
      <c r="I4207" s="31">
        <v>1</v>
      </c>
      <c r="J4207" s="84" t="s">
        <v>34</v>
      </c>
      <c r="K4207" s="98"/>
      <c r="L4207" s="98"/>
      <c r="M4207" s="98"/>
      <c r="N4207" s="83" t="s">
        <v>2260</v>
      </c>
      <c r="O4207" s="98">
        <v>10000</v>
      </c>
      <c r="P4207" s="81"/>
      <c r="Q4207" s="33"/>
      <c r="R4207" s="39" t="s">
        <v>2153</v>
      </c>
    </row>
    <row r="4208" spans="1:18" ht="18" customHeight="1" x14ac:dyDescent="0.15">
      <c r="A4208" s="30">
        <v>10</v>
      </c>
      <c r="B4208" s="31" t="s">
        <v>2023</v>
      </c>
      <c r="C4208" s="31">
        <v>2</v>
      </c>
      <c r="D4208" s="31" t="s">
        <v>2097</v>
      </c>
      <c r="E4208" s="31">
        <v>2</v>
      </c>
      <c r="F4208" s="31" t="s">
        <v>2222</v>
      </c>
      <c r="G4208" s="31">
        <v>11</v>
      </c>
      <c r="H4208" s="31" t="s">
        <v>33</v>
      </c>
      <c r="I4208" s="31">
        <v>1</v>
      </c>
      <c r="J4208" s="84" t="s">
        <v>34</v>
      </c>
      <c r="K4208" s="98"/>
      <c r="L4208" s="98"/>
      <c r="M4208" s="98"/>
      <c r="N4208" s="83" t="s">
        <v>2261</v>
      </c>
      <c r="O4208" s="98">
        <v>29973</v>
      </c>
      <c r="P4208" s="81"/>
      <c r="Q4208" s="33"/>
      <c r="R4208" s="39" t="s">
        <v>2153</v>
      </c>
    </row>
    <row r="4209" spans="1:18" ht="18" customHeight="1" x14ac:dyDescent="0.15">
      <c r="A4209" s="30">
        <v>10</v>
      </c>
      <c r="B4209" s="31" t="s">
        <v>2023</v>
      </c>
      <c r="C4209" s="31">
        <v>2</v>
      </c>
      <c r="D4209" s="31" t="s">
        <v>2097</v>
      </c>
      <c r="E4209" s="31">
        <v>2</v>
      </c>
      <c r="F4209" s="31" t="s">
        <v>2222</v>
      </c>
      <c r="G4209" s="31">
        <v>11</v>
      </c>
      <c r="H4209" s="31" t="s">
        <v>33</v>
      </c>
      <c r="I4209" s="32">
        <v>6</v>
      </c>
      <c r="J4209" s="83" t="s">
        <v>48</v>
      </c>
      <c r="K4209" s="98">
        <v>30</v>
      </c>
      <c r="L4209" s="98">
        <v>30</v>
      </c>
      <c r="M4209" s="98">
        <f>K4209-L4209</f>
        <v>0</v>
      </c>
      <c r="N4209" s="83" t="s">
        <v>2262</v>
      </c>
      <c r="O4209" s="98">
        <v>20000</v>
      </c>
      <c r="P4209" s="81"/>
      <c r="Q4209" s="33"/>
      <c r="R4209" s="39" t="s">
        <v>2153</v>
      </c>
    </row>
    <row r="4210" spans="1:18" ht="18" customHeight="1" x14ac:dyDescent="0.15">
      <c r="A4210" s="30">
        <v>10</v>
      </c>
      <c r="B4210" s="31" t="s">
        <v>2023</v>
      </c>
      <c r="C4210" s="31">
        <v>2</v>
      </c>
      <c r="D4210" s="31" t="s">
        <v>2097</v>
      </c>
      <c r="E4210" s="31">
        <v>2</v>
      </c>
      <c r="F4210" s="31" t="s">
        <v>2222</v>
      </c>
      <c r="G4210" s="31">
        <v>11</v>
      </c>
      <c r="H4210" s="31" t="s">
        <v>33</v>
      </c>
      <c r="I4210" s="31">
        <v>6</v>
      </c>
      <c r="J4210" s="84" t="s">
        <v>48</v>
      </c>
      <c r="K4210" s="98"/>
      <c r="L4210" s="98"/>
      <c r="M4210" s="98"/>
      <c r="N4210" s="83" t="s">
        <v>2263</v>
      </c>
      <c r="O4210" s="98">
        <v>10000</v>
      </c>
      <c r="P4210" s="81"/>
      <c r="Q4210" s="33"/>
      <c r="R4210" s="39" t="s">
        <v>2153</v>
      </c>
    </row>
    <row r="4211" spans="1:18" ht="18" customHeight="1" x14ac:dyDescent="0.15">
      <c r="A4211" s="30">
        <v>10</v>
      </c>
      <c r="B4211" s="31" t="s">
        <v>2023</v>
      </c>
      <c r="C4211" s="31">
        <v>2</v>
      </c>
      <c r="D4211" s="31" t="s">
        <v>2097</v>
      </c>
      <c r="E4211" s="31">
        <v>2</v>
      </c>
      <c r="F4211" s="31" t="s">
        <v>2222</v>
      </c>
      <c r="G4211" s="32">
        <v>18</v>
      </c>
      <c r="H4211" s="32" t="s">
        <v>125</v>
      </c>
      <c r="I4211" s="32"/>
      <c r="J4211" s="83"/>
      <c r="K4211" s="98"/>
      <c r="L4211" s="98"/>
      <c r="M4211" s="98"/>
      <c r="N4211" s="83"/>
      <c r="O4211" s="33"/>
      <c r="P4211" s="81"/>
      <c r="Q4211" s="33"/>
      <c r="R4211" s="39" t="s">
        <v>2153</v>
      </c>
    </row>
    <row r="4212" spans="1:18" ht="18" customHeight="1" x14ac:dyDescent="0.15">
      <c r="A4212" s="30">
        <v>10</v>
      </c>
      <c r="B4212" s="31" t="s">
        <v>2023</v>
      </c>
      <c r="C4212" s="31">
        <v>2</v>
      </c>
      <c r="D4212" s="31" t="s">
        <v>2097</v>
      </c>
      <c r="E4212" s="31">
        <v>2</v>
      </c>
      <c r="F4212" s="31" t="s">
        <v>2222</v>
      </c>
      <c r="G4212" s="31">
        <v>18</v>
      </c>
      <c r="H4212" s="31" t="s">
        <v>125</v>
      </c>
      <c r="I4212" s="32">
        <v>41</v>
      </c>
      <c r="J4212" s="83" t="s">
        <v>2235</v>
      </c>
      <c r="K4212" s="98">
        <v>235</v>
      </c>
      <c r="L4212" s="98">
        <v>51</v>
      </c>
      <c r="M4212" s="98">
        <f t="shared" ref="M4212:M4213" si="256">K4212-L4212</f>
        <v>184</v>
      </c>
      <c r="N4212" s="83" t="s">
        <v>2264</v>
      </c>
      <c r="O4212" s="98">
        <v>235000</v>
      </c>
      <c r="P4212" s="81"/>
      <c r="Q4212" s="33"/>
      <c r="R4212" s="39" t="s">
        <v>2153</v>
      </c>
    </row>
    <row r="4213" spans="1:18" ht="18" customHeight="1" x14ac:dyDescent="0.15">
      <c r="A4213" s="30">
        <v>10</v>
      </c>
      <c r="B4213" s="31" t="s">
        <v>2023</v>
      </c>
      <c r="C4213" s="31">
        <v>2</v>
      </c>
      <c r="D4213" s="31" t="s">
        <v>2097</v>
      </c>
      <c r="E4213" s="31">
        <v>2</v>
      </c>
      <c r="F4213" s="31" t="s">
        <v>2222</v>
      </c>
      <c r="G4213" s="31">
        <v>18</v>
      </c>
      <c r="H4213" s="31" t="s">
        <v>125</v>
      </c>
      <c r="I4213" s="32">
        <v>51</v>
      </c>
      <c r="J4213" s="83" t="s">
        <v>1184</v>
      </c>
      <c r="K4213" s="98">
        <v>250</v>
      </c>
      <c r="L4213" s="98">
        <v>300</v>
      </c>
      <c r="M4213" s="98">
        <f t="shared" si="256"/>
        <v>-50</v>
      </c>
      <c r="N4213" s="83" t="s">
        <v>2265</v>
      </c>
      <c r="O4213" s="98">
        <v>250000</v>
      </c>
      <c r="P4213" s="81"/>
      <c r="Q4213" s="33"/>
      <c r="R4213" s="39" t="s">
        <v>2153</v>
      </c>
    </row>
    <row r="4214" spans="1:18" s="6" customFormat="1" ht="18" customHeight="1" x14ac:dyDescent="0.15">
      <c r="A4214" s="13">
        <v>10</v>
      </c>
      <c r="B4214" s="14" t="s">
        <v>3104</v>
      </c>
      <c r="C4214" s="19">
        <v>2</v>
      </c>
      <c r="D4214" s="14" t="s">
        <v>2097</v>
      </c>
      <c r="E4214" s="20">
        <v>2</v>
      </c>
      <c r="F4214" s="21" t="s">
        <v>3113</v>
      </c>
      <c r="G4214" s="20"/>
      <c r="H4214" s="21"/>
      <c r="I4214" s="20"/>
      <c r="J4214" s="20"/>
      <c r="K4214" s="22">
        <f>IF(C4214="",SUMIFS($K4215:$K$6096,$A4215:$A$6096,A4214,$E4215:$E$6096,""),IF(E4214="",SUMIFS($K4215:$K$6096,$A4215:$A$6096,A4214,$C4215:$C$6096,C4214,$G4215:$G$6096,""),IF(G4214="",SUMIFS($K4215:$K$6096,$A4215:$A$6096,A4214,$C4215:$C$6096,C4214,$E4215:$E$6096,E4214,$R4215:$R$6096,R4214),IF(I4214="",SUMIFS($K4215:$K$6096,$A4215:$A$6096,A4214,$C4215:$C$6096,C4214,$E4215:$E$6096,E4214,$G4215:$G$6096,G4214,$R4215:$R$6096,R4214),0))))</f>
        <v>670</v>
      </c>
      <c r="L4214" s="22">
        <f>IF(C4214="",SUMIFS($L4215:$L$6096,$A4215:$A$6096,A4214,$E4215:$E$6096,""),IF(E4214="",SUMIFS($L4215:$L$6096,$A4215:$A$6096,A4214,$C4215:$C$6096,C4214,$G4215:$G$6096,""),IF(G4214="",SUMIFS($L4215:$L$6096,$A4215:$A$6096,A4214,$C4215:$C$6096,C4214,$E4215:$E$6096,E4214,$R4215:$R$6096,R4214),IF(I4214="",SUMIFS($L4215:$L$6096,$A4215:$A$6096,A4214,$C4215:$C$6096,C4214,$E4215:$E$6096,E4214,$G4215:$G$6096,G4214,$R4215:$R$6096,R4214),0))))</f>
        <v>670</v>
      </c>
      <c r="M4214" s="22">
        <f t="shared" ref="M4214" si="257">K4214-L4214</f>
        <v>0</v>
      </c>
      <c r="N4214" s="77"/>
      <c r="O4214" s="23"/>
      <c r="P4214" s="60"/>
      <c r="Q4214" s="73">
        <f>IF(C4214="",SUMIFS($Q4215:$Q$6096,$A4215:$A$6096,A4214,$E4215:$E$6096,""),IF(E4214="",SUMIFS($Q4215:$Q$6096,$A4215:$A$6096,A4214,$C4215:$C$6096,C4214,$G4215:$G$6096,""),IF(G4214="",SUMIFS($Q4215:$Q$6096,$A4215:$A$6096,A4214,$C4215:$C$6096,C4214,$E4215:$E$6096,E4214,$R4215:$R$6096,R4214),IF(I4214="",SUMIFS($Q4215:$Q$6096,$A4215:$A$6096,A4214,$C4215:$C$6096,C4214,$E4215:$E$6096,E4214,$G4215:$G$6096,G4214,$R4215:$R$6096,R4214),0))))</f>
        <v>0</v>
      </c>
      <c r="R4214" s="61" t="s">
        <v>3110</v>
      </c>
    </row>
    <row r="4215" spans="1:18" ht="18" customHeight="1" x14ac:dyDescent="0.15">
      <c r="A4215" s="30">
        <v>10</v>
      </c>
      <c r="B4215" s="31" t="s">
        <v>2023</v>
      </c>
      <c r="C4215" s="31">
        <v>2</v>
      </c>
      <c r="D4215" s="31" t="s">
        <v>2097</v>
      </c>
      <c r="E4215" s="31">
        <v>2</v>
      </c>
      <c r="F4215" s="31" t="s">
        <v>2222</v>
      </c>
      <c r="G4215" s="32">
        <v>8</v>
      </c>
      <c r="H4215" s="32" t="s">
        <v>77</v>
      </c>
      <c r="I4215" s="32"/>
      <c r="J4215" s="83"/>
      <c r="K4215" s="98"/>
      <c r="L4215" s="98"/>
      <c r="M4215" s="98"/>
      <c r="N4215" s="83"/>
      <c r="O4215" s="33"/>
      <c r="P4215" s="81"/>
      <c r="Q4215" s="33"/>
      <c r="R4215" s="39" t="s">
        <v>2172</v>
      </c>
    </row>
    <row r="4216" spans="1:18" ht="18" customHeight="1" x14ac:dyDescent="0.15">
      <c r="A4216" s="30">
        <v>10</v>
      </c>
      <c r="B4216" s="31" t="s">
        <v>2023</v>
      </c>
      <c r="C4216" s="31">
        <v>2</v>
      </c>
      <c r="D4216" s="31" t="s">
        <v>2097</v>
      </c>
      <c r="E4216" s="31">
        <v>2</v>
      </c>
      <c r="F4216" s="31" t="s">
        <v>2222</v>
      </c>
      <c r="G4216" s="31">
        <v>8</v>
      </c>
      <c r="H4216" s="31" t="s">
        <v>77</v>
      </c>
      <c r="I4216" s="32">
        <v>11</v>
      </c>
      <c r="J4216" s="83" t="s">
        <v>78</v>
      </c>
      <c r="K4216" s="98">
        <v>21</v>
      </c>
      <c r="L4216" s="98">
        <v>21</v>
      </c>
      <c r="M4216" s="98">
        <f>K4216-L4216</f>
        <v>0</v>
      </c>
      <c r="N4216" s="83" t="s">
        <v>3854</v>
      </c>
      <c r="O4216" s="98">
        <v>12000</v>
      </c>
      <c r="P4216" s="81"/>
      <c r="Q4216" s="33"/>
      <c r="R4216" s="39" t="s">
        <v>2172</v>
      </c>
    </row>
    <row r="4217" spans="1:18" ht="18" customHeight="1" x14ac:dyDescent="0.15">
      <c r="A4217" s="30">
        <v>10</v>
      </c>
      <c r="B4217" s="31" t="s">
        <v>2023</v>
      </c>
      <c r="C4217" s="31">
        <v>2</v>
      </c>
      <c r="D4217" s="31" t="s">
        <v>2097</v>
      </c>
      <c r="E4217" s="31">
        <v>2</v>
      </c>
      <c r="F4217" s="31" t="s">
        <v>2222</v>
      </c>
      <c r="G4217" s="31">
        <v>8</v>
      </c>
      <c r="H4217" s="31" t="s">
        <v>77</v>
      </c>
      <c r="I4217" s="31">
        <v>11</v>
      </c>
      <c r="J4217" s="84" t="s">
        <v>78</v>
      </c>
      <c r="K4217" s="98"/>
      <c r="L4217" s="98"/>
      <c r="M4217" s="98"/>
      <c r="N4217" s="83" t="s">
        <v>3855</v>
      </c>
      <c r="O4217" s="98">
        <v>9000</v>
      </c>
      <c r="P4217" s="81"/>
      <c r="Q4217" s="33"/>
      <c r="R4217" s="39" t="s">
        <v>2172</v>
      </c>
    </row>
    <row r="4218" spans="1:18" ht="18" customHeight="1" x14ac:dyDescent="0.15">
      <c r="A4218" s="30">
        <v>10</v>
      </c>
      <c r="B4218" s="31" t="s">
        <v>2023</v>
      </c>
      <c r="C4218" s="31">
        <v>2</v>
      </c>
      <c r="D4218" s="31" t="s">
        <v>2097</v>
      </c>
      <c r="E4218" s="31">
        <v>2</v>
      </c>
      <c r="F4218" s="31" t="s">
        <v>2222</v>
      </c>
      <c r="G4218" s="32">
        <v>11</v>
      </c>
      <c r="H4218" s="32" t="s">
        <v>33</v>
      </c>
      <c r="I4218" s="32"/>
      <c r="J4218" s="83"/>
      <c r="K4218" s="98"/>
      <c r="L4218" s="98"/>
      <c r="M4218" s="98"/>
      <c r="N4218" s="83"/>
      <c r="O4218" s="33"/>
      <c r="P4218" s="81"/>
      <c r="Q4218" s="33"/>
      <c r="R4218" s="39" t="s">
        <v>2172</v>
      </c>
    </row>
    <row r="4219" spans="1:18" ht="18" customHeight="1" x14ac:dyDescent="0.15">
      <c r="A4219" s="30">
        <v>10</v>
      </c>
      <c r="B4219" s="31" t="s">
        <v>2023</v>
      </c>
      <c r="C4219" s="31">
        <v>2</v>
      </c>
      <c r="D4219" s="31" t="s">
        <v>2097</v>
      </c>
      <c r="E4219" s="31">
        <v>2</v>
      </c>
      <c r="F4219" s="31" t="s">
        <v>2222</v>
      </c>
      <c r="G4219" s="31">
        <v>11</v>
      </c>
      <c r="H4219" s="31" t="s">
        <v>33</v>
      </c>
      <c r="I4219" s="32">
        <v>1</v>
      </c>
      <c r="J4219" s="83" t="s">
        <v>34</v>
      </c>
      <c r="K4219" s="98">
        <v>325</v>
      </c>
      <c r="L4219" s="98">
        <v>338</v>
      </c>
      <c r="M4219" s="98">
        <f>K4219-L4219</f>
        <v>-13</v>
      </c>
      <c r="N4219" s="83" t="s">
        <v>2266</v>
      </c>
      <c r="O4219" s="98">
        <v>52500</v>
      </c>
      <c r="P4219" s="81"/>
      <c r="Q4219" s="33"/>
      <c r="R4219" s="39" t="s">
        <v>2172</v>
      </c>
    </row>
    <row r="4220" spans="1:18" ht="18" customHeight="1" x14ac:dyDescent="0.15">
      <c r="A4220" s="30">
        <v>10</v>
      </c>
      <c r="B4220" s="31" t="s">
        <v>2023</v>
      </c>
      <c r="C4220" s="31">
        <v>2</v>
      </c>
      <c r="D4220" s="31" t="s">
        <v>2097</v>
      </c>
      <c r="E4220" s="31">
        <v>2</v>
      </c>
      <c r="F4220" s="31" t="s">
        <v>2222</v>
      </c>
      <c r="G4220" s="31">
        <v>11</v>
      </c>
      <c r="H4220" s="31" t="s">
        <v>33</v>
      </c>
      <c r="I4220" s="31">
        <v>1</v>
      </c>
      <c r="J4220" s="84" t="s">
        <v>34</v>
      </c>
      <c r="K4220" s="98"/>
      <c r="L4220" s="98"/>
      <c r="M4220" s="98"/>
      <c r="N4220" s="83" t="s">
        <v>2267</v>
      </c>
      <c r="O4220" s="98">
        <v>107400</v>
      </c>
      <c r="P4220" s="81"/>
      <c r="Q4220" s="33"/>
      <c r="R4220" s="39" t="s">
        <v>2172</v>
      </c>
    </row>
    <row r="4221" spans="1:18" ht="18" customHeight="1" x14ac:dyDescent="0.15">
      <c r="A4221" s="30">
        <v>10</v>
      </c>
      <c r="B4221" s="31" t="s">
        <v>2023</v>
      </c>
      <c r="C4221" s="31">
        <v>2</v>
      </c>
      <c r="D4221" s="31" t="s">
        <v>2097</v>
      </c>
      <c r="E4221" s="31">
        <v>2</v>
      </c>
      <c r="F4221" s="31" t="s">
        <v>2222</v>
      </c>
      <c r="G4221" s="31">
        <v>11</v>
      </c>
      <c r="H4221" s="31" t="s">
        <v>33</v>
      </c>
      <c r="I4221" s="31">
        <v>1</v>
      </c>
      <c r="J4221" s="84" t="s">
        <v>34</v>
      </c>
      <c r="K4221" s="98"/>
      <c r="L4221" s="98"/>
      <c r="M4221" s="98"/>
      <c r="N4221" s="83" t="s">
        <v>2268</v>
      </c>
      <c r="O4221" s="98">
        <v>121920</v>
      </c>
      <c r="P4221" s="81"/>
      <c r="Q4221" s="33"/>
      <c r="R4221" s="39" t="s">
        <v>2172</v>
      </c>
    </row>
    <row r="4222" spans="1:18" ht="18" customHeight="1" x14ac:dyDescent="0.15">
      <c r="A4222" s="30">
        <v>10</v>
      </c>
      <c r="B4222" s="31" t="s">
        <v>2023</v>
      </c>
      <c r="C4222" s="31">
        <v>2</v>
      </c>
      <c r="D4222" s="31" t="s">
        <v>2097</v>
      </c>
      <c r="E4222" s="31">
        <v>2</v>
      </c>
      <c r="F4222" s="31" t="s">
        <v>2222</v>
      </c>
      <c r="G4222" s="31">
        <v>11</v>
      </c>
      <c r="H4222" s="31" t="s">
        <v>33</v>
      </c>
      <c r="I4222" s="31">
        <v>1</v>
      </c>
      <c r="J4222" s="84" t="s">
        <v>34</v>
      </c>
      <c r="K4222" s="98"/>
      <c r="L4222" s="98"/>
      <c r="M4222" s="98"/>
      <c r="N4222" s="83" t="s">
        <v>164</v>
      </c>
      <c r="O4222" s="98">
        <v>43180</v>
      </c>
      <c r="P4222" s="81"/>
      <c r="Q4222" s="33"/>
      <c r="R4222" s="39" t="s">
        <v>2172</v>
      </c>
    </row>
    <row r="4223" spans="1:18" ht="18" customHeight="1" x14ac:dyDescent="0.15">
      <c r="A4223" s="30">
        <v>10</v>
      </c>
      <c r="B4223" s="31" t="s">
        <v>2023</v>
      </c>
      <c r="C4223" s="31">
        <v>2</v>
      </c>
      <c r="D4223" s="31" t="s">
        <v>2097</v>
      </c>
      <c r="E4223" s="31">
        <v>2</v>
      </c>
      <c r="F4223" s="31" t="s">
        <v>2222</v>
      </c>
      <c r="G4223" s="31">
        <v>11</v>
      </c>
      <c r="H4223" s="31" t="s">
        <v>33</v>
      </c>
      <c r="I4223" s="32">
        <v>4</v>
      </c>
      <c r="J4223" s="83" t="s">
        <v>111</v>
      </c>
      <c r="K4223" s="98">
        <v>16</v>
      </c>
      <c r="L4223" s="98">
        <v>22</v>
      </c>
      <c r="M4223" s="98">
        <f>K4223-L4223</f>
        <v>-6</v>
      </c>
      <c r="N4223" s="83" t="s">
        <v>2269</v>
      </c>
      <c r="O4223" s="98">
        <v>16000</v>
      </c>
      <c r="P4223" s="81"/>
      <c r="Q4223" s="33"/>
      <c r="R4223" s="39" t="s">
        <v>2172</v>
      </c>
    </row>
    <row r="4224" spans="1:18" ht="18" customHeight="1" x14ac:dyDescent="0.15">
      <c r="A4224" s="30">
        <v>10</v>
      </c>
      <c r="B4224" s="31" t="s">
        <v>2023</v>
      </c>
      <c r="C4224" s="31">
        <v>2</v>
      </c>
      <c r="D4224" s="31" t="s">
        <v>2097</v>
      </c>
      <c r="E4224" s="31">
        <v>2</v>
      </c>
      <c r="F4224" s="31" t="s">
        <v>2222</v>
      </c>
      <c r="G4224" s="32">
        <v>18</v>
      </c>
      <c r="H4224" s="32" t="s">
        <v>125</v>
      </c>
      <c r="I4224" s="32"/>
      <c r="J4224" s="83"/>
      <c r="K4224" s="98"/>
      <c r="L4224" s="98"/>
      <c r="M4224" s="98"/>
      <c r="N4224" s="83"/>
      <c r="O4224" s="33"/>
      <c r="P4224" s="81"/>
      <c r="Q4224" s="33"/>
      <c r="R4224" s="39" t="s">
        <v>2172</v>
      </c>
    </row>
    <row r="4225" spans="1:18" ht="18" customHeight="1" x14ac:dyDescent="0.15">
      <c r="A4225" s="30">
        <v>10</v>
      </c>
      <c r="B4225" s="31" t="s">
        <v>2023</v>
      </c>
      <c r="C4225" s="31">
        <v>2</v>
      </c>
      <c r="D4225" s="31" t="s">
        <v>2097</v>
      </c>
      <c r="E4225" s="31">
        <v>2</v>
      </c>
      <c r="F4225" s="31" t="s">
        <v>2222</v>
      </c>
      <c r="G4225" s="31">
        <v>18</v>
      </c>
      <c r="H4225" s="31" t="s">
        <v>125</v>
      </c>
      <c r="I4225" s="32">
        <v>41</v>
      </c>
      <c r="J4225" s="83" t="s">
        <v>2235</v>
      </c>
      <c r="K4225" s="98">
        <v>68</v>
      </c>
      <c r="L4225" s="98">
        <v>49</v>
      </c>
      <c r="M4225" s="98">
        <f>K4225-L4225</f>
        <v>19</v>
      </c>
      <c r="N4225" s="83" t="s">
        <v>2270</v>
      </c>
      <c r="O4225" s="98">
        <v>14520</v>
      </c>
      <c r="P4225" s="81"/>
      <c r="Q4225" s="33"/>
      <c r="R4225" s="39" t="s">
        <v>2172</v>
      </c>
    </row>
    <row r="4226" spans="1:18" ht="18" customHeight="1" x14ac:dyDescent="0.15">
      <c r="A4226" s="30">
        <v>10</v>
      </c>
      <c r="B4226" s="31" t="s">
        <v>2023</v>
      </c>
      <c r="C4226" s="31">
        <v>2</v>
      </c>
      <c r="D4226" s="31" t="s">
        <v>2097</v>
      </c>
      <c r="E4226" s="31">
        <v>2</v>
      </c>
      <c r="F4226" s="31" t="s">
        <v>2222</v>
      </c>
      <c r="G4226" s="31">
        <v>18</v>
      </c>
      <c r="H4226" s="31" t="s">
        <v>125</v>
      </c>
      <c r="I4226" s="31">
        <v>41</v>
      </c>
      <c r="J4226" s="84" t="s">
        <v>2235</v>
      </c>
      <c r="K4226" s="98"/>
      <c r="L4226" s="98"/>
      <c r="M4226" s="98"/>
      <c r="N4226" s="83" t="s">
        <v>2271</v>
      </c>
      <c r="O4226" s="98">
        <v>23980</v>
      </c>
      <c r="P4226" s="81"/>
      <c r="Q4226" s="33"/>
      <c r="R4226" s="39" t="s">
        <v>2172</v>
      </c>
    </row>
    <row r="4227" spans="1:18" ht="18" customHeight="1" x14ac:dyDescent="0.15">
      <c r="A4227" s="30">
        <v>10</v>
      </c>
      <c r="B4227" s="31" t="s">
        <v>2023</v>
      </c>
      <c r="C4227" s="31">
        <v>2</v>
      </c>
      <c r="D4227" s="31" t="s">
        <v>2097</v>
      </c>
      <c r="E4227" s="31">
        <v>2</v>
      </c>
      <c r="F4227" s="31" t="s">
        <v>2222</v>
      </c>
      <c r="G4227" s="31">
        <v>18</v>
      </c>
      <c r="H4227" s="31" t="s">
        <v>125</v>
      </c>
      <c r="I4227" s="31">
        <v>41</v>
      </c>
      <c r="J4227" s="84" t="s">
        <v>2235</v>
      </c>
      <c r="K4227" s="98"/>
      <c r="L4227" s="98"/>
      <c r="M4227" s="98"/>
      <c r="N4227" s="83" t="s">
        <v>2272</v>
      </c>
      <c r="O4227" s="98">
        <v>28600</v>
      </c>
      <c r="P4227" s="81"/>
      <c r="Q4227" s="33"/>
      <c r="R4227" s="39" t="s">
        <v>2172</v>
      </c>
    </row>
    <row r="4228" spans="1:18" ht="18" customHeight="1" x14ac:dyDescent="0.15">
      <c r="A4228" s="30">
        <v>10</v>
      </c>
      <c r="B4228" s="31" t="s">
        <v>2023</v>
      </c>
      <c r="C4228" s="31">
        <v>2</v>
      </c>
      <c r="D4228" s="31" t="s">
        <v>2097</v>
      </c>
      <c r="E4228" s="31">
        <v>2</v>
      </c>
      <c r="F4228" s="31" t="s">
        <v>2222</v>
      </c>
      <c r="G4228" s="31">
        <v>18</v>
      </c>
      <c r="H4228" s="31" t="s">
        <v>125</v>
      </c>
      <c r="I4228" s="32">
        <v>51</v>
      </c>
      <c r="J4228" s="83" t="s">
        <v>1184</v>
      </c>
      <c r="K4228" s="98">
        <v>240</v>
      </c>
      <c r="L4228" s="98">
        <v>240</v>
      </c>
      <c r="M4228" s="98">
        <f>K4228-L4228</f>
        <v>0</v>
      </c>
      <c r="N4228" s="83" t="s">
        <v>2265</v>
      </c>
      <c r="O4228" s="98">
        <v>220000</v>
      </c>
      <c r="P4228" s="81"/>
      <c r="Q4228" s="33"/>
      <c r="R4228" s="39" t="s">
        <v>2172</v>
      </c>
    </row>
    <row r="4229" spans="1:18" ht="18" customHeight="1" x14ac:dyDescent="0.15">
      <c r="A4229" s="30">
        <v>10</v>
      </c>
      <c r="B4229" s="31" t="s">
        <v>2023</v>
      </c>
      <c r="C4229" s="31">
        <v>2</v>
      </c>
      <c r="D4229" s="31" t="s">
        <v>2097</v>
      </c>
      <c r="E4229" s="31">
        <v>2</v>
      </c>
      <c r="F4229" s="31" t="s">
        <v>2222</v>
      </c>
      <c r="G4229" s="31">
        <v>18</v>
      </c>
      <c r="H4229" s="31" t="s">
        <v>125</v>
      </c>
      <c r="I4229" s="31">
        <v>51</v>
      </c>
      <c r="J4229" s="84" t="s">
        <v>1184</v>
      </c>
      <c r="K4229" s="98"/>
      <c r="L4229" s="98"/>
      <c r="M4229" s="98"/>
      <c r="N4229" s="83" t="s">
        <v>2273</v>
      </c>
      <c r="O4229" s="98">
        <v>19600</v>
      </c>
      <c r="P4229" s="81"/>
      <c r="Q4229" s="33"/>
      <c r="R4229" s="39" t="s">
        <v>2172</v>
      </c>
    </row>
    <row r="4230" spans="1:18" s="6" customFormat="1" ht="18" customHeight="1" x14ac:dyDescent="0.15">
      <c r="A4230" s="13">
        <v>10</v>
      </c>
      <c r="B4230" s="14" t="s">
        <v>3104</v>
      </c>
      <c r="C4230" s="19">
        <v>2</v>
      </c>
      <c r="D4230" s="14" t="s">
        <v>2097</v>
      </c>
      <c r="E4230" s="20">
        <v>2</v>
      </c>
      <c r="F4230" s="21" t="s">
        <v>3113</v>
      </c>
      <c r="G4230" s="20"/>
      <c r="H4230" s="21"/>
      <c r="I4230" s="20"/>
      <c r="J4230" s="20"/>
      <c r="K4230" s="22">
        <f>IF(C4230="",SUMIFS($K4231:$K$6096,$A4231:$A$6096,A4230,$E4231:$E$6096,""),IF(E4230="",SUMIFS($K4231:$K$6096,$A4231:$A$6096,A4230,$C4231:$C$6096,C4230,$G4231:$G$6096,""),IF(G4230="",SUMIFS($K4231:$K$6096,$A4231:$A$6096,A4230,$C4231:$C$6096,C4230,$E4231:$E$6096,E4230,$R4231:$R$6096,R4230),IF(I4230="",SUMIFS($K4231:$K$6096,$A4231:$A$6096,A4230,$C4231:$C$6096,C4230,$E4231:$E$6096,E4230,$G4231:$G$6096,G4230,$R4231:$R$6096,R4230),0))))</f>
        <v>670</v>
      </c>
      <c r="L4230" s="22">
        <f>IF(C4230="",SUMIFS($L4231:$L$6096,$A4231:$A$6096,A4230,$E4231:$E$6096,""),IF(E4230="",SUMIFS($L4231:$L$6096,$A4231:$A$6096,A4230,$C4231:$C$6096,C4230,$G4231:$G$6096,""),IF(G4230="",SUMIFS($L4231:$L$6096,$A4231:$A$6096,A4230,$C4231:$C$6096,C4230,$E4231:$E$6096,E4230,$R4231:$R$6096,R4230),IF(I4230="",SUMIFS($L4231:$L$6096,$A4231:$A$6096,A4230,$C4231:$C$6096,C4230,$E4231:$E$6096,E4230,$G4231:$G$6096,G4230,$R4231:$R$6096,R4230),0))))</f>
        <v>669</v>
      </c>
      <c r="M4230" s="22">
        <f t="shared" ref="M4230" si="258">K4230-L4230</f>
        <v>1</v>
      </c>
      <c r="N4230" s="77"/>
      <c r="O4230" s="23"/>
      <c r="P4230" s="60"/>
      <c r="Q4230" s="73">
        <f>IF(C4230="",SUMIFS($Q4231:$Q$6096,$A4231:$A$6096,A4230,$E4231:$E$6096,""),IF(E4230="",SUMIFS($Q4231:$Q$6096,$A4231:$A$6096,A4230,$C4231:$C$6096,C4230,$G4231:$G$6096,""),IF(G4230="",SUMIFS($Q4231:$Q$6096,$A4231:$A$6096,A4230,$C4231:$C$6096,C4230,$E4231:$E$6096,E4230,$R4231:$R$6096,R4230),IF(I4230="",SUMIFS($Q4231:$Q$6096,$A4231:$A$6096,A4230,$C4231:$C$6096,C4230,$E4231:$E$6096,E4230,$G4231:$G$6096,G4230,$R4231:$R$6096,R4230),0))))</f>
        <v>0</v>
      </c>
      <c r="R4230" s="61" t="s">
        <v>3111</v>
      </c>
    </row>
    <row r="4231" spans="1:18" ht="18" customHeight="1" x14ac:dyDescent="0.15">
      <c r="A4231" s="30">
        <v>10</v>
      </c>
      <c r="B4231" s="31" t="s">
        <v>2023</v>
      </c>
      <c r="C4231" s="31">
        <v>2</v>
      </c>
      <c r="D4231" s="31" t="s">
        <v>2097</v>
      </c>
      <c r="E4231" s="31">
        <v>2</v>
      </c>
      <c r="F4231" s="31" t="s">
        <v>2222</v>
      </c>
      <c r="G4231" s="32">
        <v>8</v>
      </c>
      <c r="H4231" s="32" t="s">
        <v>77</v>
      </c>
      <c r="I4231" s="32"/>
      <c r="J4231" s="83"/>
      <c r="K4231" s="98"/>
      <c r="L4231" s="98"/>
      <c r="M4231" s="98"/>
      <c r="N4231" s="83"/>
      <c r="O4231" s="33"/>
      <c r="P4231" s="81"/>
      <c r="Q4231" s="33"/>
      <c r="R4231" s="39" t="s">
        <v>2189</v>
      </c>
    </row>
    <row r="4232" spans="1:18" ht="18" customHeight="1" x14ac:dyDescent="0.15">
      <c r="A4232" s="30">
        <v>10</v>
      </c>
      <c r="B4232" s="31" t="s">
        <v>2023</v>
      </c>
      <c r="C4232" s="31">
        <v>2</v>
      </c>
      <c r="D4232" s="31" t="s">
        <v>2097</v>
      </c>
      <c r="E4232" s="31">
        <v>2</v>
      </c>
      <c r="F4232" s="31" t="s">
        <v>2222</v>
      </c>
      <c r="G4232" s="31">
        <v>8</v>
      </c>
      <c r="H4232" s="31" t="s">
        <v>77</v>
      </c>
      <c r="I4232" s="32">
        <v>11</v>
      </c>
      <c r="J4232" s="83" t="s">
        <v>78</v>
      </c>
      <c r="K4232" s="98">
        <v>18</v>
      </c>
      <c r="L4232" s="98">
        <v>18</v>
      </c>
      <c r="M4232" s="98">
        <f>K4232-L4232</f>
        <v>0</v>
      </c>
      <c r="N4232" s="83" t="s">
        <v>7248</v>
      </c>
      <c r="O4232" s="98">
        <v>9000</v>
      </c>
      <c r="P4232" s="81"/>
      <c r="Q4232" s="33"/>
      <c r="R4232" s="39" t="s">
        <v>2189</v>
      </c>
    </row>
    <row r="4233" spans="1:18" ht="18" customHeight="1" x14ac:dyDescent="0.15">
      <c r="A4233" s="30">
        <v>10</v>
      </c>
      <c r="B4233" s="31" t="s">
        <v>2023</v>
      </c>
      <c r="C4233" s="31">
        <v>2</v>
      </c>
      <c r="D4233" s="31" t="s">
        <v>2097</v>
      </c>
      <c r="E4233" s="31">
        <v>2</v>
      </c>
      <c r="F4233" s="31" t="s">
        <v>2222</v>
      </c>
      <c r="G4233" s="31">
        <v>8</v>
      </c>
      <c r="H4233" s="31" t="s">
        <v>77</v>
      </c>
      <c r="I4233" s="31">
        <v>11</v>
      </c>
      <c r="J4233" s="84" t="s">
        <v>78</v>
      </c>
      <c r="K4233" s="98"/>
      <c r="L4233" s="98"/>
      <c r="M4233" s="98"/>
      <c r="N4233" s="83" t="s">
        <v>2274</v>
      </c>
      <c r="O4233" s="98">
        <v>9000</v>
      </c>
      <c r="P4233" s="81"/>
      <c r="Q4233" s="33"/>
      <c r="R4233" s="39" t="s">
        <v>2189</v>
      </c>
    </row>
    <row r="4234" spans="1:18" ht="18" customHeight="1" x14ac:dyDescent="0.15">
      <c r="A4234" s="30">
        <v>10</v>
      </c>
      <c r="B4234" s="31" t="s">
        <v>2023</v>
      </c>
      <c r="C4234" s="31">
        <v>2</v>
      </c>
      <c r="D4234" s="31" t="s">
        <v>2097</v>
      </c>
      <c r="E4234" s="31">
        <v>2</v>
      </c>
      <c r="F4234" s="31" t="s">
        <v>2222</v>
      </c>
      <c r="G4234" s="31">
        <v>8</v>
      </c>
      <c r="H4234" s="31" t="s">
        <v>77</v>
      </c>
      <c r="I4234" s="32">
        <v>31</v>
      </c>
      <c r="J4234" s="83" t="s">
        <v>2247</v>
      </c>
      <c r="K4234" s="98">
        <v>14</v>
      </c>
      <c r="L4234" s="98">
        <v>12</v>
      </c>
      <c r="M4234" s="98">
        <f>K4234-L4234</f>
        <v>2</v>
      </c>
      <c r="N4234" s="83" t="s">
        <v>3856</v>
      </c>
      <c r="O4234" s="98">
        <v>13800</v>
      </c>
      <c r="P4234" s="81"/>
      <c r="Q4234" s="33"/>
      <c r="R4234" s="39" t="s">
        <v>2189</v>
      </c>
    </row>
    <row r="4235" spans="1:18" ht="18" customHeight="1" x14ac:dyDescent="0.15">
      <c r="A4235" s="30">
        <v>10</v>
      </c>
      <c r="B4235" s="31" t="s">
        <v>2023</v>
      </c>
      <c r="C4235" s="31">
        <v>2</v>
      </c>
      <c r="D4235" s="31" t="s">
        <v>2097</v>
      </c>
      <c r="E4235" s="31">
        <v>2</v>
      </c>
      <c r="F4235" s="31" t="s">
        <v>2222</v>
      </c>
      <c r="G4235" s="32">
        <v>11</v>
      </c>
      <c r="H4235" s="32" t="s">
        <v>33</v>
      </c>
      <c r="I4235" s="32"/>
      <c r="J4235" s="83"/>
      <c r="K4235" s="98"/>
      <c r="L4235" s="98"/>
      <c r="M4235" s="98"/>
      <c r="N4235" s="83"/>
      <c r="O4235" s="33"/>
      <c r="P4235" s="81"/>
      <c r="Q4235" s="33"/>
      <c r="R4235" s="39" t="s">
        <v>2189</v>
      </c>
    </row>
    <row r="4236" spans="1:18" ht="18" customHeight="1" x14ac:dyDescent="0.15">
      <c r="A4236" s="30">
        <v>10</v>
      </c>
      <c r="B4236" s="31" t="s">
        <v>2023</v>
      </c>
      <c r="C4236" s="31">
        <v>2</v>
      </c>
      <c r="D4236" s="31" t="s">
        <v>2097</v>
      </c>
      <c r="E4236" s="31">
        <v>2</v>
      </c>
      <c r="F4236" s="31" t="s">
        <v>2222</v>
      </c>
      <c r="G4236" s="31">
        <v>11</v>
      </c>
      <c r="H4236" s="31" t="s">
        <v>33</v>
      </c>
      <c r="I4236" s="32">
        <v>1</v>
      </c>
      <c r="J4236" s="83" t="s">
        <v>34</v>
      </c>
      <c r="K4236" s="98">
        <v>385</v>
      </c>
      <c r="L4236" s="98">
        <v>184</v>
      </c>
      <c r="M4236" s="98">
        <f>K4236-L4236</f>
        <v>201</v>
      </c>
      <c r="N4236" s="83" t="s">
        <v>2275</v>
      </c>
      <c r="O4236" s="98">
        <v>280500</v>
      </c>
      <c r="P4236" s="81"/>
      <c r="Q4236" s="33"/>
      <c r="R4236" s="39" t="s">
        <v>2189</v>
      </c>
    </row>
    <row r="4237" spans="1:18" ht="18" customHeight="1" x14ac:dyDescent="0.15">
      <c r="A4237" s="30">
        <v>10</v>
      </c>
      <c r="B4237" s="31" t="s">
        <v>2023</v>
      </c>
      <c r="C4237" s="31">
        <v>2</v>
      </c>
      <c r="D4237" s="31" t="s">
        <v>2097</v>
      </c>
      <c r="E4237" s="31">
        <v>2</v>
      </c>
      <c r="F4237" s="31" t="s">
        <v>2222</v>
      </c>
      <c r="G4237" s="31">
        <v>11</v>
      </c>
      <c r="H4237" s="31" t="s">
        <v>33</v>
      </c>
      <c r="I4237" s="31">
        <v>1</v>
      </c>
      <c r="J4237" s="84" t="s">
        <v>34</v>
      </c>
      <c r="K4237" s="98"/>
      <c r="L4237" s="98"/>
      <c r="M4237" s="98"/>
      <c r="N4237" s="83" t="s">
        <v>2276</v>
      </c>
      <c r="O4237" s="98">
        <v>66000</v>
      </c>
      <c r="P4237" s="81"/>
      <c r="Q4237" s="33"/>
      <c r="R4237" s="39" t="s">
        <v>2189</v>
      </c>
    </row>
    <row r="4238" spans="1:18" ht="18" customHeight="1" x14ac:dyDescent="0.15">
      <c r="A4238" s="30">
        <v>10</v>
      </c>
      <c r="B4238" s="31" t="s">
        <v>2023</v>
      </c>
      <c r="C4238" s="31">
        <v>2</v>
      </c>
      <c r="D4238" s="31" t="s">
        <v>2097</v>
      </c>
      <c r="E4238" s="31">
        <v>2</v>
      </c>
      <c r="F4238" s="31" t="s">
        <v>2222</v>
      </c>
      <c r="G4238" s="31">
        <v>11</v>
      </c>
      <c r="H4238" s="31" t="s">
        <v>33</v>
      </c>
      <c r="I4238" s="31">
        <v>1</v>
      </c>
      <c r="J4238" s="84" t="s">
        <v>34</v>
      </c>
      <c r="K4238" s="98"/>
      <c r="L4238" s="98"/>
      <c r="M4238" s="98"/>
      <c r="N4238" s="83" t="s">
        <v>2277</v>
      </c>
      <c r="O4238" s="98">
        <v>37620</v>
      </c>
      <c r="P4238" s="81"/>
      <c r="Q4238" s="33"/>
      <c r="R4238" s="39" t="s">
        <v>2189</v>
      </c>
    </row>
    <row r="4239" spans="1:18" ht="18" customHeight="1" x14ac:dyDescent="0.15">
      <c r="A4239" s="30">
        <v>10</v>
      </c>
      <c r="B4239" s="31" t="s">
        <v>2023</v>
      </c>
      <c r="C4239" s="31">
        <v>2</v>
      </c>
      <c r="D4239" s="31" t="s">
        <v>2097</v>
      </c>
      <c r="E4239" s="31">
        <v>2</v>
      </c>
      <c r="F4239" s="31" t="s">
        <v>2222</v>
      </c>
      <c r="G4239" s="31">
        <v>11</v>
      </c>
      <c r="H4239" s="31" t="s">
        <v>33</v>
      </c>
      <c r="I4239" s="32">
        <v>6</v>
      </c>
      <c r="J4239" s="83" t="s">
        <v>48</v>
      </c>
      <c r="K4239" s="98">
        <v>20</v>
      </c>
      <c r="L4239" s="98">
        <v>20</v>
      </c>
      <c r="M4239" s="98">
        <f>K4239-L4239</f>
        <v>0</v>
      </c>
      <c r="N4239" s="83" t="s">
        <v>2278</v>
      </c>
      <c r="O4239" s="98">
        <v>20000</v>
      </c>
      <c r="P4239" s="81"/>
      <c r="Q4239" s="33"/>
      <c r="R4239" s="39" t="s">
        <v>2189</v>
      </c>
    </row>
    <row r="4240" spans="1:18" ht="18" customHeight="1" x14ac:dyDescent="0.15">
      <c r="A4240" s="30">
        <v>10</v>
      </c>
      <c r="B4240" s="31" t="s">
        <v>2023</v>
      </c>
      <c r="C4240" s="31">
        <v>2</v>
      </c>
      <c r="D4240" s="31" t="s">
        <v>2097</v>
      </c>
      <c r="E4240" s="31">
        <v>2</v>
      </c>
      <c r="F4240" s="31" t="s">
        <v>2222</v>
      </c>
      <c r="G4240" s="32">
        <v>18</v>
      </c>
      <c r="H4240" s="32" t="s">
        <v>125</v>
      </c>
      <c r="I4240" s="32"/>
      <c r="J4240" s="83"/>
      <c r="K4240" s="98"/>
      <c r="L4240" s="98"/>
      <c r="M4240" s="98"/>
      <c r="N4240" s="83"/>
      <c r="O4240" s="33"/>
      <c r="P4240" s="81"/>
      <c r="Q4240" s="33"/>
      <c r="R4240" s="39" t="s">
        <v>2189</v>
      </c>
    </row>
    <row r="4241" spans="1:18" ht="18" customHeight="1" x14ac:dyDescent="0.15">
      <c r="A4241" s="30">
        <v>10</v>
      </c>
      <c r="B4241" s="31" t="s">
        <v>2023</v>
      </c>
      <c r="C4241" s="31">
        <v>2</v>
      </c>
      <c r="D4241" s="31" t="s">
        <v>2097</v>
      </c>
      <c r="E4241" s="31">
        <v>2</v>
      </c>
      <c r="F4241" s="31" t="s">
        <v>2222</v>
      </c>
      <c r="G4241" s="31">
        <v>18</v>
      </c>
      <c r="H4241" s="31" t="s">
        <v>125</v>
      </c>
      <c r="I4241" s="32">
        <v>41</v>
      </c>
      <c r="J4241" s="83" t="s">
        <v>2235</v>
      </c>
      <c r="K4241" s="98">
        <v>110</v>
      </c>
      <c r="L4241" s="98">
        <v>312</v>
      </c>
      <c r="M4241" s="98">
        <f t="shared" ref="M4241:M4242" si="259">K4241-L4241</f>
        <v>-202</v>
      </c>
      <c r="N4241" s="83" t="s">
        <v>2279</v>
      </c>
      <c r="O4241" s="98">
        <v>110000</v>
      </c>
      <c r="P4241" s="81"/>
      <c r="Q4241" s="33"/>
      <c r="R4241" s="39" t="s">
        <v>2189</v>
      </c>
    </row>
    <row r="4242" spans="1:18" ht="18" customHeight="1" x14ac:dyDescent="0.15">
      <c r="A4242" s="30">
        <v>10</v>
      </c>
      <c r="B4242" s="31" t="s">
        <v>2023</v>
      </c>
      <c r="C4242" s="31">
        <v>2</v>
      </c>
      <c r="D4242" s="31" t="s">
        <v>2097</v>
      </c>
      <c r="E4242" s="31">
        <v>2</v>
      </c>
      <c r="F4242" s="31" t="s">
        <v>2222</v>
      </c>
      <c r="G4242" s="31">
        <v>18</v>
      </c>
      <c r="H4242" s="31" t="s">
        <v>125</v>
      </c>
      <c r="I4242" s="32">
        <v>51</v>
      </c>
      <c r="J4242" s="83" t="s">
        <v>1184</v>
      </c>
      <c r="K4242" s="98">
        <v>123</v>
      </c>
      <c r="L4242" s="98">
        <v>123</v>
      </c>
      <c r="M4242" s="98">
        <f t="shared" si="259"/>
        <v>0</v>
      </c>
      <c r="N4242" s="83" t="s">
        <v>2265</v>
      </c>
      <c r="O4242" s="98">
        <v>123000</v>
      </c>
      <c r="P4242" s="81"/>
      <c r="Q4242" s="33"/>
      <c r="R4242" s="39" t="s">
        <v>2189</v>
      </c>
    </row>
    <row r="4243" spans="1:18" s="6" customFormat="1" ht="18" customHeight="1" x14ac:dyDescent="0.15">
      <c r="A4243" s="13">
        <v>10</v>
      </c>
      <c r="B4243" s="14" t="s">
        <v>3104</v>
      </c>
      <c r="C4243" s="19">
        <v>2</v>
      </c>
      <c r="D4243" s="14" t="s">
        <v>2097</v>
      </c>
      <c r="E4243" s="20">
        <v>2</v>
      </c>
      <c r="F4243" s="21" t="s">
        <v>3113</v>
      </c>
      <c r="G4243" s="20"/>
      <c r="H4243" s="21"/>
      <c r="I4243" s="20"/>
      <c r="J4243" s="20"/>
      <c r="K4243" s="22">
        <f>IF(C4243="",SUMIFS($K4244:$K$6096,$A4244:$A$6096,A4243,$E4244:$E$6096,""),IF(E4243="",SUMIFS($K4244:$K$6096,$A4244:$A$6096,A4243,$C4244:$C$6096,C4243,$G4244:$G$6096,""),IF(G4243="",SUMIFS($K4244:$K$6096,$A4244:$A$6096,A4243,$C4244:$C$6096,C4243,$E4244:$E$6096,E4243,$R4244:$R$6096,R4243),IF(I4243="",SUMIFS($K4244:$K$6096,$A4244:$A$6096,A4243,$C4244:$C$6096,C4243,$E4244:$E$6096,E4243,$G4244:$G$6096,G4243,$R4244:$R$6096,R4243),0))))</f>
        <v>729</v>
      </c>
      <c r="L4243" s="22">
        <f>IF(C4243="",SUMIFS($L4244:$L$6096,$A4244:$A$6096,A4243,$E4244:$E$6096,""),IF(E4243="",SUMIFS($L4244:$L$6096,$A4244:$A$6096,A4243,$C4244:$C$6096,C4243,$G4244:$G$6096,""),IF(G4243="",SUMIFS($L4244:$L$6096,$A4244:$A$6096,A4243,$C4244:$C$6096,C4243,$E4244:$E$6096,E4243,$R4244:$R$6096,R4243),IF(I4243="",SUMIFS($L4244:$L$6096,$A4244:$A$6096,A4243,$C4244:$C$6096,C4243,$E4244:$E$6096,E4243,$G4244:$G$6096,G4243,$R4244:$R$6096,R4243),0))))</f>
        <v>921</v>
      </c>
      <c r="M4243" s="22">
        <f t="shared" ref="M4243" si="260">K4243-L4243</f>
        <v>-192</v>
      </c>
      <c r="N4243" s="77"/>
      <c r="O4243" s="23"/>
      <c r="P4243" s="60"/>
      <c r="Q4243" s="73">
        <f>IF(C4243="",SUMIFS($Q4244:$Q$6096,$A4244:$A$6096,A4243,$E4244:$E$6096,""),IF(E4243="",SUMIFS($Q4244:$Q$6096,$A4244:$A$6096,A4243,$C4244:$C$6096,C4243,$G4244:$G$6096,""),IF(G4243="",SUMIFS($Q4244:$Q$6096,$A4244:$A$6096,A4243,$C4244:$C$6096,C4243,$E4244:$E$6096,E4243,$R4244:$R$6096,R4243),IF(I4243="",SUMIFS($Q4244:$Q$6096,$A4244:$A$6096,A4243,$C4244:$C$6096,C4243,$E4244:$E$6096,E4243,$G4244:$G$6096,G4243,$R4244:$R$6096,R4243),0))))</f>
        <v>0</v>
      </c>
      <c r="R4243" s="61" t="s">
        <v>3112</v>
      </c>
    </row>
    <row r="4244" spans="1:18" ht="18" customHeight="1" x14ac:dyDescent="0.15">
      <c r="A4244" s="30">
        <v>10</v>
      </c>
      <c r="B4244" s="31" t="s">
        <v>2023</v>
      </c>
      <c r="C4244" s="31">
        <v>2</v>
      </c>
      <c r="D4244" s="31" t="s">
        <v>2097</v>
      </c>
      <c r="E4244" s="31">
        <v>2</v>
      </c>
      <c r="F4244" s="31" t="s">
        <v>2222</v>
      </c>
      <c r="G4244" s="32">
        <v>8</v>
      </c>
      <c r="H4244" s="32" t="s">
        <v>77</v>
      </c>
      <c r="I4244" s="32"/>
      <c r="J4244" s="83"/>
      <c r="K4244" s="98"/>
      <c r="L4244" s="98"/>
      <c r="M4244" s="98"/>
      <c r="N4244" s="83"/>
      <c r="O4244" s="33"/>
      <c r="P4244" s="81"/>
      <c r="Q4244" s="33"/>
      <c r="R4244" s="39" t="s">
        <v>2209</v>
      </c>
    </row>
    <row r="4245" spans="1:18" ht="18" customHeight="1" x14ac:dyDescent="0.15">
      <c r="A4245" s="30">
        <v>10</v>
      </c>
      <c r="B4245" s="31" t="s">
        <v>2023</v>
      </c>
      <c r="C4245" s="31">
        <v>2</v>
      </c>
      <c r="D4245" s="31" t="s">
        <v>2097</v>
      </c>
      <c r="E4245" s="31">
        <v>2</v>
      </c>
      <c r="F4245" s="31" t="s">
        <v>2222</v>
      </c>
      <c r="G4245" s="31">
        <v>8</v>
      </c>
      <c r="H4245" s="31" t="s">
        <v>77</v>
      </c>
      <c r="I4245" s="32">
        <v>11</v>
      </c>
      <c r="J4245" s="83" t="s">
        <v>78</v>
      </c>
      <c r="K4245" s="98">
        <v>10</v>
      </c>
      <c r="L4245" s="98">
        <v>10</v>
      </c>
      <c r="M4245" s="98">
        <f t="shared" ref="M4245:M4246" si="261">K4245-L4245</f>
        <v>0</v>
      </c>
      <c r="N4245" s="83" t="s">
        <v>2280</v>
      </c>
      <c r="O4245" s="98">
        <v>10000</v>
      </c>
      <c r="P4245" s="81"/>
      <c r="Q4245" s="33"/>
      <c r="R4245" s="39" t="s">
        <v>2209</v>
      </c>
    </row>
    <row r="4246" spans="1:18" ht="18" customHeight="1" x14ac:dyDescent="0.15">
      <c r="A4246" s="30">
        <v>10</v>
      </c>
      <c r="B4246" s="31" t="s">
        <v>2023</v>
      </c>
      <c r="C4246" s="31">
        <v>2</v>
      </c>
      <c r="D4246" s="31" t="s">
        <v>2097</v>
      </c>
      <c r="E4246" s="31">
        <v>2</v>
      </c>
      <c r="F4246" s="31" t="s">
        <v>2222</v>
      </c>
      <c r="G4246" s="31">
        <v>8</v>
      </c>
      <c r="H4246" s="31" t="s">
        <v>77</v>
      </c>
      <c r="I4246" s="32">
        <v>31</v>
      </c>
      <c r="J4246" s="83" t="s">
        <v>2247</v>
      </c>
      <c r="K4246" s="98">
        <v>17</v>
      </c>
      <c r="L4246" s="98">
        <v>17</v>
      </c>
      <c r="M4246" s="98">
        <f t="shared" si="261"/>
        <v>0</v>
      </c>
      <c r="N4246" s="83" t="s">
        <v>3857</v>
      </c>
      <c r="O4246" s="98">
        <v>16560</v>
      </c>
      <c r="P4246" s="81"/>
      <c r="Q4246" s="33"/>
      <c r="R4246" s="39" t="s">
        <v>2209</v>
      </c>
    </row>
    <row r="4247" spans="1:18" ht="18" customHeight="1" x14ac:dyDescent="0.15">
      <c r="A4247" s="30">
        <v>10</v>
      </c>
      <c r="B4247" s="31" t="s">
        <v>2023</v>
      </c>
      <c r="C4247" s="31">
        <v>2</v>
      </c>
      <c r="D4247" s="31" t="s">
        <v>2097</v>
      </c>
      <c r="E4247" s="31">
        <v>2</v>
      </c>
      <c r="F4247" s="31" t="s">
        <v>2222</v>
      </c>
      <c r="G4247" s="32">
        <v>11</v>
      </c>
      <c r="H4247" s="32" t="s">
        <v>33</v>
      </c>
      <c r="I4247" s="32"/>
      <c r="J4247" s="83"/>
      <c r="K4247" s="98"/>
      <c r="L4247" s="98"/>
      <c r="M4247" s="98"/>
      <c r="N4247" s="83"/>
      <c r="O4247" s="33"/>
      <c r="P4247" s="81"/>
      <c r="Q4247" s="33"/>
      <c r="R4247" s="39" t="s">
        <v>2209</v>
      </c>
    </row>
    <row r="4248" spans="1:18" ht="18" customHeight="1" x14ac:dyDescent="0.15">
      <c r="A4248" s="30">
        <v>10</v>
      </c>
      <c r="B4248" s="31" t="s">
        <v>2023</v>
      </c>
      <c r="C4248" s="31">
        <v>2</v>
      </c>
      <c r="D4248" s="31" t="s">
        <v>2097</v>
      </c>
      <c r="E4248" s="31">
        <v>2</v>
      </c>
      <c r="F4248" s="31" t="s">
        <v>2222</v>
      </c>
      <c r="G4248" s="31">
        <v>11</v>
      </c>
      <c r="H4248" s="31" t="s">
        <v>33</v>
      </c>
      <c r="I4248" s="32">
        <v>1</v>
      </c>
      <c r="J4248" s="83" t="s">
        <v>34</v>
      </c>
      <c r="K4248" s="98">
        <v>359</v>
      </c>
      <c r="L4248" s="98">
        <v>508</v>
      </c>
      <c r="M4248" s="98">
        <f t="shared" ref="M4248:M4250" si="262">K4248-L4248</f>
        <v>-149</v>
      </c>
      <c r="N4248" s="83" t="s">
        <v>2281</v>
      </c>
      <c r="O4248" s="98">
        <v>358741</v>
      </c>
      <c r="P4248" s="81"/>
      <c r="Q4248" s="33"/>
      <c r="R4248" s="39" t="s">
        <v>2209</v>
      </c>
    </row>
    <row r="4249" spans="1:18" ht="18" customHeight="1" x14ac:dyDescent="0.15">
      <c r="A4249" s="30">
        <v>10</v>
      </c>
      <c r="B4249" s="31" t="s">
        <v>2023</v>
      </c>
      <c r="C4249" s="31">
        <v>2</v>
      </c>
      <c r="D4249" s="31" t="s">
        <v>2097</v>
      </c>
      <c r="E4249" s="31">
        <v>2</v>
      </c>
      <c r="F4249" s="31" t="s">
        <v>2222</v>
      </c>
      <c r="G4249" s="31">
        <v>11</v>
      </c>
      <c r="H4249" s="31" t="s">
        <v>33</v>
      </c>
      <c r="I4249" s="32">
        <v>4</v>
      </c>
      <c r="J4249" s="83" t="s">
        <v>111</v>
      </c>
      <c r="K4249" s="98">
        <v>22</v>
      </c>
      <c r="L4249" s="98">
        <v>45</v>
      </c>
      <c r="M4249" s="98">
        <f t="shared" si="262"/>
        <v>-23</v>
      </c>
      <c r="N4249" s="83" t="s">
        <v>2282</v>
      </c>
      <c r="O4249" s="98">
        <v>22000</v>
      </c>
      <c r="P4249" s="81"/>
      <c r="Q4249" s="33"/>
      <c r="R4249" s="39" t="s">
        <v>2209</v>
      </c>
    </row>
    <row r="4250" spans="1:18" ht="18" customHeight="1" x14ac:dyDescent="0.15">
      <c r="A4250" s="30">
        <v>10</v>
      </c>
      <c r="B4250" s="31" t="s">
        <v>2023</v>
      </c>
      <c r="C4250" s="31">
        <v>2</v>
      </c>
      <c r="D4250" s="31" t="s">
        <v>2097</v>
      </c>
      <c r="E4250" s="31">
        <v>2</v>
      </c>
      <c r="F4250" s="31" t="s">
        <v>2222</v>
      </c>
      <c r="G4250" s="31">
        <v>11</v>
      </c>
      <c r="H4250" s="31" t="s">
        <v>33</v>
      </c>
      <c r="I4250" s="32">
        <v>6</v>
      </c>
      <c r="J4250" s="83" t="s">
        <v>48</v>
      </c>
      <c r="K4250" s="98">
        <v>0</v>
      </c>
      <c r="L4250" s="98">
        <v>10</v>
      </c>
      <c r="M4250" s="98">
        <f t="shared" si="262"/>
        <v>-10</v>
      </c>
      <c r="N4250" s="83"/>
      <c r="O4250" s="98"/>
      <c r="P4250" s="81"/>
      <c r="Q4250" s="33"/>
      <c r="R4250" s="39" t="s">
        <v>2209</v>
      </c>
    </row>
    <row r="4251" spans="1:18" ht="18" customHeight="1" x14ac:dyDescent="0.15">
      <c r="A4251" s="30">
        <v>10</v>
      </c>
      <c r="B4251" s="31" t="s">
        <v>2023</v>
      </c>
      <c r="C4251" s="31">
        <v>2</v>
      </c>
      <c r="D4251" s="31" t="s">
        <v>2097</v>
      </c>
      <c r="E4251" s="31">
        <v>2</v>
      </c>
      <c r="F4251" s="31" t="s">
        <v>2222</v>
      </c>
      <c r="G4251" s="32">
        <v>18</v>
      </c>
      <c r="H4251" s="32" t="s">
        <v>125</v>
      </c>
      <c r="I4251" s="32"/>
      <c r="J4251" s="83"/>
      <c r="K4251" s="98"/>
      <c r="L4251" s="98"/>
      <c r="M4251" s="98"/>
      <c r="N4251" s="83"/>
      <c r="O4251" s="33"/>
      <c r="P4251" s="81"/>
      <c r="Q4251" s="33"/>
      <c r="R4251" s="39" t="s">
        <v>2209</v>
      </c>
    </row>
    <row r="4252" spans="1:18" ht="18" customHeight="1" x14ac:dyDescent="0.15">
      <c r="A4252" s="30">
        <v>10</v>
      </c>
      <c r="B4252" s="31" t="s">
        <v>2023</v>
      </c>
      <c r="C4252" s="31">
        <v>2</v>
      </c>
      <c r="D4252" s="31" t="s">
        <v>2097</v>
      </c>
      <c r="E4252" s="31">
        <v>2</v>
      </c>
      <c r="F4252" s="31" t="s">
        <v>2222</v>
      </c>
      <c r="G4252" s="31">
        <v>18</v>
      </c>
      <c r="H4252" s="31" t="s">
        <v>125</v>
      </c>
      <c r="I4252" s="32">
        <v>41</v>
      </c>
      <c r="J4252" s="83" t="s">
        <v>2235</v>
      </c>
      <c r="K4252" s="98">
        <v>81</v>
      </c>
      <c r="L4252" s="98">
        <v>91</v>
      </c>
      <c r="M4252" s="98">
        <f>K4252-L4252</f>
        <v>-10</v>
      </c>
      <c r="N4252" s="83" t="s">
        <v>2283</v>
      </c>
      <c r="O4252" s="98">
        <v>53900</v>
      </c>
      <c r="P4252" s="81"/>
      <c r="Q4252" s="33"/>
      <c r="R4252" s="39" t="s">
        <v>2209</v>
      </c>
    </row>
    <row r="4253" spans="1:18" ht="18" customHeight="1" x14ac:dyDescent="0.15">
      <c r="A4253" s="30">
        <v>10</v>
      </c>
      <c r="B4253" s="31" t="s">
        <v>2023</v>
      </c>
      <c r="C4253" s="31">
        <v>2</v>
      </c>
      <c r="D4253" s="31" t="s">
        <v>2097</v>
      </c>
      <c r="E4253" s="31">
        <v>2</v>
      </c>
      <c r="F4253" s="31" t="s">
        <v>2222</v>
      </c>
      <c r="G4253" s="31">
        <v>18</v>
      </c>
      <c r="H4253" s="31" t="s">
        <v>125</v>
      </c>
      <c r="I4253" s="31">
        <v>41</v>
      </c>
      <c r="J4253" s="84" t="s">
        <v>2235</v>
      </c>
      <c r="K4253" s="98"/>
      <c r="L4253" s="98"/>
      <c r="M4253" s="98"/>
      <c r="N4253" s="83" t="s">
        <v>2284</v>
      </c>
      <c r="O4253" s="98">
        <v>26840</v>
      </c>
      <c r="P4253" s="81"/>
      <c r="Q4253" s="33"/>
      <c r="R4253" s="39" t="s">
        <v>2209</v>
      </c>
    </row>
    <row r="4254" spans="1:18" ht="18" customHeight="1" x14ac:dyDescent="0.15">
      <c r="A4254" s="30">
        <v>10</v>
      </c>
      <c r="B4254" s="31" t="s">
        <v>2023</v>
      </c>
      <c r="C4254" s="31">
        <v>2</v>
      </c>
      <c r="D4254" s="31" t="s">
        <v>2097</v>
      </c>
      <c r="E4254" s="31">
        <v>2</v>
      </c>
      <c r="F4254" s="31" t="s">
        <v>2222</v>
      </c>
      <c r="G4254" s="31">
        <v>18</v>
      </c>
      <c r="H4254" s="31" t="s">
        <v>125</v>
      </c>
      <c r="I4254" s="32">
        <v>51</v>
      </c>
      <c r="J4254" s="83" t="s">
        <v>1184</v>
      </c>
      <c r="K4254" s="98">
        <v>240</v>
      </c>
      <c r="L4254" s="98">
        <v>240</v>
      </c>
      <c r="M4254" s="98">
        <f>K4254-L4254</f>
        <v>0</v>
      </c>
      <c r="N4254" s="83" t="s">
        <v>2265</v>
      </c>
      <c r="O4254" s="98">
        <v>240000</v>
      </c>
      <c r="P4254" s="81"/>
      <c r="Q4254" s="33"/>
      <c r="R4254" s="39" t="s">
        <v>2209</v>
      </c>
    </row>
    <row r="4255" spans="1:18" s="12" customFormat="1" ht="18" customHeight="1" x14ac:dyDescent="0.15">
      <c r="A4255" s="13">
        <v>10</v>
      </c>
      <c r="B4255" s="14" t="s">
        <v>2023</v>
      </c>
      <c r="C4255" s="15">
        <v>3</v>
      </c>
      <c r="D4255" s="15" t="s">
        <v>2985</v>
      </c>
      <c r="E4255" s="16"/>
      <c r="F4255" s="15"/>
      <c r="G4255" s="16"/>
      <c r="H4255" s="15"/>
      <c r="I4255" s="16"/>
      <c r="J4255" s="16"/>
      <c r="K4255" s="17">
        <f>IF(C4255="",SUMIFS($K4256:$K$6096,$A4256:$A$6096,A4255,$E4256:$E$6096,""),IF(E4255="",SUMIFS($K4256:$K$6096,$A4256:$A$6096,A4255,$C4256:$C$6096,C4255,$G4256:$G$6096,""),IF(G4255="",SUMIFS($K4256:$K$6096,$A4256:$A$6096,A4255,$C4256:$C$6096,C4255,$E4256:$E$6096,E4255,$R4256:$R$6096,R4255),IF(I4255="",SUMIFS($K4256:$K$6096,$A4256:$A$6096,A4255,$C4256:$C$6096,C4255,$E4256:$E$6096,E4255,$G4256:$G$6096,G4255,$R4256:$R$6096,R4255),0))))</f>
        <v>55348</v>
      </c>
      <c r="L4255" s="17">
        <f>IF(C4255="",SUMIFS($L4256:$L$6096,$A4256:$A$6096,A4255,$E4256:$E$6096,""),IF(E4255="",SUMIFS($L4256:$L$6096,$A4256:$A$6096,A4255,$C4256:$C$6096,C4255,$G4256:$G$6096,""),IF(G4255="",SUMIFS($L4256:$L$6096,$A4256:$A$6096,A4255,$C4256:$C$6096,C4255,$E4256:$E$6096,E4255,$R4256:$R$6096,R4255),IF(I4255="",SUMIFS($L4256:$L$6096,$A4256:$A$6096,A4255,$C4256:$C$6096,C4255,$E4256:$E$6096,E4255,$G4256:$G$6096,G4255,$R4256:$R$6096,R4255),0))))</f>
        <v>59946</v>
      </c>
      <c r="M4255" s="17">
        <f t="shared" ref="M4255:M4256" si="263">K4255-L4255</f>
        <v>-4598</v>
      </c>
      <c r="N4255" s="58"/>
      <c r="O4255" s="72"/>
      <c r="P4255" s="18"/>
      <c r="Q4255" s="17">
        <f>IF(C4255="",SUMIFS($Q4256:$Q$6096,$A4256:$A$6096,A4255,$E4256:$E$6096,""),IF(E4255="",SUMIFS($Q4256:$Q$6096,$A4256:$A$6096,A4255,$C4256:$C$6096,C4255,$G4256:$G$6096,""),IF(G4255="",SUMIFS($Q4256:$Q$6096,$A4256:$A$6096,A4255,$C4256:$C$6096,C4255,$E4256:$E$6096,E4255,$R4256:$R$6096,R4255),IF(I4255="",SUMIFS($Q4256:$Q$6096,$A4256:$A$6096,A4255,$C4256:$C$6096,C4255,$E4256:$E$6096,E4255,$G4256:$G$6096,G4255,$R4256:$R$6096,R4255),0))))</f>
        <v>4087</v>
      </c>
      <c r="R4255" s="59"/>
    </row>
    <row r="4256" spans="1:18" s="6" customFormat="1" ht="18" customHeight="1" x14ac:dyDescent="0.15">
      <c r="A4256" s="13">
        <v>10</v>
      </c>
      <c r="B4256" s="14" t="s">
        <v>3104</v>
      </c>
      <c r="C4256" s="19">
        <v>3</v>
      </c>
      <c r="D4256" s="14" t="s">
        <v>2285</v>
      </c>
      <c r="E4256" s="20">
        <v>1</v>
      </c>
      <c r="F4256" s="21" t="s">
        <v>3108</v>
      </c>
      <c r="G4256" s="20"/>
      <c r="H4256" s="21"/>
      <c r="I4256" s="20"/>
      <c r="J4256" s="20"/>
      <c r="K4256" s="22">
        <f>IF(C4256="",SUMIFS($K4257:$K$6096,$A4257:$A$6096,A4256,$E4257:$E$6096,""),IF(E4256="",SUMIFS($K4257:$K$6096,$A4257:$A$6096,A4256,$C4257:$C$6096,C4256,$G4257:$G$6096,""),IF(G4256="",SUMIFS($K4257:$K$6096,$A4257:$A$6096,A4256,$C4257:$C$6096,C4256,$E4257:$E$6096,E4256,$R4257:$R$6096,R4256),IF(I4256="",SUMIFS($K4257:$K$6096,$A4257:$A$6096,A4256,$C4257:$C$6096,C4256,$E4257:$E$6096,E4256,$G4257:$G$6096,G4256,$R4257:$R$6096,R4256),0))))</f>
        <v>31113</v>
      </c>
      <c r="L4256" s="22">
        <f>IF(C4256="",SUMIFS($L4257:$L$6096,$A4257:$A$6096,A4256,$E4257:$E$6096,""),IF(E4256="",SUMIFS($L4257:$L$6096,$A4257:$A$6096,A4256,$C4257:$C$6096,C4256,$G4257:$G$6096,""),IF(G4256="",SUMIFS($L4257:$L$6096,$A4257:$A$6096,A4256,$C4257:$C$6096,C4256,$E4257:$E$6096,E4256,$R4257:$R$6096,R4256),IF(I4256="",SUMIFS($L4257:$L$6096,$A4257:$A$6096,A4256,$C4257:$C$6096,C4256,$E4257:$E$6096,E4256,$G4257:$G$6096,G4256,$R4257:$R$6096,R4256),0))))</f>
        <v>36058</v>
      </c>
      <c r="M4256" s="22">
        <f t="shared" si="263"/>
        <v>-4945</v>
      </c>
      <c r="N4256" s="77"/>
      <c r="O4256" s="23"/>
      <c r="P4256" s="60"/>
      <c r="Q4256" s="73">
        <f>IF(C4256="",SUMIFS($Q4257:$Q$6096,$A4257:$A$6096,A4256,$E4257:$E$6096,""),IF(E4256="",SUMIFS($Q4257:$Q$6096,$A4257:$A$6096,A4256,$C4257:$C$6096,C4256,$G4257:$G$6096,""),IF(G4256="",SUMIFS($Q4257:$Q$6096,$A4257:$A$6096,A4256,$C4257:$C$6096,C4256,$E4257:$E$6096,E4256,$R4257:$R$6096,R4256),IF(I4256="",SUMIFS($Q4257:$Q$6096,$A4257:$A$6096,A4256,$C4257:$C$6096,C4256,$E4257:$E$6096,E4256,$G4257:$G$6096,G4256,$R4257:$R$6096,R4256),0))))</f>
        <v>4000</v>
      </c>
      <c r="R4256" s="61" t="s">
        <v>3106</v>
      </c>
    </row>
    <row r="4257" spans="1:18" ht="18" customHeight="1" x14ac:dyDescent="0.15">
      <c r="A4257" s="30">
        <v>10</v>
      </c>
      <c r="B4257" s="31" t="s">
        <v>2023</v>
      </c>
      <c r="C4257" s="31">
        <v>3</v>
      </c>
      <c r="D4257" s="31" t="s">
        <v>2285</v>
      </c>
      <c r="E4257" s="31">
        <v>1</v>
      </c>
      <c r="F4257" s="31" t="s">
        <v>2098</v>
      </c>
      <c r="G4257" s="32">
        <v>2</v>
      </c>
      <c r="H4257" s="32" t="s">
        <v>20</v>
      </c>
      <c r="I4257" s="32"/>
      <c r="J4257" s="83"/>
      <c r="K4257" s="98"/>
      <c r="L4257" s="98"/>
      <c r="M4257" s="98"/>
      <c r="N4257" s="83"/>
      <c r="O4257" s="33"/>
      <c r="P4257" s="81" t="s">
        <v>4919</v>
      </c>
      <c r="Q4257" s="33">
        <v>4000</v>
      </c>
      <c r="R4257" s="39" t="s">
        <v>2027</v>
      </c>
    </row>
    <row r="4258" spans="1:18" ht="18" customHeight="1" x14ac:dyDescent="0.15">
      <c r="A4258" s="30">
        <v>10</v>
      </c>
      <c r="B4258" s="31" t="s">
        <v>2023</v>
      </c>
      <c r="C4258" s="31">
        <v>3</v>
      </c>
      <c r="D4258" s="31" t="s">
        <v>2285</v>
      </c>
      <c r="E4258" s="31">
        <v>1</v>
      </c>
      <c r="F4258" s="31" t="s">
        <v>2098</v>
      </c>
      <c r="G4258" s="31">
        <v>2</v>
      </c>
      <c r="H4258" s="31" t="s">
        <v>20</v>
      </c>
      <c r="I4258" s="32">
        <v>3</v>
      </c>
      <c r="J4258" s="83" t="s">
        <v>21</v>
      </c>
      <c r="K4258" s="98">
        <v>3588</v>
      </c>
      <c r="L4258" s="98">
        <v>3594</v>
      </c>
      <c r="M4258" s="98">
        <f>K4258-L4258</f>
        <v>-6</v>
      </c>
      <c r="N4258" s="83" t="s">
        <v>70</v>
      </c>
      <c r="O4258" s="98">
        <v>3587700</v>
      </c>
      <c r="P4258" s="81" t="s">
        <v>4914</v>
      </c>
      <c r="Q4258" s="33"/>
      <c r="R4258" s="39" t="s">
        <v>2027</v>
      </c>
    </row>
    <row r="4259" spans="1:18" ht="18" customHeight="1" x14ac:dyDescent="0.15">
      <c r="A4259" s="30">
        <v>10</v>
      </c>
      <c r="B4259" s="31" t="s">
        <v>2023</v>
      </c>
      <c r="C4259" s="31">
        <v>3</v>
      </c>
      <c r="D4259" s="31" t="s">
        <v>2285</v>
      </c>
      <c r="E4259" s="31">
        <v>1</v>
      </c>
      <c r="F4259" s="31" t="s">
        <v>2098</v>
      </c>
      <c r="G4259" s="32">
        <v>3</v>
      </c>
      <c r="H4259" s="32" t="s">
        <v>22</v>
      </c>
      <c r="I4259" s="32"/>
      <c r="J4259" s="83"/>
      <c r="K4259" s="98"/>
      <c r="L4259" s="98"/>
      <c r="M4259" s="98"/>
      <c r="N4259" s="83"/>
      <c r="O4259" s="33"/>
      <c r="P4259" s="81"/>
      <c r="Q4259" s="33"/>
      <c r="R4259" s="39" t="s">
        <v>2027</v>
      </c>
    </row>
    <row r="4260" spans="1:18" ht="18" customHeight="1" x14ac:dyDescent="0.15">
      <c r="A4260" s="30">
        <v>10</v>
      </c>
      <c r="B4260" s="31" t="s">
        <v>2023</v>
      </c>
      <c r="C4260" s="31">
        <v>3</v>
      </c>
      <c r="D4260" s="31" t="s">
        <v>2285</v>
      </c>
      <c r="E4260" s="31">
        <v>1</v>
      </c>
      <c r="F4260" s="31" t="s">
        <v>2098</v>
      </c>
      <c r="G4260" s="31">
        <v>3</v>
      </c>
      <c r="H4260" s="31" t="s">
        <v>22</v>
      </c>
      <c r="I4260" s="32">
        <v>31</v>
      </c>
      <c r="J4260" s="83" t="s">
        <v>23</v>
      </c>
      <c r="K4260" s="98">
        <v>360</v>
      </c>
      <c r="L4260" s="98">
        <v>360</v>
      </c>
      <c r="M4260" s="98">
        <f t="shared" ref="M4260:M4264" si="264">K4260-L4260</f>
        <v>0</v>
      </c>
      <c r="N4260" s="83" t="s">
        <v>70</v>
      </c>
      <c r="O4260" s="98">
        <v>360000</v>
      </c>
      <c r="P4260" s="81"/>
      <c r="Q4260" s="33"/>
      <c r="R4260" s="39" t="s">
        <v>2027</v>
      </c>
    </row>
    <row r="4261" spans="1:18" ht="18" customHeight="1" x14ac:dyDescent="0.15">
      <c r="A4261" s="30">
        <v>10</v>
      </c>
      <c r="B4261" s="31" t="s">
        <v>2023</v>
      </c>
      <c r="C4261" s="31">
        <v>3</v>
      </c>
      <c r="D4261" s="31" t="s">
        <v>2285</v>
      </c>
      <c r="E4261" s="31">
        <v>1</v>
      </c>
      <c r="F4261" s="31" t="s">
        <v>2098</v>
      </c>
      <c r="G4261" s="31">
        <v>3</v>
      </c>
      <c r="H4261" s="31" t="s">
        <v>22</v>
      </c>
      <c r="I4261" s="32">
        <v>33</v>
      </c>
      <c r="J4261" s="83" t="s">
        <v>24</v>
      </c>
      <c r="K4261" s="98">
        <v>51</v>
      </c>
      <c r="L4261" s="98">
        <v>51</v>
      </c>
      <c r="M4261" s="98">
        <f t="shared" si="264"/>
        <v>0</v>
      </c>
      <c r="N4261" s="83" t="s">
        <v>70</v>
      </c>
      <c r="O4261" s="98">
        <v>50400</v>
      </c>
      <c r="P4261" s="81"/>
      <c r="Q4261" s="33"/>
      <c r="R4261" s="39" t="s">
        <v>2027</v>
      </c>
    </row>
    <row r="4262" spans="1:18" ht="18" customHeight="1" x14ac:dyDescent="0.15">
      <c r="A4262" s="30">
        <v>10</v>
      </c>
      <c r="B4262" s="31" t="s">
        <v>2023</v>
      </c>
      <c r="C4262" s="31">
        <v>3</v>
      </c>
      <c r="D4262" s="31" t="s">
        <v>2285</v>
      </c>
      <c r="E4262" s="31">
        <v>1</v>
      </c>
      <c r="F4262" s="31" t="s">
        <v>2098</v>
      </c>
      <c r="G4262" s="31">
        <v>3</v>
      </c>
      <c r="H4262" s="31" t="s">
        <v>22</v>
      </c>
      <c r="I4262" s="32">
        <v>39</v>
      </c>
      <c r="J4262" s="83" t="s">
        <v>26</v>
      </c>
      <c r="K4262" s="98">
        <v>894</v>
      </c>
      <c r="L4262" s="98">
        <v>896</v>
      </c>
      <c r="M4262" s="98">
        <f t="shared" si="264"/>
        <v>-2</v>
      </c>
      <c r="N4262" s="83" t="s">
        <v>70</v>
      </c>
      <c r="O4262" s="98">
        <v>893724</v>
      </c>
      <c r="P4262" s="81"/>
      <c r="Q4262" s="33"/>
      <c r="R4262" s="39" t="s">
        <v>2027</v>
      </c>
    </row>
    <row r="4263" spans="1:18" ht="18" customHeight="1" x14ac:dyDescent="0.15">
      <c r="A4263" s="30">
        <v>10</v>
      </c>
      <c r="B4263" s="31" t="s">
        <v>2023</v>
      </c>
      <c r="C4263" s="31">
        <v>3</v>
      </c>
      <c r="D4263" s="31" t="s">
        <v>2285</v>
      </c>
      <c r="E4263" s="31">
        <v>1</v>
      </c>
      <c r="F4263" s="31" t="s">
        <v>2098</v>
      </c>
      <c r="G4263" s="31">
        <v>3</v>
      </c>
      <c r="H4263" s="31" t="s">
        <v>22</v>
      </c>
      <c r="I4263" s="32">
        <v>40</v>
      </c>
      <c r="J4263" s="83" t="s">
        <v>27</v>
      </c>
      <c r="K4263" s="98">
        <v>581</v>
      </c>
      <c r="L4263" s="98">
        <v>567</v>
      </c>
      <c r="M4263" s="98">
        <f t="shared" si="264"/>
        <v>14</v>
      </c>
      <c r="N4263" s="83" t="s">
        <v>70</v>
      </c>
      <c r="O4263" s="98">
        <v>580418</v>
      </c>
      <c r="P4263" s="81"/>
      <c r="Q4263" s="33"/>
      <c r="R4263" s="39" t="s">
        <v>2027</v>
      </c>
    </row>
    <row r="4264" spans="1:18" ht="18" customHeight="1" x14ac:dyDescent="0.15">
      <c r="A4264" s="30">
        <v>10</v>
      </c>
      <c r="B4264" s="31" t="s">
        <v>2023</v>
      </c>
      <c r="C4264" s="31">
        <v>3</v>
      </c>
      <c r="D4264" s="31" t="s">
        <v>2285</v>
      </c>
      <c r="E4264" s="31">
        <v>1</v>
      </c>
      <c r="F4264" s="31" t="s">
        <v>2098</v>
      </c>
      <c r="G4264" s="31">
        <v>3</v>
      </c>
      <c r="H4264" s="31" t="s">
        <v>22</v>
      </c>
      <c r="I4264" s="32">
        <v>41</v>
      </c>
      <c r="J4264" s="83" t="s">
        <v>75</v>
      </c>
      <c r="K4264" s="98">
        <v>89</v>
      </c>
      <c r="L4264" s="98">
        <v>89</v>
      </c>
      <c r="M4264" s="98">
        <f t="shared" si="264"/>
        <v>0</v>
      </c>
      <c r="N4264" s="83" t="s">
        <v>70</v>
      </c>
      <c r="O4264" s="98">
        <v>89000</v>
      </c>
      <c r="P4264" s="81"/>
      <c r="Q4264" s="33"/>
      <c r="R4264" s="39" t="s">
        <v>2027</v>
      </c>
    </row>
    <row r="4265" spans="1:18" ht="18" customHeight="1" x14ac:dyDescent="0.15">
      <c r="A4265" s="30">
        <v>10</v>
      </c>
      <c r="B4265" s="31" t="s">
        <v>2023</v>
      </c>
      <c r="C4265" s="31">
        <v>3</v>
      </c>
      <c r="D4265" s="31" t="s">
        <v>2285</v>
      </c>
      <c r="E4265" s="31">
        <v>1</v>
      </c>
      <c r="F4265" s="31" t="s">
        <v>2098</v>
      </c>
      <c r="G4265" s="32">
        <v>4</v>
      </c>
      <c r="H4265" s="32" t="s">
        <v>28</v>
      </c>
      <c r="I4265" s="32"/>
      <c r="J4265" s="83"/>
      <c r="K4265" s="98"/>
      <c r="L4265" s="98"/>
      <c r="M4265" s="98"/>
      <c r="N4265" s="83"/>
      <c r="O4265" s="33"/>
      <c r="P4265" s="81"/>
      <c r="Q4265" s="33"/>
      <c r="R4265" s="39" t="s">
        <v>2027</v>
      </c>
    </row>
    <row r="4266" spans="1:18" ht="18" customHeight="1" x14ac:dyDescent="0.15">
      <c r="A4266" s="30">
        <v>10</v>
      </c>
      <c r="B4266" s="31" t="s">
        <v>2023</v>
      </c>
      <c r="C4266" s="31">
        <v>3</v>
      </c>
      <c r="D4266" s="31" t="s">
        <v>2285</v>
      </c>
      <c r="E4266" s="31">
        <v>1</v>
      </c>
      <c r="F4266" s="31" t="s">
        <v>2098</v>
      </c>
      <c r="G4266" s="31">
        <v>4</v>
      </c>
      <c r="H4266" s="31" t="s">
        <v>28</v>
      </c>
      <c r="I4266" s="32">
        <v>31</v>
      </c>
      <c r="J4266" s="83" t="s">
        <v>29</v>
      </c>
      <c r="K4266" s="98">
        <v>1136</v>
      </c>
      <c r="L4266" s="98">
        <v>1158</v>
      </c>
      <c r="M4266" s="98">
        <f t="shared" ref="M4266:M4267" si="265">K4266-L4266</f>
        <v>-22</v>
      </c>
      <c r="N4266" s="83" t="s">
        <v>70</v>
      </c>
      <c r="O4266" s="98">
        <v>1135919</v>
      </c>
      <c r="P4266" s="81"/>
      <c r="Q4266" s="33"/>
      <c r="R4266" s="39" t="s">
        <v>2027</v>
      </c>
    </row>
    <row r="4267" spans="1:18" ht="18" customHeight="1" x14ac:dyDescent="0.15">
      <c r="A4267" s="30">
        <v>10</v>
      </c>
      <c r="B4267" s="31" t="s">
        <v>2023</v>
      </c>
      <c r="C4267" s="31">
        <v>3</v>
      </c>
      <c r="D4267" s="31" t="s">
        <v>2285</v>
      </c>
      <c r="E4267" s="31">
        <v>1</v>
      </c>
      <c r="F4267" s="31" t="s">
        <v>2098</v>
      </c>
      <c r="G4267" s="31">
        <v>4</v>
      </c>
      <c r="H4267" s="31" t="s">
        <v>28</v>
      </c>
      <c r="I4267" s="32">
        <v>41</v>
      </c>
      <c r="J4267" s="83" t="s">
        <v>149</v>
      </c>
      <c r="K4267" s="98">
        <v>16</v>
      </c>
      <c r="L4267" s="98">
        <v>0</v>
      </c>
      <c r="M4267" s="98">
        <f t="shared" si="265"/>
        <v>16</v>
      </c>
      <c r="N4267" s="83" t="s">
        <v>2286</v>
      </c>
      <c r="O4267" s="98">
        <v>4500</v>
      </c>
      <c r="P4267" s="81"/>
      <c r="Q4267" s="33"/>
      <c r="R4267" s="39" t="s">
        <v>2027</v>
      </c>
    </row>
    <row r="4268" spans="1:18" ht="18" customHeight="1" x14ac:dyDescent="0.15">
      <c r="A4268" s="30">
        <v>10</v>
      </c>
      <c r="B4268" s="31" t="s">
        <v>2023</v>
      </c>
      <c r="C4268" s="31">
        <v>3</v>
      </c>
      <c r="D4268" s="31" t="s">
        <v>2285</v>
      </c>
      <c r="E4268" s="31">
        <v>1</v>
      </c>
      <c r="F4268" s="31" t="s">
        <v>2098</v>
      </c>
      <c r="G4268" s="31">
        <v>4</v>
      </c>
      <c r="H4268" s="31" t="s">
        <v>28</v>
      </c>
      <c r="I4268" s="31">
        <v>41</v>
      </c>
      <c r="J4268" s="84" t="s">
        <v>149</v>
      </c>
      <c r="K4268" s="98"/>
      <c r="L4268" s="98"/>
      <c r="M4268" s="98"/>
      <c r="N4268" s="83" t="s">
        <v>2287</v>
      </c>
      <c r="O4268" s="98">
        <v>11500</v>
      </c>
      <c r="P4268" s="81"/>
      <c r="Q4268" s="33"/>
      <c r="R4268" s="39" t="s">
        <v>2027</v>
      </c>
    </row>
    <row r="4269" spans="1:18" ht="18" customHeight="1" x14ac:dyDescent="0.15">
      <c r="A4269" s="30">
        <v>10</v>
      </c>
      <c r="B4269" s="31" t="s">
        <v>2023</v>
      </c>
      <c r="C4269" s="31">
        <v>3</v>
      </c>
      <c r="D4269" s="31" t="s">
        <v>2285</v>
      </c>
      <c r="E4269" s="31">
        <v>1</v>
      </c>
      <c r="F4269" s="31" t="s">
        <v>2098</v>
      </c>
      <c r="G4269" s="32">
        <v>7</v>
      </c>
      <c r="H4269" s="32" t="s">
        <v>44</v>
      </c>
      <c r="I4269" s="32"/>
      <c r="J4269" s="83"/>
      <c r="K4269" s="98"/>
      <c r="L4269" s="98"/>
      <c r="M4269" s="98"/>
      <c r="N4269" s="83"/>
      <c r="O4269" s="33"/>
      <c r="P4269" s="81"/>
      <c r="Q4269" s="33"/>
      <c r="R4269" s="39" t="s">
        <v>2027</v>
      </c>
    </row>
    <row r="4270" spans="1:18" ht="18" customHeight="1" x14ac:dyDescent="0.15">
      <c r="A4270" s="30">
        <v>10</v>
      </c>
      <c r="B4270" s="31" t="s">
        <v>2023</v>
      </c>
      <c r="C4270" s="31">
        <v>3</v>
      </c>
      <c r="D4270" s="31" t="s">
        <v>2285</v>
      </c>
      <c r="E4270" s="31">
        <v>1</v>
      </c>
      <c r="F4270" s="31" t="s">
        <v>2098</v>
      </c>
      <c r="G4270" s="31">
        <v>7</v>
      </c>
      <c r="H4270" s="31" t="s">
        <v>44</v>
      </c>
      <c r="I4270" s="32">
        <v>31</v>
      </c>
      <c r="J4270" s="83" t="s">
        <v>2101</v>
      </c>
      <c r="K4270" s="98">
        <v>1233</v>
      </c>
      <c r="L4270" s="98">
        <v>143</v>
      </c>
      <c r="M4270" s="98">
        <f>K4270-L4270</f>
        <v>1090</v>
      </c>
      <c r="N4270" s="83" t="s">
        <v>4532</v>
      </c>
      <c r="O4270" s="98">
        <v>142500</v>
      </c>
      <c r="P4270" s="81"/>
      <c r="Q4270" s="33"/>
      <c r="R4270" s="39" t="s">
        <v>2027</v>
      </c>
    </row>
    <row r="4271" spans="1:18" ht="18" customHeight="1" x14ac:dyDescent="0.15">
      <c r="A4271" s="30">
        <v>10</v>
      </c>
      <c r="B4271" s="31" t="s">
        <v>2023</v>
      </c>
      <c r="C4271" s="31">
        <v>3</v>
      </c>
      <c r="D4271" s="31" t="s">
        <v>2285</v>
      </c>
      <c r="E4271" s="31">
        <v>1</v>
      </c>
      <c r="F4271" s="31" t="s">
        <v>2098</v>
      </c>
      <c r="G4271" s="31">
        <v>7</v>
      </c>
      <c r="H4271" s="31" t="s">
        <v>44</v>
      </c>
      <c r="I4271" s="31">
        <v>31</v>
      </c>
      <c r="J4271" s="84" t="s">
        <v>2101</v>
      </c>
      <c r="K4271" s="98"/>
      <c r="L4271" s="98"/>
      <c r="M4271" s="98"/>
      <c r="N4271" s="83" t="s">
        <v>4533</v>
      </c>
      <c r="O4271" s="98">
        <v>1090000</v>
      </c>
      <c r="P4271" s="81"/>
      <c r="Q4271" s="33"/>
      <c r="R4271" s="39" t="s">
        <v>2027</v>
      </c>
    </row>
    <row r="4272" spans="1:18" ht="18" customHeight="1" x14ac:dyDescent="0.15">
      <c r="A4272" s="30">
        <v>10</v>
      </c>
      <c r="B4272" s="31" t="s">
        <v>2023</v>
      </c>
      <c r="C4272" s="31">
        <v>3</v>
      </c>
      <c r="D4272" s="31" t="s">
        <v>2285</v>
      </c>
      <c r="E4272" s="31">
        <v>1</v>
      </c>
      <c r="F4272" s="31" t="s">
        <v>2098</v>
      </c>
      <c r="G4272" s="32">
        <v>9</v>
      </c>
      <c r="H4272" s="32" t="s">
        <v>30</v>
      </c>
      <c r="I4272" s="32"/>
      <c r="J4272" s="83"/>
      <c r="K4272" s="98"/>
      <c r="L4272" s="98"/>
      <c r="M4272" s="98"/>
      <c r="N4272" s="83"/>
      <c r="O4272" s="33"/>
      <c r="P4272" s="81"/>
      <c r="Q4272" s="33"/>
      <c r="R4272" s="39" t="s">
        <v>2027</v>
      </c>
    </row>
    <row r="4273" spans="1:18" ht="18" customHeight="1" x14ac:dyDescent="0.15">
      <c r="A4273" s="30">
        <v>10</v>
      </c>
      <c r="B4273" s="31" t="s">
        <v>2023</v>
      </c>
      <c r="C4273" s="31">
        <v>3</v>
      </c>
      <c r="D4273" s="31" t="s">
        <v>2285</v>
      </c>
      <c r="E4273" s="31">
        <v>1</v>
      </c>
      <c r="F4273" s="31" t="s">
        <v>2098</v>
      </c>
      <c r="G4273" s="31">
        <v>9</v>
      </c>
      <c r="H4273" s="31" t="s">
        <v>30</v>
      </c>
      <c r="I4273" s="32">
        <v>2</v>
      </c>
      <c r="J4273" s="83" t="s">
        <v>31</v>
      </c>
      <c r="K4273" s="98">
        <v>84</v>
      </c>
      <c r="L4273" s="98">
        <v>84</v>
      </c>
      <c r="M4273" s="98">
        <f>K4273-L4273</f>
        <v>0</v>
      </c>
      <c r="N4273" s="83" t="s">
        <v>3858</v>
      </c>
      <c r="O4273" s="98">
        <v>84000</v>
      </c>
      <c r="P4273" s="81"/>
      <c r="Q4273" s="33"/>
      <c r="R4273" s="39" t="s">
        <v>2027</v>
      </c>
    </row>
    <row r="4274" spans="1:18" ht="18" customHeight="1" x14ac:dyDescent="0.15">
      <c r="A4274" s="30">
        <v>10</v>
      </c>
      <c r="B4274" s="31" t="s">
        <v>2023</v>
      </c>
      <c r="C4274" s="31">
        <v>3</v>
      </c>
      <c r="D4274" s="31" t="s">
        <v>2285</v>
      </c>
      <c r="E4274" s="31">
        <v>1</v>
      </c>
      <c r="F4274" s="31" t="s">
        <v>2098</v>
      </c>
      <c r="G4274" s="32">
        <v>11</v>
      </c>
      <c r="H4274" s="32" t="s">
        <v>33</v>
      </c>
      <c r="I4274" s="32"/>
      <c r="J4274" s="83"/>
      <c r="K4274" s="98"/>
      <c r="L4274" s="98"/>
      <c r="M4274" s="98"/>
      <c r="N4274" s="83"/>
      <c r="O4274" s="33"/>
      <c r="P4274" s="81"/>
      <c r="Q4274" s="33"/>
      <c r="R4274" s="39" t="s">
        <v>2027</v>
      </c>
    </row>
    <row r="4275" spans="1:18" ht="18" customHeight="1" x14ac:dyDescent="0.15">
      <c r="A4275" s="30">
        <v>10</v>
      </c>
      <c r="B4275" s="31" t="s">
        <v>2023</v>
      </c>
      <c r="C4275" s="31">
        <v>3</v>
      </c>
      <c r="D4275" s="31" t="s">
        <v>2285</v>
      </c>
      <c r="E4275" s="31">
        <v>1</v>
      </c>
      <c r="F4275" s="31" t="s">
        <v>2098</v>
      </c>
      <c r="G4275" s="31">
        <v>11</v>
      </c>
      <c r="H4275" s="31" t="s">
        <v>33</v>
      </c>
      <c r="I4275" s="32">
        <v>5</v>
      </c>
      <c r="J4275" s="83" t="s">
        <v>47</v>
      </c>
      <c r="K4275" s="98">
        <v>7884</v>
      </c>
      <c r="L4275" s="98">
        <v>7080</v>
      </c>
      <c r="M4275" s="98">
        <f>K4275-L4275</f>
        <v>804</v>
      </c>
      <c r="N4275" s="83" t="s">
        <v>3859</v>
      </c>
      <c r="O4275" s="98">
        <v>2520000</v>
      </c>
      <c r="P4275" s="81"/>
      <c r="Q4275" s="33"/>
      <c r="R4275" s="39" t="s">
        <v>2027</v>
      </c>
    </row>
    <row r="4276" spans="1:18" ht="18" customHeight="1" x14ac:dyDescent="0.15">
      <c r="A4276" s="30">
        <v>10</v>
      </c>
      <c r="B4276" s="31" t="s">
        <v>2023</v>
      </c>
      <c r="C4276" s="31">
        <v>3</v>
      </c>
      <c r="D4276" s="31" t="s">
        <v>2285</v>
      </c>
      <c r="E4276" s="31">
        <v>1</v>
      </c>
      <c r="F4276" s="31" t="s">
        <v>2098</v>
      </c>
      <c r="G4276" s="31">
        <v>11</v>
      </c>
      <c r="H4276" s="31" t="s">
        <v>33</v>
      </c>
      <c r="I4276" s="31">
        <v>5</v>
      </c>
      <c r="J4276" s="84" t="s">
        <v>47</v>
      </c>
      <c r="K4276" s="98"/>
      <c r="L4276" s="98"/>
      <c r="M4276" s="98"/>
      <c r="N4276" s="83" t="s">
        <v>3860</v>
      </c>
      <c r="O4276" s="98">
        <v>5364000</v>
      </c>
      <c r="P4276" s="81"/>
      <c r="Q4276" s="33"/>
      <c r="R4276" s="39" t="s">
        <v>2027</v>
      </c>
    </row>
    <row r="4277" spans="1:18" ht="18" customHeight="1" x14ac:dyDescent="0.15">
      <c r="A4277" s="30">
        <v>10</v>
      </c>
      <c r="B4277" s="31" t="s">
        <v>2023</v>
      </c>
      <c r="C4277" s="31">
        <v>3</v>
      </c>
      <c r="D4277" s="31" t="s">
        <v>2285</v>
      </c>
      <c r="E4277" s="31">
        <v>1</v>
      </c>
      <c r="F4277" s="31" t="s">
        <v>2098</v>
      </c>
      <c r="G4277" s="31">
        <v>11</v>
      </c>
      <c r="H4277" s="31" t="s">
        <v>33</v>
      </c>
      <c r="I4277" s="32">
        <v>6</v>
      </c>
      <c r="J4277" s="83" t="s">
        <v>48</v>
      </c>
      <c r="K4277" s="98">
        <v>1968</v>
      </c>
      <c r="L4277" s="98">
        <v>1260</v>
      </c>
      <c r="M4277" s="98">
        <f>K4277-L4277</f>
        <v>708</v>
      </c>
      <c r="N4277" s="83" t="s">
        <v>2118</v>
      </c>
      <c r="O4277" s="98">
        <v>700000</v>
      </c>
      <c r="P4277" s="81"/>
      <c r="Q4277" s="33"/>
      <c r="R4277" s="39" t="s">
        <v>2027</v>
      </c>
    </row>
    <row r="4278" spans="1:18" ht="18" customHeight="1" x14ac:dyDescent="0.15">
      <c r="A4278" s="30">
        <v>10</v>
      </c>
      <c r="B4278" s="31" t="s">
        <v>2023</v>
      </c>
      <c r="C4278" s="31">
        <v>3</v>
      </c>
      <c r="D4278" s="31" t="s">
        <v>2285</v>
      </c>
      <c r="E4278" s="31">
        <v>1</v>
      </c>
      <c r="F4278" s="31" t="s">
        <v>2098</v>
      </c>
      <c r="G4278" s="31">
        <v>11</v>
      </c>
      <c r="H4278" s="31" t="s">
        <v>33</v>
      </c>
      <c r="I4278" s="31">
        <v>6</v>
      </c>
      <c r="J4278" s="84" t="s">
        <v>48</v>
      </c>
      <c r="K4278" s="98"/>
      <c r="L4278" s="98"/>
      <c r="M4278" s="98"/>
      <c r="N4278" s="83" t="s">
        <v>2119</v>
      </c>
      <c r="O4278" s="98">
        <v>100000</v>
      </c>
      <c r="P4278" s="81"/>
      <c r="Q4278" s="33"/>
      <c r="R4278" s="39" t="s">
        <v>2027</v>
      </c>
    </row>
    <row r="4279" spans="1:18" ht="18" customHeight="1" x14ac:dyDescent="0.15">
      <c r="A4279" s="30">
        <v>10</v>
      </c>
      <c r="B4279" s="31" t="s">
        <v>2023</v>
      </c>
      <c r="C4279" s="31">
        <v>3</v>
      </c>
      <c r="D4279" s="31" t="s">
        <v>2285</v>
      </c>
      <c r="E4279" s="31">
        <v>1</v>
      </c>
      <c r="F4279" s="31" t="s">
        <v>2098</v>
      </c>
      <c r="G4279" s="31">
        <v>11</v>
      </c>
      <c r="H4279" s="31" t="s">
        <v>33</v>
      </c>
      <c r="I4279" s="31">
        <v>6</v>
      </c>
      <c r="J4279" s="84" t="s">
        <v>48</v>
      </c>
      <c r="K4279" s="98"/>
      <c r="L4279" s="98"/>
      <c r="M4279" s="98"/>
      <c r="N4279" s="83" t="s">
        <v>2120</v>
      </c>
      <c r="O4279" s="98">
        <v>50000</v>
      </c>
      <c r="P4279" s="81"/>
      <c r="Q4279" s="33"/>
      <c r="R4279" s="39" t="s">
        <v>2027</v>
      </c>
    </row>
    <row r="4280" spans="1:18" ht="18" customHeight="1" x14ac:dyDescent="0.15">
      <c r="A4280" s="30">
        <v>10</v>
      </c>
      <c r="B4280" s="31" t="s">
        <v>2023</v>
      </c>
      <c r="C4280" s="31">
        <v>3</v>
      </c>
      <c r="D4280" s="31" t="s">
        <v>2285</v>
      </c>
      <c r="E4280" s="31">
        <v>1</v>
      </c>
      <c r="F4280" s="31" t="s">
        <v>2098</v>
      </c>
      <c r="G4280" s="31">
        <v>11</v>
      </c>
      <c r="H4280" s="31" t="s">
        <v>33</v>
      </c>
      <c r="I4280" s="31">
        <v>6</v>
      </c>
      <c r="J4280" s="84" t="s">
        <v>48</v>
      </c>
      <c r="K4280" s="98"/>
      <c r="L4280" s="98"/>
      <c r="M4280" s="98"/>
      <c r="N4280" s="83" t="s">
        <v>2288</v>
      </c>
      <c r="O4280" s="98">
        <v>100000</v>
      </c>
      <c r="P4280" s="81"/>
      <c r="Q4280" s="33"/>
      <c r="R4280" s="39" t="s">
        <v>2027</v>
      </c>
    </row>
    <row r="4281" spans="1:18" ht="18" customHeight="1" x14ac:dyDescent="0.15">
      <c r="A4281" s="30">
        <v>10</v>
      </c>
      <c r="B4281" s="31" t="s">
        <v>2023</v>
      </c>
      <c r="C4281" s="31">
        <v>3</v>
      </c>
      <c r="D4281" s="31" t="s">
        <v>2285</v>
      </c>
      <c r="E4281" s="31">
        <v>1</v>
      </c>
      <c r="F4281" s="31" t="s">
        <v>2098</v>
      </c>
      <c r="G4281" s="31">
        <v>11</v>
      </c>
      <c r="H4281" s="31" t="s">
        <v>33</v>
      </c>
      <c r="I4281" s="31">
        <v>6</v>
      </c>
      <c r="J4281" s="84" t="s">
        <v>48</v>
      </c>
      <c r="K4281" s="98"/>
      <c r="L4281" s="98"/>
      <c r="M4281" s="98"/>
      <c r="N4281" s="83" t="s">
        <v>2289</v>
      </c>
      <c r="O4281" s="98">
        <v>365640</v>
      </c>
      <c r="P4281" s="81"/>
      <c r="Q4281" s="33"/>
      <c r="R4281" s="39" t="s">
        <v>2027</v>
      </c>
    </row>
    <row r="4282" spans="1:18" ht="18" customHeight="1" x14ac:dyDescent="0.15">
      <c r="A4282" s="30">
        <v>10</v>
      </c>
      <c r="B4282" s="31" t="s">
        <v>2023</v>
      </c>
      <c r="C4282" s="31">
        <v>3</v>
      </c>
      <c r="D4282" s="31" t="s">
        <v>2285</v>
      </c>
      <c r="E4282" s="31">
        <v>1</v>
      </c>
      <c r="F4282" s="31" t="s">
        <v>2098</v>
      </c>
      <c r="G4282" s="31">
        <v>11</v>
      </c>
      <c r="H4282" s="31" t="s">
        <v>33</v>
      </c>
      <c r="I4282" s="31">
        <v>6</v>
      </c>
      <c r="J4282" s="84" t="s">
        <v>48</v>
      </c>
      <c r="K4282" s="98"/>
      <c r="L4282" s="98"/>
      <c r="M4282" s="98"/>
      <c r="N4282" s="83" t="s">
        <v>2290</v>
      </c>
      <c r="O4282" s="98">
        <v>242000</v>
      </c>
      <c r="P4282" s="81"/>
      <c r="Q4282" s="33"/>
      <c r="R4282" s="39" t="s">
        <v>2027</v>
      </c>
    </row>
    <row r="4283" spans="1:18" ht="18" customHeight="1" x14ac:dyDescent="0.15">
      <c r="A4283" s="30">
        <v>10</v>
      </c>
      <c r="B4283" s="31" t="s">
        <v>2023</v>
      </c>
      <c r="C4283" s="31">
        <v>3</v>
      </c>
      <c r="D4283" s="31" t="s">
        <v>2285</v>
      </c>
      <c r="E4283" s="31">
        <v>1</v>
      </c>
      <c r="F4283" s="31" t="s">
        <v>2098</v>
      </c>
      <c r="G4283" s="31">
        <v>11</v>
      </c>
      <c r="H4283" s="31" t="s">
        <v>33</v>
      </c>
      <c r="I4283" s="31">
        <v>6</v>
      </c>
      <c r="J4283" s="84" t="s">
        <v>48</v>
      </c>
      <c r="K4283" s="98"/>
      <c r="L4283" s="98"/>
      <c r="M4283" s="98"/>
      <c r="N4283" s="83" t="s">
        <v>2123</v>
      </c>
      <c r="O4283" s="98">
        <v>410000</v>
      </c>
      <c r="P4283" s="81"/>
      <c r="Q4283" s="33"/>
      <c r="R4283" s="39" t="s">
        <v>2027</v>
      </c>
    </row>
    <row r="4284" spans="1:18" ht="18" customHeight="1" x14ac:dyDescent="0.15">
      <c r="A4284" s="30">
        <v>10</v>
      </c>
      <c r="B4284" s="31" t="s">
        <v>2023</v>
      </c>
      <c r="C4284" s="31">
        <v>3</v>
      </c>
      <c r="D4284" s="31" t="s">
        <v>2285</v>
      </c>
      <c r="E4284" s="31">
        <v>1</v>
      </c>
      <c r="F4284" s="31" t="s">
        <v>2098</v>
      </c>
      <c r="G4284" s="32">
        <v>12</v>
      </c>
      <c r="H4284" s="32" t="s">
        <v>36</v>
      </c>
      <c r="I4284" s="32"/>
      <c r="J4284" s="83"/>
      <c r="K4284" s="98"/>
      <c r="L4284" s="98"/>
      <c r="M4284" s="98"/>
      <c r="N4284" s="83"/>
      <c r="O4284" s="33"/>
      <c r="P4284" s="81"/>
      <c r="Q4284" s="33"/>
      <c r="R4284" s="39" t="s">
        <v>2027</v>
      </c>
    </row>
    <row r="4285" spans="1:18" ht="18" customHeight="1" x14ac:dyDescent="0.15">
      <c r="A4285" s="30">
        <v>10</v>
      </c>
      <c r="B4285" s="31" t="s">
        <v>2023</v>
      </c>
      <c r="C4285" s="31">
        <v>3</v>
      </c>
      <c r="D4285" s="31" t="s">
        <v>2285</v>
      </c>
      <c r="E4285" s="31">
        <v>1</v>
      </c>
      <c r="F4285" s="31" t="s">
        <v>2098</v>
      </c>
      <c r="G4285" s="31">
        <v>12</v>
      </c>
      <c r="H4285" s="31" t="s">
        <v>36</v>
      </c>
      <c r="I4285" s="32">
        <v>3</v>
      </c>
      <c r="J4285" s="83" t="s">
        <v>6</v>
      </c>
      <c r="K4285" s="98">
        <v>340</v>
      </c>
      <c r="L4285" s="98">
        <v>338</v>
      </c>
      <c r="M4285" s="98">
        <f>K4285-L4285</f>
        <v>2</v>
      </c>
      <c r="N4285" s="83" t="s">
        <v>2291</v>
      </c>
      <c r="O4285" s="98">
        <v>100000</v>
      </c>
      <c r="P4285" s="81"/>
      <c r="Q4285" s="33"/>
      <c r="R4285" s="39" t="s">
        <v>2027</v>
      </c>
    </row>
    <row r="4286" spans="1:18" ht="18" customHeight="1" x14ac:dyDescent="0.15">
      <c r="A4286" s="30">
        <v>10</v>
      </c>
      <c r="B4286" s="31" t="s">
        <v>2023</v>
      </c>
      <c r="C4286" s="31">
        <v>3</v>
      </c>
      <c r="D4286" s="31" t="s">
        <v>2285</v>
      </c>
      <c r="E4286" s="31">
        <v>1</v>
      </c>
      <c r="F4286" s="31" t="s">
        <v>2098</v>
      </c>
      <c r="G4286" s="31">
        <v>12</v>
      </c>
      <c r="H4286" s="31" t="s">
        <v>36</v>
      </c>
      <c r="I4286" s="31">
        <v>3</v>
      </c>
      <c r="J4286" s="84" t="s">
        <v>6</v>
      </c>
      <c r="K4286" s="98"/>
      <c r="L4286" s="98"/>
      <c r="M4286" s="98"/>
      <c r="N4286" s="83" t="s">
        <v>2292</v>
      </c>
      <c r="O4286" s="98">
        <v>110000</v>
      </c>
      <c r="P4286" s="81"/>
      <c r="Q4286" s="33"/>
      <c r="R4286" s="39" t="s">
        <v>2027</v>
      </c>
    </row>
    <row r="4287" spans="1:18" ht="18" customHeight="1" x14ac:dyDescent="0.15">
      <c r="A4287" s="30">
        <v>10</v>
      </c>
      <c r="B4287" s="31" t="s">
        <v>2023</v>
      </c>
      <c r="C4287" s="31">
        <v>3</v>
      </c>
      <c r="D4287" s="31" t="s">
        <v>2285</v>
      </c>
      <c r="E4287" s="31">
        <v>1</v>
      </c>
      <c r="F4287" s="31" t="s">
        <v>2098</v>
      </c>
      <c r="G4287" s="31">
        <v>12</v>
      </c>
      <c r="H4287" s="31" t="s">
        <v>36</v>
      </c>
      <c r="I4287" s="31">
        <v>3</v>
      </c>
      <c r="J4287" s="84" t="s">
        <v>6</v>
      </c>
      <c r="K4287" s="98"/>
      <c r="L4287" s="98"/>
      <c r="M4287" s="98"/>
      <c r="N4287" s="83" t="s">
        <v>2293</v>
      </c>
      <c r="O4287" s="98">
        <v>118800</v>
      </c>
      <c r="P4287" s="81"/>
      <c r="Q4287" s="33"/>
      <c r="R4287" s="39" t="s">
        <v>2027</v>
      </c>
    </row>
    <row r="4288" spans="1:18" ht="18" customHeight="1" x14ac:dyDescent="0.15">
      <c r="A4288" s="30">
        <v>10</v>
      </c>
      <c r="B4288" s="31" t="s">
        <v>2023</v>
      </c>
      <c r="C4288" s="31">
        <v>3</v>
      </c>
      <c r="D4288" s="31" t="s">
        <v>2285</v>
      </c>
      <c r="E4288" s="31">
        <v>1</v>
      </c>
      <c r="F4288" s="31" t="s">
        <v>2098</v>
      </c>
      <c r="G4288" s="31">
        <v>12</v>
      </c>
      <c r="H4288" s="31" t="s">
        <v>36</v>
      </c>
      <c r="I4288" s="31">
        <v>3</v>
      </c>
      <c r="J4288" s="84" t="s">
        <v>6</v>
      </c>
      <c r="K4288" s="98"/>
      <c r="L4288" s="98"/>
      <c r="M4288" s="98"/>
      <c r="N4288" s="83" t="s">
        <v>3861</v>
      </c>
      <c r="O4288" s="98">
        <v>10932</v>
      </c>
      <c r="P4288" s="81"/>
      <c r="Q4288" s="33"/>
      <c r="R4288" s="39" t="s">
        <v>2027</v>
      </c>
    </row>
    <row r="4289" spans="1:18" ht="18" customHeight="1" x14ac:dyDescent="0.15">
      <c r="A4289" s="30">
        <v>10</v>
      </c>
      <c r="B4289" s="31" t="s">
        <v>2023</v>
      </c>
      <c r="C4289" s="31">
        <v>3</v>
      </c>
      <c r="D4289" s="31" t="s">
        <v>2285</v>
      </c>
      <c r="E4289" s="31">
        <v>1</v>
      </c>
      <c r="F4289" s="31" t="s">
        <v>2098</v>
      </c>
      <c r="G4289" s="31">
        <v>12</v>
      </c>
      <c r="H4289" s="31" t="s">
        <v>36</v>
      </c>
      <c r="I4289" s="32">
        <v>11</v>
      </c>
      <c r="J4289" s="83" t="s">
        <v>38</v>
      </c>
      <c r="K4289" s="98">
        <v>511</v>
      </c>
      <c r="L4289" s="98">
        <v>511</v>
      </c>
      <c r="M4289" s="98">
        <f>K4289-L4289</f>
        <v>0</v>
      </c>
      <c r="N4289" s="83" t="s">
        <v>2294</v>
      </c>
      <c r="O4289" s="98">
        <v>400002</v>
      </c>
      <c r="P4289" s="81"/>
      <c r="Q4289" s="33"/>
      <c r="R4289" s="39" t="s">
        <v>2027</v>
      </c>
    </row>
    <row r="4290" spans="1:18" ht="18" customHeight="1" x14ac:dyDescent="0.15">
      <c r="A4290" s="30">
        <v>10</v>
      </c>
      <c r="B4290" s="31" t="s">
        <v>2023</v>
      </c>
      <c r="C4290" s="31">
        <v>3</v>
      </c>
      <c r="D4290" s="31" t="s">
        <v>2285</v>
      </c>
      <c r="E4290" s="31">
        <v>1</v>
      </c>
      <c r="F4290" s="31" t="s">
        <v>2098</v>
      </c>
      <c r="G4290" s="31">
        <v>12</v>
      </c>
      <c r="H4290" s="31" t="s">
        <v>36</v>
      </c>
      <c r="I4290" s="31">
        <v>11</v>
      </c>
      <c r="J4290" s="84" t="s">
        <v>38</v>
      </c>
      <c r="K4290" s="98"/>
      <c r="L4290" s="98"/>
      <c r="M4290" s="98"/>
      <c r="N4290" s="83" t="s">
        <v>2295</v>
      </c>
      <c r="O4290" s="98">
        <v>104879</v>
      </c>
      <c r="P4290" s="81"/>
      <c r="Q4290" s="33"/>
      <c r="R4290" s="39" t="s">
        <v>2027</v>
      </c>
    </row>
    <row r="4291" spans="1:18" ht="18" customHeight="1" x14ac:dyDescent="0.15">
      <c r="A4291" s="30">
        <v>10</v>
      </c>
      <c r="B4291" s="31" t="s">
        <v>2023</v>
      </c>
      <c r="C4291" s="31">
        <v>3</v>
      </c>
      <c r="D4291" s="31" t="s">
        <v>2285</v>
      </c>
      <c r="E4291" s="31">
        <v>1</v>
      </c>
      <c r="F4291" s="31" t="s">
        <v>2098</v>
      </c>
      <c r="G4291" s="31">
        <v>12</v>
      </c>
      <c r="H4291" s="31" t="s">
        <v>36</v>
      </c>
      <c r="I4291" s="31">
        <v>11</v>
      </c>
      <c r="J4291" s="84" t="s">
        <v>38</v>
      </c>
      <c r="K4291" s="98"/>
      <c r="L4291" s="98"/>
      <c r="M4291" s="98"/>
      <c r="N4291" s="83" t="s">
        <v>3862</v>
      </c>
      <c r="O4291" s="98">
        <v>5940</v>
      </c>
      <c r="P4291" s="81"/>
      <c r="Q4291" s="33"/>
      <c r="R4291" s="39" t="s">
        <v>2027</v>
      </c>
    </row>
    <row r="4292" spans="1:18" ht="18" customHeight="1" x14ac:dyDescent="0.15">
      <c r="A4292" s="30">
        <v>10</v>
      </c>
      <c r="B4292" s="31" t="s">
        <v>2023</v>
      </c>
      <c r="C4292" s="31">
        <v>3</v>
      </c>
      <c r="D4292" s="31" t="s">
        <v>2285</v>
      </c>
      <c r="E4292" s="31">
        <v>1</v>
      </c>
      <c r="F4292" s="31" t="s">
        <v>2098</v>
      </c>
      <c r="G4292" s="32">
        <v>13</v>
      </c>
      <c r="H4292" s="32" t="s">
        <v>39</v>
      </c>
      <c r="I4292" s="32"/>
      <c r="J4292" s="83"/>
      <c r="K4292" s="98"/>
      <c r="L4292" s="98"/>
      <c r="M4292" s="98"/>
      <c r="N4292" s="83"/>
      <c r="O4292" s="33"/>
      <c r="P4292" s="81"/>
      <c r="Q4292" s="33"/>
      <c r="R4292" s="39" t="s">
        <v>2027</v>
      </c>
    </row>
    <row r="4293" spans="1:18" ht="18" customHeight="1" x14ac:dyDescent="0.15">
      <c r="A4293" s="30">
        <v>10</v>
      </c>
      <c r="B4293" s="31" t="s">
        <v>2023</v>
      </c>
      <c r="C4293" s="31">
        <v>3</v>
      </c>
      <c r="D4293" s="31" t="s">
        <v>2285</v>
      </c>
      <c r="E4293" s="31">
        <v>1</v>
      </c>
      <c r="F4293" s="31" t="s">
        <v>2098</v>
      </c>
      <c r="G4293" s="31">
        <v>13</v>
      </c>
      <c r="H4293" s="31" t="s">
        <v>39</v>
      </c>
      <c r="I4293" s="32">
        <v>13</v>
      </c>
      <c r="J4293" s="83" t="s">
        <v>1744</v>
      </c>
      <c r="K4293" s="98">
        <v>500</v>
      </c>
      <c r="L4293" s="98">
        <v>5013</v>
      </c>
      <c r="M4293" s="98">
        <f t="shared" ref="M4293:M4295" si="266">K4293-L4293</f>
        <v>-4513</v>
      </c>
      <c r="N4293" s="83" t="s">
        <v>2296</v>
      </c>
      <c r="O4293" s="98">
        <v>500000</v>
      </c>
      <c r="P4293" s="81"/>
      <c r="Q4293" s="33"/>
      <c r="R4293" s="39" t="s">
        <v>2027</v>
      </c>
    </row>
    <row r="4294" spans="1:18" ht="18" customHeight="1" x14ac:dyDescent="0.15">
      <c r="A4294" s="30">
        <v>10</v>
      </c>
      <c r="B4294" s="31" t="s">
        <v>2023</v>
      </c>
      <c r="C4294" s="31">
        <v>3</v>
      </c>
      <c r="D4294" s="31" t="s">
        <v>2285</v>
      </c>
      <c r="E4294" s="31">
        <v>1</v>
      </c>
      <c r="F4294" s="31" t="s">
        <v>2098</v>
      </c>
      <c r="G4294" s="31">
        <v>13</v>
      </c>
      <c r="H4294" s="31" t="s">
        <v>39</v>
      </c>
      <c r="I4294" s="32">
        <v>31</v>
      </c>
      <c r="J4294" s="83" t="s">
        <v>258</v>
      </c>
      <c r="K4294" s="98">
        <v>792</v>
      </c>
      <c r="L4294" s="98">
        <v>778</v>
      </c>
      <c r="M4294" s="98">
        <f t="shared" si="266"/>
        <v>14</v>
      </c>
      <c r="N4294" s="83" t="s">
        <v>3863</v>
      </c>
      <c r="O4294" s="98">
        <v>792000</v>
      </c>
      <c r="P4294" s="81"/>
      <c r="Q4294" s="33"/>
      <c r="R4294" s="39" t="s">
        <v>2027</v>
      </c>
    </row>
    <row r="4295" spans="1:18" ht="18" customHeight="1" x14ac:dyDescent="0.15">
      <c r="A4295" s="30">
        <v>10</v>
      </c>
      <c r="B4295" s="31" t="s">
        <v>2023</v>
      </c>
      <c r="C4295" s="31">
        <v>3</v>
      </c>
      <c r="D4295" s="31" t="s">
        <v>2285</v>
      </c>
      <c r="E4295" s="31">
        <v>1</v>
      </c>
      <c r="F4295" s="31" t="s">
        <v>2098</v>
      </c>
      <c r="G4295" s="31">
        <v>13</v>
      </c>
      <c r="H4295" s="31" t="s">
        <v>39</v>
      </c>
      <c r="I4295" s="32">
        <v>32</v>
      </c>
      <c r="J4295" s="83" t="s">
        <v>259</v>
      </c>
      <c r="K4295" s="98">
        <v>3845</v>
      </c>
      <c r="L4295" s="98">
        <v>3511</v>
      </c>
      <c r="M4295" s="98">
        <f t="shared" si="266"/>
        <v>334</v>
      </c>
      <c r="N4295" s="83" t="s">
        <v>2297</v>
      </c>
      <c r="O4295" s="98">
        <v>3444389</v>
      </c>
      <c r="P4295" s="81"/>
      <c r="Q4295" s="33"/>
      <c r="R4295" s="39" t="s">
        <v>2027</v>
      </c>
    </row>
    <row r="4296" spans="1:18" ht="18" customHeight="1" x14ac:dyDescent="0.15">
      <c r="A4296" s="30">
        <v>10</v>
      </c>
      <c r="B4296" s="31" t="s">
        <v>2023</v>
      </c>
      <c r="C4296" s="31">
        <v>3</v>
      </c>
      <c r="D4296" s="31" t="s">
        <v>2285</v>
      </c>
      <c r="E4296" s="31">
        <v>1</v>
      </c>
      <c r="F4296" s="31" t="s">
        <v>2098</v>
      </c>
      <c r="G4296" s="31">
        <v>13</v>
      </c>
      <c r="H4296" s="31" t="s">
        <v>39</v>
      </c>
      <c r="I4296" s="31">
        <v>32</v>
      </c>
      <c r="J4296" s="84" t="s">
        <v>259</v>
      </c>
      <c r="K4296" s="98"/>
      <c r="L4296" s="98"/>
      <c r="M4296" s="98"/>
      <c r="N4296" s="83" t="s">
        <v>4534</v>
      </c>
      <c r="O4296" s="98">
        <v>400000</v>
      </c>
      <c r="P4296" s="81"/>
      <c r="Q4296" s="33"/>
      <c r="R4296" s="39" t="s">
        <v>2027</v>
      </c>
    </row>
    <row r="4297" spans="1:18" ht="18" customHeight="1" x14ac:dyDescent="0.15">
      <c r="A4297" s="30">
        <v>10</v>
      </c>
      <c r="B4297" s="31" t="s">
        <v>2023</v>
      </c>
      <c r="C4297" s="31">
        <v>3</v>
      </c>
      <c r="D4297" s="31" t="s">
        <v>2285</v>
      </c>
      <c r="E4297" s="31">
        <v>1</v>
      </c>
      <c r="F4297" s="31" t="s">
        <v>2098</v>
      </c>
      <c r="G4297" s="31">
        <v>13</v>
      </c>
      <c r="H4297" s="31" t="s">
        <v>39</v>
      </c>
      <c r="I4297" s="32">
        <v>33</v>
      </c>
      <c r="J4297" s="83" t="s">
        <v>49</v>
      </c>
      <c r="K4297" s="98">
        <v>1701</v>
      </c>
      <c r="L4297" s="98">
        <v>1650</v>
      </c>
      <c r="M4297" s="98">
        <f>K4297-L4297</f>
        <v>51</v>
      </c>
      <c r="N4297" s="83" t="s">
        <v>2298</v>
      </c>
      <c r="O4297" s="98">
        <v>246312</v>
      </c>
      <c r="P4297" s="81"/>
      <c r="Q4297" s="33"/>
      <c r="R4297" s="39" t="s">
        <v>2027</v>
      </c>
    </row>
    <row r="4298" spans="1:18" ht="18" customHeight="1" x14ac:dyDescent="0.15">
      <c r="A4298" s="30">
        <v>10</v>
      </c>
      <c r="B4298" s="31" t="s">
        <v>2023</v>
      </c>
      <c r="C4298" s="31">
        <v>3</v>
      </c>
      <c r="D4298" s="31" t="s">
        <v>2285</v>
      </c>
      <c r="E4298" s="31">
        <v>1</v>
      </c>
      <c r="F4298" s="31" t="s">
        <v>2098</v>
      </c>
      <c r="G4298" s="31">
        <v>13</v>
      </c>
      <c r="H4298" s="31" t="s">
        <v>39</v>
      </c>
      <c r="I4298" s="31">
        <v>33</v>
      </c>
      <c r="J4298" s="84" t="s">
        <v>49</v>
      </c>
      <c r="K4298" s="98"/>
      <c r="L4298" s="98"/>
      <c r="M4298" s="98"/>
      <c r="N4298" s="83" t="s">
        <v>2299</v>
      </c>
      <c r="O4298" s="98">
        <v>118800</v>
      </c>
      <c r="P4298" s="81"/>
      <c r="Q4298" s="33"/>
      <c r="R4298" s="39" t="s">
        <v>2027</v>
      </c>
    </row>
    <row r="4299" spans="1:18" ht="18" customHeight="1" x14ac:dyDescent="0.15">
      <c r="A4299" s="30">
        <v>10</v>
      </c>
      <c r="B4299" s="31" t="s">
        <v>2023</v>
      </c>
      <c r="C4299" s="31">
        <v>3</v>
      </c>
      <c r="D4299" s="31" t="s">
        <v>2285</v>
      </c>
      <c r="E4299" s="31">
        <v>1</v>
      </c>
      <c r="F4299" s="31" t="s">
        <v>2098</v>
      </c>
      <c r="G4299" s="31">
        <v>13</v>
      </c>
      <c r="H4299" s="31" t="s">
        <v>39</v>
      </c>
      <c r="I4299" s="31">
        <v>33</v>
      </c>
      <c r="J4299" s="84" t="s">
        <v>49</v>
      </c>
      <c r="K4299" s="98"/>
      <c r="L4299" s="98"/>
      <c r="M4299" s="98"/>
      <c r="N4299" s="83" t="s">
        <v>2300</v>
      </c>
      <c r="O4299" s="98">
        <v>67650</v>
      </c>
      <c r="P4299" s="81"/>
      <c r="Q4299" s="33"/>
      <c r="R4299" s="39" t="s">
        <v>2027</v>
      </c>
    </row>
    <row r="4300" spans="1:18" ht="18" customHeight="1" x14ac:dyDescent="0.15">
      <c r="A4300" s="30">
        <v>10</v>
      </c>
      <c r="B4300" s="31" t="s">
        <v>2023</v>
      </c>
      <c r="C4300" s="31">
        <v>3</v>
      </c>
      <c r="D4300" s="31" t="s">
        <v>2285</v>
      </c>
      <c r="E4300" s="31">
        <v>1</v>
      </c>
      <c r="F4300" s="31" t="s">
        <v>2098</v>
      </c>
      <c r="G4300" s="31">
        <v>13</v>
      </c>
      <c r="H4300" s="31" t="s">
        <v>39</v>
      </c>
      <c r="I4300" s="31">
        <v>33</v>
      </c>
      <c r="J4300" s="84" t="s">
        <v>49</v>
      </c>
      <c r="K4300" s="98"/>
      <c r="L4300" s="98"/>
      <c r="M4300" s="98"/>
      <c r="N4300" s="83" t="s">
        <v>2301</v>
      </c>
      <c r="O4300" s="98">
        <v>110000</v>
      </c>
      <c r="P4300" s="81"/>
      <c r="Q4300" s="33"/>
      <c r="R4300" s="39" t="s">
        <v>2027</v>
      </c>
    </row>
    <row r="4301" spans="1:18" ht="18" customHeight="1" x14ac:dyDescent="0.15">
      <c r="A4301" s="30">
        <v>10</v>
      </c>
      <c r="B4301" s="31" t="s">
        <v>2023</v>
      </c>
      <c r="C4301" s="31">
        <v>3</v>
      </c>
      <c r="D4301" s="31" t="s">
        <v>2285</v>
      </c>
      <c r="E4301" s="31">
        <v>1</v>
      </c>
      <c r="F4301" s="31" t="s">
        <v>2098</v>
      </c>
      <c r="G4301" s="31">
        <v>13</v>
      </c>
      <c r="H4301" s="31" t="s">
        <v>39</v>
      </c>
      <c r="I4301" s="31">
        <v>33</v>
      </c>
      <c r="J4301" s="84" t="s">
        <v>49</v>
      </c>
      <c r="K4301" s="98"/>
      <c r="L4301" s="98"/>
      <c r="M4301" s="98"/>
      <c r="N4301" s="83" t="s">
        <v>2140</v>
      </c>
      <c r="O4301" s="98">
        <v>140800</v>
      </c>
      <c r="P4301" s="81"/>
      <c r="Q4301" s="33"/>
      <c r="R4301" s="39" t="s">
        <v>2027</v>
      </c>
    </row>
    <row r="4302" spans="1:18" ht="18" customHeight="1" x14ac:dyDescent="0.15">
      <c r="A4302" s="30">
        <v>10</v>
      </c>
      <c r="B4302" s="31" t="s">
        <v>2023</v>
      </c>
      <c r="C4302" s="31">
        <v>3</v>
      </c>
      <c r="D4302" s="31" t="s">
        <v>2285</v>
      </c>
      <c r="E4302" s="31">
        <v>1</v>
      </c>
      <c r="F4302" s="31" t="s">
        <v>2098</v>
      </c>
      <c r="G4302" s="31">
        <v>13</v>
      </c>
      <c r="H4302" s="31" t="s">
        <v>39</v>
      </c>
      <c r="I4302" s="31">
        <v>33</v>
      </c>
      <c r="J4302" s="84" t="s">
        <v>49</v>
      </c>
      <c r="K4302" s="98"/>
      <c r="L4302" s="98"/>
      <c r="M4302" s="98"/>
      <c r="N4302" s="83" t="s">
        <v>3864</v>
      </c>
      <c r="O4302" s="98">
        <v>18700</v>
      </c>
      <c r="P4302" s="81"/>
      <c r="Q4302" s="33"/>
      <c r="R4302" s="39" t="s">
        <v>2027</v>
      </c>
    </row>
    <row r="4303" spans="1:18" ht="18" customHeight="1" x14ac:dyDescent="0.15">
      <c r="A4303" s="30">
        <v>10</v>
      </c>
      <c r="B4303" s="31" t="s">
        <v>2023</v>
      </c>
      <c r="C4303" s="31">
        <v>3</v>
      </c>
      <c r="D4303" s="31" t="s">
        <v>2285</v>
      </c>
      <c r="E4303" s="31">
        <v>1</v>
      </c>
      <c r="F4303" s="31" t="s">
        <v>2098</v>
      </c>
      <c r="G4303" s="31">
        <v>13</v>
      </c>
      <c r="H4303" s="31" t="s">
        <v>39</v>
      </c>
      <c r="I4303" s="31">
        <v>33</v>
      </c>
      <c r="J4303" s="84" t="s">
        <v>49</v>
      </c>
      <c r="K4303" s="98"/>
      <c r="L4303" s="98"/>
      <c r="M4303" s="98"/>
      <c r="N4303" s="83" t="s">
        <v>2302</v>
      </c>
      <c r="O4303" s="98">
        <v>14667</v>
      </c>
      <c r="P4303" s="81"/>
      <c r="Q4303" s="33"/>
      <c r="R4303" s="39" t="s">
        <v>2027</v>
      </c>
    </row>
    <row r="4304" spans="1:18" ht="18" customHeight="1" x14ac:dyDescent="0.15">
      <c r="A4304" s="30">
        <v>10</v>
      </c>
      <c r="B4304" s="31" t="s">
        <v>2023</v>
      </c>
      <c r="C4304" s="31">
        <v>3</v>
      </c>
      <c r="D4304" s="31" t="s">
        <v>2285</v>
      </c>
      <c r="E4304" s="31">
        <v>1</v>
      </c>
      <c r="F4304" s="31" t="s">
        <v>2098</v>
      </c>
      <c r="G4304" s="31">
        <v>13</v>
      </c>
      <c r="H4304" s="31" t="s">
        <v>39</v>
      </c>
      <c r="I4304" s="31">
        <v>33</v>
      </c>
      <c r="J4304" s="84" t="s">
        <v>49</v>
      </c>
      <c r="K4304" s="98"/>
      <c r="L4304" s="98"/>
      <c r="M4304" s="98"/>
      <c r="N4304" s="83" t="s">
        <v>3865</v>
      </c>
      <c r="O4304" s="98">
        <v>77220</v>
      </c>
      <c r="P4304" s="81"/>
      <c r="Q4304" s="33"/>
      <c r="R4304" s="39" t="s">
        <v>2027</v>
      </c>
    </row>
    <row r="4305" spans="1:18" ht="18" customHeight="1" x14ac:dyDescent="0.15">
      <c r="A4305" s="30">
        <v>10</v>
      </c>
      <c r="B4305" s="31" t="s">
        <v>2023</v>
      </c>
      <c r="C4305" s="31">
        <v>3</v>
      </c>
      <c r="D4305" s="31" t="s">
        <v>2285</v>
      </c>
      <c r="E4305" s="31">
        <v>1</v>
      </c>
      <c r="F4305" s="31" t="s">
        <v>2098</v>
      </c>
      <c r="G4305" s="31">
        <v>13</v>
      </c>
      <c r="H4305" s="31" t="s">
        <v>39</v>
      </c>
      <c r="I4305" s="31">
        <v>33</v>
      </c>
      <c r="J4305" s="84" t="s">
        <v>49</v>
      </c>
      <c r="K4305" s="98"/>
      <c r="L4305" s="98"/>
      <c r="M4305" s="98"/>
      <c r="N4305" s="83" t="s">
        <v>2303</v>
      </c>
      <c r="O4305" s="98">
        <v>251790</v>
      </c>
      <c r="P4305" s="81"/>
      <c r="Q4305" s="33"/>
      <c r="R4305" s="39" t="s">
        <v>2027</v>
      </c>
    </row>
    <row r="4306" spans="1:18" ht="18" customHeight="1" x14ac:dyDescent="0.15">
      <c r="A4306" s="30">
        <v>10</v>
      </c>
      <c r="B4306" s="31" t="s">
        <v>2023</v>
      </c>
      <c r="C4306" s="31">
        <v>3</v>
      </c>
      <c r="D4306" s="31" t="s">
        <v>2285</v>
      </c>
      <c r="E4306" s="31">
        <v>1</v>
      </c>
      <c r="F4306" s="31" t="s">
        <v>2098</v>
      </c>
      <c r="G4306" s="31">
        <v>13</v>
      </c>
      <c r="H4306" s="31" t="s">
        <v>39</v>
      </c>
      <c r="I4306" s="31">
        <v>33</v>
      </c>
      <c r="J4306" s="84" t="s">
        <v>49</v>
      </c>
      <c r="K4306" s="98"/>
      <c r="L4306" s="98"/>
      <c r="M4306" s="98"/>
      <c r="N4306" s="83" t="s">
        <v>2304</v>
      </c>
      <c r="O4306" s="98">
        <v>581688</v>
      </c>
      <c r="P4306" s="81"/>
      <c r="Q4306" s="33"/>
      <c r="R4306" s="39" t="s">
        <v>2027</v>
      </c>
    </row>
    <row r="4307" spans="1:18" ht="18" customHeight="1" x14ac:dyDescent="0.15">
      <c r="A4307" s="30">
        <v>10</v>
      </c>
      <c r="B4307" s="31" t="s">
        <v>2023</v>
      </c>
      <c r="C4307" s="31">
        <v>3</v>
      </c>
      <c r="D4307" s="31" t="s">
        <v>2285</v>
      </c>
      <c r="E4307" s="31">
        <v>1</v>
      </c>
      <c r="F4307" s="31" t="s">
        <v>2098</v>
      </c>
      <c r="G4307" s="31">
        <v>13</v>
      </c>
      <c r="H4307" s="31" t="s">
        <v>39</v>
      </c>
      <c r="I4307" s="31">
        <v>33</v>
      </c>
      <c r="J4307" s="84" t="s">
        <v>49</v>
      </c>
      <c r="K4307" s="98"/>
      <c r="L4307" s="98"/>
      <c r="M4307" s="98"/>
      <c r="N4307" s="83" t="s">
        <v>2305</v>
      </c>
      <c r="O4307" s="98">
        <v>72600</v>
      </c>
      <c r="P4307" s="81"/>
      <c r="Q4307" s="33"/>
      <c r="R4307" s="39" t="s">
        <v>2027</v>
      </c>
    </row>
    <row r="4308" spans="1:18" ht="18" customHeight="1" x14ac:dyDescent="0.15">
      <c r="A4308" s="30">
        <v>10</v>
      </c>
      <c r="B4308" s="31" t="s">
        <v>2023</v>
      </c>
      <c r="C4308" s="31">
        <v>3</v>
      </c>
      <c r="D4308" s="31" t="s">
        <v>2285</v>
      </c>
      <c r="E4308" s="31">
        <v>1</v>
      </c>
      <c r="F4308" s="31" t="s">
        <v>2098</v>
      </c>
      <c r="G4308" s="31">
        <v>13</v>
      </c>
      <c r="H4308" s="31" t="s">
        <v>39</v>
      </c>
      <c r="I4308" s="32">
        <v>61</v>
      </c>
      <c r="J4308" s="83" t="s">
        <v>58</v>
      </c>
      <c r="K4308" s="98">
        <v>9</v>
      </c>
      <c r="L4308" s="98">
        <v>8</v>
      </c>
      <c r="M4308" s="98">
        <f t="shared" ref="M4308:M4309" si="267">K4308-L4308</f>
        <v>1</v>
      </c>
      <c r="N4308" s="83" t="s">
        <v>3866</v>
      </c>
      <c r="O4308" s="98">
        <v>8580</v>
      </c>
      <c r="P4308" s="81"/>
      <c r="Q4308" s="33"/>
      <c r="R4308" s="39" t="s">
        <v>2027</v>
      </c>
    </row>
    <row r="4309" spans="1:18" ht="18" customHeight="1" x14ac:dyDescent="0.15">
      <c r="A4309" s="30">
        <v>10</v>
      </c>
      <c r="B4309" s="31" t="s">
        <v>2023</v>
      </c>
      <c r="C4309" s="31">
        <v>3</v>
      </c>
      <c r="D4309" s="31" t="s">
        <v>2285</v>
      </c>
      <c r="E4309" s="31">
        <v>1</v>
      </c>
      <c r="F4309" s="31" t="s">
        <v>2098</v>
      </c>
      <c r="G4309" s="31">
        <v>13</v>
      </c>
      <c r="H4309" s="31" t="s">
        <v>39</v>
      </c>
      <c r="I4309" s="32">
        <v>71</v>
      </c>
      <c r="J4309" s="83" t="s">
        <v>443</v>
      </c>
      <c r="K4309" s="98">
        <v>695</v>
      </c>
      <c r="L4309" s="98">
        <v>719</v>
      </c>
      <c r="M4309" s="98">
        <f t="shared" si="267"/>
        <v>-24</v>
      </c>
      <c r="N4309" s="83" t="s">
        <v>3867</v>
      </c>
      <c r="O4309" s="98">
        <v>52380</v>
      </c>
      <c r="P4309" s="81"/>
      <c r="Q4309" s="33"/>
      <c r="R4309" s="39" t="s">
        <v>2027</v>
      </c>
    </row>
    <row r="4310" spans="1:18" ht="18" customHeight="1" x14ac:dyDescent="0.15">
      <c r="A4310" s="30">
        <v>10</v>
      </c>
      <c r="B4310" s="31" t="s">
        <v>2023</v>
      </c>
      <c r="C4310" s="31">
        <v>3</v>
      </c>
      <c r="D4310" s="31" t="s">
        <v>2285</v>
      </c>
      <c r="E4310" s="31">
        <v>1</v>
      </c>
      <c r="F4310" s="31" t="s">
        <v>2098</v>
      </c>
      <c r="G4310" s="31">
        <v>13</v>
      </c>
      <c r="H4310" s="31" t="s">
        <v>39</v>
      </c>
      <c r="I4310" s="31">
        <v>71</v>
      </c>
      <c r="J4310" s="84" t="s">
        <v>443</v>
      </c>
      <c r="K4310" s="98"/>
      <c r="L4310" s="98"/>
      <c r="M4310" s="98"/>
      <c r="N4310" s="83" t="s">
        <v>3868</v>
      </c>
      <c r="O4310" s="98">
        <v>230472</v>
      </c>
      <c r="P4310" s="81"/>
      <c r="Q4310" s="33"/>
      <c r="R4310" s="39" t="s">
        <v>2027</v>
      </c>
    </row>
    <row r="4311" spans="1:18" ht="18" customHeight="1" x14ac:dyDescent="0.15">
      <c r="A4311" s="30">
        <v>10</v>
      </c>
      <c r="B4311" s="31" t="s">
        <v>2023</v>
      </c>
      <c r="C4311" s="31">
        <v>3</v>
      </c>
      <c r="D4311" s="31" t="s">
        <v>2285</v>
      </c>
      <c r="E4311" s="31">
        <v>1</v>
      </c>
      <c r="F4311" s="31" t="s">
        <v>2098</v>
      </c>
      <c r="G4311" s="31">
        <v>13</v>
      </c>
      <c r="H4311" s="31" t="s">
        <v>39</v>
      </c>
      <c r="I4311" s="31">
        <v>71</v>
      </c>
      <c r="J4311" s="84" t="s">
        <v>443</v>
      </c>
      <c r="K4311" s="98"/>
      <c r="L4311" s="98"/>
      <c r="M4311" s="98"/>
      <c r="N4311" s="83" t="s">
        <v>3869</v>
      </c>
      <c r="O4311" s="98">
        <v>141696</v>
      </c>
      <c r="P4311" s="81"/>
      <c r="Q4311" s="33"/>
      <c r="R4311" s="39" t="s">
        <v>2027</v>
      </c>
    </row>
    <row r="4312" spans="1:18" ht="18" customHeight="1" x14ac:dyDescent="0.15">
      <c r="A4312" s="30">
        <v>10</v>
      </c>
      <c r="B4312" s="31" t="s">
        <v>2023</v>
      </c>
      <c r="C4312" s="31">
        <v>3</v>
      </c>
      <c r="D4312" s="31" t="s">
        <v>2285</v>
      </c>
      <c r="E4312" s="31">
        <v>1</v>
      </c>
      <c r="F4312" s="31" t="s">
        <v>2098</v>
      </c>
      <c r="G4312" s="31">
        <v>13</v>
      </c>
      <c r="H4312" s="31" t="s">
        <v>39</v>
      </c>
      <c r="I4312" s="31">
        <v>71</v>
      </c>
      <c r="J4312" s="84" t="s">
        <v>443</v>
      </c>
      <c r="K4312" s="98"/>
      <c r="L4312" s="98"/>
      <c r="M4312" s="98"/>
      <c r="N4312" s="83" t="s">
        <v>2306</v>
      </c>
      <c r="O4312" s="98">
        <v>30000</v>
      </c>
      <c r="P4312" s="81"/>
      <c r="Q4312" s="33"/>
      <c r="R4312" s="39" t="s">
        <v>2027</v>
      </c>
    </row>
    <row r="4313" spans="1:18" ht="18" customHeight="1" x14ac:dyDescent="0.15">
      <c r="A4313" s="30">
        <v>10</v>
      </c>
      <c r="B4313" s="31" t="s">
        <v>2023</v>
      </c>
      <c r="C4313" s="31">
        <v>3</v>
      </c>
      <c r="D4313" s="31" t="s">
        <v>2285</v>
      </c>
      <c r="E4313" s="31">
        <v>1</v>
      </c>
      <c r="F4313" s="31" t="s">
        <v>2098</v>
      </c>
      <c r="G4313" s="31">
        <v>13</v>
      </c>
      <c r="H4313" s="31" t="s">
        <v>39</v>
      </c>
      <c r="I4313" s="31">
        <v>71</v>
      </c>
      <c r="J4313" s="84" t="s">
        <v>443</v>
      </c>
      <c r="K4313" s="98"/>
      <c r="L4313" s="98"/>
      <c r="M4313" s="98"/>
      <c r="N4313" s="83" t="s">
        <v>2144</v>
      </c>
      <c r="O4313" s="98">
        <v>35000</v>
      </c>
      <c r="P4313" s="81"/>
      <c r="Q4313" s="33"/>
      <c r="R4313" s="39" t="s">
        <v>2027</v>
      </c>
    </row>
    <row r="4314" spans="1:18" ht="18" customHeight="1" x14ac:dyDescent="0.15">
      <c r="A4314" s="30">
        <v>10</v>
      </c>
      <c r="B4314" s="31" t="s">
        <v>2023</v>
      </c>
      <c r="C4314" s="31">
        <v>3</v>
      </c>
      <c r="D4314" s="31" t="s">
        <v>2285</v>
      </c>
      <c r="E4314" s="31">
        <v>1</v>
      </c>
      <c r="F4314" s="31" t="s">
        <v>2098</v>
      </c>
      <c r="G4314" s="31">
        <v>13</v>
      </c>
      <c r="H4314" s="31" t="s">
        <v>39</v>
      </c>
      <c r="I4314" s="31">
        <v>71</v>
      </c>
      <c r="J4314" s="84" t="s">
        <v>443</v>
      </c>
      <c r="K4314" s="98"/>
      <c r="L4314" s="98"/>
      <c r="M4314" s="98"/>
      <c r="N4314" s="83" t="s">
        <v>2145</v>
      </c>
      <c r="O4314" s="98">
        <v>150000</v>
      </c>
      <c r="P4314" s="81"/>
      <c r="Q4314" s="33"/>
      <c r="R4314" s="39" t="s">
        <v>2027</v>
      </c>
    </row>
    <row r="4315" spans="1:18" ht="18" customHeight="1" x14ac:dyDescent="0.15">
      <c r="A4315" s="30">
        <v>10</v>
      </c>
      <c r="B4315" s="31" t="s">
        <v>2023</v>
      </c>
      <c r="C4315" s="31">
        <v>3</v>
      </c>
      <c r="D4315" s="31" t="s">
        <v>2285</v>
      </c>
      <c r="E4315" s="31">
        <v>1</v>
      </c>
      <c r="F4315" s="31" t="s">
        <v>2098</v>
      </c>
      <c r="G4315" s="31">
        <v>13</v>
      </c>
      <c r="H4315" s="31" t="s">
        <v>39</v>
      </c>
      <c r="I4315" s="31">
        <v>71</v>
      </c>
      <c r="J4315" s="84" t="s">
        <v>443</v>
      </c>
      <c r="K4315" s="98"/>
      <c r="L4315" s="98"/>
      <c r="M4315" s="98"/>
      <c r="N4315" s="83" t="s">
        <v>2307</v>
      </c>
      <c r="O4315" s="98">
        <v>55000</v>
      </c>
      <c r="P4315" s="81"/>
      <c r="Q4315" s="33"/>
      <c r="R4315" s="39" t="s">
        <v>2027</v>
      </c>
    </row>
    <row r="4316" spans="1:18" ht="18" customHeight="1" x14ac:dyDescent="0.15">
      <c r="A4316" s="30">
        <v>10</v>
      </c>
      <c r="B4316" s="31" t="s">
        <v>2023</v>
      </c>
      <c r="C4316" s="31">
        <v>3</v>
      </c>
      <c r="D4316" s="31" t="s">
        <v>2285</v>
      </c>
      <c r="E4316" s="31">
        <v>1</v>
      </c>
      <c r="F4316" s="31" t="s">
        <v>2098</v>
      </c>
      <c r="G4316" s="32">
        <v>14</v>
      </c>
      <c r="H4316" s="32" t="s">
        <v>40</v>
      </c>
      <c r="I4316" s="32"/>
      <c r="J4316" s="83"/>
      <c r="K4316" s="98"/>
      <c r="L4316" s="98"/>
      <c r="M4316" s="98"/>
      <c r="N4316" s="83"/>
      <c r="O4316" s="33"/>
      <c r="P4316" s="81"/>
      <c r="Q4316" s="33"/>
      <c r="R4316" s="39" t="s">
        <v>2027</v>
      </c>
    </row>
    <row r="4317" spans="1:18" ht="18" customHeight="1" x14ac:dyDescent="0.15">
      <c r="A4317" s="30">
        <v>10</v>
      </c>
      <c r="B4317" s="31" t="s">
        <v>2023</v>
      </c>
      <c r="C4317" s="31">
        <v>3</v>
      </c>
      <c r="D4317" s="31" t="s">
        <v>2285</v>
      </c>
      <c r="E4317" s="31">
        <v>1</v>
      </c>
      <c r="F4317" s="31" t="s">
        <v>2098</v>
      </c>
      <c r="G4317" s="31">
        <v>14</v>
      </c>
      <c r="H4317" s="31" t="s">
        <v>40</v>
      </c>
      <c r="I4317" s="32">
        <v>2</v>
      </c>
      <c r="J4317" s="83" t="s">
        <v>179</v>
      </c>
      <c r="K4317" s="98">
        <v>51</v>
      </c>
      <c r="L4317" s="98">
        <v>51</v>
      </c>
      <c r="M4317" s="98">
        <f t="shared" ref="M4317:M4318" si="268">K4317-L4317</f>
        <v>0</v>
      </c>
      <c r="N4317" s="83" t="s">
        <v>3870</v>
      </c>
      <c r="O4317" s="98">
        <v>51000</v>
      </c>
      <c r="P4317" s="81"/>
      <c r="Q4317" s="33"/>
      <c r="R4317" s="39" t="s">
        <v>2027</v>
      </c>
    </row>
    <row r="4318" spans="1:18" ht="18" customHeight="1" x14ac:dyDescent="0.15">
      <c r="A4318" s="30">
        <v>10</v>
      </c>
      <c r="B4318" s="31" t="s">
        <v>2023</v>
      </c>
      <c r="C4318" s="31">
        <v>3</v>
      </c>
      <c r="D4318" s="31" t="s">
        <v>2285</v>
      </c>
      <c r="E4318" s="31">
        <v>1</v>
      </c>
      <c r="F4318" s="31" t="s">
        <v>2098</v>
      </c>
      <c r="G4318" s="31">
        <v>14</v>
      </c>
      <c r="H4318" s="31" t="s">
        <v>40</v>
      </c>
      <c r="I4318" s="32">
        <v>31</v>
      </c>
      <c r="J4318" s="83" t="s">
        <v>181</v>
      </c>
      <c r="K4318" s="98">
        <v>236</v>
      </c>
      <c r="L4318" s="98">
        <v>236</v>
      </c>
      <c r="M4318" s="98">
        <f t="shared" si="268"/>
        <v>0</v>
      </c>
      <c r="N4318" s="83" t="s">
        <v>3871</v>
      </c>
      <c r="O4318" s="98">
        <v>165888</v>
      </c>
      <c r="P4318" s="81"/>
      <c r="Q4318" s="33"/>
      <c r="R4318" s="39" t="s">
        <v>2027</v>
      </c>
    </row>
    <row r="4319" spans="1:18" ht="18" customHeight="1" x14ac:dyDescent="0.15">
      <c r="A4319" s="30">
        <v>10</v>
      </c>
      <c r="B4319" s="31" t="s">
        <v>2023</v>
      </c>
      <c r="C4319" s="31">
        <v>3</v>
      </c>
      <c r="D4319" s="31" t="s">
        <v>2285</v>
      </c>
      <c r="E4319" s="31">
        <v>1</v>
      </c>
      <c r="F4319" s="31" t="s">
        <v>2098</v>
      </c>
      <c r="G4319" s="31">
        <v>14</v>
      </c>
      <c r="H4319" s="31" t="s">
        <v>40</v>
      </c>
      <c r="I4319" s="31">
        <v>31</v>
      </c>
      <c r="J4319" s="84" t="s">
        <v>181</v>
      </c>
      <c r="K4319" s="98"/>
      <c r="L4319" s="98"/>
      <c r="M4319" s="98"/>
      <c r="N4319" s="83" t="s">
        <v>3872</v>
      </c>
      <c r="O4319" s="98">
        <v>69984</v>
      </c>
      <c r="P4319" s="81"/>
      <c r="Q4319" s="33"/>
      <c r="R4319" s="39" t="s">
        <v>2027</v>
      </c>
    </row>
    <row r="4320" spans="1:18" ht="18" customHeight="1" x14ac:dyDescent="0.15">
      <c r="A4320" s="30">
        <v>10</v>
      </c>
      <c r="B4320" s="31" t="s">
        <v>2023</v>
      </c>
      <c r="C4320" s="31">
        <v>3</v>
      </c>
      <c r="D4320" s="31" t="s">
        <v>2285</v>
      </c>
      <c r="E4320" s="31">
        <v>1</v>
      </c>
      <c r="F4320" s="31" t="s">
        <v>2098</v>
      </c>
      <c r="G4320" s="32">
        <v>15</v>
      </c>
      <c r="H4320" s="32" t="s">
        <v>50</v>
      </c>
      <c r="I4320" s="32"/>
      <c r="J4320" s="83"/>
      <c r="K4320" s="98"/>
      <c r="L4320" s="98"/>
      <c r="M4320" s="98"/>
      <c r="N4320" s="83"/>
      <c r="O4320" s="33"/>
      <c r="P4320" s="81"/>
      <c r="Q4320" s="33"/>
      <c r="R4320" s="39" t="s">
        <v>2027</v>
      </c>
    </row>
    <row r="4321" spans="1:18" ht="18" customHeight="1" x14ac:dyDescent="0.15">
      <c r="A4321" s="30">
        <v>10</v>
      </c>
      <c r="B4321" s="31" t="s">
        <v>2023</v>
      </c>
      <c r="C4321" s="31">
        <v>3</v>
      </c>
      <c r="D4321" s="31" t="s">
        <v>2285</v>
      </c>
      <c r="E4321" s="31">
        <v>1</v>
      </c>
      <c r="F4321" s="31" t="s">
        <v>2098</v>
      </c>
      <c r="G4321" s="31">
        <v>15</v>
      </c>
      <c r="H4321" s="31" t="s">
        <v>50</v>
      </c>
      <c r="I4321" s="32">
        <v>1</v>
      </c>
      <c r="J4321" s="83" t="s">
        <v>51</v>
      </c>
      <c r="K4321" s="98">
        <v>4000</v>
      </c>
      <c r="L4321" s="98">
        <v>6750</v>
      </c>
      <c r="M4321" s="98">
        <f>K4321-L4321</f>
        <v>-2750</v>
      </c>
      <c r="N4321" s="83" t="s">
        <v>2308</v>
      </c>
      <c r="O4321" s="98">
        <v>4000000</v>
      </c>
      <c r="P4321" s="81"/>
      <c r="Q4321" s="33"/>
      <c r="R4321" s="39" t="s">
        <v>2027</v>
      </c>
    </row>
    <row r="4322" spans="1:18" ht="18" customHeight="1" x14ac:dyDescent="0.15">
      <c r="A4322" s="30">
        <v>10</v>
      </c>
      <c r="B4322" s="31" t="s">
        <v>2023</v>
      </c>
      <c r="C4322" s="31">
        <v>3</v>
      </c>
      <c r="D4322" s="31" t="s">
        <v>2285</v>
      </c>
      <c r="E4322" s="31">
        <v>1</v>
      </c>
      <c r="F4322" s="31" t="s">
        <v>2098</v>
      </c>
      <c r="G4322" s="32">
        <v>18</v>
      </c>
      <c r="H4322" s="32" t="s">
        <v>125</v>
      </c>
      <c r="I4322" s="32"/>
      <c r="J4322" s="83"/>
      <c r="K4322" s="98"/>
      <c r="L4322" s="98"/>
      <c r="M4322" s="98"/>
      <c r="N4322" s="83"/>
      <c r="O4322" s="33"/>
      <c r="P4322" s="81"/>
      <c r="Q4322" s="33"/>
      <c r="R4322" s="39" t="s">
        <v>2027</v>
      </c>
    </row>
    <row r="4323" spans="1:18" ht="18" customHeight="1" x14ac:dyDescent="0.15">
      <c r="A4323" s="30">
        <v>10</v>
      </c>
      <c r="B4323" s="31" t="s">
        <v>2023</v>
      </c>
      <c r="C4323" s="31">
        <v>3</v>
      </c>
      <c r="D4323" s="31" t="s">
        <v>2285</v>
      </c>
      <c r="E4323" s="31">
        <v>1</v>
      </c>
      <c r="F4323" s="31" t="s">
        <v>2098</v>
      </c>
      <c r="G4323" s="31">
        <v>18</v>
      </c>
      <c r="H4323" s="31" t="s">
        <v>125</v>
      </c>
      <c r="I4323" s="32">
        <v>11</v>
      </c>
      <c r="J4323" s="83" t="s">
        <v>2309</v>
      </c>
      <c r="K4323" s="98">
        <v>250</v>
      </c>
      <c r="L4323" s="98">
        <v>888</v>
      </c>
      <c r="M4323" s="98">
        <f>K4323-L4323</f>
        <v>-638</v>
      </c>
      <c r="N4323" s="83" t="s">
        <v>3873</v>
      </c>
      <c r="O4323" s="98">
        <v>250000</v>
      </c>
      <c r="P4323" s="81"/>
      <c r="Q4323" s="33"/>
      <c r="R4323" s="39" t="s">
        <v>2027</v>
      </c>
    </row>
    <row r="4324" spans="1:18" ht="18" customHeight="1" x14ac:dyDescent="0.15">
      <c r="A4324" s="30">
        <v>10</v>
      </c>
      <c r="B4324" s="31" t="s">
        <v>2023</v>
      </c>
      <c r="C4324" s="31">
        <v>3</v>
      </c>
      <c r="D4324" s="31" t="s">
        <v>2285</v>
      </c>
      <c r="E4324" s="31">
        <v>1</v>
      </c>
      <c r="F4324" s="31" t="s">
        <v>2098</v>
      </c>
      <c r="G4324" s="32">
        <v>19</v>
      </c>
      <c r="H4324" s="32" t="s">
        <v>42</v>
      </c>
      <c r="I4324" s="32"/>
      <c r="J4324" s="83"/>
      <c r="K4324" s="98"/>
      <c r="L4324" s="98"/>
      <c r="M4324" s="98"/>
      <c r="N4324" s="83"/>
      <c r="O4324" s="33"/>
      <c r="P4324" s="81"/>
      <c r="Q4324" s="33"/>
      <c r="R4324" s="39" t="s">
        <v>2027</v>
      </c>
    </row>
    <row r="4325" spans="1:18" ht="18" customHeight="1" x14ac:dyDescent="0.15">
      <c r="A4325" s="30">
        <v>10</v>
      </c>
      <c r="B4325" s="31" t="s">
        <v>2023</v>
      </c>
      <c r="C4325" s="31">
        <v>3</v>
      </c>
      <c r="D4325" s="31" t="s">
        <v>2285</v>
      </c>
      <c r="E4325" s="31">
        <v>1</v>
      </c>
      <c r="F4325" s="31" t="s">
        <v>2098</v>
      </c>
      <c r="G4325" s="31">
        <v>19</v>
      </c>
      <c r="H4325" s="31" t="s">
        <v>42</v>
      </c>
      <c r="I4325" s="32">
        <v>11</v>
      </c>
      <c r="J4325" s="83" t="s">
        <v>43</v>
      </c>
      <c r="K4325" s="98">
        <v>299</v>
      </c>
      <c r="L4325" s="98">
        <v>323</v>
      </c>
      <c r="M4325" s="98">
        <f>K4325-L4325</f>
        <v>-24</v>
      </c>
      <c r="N4325" s="83" t="s">
        <v>3874</v>
      </c>
      <c r="O4325" s="98">
        <v>6600</v>
      </c>
      <c r="P4325" s="81"/>
      <c r="Q4325" s="33"/>
      <c r="R4325" s="39" t="s">
        <v>2027</v>
      </c>
    </row>
    <row r="4326" spans="1:18" ht="18" customHeight="1" x14ac:dyDescent="0.15">
      <c r="A4326" s="30">
        <v>10</v>
      </c>
      <c r="B4326" s="31" t="s">
        <v>2023</v>
      </c>
      <c r="C4326" s="31">
        <v>3</v>
      </c>
      <c r="D4326" s="31" t="s">
        <v>2285</v>
      </c>
      <c r="E4326" s="31">
        <v>1</v>
      </c>
      <c r="F4326" s="31" t="s">
        <v>2098</v>
      </c>
      <c r="G4326" s="31">
        <v>19</v>
      </c>
      <c r="H4326" s="31" t="s">
        <v>42</v>
      </c>
      <c r="I4326" s="31">
        <v>11</v>
      </c>
      <c r="J4326" s="84" t="s">
        <v>43</v>
      </c>
      <c r="K4326" s="98"/>
      <c r="L4326" s="98"/>
      <c r="M4326" s="98"/>
      <c r="N4326" s="83" t="s">
        <v>2310</v>
      </c>
      <c r="O4326" s="98">
        <v>5000</v>
      </c>
      <c r="P4326" s="81"/>
      <c r="Q4326" s="33"/>
      <c r="R4326" s="39" t="s">
        <v>2027</v>
      </c>
    </row>
    <row r="4327" spans="1:18" ht="18" customHeight="1" x14ac:dyDescent="0.15">
      <c r="A4327" s="30">
        <v>10</v>
      </c>
      <c r="B4327" s="31" t="s">
        <v>2023</v>
      </c>
      <c r="C4327" s="31">
        <v>3</v>
      </c>
      <c r="D4327" s="31" t="s">
        <v>2285</v>
      </c>
      <c r="E4327" s="31">
        <v>1</v>
      </c>
      <c r="F4327" s="31" t="s">
        <v>2098</v>
      </c>
      <c r="G4327" s="31">
        <v>19</v>
      </c>
      <c r="H4327" s="31" t="s">
        <v>42</v>
      </c>
      <c r="I4327" s="31">
        <v>11</v>
      </c>
      <c r="J4327" s="84" t="s">
        <v>43</v>
      </c>
      <c r="K4327" s="98"/>
      <c r="L4327" s="98"/>
      <c r="M4327" s="98"/>
      <c r="N4327" s="83" t="s">
        <v>3875</v>
      </c>
      <c r="O4327" s="98">
        <v>2000</v>
      </c>
      <c r="P4327" s="81"/>
      <c r="Q4327" s="33"/>
      <c r="R4327" s="39" t="s">
        <v>2027</v>
      </c>
    </row>
    <row r="4328" spans="1:18" ht="18" customHeight="1" x14ac:dyDescent="0.15">
      <c r="A4328" s="30">
        <v>10</v>
      </c>
      <c r="B4328" s="31" t="s">
        <v>2023</v>
      </c>
      <c r="C4328" s="31">
        <v>3</v>
      </c>
      <c r="D4328" s="31" t="s">
        <v>2285</v>
      </c>
      <c r="E4328" s="31">
        <v>1</v>
      </c>
      <c r="F4328" s="31" t="s">
        <v>2098</v>
      </c>
      <c r="G4328" s="31">
        <v>19</v>
      </c>
      <c r="H4328" s="31" t="s">
        <v>42</v>
      </c>
      <c r="I4328" s="31">
        <v>11</v>
      </c>
      <c r="J4328" s="84" t="s">
        <v>43</v>
      </c>
      <c r="K4328" s="98"/>
      <c r="L4328" s="98"/>
      <c r="M4328" s="98"/>
      <c r="N4328" s="83" t="s">
        <v>3876</v>
      </c>
      <c r="O4328" s="98">
        <v>2000</v>
      </c>
      <c r="P4328" s="81"/>
      <c r="Q4328" s="33"/>
      <c r="R4328" s="39" t="s">
        <v>2027</v>
      </c>
    </row>
    <row r="4329" spans="1:18" ht="18" customHeight="1" x14ac:dyDescent="0.15">
      <c r="A4329" s="30">
        <v>10</v>
      </c>
      <c r="B4329" s="31" t="s">
        <v>2023</v>
      </c>
      <c r="C4329" s="31">
        <v>3</v>
      </c>
      <c r="D4329" s="31" t="s">
        <v>2285</v>
      </c>
      <c r="E4329" s="31">
        <v>1</v>
      </c>
      <c r="F4329" s="31" t="s">
        <v>2098</v>
      </c>
      <c r="G4329" s="31">
        <v>19</v>
      </c>
      <c r="H4329" s="31" t="s">
        <v>42</v>
      </c>
      <c r="I4329" s="31">
        <v>11</v>
      </c>
      <c r="J4329" s="84" t="s">
        <v>43</v>
      </c>
      <c r="K4329" s="98"/>
      <c r="L4329" s="98"/>
      <c r="M4329" s="98"/>
      <c r="N4329" s="83" t="s">
        <v>3877</v>
      </c>
      <c r="O4329" s="98">
        <v>1000</v>
      </c>
      <c r="P4329" s="81"/>
      <c r="Q4329" s="33"/>
      <c r="R4329" s="39" t="s">
        <v>2027</v>
      </c>
    </row>
    <row r="4330" spans="1:18" ht="18" customHeight="1" x14ac:dyDescent="0.15">
      <c r="A4330" s="30">
        <v>10</v>
      </c>
      <c r="B4330" s="31" t="s">
        <v>2023</v>
      </c>
      <c r="C4330" s="31">
        <v>3</v>
      </c>
      <c r="D4330" s="31" t="s">
        <v>2285</v>
      </c>
      <c r="E4330" s="31">
        <v>1</v>
      </c>
      <c r="F4330" s="31" t="s">
        <v>2098</v>
      </c>
      <c r="G4330" s="31">
        <v>19</v>
      </c>
      <c r="H4330" s="31" t="s">
        <v>42</v>
      </c>
      <c r="I4330" s="31">
        <v>11</v>
      </c>
      <c r="J4330" s="84" t="s">
        <v>43</v>
      </c>
      <c r="K4330" s="98"/>
      <c r="L4330" s="98"/>
      <c r="M4330" s="98"/>
      <c r="N4330" s="83" t="s">
        <v>3878</v>
      </c>
      <c r="O4330" s="98">
        <v>700</v>
      </c>
      <c r="P4330" s="81"/>
      <c r="Q4330" s="33"/>
      <c r="R4330" s="39" t="s">
        <v>2027</v>
      </c>
    </row>
    <row r="4331" spans="1:18" ht="18" customHeight="1" x14ac:dyDescent="0.15">
      <c r="A4331" s="30">
        <v>10</v>
      </c>
      <c r="B4331" s="31" t="s">
        <v>2023</v>
      </c>
      <c r="C4331" s="31">
        <v>3</v>
      </c>
      <c r="D4331" s="31" t="s">
        <v>2285</v>
      </c>
      <c r="E4331" s="31">
        <v>1</v>
      </c>
      <c r="F4331" s="31" t="s">
        <v>2098</v>
      </c>
      <c r="G4331" s="31">
        <v>19</v>
      </c>
      <c r="H4331" s="31" t="s">
        <v>42</v>
      </c>
      <c r="I4331" s="31">
        <v>11</v>
      </c>
      <c r="J4331" s="84" t="s">
        <v>43</v>
      </c>
      <c r="K4331" s="98"/>
      <c r="L4331" s="98"/>
      <c r="M4331" s="98"/>
      <c r="N4331" s="83" t="s">
        <v>3879</v>
      </c>
      <c r="O4331" s="98">
        <v>600</v>
      </c>
      <c r="P4331" s="81"/>
      <c r="Q4331" s="33"/>
      <c r="R4331" s="39" t="s">
        <v>2027</v>
      </c>
    </row>
    <row r="4332" spans="1:18" ht="18" customHeight="1" x14ac:dyDescent="0.15">
      <c r="A4332" s="30">
        <v>10</v>
      </c>
      <c r="B4332" s="31" t="s">
        <v>2023</v>
      </c>
      <c r="C4332" s="31">
        <v>3</v>
      </c>
      <c r="D4332" s="31" t="s">
        <v>2285</v>
      </c>
      <c r="E4332" s="31">
        <v>1</v>
      </c>
      <c r="F4332" s="31" t="s">
        <v>2098</v>
      </c>
      <c r="G4332" s="31">
        <v>19</v>
      </c>
      <c r="H4332" s="31" t="s">
        <v>42</v>
      </c>
      <c r="I4332" s="31">
        <v>11</v>
      </c>
      <c r="J4332" s="84" t="s">
        <v>43</v>
      </c>
      <c r="K4332" s="98"/>
      <c r="L4332" s="98"/>
      <c r="M4332" s="98"/>
      <c r="N4332" s="83" t="s">
        <v>2311</v>
      </c>
      <c r="O4332" s="98">
        <v>71280</v>
      </c>
      <c r="P4332" s="81"/>
      <c r="Q4332" s="33"/>
      <c r="R4332" s="39" t="s">
        <v>2027</v>
      </c>
    </row>
    <row r="4333" spans="1:18" ht="18" customHeight="1" x14ac:dyDescent="0.15">
      <c r="A4333" s="30">
        <v>10</v>
      </c>
      <c r="B4333" s="31" t="s">
        <v>2023</v>
      </c>
      <c r="C4333" s="31">
        <v>3</v>
      </c>
      <c r="D4333" s="31" t="s">
        <v>2285</v>
      </c>
      <c r="E4333" s="31">
        <v>1</v>
      </c>
      <c r="F4333" s="31" t="s">
        <v>2098</v>
      </c>
      <c r="G4333" s="31">
        <v>19</v>
      </c>
      <c r="H4333" s="31" t="s">
        <v>42</v>
      </c>
      <c r="I4333" s="31">
        <v>11</v>
      </c>
      <c r="J4333" s="84" t="s">
        <v>43</v>
      </c>
      <c r="K4333" s="98"/>
      <c r="L4333" s="98"/>
      <c r="M4333" s="98"/>
      <c r="N4333" s="83" t="s">
        <v>2312</v>
      </c>
      <c r="O4333" s="98">
        <v>209400</v>
      </c>
      <c r="P4333" s="81"/>
      <c r="Q4333" s="33"/>
      <c r="R4333" s="39" t="s">
        <v>2027</v>
      </c>
    </row>
    <row r="4334" spans="1:18" s="6" customFormat="1" ht="18" customHeight="1" x14ac:dyDescent="0.15">
      <c r="A4334" s="13">
        <v>10</v>
      </c>
      <c r="B4334" s="14" t="s">
        <v>3104</v>
      </c>
      <c r="C4334" s="19">
        <v>3</v>
      </c>
      <c r="D4334" s="14" t="s">
        <v>2285</v>
      </c>
      <c r="E4334" s="20">
        <v>1</v>
      </c>
      <c r="F4334" s="21" t="s">
        <v>3108</v>
      </c>
      <c r="G4334" s="20"/>
      <c r="H4334" s="21"/>
      <c r="I4334" s="20"/>
      <c r="J4334" s="20"/>
      <c r="K4334" s="22">
        <f>IF(C4334="",SUMIFS($K4335:$K$6096,$A4335:$A$6096,A4334,$E4335:$E$6096,""),IF(E4334="",SUMIFS($K4335:$K$6096,$A4335:$A$6096,A4334,$C4335:$C$6096,C4334,$G4335:$G$6096,""),IF(G4334="",SUMIFS($K4335:$K$6096,$A4335:$A$6096,A4334,$C4335:$C$6096,C4334,$E4335:$E$6096,E4334,$R4335:$R$6096,R4334),IF(I4334="",SUMIFS($K4335:$K$6096,$A4335:$A$6096,A4334,$C4335:$C$6096,C4334,$E4335:$E$6096,E4334,$G4335:$G$6096,G4334,$R4335:$R$6096,R4334),0))))</f>
        <v>3460</v>
      </c>
      <c r="L4334" s="22">
        <f>IF(C4334="",SUMIFS($L4335:$L$6096,$A4335:$A$6096,A4334,$E4335:$E$6096,""),IF(E4334="",SUMIFS($L4335:$L$6096,$A4335:$A$6096,A4334,$C4335:$C$6096,C4334,$G4335:$G$6096,""),IF(G4334="",SUMIFS($L4335:$L$6096,$A4335:$A$6096,A4334,$C4335:$C$6096,C4334,$E4335:$E$6096,E4334,$R4335:$R$6096,R4334),IF(I4334="",SUMIFS($L4335:$L$6096,$A4335:$A$6096,A4334,$C4335:$C$6096,C4334,$E4335:$E$6096,E4334,$G4335:$G$6096,G4334,$R4335:$R$6096,R4334),0))))</f>
        <v>3520</v>
      </c>
      <c r="M4334" s="22">
        <f t="shared" ref="M4334" si="269">K4334-L4334</f>
        <v>-60</v>
      </c>
      <c r="N4334" s="77"/>
      <c r="O4334" s="23"/>
      <c r="P4334" s="60"/>
      <c r="Q4334" s="73">
        <f>IF(C4334="",SUMIFS($Q4335:$Q$6096,$A4335:$A$6096,A4334,$E4335:$E$6096,""),IF(E4334="",SUMIFS($Q4335:$Q$6096,$A4335:$A$6096,A4334,$C4335:$C$6096,C4334,$G4335:$G$6096,""),IF(G4334="",SUMIFS($Q4335:$Q$6096,$A4335:$A$6096,A4334,$C4335:$C$6096,C4334,$E4335:$E$6096,E4334,$R4335:$R$6096,R4334),IF(I4334="",SUMIFS($Q4335:$Q$6096,$A4335:$A$6096,A4334,$C4335:$C$6096,C4334,$E4335:$E$6096,E4334,$G4335:$G$6096,G4334,$R4335:$R$6096,R4334),0))))</f>
        <v>0</v>
      </c>
      <c r="R4334" s="61" t="s">
        <v>3114</v>
      </c>
    </row>
    <row r="4335" spans="1:18" ht="18" customHeight="1" x14ac:dyDescent="0.15">
      <c r="A4335" s="30">
        <v>10</v>
      </c>
      <c r="B4335" s="31" t="s">
        <v>2023</v>
      </c>
      <c r="C4335" s="31">
        <v>3</v>
      </c>
      <c r="D4335" s="31" t="s">
        <v>2285</v>
      </c>
      <c r="E4335" s="31">
        <v>1</v>
      </c>
      <c r="F4335" s="31" t="s">
        <v>2098</v>
      </c>
      <c r="G4335" s="32">
        <v>8</v>
      </c>
      <c r="H4335" s="32" t="s">
        <v>77</v>
      </c>
      <c r="I4335" s="32"/>
      <c r="J4335" s="83"/>
      <c r="K4335" s="98"/>
      <c r="L4335" s="98"/>
      <c r="M4335" s="98"/>
      <c r="N4335" s="83"/>
      <c r="O4335" s="33"/>
      <c r="P4335" s="81"/>
      <c r="Q4335" s="33"/>
      <c r="R4335" s="39" t="s">
        <v>2313</v>
      </c>
    </row>
    <row r="4336" spans="1:18" ht="18" customHeight="1" x14ac:dyDescent="0.15">
      <c r="A4336" s="30">
        <v>10</v>
      </c>
      <c r="B4336" s="31" t="s">
        <v>2023</v>
      </c>
      <c r="C4336" s="31">
        <v>3</v>
      </c>
      <c r="D4336" s="31" t="s">
        <v>2285</v>
      </c>
      <c r="E4336" s="31">
        <v>1</v>
      </c>
      <c r="F4336" s="31" t="s">
        <v>2098</v>
      </c>
      <c r="G4336" s="31">
        <v>8</v>
      </c>
      <c r="H4336" s="31" t="s">
        <v>77</v>
      </c>
      <c r="I4336" s="32">
        <v>31</v>
      </c>
      <c r="J4336" s="83" t="s">
        <v>310</v>
      </c>
      <c r="K4336" s="98">
        <v>50</v>
      </c>
      <c r="L4336" s="98">
        <v>55</v>
      </c>
      <c r="M4336" s="98">
        <f>K4336-L4336</f>
        <v>-5</v>
      </c>
      <c r="N4336" s="83" t="s">
        <v>3880</v>
      </c>
      <c r="O4336" s="98">
        <v>50000</v>
      </c>
      <c r="P4336" s="81"/>
      <c r="Q4336" s="33"/>
      <c r="R4336" s="39" t="s">
        <v>2313</v>
      </c>
    </row>
    <row r="4337" spans="1:18" ht="18" customHeight="1" x14ac:dyDescent="0.15">
      <c r="A4337" s="30">
        <v>10</v>
      </c>
      <c r="B4337" s="31" t="s">
        <v>2023</v>
      </c>
      <c r="C4337" s="31">
        <v>3</v>
      </c>
      <c r="D4337" s="31" t="s">
        <v>2285</v>
      </c>
      <c r="E4337" s="31">
        <v>1</v>
      </c>
      <c r="F4337" s="31" t="s">
        <v>2098</v>
      </c>
      <c r="G4337" s="32">
        <v>11</v>
      </c>
      <c r="H4337" s="32" t="s">
        <v>33</v>
      </c>
      <c r="I4337" s="32"/>
      <c r="J4337" s="83"/>
      <c r="K4337" s="98"/>
      <c r="L4337" s="98"/>
      <c r="M4337" s="98"/>
      <c r="N4337" s="83"/>
      <c r="O4337" s="33"/>
      <c r="P4337" s="81"/>
      <c r="Q4337" s="33"/>
      <c r="R4337" s="39" t="s">
        <v>2313</v>
      </c>
    </row>
    <row r="4338" spans="1:18" ht="18" customHeight="1" x14ac:dyDescent="0.15">
      <c r="A4338" s="30">
        <v>10</v>
      </c>
      <c r="B4338" s="31" t="s">
        <v>2023</v>
      </c>
      <c r="C4338" s="31">
        <v>3</v>
      </c>
      <c r="D4338" s="31" t="s">
        <v>2285</v>
      </c>
      <c r="E4338" s="31">
        <v>1</v>
      </c>
      <c r="F4338" s="31" t="s">
        <v>2098</v>
      </c>
      <c r="G4338" s="31">
        <v>11</v>
      </c>
      <c r="H4338" s="31" t="s">
        <v>33</v>
      </c>
      <c r="I4338" s="32">
        <v>1</v>
      </c>
      <c r="J4338" s="83" t="s">
        <v>34</v>
      </c>
      <c r="K4338" s="98">
        <v>1589</v>
      </c>
      <c r="L4338" s="98">
        <v>1539</v>
      </c>
      <c r="M4338" s="98">
        <f>K4338-L4338</f>
        <v>50</v>
      </c>
      <c r="N4338" s="83" t="s">
        <v>2314</v>
      </c>
      <c r="O4338" s="98">
        <v>1261000</v>
      </c>
      <c r="P4338" s="81"/>
      <c r="Q4338" s="33"/>
      <c r="R4338" s="39" t="s">
        <v>2313</v>
      </c>
    </row>
    <row r="4339" spans="1:18" ht="18" customHeight="1" x14ac:dyDescent="0.15">
      <c r="A4339" s="30">
        <v>10</v>
      </c>
      <c r="B4339" s="31" t="s">
        <v>2023</v>
      </c>
      <c r="C4339" s="31">
        <v>3</v>
      </c>
      <c r="D4339" s="31" t="s">
        <v>2285</v>
      </c>
      <c r="E4339" s="31">
        <v>1</v>
      </c>
      <c r="F4339" s="31" t="s">
        <v>2098</v>
      </c>
      <c r="G4339" s="31">
        <v>11</v>
      </c>
      <c r="H4339" s="31" t="s">
        <v>33</v>
      </c>
      <c r="I4339" s="31">
        <v>1</v>
      </c>
      <c r="J4339" s="84" t="s">
        <v>34</v>
      </c>
      <c r="K4339" s="98"/>
      <c r="L4339" s="98"/>
      <c r="M4339" s="98"/>
      <c r="N4339" s="83" t="s">
        <v>2191</v>
      </c>
      <c r="O4339" s="98">
        <v>66000</v>
      </c>
      <c r="P4339" s="81"/>
      <c r="Q4339" s="33"/>
      <c r="R4339" s="39" t="s">
        <v>2313</v>
      </c>
    </row>
    <row r="4340" spans="1:18" ht="18" customHeight="1" x14ac:dyDescent="0.15">
      <c r="A4340" s="30">
        <v>10</v>
      </c>
      <c r="B4340" s="31" t="s">
        <v>2023</v>
      </c>
      <c r="C4340" s="31">
        <v>3</v>
      </c>
      <c r="D4340" s="31" t="s">
        <v>2285</v>
      </c>
      <c r="E4340" s="31">
        <v>1</v>
      </c>
      <c r="F4340" s="31" t="s">
        <v>2098</v>
      </c>
      <c r="G4340" s="31">
        <v>11</v>
      </c>
      <c r="H4340" s="31" t="s">
        <v>33</v>
      </c>
      <c r="I4340" s="31">
        <v>1</v>
      </c>
      <c r="J4340" s="84" t="s">
        <v>34</v>
      </c>
      <c r="K4340" s="98"/>
      <c r="L4340" s="98"/>
      <c r="M4340" s="98"/>
      <c r="N4340" s="83" t="s">
        <v>2315</v>
      </c>
      <c r="O4340" s="98">
        <v>41000</v>
      </c>
      <c r="P4340" s="81"/>
      <c r="Q4340" s="33"/>
      <c r="R4340" s="39" t="s">
        <v>2313</v>
      </c>
    </row>
    <row r="4341" spans="1:18" ht="18" customHeight="1" x14ac:dyDescent="0.15">
      <c r="A4341" s="30">
        <v>10</v>
      </c>
      <c r="B4341" s="31" t="s">
        <v>2023</v>
      </c>
      <c r="C4341" s="31">
        <v>3</v>
      </c>
      <c r="D4341" s="31" t="s">
        <v>2285</v>
      </c>
      <c r="E4341" s="31">
        <v>1</v>
      </c>
      <c r="F4341" s="31" t="s">
        <v>2098</v>
      </c>
      <c r="G4341" s="31">
        <v>11</v>
      </c>
      <c r="H4341" s="31" t="s">
        <v>33</v>
      </c>
      <c r="I4341" s="31">
        <v>1</v>
      </c>
      <c r="J4341" s="84" t="s">
        <v>34</v>
      </c>
      <c r="K4341" s="98"/>
      <c r="L4341" s="98"/>
      <c r="M4341" s="98"/>
      <c r="N4341" s="83" t="s">
        <v>2316</v>
      </c>
      <c r="O4341" s="98">
        <v>109000</v>
      </c>
      <c r="P4341" s="81"/>
      <c r="Q4341" s="33"/>
      <c r="R4341" s="39" t="s">
        <v>2313</v>
      </c>
    </row>
    <row r="4342" spans="1:18" ht="18" customHeight="1" x14ac:dyDescent="0.15">
      <c r="A4342" s="30">
        <v>10</v>
      </c>
      <c r="B4342" s="31" t="s">
        <v>2023</v>
      </c>
      <c r="C4342" s="31">
        <v>3</v>
      </c>
      <c r="D4342" s="31" t="s">
        <v>2285</v>
      </c>
      <c r="E4342" s="31">
        <v>1</v>
      </c>
      <c r="F4342" s="31" t="s">
        <v>2098</v>
      </c>
      <c r="G4342" s="31">
        <v>11</v>
      </c>
      <c r="H4342" s="31" t="s">
        <v>33</v>
      </c>
      <c r="I4342" s="31">
        <v>1</v>
      </c>
      <c r="J4342" s="84" t="s">
        <v>34</v>
      </c>
      <c r="K4342" s="98"/>
      <c r="L4342" s="98"/>
      <c r="M4342" s="98"/>
      <c r="N4342" s="83" t="s">
        <v>2317</v>
      </c>
      <c r="O4342" s="98">
        <v>112000</v>
      </c>
      <c r="P4342" s="81"/>
      <c r="Q4342" s="33"/>
      <c r="R4342" s="39" t="s">
        <v>2313</v>
      </c>
    </row>
    <row r="4343" spans="1:18" ht="18" customHeight="1" x14ac:dyDescent="0.15">
      <c r="A4343" s="30">
        <v>10</v>
      </c>
      <c r="B4343" s="31" t="s">
        <v>2023</v>
      </c>
      <c r="C4343" s="31">
        <v>3</v>
      </c>
      <c r="D4343" s="31" t="s">
        <v>2285</v>
      </c>
      <c r="E4343" s="31">
        <v>1</v>
      </c>
      <c r="F4343" s="31" t="s">
        <v>2098</v>
      </c>
      <c r="G4343" s="31">
        <v>11</v>
      </c>
      <c r="H4343" s="31" t="s">
        <v>33</v>
      </c>
      <c r="I4343" s="32">
        <v>2</v>
      </c>
      <c r="J4343" s="83" t="s">
        <v>46</v>
      </c>
      <c r="K4343" s="98">
        <v>993</v>
      </c>
      <c r="L4343" s="98">
        <v>689</v>
      </c>
      <c r="M4343" s="98">
        <f>K4343-L4343</f>
        <v>304</v>
      </c>
      <c r="N4343" s="83" t="s">
        <v>3881</v>
      </c>
      <c r="O4343" s="98">
        <v>930000</v>
      </c>
      <c r="P4343" s="81"/>
      <c r="Q4343" s="33"/>
      <c r="R4343" s="39" t="s">
        <v>2313</v>
      </c>
    </row>
    <row r="4344" spans="1:18" ht="18" customHeight="1" x14ac:dyDescent="0.15">
      <c r="A4344" s="30">
        <v>10</v>
      </c>
      <c r="B4344" s="31" t="s">
        <v>2023</v>
      </c>
      <c r="C4344" s="31">
        <v>3</v>
      </c>
      <c r="D4344" s="31" t="s">
        <v>2285</v>
      </c>
      <c r="E4344" s="31">
        <v>1</v>
      </c>
      <c r="F4344" s="31" t="s">
        <v>2098</v>
      </c>
      <c r="G4344" s="31">
        <v>11</v>
      </c>
      <c r="H4344" s="31" t="s">
        <v>33</v>
      </c>
      <c r="I4344" s="31">
        <v>2</v>
      </c>
      <c r="J4344" s="84" t="s">
        <v>46</v>
      </c>
      <c r="K4344" s="98"/>
      <c r="L4344" s="98"/>
      <c r="M4344" s="98"/>
      <c r="N4344" s="83" t="s">
        <v>3882</v>
      </c>
      <c r="O4344" s="98">
        <v>59700</v>
      </c>
      <c r="P4344" s="81"/>
      <c r="Q4344" s="33"/>
      <c r="R4344" s="39" t="s">
        <v>2313</v>
      </c>
    </row>
    <row r="4345" spans="1:18" ht="18" customHeight="1" x14ac:dyDescent="0.15">
      <c r="A4345" s="30">
        <v>10</v>
      </c>
      <c r="B4345" s="31" t="s">
        <v>2023</v>
      </c>
      <c r="C4345" s="31">
        <v>3</v>
      </c>
      <c r="D4345" s="31" t="s">
        <v>2285</v>
      </c>
      <c r="E4345" s="31">
        <v>1</v>
      </c>
      <c r="F4345" s="31" t="s">
        <v>2098</v>
      </c>
      <c r="G4345" s="31">
        <v>11</v>
      </c>
      <c r="H4345" s="31" t="s">
        <v>33</v>
      </c>
      <c r="I4345" s="31">
        <v>2</v>
      </c>
      <c r="J4345" s="84" t="s">
        <v>46</v>
      </c>
      <c r="K4345" s="98"/>
      <c r="L4345" s="98"/>
      <c r="M4345" s="98"/>
      <c r="N4345" s="83" t="s">
        <v>2196</v>
      </c>
      <c r="O4345" s="98">
        <v>3000</v>
      </c>
      <c r="P4345" s="81"/>
      <c r="Q4345" s="33"/>
      <c r="R4345" s="39" t="s">
        <v>2313</v>
      </c>
    </row>
    <row r="4346" spans="1:18" ht="18" customHeight="1" x14ac:dyDescent="0.15">
      <c r="A4346" s="30">
        <v>10</v>
      </c>
      <c r="B4346" s="31" t="s">
        <v>2023</v>
      </c>
      <c r="C4346" s="31">
        <v>3</v>
      </c>
      <c r="D4346" s="31" t="s">
        <v>2285</v>
      </c>
      <c r="E4346" s="31">
        <v>1</v>
      </c>
      <c r="F4346" s="31" t="s">
        <v>2098</v>
      </c>
      <c r="G4346" s="31">
        <v>11</v>
      </c>
      <c r="H4346" s="31" t="s">
        <v>33</v>
      </c>
      <c r="I4346" s="32">
        <v>3</v>
      </c>
      <c r="J4346" s="83" t="s">
        <v>35</v>
      </c>
      <c r="K4346" s="98">
        <v>5</v>
      </c>
      <c r="L4346" s="98">
        <v>5</v>
      </c>
      <c r="M4346" s="98">
        <f t="shared" ref="M4346:M4349" si="270">K4346-L4346</f>
        <v>0</v>
      </c>
      <c r="N4346" s="83" t="s">
        <v>2318</v>
      </c>
      <c r="O4346" s="98">
        <v>5000</v>
      </c>
      <c r="P4346" s="81"/>
      <c r="Q4346" s="33"/>
      <c r="R4346" s="39" t="s">
        <v>2313</v>
      </c>
    </row>
    <row r="4347" spans="1:18" ht="18" customHeight="1" x14ac:dyDescent="0.15">
      <c r="A4347" s="30">
        <v>10</v>
      </c>
      <c r="B4347" s="31" t="s">
        <v>2023</v>
      </c>
      <c r="C4347" s="31">
        <v>3</v>
      </c>
      <c r="D4347" s="31" t="s">
        <v>2285</v>
      </c>
      <c r="E4347" s="31">
        <v>1</v>
      </c>
      <c r="F4347" s="31" t="s">
        <v>2098</v>
      </c>
      <c r="G4347" s="31">
        <v>11</v>
      </c>
      <c r="H4347" s="31" t="s">
        <v>33</v>
      </c>
      <c r="I4347" s="32">
        <v>4</v>
      </c>
      <c r="J4347" s="83" t="s">
        <v>111</v>
      </c>
      <c r="K4347" s="98">
        <v>50</v>
      </c>
      <c r="L4347" s="98">
        <v>55</v>
      </c>
      <c r="M4347" s="98">
        <f t="shared" si="270"/>
        <v>-5</v>
      </c>
      <c r="N4347" s="83" t="s">
        <v>2319</v>
      </c>
      <c r="O4347" s="98">
        <v>50000</v>
      </c>
      <c r="P4347" s="81"/>
      <c r="Q4347" s="33"/>
      <c r="R4347" s="39" t="s">
        <v>2313</v>
      </c>
    </row>
    <row r="4348" spans="1:18" ht="18" customHeight="1" x14ac:dyDescent="0.15">
      <c r="A4348" s="30">
        <v>10</v>
      </c>
      <c r="B4348" s="31" t="s">
        <v>2023</v>
      </c>
      <c r="C4348" s="31">
        <v>3</v>
      </c>
      <c r="D4348" s="31" t="s">
        <v>2285</v>
      </c>
      <c r="E4348" s="31">
        <v>1</v>
      </c>
      <c r="F4348" s="31" t="s">
        <v>2098</v>
      </c>
      <c r="G4348" s="31">
        <v>11</v>
      </c>
      <c r="H4348" s="31" t="s">
        <v>33</v>
      </c>
      <c r="I4348" s="32">
        <v>6</v>
      </c>
      <c r="J4348" s="83" t="s">
        <v>48</v>
      </c>
      <c r="K4348" s="98">
        <v>300</v>
      </c>
      <c r="L4348" s="98">
        <v>300</v>
      </c>
      <c r="M4348" s="98">
        <f t="shared" si="270"/>
        <v>0</v>
      </c>
      <c r="N4348" s="83" t="s">
        <v>2320</v>
      </c>
      <c r="O4348" s="98">
        <v>300000</v>
      </c>
      <c r="P4348" s="81"/>
      <c r="Q4348" s="33"/>
      <c r="R4348" s="39" t="s">
        <v>2313</v>
      </c>
    </row>
    <row r="4349" spans="1:18" ht="18" customHeight="1" x14ac:dyDescent="0.15">
      <c r="A4349" s="30">
        <v>10</v>
      </c>
      <c r="B4349" s="31" t="s">
        <v>2023</v>
      </c>
      <c r="C4349" s="31">
        <v>3</v>
      </c>
      <c r="D4349" s="31" t="s">
        <v>2285</v>
      </c>
      <c r="E4349" s="31">
        <v>1</v>
      </c>
      <c r="F4349" s="31" t="s">
        <v>2098</v>
      </c>
      <c r="G4349" s="31">
        <v>11</v>
      </c>
      <c r="H4349" s="31" t="s">
        <v>33</v>
      </c>
      <c r="I4349" s="32">
        <v>8</v>
      </c>
      <c r="J4349" s="83" t="s">
        <v>815</v>
      </c>
      <c r="K4349" s="98">
        <v>130</v>
      </c>
      <c r="L4349" s="98">
        <v>152</v>
      </c>
      <c r="M4349" s="98">
        <f t="shared" si="270"/>
        <v>-22</v>
      </c>
      <c r="N4349" s="83" t="s">
        <v>2201</v>
      </c>
      <c r="O4349" s="98">
        <v>50000</v>
      </c>
      <c r="P4349" s="81"/>
      <c r="Q4349" s="33"/>
      <c r="R4349" s="39" t="s">
        <v>2313</v>
      </c>
    </row>
    <row r="4350" spans="1:18" ht="18" customHeight="1" x14ac:dyDescent="0.15">
      <c r="A4350" s="30">
        <v>10</v>
      </c>
      <c r="B4350" s="31" t="s">
        <v>2023</v>
      </c>
      <c r="C4350" s="31">
        <v>3</v>
      </c>
      <c r="D4350" s="31" t="s">
        <v>2285</v>
      </c>
      <c r="E4350" s="31">
        <v>1</v>
      </c>
      <c r="F4350" s="31" t="s">
        <v>2098</v>
      </c>
      <c r="G4350" s="31">
        <v>11</v>
      </c>
      <c r="H4350" s="31" t="s">
        <v>33</v>
      </c>
      <c r="I4350" s="31">
        <v>8</v>
      </c>
      <c r="J4350" s="84" t="s">
        <v>815</v>
      </c>
      <c r="K4350" s="98"/>
      <c r="L4350" s="98"/>
      <c r="M4350" s="98"/>
      <c r="N4350" s="83" t="s">
        <v>2184</v>
      </c>
      <c r="O4350" s="98">
        <v>80000</v>
      </c>
      <c r="P4350" s="81"/>
      <c r="Q4350" s="33"/>
      <c r="R4350" s="39" t="s">
        <v>2313</v>
      </c>
    </row>
    <row r="4351" spans="1:18" ht="18" customHeight="1" x14ac:dyDescent="0.15">
      <c r="A4351" s="30">
        <v>10</v>
      </c>
      <c r="B4351" s="31" t="s">
        <v>2023</v>
      </c>
      <c r="C4351" s="31">
        <v>3</v>
      </c>
      <c r="D4351" s="31" t="s">
        <v>2285</v>
      </c>
      <c r="E4351" s="31">
        <v>1</v>
      </c>
      <c r="F4351" s="31" t="s">
        <v>2098</v>
      </c>
      <c r="G4351" s="32">
        <v>12</v>
      </c>
      <c r="H4351" s="32" t="s">
        <v>36</v>
      </c>
      <c r="I4351" s="32"/>
      <c r="J4351" s="83"/>
      <c r="K4351" s="98"/>
      <c r="L4351" s="98"/>
      <c r="M4351" s="98"/>
      <c r="N4351" s="83"/>
      <c r="O4351" s="33"/>
      <c r="P4351" s="81"/>
      <c r="Q4351" s="33"/>
      <c r="R4351" s="39" t="s">
        <v>2313</v>
      </c>
    </row>
    <row r="4352" spans="1:18" ht="18" customHeight="1" x14ac:dyDescent="0.15">
      <c r="A4352" s="30">
        <v>10</v>
      </c>
      <c r="B4352" s="31" t="s">
        <v>2023</v>
      </c>
      <c r="C4352" s="31">
        <v>3</v>
      </c>
      <c r="D4352" s="31" t="s">
        <v>2285</v>
      </c>
      <c r="E4352" s="31">
        <v>1</v>
      </c>
      <c r="F4352" s="31" t="s">
        <v>2098</v>
      </c>
      <c r="G4352" s="31">
        <v>12</v>
      </c>
      <c r="H4352" s="31" t="s">
        <v>36</v>
      </c>
      <c r="I4352" s="32">
        <v>1</v>
      </c>
      <c r="J4352" s="83" t="s">
        <v>37</v>
      </c>
      <c r="K4352" s="98">
        <v>268</v>
      </c>
      <c r="L4352" s="98">
        <v>271</v>
      </c>
      <c r="M4352" s="98">
        <f>K4352-L4352</f>
        <v>-3</v>
      </c>
      <c r="N4352" s="83" t="s">
        <v>3883</v>
      </c>
      <c r="O4352" s="98">
        <v>228000</v>
      </c>
      <c r="P4352" s="81"/>
      <c r="Q4352" s="33"/>
      <c r="R4352" s="39" t="s">
        <v>2313</v>
      </c>
    </row>
    <row r="4353" spans="1:18" ht="18" customHeight="1" x14ac:dyDescent="0.15">
      <c r="A4353" s="30">
        <v>10</v>
      </c>
      <c r="B4353" s="31" t="s">
        <v>2023</v>
      </c>
      <c r="C4353" s="31">
        <v>3</v>
      </c>
      <c r="D4353" s="31" t="s">
        <v>2285</v>
      </c>
      <c r="E4353" s="31">
        <v>1</v>
      </c>
      <c r="F4353" s="31" t="s">
        <v>2098</v>
      </c>
      <c r="G4353" s="31">
        <v>12</v>
      </c>
      <c r="H4353" s="31" t="s">
        <v>36</v>
      </c>
      <c r="I4353" s="31">
        <v>1</v>
      </c>
      <c r="J4353" s="84" t="s">
        <v>37</v>
      </c>
      <c r="K4353" s="98"/>
      <c r="L4353" s="98"/>
      <c r="M4353" s="98"/>
      <c r="N4353" s="83" t="s">
        <v>2204</v>
      </c>
      <c r="O4353" s="98">
        <v>40000</v>
      </c>
      <c r="P4353" s="81"/>
      <c r="Q4353" s="33"/>
      <c r="R4353" s="39" t="s">
        <v>2313</v>
      </c>
    </row>
    <row r="4354" spans="1:18" ht="18" customHeight="1" x14ac:dyDescent="0.15">
      <c r="A4354" s="30">
        <v>10</v>
      </c>
      <c r="B4354" s="31" t="s">
        <v>2023</v>
      </c>
      <c r="C4354" s="31">
        <v>3</v>
      </c>
      <c r="D4354" s="31" t="s">
        <v>2285</v>
      </c>
      <c r="E4354" s="31">
        <v>1</v>
      </c>
      <c r="F4354" s="31" t="s">
        <v>2098</v>
      </c>
      <c r="G4354" s="31">
        <v>12</v>
      </c>
      <c r="H4354" s="31" t="s">
        <v>36</v>
      </c>
      <c r="I4354" s="32">
        <v>3</v>
      </c>
      <c r="J4354" s="83" t="s">
        <v>6</v>
      </c>
      <c r="K4354" s="98">
        <v>70</v>
      </c>
      <c r="L4354" s="98">
        <v>74</v>
      </c>
      <c r="M4354" s="98">
        <f>K4354-L4354</f>
        <v>-4</v>
      </c>
      <c r="N4354" s="83" t="s">
        <v>4535</v>
      </c>
      <c r="O4354" s="98">
        <v>26000</v>
      </c>
      <c r="P4354" s="81"/>
      <c r="Q4354" s="33"/>
      <c r="R4354" s="39" t="s">
        <v>2313</v>
      </c>
    </row>
    <row r="4355" spans="1:18" ht="18" customHeight="1" x14ac:dyDescent="0.15">
      <c r="A4355" s="30">
        <v>10</v>
      </c>
      <c r="B4355" s="31" t="s">
        <v>2023</v>
      </c>
      <c r="C4355" s="31">
        <v>3</v>
      </c>
      <c r="D4355" s="31" t="s">
        <v>2285</v>
      </c>
      <c r="E4355" s="31">
        <v>1</v>
      </c>
      <c r="F4355" s="31" t="s">
        <v>2098</v>
      </c>
      <c r="G4355" s="31">
        <v>12</v>
      </c>
      <c r="H4355" s="31" t="s">
        <v>36</v>
      </c>
      <c r="I4355" s="31">
        <v>3</v>
      </c>
      <c r="J4355" s="84" t="s">
        <v>6</v>
      </c>
      <c r="K4355" s="98"/>
      <c r="L4355" s="98"/>
      <c r="M4355" s="98"/>
      <c r="N4355" s="83" t="s">
        <v>2321</v>
      </c>
      <c r="O4355" s="98">
        <v>20000</v>
      </c>
      <c r="P4355" s="81"/>
      <c r="Q4355" s="33"/>
      <c r="R4355" s="39" t="s">
        <v>2313</v>
      </c>
    </row>
    <row r="4356" spans="1:18" ht="18" customHeight="1" x14ac:dyDescent="0.15">
      <c r="A4356" s="30">
        <v>10</v>
      </c>
      <c r="B4356" s="31" t="s">
        <v>2023</v>
      </c>
      <c r="C4356" s="31">
        <v>3</v>
      </c>
      <c r="D4356" s="31" t="s">
        <v>2285</v>
      </c>
      <c r="E4356" s="31">
        <v>1</v>
      </c>
      <c r="F4356" s="31" t="s">
        <v>2098</v>
      </c>
      <c r="G4356" s="31">
        <v>12</v>
      </c>
      <c r="H4356" s="31" t="s">
        <v>36</v>
      </c>
      <c r="I4356" s="31">
        <v>3</v>
      </c>
      <c r="J4356" s="84" t="s">
        <v>6</v>
      </c>
      <c r="K4356" s="98"/>
      <c r="L4356" s="98"/>
      <c r="M4356" s="98"/>
      <c r="N4356" s="83" t="s">
        <v>2322</v>
      </c>
      <c r="O4356" s="98">
        <v>6000</v>
      </c>
      <c r="P4356" s="81"/>
      <c r="Q4356" s="33"/>
      <c r="R4356" s="39" t="s">
        <v>2313</v>
      </c>
    </row>
    <row r="4357" spans="1:18" ht="18" customHeight="1" x14ac:dyDescent="0.15">
      <c r="A4357" s="30">
        <v>10</v>
      </c>
      <c r="B4357" s="31" t="s">
        <v>2023</v>
      </c>
      <c r="C4357" s="31">
        <v>3</v>
      </c>
      <c r="D4357" s="31" t="s">
        <v>2285</v>
      </c>
      <c r="E4357" s="31">
        <v>1</v>
      </c>
      <c r="F4357" s="31" t="s">
        <v>2098</v>
      </c>
      <c r="G4357" s="31">
        <v>12</v>
      </c>
      <c r="H4357" s="31" t="s">
        <v>36</v>
      </c>
      <c r="I4357" s="31">
        <v>3</v>
      </c>
      <c r="J4357" s="84" t="s">
        <v>6</v>
      </c>
      <c r="K4357" s="98"/>
      <c r="L4357" s="98"/>
      <c r="M4357" s="98"/>
      <c r="N4357" s="83" t="s">
        <v>3884</v>
      </c>
      <c r="O4357" s="98">
        <v>16200</v>
      </c>
      <c r="P4357" s="81"/>
      <c r="Q4357" s="33"/>
      <c r="R4357" s="39" t="s">
        <v>2313</v>
      </c>
    </row>
    <row r="4358" spans="1:18" ht="18" customHeight="1" x14ac:dyDescent="0.15">
      <c r="A4358" s="30">
        <v>10</v>
      </c>
      <c r="B4358" s="31" t="s">
        <v>2023</v>
      </c>
      <c r="C4358" s="31">
        <v>3</v>
      </c>
      <c r="D4358" s="31" t="s">
        <v>2285</v>
      </c>
      <c r="E4358" s="31">
        <v>1</v>
      </c>
      <c r="F4358" s="31" t="s">
        <v>2098</v>
      </c>
      <c r="G4358" s="31">
        <v>12</v>
      </c>
      <c r="H4358" s="31" t="s">
        <v>36</v>
      </c>
      <c r="I4358" s="31">
        <v>3</v>
      </c>
      <c r="J4358" s="84" t="s">
        <v>6</v>
      </c>
      <c r="K4358" s="98"/>
      <c r="L4358" s="98"/>
      <c r="M4358" s="98"/>
      <c r="N4358" s="83" t="s">
        <v>2323</v>
      </c>
      <c r="O4358" s="98">
        <v>1800</v>
      </c>
      <c r="P4358" s="81"/>
      <c r="Q4358" s="33"/>
      <c r="R4358" s="39" t="s">
        <v>2313</v>
      </c>
    </row>
    <row r="4359" spans="1:18" ht="18" customHeight="1" x14ac:dyDescent="0.15">
      <c r="A4359" s="30">
        <v>10</v>
      </c>
      <c r="B4359" s="31" t="s">
        <v>2023</v>
      </c>
      <c r="C4359" s="31">
        <v>3</v>
      </c>
      <c r="D4359" s="31" t="s">
        <v>2285</v>
      </c>
      <c r="E4359" s="31">
        <v>1</v>
      </c>
      <c r="F4359" s="31" t="s">
        <v>2098</v>
      </c>
      <c r="G4359" s="32">
        <v>13</v>
      </c>
      <c r="H4359" s="32" t="s">
        <v>39</v>
      </c>
      <c r="I4359" s="32"/>
      <c r="J4359" s="83"/>
      <c r="K4359" s="98"/>
      <c r="L4359" s="98"/>
      <c r="M4359" s="98"/>
      <c r="N4359" s="83"/>
      <c r="O4359" s="33"/>
      <c r="P4359" s="81"/>
      <c r="Q4359" s="33"/>
      <c r="R4359" s="39" t="s">
        <v>2313</v>
      </c>
    </row>
    <row r="4360" spans="1:18" ht="18" customHeight="1" x14ac:dyDescent="0.15">
      <c r="A4360" s="30">
        <v>10</v>
      </c>
      <c r="B4360" s="31" t="s">
        <v>2023</v>
      </c>
      <c r="C4360" s="31">
        <v>3</v>
      </c>
      <c r="D4360" s="31" t="s">
        <v>2285</v>
      </c>
      <c r="E4360" s="31">
        <v>1</v>
      </c>
      <c r="F4360" s="31" t="s">
        <v>2098</v>
      </c>
      <c r="G4360" s="31">
        <v>13</v>
      </c>
      <c r="H4360" s="31" t="s">
        <v>39</v>
      </c>
      <c r="I4360" s="32">
        <v>32</v>
      </c>
      <c r="J4360" s="83" t="s">
        <v>259</v>
      </c>
      <c r="K4360" s="98">
        <v>0</v>
      </c>
      <c r="L4360" s="98">
        <v>130</v>
      </c>
      <c r="M4360" s="98">
        <f>K4360-L4360</f>
        <v>-130</v>
      </c>
      <c r="N4360" s="83"/>
      <c r="O4360" s="98"/>
      <c r="P4360" s="81"/>
      <c r="Q4360" s="33"/>
      <c r="R4360" s="39" t="s">
        <v>2313</v>
      </c>
    </row>
    <row r="4361" spans="1:18" ht="18" customHeight="1" x14ac:dyDescent="0.15">
      <c r="A4361" s="30">
        <v>10</v>
      </c>
      <c r="B4361" s="31" t="s">
        <v>2023</v>
      </c>
      <c r="C4361" s="31">
        <v>3</v>
      </c>
      <c r="D4361" s="31" t="s">
        <v>2285</v>
      </c>
      <c r="E4361" s="31">
        <v>1</v>
      </c>
      <c r="F4361" s="31" t="s">
        <v>2098</v>
      </c>
      <c r="G4361" s="32">
        <v>14</v>
      </c>
      <c r="H4361" s="32" t="s">
        <v>40</v>
      </c>
      <c r="I4361" s="32"/>
      <c r="J4361" s="83"/>
      <c r="K4361" s="98"/>
      <c r="L4361" s="98"/>
      <c r="M4361" s="98"/>
      <c r="N4361" s="83"/>
      <c r="O4361" s="33"/>
      <c r="P4361" s="81"/>
      <c r="Q4361" s="33"/>
      <c r="R4361" s="39" t="s">
        <v>2313</v>
      </c>
    </row>
    <row r="4362" spans="1:18" ht="18" customHeight="1" x14ac:dyDescent="0.15">
      <c r="A4362" s="30">
        <v>10</v>
      </c>
      <c r="B4362" s="31" t="s">
        <v>2023</v>
      </c>
      <c r="C4362" s="31">
        <v>3</v>
      </c>
      <c r="D4362" s="31" t="s">
        <v>2285</v>
      </c>
      <c r="E4362" s="31">
        <v>1</v>
      </c>
      <c r="F4362" s="31" t="s">
        <v>2098</v>
      </c>
      <c r="G4362" s="31">
        <v>14</v>
      </c>
      <c r="H4362" s="31" t="s">
        <v>40</v>
      </c>
      <c r="I4362" s="32">
        <v>1</v>
      </c>
      <c r="J4362" s="83" t="s">
        <v>41</v>
      </c>
      <c r="K4362" s="98">
        <v>5</v>
      </c>
      <c r="L4362" s="98">
        <v>5</v>
      </c>
      <c r="M4362" s="98">
        <f>K4362-L4362</f>
        <v>0</v>
      </c>
      <c r="N4362" s="83" t="s">
        <v>2324</v>
      </c>
      <c r="O4362" s="98">
        <v>5000</v>
      </c>
      <c r="P4362" s="81"/>
      <c r="Q4362" s="33"/>
      <c r="R4362" s="39" t="s">
        <v>2313</v>
      </c>
    </row>
    <row r="4363" spans="1:18" ht="18" customHeight="1" x14ac:dyDescent="0.15">
      <c r="A4363" s="30">
        <v>10</v>
      </c>
      <c r="B4363" s="31" t="s">
        <v>2023</v>
      </c>
      <c r="C4363" s="31">
        <v>3</v>
      </c>
      <c r="D4363" s="31" t="s">
        <v>2285</v>
      </c>
      <c r="E4363" s="31">
        <v>1</v>
      </c>
      <c r="F4363" s="31" t="s">
        <v>2098</v>
      </c>
      <c r="G4363" s="32">
        <v>16</v>
      </c>
      <c r="H4363" s="32" t="s">
        <v>52</v>
      </c>
      <c r="I4363" s="32"/>
      <c r="J4363" s="83"/>
      <c r="K4363" s="98"/>
      <c r="L4363" s="98"/>
      <c r="M4363" s="98"/>
      <c r="N4363" s="83"/>
      <c r="O4363" s="33"/>
      <c r="P4363" s="81"/>
      <c r="Q4363" s="33"/>
      <c r="R4363" s="39" t="s">
        <v>2313</v>
      </c>
    </row>
    <row r="4364" spans="1:18" ht="18" customHeight="1" x14ac:dyDescent="0.15">
      <c r="A4364" s="30">
        <v>10</v>
      </c>
      <c r="B4364" s="31" t="s">
        <v>2023</v>
      </c>
      <c r="C4364" s="31">
        <v>3</v>
      </c>
      <c r="D4364" s="31" t="s">
        <v>2285</v>
      </c>
      <c r="E4364" s="31">
        <v>1</v>
      </c>
      <c r="F4364" s="31" t="s">
        <v>2098</v>
      </c>
      <c r="G4364" s="31">
        <v>16</v>
      </c>
      <c r="H4364" s="31" t="s">
        <v>52</v>
      </c>
      <c r="I4364" s="32">
        <v>1</v>
      </c>
      <c r="J4364" s="83" t="s">
        <v>53</v>
      </c>
      <c r="K4364" s="98">
        <v>0</v>
      </c>
      <c r="L4364" s="98">
        <v>35</v>
      </c>
      <c r="M4364" s="98">
        <f>K4364-L4364</f>
        <v>-35</v>
      </c>
      <c r="N4364" s="83"/>
      <c r="O4364" s="98"/>
      <c r="P4364" s="81"/>
      <c r="Q4364" s="33"/>
      <c r="R4364" s="39" t="s">
        <v>2313</v>
      </c>
    </row>
    <row r="4365" spans="1:18" ht="18" customHeight="1" x14ac:dyDescent="0.15">
      <c r="A4365" s="30">
        <v>10</v>
      </c>
      <c r="B4365" s="31" t="s">
        <v>2023</v>
      </c>
      <c r="C4365" s="31">
        <v>3</v>
      </c>
      <c r="D4365" s="31" t="s">
        <v>2285</v>
      </c>
      <c r="E4365" s="31">
        <v>1</v>
      </c>
      <c r="F4365" s="31" t="s">
        <v>2098</v>
      </c>
      <c r="G4365" s="32">
        <v>18</v>
      </c>
      <c r="H4365" s="32" t="s">
        <v>125</v>
      </c>
      <c r="I4365" s="32"/>
      <c r="J4365" s="83"/>
      <c r="K4365" s="98"/>
      <c r="L4365" s="98"/>
      <c r="M4365" s="98"/>
      <c r="N4365" s="83"/>
      <c r="O4365" s="33"/>
      <c r="P4365" s="81"/>
      <c r="Q4365" s="33"/>
      <c r="R4365" s="39" t="s">
        <v>2313</v>
      </c>
    </row>
    <row r="4366" spans="1:18" ht="18" customHeight="1" x14ac:dyDescent="0.15">
      <c r="A4366" s="30">
        <v>10</v>
      </c>
      <c r="B4366" s="31" t="s">
        <v>2023</v>
      </c>
      <c r="C4366" s="31">
        <v>3</v>
      </c>
      <c r="D4366" s="31" t="s">
        <v>2285</v>
      </c>
      <c r="E4366" s="31">
        <v>1</v>
      </c>
      <c r="F4366" s="31" t="s">
        <v>2098</v>
      </c>
      <c r="G4366" s="31">
        <v>18</v>
      </c>
      <c r="H4366" s="31" t="s">
        <v>125</v>
      </c>
      <c r="I4366" s="32">
        <v>11</v>
      </c>
      <c r="J4366" s="83" t="s">
        <v>2325</v>
      </c>
      <c r="K4366" s="98">
        <v>0</v>
      </c>
      <c r="L4366" s="98">
        <v>210</v>
      </c>
      <c r="M4366" s="98">
        <f>K4366-L4366</f>
        <v>-210</v>
      </c>
      <c r="N4366" s="83"/>
      <c r="O4366" s="98"/>
      <c r="P4366" s="81"/>
      <c r="Q4366" s="33"/>
      <c r="R4366" s="39" t="s">
        <v>2313</v>
      </c>
    </row>
    <row r="4367" spans="1:18" s="6" customFormat="1" ht="18" customHeight="1" x14ac:dyDescent="0.15">
      <c r="A4367" s="13">
        <v>10</v>
      </c>
      <c r="B4367" s="14" t="s">
        <v>3104</v>
      </c>
      <c r="C4367" s="19">
        <v>3</v>
      </c>
      <c r="D4367" s="14" t="s">
        <v>2285</v>
      </c>
      <c r="E4367" s="20">
        <v>1</v>
      </c>
      <c r="F4367" s="21" t="s">
        <v>3108</v>
      </c>
      <c r="G4367" s="20"/>
      <c r="H4367" s="21"/>
      <c r="I4367" s="20"/>
      <c r="J4367" s="20"/>
      <c r="K4367" s="22">
        <f>IF(C4367="",SUMIFS($K4368:$K$6096,$A4368:$A$6096,A4367,$E4368:$E$6096,""),IF(E4367="",SUMIFS($K4368:$K$6096,$A4368:$A$6096,A4367,$C4368:$C$6096,C4367,$G4368:$G$6096,""),IF(G4367="",SUMIFS($K4368:$K$6096,$A4368:$A$6096,A4367,$C4368:$C$6096,C4367,$E4368:$E$6096,E4367,$R4368:$R$6096,R4367),IF(I4367="",SUMIFS($K4368:$K$6096,$A4368:$A$6096,A4367,$C4368:$C$6096,C4367,$E4368:$E$6096,E4367,$G4368:$G$6096,G4367,$R4368:$R$6096,R4367),0))))</f>
        <v>2329</v>
      </c>
      <c r="L4367" s="22">
        <f>IF(C4367="",SUMIFS($L4368:$L$6096,$A4368:$A$6096,A4367,$E4368:$E$6096,""),IF(E4367="",SUMIFS($L4368:$L$6096,$A4368:$A$6096,A4367,$C4368:$C$6096,C4367,$G4368:$G$6096,""),IF(G4367="",SUMIFS($L4368:$L$6096,$A4368:$A$6096,A4367,$C4368:$C$6096,C4367,$E4368:$E$6096,E4367,$R4368:$R$6096,R4367),IF(I4367="",SUMIFS($L4368:$L$6096,$A4368:$A$6096,A4367,$C4368:$C$6096,C4367,$E4368:$E$6096,E4367,$G4368:$G$6096,G4367,$R4368:$R$6096,R4367),0))))</f>
        <v>2397</v>
      </c>
      <c r="M4367" s="22">
        <f t="shared" ref="M4367" si="271">K4367-L4367</f>
        <v>-68</v>
      </c>
      <c r="N4367" s="77"/>
      <c r="O4367" s="23"/>
      <c r="P4367" s="60"/>
      <c r="Q4367" s="73">
        <f>IF(C4367="",SUMIFS($Q4368:$Q$6096,$A4368:$A$6096,A4367,$E4368:$E$6096,""),IF(E4367="",SUMIFS($Q4368:$Q$6096,$A4368:$A$6096,A4367,$C4368:$C$6096,C4367,$G4368:$G$6096,""),IF(G4367="",SUMIFS($Q4368:$Q$6096,$A4368:$A$6096,A4367,$C4368:$C$6096,C4367,$E4368:$E$6096,E4367,$R4368:$R$6096,R4367),IF(I4367="",SUMIFS($Q4368:$Q$6096,$A4368:$A$6096,A4367,$C4368:$C$6096,C4367,$E4368:$E$6096,E4367,$G4368:$G$6096,G4367,$R4368:$R$6096,R4367),0))))</f>
        <v>0</v>
      </c>
      <c r="R4367" s="61" t="s">
        <v>3115</v>
      </c>
    </row>
    <row r="4368" spans="1:18" ht="18" customHeight="1" x14ac:dyDescent="0.15">
      <c r="A4368" s="30">
        <v>10</v>
      </c>
      <c r="B4368" s="31" t="s">
        <v>2023</v>
      </c>
      <c r="C4368" s="31">
        <v>3</v>
      </c>
      <c r="D4368" s="31" t="s">
        <v>2285</v>
      </c>
      <c r="E4368" s="31">
        <v>1</v>
      </c>
      <c r="F4368" s="31" t="s">
        <v>2098</v>
      </c>
      <c r="G4368" s="32">
        <v>8</v>
      </c>
      <c r="H4368" s="32" t="s">
        <v>77</v>
      </c>
      <c r="I4368" s="32"/>
      <c r="J4368" s="83"/>
      <c r="K4368" s="98"/>
      <c r="L4368" s="98"/>
      <c r="M4368" s="98"/>
      <c r="N4368" s="83"/>
      <c r="O4368" s="33"/>
      <c r="P4368" s="81"/>
      <c r="Q4368" s="33"/>
      <c r="R4368" s="39" t="s">
        <v>2326</v>
      </c>
    </row>
    <row r="4369" spans="1:18" ht="18" customHeight="1" x14ac:dyDescent="0.15">
      <c r="A4369" s="30">
        <v>10</v>
      </c>
      <c r="B4369" s="31" t="s">
        <v>2023</v>
      </c>
      <c r="C4369" s="31">
        <v>3</v>
      </c>
      <c r="D4369" s="31" t="s">
        <v>2285</v>
      </c>
      <c r="E4369" s="31">
        <v>1</v>
      </c>
      <c r="F4369" s="31" t="s">
        <v>2098</v>
      </c>
      <c r="G4369" s="31">
        <v>8</v>
      </c>
      <c r="H4369" s="31" t="s">
        <v>77</v>
      </c>
      <c r="I4369" s="32">
        <v>31</v>
      </c>
      <c r="J4369" s="83" t="s">
        <v>310</v>
      </c>
      <c r="K4369" s="98">
        <v>20</v>
      </c>
      <c r="L4369" s="98">
        <v>18</v>
      </c>
      <c r="M4369" s="98">
        <f>K4369-L4369</f>
        <v>2</v>
      </c>
      <c r="N4369" s="83" t="s">
        <v>3885</v>
      </c>
      <c r="O4369" s="98">
        <v>19924</v>
      </c>
      <c r="P4369" s="81"/>
      <c r="Q4369" s="33"/>
      <c r="R4369" s="39" t="s">
        <v>2326</v>
      </c>
    </row>
    <row r="4370" spans="1:18" ht="18" customHeight="1" x14ac:dyDescent="0.15">
      <c r="A4370" s="30">
        <v>10</v>
      </c>
      <c r="B4370" s="31" t="s">
        <v>2023</v>
      </c>
      <c r="C4370" s="31">
        <v>3</v>
      </c>
      <c r="D4370" s="31" t="s">
        <v>2285</v>
      </c>
      <c r="E4370" s="31">
        <v>1</v>
      </c>
      <c r="F4370" s="31" t="s">
        <v>2098</v>
      </c>
      <c r="G4370" s="32">
        <v>11</v>
      </c>
      <c r="H4370" s="32" t="s">
        <v>33</v>
      </c>
      <c r="I4370" s="32"/>
      <c r="J4370" s="83"/>
      <c r="K4370" s="98"/>
      <c r="L4370" s="98"/>
      <c r="M4370" s="98"/>
      <c r="N4370" s="83"/>
      <c r="O4370" s="33"/>
      <c r="P4370" s="81"/>
      <c r="Q4370" s="33"/>
      <c r="R4370" s="39" t="s">
        <v>2326</v>
      </c>
    </row>
    <row r="4371" spans="1:18" ht="18" customHeight="1" x14ac:dyDescent="0.15">
      <c r="A4371" s="30">
        <v>10</v>
      </c>
      <c r="B4371" s="31" t="s">
        <v>2023</v>
      </c>
      <c r="C4371" s="31">
        <v>3</v>
      </c>
      <c r="D4371" s="31" t="s">
        <v>2285</v>
      </c>
      <c r="E4371" s="31">
        <v>1</v>
      </c>
      <c r="F4371" s="31" t="s">
        <v>2098</v>
      </c>
      <c r="G4371" s="31">
        <v>11</v>
      </c>
      <c r="H4371" s="31" t="s">
        <v>33</v>
      </c>
      <c r="I4371" s="32">
        <v>1</v>
      </c>
      <c r="J4371" s="83" t="s">
        <v>34</v>
      </c>
      <c r="K4371" s="98">
        <v>1089</v>
      </c>
      <c r="L4371" s="98">
        <v>1134</v>
      </c>
      <c r="M4371" s="98">
        <f>K4371-L4371</f>
        <v>-45</v>
      </c>
      <c r="N4371" s="83" t="s">
        <v>2327</v>
      </c>
      <c r="O4371" s="98">
        <v>735000</v>
      </c>
      <c r="P4371" s="81"/>
      <c r="Q4371" s="33"/>
      <c r="R4371" s="39" t="s">
        <v>2326</v>
      </c>
    </row>
    <row r="4372" spans="1:18" ht="18" customHeight="1" x14ac:dyDescent="0.15">
      <c r="A4372" s="30">
        <v>10</v>
      </c>
      <c r="B4372" s="31" t="s">
        <v>2023</v>
      </c>
      <c r="C4372" s="31">
        <v>3</v>
      </c>
      <c r="D4372" s="31" t="s">
        <v>2285</v>
      </c>
      <c r="E4372" s="31">
        <v>1</v>
      </c>
      <c r="F4372" s="31" t="s">
        <v>2098</v>
      </c>
      <c r="G4372" s="31">
        <v>11</v>
      </c>
      <c r="H4372" s="31" t="s">
        <v>33</v>
      </c>
      <c r="I4372" s="31">
        <v>1</v>
      </c>
      <c r="J4372" s="84" t="s">
        <v>34</v>
      </c>
      <c r="K4372" s="98"/>
      <c r="L4372" s="98"/>
      <c r="M4372" s="98"/>
      <c r="N4372" s="83" t="s">
        <v>2328</v>
      </c>
      <c r="O4372" s="98">
        <v>58000</v>
      </c>
      <c r="P4372" s="81"/>
      <c r="Q4372" s="33"/>
      <c r="R4372" s="39" t="s">
        <v>2326</v>
      </c>
    </row>
    <row r="4373" spans="1:18" ht="18" customHeight="1" x14ac:dyDescent="0.15">
      <c r="A4373" s="30">
        <v>10</v>
      </c>
      <c r="B4373" s="31" t="s">
        <v>2023</v>
      </c>
      <c r="C4373" s="31">
        <v>3</v>
      </c>
      <c r="D4373" s="31" t="s">
        <v>2285</v>
      </c>
      <c r="E4373" s="31">
        <v>1</v>
      </c>
      <c r="F4373" s="31" t="s">
        <v>2098</v>
      </c>
      <c r="G4373" s="31">
        <v>11</v>
      </c>
      <c r="H4373" s="31" t="s">
        <v>33</v>
      </c>
      <c r="I4373" s="31">
        <v>1</v>
      </c>
      <c r="J4373" s="84" t="s">
        <v>34</v>
      </c>
      <c r="K4373" s="98"/>
      <c r="L4373" s="98"/>
      <c r="M4373" s="98"/>
      <c r="N4373" s="83" t="s">
        <v>2329</v>
      </c>
      <c r="O4373" s="98">
        <v>57000</v>
      </c>
      <c r="P4373" s="81"/>
      <c r="Q4373" s="33"/>
      <c r="R4373" s="39" t="s">
        <v>2326</v>
      </c>
    </row>
    <row r="4374" spans="1:18" ht="18" customHeight="1" x14ac:dyDescent="0.15">
      <c r="A4374" s="30">
        <v>10</v>
      </c>
      <c r="B4374" s="31" t="s">
        <v>2023</v>
      </c>
      <c r="C4374" s="31">
        <v>3</v>
      </c>
      <c r="D4374" s="31" t="s">
        <v>2285</v>
      </c>
      <c r="E4374" s="31">
        <v>1</v>
      </c>
      <c r="F4374" s="31" t="s">
        <v>2098</v>
      </c>
      <c r="G4374" s="31">
        <v>11</v>
      </c>
      <c r="H4374" s="31" t="s">
        <v>33</v>
      </c>
      <c r="I4374" s="31">
        <v>1</v>
      </c>
      <c r="J4374" s="84" t="s">
        <v>34</v>
      </c>
      <c r="K4374" s="98"/>
      <c r="L4374" s="98"/>
      <c r="M4374" s="98"/>
      <c r="N4374" s="83" t="s">
        <v>2330</v>
      </c>
      <c r="O4374" s="98">
        <v>123000</v>
      </c>
      <c r="P4374" s="81"/>
      <c r="Q4374" s="33"/>
      <c r="R4374" s="39" t="s">
        <v>2326</v>
      </c>
    </row>
    <row r="4375" spans="1:18" ht="18" customHeight="1" x14ac:dyDescent="0.15">
      <c r="A4375" s="30">
        <v>10</v>
      </c>
      <c r="B4375" s="31" t="s">
        <v>2023</v>
      </c>
      <c r="C4375" s="31">
        <v>3</v>
      </c>
      <c r="D4375" s="31" t="s">
        <v>2285</v>
      </c>
      <c r="E4375" s="31">
        <v>1</v>
      </c>
      <c r="F4375" s="31" t="s">
        <v>2098</v>
      </c>
      <c r="G4375" s="31">
        <v>11</v>
      </c>
      <c r="H4375" s="31" t="s">
        <v>33</v>
      </c>
      <c r="I4375" s="31">
        <v>1</v>
      </c>
      <c r="J4375" s="84" t="s">
        <v>34</v>
      </c>
      <c r="K4375" s="98"/>
      <c r="L4375" s="98"/>
      <c r="M4375" s="98"/>
      <c r="N4375" s="83" t="s">
        <v>2317</v>
      </c>
      <c r="O4375" s="98">
        <v>116000</v>
      </c>
      <c r="P4375" s="81"/>
      <c r="Q4375" s="33"/>
      <c r="R4375" s="39" t="s">
        <v>2326</v>
      </c>
    </row>
    <row r="4376" spans="1:18" ht="18" customHeight="1" x14ac:dyDescent="0.15">
      <c r="A4376" s="30">
        <v>10</v>
      </c>
      <c r="B4376" s="31" t="s">
        <v>2023</v>
      </c>
      <c r="C4376" s="31">
        <v>3</v>
      </c>
      <c r="D4376" s="31" t="s">
        <v>2285</v>
      </c>
      <c r="E4376" s="31">
        <v>1</v>
      </c>
      <c r="F4376" s="31" t="s">
        <v>2098</v>
      </c>
      <c r="G4376" s="31">
        <v>11</v>
      </c>
      <c r="H4376" s="31" t="s">
        <v>33</v>
      </c>
      <c r="I4376" s="32">
        <v>2</v>
      </c>
      <c r="J4376" s="83" t="s">
        <v>46</v>
      </c>
      <c r="K4376" s="98">
        <v>536</v>
      </c>
      <c r="L4376" s="98">
        <v>488</v>
      </c>
      <c r="M4376" s="98">
        <f>K4376-L4376</f>
        <v>48</v>
      </c>
      <c r="N4376" s="83" t="s">
        <v>3835</v>
      </c>
      <c r="O4376" s="98">
        <v>465000</v>
      </c>
      <c r="P4376" s="81"/>
      <c r="Q4376" s="33"/>
      <c r="R4376" s="39" t="s">
        <v>2326</v>
      </c>
    </row>
    <row r="4377" spans="1:18" ht="18" customHeight="1" x14ac:dyDescent="0.15">
      <c r="A4377" s="30">
        <v>10</v>
      </c>
      <c r="B4377" s="31" t="s">
        <v>2023</v>
      </c>
      <c r="C4377" s="31">
        <v>3</v>
      </c>
      <c r="D4377" s="31" t="s">
        <v>2285</v>
      </c>
      <c r="E4377" s="31">
        <v>1</v>
      </c>
      <c r="F4377" s="31" t="s">
        <v>2098</v>
      </c>
      <c r="G4377" s="31">
        <v>11</v>
      </c>
      <c r="H4377" s="31" t="s">
        <v>33</v>
      </c>
      <c r="I4377" s="31">
        <v>2</v>
      </c>
      <c r="J4377" s="84" t="s">
        <v>46</v>
      </c>
      <c r="K4377" s="98"/>
      <c r="L4377" s="98"/>
      <c r="M4377" s="98"/>
      <c r="N4377" s="83" t="s">
        <v>3886</v>
      </c>
      <c r="O4377" s="98">
        <v>54000</v>
      </c>
      <c r="P4377" s="81"/>
      <c r="Q4377" s="33"/>
      <c r="R4377" s="39" t="s">
        <v>2326</v>
      </c>
    </row>
    <row r="4378" spans="1:18" ht="18" customHeight="1" x14ac:dyDescent="0.15">
      <c r="A4378" s="30">
        <v>10</v>
      </c>
      <c r="B4378" s="31" t="s">
        <v>2023</v>
      </c>
      <c r="C4378" s="31">
        <v>3</v>
      </c>
      <c r="D4378" s="31" t="s">
        <v>2285</v>
      </c>
      <c r="E4378" s="31">
        <v>1</v>
      </c>
      <c r="F4378" s="31" t="s">
        <v>2098</v>
      </c>
      <c r="G4378" s="31">
        <v>11</v>
      </c>
      <c r="H4378" s="31" t="s">
        <v>33</v>
      </c>
      <c r="I4378" s="31">
        <v>2</v>
      </c>
      <c r="J4378" s="84" t="s">
        <v>46</v>
      </c>
      <c r="K4378" s="98"/>
      <c r="L4378" s="98"/>
      <c r="M4378" s="98"/>
      <c r="N4378" s="83" t="s">
        <v>2196</v>
      </c>
      <c r="O4378" s="98">
        <v>17000</v>
      </c>
      <c r="P4378" s="81"/>
      <c r="Q4378" s="33"/>
      <c r="R4378" s="39" t="s">
        <v>2326</v>
      </c>
    </row>
    <row r="4379" spans="1:18" ht="18" customHeight="1" x14ac:dyDescent="0.15">
      <c r="A4379" s="30">
        <v>10</v>
      </c>
      <c r="B4379" s="31" t="s">
        <v>2023</v>
      </c>
      <c r="C4379" s="31">
        <v>3</v>
      </c>
      <c r="D4379" s="31" t="s">
        <v>2285</v>
      </c>
      <c r="E4379" s="31">
        <v>1</v>
      </c>
      <c r="F4379" s="31" t="s">
        <v>2098</v>
      </c>
      <c r="G4379" s="31">
        <v>11</v>
      </c>
      <c r="H4379" s="31" t="s">
        <v>33</v>
      </c>
      <c r="I4379" s="32">
        <v>3</v>
      </c>
      <c r="J4379" s="83" t="s">
        <v>35</v>
      </c>
      <c r="K4379" s="98">
        <v>2</v>
      </c>
      <c r="L4379" s="98">
        <v>3</v>
      </c>
      <c r="M4379" s="98">
        <f t="shared" ref="M4379:M4380" si="272">K4379-L4379</f>
        <v>-1</v>
      </c>
      <c r="N4379" s="83" t="s">
        <v>2331</v>
      </c>
      <c r="O4379" s="98">
        <v>2000</v>
      </c>
      <c r="P4379" s="81"/>
      <c r="Q4379" s="33"/>
      <c r="R4379" s="39" t="s">
        <v>2326</v>
      </c>
    </row>
    <row r="4380" spans="1:18" ht="18" customHeight="1" x14ac:dyDescent="0.15">
      <c r="A4380" s="30">
        <v>10</v>
      </c>
      <c r="B4380" s="31" t="s">
        <v>2023</v>
      </c>
      <c r="C4380" s="31">
        <v>3</v>
      </c>
      <c r="D4380" s="31" t="s">
        <v>2285</v>
      </c>
      <c r="E4380" s="31">
        <v>1</v>
      </c>
      <c r="F4380" s="31" t="s">
        <v>2098</v>
      </c>
      <c r="G4380" s="31">
        <v>11</v>
      </c>
      <c r="H4380" s="31" t="s">
        <v>33</v>
      </c>
      <c r="I4380" s="32">
        <v>4</v>
      </c>
      <c r="J4380" s="83" t="s">
        <v>111</v>
      </c>
      <c r="K4380" s="98">
        <v>62</v>
      </c>
      <c r="L4380" s="98">
        <v>95</v>
      </c>
      <c r="M4380" s="98">
        <f t="shared" si="272"/>
        <v>-33</v>
      </c>
      <c r="N4380" s="83" t="s">
        <v>2332</v>
      </c>
      <c r="O4380" s="98">
        <v>52000</v>
      </c>
      <c r="P4380" s="81"/>
      <c r="Q4380" s="33"/>
      <c r="R4380" s="39" t="s">
        <v>2326</v>
      </c>
    </row>
    <row r="4381" spans="1:18" ht="18" customHeight="1" x14ac:dyDescent="0.15">
      <c r="A4381" s="30">
        <v>10</v>
      </c>
      <c r="B4381" s="31" t="s">
        <v>2023</v>
      </c>
      <c r="C4381" s="31">
        <v>3</v>
      </c>
      <c r="D4381" s="31" t="s">
        <v>2285</v>
      </c>
      <c r="E4381" s="31">
        <v>1</v>
      </c>
      <c r="F4381" s="31" t="s">
        <v>2098</v>
      </c>
      <c r="G4381" s="31">
        <v>11</v>
      </c>
      <c r="H4381" s="31" t="s">
        <v>33</v>
      </c>
      <c r="I4381" s="31">
        <v>4</v>
      </c>
      <c r="J4381" s="84" t="s">
        <v>111</v>
      </c>
      <c r="K4381" s="98"/>
      <c r="L4381" s="98"/>
      <c r="M4381" s="98"/>
      <c r="N4381" s="83" t="s">
        <v>2333</v>
      </c>
      <c r="O4381" s="98">
        <v>10000</v>
      </c>
      <c r="P4381" s="81"/>
      <c r="Q4381" s="33"/>
      <c r="R4381" s="39" t="s">
        <v>2326</v>
      </c>
    </row>
    <row r="4382" spans="1:18" ht="18" customHeight="1" x14ac:dyDescent="0.15">
      <c r="A4382" s="30">
        <v>10</v>
      </c>
      <c r="B4382" s="31" t="s">
        <v>2023</v>
      </c>
      <c r="C4382" s="31">
        <v>3</v>
      </c>
      <c r="D4382" s="31" t="s">
        <v>2285</v>
      </c>
      <c r="E4382" s="31">
        <v>1</v>
      </c>
      <c r="F4382" s="31" t="s">
        <v>2098</v>
      </c>
      <c r="G4382" s="31">
        <v>11</v>
      </c>
      <c r="H4382" s="31" t="s">
        <v>33</v>
      </c>
      <c r="I4382" s="32">
        <v>6</v>
      </c>
      <c r="J4382" s="83" t="s">
        <v>48</v>
      </c>
      <c r="K4382" s="98">
        <v>65</v>
      </c>
      <c r="L4382" s="98">
        <v>65</v>
      </c>
      <c r="M4382" s="98">
        <f t="shared" ref="M4382:M4383" si="273">K4382-L4382</f>
        <v>0</v>
      </c>
      <c r="N4382" s="83" t="s">
        <v>2334</v>
      </c>
      <c r="O4382" s="98">
        <v>65000</v>
      </c>
      <c r="P4382" s="81"/>
      <c r="Q4382" s="33"/>
      <c r="R4382" s="39" t="s">
        <v>2326</v>
      </c>
    </row>
    <row r="4383" spans="1:18" ht="18" customHeight="1" x14ac:dyDescent="0.15">
      <c r="A4383" s="30">
        <v>10</v>
      </c>
      <c r="B4383" s="31" t="s">
        <v>2023</v>
      </c>
      <c r="C4383" s="31">
        <v>3</v>
      </c>
      <c r="D4383" s="31" t="s">
        <v>2285</v>
      </c>
      <c r="E4383" s="31">
        <v>1</v>
      </c>
      <c r="F4383" s="31" t="s">
        <v>2098</v>
      </c>
      <c r="G4383" s="31">
        <v>11</v>
      </c>
      <c r="H4383" s="31" t="s">
        <v>33</v>
      </c>
      <c r="I4383" s="32">
        <v>8</v>
      </c>
      <c r="J4383" s="83" t="s">
        <v>815</v>
      </c>
      <c r="K4383" s="98">
        <v>100</v>
      </c>
      <c r="L4383" s="98">
        <v>100</v>
      </c>
      <c r="M4383" s="98">
        <f t="shared" si="273"/>
        <v>0</v>
      </c>
      <c r="N4383" s="83" t="s">
        <v>2335</v>
      </c>
      <c r="O4383" s="98">
        <v>30000</v>
      </c>
      <c r="P4383" s="81"/>
      <c r="Q4383" s="33"/>
      <c r="R4383" s="39" t="s">
        <v>2326</v>
      </c>
    </row>
    <row r="4384" spans="1:18" ht="18" customHeight="1" x14ac:dyDescent="0.15">
      <c r="A4384" s="30">
        <v>10</v>
      </c>
      <c r="B4384" s="31" t="s">
        <v>2023</v>
      </c>
      <c r="C4384" s="31">
        <v>3</v>
      </c>
      <c r="D4384" s="31" t="s">
        <v>2285</v>
      </c>
      <c r="E4384" s="31">
        <v>1</v>
      </c>
      <c r="F4384" s="31" t="s">
        <v>2098</v>
      </c>
      <c r="G4384" s="31">
        <v>11</v>
      </c>
      <c r="H4384" s="31" t="s">
        <v>33</v>
      </c>
      <c r="I4384" s="31">
        <v>8</v>
      </c>
      <c r="J4384" s="84" t="s">
        <v>815</v>
      </c>
      <c r="K4384" s="98"/>
      <c r="L4384" s="98"/>
      <c r="M4384" s="98"/>
      <c r="N4384" s="83" t="s">
        <v>2184</v>
      </c>
      <c r="O4384" s="98">
        <v>70000</v>
      </c>
      <c r="P4384" s="81"/>
      <c r="Q4384" s="33"/>
      <c r="R4384" s="39" t="s">
        <v>2326</v>
      </c>
    </row>
    <row r="4385" spans="1:18" ht="18" customHeight="1" x14ac:dyDescent="0.15">
      <c r="A4385" s="30">
        <v>10</v>
      </c>
      <c r="B4385" s="31" t="s">
        <v>2023</v>
      </c>
      <c r="C4385" s="31">
        <v>3</v>
      </c>
      <c r="D4385" s="31" t="s">
        <v>2285</v>
      </c>
      <c r="E4385" s="31">
        <v>1</v>
      </c>
      <c r="F4385" s="31" t="s">
        <v>2098</v>
      </c>
      <c r="G4385" s="32">
        <v>12</v>
      </c>
      <c r="H4385" s="32" t="s">
        <v>36</v>
      </c>
      <c r="I4385" s="32"/>
      <c r="J4385" s="83"/>
      <c r="K4385" s="98"/>
      <c r="L4385" s="98"/>
      <c r="M4385" s="98"/>
      <c r="N4385" s="83"/>
      <c r="O4385" s="33"/>
      <c r="P4385" s="81"/>
      <c r="Q4385" s="33"/>
      <c r="R4385" s="39" t="s">
        <v>2326</v>
      </c>
    </row>
    <row r="4386" spans="1:18" ht="18" customHeight="1" x14ac:dyDescent="0.15">
      <c r="A4386" s="30">
        <v>10</v>
      </c>
      <c r="B4386" s="31" t="s">
        <v>2023</v>
      </c>
      <c r="C4386" s="31">
        <v>3</v>
      </c>
      <c r="D4386" s="31" t="s">
        <v>2285</v>
      </c>
      <c r="E4386" s="31">
        <v>1</v>
      </c>
      <c r="F4386" s="31" t="s">
        <v>2098</v>
      </c>
      <c r="G4386" s="31">
        <v>12</v>
      </c>
      <c r="H4386" s="31" t="s">
        <v>36</v>
      </c>
      <c r="I4386" s="32">
        <v>1</v>
      </c>
      <c r="J4386" s="83" t="s">
        <v>37</v>
      </c>
      <c r="K4386" s="98">
        <v>232</v>
      </c>
      <c r="L4386" s="98">
        <v>256</v>
      </c>
      <c r="M4386" s="98">
        <f>K4386-L4386</f>
        <v>-24</v>
      </c>
      <c r="N4386" s="83" t="s">
        <v>4536</v>
      </c>
      <c r="O4386" s="98">
        <v>222000</v>
      </c>
      <c r="P4386" s="81"/>
      <c r="Q4386" s="33"/>
      <c r="R4386" s="39" t="s">
        <v>2326</v>
      </c>
    </row>
    <row r="4387" spans="1:18" ht="18" customHeight="1" x14ac:dyDescent="0.15">
      <c r="A4387" s="30">
        <v>10</v>
      </c>
      <c r="B4387" s="31" t="s">
        <v>2023</v>
      </c>
      <c r="C4387" s="31">
        <v>3</v>
      </c>
      <c r="D4387" s="31" t="s">
        <v>2285</v>
      </c>
      <c r="E4387" s="31">
        <v>1</v>
      </c>
      <c r="F4387" s="31" t="s">
        <v>2098</v>
      </c>
      <c r="G4387" s="31">
        <v>12</v>
      </c>
      <c r="H4387" s="31" t="s">
        <v>36</v>
      </c>
      <c r="I4387" s="31">
        <v>1</v>
      </c>
      <c r="J4387" s="84" t="s">
        <v>37</v>
      </c>
      <c r="K4387" s="98"/>
      <c r="L4387" s="98"/>
      <c r="M4387" s="98"/>
      <c r="N4387" s="83" t="s">
        <v>2336</v>
      </c>
      <c r="O4387" s="98">
        <v>10000</v>
      </c>
      <c r="P4387" s="81"/>
      <c r="Q4387" s="33"/>
      <c r="R4387" s="39" t="s">
        <v>2326</v>
      </c>
    </row>
    <row r="4388" spans="1:18" ht="18" customHeight="1" x14ac:dyDescent="0.15">
      <c r="A4388" s="30">
        <v>10</v>
      </c>
      <c r="B4388" s="31" t="s">
        <v>2023</v>
      </c>
      <c r="C4388" s="31">
        <v>3</v>
      </c>
      <c r="D4388" s="31" t="s">
        <v>2285</v>
      </c>
      <c r="E4388" s="31">
        <v>1</v>
      </c>
      <c r="F4388" s="31" t="s">
        <v>2098</v>
      </c>
      <c r="G4388" s="31">
        <v>12</v>
      </c>
      <c r="H4388" s="31" t="s">
        <v>36</v>
      </c>
      <c r="I4388" s="32">
        <v>3</v>
      </c>
      <c r="J4388" s="83" t="s">
        <v>6</v>
      </c>
      <c r="K4388" s="98">
        <v>73</v>
      </c>
      <c r="L4388" s="98">
        <v>75</v>
      </c>
      <c r="M4388" s="98">
        <f>K4388-L4388</f>
        <v>-2</v>
      </c>
      <c r="N4388" s="83" t="s">
        <v>3887</v>
      </c>
      <c r="O4388" s="98">
        <v>32340</v>
      </c>
      <c r="P4388" s="81"/>
      <c r="Q4388" s="33"/>
      <c r="R4388" s="39" t="s">
        <v>2326</v>
      </c>
    </row>
    <row r="4389" spans="1:18" ht="18" customHeight="1" x14ac:dyDescent="0.15">
      <c r="A4389" s="30">
        <v>10</v>
      </c>
      <c r="B4389" s="31" t="s">
        <v>2023</v>
      </c>
      <c r="C4389" s="31">
        <v>3</v>
      </c>
      <c r="D4389" s="31" t="s">
        <v>2285</v>
      </c>
      <c r="E4389" s="31">
        <v>1</v>
      </c>
      <c r="F4389" s="31" t="s">
        <v>2098</v>
      </c>
      <c r="G4389" s="31">
        <v>12</v>
      </c>
      <c r="H4389" s="31" t="s">
        <v>36</v>
      </c>
      <c r="I4389" s="31">
        <v>3</v>
      </c>
      <c r="J4389" s="84" t="s">
        <v>6</v>
      </c>
      <c r="K4389" s="98"/>
      <c r="L4389" s="98"/>
      <c r="M4389" s="98"/>
      <c r="N4389" s="83" t="s">
        <v>2337</v>
      </c>
      <c r="O4389" s="98">
        <v>30000</v>
      </c>
      <c r="P4389" s="81"/>
      <c r="Q4389" s="33"/>
      <c r="R4389" s="39" t="s">
        <v>2326</v>
      </c>
    </row>
    <row r="4390" spans="1:18" ht="18" customHeight="1" x14ac:dyDescent="0.15">
      <c r="A4390" s="30">
        <v>10</v>
      </c>
      <c r="B4390" s="31" t="s">
        <v>2023</v>
      </c>
      <c r="C4390" s="31">
        <v>3</v>
      </c>
      <c r="D4390" s="31" t="s">
        <v>2285</v>
      </c>
      <c r="E4390" s="31">
        <v>1</v>
      </c>
      <c r="F4390" s="31" t="s">
        <v>2098</v>
      </c>
      <c r="G4390" s="31">
        <v>12</v>
      </c>
      <c r="H4390" s="31" t="s">
        <v>36</v>
      </c>
      <c r="I4390" s="31">
        <v>3</v>
      </c>
      <c r="J4390" s="84" t="s">
        <v>6</v>
      </c>
      <c r="K4390" s="98"/>
      <c r="L4390" s="98"/>
      <c r="M4390" s="98"/>
      <c r="N4390" s="83" t="s">
        <v>2338</v>
      </c>
      <c r="O4390" s="98">
        <v>10000</v>
      </c>
      <c r="P4390" s="81"/>
      <c r="Q4390" s="33"/>
      <c r="R4390" s="39" t="s">
        <v>2326</v>
      </c>
    </row>
    <row r="4391" spans="1:18" ht="18" customHeight="1" x14ac:dyDescent="0.15">
      <c r="A4391" s="30">
        <v>10</v>
      </c>
      <c r="B4391" s="31" t="s">
        <v>2023</v>
      </c>
      <c r="C4391" s="31">
        <v>3</v>
      </c>
      <c r="D4391" s="31" t="s">
        <v>2285</v>
      </c>
      <c r="E4391" s="31">
        <v>1</v>
      </c>
      <c r="F4391" s="31" t="s">
        <v>2098</v>
      </c>
      <c r="G4391" s="32">
        <v>13</v>
      </c>
      <c r="H4391" s="32" t="s">
        <v>39</v>
      </c>
      <c r="I4391" s="32"/>
      <c r="J4391" s="83"/>
      <c r="K4391" s="98"/>
      <c r="L4391" s="98"/>
      <c r="M4391" s="98"/>
      <c r="N4391" s="83"/>
      <c r="O4391" s="33"/>
      <c r="P4391" s="81"/>
      <c r="Q4391" s="33"/>
      <c r="R4391" s="39" t="s">
        <v>2326</v>
      </c>
    </row>
    <row r="4392" spans="1:18" ht="18" customHeight="1" x14ac:dyDescent="0.15">
      <c r="A4392" s="30">
        <v>10</v>
      </c>
      <c r="B4392" s="31" t="s">
        <v>2023</v>
      </c>
      <c r="C4392" s="31">
        <v>3</v>
      </c>
      <c r="D4392" s="31" t="s">
        <v>2285</v>
      </c>
      <c r="E4392" s="31">
        <v>1</v>
      </c>
      <c r="F4392" s="31" t="s">
        <v>2098</v>
      </c>
      <c r="G4392" s="31">
        <v>13</v>
      </c>
      <c r="H4392" s="31" t="s">
        <v>39</v>
      </c>
      <c r="I4392" s="32">
        <v>32</v>
      </c>
      <c r="J4392" s="83" t="s">
        <v>259</v>
      </c>
      <c r="K4392" s="98">
        <v>110</v>
      </c>
      <c r="L4392" s="98">
        <v>123</v>
      </c>
      <c r="M4392" s="98">
        <f>K4392-L4392</f>
        <v>-13</v>
      </c>
      <c r="N4392" s="83" t="s">
        <v>2339</v>
      </c>
      <c r="O4392" s="98">
        <v>110000</v>
      </c>
      <c r="P4392" s="81"/>
      <c r="Q4392" s="33"/>
      <c r="R4392" s="39" t="s">
        <v>2326</v>
      </c>
    </row>
    <row r="4393" spans="1:18" ht="18" customHeight="1" x14ac:dyDescent="0.15">
      <c r="A4393" s="30">
        <v>10</v>
      </c>
      <c r="B4393" s="31" t="s">
        <v>2023</v>
      </c>
      <c r="C4393" s="31">
        <v>3</v>
      </c>
      <c r="D4393" s="31" t="s">
        <v>2285</v>
      </c>
      <c r="E4393" s="31">
        <v>1</v>
      </c>
      <c r="F4393" s="31" t="s">
        <v>2098</v>
      </c>
      <c r="G4393" s="32">
        <v>14</v>
      </c>
      <c r="H4393" s="32" t="s">
        <v>40</v>
      </c>
      <c r="I4393" s="32"/>
      <c r="J4393" s="83"/>
      <c r="K4393" s="98"/>
      <c r="L4393" s="98"/>
      <c r="M4393" s="98"/>
      <c r="N4393" s="83"/>
      <c r="O4393" s="33"/>
      <c r="P4393" s="81"/>
      <c r="Q4393" s="33"/>
      <c r="R4393" s="39" t="s">
        <v>2326</v>
      </c>
    </row>
    <row r="4394" spans="1:18" ht="18" customHeight="1" x14ac:dyDescent="0.15">
      <c r="A4394" s="30">
        <v>10</v>
      </c>
      <c r="B4394" s="31" t="s">
        <v>2023</v>
      </c>
      <c r="C4394" s="31">
        <v>3</v>
      </c>
      <c r="D4394" s="31" t="s">
        <v>2285</v>
      </c>
      <c r="E4394" s="31">
        <v>1</v>
      </c>
      <c r="F4394" s="31" t="s">
        <v>2098</v>
      </c>
      <c r="G4394" s="31">
        <v>14</v>
      </c>
      <c r="H4394" s="31" t="s">
        <v>40</v>
      </c>
      <c r="I4394" s="32">
        <v>1</v>
      </c>
      <c r="J4394" s="83" t="s">
        <v>41</v>
      </c>
      <c r="K4394" s="98">
        <v>10</v>
      </c>
      <c r="L4394" s="98">
        <v>10</v>
      </c>
      <c r="M4394" s="98">
        <f>K4394-L4394</f>
        <v>0</v>
      </c>
      <c r="N4394" s="83" t="s">
        <v>2340</v>
      </c>
      <c r="O4394" s="98">
        <v>10000</v>
      </c>
      <c r="P4394" s="81"/>
      <c r="Q4394" s="33"/>
      <c r="R4394" s="39" t="s">
        <v>2326</v>
      </c>
    </row>
    <row r="4395" spans="1:18" ht="18" customHeight="1" x14ac:dyDescent="0.15">
      <c r="A4395" s="30">
        <v>10</v>
      </c>
      <c r="B4395" s="31" t="s">
        <v>2023</v>
      </c>
      <c r="C4395" s="31">
        <v>3</v>
      </c>
      <c r="D4395" s="31" t="s">
        <v>2285</v>
      </c>
      <c r="E4395" s="31">
        <v>1</v>
      </c>
      <c r="F4395" s="31" t="s">
        <v>2098</v>
      </c>
      <c r="G4395" s="32">
        <v>16</v>
      </c>
      <c r="H4395" s="32" t="s">
        <v>52</v>
      </c>
      <c r="I4395" s="32"/>
      <c r="J4395" s="83"/>
      <c r="K4395" s="98"/>
      <c r="L4395" s="98"/>
      <c r="M4395" s="98"/>
      <c r="N4395" s="83"/>
      <c r="O4395" s="33"/>
      <c r="P4395" s="81"/>
      <c r="Q4395" s="33"/>
      <c r="R4395" s="39" t="s">
        <v>2326</v>
      </c>
    </row>
    <row r="4396" spans="1:18" ht="18" customHeight="1" x14ac:dyDescent="0.15">
      <c r="A4396" s="30">
        <v>10</v>
      </c>
      <c r="B4396" s="31" t="s">
        <v>2023</v>
      </c>
      <c r="C4396" s="31">
        <v>3</v>
      </c>
      <c r="D4396" s="31" t="s">
        <v>2285</v>
      </c>
      <c r="E4396" s="31">
        <v>1</v>
      </c>
      <c r="F4396" s="31" t="s">
        <v>2098</v>
      </c>
      <c r="G4396" s="31">
        <v>16</v>
      </c>
      <c r="H4396" s="31" t="s">
        <v>52</v>
      </c>
      <c r="I4396" s="32">
        <v>1</v>
      </c>
      <c r="J4396" s="83" t="s">
        <v>53</v>
      </c>
      <c r="K4396" s="98">
        <v>30</v>
      </c>
      <c r="L4396" s="98">
        <v>30</v>
      </c>
      <c r="M4396" s="98">
        <f>K4396-L4396</f>
        <v>0</v>
      </c>
      <c r="N4396" s="83" t="s">
        <v>2341</v>
      </c>
      <c r="O4396" s="98">
        <v>30000</v>
      </c>
      <c r="P4396" s="81"/>
      <c r="Q4396" s="33"/>
      <c r="R4396" s="39" t="s">
        <v>2326</v>
      </c>
    </row>
    <row r="4397" spans="1:18" s="6" customFormat="1" ht="18" customHeight="1" x14ac:dyDescent="0.15">
      <c r="A4397" s="13">
        <v>10</v>
      </c>
      <c r="B4397" s="14" t="s">
        <v>3104</v>
      </c>
      <c r="C4397" s="19">
        <v>3</v>
      </c>
      <c r="D4397" s="14" t="s">
        <v>2285</v>
      </c>
      <c r="E4397" s="20">
        <v>2</v>
      </c>
      <c r="F4397" s="21" t="s">
        <v>3113</v>
      </c>
      <c r="G4397" s="20"/>
      <c r="H4397" s="21"/>
      <c r="I4397" s="20"/>
      <c r="J4397" s="20"/>
      <c r="K4397" s="22">
        <f>IF(C4397="",SUMIFS($K4398:$K$6096,$A4398:$A$6096,A4397,$E4398:$E$6096,""),IF(E4397="",SUMIFS($K4398:$K$6096,$A4398:$A$6096,A4397,$C4398:$C$6096,C4397,$G4398:$G$6096,""),IF(G4397="",SUMIFS($K4398:$K$6096,$A4398:$A$6096,A4397,$C4398:$C$6096,C4397,$E4398:$E$6096,E4397,$R4398:$R$6096,R4397),IF(I4397="",SUMIFS($K4398:$K$6096,$A4398:$A$6096,A4397,$C4398:$C$6096,C4397,$E4398:$E$6096,E4397,$G4398:$G$6096,G4397,$R4398:$R$6096,R4397),0))))</f>
        <v>12625</v>
      </c>
      <c r="L4397" s="22">
        <f>IF(C4397="",SUMIFS($L4398:$L$6096,$A4398:$A$6096,A4397,$E4398:$E$6096,""),IF(E4397="",SUMIFS($L4398:$L$6096,$A4398:$A$6096,A4397,$C4398:$C$6096,C4397,$G4398:$G$6096,""),IF(G4397="",SUMIFS($L4398:$L$6096,$A4398:$A$6096,A4397,$C4398:$C$6096,C4397,$E4398:$E$6096,E4397,$R4398:$R$6096,R4397),IF(I4397="",SUMIFS($L4398:$L$6096,$A4398:$A$6096,A4397,$C4398:$C$6096,C4397,$E4398:$E$6096,E4397,$G4398:$G$6096,G4397,$R4398:$R$6096,R4397),0))))</f>
        <v>13127</v>
      </c>
      <c r="M4397" s="22">
        <f t="shared" ref="M4397" si="274">K4397-L4397</f>
        <v>-502</v>
      </c>
      <c r="N4397" s="77"/>
      <c r="O4397" s="23"/>
      <c r="P4397" s="60"/>
      <c r="Q4397" s="73">
        <f>IF(C4397="",SUMIFS($Q4398:$Q$6096,$A4398:$A$6096,A4397,$E4398:$E$6096,""),IF(E4397="",SUMIFS($Q4398:$Q$6096,$A4398:$A$6096,A4397,$C4398:$C$6096,C4397,$G4398:$G$6096,""),IF(G4397="",SUMIFS($Q4398:$Q$6096,$A4398:$A$6096,A4397,$C4398:$C$6096,C4397,$E4398:$E$6096,E4397,$R4398:$R$6096,R4397),IF(I4397="",SUMIFS($Q4398:$Q$6096,$A4398:$A$6096,A4397,$C4398:$C$6096,C4397,$E4398:$E$6096,E4397,$G4398:$G$6096,G4397,$R4398:$R$6096,R4397),0))))</f>
        <v>87</v>
      </c>
      <c r="R4397" s="61" t="s">
        <v>3106</v>
      </c>
    </row>
    <row r="4398" spans="1:18" ht="18" customHeight="1" x14ac:dyDescent="0.15">
      <c r="A4398" s="30">
        <v>10</v>
      </c>
      <c r="B4398" s="31" t="s">
        <v>2023</v>
      </c>
      <c r="C4398" s="31">
        <v>3</v>
      </c>
      <c r="D4398" s="31" t="s">
        <v>2285</v>
      </c>
      <c r="E4398" s="31">
        <v>2</v>
      </c>
      <c r="F4398" s="31" t="s">
        <v>2222</v>
      </c>
      <c r="G4398" s="32">
        <v>11</v>
      </c>
      <c r="H4398" s="32" t="s">
        <v>33</v>
      </c>
      <c r="I4398" s="32"/>
      <c r="J4398" s="83"/>
      <c r="K4398" s="98"/>
      <c r="L4398" s="98"/>
      <c r="M4398" s="98"/>
      <c r="N4398" s="83"/>
      <c r="O4398" s="33"/>
      <c r="P4398" s="81" t="s">
        <v>4915</v>
      </c>
      <c r="Q4398" s="33">
        <v>87</v>
      </c>
      <c r="R4398" s="39" t="s">
        <v>2027</v>
      </c>
    </row>
    <row r="4399" spans="1:18" ht="18" customHeight="1" x14ac:dyDescent="0.15">
      <c r="A4399" s="30">
        <v>10</v>
      </c>
      <c r="B4399" s="31" t="s">
        <v>2023</v>
      </c>
      <c r="C4399" s="31">
        <v>3</v>
      </c>
      <c r="D4399" s="31" t="s">
        <v>2285</v>
      </c>
      <c r="E4399" s="31">
        <v>2</v>
      </c>
      <c r="F4399" s="31" t="s">
        <v>2222</v>
      </c>
      <c r="G4399" s="31">
        <v>11</v>
      </c>
      <c r="H4399" s="31" t="s">
        <v>33</v>
      </c>
      <c r="I4399" s="32">
        <v>6</v>
      </c>
      <c r="J4399" s="83" t="s">
        <v>48</v>
      </c>
      <c r="K4399" s="98">
        <v>202</v>
      </c>
      <c r="L4399" s="98">
        <v>40</v>
      </c>
      <c r="M4399" s="98">
        <f>K4399-L4399</f>
        <v>162</v>
      </c>
      <c r="N4399" s="83" t="s">
        <v>3888</v>
      </c>
      <c r="O4399" s="98">
        <v>100000</v>
      </c>
      <c r="P4399" s="81" t="s">
        <v>4920</v>
      </c>
      <c r="Q4399" s="33"/>
      <c r="R4399" s="39" t="s">
        <v>2027</v>
      </c>
    </row>
    <row r="4400" spans="1:18" ht="18" customHeight="1" x14ac:dyDescent="0.15">
      <c r="A4400" s="30">
        <v>10</v>
      </c>
      <c r="B4400" s="31" t="s">
        <v>2023</v>
      </c>
      <c r="C4400" s="31">
        <v>3</v>
      </c>
      <c r="D4400" s="31" t="s">
        <v>2285</v>
      </c>
      <c r="E4400" s="31">
        <v>2</v>
      </c>
      <c r="F4400" s="31" t="s">
        <v>2222</v>
      </c>
      <c r="G4400" s="31">
        <v>11</v>
      </c>
      <c r="H4400" s="31" t="s">
        <v>33</v>
      </c>
      <c r="I4400" s="31">
        <v>6</v>
      </c>
      <c r="J4400" s="84" t="s">
        <v>48</v>
      </c>
      <c r="K4400" s="98"/>
      <c r="L4400" s="98"/>
      <c r="M4400" s="98"/>
      <c r="N4400" s="83" t="s">
        <v>2342</v>
      </c>
      <c r="O4400" s="98">
        <v>101184</v>
      </c>
      <c r="P4400" s="81"/>
      <c r="Q4400" s="33"/>
      <c r="R4400" s="39" t="s">
        <v>2027</v>
      </c>
    </row>
    <row r="4401" spans="1:18" ht="18" customHeight="1" x14ac:dyDescent="0.15">
      <c r="A4401" s="30">
        <v>10</v>
      </c>
      <c r="B4401" s="31" t="s">
        <v>2023</v>
      </c>
      <c r="C4401" s="31">
        <v>3</v>
      </c>
      <c r="D4401" s="31" t="s">
        <v>2285</v>
      </c>
      <c r="E4401" s="31">
        <v>2</v>
      </c>
      <c r="F4401" s="31" t="s">
        <v>2222</v>
      </c>
      <c r="G4401" s="32">
        <v>13</v>
      </c>
      <c r="H4401" s="32" t="s">
        <v>39</v>
      </c>
      <c r="I4401" s="32"/>
      <c r="J4401" s="83"/>
      <c r="K4401" s="98"/>
      <c r="L4401" s="98"/>
      <c r="M4401" s="98"/>
      <c r="N4401" s="83"/>
      <c r="O4401" s="33"/>
      <c r="P4401" s="81"/>
      <c r="Q4401" s="33"/>
      <c r="R4401" s="39" t="s">
        <v>2027</v>
      </c>
    </row>
    <row r="4402" spans="1:18" ht="18" customHeight="1" x14ac:dyDescent="0.15">
      <c r="A4402" s="30">
        <v>10</v>
      </c>
      <c r="B4402" s="31" t="s">
        <v>2023</v>
      </c>
      <c r="C4402" s="31">
        <v>3</v>
      </c>
      <c r="D4402" s="31" t="s">
        <v>2285</v>
      </c>
      <c r="E4402" s="31">
        <v>2</v>
      </c>
      <c r="F4402" s="31" t="s">
        <v>2222</v>
      </c>
      <c r="G4402" s="31">
        <v>13</v>
      </c>
      <c r="H4402" s="31" t="s">
        <v>39</v>
      </c>
      <c r="I4402" s="32">
        <v>21</v>
      </c>
      <c r="J4402" s="83" t="s">
        <v>117</v>
      </c>
      <c r="K4402" s="98">
        <v>5308</v>
      </c>
      <c r="L4402" s="98">
        <v>5032</v>
      </c>
      <c r="M4402" s="98">
        <f t="shared" ref="M4402:M4403" si="275">K4402-L4402</f>
        <v>276</v>
      </c>
      <c r="N4402" s="83" t="s">
        <v>2343</v>
      </c>
      <c r="O4402" s="98">
        <v>5307500</v>
      </c>
      <c r="P4402" s="81"/>
      <c r="Q4402" s="33"/>
      <c r="R4402" s="39" t="s">
        <v>2027</v>
      </c>
    </row>
    <row r="4403" spans="1:18" ht="18" customHeight="1" x14ac:dyDescent="0.15">
      <c r="A4403" s="30">
        <v>10</v>
      </c>
      <c r="B4403" s="31" t="s">
        <v>2023</v>
      </c>
      <c r="C4403" s="31">
        <v>3</v>
      </c>
      <c r="D4403" s="31" t="s">
        <v>2285</v>
      </c>
      <c r="E4403" s="31">
        <v>2</v>
      </c>
      <c r="F4403" s="31" t="s">
        <v>2222</v>
      </c>
      <c r="G4403" s="31">
        <v>13</v>
      </c>
      <c r="H4403" s="31" t="s">
        <v>39</v>
      </c>
      <c r="I4403" s="32">
        <v>51</v>
      </c>
      <c r="J4403" s="83" t="s">
        <v>175</v>
      </c>
      <c r="K4403" s="98">
        <v>1655</v>
      </c>
      <c r="L4403" s="98">
        <v>144</v>
      </c>
      <c r="M4403" s="98">
        <f t="shared" si="275"/>
        <v>1511</v>
      </c>
      <c r="N4403" s="83" t="s">
        <v>3889</v>
      </c>
      <c r="O4403" s="98">
        <v>528000</v>
      </c>
      <c r="P4403" s="81"/>
      <c r="Q4403" s="33"/>
      <c r="R4403" s="39" t="s">
        <v>2027</v>
      </c>
    </row>
    <row r="4404" spans="1:18" ht="18" customHeight="1" x14ac:dyDescent="0.15">
      <c r="A4404" s="30">
        <v>10</v>
      </c>
      <c r="B4404" s="31" t="s">
        <v>2023</v>
      </c>
      <c r="C4404" s="31">
        <v>3</v>
      </c>
      <c r="D4404" s="31" t="s">
        <v>2285</v>
      </c>
      <c r="E4404" s="31">
        <v>2</v>
      </c>
      <c r="F4404" s="31" t="s">
        <v>2222</v>
      </c>
      <c r="G4404" s="31">
        <v>13</v>
      </c>
      <c r="H4404" s="31" t="s">
        <v>39</v>
      </c>
      <c r="I4404" s="31">
        <v>51</v>
      </c>
      <c r="J4404" s="84" t="s">
        <v>175</v>
      </c>
      <c r="K4404" s="98"/>
      <c r="L4404" s="98"/>
      <c r="M4404" s="98"/>
      <c r="N4404" s="83" t="s">
        <v>3890</v>
      </c>
      <c r="O4404" s="98">
        <v>1126400</v>
      </c>
      <c r="P4404" s="81"/>
      <c r="Q4404" s="33"/>
      <c r="R4404" s="39" t="s">
        <v>2027</v>
      </c>
    </row>
    <row r="4405" spans="1:18" ht="18" customHeight="1" x14ac:dyDescent="0.15">
      <c r="A4405" s="30">
        <v>10</v>
      </c>
      <c r="B4405" s="31" t="s">
        <v>2023</v>
      </c>
      <c r="C4405" s="31">
        <v>3</v>
      </c>
      <c r="D4405" s="31" t="s">
        <v>2285</v>
      </c>
      <c r="E4405" s="31">
        <v>2</v>
      </c>
      <c r="F4405" s="31" t="s">
        <v>2222</v>
      </c>
      <c r="G4405" s="32">
        <v>14</v>
      </c>
      <c r="H4405" s="32" t="s">
        <v>40</v>
      </c>
      <c r="I4405" s="32"/>
      <c r="J4405" s="83"/>
      <c r="K4405" s="98"/>
      <c r="L4405" s="98"/>
      <c r="M4405" s="98"/>
      <c r="N4405" s="83"/>
      <c r="O4405" s="33"/>
      <c r="P4405" s="81"/>
      <c r="Q4405" s="33"/>
      <c r="R4405" s="39" t="s">
        <v>2027</v>
      </c>
    </row>
    <row r="4406" spans="1:18" ht="18" customHeight="1" x14ac:dyDescent="0.15">
      <c r="A4406" s="30">
        <v>10</v>
      </c>
      <c r="B4406" s="31" t="s">
        <v>2023</v>
      </c>
      <c r="C4406" s="31">
        <v>3</v>
      </c>
      <c r="D4406" s="31" t="s">
        <v>2285</v>
      </c>
      <c r="E4406" s="31">
        <v>2</v>
      </c>
      <c r="F4406" s="31" t="s">
        <v>2222</v>
      </c>
      <c r="G4406" s="31">
        <v>14</v>
      </c>
      <c r="H4406" s="31" t="s">
        <v>40</v>
      </c>
      <c r="I4406" s="32">
        <v>41</v>
      </c>
      <c r="J4406" s="83" t="s">
        <v>182</v>
      </c>
      <c r="K4406" s="98">
        <v>1769</v>
      </c>
      <c r="L4406" s="98">
        <v>3693</v>
      </c>
      <c r="M4406" s="98">
        <f>K4406-L4406</f>
        <v>-1924</v>
      </c>
      <c r="N4406" s="83" t="s">
        <v>2344</v>
      </c>
      <c r="O4406" s="98">
        <v>1279476</v>
      </c>
      <c r="P4406" s="81"/>
      <c r="Q4406" s="33"/>
      <c r="R4406" s="39" t="s">
        <v>2027</v>
      </c>
    </row>
    <row r="4407" spans="1:18" ht="18" customHeight="1" x14ac:dyDescent="0.15">
      <c r="A4407" s="30">
        <v>10</v>
      </c>
      <c r="B4407" s="31" t="s">
        <v>2023</v>
      </c>
      <c r="C4407" s="31">
        <v>3</v>
      </c>
      <c r="D4407" s="31" t="s">
        <v>2285</v>
      </c>
      <c r="E4407" s="31">
        <v>2</v>
      </c>
      <c r="F4407" s="31" t="s">
        <v>2222</v>
      </c>
      <c r="G4407" s="31">
        <v>14</v>
      </c>
      <c r="H4407" s="31" t="s">
        <v>40</v>
      </c>
      <c r="I4407" s="31">
        <v>41</v>
      </c>
      <c r="J4407" s="84" t="s">
        <v>182</v>
      </c>
      <c r="K4407" s="98"/>
      <c r="L4407" s="98"/>
      <c r="M4407" s="98"/>
      <c r="N4407" s="83" t="s">
        <v>3891</v>
      </c>
      <c r="O4407" s="98">
        <v>115692</v>
      </c>
      <c r="P4407" s="81"/>
      <c r="Q4407" s="33"/>
      <c r="R4407" s="39" t="s">
        <v>2027</v>
      </c>
    </row>
    <row r="4408" spans="1:18" ht="18" customHeight="1" x14ac:dyDescent="0.15">
      <c r="A4408" s="30">
        <v>10</v>
      </c>
      <c r="B4408" s="31" t="s">
        <v>2023</v>
      </c>
      <c r="C4408" s="31">
        <v>3</v>
      </c>
      <c r="D4408" s="31" t="s">
        <v>2285</v>
      </c>
      <c r="E4408" s="31">
        <v>2</v>
      </c>
      <c r="F4408" s="31" t="s">
        <v>2222</v>
      </c>
      <c r="G4408" s="31">
        <v>14</v>
      </c>
      <c r="H4408" s="31" t="s">
        <v>40</v>
      </c>
      <c r="I4408" s="31">
        <v>41</v>
      </c>
      <c r="J4408" s="84" t="s">
        <v>182</v>
      </c>
      <c r="K4408" s="98"/>
      <c r="L4408" s="98"/>
      <c r="M4408" s="98"/>
      <c r="N4408" s="83" t="s">
        <v>3892</v>
      </c>
      <c r="O4408" s="98">
        <v>373120</v>
      </c>
      <c r="P4408" s="81"/>
      <c r="Q4408" s="33"/>
      <c r="R4408" s="39" t="s">
        <v>2027</v>
      </c>
    </row>
    <row r="4409" spans="1:18" ht="18" customHeight="1" x14ac:dyDescent="0.15">
      <c r="A4409" s="30">
        <v>10</v>
      </c>
      <c r="B4409" s="31" t="s">
        <v>2023</v>
      </c>
      <c r="C4409" s="31">
        <v>3</v>
      </c>
      <c r="D4409" s="31" t="s">
        <v>2285</v>
      </c>
      <c r="E4409" s="31">
        <v>2</v>
      </c>
      <c r="F4409" s="31" t="s">
        <v>2222</v>
      </c>
      <c r="G4409" s="32">
        <v>18</v>
      </c>
      <c r="H4409" s="32" t="s">
        <v>125</v>
      </c>
      <c r="I4409" s="32"/>
      <c r="J4409" s="83"/>
      <c r="K4409" s="98"/>
      <c r="L4409" s="98"/>
      <c r="M4409" s="98"/>
      <c r="N4409" s="83"/>
      <c r="O4409" s="33"/>
      <c r="P4409" s="81"/>
      <c r="Q4409" s="33"/>
      <c r="R4409" s="39" t="s">
        <v>2027</v>
      </c>
    </row>
    <row r="4410" spans="1:18" ht="18" customHeight="1" x14ac:dyDescent="0.15">
      <c r="A4410" s="30">
        <v>10</v>
      </c>
      <c r="B4410" s="31" t="s">
        <v>2023</v>
      </c>
      <c r="C4410" s="31">
        <v>3</v>
      </c>
      <c r="D4410" s="31" t="s">
        <v>2285</v>
      </c>
      <c r="E4410" s="31">
        <v>2</v>
      </c>
      <c r="F4410" s="31" t="s">
        <v>2222</v>
      </c>
      <c r="G4410" s="31">
        <v>18</v>
      </c>
      <c r="H4410" s="31" t="s">
        <v>125</v>
      </c>
      <c r="I4410" s="32">
        <v>41</v>
      </c>
      <c r="J4410" s="83" t="s">
        <v>2235</v>
      </c>
      <c r="K4410" s="98">
        <v>216</v>
      </c>
      <c r="L4410" s="98">
        <v>90</v>
      </c>
      <c r="M4410" s="98">
        <f>K4410-L4410</f>
        <v>126</v>
      </c>
      <c r="N4410" s="83" t="s">
        <v>2345</v>
      </c>
      <c r="O4410" s="98">
        <v>30000</v>
      </c>
      <c r="P4410" s="81"/>
      <c r="Q4410" s="33"/>
      <c r="R4410" s="39" t="s">
        <v>2027</v>
      </c>
    </row>
    <row r="4411" spans="1:18" ht="18" customHeight="1" x14ac:dyDescent="0.15">
      <c r="A4411" s="30">
        <v>10</v>
      </c>
      <c r="B4411" s="31" t="s">
        <v>2023</v>
      </c>
      <c r="C4411" s="31">
        <v>3</v>
      </c>
      <c r="D4411" s="31" t="s">
        <v>2285</v>
      </c>
      <c r="E4411" s="31">
        <v>2</v>
      </c>
      <c r="F4411" s="31" t="s">
        <v>2222</v>
      </c>
      <c r="G4411" s="31">
        <v>18</v>
      </c>
      <c r="H4411" s="31" t="s">
        <v>125</v>
      </c>
      <c r="I4411" s="31">
        <v>41</v>
      </c>
      <c r="J4411" s="84" t="s">
        <v>2235</v>
      </c>
      <c r="K4411" s="98"/>
      <c r="L4411" s="98"/>
      <c r="M4411" s="98"/>
      <c r="N4411" s="83" t="s">
        <v>2346</v>
      </c>
      <c r="O4411" s="98">
        <v>185598</v>
      </c>
      <c r="P4411" s="81"/>
      <c r="Q4411" s="33"/>
      <c r="R4411" s="39" t="s">
        <v>2027</v>
      </c>
    </row>
    <row r="4412" spans="1:18" ht="18" customHeight="1" x14ac:dyDescent="0.15">
      <c r="A4412" s="30">
        <v>10</v>
      </c>
      <c r="B4412" s="31" t="s">
        <v>2023</v>
      </c>
      <c r="C4412" s="31">
        <v>3</v>
      </c>
      <c r="D4412" s="31" t="s">
        <v>2285</v>
      </c>
      <c r="E4412" s="31">
        <v>2</v>
      </c>
      <c r="F4412" s="31" t="s">
        <v>2222</v>
      </c>
      <c r="G4412" s="32">
        <v>19</v>
      </c>
      <c r="H4412" s="32" t="s">
        <v>42</v>
      </c>
      <c r="I4412" s="32"/>
      <c r="J4412" s="83"/>
      <c r="K4412" s="98"/>
      <c r="L4412" s="98"/>
      <c r="M4412" s="98"/>
      <c r="N4412" s="83"/>
      <c r="O4412" s="33"/>
      <c r="P4412" s="81"/>
      <c r="Q4412" s="33"/>
      <c r="R4412" s="39" t="s">
        <v>2027</v>
      </c>
    </row>
    <row r="4413" spans="1:18" ht="18" customHeight="1" x14ac:dyDescent="0.15">
      <c r="A4413" s="30">
        <v>10</v>
      </c>
      <c r="B4413" s="31" t="s">
        <v>2023</v>
      </c>
      <c r="C4413" s="31">
        <v>3</v>
      </c>
      <c r="D4413" s="31" t="s">
        <v>2285</v>
      </c>
      <c r="E4413" s="31">
        <v>2</v>
      </c>
      <c r="F4413" s="31" t="s">
        <v>2222</v>
      </c>
      <c r="G4413" s="31">
        <v>19</v>
      </c>
      <c r="H4413" s="31" t="s">
        <v>42</v>
      </c>
      <c r="I4413" s="32">
        <v>31</v>
      </c>
      <c r="J4413" s="83" t="s">
        <v>386</v>
      </c>
      <c r="K4413" s="98">
        <v>300</v>
      </c>
      <c r="L4413" s="98">
        <v>300</v>
      </c>
      <c r="M4413" s="98">
        <f>K4413-L4413</f>
        <v>0</v>
      </c>
      <c r="N4413" s="83" t="s">
        <v>2347</v>
      </c>
      <c r="O4413" s="98">
        <v>300000</v>
      </c>
      <c r="P4413" s="81"/>
      <c r="Q4413" s="33"/>
      <c r="R4413" s="39" t="s">
        <v>2027</v>
      </c>
    </row>
    <row r="4414" spans="1:18" ht="18" customHeight="1" x14ac:dyDescent="0.15">
      <c r="A4414" s="30">
        <v>10</v>
      </c>
      <c r="B4414" s="31" t="s">
        <v>2023</v>
      </c>
      <c r="C4414" s="31">
        <v>3</v>
      </c>
      <c r="D4414" s="31" t="s">
        <v>2285</v>
      </c>
      <c r="E4414" s="31">
        <v>2</v>
      </c>
      <c r="F4414" s="31" t="s">
        <v>2222</v>
      </c>
      <c r="G4414" s="32">
        <v>20</v>
      </c>
      <c r="H4414" s="32" t="s">
        <v>879</v>
      </c>
      <c r="I4414" s="32"/>
      <c r="J4414" s="83"/>
      <c r="K4414" s="98"/>
      <c r="L4414" s="98"/>
      <c r="M4414" s="98"/>
      <c r="N4414" s="83"/>
      <c r="O4414" s="33"/>
      <c r="P4414" s="81"/>
      <c r="Q4414" s="33"/>
      <c r="R4414" s="39" t="s">
        <v>2027</v>
      </c>
    </row>
    <row r="4415" spans="1:18" ht="18" customHeight="1" x14ac:dyDescent="0.15">
      <c r="A4415" s="30">
        <v>10</v>
      </c>
      <c r="B4415" s="31" t="s">
        <v>2023</v>
      </c>
      <c r="C4415" s="31">
        <v>3</v>
      </c>
      <c r="D4415" s="31" t="s">
        <v>2285</v>
      </c>
      <c r="E4415" s="31">
        <v>2</v>
      </c>
      <c r="F4415" s="31" t="s">
        <v>2222</v>
      </c>
      <c r="G4415" s="31">
        <v>20</v>
      </c>
      <c r="H4415" s="31" t="s">
        <v>879</v>
      </c>
      <c r="I4415" s="32">
        <v>51</v>
      </c>
      <c r="J4415" s="83" t="s">
        <v>2238</v>
      </c>
      <c r="K4415" s="98">
        <v>1385</v>
      </c>
      <c r="L4415" s="98">
        <v>1489</v>
      </c>
      <c r="M4415" s="98">
        <f>K4415-L4415</f>
        <v>-104</v>
      </c>
      <c r="N4415" s="83" t="s">
        <v>2348</v>
      </c>
      <c r="O4415" s="98">
        <v>1384560</v>
      </c>
      <c r="P4415" s="81"/>
      <c r="Q4415" s="33"/>
      <c r="R4415" s="39" t="s">
        <v>2027</v>
      </c>
    </row>
    <row r="4416" spans="1:18" ht="18" customHeight="1" x14ac:dyDescent="0.15">
      <c r="A4416" s="30">
        <v>10</v>
      </c>
      <c r="B4416" s="31" t="s">
        <v>2023</v>
      </c>
      <c r="C4416" s="31">
        <v>3</v>
      </c>
      <c r="D4416" s="31" t="s">
        <v>2285</v>
      </c>
      <c r="E4416" s="31">
        <v>2</v>
      </c>
      <c r="F4416" s="31" t="s">
        <v>2222</v>
      </c>
      <c r="G4416" s="31">
        <v>20</v>
      </c>
      <c r="H4416" s="31" t="s">
        <v>879</v>
      </c>
      <c r="I4416" s="31">
        <v>51</v>
      </c>
      <c r="J4416" s="84" t="s">
        <v>2238</v>
      </c>
      <c r="K4416" s="98"/>
      <c r="L4416" s="98"/>
      <c r="M4416" s="98"/>
      <c r="N4416" s="83" t="s">
        <v>2349</v>
      </c>
      <c r="O4416" s="98"/>
      <c r="P4416" s="81"/>
      <c r="Q4416" s="33"/>
      <c r="R4416" s="39" t="s">
        <v>2027</v>
      </c>
    </row>
    <row r="4417" spans="1:18" ht="18" customHeight="1" x14ac:dyDescent="0.15">
      <c r="A4417" s="30">
        <v>10</v>
      </c>
      <c r="B4417" s="31" t="s">
        <v>2023</v>
      </c>
      <c r="C4417" s="31">
        <v>3</v>
      </c>
      <c r="D4417" s="31" t="s">
        <v>2285</v>
      </c>
      <c r="E4417" s="31">
        <v>2</v>
      </c>
      <c r="F4417" s="31" t="s">
        <v>2222</v>
      </c>
      <c r="G4417" s="31">
        <v>20</v>
      </c>
      <c r="H4417" s="31" t="s">
        <v>879</v>
      </c>
      <c r="I4417" s="31">
        <v>51</v>
      </c>
      <c r="J4417" s="84" t="s">
        <v>2238</v>
      </c>
      <c r="K4417" s="98"/>
      <c r="L4417" s="98"/>
      <c r="M4417" s="98"/>
      <c r="N4417" s="83" t="s">
        <v>2350</v>
      </c>
      <c r="O4417" s="98"/>
      <c r="P4417" s="81"/>
      <c r="Q4417" s="33"/>
      <c r="R4417" s="39" t="s">
        <v>2027</v>
      </c>
    </row>
    <row r="4418" spans="1:18" ht="18" customHeight="1" x14ac:dyDescent="0.15">
      <c r="A4418" s="30">
        <v>10</v>
      </c>
      <c r="B4418" s="31" t="s">
        <v>2023</v>
      </c>
      <c r="C4418" s="31">
        <v>3</v>
      </c>
      <c r="D4418" s="31" t="s">
        <v>2285</v>
      </c>
      <c r="E4418" s="31">
        <v>2</v>
      </c>
      <c r="F4418" s="31" t="s">
        <v>2222</v>
      </c>
      <c r="G4418" s="31">
        <v>20</v>
      </c>
      <c r="H4418" s="31" t="s">
        <v>879</v>
      </c>
      <c r="I4418" s="32">
        <v>53</v>
      </c>
      <c r="J4418" s="83" t="s">
        <v>2242</v>
      </c>
      <c r="K4418" s="98">
        <v>1015</v>
      </c>
      <c r="L4418" s="98">
        <v>1305</v>
      </c>
      <c r="M4418" s="98">
        <f t="shared" ref="M4418:M4420" si="276">K4418-L4418</f>
        <v>-290</v>
      </c>
      <c r="N4418" s="83" t="s">
        <v>3893</v>
      </c>
      <c r="O4418" s="98">
        <v>1014300</v>
      </c>
      <c r="P4418" s="81"/>
      <c r="Q4418" s="33"/>
      <c r="R4418" s="39" t="s">
        <v>2027</v>
      </c>
    </row>
    <row r="4419" spans="1:18" ht="18" customHeight="1" x14ac:dyDescent="0.15">
      <c r="A4419" s="30">
        <v>10</v>
      </c>
      <c r="B4419" s="31" t="s">
        <v>2023</v>
      </c>
      <c r="C4419" s="31">
        <v>3</v>
      </c>
      <c r="D4419" s="31" t="s">
        <v>2285</v>
      </c>
      <c r="E4419" s="31">
        <v>2</v>
      </c>
      <c r="F4419" s="31" t="s">
        <v>2222</v>
      </c>
      <c r="G4419" s="31">
        <v>20</v>
      </c>
      <c r="H4419" s="31" t="s">
        <v>879</v>
      </c>
      <c r="I4419" s="32">
        <v>54</v>
      </c>
      <c r="J4419" s="83" t="s">
        <v>2243</v>
      </c>
      <c r="K4419" s="98">
        <v>314</v>
      </c>
      <c r="L4419" s="98">
        <v>342</v>
      </c>
      <c r="M4419" s="98">
        <f t="shared" si="276"/>
        <v>-28</v>
      </c>
      <c r="N4419" s="83" t="s">
        <v>2351</v>
      </c>
      <c r="O4419" s="98">
        <v>313320</v>
      </c>
      <c r="P4419" s="81"/>
      <c r="Q4419" s="33"/>
      <c r="R4419" s="39" t="s">
        <v>2027</v>
      </c>
    </row>
    <row r="4420" spans="1:18" ht="18" customHeight="1" x14ac:dyDescent="0.15">
      <c r="A4420" s="30">
        <v>10</v>
      </c>
      <c r="B4420" s="31" t="s">
        <v>2023</v>
      </c>
      <c r="C4420" s="31">
        <v>3</v>
      </c>
      <c r="D4420" s="31" t="s">
        <v>2285</v>
      </c>
      <c r="E4420" s="31">
        <v>2</v>
      </c>
      <c r="F4420" s="31" t="s">
        <v>2222</v>
      </c>
      <c r="G4420" s="31">
        <v>20</v>
      </c>
      <c r="H4420" s="31" t="s">
        <v>879</v>
      </c>
      <c r="I4420" s="32">
        <v>55</v>
      </c>
      <c r="J4420" s="83" t="s">
        <v>2245</v>
      </c>
      <c r="K4420" s="98">
        <v>461</v>
      </c>
      <c r="L4420" s="98">
        <v>692</v>
      </c>
      <c r="M4420" s="98">
        <f t="shared" si="276"/>
        <v>-231</v>
      </c>
      <c r="N4420" s="83" t="s">
        <v>2245</v>
      </c>
      <c r="O4420" s="98"/>
      <c r="P4420" s="81"/>
      <c r="Q4420" s="33"/>
      <c r="R4420" s="39" t="s">
        <v>2027</v>
      </c>
    </row>
    <row r="4421" spans="1:18" ht="18" customHeight="1" x14ac:dyDescent="0.15">
      <c r="A4421" s="30">
        <v>10</v>
      </c>
      <c r="B4421" s="31" t="s">
        <v>2023</v>
      </c>
      <c r="C4421" s="31">
        <v>3</v>
      </c>
      <c r="D4421" s="31" t="s">
        <v>2285</v>
      </c>
      <c r="E4421" s="31">
        <v>2</v>
      </c>
      <c r="F4421" s="31" t="s">
        <v>2222</v>
      </c>
      <c r="G4421" s="31">
        <v>20</v>
      </c>
      <c r="H4421" s="31" t="s">
        <v>879</v>
      </c>
      <c r="I4421" s="31">
        <v>55</v>
      </c>
      <c r="J4421" s="84" t="s">
        <v>2245</v>
      </c>
      <c r="K4421" s="98"/>
      <c r="L4421" s="98"/>
      <c r="M4421" s="98"/>
      <c r="N4421" s="83" t="s">
        <v>2352</v>
      </c>
      <c r="O4421" s="98">
        <v>460720</v>
      </c>
      <c r="P4421" s="81"/>
      <c r="Q4421" s="33"/>
      <c r="R4421" s="39" t="s">
        <v>2027</v>
      </c>
    </row>
    <row r="4422" spans="1:18" s="6" customFormat="1" ht="18" customHeight="1" x14ac:dyDescent="0.15">
      <c r="A4422" s="13">
        <v>10</v>
      </c>
      <c r="B4422" s="14" t="s">
        <v>3104</v>
      </c>
      <c r="C4422" s="19">
        <v>3</v>
      </c>
      <c r="D4422" s="14" t="s">
        <v>2285</v>
      </c>
      <c r="E4422" s="20">
        <v>2</v>
      </c>
      <c r="F4422" s="21" t="s">
        <v>3113</v>
      </c>
      <c r="G4422" s="20"/>
      <c r="H4422" s="21"/>
      <c r="I4422" s="20"/>
      <c r="J4422" s="20"/>
      <c r="K4422" s="22">
        <f>IF(C4422="",SUMIFS($K4423:$K$6096,$A4423:$A$6096,A4422,$E4423:$E$6096,""),IF(E4422="",SUMIFS($K4423:$K$6096,$A4423:$A$6096,A4422,$C4423:$C$6096,C4422,$G4423:$G$6096,""),IF(G4422="",SUMIFS($K4423:$K$6096,$A4423:$A$6096,A4422,$C4423:$C$6096,C4422,$E4423:$E$6096,E4422,$R4423:$R$6096,R4422),IF(I4422="",SUMIFS($K4423:$K$6096,$A4423:$A$6096,A4422,$C4423:$C$6096,C4422,$E4423:$E$6096,E4422,$G4423:$G$6096,G4422,$R4423:$R$6096,R4422),0))))</f>
        <v>4950</v>
      </c>
      <c r="L4422" s="22">
        <f>IF(C4422="",SUMIFS($L4423:$L$6096,$A4423:$A$6096,A4422,$E4423:$E$6096,""),IF(E4422="",SUMIFS($L4423:$L$6096,$A4423:$A$6096,A4422,$C4423:$C$6096,C4422,$G4423:$G$6096,""),IF(G4422="",SUMIFS($L4423:$L$6096,$A4423:$A$6096,A4422,$C4423:$C$6096,C4422,$E4423:$E$6096,E4422,$R4423:$R$6096,R4422),IF(I4422="",SUMIFS($L4423:$L$6096,$A4423:$A$6096,A4422,$C4423:$C$6096,C4422,$E4423:$E$6096,E4422,$G4423:$G$6096,G4422,$R4423:$R$6096,R4422),0))))</f>
        <v>4001</v>
      </c>
      <c r="M4422" s="22">
        <f t="shared" ref="M4422" si="277">K4422-L4422</f>
        <v>949</v>
      </c>
      <c r="N4422" s="77"/>
      <c r="O4422" s="23"/>
      <c r="P4422" s="60"/>
      <c r="Q4422" s="73">
        <f>IF(C4422="",SUMIFS($Q4423:$Q$6096,$A4423:$A$6096,A4422,$E4423:$E$6096,""),IF(E4422="",SUMIFS($Q4423:$Q$6096,$A4423:$A$6096,A4422,$C4423:$C$6096,C4422,$G4423:$G$6096,""),IF(G4422="",SUMIFS($Q4423:$Q$6096,$A4423:$A$6096,A4422,$C4423:$C$6096,C4422,$E4423:$E$6096,E4422,$R4423:$R$6096,R4422),IF(I4422="",SUMIFS($Q4423:$Q$6096,$A4423:$A$6096,A4422,$C4423:$C$6096,C4422,$E4423:$E$6096,E4422,$G4423:$G$6096,G4422,$R4423:$R$6096,R4422),0))))</f>
        <v>0</v>
      </c>
      <c r="R4422" s="61" t="s">
        <v>3114</v>
      </c>
    </row>
    <row r="4423" spans="1:18" ht="18" customHeight="1" x14ac:dyDescent="0.15">
      <c r="A4423" s="30">
        <v>10</v>
      </c>
      <c r="B4423" s="31" t="s">
        <v>2023</v>
      </c>
      <c r="C4423" s="31">
        <v>3</v>
      </c>
      <c r="D4423" s="31" t="s">
        <v>2285</v>
      </c>
      <c r="E4423" s="31">
        <v>2</v>
      </c>
      <c r="F4423" s="31" t="s">
        <v>2222</v>
      </c>
      <c r="G4423" s="32">
        <v>11</v>
      </c>
      <c r="H4423" s="32" t="s">
        <v>33</v>
      </c>
      <c r="I4423" s="32"/>
      <c r="J4423" s="83"/>
      <c r="K4423" s="98"/>
      <c r="L4423" s="98"/>
      <c r="M4423" s="98"/>
      <c r="N4423" s="83"/>
      <c r="O4423" s="33"/>
      <c r="P4423" s="81"/>
      <c r="Q4423" s="33"/>
      <c r="R4423" s="39" t="s">
        <v>2313</v>
      </c>
    </row>
    <row r="4424" spans="1:18" ht="18" customHeight="1" x14ac:dyDescent="0.15">
      <c r="A4424" s="30">
        <v>10</v>
      </c>
      <c r="B4424" s="31" t="s">
        <v>2023</v>
      </c>
      <c r="C4424" s="31">
        <v>3</v>
      </c>
      <c r="D4424" s="31" t="s">
        <v>2285</v>
      </c>
      <c r="E4424" s="31">
        <v>2</v>
      </c>
      <c r="F4424" s="31" t="s">
        <v>2222</v>
      </c>
      <c r="G4424" s="31">
        <v>11</v>
      </c>
      <c r="H4424" s="31" t="s">
        <v>33</v>
      </c>
      <c r="I4424" s="32">
        <v>1</v>
      </c>
      <c r="J4424" s="83" t="s">
        <v>34</v>
      </c>
      <c r="K4424" s="98">
        <v>380</v>
      </c>
      <c r="L4424" s="98">
        <v>380</v>
      </c>
      <c r="M4424" s="98">
        <f>K4424-L4424</f>
        <v>0</v>
      </c>
      <c r="N4424" s="83" t="s">
        <v>2353</v>
      </c>
      <c r="O4424" s="98">
        <v>54000</v>
      </c>
      <c r="P4424" s="81"/>
      <c r="Q4424" s="33"/>
      <c r="R4424" s="39" t="s">
        <v>2313</v>
      </c>
    </row>
    <row r="4425" spans="1:18" ht="18" customHeight="1" x14ac:dyDescent="0.15">
      <c r="A4425" s="30">
        <v>10</v>
      </c>
      <c r="B4425" s="31" t="s">
        <v>2023</v>
      </c>
      <c r="C4425" s="31">
        <v>3</v>
      </c>
      <c r="D4425" s="31" t="s">
        <v>2285</v>
      </c>
      <c r="E4425" s="31">
        <v>2</v>
      </c>
      <c r="F4425" s="31" t="s">
        <v>2222</v>
      </c>
      <c r="G4425" s="31">
        <v>11</v>
      </c>
      <c r="H4425" s="31" t="s">
        <v>33</v>
      </c>
      <c r="I4425" s="31">
        <v>1</v>
      </c>
      <c r="J4425" s="84" t="s">
        <v>34</v>
      </c>
      <c r="K4425" s="98"/>
      <c r="L4425" s="98"/>
      <c r="M4425" s="98"/>
      <c r="N4425" s="83" t="s">
        <v>2354</v>
      </c>
      <c r="O4425" s="98">
        <v>312000</v>
      </c>
      <c r="P4425" s="81"/>
      <c r="Q4425" s="33"/>
      <c r="R4425" s="39" t="s">
        <v>2313</v>
      </c>
    </row>
    <row r="4426" spans="1:18" ht="18" customHeight="1" x14ac:dyDescent="0.15">
      <c r="A4426" s="30">
        <v>10</v>
      </c>
      <c r="B4426" s="31" t="s">
        <v>2023</v>
      </c>
      <c r="C4426" s="31">
        <v>3</v>
      </c>
      <c r="D4426" s="31" t="s">
        <v>2285</v>
      </c>
      <c r="E4426" s="31">
        <v>2</v>
      </c>
      <c r="F4426" s="31" t="s">
        <v>2222</v>
      </c>
      <c r="G4426" s="31">
        <v>11</v>
      </c>
      <c r="H4426" s="31" t="s">
        <v>33</v>
      </c>
      <c r="I4426" s="31">
        <v>1</v>
      </c>
      <c r="J4426" s="84" t="s">
        <v>34</v>
      </c>
      <c r="K4426" s="98"/>
      <c r="L4426" s="98"/>
      <c r="M4426" s="98"/>
      <c r="N4426" s="83" t="s">
        <v>2355</v>
      </c>
      <c r="O4426" s="98">
        <v>14000</v>
      </c>
      <c r="P4426" s="81"/>
      <c r="Q4426" s="33"/>
      <c r="R4426" s="39" t="s">
        <v>2313</v>
      </c>
    </row>
    <row r="4427" spans="1:18" ht="18" customHeight="1" x14ac:dyDescent="0.15">
      <c r="A4427" s="30">
        <v>10</v>
      </c>
      <c r="B4427" s="31" t="s">
        <v>2023</v>
      </c>
      <c r="C4427" s="31">
        <v>3</v>
      </c>
      <c r="D4427" s="31" t="s">
        <v>2285</v>
      </c>
      <c r="E4427" s="31">
        <v>2</v>
      </c>
      <c r="F4427" s="31" t="s">
        <v>2222</v>
      </c>
      <c r="G4427" s="31">
        <v>11</v>
      </c>
      <c r="H4427" s="31" t="s">
        <v>33</v>
      </c>
      <c r="I4427" s="32">
        <v>4</v>
      </c>
      <c r="J4427" s="83" t="s">
        <v>111</v>
      </c>
      <c r="K4427" s="98">
        <v>87</v>
      </c>
      <c r="L4427" s="98">
        <v>83</v>
      </c>
      <c r="M4427" s="98">
        <f>K4427-L4427</f>
        <v>4</v>
      </c>
      <c r="N4427" s="83" t="s">
        <v>2356</v>
      </c>
      <c r="O4427" s="98">
        <v>56000</v>
      </c>
      <c r="P4427" s="81"/>
      <c r="Q4427" s="33"/>
      <c r="R4427" s="39" t="s">
        <v>2313</v>
      </c>
    </row>
    <row r="4428" spans="1:18" ht="18" customHeight="1" x14ac:dyDescent="0.15">
      <c r="A4428" s="30">
        <v>10</v>
      </c>
      <c r="B4428" s="31" t="s">
        <v>2023</v>
      </c>
      <c r="C4428" s="31">
        <v>3</v>
      </c>
      <c r="D4428" s="31" t="s">
        <v>2285</v>
      </c>
      <c r="E4428" s="31">
        <v>2</v>
      </c>
      <c r="F4428" s="31" t="s">
        <v>2222</v>
      </c>
      <c r="G4428" s="31">
        <v>11</v>
      </c>
      <c r="H4428" s="31" t="s">
        <v>33</v>
      </c>
      <c r="I4428" s="31">
        <v>4</v>
      </c>
      <c r="J4428" s="84" t="s">
        <v>111</v>
      </c>
      <c r="K4428" s="98"/>
      <c r="L4428" s="98"/>
      <c r="M4428" s="98"/>
      <c r="N4428" s="83" t="s">
        <v>2357</v>
      </c>
      <c r="O4428" s="98">
        <v>31000</v>
      </c>
      <c r="P4428" s="81"/>
      <c r="Q4428" s="33"/>
      <c r="R4428" s="39" t="s">
        <v>2313</v>
      </c>
    </row>
    <row r="4429" spans="1:18" ht="18" customHeight="1" x14ac:dyDescent="0.15">
      <c r="A4429" s="30">
        <v>10</v>
      </c>
      <c r="B4429" s="31" t="s">
        <v>2023</v>
      </c>
      <c r="C4429" s="31">
        <v>3</v>
      </c>
      <c r="D4429" s="31" t="s">
        <v>2285</v>
      </c>
      <c r="E4429" s="31">
        <v>2</v>
      </c>
      <c r="F4429" s="31" t="s">
        <v>2222</v>
      </c>
      <c r="G4429" s="31">
        <v>11</v>
      </c>
      <c r="H4429" s="31" t="s">
        <v>33</v>
      </c>
      <c r="I4429" s="32">
        <v>6</v>
      </c>
      <c r="J4429" s="83" t="s">
        <v>48</v>
      </c>
      <c r="K4429" s="98">
        <v>180</v>
      </c>
      <c r="L4429" s="98">
        <v>180</v>
      </c>
      <c r="M4429" s="98">
        <f>K4429-L4429</f>
        <v>0</v>
      </c>
      <c r="N4429" s="83" t="s">
        <v>2358</v>
      </c>
      <c r="O4429" s="98">
        <v>30000</v>
      </c>
      <c r="P4429" s="81"/>
      <c r="Q4429" s="33"/>
      <c r="R4429" s="39" t="s">
        <v>2313</v>
      </c>
    </row>
    <row r="4430" spans="1:18" ht="18" customHeight="1" x14ac:dyDescent="0.15">
      <c r="A4430" s="30">
        <v>10</v>
      </c>
      <c r="B4430" s="31" t="s">
        <v>2023</v>
      </c>
      <c r="C4430" s="31">
        <v>3</v>
      </c>
      <c r="D4430" s="31" t="s">
        <v>2285</v>
      </c>
      <c r="E4430" s="31">
        <v>2</v>
      </c>
      <c r="F4430" s="31" t="s">
        <v>2222</v>
      </c>
      <c r="G4430" s="31">
        <v>11</v>
      </c>
      <c r="H4430" s="31" t="s">
        <v>33</v>
      </c>
      <c r="I4430" s="31">
        <v>6</v>
      </c>
      <c r="J4430" s="84" t="s">
        <v>48</v>
      </c>
      <c r="K4430" s="98"/>
      <c r="L4430" s="98"/>
      <c r="M4430" s="98"/>
      <c r="N4430" s="83" t="s">
        <v>2359</v>
      </c>
      <c r="O4430" s="98">
        <v>150000</v>
      </c>
      <c r="P4430" s="81"/>
      <c r="Q4430" s="33"/>
      <c r="R4430" s="39" t="s">
        <v>2313</v>
      </c>
    </row>
    <row r="4431" spans="1:18" ht="18" customHeight="1" x14ac:dyDescent="0.15">
      <c r="A4431" s="30">
        <v>10</v>
      </c>
      <c r="B4431" s="31" t="s">
        <v>2023</v>
      </c>
      <c r="C4431" s="31">
        <v>3</v>
      </c>
      <c r="D4431" s="31" t="s">
        <v>2285</v>
      </c>
      <c r="E4431" s="31">
        <v>2</v>
      </c>
      <c r="F4431" s="31" t="s">
        <v>2222</v>
      </c>
      <c r="G4431" s="32">
        <v>12</v>
      </c>
      <c r="H4431" s="32" t="s">
        <v>36</v>
      </c>
      <c r="I4431" s="32"/>
      <c r="J4431" s="83"/>
      <c r="K4431" s="98"/>
      <c r="L4431" s="98"/>
      <c r="M4431" s="98"/>
      <c r="N4431" s="83"/>
      <c r="O4431" s="33"/>
      <c r="P4431" s="81"/>
      <c r="Q4431" s="33"/>
      <c r="R4431" s="39" t="s">
        <v>2313</v>
      </c>
    </row>
    <row r="4432" spans="1:18" ht="18" customHeight="1" x14ac:dyDescent="0.15">
      <c r="A4432" s="30">
        <v>10</v>
      </c>
      <c r="B4432" s="31" t="s">
        <v>2023</v>
      </c>
      <c r="C4432" s="31">
        <v>3</v>
      </c>
      <c r="D4432" s="31" t="s">
        <v>2285</v>
      </c>
      <c r="E4432" s="31">
        <v>2</v>
      </c>
      <c r="F4432" s="31" t="s">
        <v>2222</v>
      </c>
      <c r="G4432" s="31">
        <v>12</v>
      </c>
      <c r="H4432" s="31" t="s">
        <v>36</v>
      </c>
      <c r="I4432" s="32">
        <v>1</v>
      </c>
      <c r="J4432" s="83" t="s">
        <v>37</v>
      </c>
      <c r="K4432" s="98">
        <v>30</v>
      </c>
      <c r="L4432" s="98">
        <v>30</v>
      </c>
      <c r="M4432" s="98">
        <f>K4432-L4432</f>
        <v>0</v>
      </c>
      <c r="N4432" s="83" t="s">
        <v>3894</v>
      </c>
      <c r="O4432" s="98">
        <v>30000</v>
      </c>
      <c r="P4432" s="81"/>
      <c r="Q4432" s="33"/>
      <c r="R4432" s="39" t="s">
        <v>2313</v>
      </c>
    </row>
    <row r="4433" spans="1:18" ht="18" customHeight="1" x14ac:dyDescent="0.15">
      <c r="A4433" s="30">
        <v>10</v>
      </c>
      <c r="B4433" s="31" t="s">
        <v>2023</v>
      </c>
      <c r="C4433" s="31">
        <v>3</v>
      </c>
      <c r="D4433" s="31" t="s">
        <v>2285</v>
      </c>
      <c r="E4433" s="31">
        <v>2</v>
      </c>
      <c r="F4433" s="31" t="s">
        <v>2222</v>
      </c>
      <c r="G4433" s="32">
        <v>14</v>
      </c>
      <c r="H4433" s="32" t="s">
        <v>40</v>
      </c>
      <c r="I4433" s="32"/>
      <c r="J4433" s="83"/>
      <c r="K4433" s="98"/>
      <c r="L4433" s="98"/>
      <c r="M4433" s="98"/>
      <c r="N4433" s="83"/>
      <c r="O4433" s="33"/>
      <c r="P4433" s="81"/>
      <c r="Q4433" s="33"/>
      <c r="R4433" s="39" t="s">
        <v>2313</v>
      </c>
    </row>
    <row r="4434" spans="1:18" ht="18" customHeight="1" x14ac:dyDescent="0.15">
      <c r="A4434" s="30">
        <v>10</v>
      </c>
      <c r="B4434" s="31" t="s">
        <v>2023</v>
      </c>
      <c r="C4434" s="31">
        <v>3</v>
      </c>
      <c r="D4434" s="31" t="s">
        <v>2285</v>
      </c>
      <c r="E4434" s="31">
        <v>2</v>
      </c>
      <c r="F4434" s="31" t="s">
        <v>2222</v>
      </c>
      <c r="G4434" s="31">
        <v>14</v>
      </c>
      <c r="H4434" s="31" t="s">
        <v>40</v>
      </c>
      <c r="I4434" s="32">
        <v>1</v>
      </c>
      <c r="J4434" s="83" t="s">
        <v>41</v>
      </c>
      <c r="K4434" s="98">
        <v>3175</v>
      </c>
      <c r="L4434" s="98">
        <v>2464</v>
      </c>
      <c r="M4434" s="98">
        <f>K4434-L4434</f>
        <v>711</v>
      </c>
      <c r="N4434" s="83" t="s">
        <v>2360</v>
      </c>
      <c r="O4434" s="98">
        <v>3175000</v>
      </c>
      <c r="P4434" s="81"/>
      <c r="Q4434" s="33"/>
      <c r="R4434" s="39" t="s">
        <v>2313</v>
      </c>
    </row>
    <row r="4435" spans="1:18" ht="18" customHeight="1" x14ac:dyDescent="0.15">
      <c r="A4435" s="30">
        <v>10</v>
      </c>
      <c r="B4435" s="31" t="s">
        <v>2023</v>
      </c>
      <c r="C4435" s="31">
        <v>3</v>
      </c>
      <c r="D4435" s="31" t="s">
        <v>2285</v>
      </c>
      <c r="E4435" s="31">
        <v>2</v>
      </c>
      <c r="F4435" s="31" t="s">
        <v>2222</v>
      </c>
      <c r="G4435" s="32">
        <v>18</v>
      </c>
      <c r="H4435" s="32" t="s">
        <v>125</v>
      </c>
      <c r="I4435" s="32"/>
      <c r="J4435" s="83"/>
      <c r="K4435" s="98"/>
      <c r="L4435" s="98"/>
      <c r="M4435" s="98"/>
      <c r="N4435" s="83"/>
      <c r="O4435" s="33"/>
      <c r="P4435" s="81"/>
      <c r="Q4435" s="33"/>
      <c r="R4435" s="39" t="s">
        <v>2313</v>
      </c>
    </row>
    <row r="4436" spans="1:18" ht="18" customHeight="1" x14ac:dyDescent="0.15">
      <c r="A4436" s="30">
        <v>10</v>
      </c>
      <c r="B4436" s="31" t="s">
        <v>2023</v>
      </c>
      <c r="C4436" s="31">
        <v>3</v>
      </c>
      <c r="D4436" s="31" t="s">
        <v>2285</v>
      </c>
      <c r="E4436" s="31">
        <v>2</v>
      </c>
      <c r="F4436" s="31" t="s">
        <v>2222</v>
      </c>
      <c r="G4436" s="31">
        <v>18</v>
      </c>
      <c r="H4436" s="31" t="s">
        <v>125</v>
      </c>
      <c r="I4436" s="32">
        <v>41</v>
      </c>
      <c r="J4436" s="83" t="s">
        <v>2235</v>
      </c>
      <c r="K4436" s="98">
        <v>898</v>
      </c>
      <c r="L4436" s="98">
        <v>664</v>
      </c>
      <c r="M4436" s="98">
        <f>K4436-L4436</f>
        <v>234</v>
      </c>
      <c r="N4436" s="83" t="s">
        <v>2361</v>
      </c>
      <c r="O4436" s="98">
        <v>250000</v>
      </c>
      <c r="P4436" s="81"/>
      <c r="Q4436" s="33"/>
      <c r="R4436" s="39" t="s">
        <v>2313</v>
      </c>
    </row>
    <row r="4437" spans="1:18" ht="18" customHeight="1" x14ac:dyDescent="0.15">
      <c r="A4437" s="30">
        <v>10</v>
      </c>
      <c r="B4437" s="31" t="s">
        <v>2023</v>
      </c>
      <c r="C4437" s="31">
        <v>3</v>
      </c>
      <c r="D4437" s="31" t="s">
        <v>2285</v>
      </c>
      <c r="E4437" s="31">
        <v>2</v>
      </c>
      <c r="F4437" s="31" t="s">
        <v>2222</v>
      </c>
      <c r="G4437" s="31">
        <v>18</v>
      </c>
      <c r="H4437" s="31" t="s">
        <v>125</v>
      </c>
      <c r="I4437" s="31">
        <v>41</v>
      </c>
      <c r="J4437" s="84" t="s">
        <v>2235</v>
      </c>
      <c r="K4437" s="98"/>
      <c r="L4437" s="98"/>
      <c r="M4437" s="98"/>
      <c r="N4437" s="83" t="s">
        <v>2362</v>
      </c>
      <c r="O4437" s="98">
        <v>648000</v>
      </c>
      <c r="P4437" s="81"/>
      <c r="Q4437" s="33"/>
      <c r="R4437" s="39" t="s">
        <v>2313</v>
      </c>
    </row>
    <row r="4438" spans="1:18" ht="18" customHeight="1" x14ac:dyDescent="0.15">
      <c r="A4438" s="30">
        <v>10</v>
      </c>
      <c r="B4438" s="31" t="s">
        <v>2023</v>
      </c>
      <c r="C4438" s="31">
        <v>3</v>
      </c>
      <c r="D4438" s="31" t="s">
        <v>2285</v>
      </c>
      <c r="E4438" s="31">
        <v>2</v>
      </c>
      <c r="F4438" s="31" t="s">
        <v>2222</v>
      </c>
      <c r="G4438" s="31">
        <v>18</v>
      </c>
      <c r="H4438" s="31" t="s">
        <v>125</v>
      </c>
      <c r="I4438" s="32">
        <v>51</v>
      </c>
      <c r="J4438" s="83" t="s">
        <v>1184</v>
      </c>
      <c r="K4438" s="98">
        <v>200</v>
      </c>
      <c r="L4438" s="98">
        <v>200</v>
      </c>
      <c r="M4438" s="98">
        <f>K4438-L4438</f>
        <v>0</v>
      </c>
      <c r="N4438" s="83" t="s">
        <v>2363</v>
      </c>
      <c r="O4438" s="98">
        <v>200000</v>
      </c>
      <c r="P4438" s="81"/>
      <c r="Q4438" s="33"/>
      <c r="R4438" s="39" t="s">
        <v>2313</v>
      </c>
    </row>
    <row r="4439" spans="1:18" s="6" customFormat="1" ht="18" customHeight="1" x14ac:dyDescent="0.15">
      <c r="A4439" s="13">
        <v>10</v>
      </c>
      <c r="B4439" s="14" t="s">
        <v>3104</v>
      </c>
      <c r="C4439" s="19">
        <v>3</v>
      </c>
      <c r="D4439" s="14" t="s">
        <v>2285</v>
      </c>
      <c r="E4439" s="20">
        <v>2</v>
      </c>
      <c r="F4439" s="21" t="s">
        <v>3113</v>
      </c>
      <c r="G4439" s="20"/>
      <c r="H4439" s="21"/>
      <c r="I4439" s="20"/>
      <c r="J4439" s="20"/>
      <c r="K4439" s="22">
        <f>IF(C4439="",SUMIFS($K4440:$K$6096,$A4440:$A$6096,A4439,$E4440:$E$6096,""),IF(E4439="",SUMIFS($K4440:$K$6096,$A4440:$A$6096,A4439,$C4440:$C$6096,C4439,$G4440:$G$6096,""),IF(G4439="",SUMIFS($K4440:$K$6096,$A4440:$A$6096,A4439,$C4440:$C$6096,C4439,$E4440:$E$6096,E4439,$R4440:$R$6096,R4439),IF(I4439="",SUMIFS($K4440:$K$6096,$A4440:$A$6096,A4439,$C4440:$C$6096,C4439,$E4440:$E$6096,E4439,$G4440:$G$6096,G4439,$R4440:$R$6096,R4439),0))))</f>
        <v>871</v>
      </c>
      <c r="L4439" s="22">
        <f>IF(C4439="",SUMIFS($L4440:$L$6096,$A4440:$A$6096,A4439,$E4440:$E$6096,""),IF(E4439="",SUMIFS($L4440:$L$6096,$A4440:$A$6096,A4439,$C4440:$C$6096,C4439,$G4440:$G$6096,""),IF(G4439="",SUMIFS($L4440:$L$6096,$A4440:$A$6096,A4439,$C4440:$C$6096,C4439,$E4440:$E$6096,E4439,$R4440:$R$6096,R4439),IF(I4439="",SUMIFS($L4440:$L$6096,$A4440:$A$6096,A4439,$C4440:$C$6096,C4439,$E4440:$E$6096,E4439,$G4440:$G$6096,G4439,$R4440:$R$6096,R4439),0))))</f>
        <v>843</v>
      </c>
      <c r="M4439" s="22">
        <f t="shared" ref="M4439" si="278">K4439-L4439</f>
        <v>28</v>
      </c>
      <c r="N4439" s="77"/>
      <c r="O4439" s="23"/>
      <c r="P4439" s="60"/>
      <c r="Q4439" s="73">
        <f>IF(C4439="",SUMIFS($Q4440:$Q$6096,$A4440:$A$6096,A4439,$E4440:$E$6096,""),IF(E4439="",SUMIFS($Q4440:$Q$6096,$A4440:$A$6096,A4439,$C4440:$C$6096,C4439,$G4440:$G$6096,""),IF(G4439="",SUMIFS($Q4440:$Q$6096,$A4440:$A$6096,A4439,$C4440:$C$6096,C4439,$E4440:$E$6096,E4439,$R4440:$R$6096,R4439),IF(I4439="",SUMIFS($Q4440:$Q$6096,$A4440:$A$6096,A4439,$C4440:$C$6096,C4439,$E4440:$E$6096,E4439,$G4440:$G$6096,G4439,$R4440:$R$6096,R4439),0))))</f>
        <v>0</v>
      </c>
      <c r="R4439" s="61" t="s">
        <v>3115</v>
      </c>
    </row>
    <row r="4440" spans="1:18" ht="18" customHeight="1" x14ac:dyDescent="0.15">
      <c r="A4440" s="30">
        <v>10</v>
      </c>
      <c r="B4440" s="31" t="s">
        <v>2023</v>
      </c>
      <c r="C4440" s="31">
        <v>3</v>
      </c>
      <c r="D4440" s="31" t="s">
        <v>2285</v>
      </c>
      <c r="E4440" s="31">
        <v>2</v>
      </c>
      <c r="F4440" s="31" t="s">
        <v>2222</v>
      </c>
      <c r="G4440" s="32">
        <v>8</v>
      </c>
      <c r="H4440" s="32" t="s">
        <v>77</v>
      </c>
      <c r="I4440" s="32"/>
      <c r="J4440" s="83"/>
      <c r="K4440" s="98"/>
      <c r="L4440" s="98"/>
      <c r="M4440" s="98"/>
      <c r="N4440" s="83"/>
      <c r="O4440" s="33"/>
      <c r="P4440" s="81"/>
      <c r="Q4440" s="33"/>
      <c r="R4440" s="39" t="s">
        <v>2326</v>
      </c>
    </row>
    <row r="4441" spans="1:18" ht="18" customHeight="1" x14ac:dyDescent="0.15">
      <c r="A4441" s="30">
        <v>10</v>
      </c>
      <c r="B4441" s="31" t="s">
        <v>2023</v>
      </c>
      <c r="C4441" s="31">
        <v>3</v>
      </c>
      <c r="D4441" s="31" t="s">
        <v>2285</v>
      </c>
      <c r="E4441" s="31">
        <v>2</v>
      </c>
      <c r="F4441" s="31" t="s">
        <v>2222</v>
      </c>
      <c r="G4441" s="31">
        <v>8</v>
      </c>
      <c r="H4441" s="31" t="s">
        <v>77</v>
      </c>
      <c r="I4441" s="32">
        <v>11</v>
      </c>
      <c r="J4441" s="83" t="s">
        <v>78</v>
      </c>
      <c r="K4441" s="98">
        <v>24</v>
      </c>
      <c r="L4441" s="98">
        <v>24</v>
      </c>
      <c r="M4441" s="98">
        <f>K4441-L4441</f>
        <v>0</v>
      </c>
      <c r="N4441" s="83" t="s">
        <v>2364</v>
      </c>
      <c r="O4441" s="98">
        <v>24000</v>
      </c>
      <c r="P4441" s="81"/>
      <c r="Q4441" s="33"/>
      <c r="R4441" s="39" t="s">
        <v>2326</v>
      </c>
    </row>
    <row r="4442" spans="1:18" ht="18" customHeight="1" x14ac:dyDescent="0.15">
      <c r="A4442" s="30">
        <v>10</v>
      </c>
      <c r="B4442" s="31" t="s">
        <v>2023</v>
      </c>
      <c r="C4442" s="31">
        <v>3</v>
      </c>
      <c r="D4442" s="31" t="s">
        <v>2285</v>
      </c>
      <c r="E4442" s="31">
        <v>2</v>
      </c>
      <c r="F4442" s="31" t="s">
        <v>2222</v>
      </c>
      <c r="G4442" s="32">
        <v>11</v>
      </c>
      <c r="H4442" s="32" t="s">
        <v>33</v>
      </c>
      <c r="I4442" s="32"/>
      <c r="J4442" s="83"/>
      <c r="K4442" s="98"/>
      <c r="L4442" s="98"/>
      <c r="M4442" s="98"/>
      <c r="N4442" s="83"/>
      <c r="O4442" s="33"/>
      <c r="P4442" s="81"/>
      <c r="Q4442" s="33"/>
      <c r="R4442" s="39" t="s">
        <v>2326</v>
      </c>
    </row>
    <row r="4443" spans="1:18" ht="18" customHeight="1" x14ac:dyDescent="0.15">
      <c r="A4443" s="30">
        <v>10</v>
      </c>
      <c r="B4443" s="31" t="s">
        <v>2023</v>
      </c>
      <c r="C4443" s="31">
        <v>3</v>
      </c>
      <c r="D4443" s="31" t="s">
        <v>2285</v>
      </c>
      <c r="E4443" s="31">
        <v>2</v>
      </c>
      <c r="F4443" s="31" t="s">
        <v>2222</v>
      </c>
      <c r="G4443" s="31">
        <v>11</v>
      </c>
      <c r="H4443" s="31" t="s">
        <v>33</v>
      </c>
      <c r="I4443" s="32">
        <v>1</v>
      </c>
      <c r="J4443" s="83" t="s">
        <v>34</v>
      </c>
      <c r="K4443" s="98">
        <v>80</v>
      </c>
      <c r="L4443" s="98">
        <v>110</v>
      </c>
      <c r="M4443" s="98">
        <f>K4443-L4443</f>
        <v>-30</v>
      </c>
      <c r="N4443" s="83" t="s">
        <v>2365</v>
      </c>
      <c r="O4443" s="98">
        <v>50000</v>
      </c>
      <c r="P4443" s="81"/>
      <c r="Q4443" s="33"/>
      <c r="R4443" s="39" t="s">
        <v>2326</v>
      </c>
    </row>
    <row r="4444" spans="1:18" ht="18" customHeight="1" x14ac:dyDescent="0.15">
      <c r="A4444" s="30">
        <v>10</v>
      </c>
      <c r="B4444" s="31" t="s">
        <v>2023</v>
      </c>
      <c r="C4444" s="31">
        <v>3</v>
      </c>
      <c r="D4444" s="31" t="s">
        <v>2285</v>
      </c>
      <c r="E4444" s="31">
        <v>2</v>
      </c>
      <c r="F4444" s="31" t="s">
        <v>2222</v>
      </c>
      <c r="G4444" s="31">
        <v>11</v>
      </c>
      <c r="H4444" s="31" t="s">
        <v>33</v>
      </c>
      <c r="I4444" s="31">
        <v>1</v>
      </c>
      <c r="J4444" s="84" t="s">
        <v>34</v>
      </c>
      <c r="K4444" s="98"/>
      <c r="L4444" s="98"/>
      <c r="M4444" s="98"/>
      <c r="N4444" s="83" t="s">
        <v>2366</v>
      </c>
      <c r="O4444" s="98">
        <v>20000</v>
      </c>
      <c r="P4444" s="81"/>
      <c r="Q4444" s="33"/>
      <c r="R4444" s="39" t="s">
        <v>2326</v>
      </c>
    </row>
    <row r="4445" spans="1:18" ht="18" customHeight="1" x14ac:dyDescent="0.15">
      <c r="A4445" s="30">
        <v>10</v>
      </c>
      <c r="B4445" s="31" t="s">
        <v>2023</v>
      </c>
      <c r="C4445" s="31">
        <v>3</v>
      </c>
      <c r="D4445" s="31" t="s">
        <v>2285</v>
      </c>
      <c r="E4445" s="31">
        <v>2</v>
      </c>
      <c r="F4445" s="31" t="s">
        <v>2222</v>
      </c>
      <c r="G4445" s="31">
        <v>11</v>
      </c>
      <c r="H4445" s="31" t="s">
        <v>33</v>
      </c>
      <c r="I4445" s="31">
        <v>1</v>
      </c>
      <c r="J4445" s="84" t="s">
        <v>34</v>
      </c>
      <c r="K4445" s="98"/>
      <c r="L4445" s="98"/>
      <c r="M4445" s="98"/>
      <c r="N4445" s="83" t="s">
        <v>2367</v>
      </c>
      <c r="O4445" s="98">
        <v>10000</v>
      </c>
      <c r="P4445" s="81"/>
      <c r="Q4445" s="33"/>
      <c r="R4445" s="39" t="s">
        <v>2326</v>
      </c>
    </row>
    <row r="4446" spans="1:18" ht="18" customHeight="1" x14ac:dyDescent="0.15">
      <c r="A4446" s="30">
        <v>10</v>
      </c>
      <c r="B4446" s="31" t="s">
        <v>2023</v>
      </c>
      <c r="C4446" s="31">
        <v>3</v>
      </c>
      <c r="D4446" s="31" t="s">
        <v>2285</v>
      </c>
      <c r="E4446" s="31">
        <v>2</v>
      </c>
      <c r="F4446" s="31" t="s">
        <v>2222</v>
      </c>
      <c r="G4446" s="31">
        <v>11</v>
      </c>
      <c r="H4446" s="31" t="s">
        <v>33</v>
      </c>
      <c r="I4446" s="32">
        <v>6</v>
      </c>
      <c r="J4446" s="83" t="s">
        <v>48</v>
      </c>
      <c r="K4446" s="98">
        <v>5</v>
      </c>
      <c r="L4446" s="98">
        <v>5</v>
      </c>
      <c r="M4446" s="98">
        <f>K4446-L4446</f>
        <v>0</v>
      </c>
      <c r="N4446" s="83" t="s">
        <v>2368</v>
      </c>
      <c r="O4446" s="98">
        <v>5000</v>
      </c>
      <c r="P4446" s="81"/>
      <c r="Q4446" s="33"/>
      <c r="R4446" s="39" t="s">
        <v>2326</v>
      </c>
    </row>
    <row r="4447" spans="1:18" ht="18" customHeight="1" x14ac:dyDescent="0.15">
      <c r="A4447" s="30">
        <v>10</v>
      </c>
      <c r="B4447" s="31" t="s">
        <v>2023</v>
      </c>
      <c r="C4447" s="31">
        <v>3</v>
      </c>
      <c r="D4447" s="31" t="s">
        <v>2285</v>
      </c>
      <c r="E4447" s="31">
        <v>2</v>
      </c>
      <c r="F4447" s="31" t="s">
        <v>2222</v>
      </c>
      <c r="G4447" s="32">
        <v>12</v>
      </c>
      <c r="H4447" s="32" t="s">
        <v>36</v>
      </c>
      <c r="I4447" s="32"/>
      <c r="J4447" s="83"/>
      <c r="K4447" s="98"/>
      <c r="L4447" s="98"/>
      <c r="M4447" s="98"/>
      <c r="N4447" s="83"/>
      <c r="O4447" s="33"/>
      <c r="P4447" s="81"/>
      <c r="Q4447" s="33"/>
      <c r="R4447" s="39" t="s">
        <v>2326</v>
      </c>
    </row>
    <row r="4448" spans="1:18" ht="18" customHeight="1" x14ac:dyDescent="0.15">
      <c r="A4448" s="30">
        <v>10</v>
      </c>
      <c r="B4448" s="31" t="s">
        <v>2023</v>
      </c>
      <c r="C4448" s="31">
        <v>3</v>
      </c>
      <c r="D4448" s="31" t="s">
        <v>2285</v>
      </c>
      <c r="E4448" s="31">
        <v>2</v>
      </c>
      <c r="F4448" s="31" t="s">
        <v>2222</v>
      </c>
      <c r="G4448" s="31">
        <v>12</v>
      </c>
      <c r="H4448" s="31" t="s">
        <v>36</v>
      </c>
      <c r="I4448" s="32">
        <v>1</v>
      </c>
      <c r="J4448" s="83" t="s">
        <v>37</v>
      </c>
      <c r="K4448" s="98">
        <v>36</v>
      </c>
      <c r="L4448" s="98">
        <v>36</v>
      </c>
      <c r="M4448" s="98">
        <f>K4448-L4448</f>
        <v>0</v>
      </c>
      <c r="N4448" s="83" t="s">
        <v>3895</v>
      </c>
      <c r="O4448" s="98">
        <v>36000</v>
      </c>
      <c r="P4448" s="81"/>
      <c r="Q4448" s="33"/>
      <c r="R4448" s="39" t="s">
        <v>2326</v>
      </c>
    </row>
    <row r="4449" spans="1:18" ht="18" customHeight="1" x14ac:dyDescent="0.15">
      <c r="A4449" s="30">
        <v>10</v>
      </c>
      <c r="B4449" s="31" t="s">
        <v>2023</v>
      </c>
      <c r="C4449" s="31">
        <v>3</v>
      </c>
      <c r="D4449" s="31" t="s">
        <v>2285</v>
      </c>
      <c r="E4449" s="31">
        <v>2</v>
      </c>
      <c r="F4449" s="31" t="s">
        <v>2222</v>
      </c>
      <c r="G4449" s="32">
        <v>14</v>
      </c>
      <c r="H4449" s="32" t="s">
        <v>40</v>
      </c>
      <c r="I4449" s="32"/>
      <c r="J4449" s="83"/>
      <c r="K4449" s="98"/>
      <c r="L4449" s="98"/>
      <c r="M4449" s="98"/>
      <c r="N4449" s="83"/>
      <c r="O4449" s="33"/>
      <c r="P4449" s="81"/>
      <c r="Q4449" s="33"/>
      <c r="R4449" s="39" t="s">
        <v>2326</v>
      </c>
    </row>
    <row r="4450" spans="1:18" ht="18" customHeight="1" x14ac:dyDescent="0.15">
      <c r="A4450" s="30">
        <v>10</v>
      </c>
      <c r="B4450" s="31" t="s">
        <v>2023</v>
      </c>
      <c r="C4450" s="31">
        <v>3</v>
      </c>
      <c r="D4450" s="31" t="s">
        <v>2285</v>
      </c>
      <c r="E4450" s="31">
        <v>2</v>
      </c>
      <c r="F4450" s="31" t="s">
        <v>2222</v>
      </c>
      <c r="G4450" s="31">
        <v>14</v>
      </c>
      <c r="H4450" s="31" t="s">
        <v>40</v>
      </c>
      <c r="I4450" s="32">
        <v>1</v>
      </c>
      <c r="J4450" s="83" t="s">
        <v>41</v>
      </c>
      <c r="K4450" s="98">
        <v>576</v>
      </c>
      <c r="L4450" s="98">
        <v>518</v>
      </c>
      <c r="M4450" s="98">
        <f>K4450-L4450</f>
        <v>58</v>
      </c>
      <c r="N4450" s="83" t="s">
        <v>2369</v>
      </c>
      <c r="O4450" s="98">
        <v>536000</v>
      </c>
      <c r="P4450" s="81"/>
      <c r="Q4450" s="33"/>
      <c r="R4450" s="39" t="s">
        <v>2326</v>
      </c>
    </row>
    <row r="4451" spans="1:18" ht="18" customHeight="1" x14ac:dyDescent="0.15">
      <c r="A4451" s="30">
        <v>10</v>
      </c>
      <c r="B4451" s="31" t="s">
        <v>2023</v>
      </c>
      <c r="C4451" s="31">
        <v>3</v>
      </c>
      <c r="D4451" s="31" t="s">
        <v>2285</v>
      </c>
      <c r="E4451" s="31">
        <v>2</v>
      </c>
      <c r="F4451" s="31" t="s">
        <v>2222</v>
      </c>
      <c r="G4451" s="31">
        <v>14</v>
      </c>
      <c r="H4451" s="31" t="s">
        <v>40</v>
      </c>
      <c r="I4451" s="31">
        <v>1</v>
      </c>
      <c r="J4451" s="84" t="s">
        <v>41</v>
      </c>
      <c r="K4451" s="98"/>
      <c r="L4451" s="98"/>
      <c r="M4451" s="98"/>
      <c r="N4451" s="83" t="s">
        <v>2370</v>
      </c>
      <c r="O4451" s="98">
        <v>40000</v>
      </c>
      <c r="P4451" s="81"/>
      <c r="Q4451" s="33"/>
      <c r="R4451" s="39" t="s">
        <v>2326</v>
      </c>
    </row>
    <row r="4452" spans="1:18" ht="18" customHeight="1" x14ac:dyDescent="0.15">
      <c r="A4452" s="30">
        <v>10</v>
      </c>
      <c r="B4452" s="31" t="s">
        <v>2023</v>
      </c>
      <c r="C4452" s="31">
        <v>3</v>
      </c>
      <c r="D4452" s="31" t="s">
        <v>2285</v>
      </c>
      <c r="E4452" s="31">
        <v>2</v>
      </c>
      <c r="F4452" s="31" t="s">
        <v>2222</v>
      </c>
      <c r="G4452" s="32">
        <v>18</v>
      </c>
      <c r="H4452" s="32" t="s">
        <v>125</v>
      </c>
      <c r="I4452" s="32"/>
      <c r="J4452" s="83"/>
      <c r="K4452" s="98"/>
      <c r="L4452" s="98"/>
      <c r="M4452" s="98"/>
      <c r="N4452" s="83"/>
      <c r="O4452" s="33"/>
      <c r="P4452" s="81"/>
      <c r="Q4452" s="33"/>
      <c r="R4452" s="39" t="s">
        <v>2326</v>
      </c>
    </row>
    <row r="4453" spans="1:18" ht="18" customHeight="1" x14ac:dyDescent="0.15">
      <c r="A4453" s="30">
        <v>10</v>
      </c>
      <c r="B4453" s="31" t="s">
        <v>2023</v>
      </c>
      <c r="C4453" s="31">
        <v>3</v>
      </c>
      <c r="D4453" s="31" t="s">
        <v>2285</v>
      </c>
      <c r="E4453" s="31">
        <v>2</v>
      </c>
      <c r="F4453" s="31" t="s">
        <v>2222</v>
      </c>
      <c r="G4453" s="31">
        <v>18</v>
      </c>
      <c r="H4453" s="31" t="s">
        <v>125</v>
      </c>
      <c r="I4453" s="32">
        <v>51</v>
      </c>
      <c r="J4453" s="83" t="s">
        <v>1184</v>
      </c>
      <c r="K4453" s="98">
        <v>150</v>
      </c>
      <c r="L4453" s="98">
        <v>150</v>
      </c>
      <c r="M4453" s="98">
        <f>K4453-L4453</f>
        <v>0</v>
      </c>
      <c r="N4453" s="83" t="s">
        <v>2363</v>
      </c>
      <c r="O4453" s="98">
        <v>150000</v>
      </c>
      <c r="P4453" s="81"/>
      <c r="Q4453" s="33"/>
      <c r="R4453" s="39" t="s">
        <v>2326</v>
      </c>
    </row>
    <row r="4454" spans="1:18" s="12" customFormat="1" ht="18" customHeight="1" x14ac:dyDescent="0.15">
      <c r="A4454" s="13">
        <v>10</v>
      </c>
      <c r="B4454" s="14" t="s">
        <v>2023</v>
      </c>
      <c r="C4454" s="15">
        <v>4</v>
      </c>
      <c r="D4454" s="15" t="s">
        <v>2986</v>
      </c>
      <c r="E4454" s="16"/>
      <c r="F4454" s="15"/>
      <c r="G4454" s="16"/>
      <c r="H4454" s="15"/>
      <c r="I4454" s="16"/>
      <c r="J4454" s="16"/>
      <c r="K4454" s="17">
        <f>IF(C4454="",SUMIFS($K4455:$K$6096,$A4455:$A$6096,A4454,$E4455:$E$6096,""),IF(E4454="",SUMIFS($K4455:$K$6096,$A4455:$A$6096,A4454,$C4455:$C$6096,C4454,$G4455:$G$6096,""),IF(G4454="",SUMIFS($K4455:$K$6096,$A4455:$A$6096,A4454,$C4455:$C$6096,C4454,$E4455:$E$6096,E4454,$R4455:$R$6096,R4454),IF(I4454="",SUMIFS($K4455:$K$6096,$A4455:$A$6096,A4454,$C4455:$C$6096,C4454,$E4455:$E$6096,E4454,$G4455:$G$6096,G4454,$R4455:$R$6096,R4454),0))))</f>
        <v>2135</v>
      </c>
      <c r="L4454" s="17">
        <f>IF(C4454="",SUMIFS($L4455:$L$6096,$A4455:$A$6096,A4454,$E4455:$E$6096,""),IF(E4454="",SUMIFS($L4455:$L$6096,$A4455:$A$6096,A4454,$C4455:$C$6096,C4454,$G4455:$G$6096,""),IF(G4454="",SUMIFS($L4455:$L$6096,$A4455:$A$6096,A4454,$C4455:$C$6096,C4454,$E4455:$E$6096,E4454,$R4455:$R$6096,R4454),IF(I4454="",SUMIFS($L4455:$L$6096,$A4455:$A$6096,A4454,$C4455:$C$6096,C4454,$E4455:$E$6096,E4454,$G4455:$G$6096,G4454,$R4455:$R$6096,R4454),0))))</f>
        <v>5815</v>
      </c>
      <c r="M4454" s="17">
        <f t="shared" ref="M4454:M4455" si="279">K4454-L4454</f>
        <v>-3680</v>
      </c>
      <c r="N4454" s="58"/>
      <c r="O4454" s="72"/>
      <c r="P4454" s="18"/>
      <c r="Q4454" s="17">
        <f>IF(C4454="",SUMIFS($Q4455:$Q$6096,$A4455:$A$6096,A4454,$E4455:$E$6096,""),IF(E4454="",SUMIFS($Q4455:$Q$6096,$A4455:$A$6096,A4454,$C4455:$C$6096,C4454,$G4455:$G$6096,""),IF(G4454="",SUMIFS($Q4455:$Q$6096,$A4455:$A$6096,A4454,$C4455:$C$6096,C4454,$E4455:$E$6096,E4454,$R4455:$R$6096,R4454),IF(I4454="",SUMIFS($Q4455:$Q$6096,$A4455:$A$6096,A4454,$C4455:$C$6096,C4454,$E4455:$E$6096,E4454,$G4455:$G$6096,G4454,$R4455:$R$6096,R4454),0))))</f>
        <v>0</v>
      </c>
      <c r="R4454" s="59"/>
    </row>
    <row r="4455" spans="1:18" s="6" customFormat="1" ht="18" customHeight="1" x14ac:dyDescent="0.15">
      <c r="A4455" s="13">
        <v>10</v>
      </c>
      <c r="B4455" s="14" t="s">
        <v>3104</v>
      </c>
      <c r="C4455" s="19">
        <v>4</v>
      </c>
      <c r="D4455" s="14" t="s">
        <v>2371</v>
      </c>
      <c r="E4455" s="20">
        <v>1</v>
      </c>
      <c r="F4455" s="21" t="s">
        <v>3108</v>
      </c>
      <c r="G4455" s="20"/>
      <c r="H4455" s="21"/>
      <c r="I4455" s="20"/>
      <c r="J4455" s="20"/>
      <c r="K4455" s="22">
        <f>IF(C4455="",SUMIFS($K4456:$K$6096,$A4456:$A$6096,A4455,$E4456:$E$6096,""),IF(E4455="",SUMIFS($K4456:$K$6096,$A4456:$A$6096,A4455,$C4456:$C$6096,C4455,$G4456:$G$6096,""),IF(G4455="",SUMIFS($K4456:$K$6096,$A4456:$A$6096,A4455,$C4456:$C$6096,C4455,$E4456:$E$6096,E4455,$R4456:$R$6096,R4455),IF(I4455="",SUMIFS($K4456:$K$6096,$A4456:$A$6096,A4455,$C4456:$C$6096,C4455,$E4456:$E$6096,E4455,$G4456:$G$6096,G4455,$R4456:$R$6096,R4455),0))))</f>
        <v>1745</v>
      </c>
      <c r="L4455" s="22">
        <f>IF(C4455="",SUMIFS($L4456:$L$6096,$A4456:$A$6096,A4455,$E4456:$E$6096,""),IF(E4455="",SUMIFS($L4456:$L$6096,$A4456:$A$6096,A4455,$C4456:$C$6096,C4455,$G4456:$G$6096,""),IF(G4455="",SUMIFS($L4456:$L$6096,$A4456:$A$6096,A4455,$C4456:$C$6096,C4455,$E4456:$E$6096,E4455,$R4456:$R$6096,R4455),IF(I4455="",SUMIFS($L4456:$L$6096,$A4456:$A$6096,A4455,$C4456:$C$6096,C4455,$E4456:$E$6096,E4455,$G4456:$G$6096,G4455,$R4456:$R$6096,R4455),0))))</f>
        <v>5405</v>
      </c>
      <c r="M4455" s="22">
        <f t="shared" si="279"/>
        <v>-3660</v>
      </c>
      <c r="N4455" s="77"/>
      <c r="O4455" s="23"/>
      <c r="P4455" s="60"/>
      <c r="Q4455" s="73">
        <f>IF(C4455="",SUMIFS($Q4456:$Q$6096,$A4456:$A$6096,A4455,$E4456:$E$6096,""),IF(E4455="",SUMIFS($Q4456:$Q$6096,$A4456:$A$6096,A4455,$C4456:$C$6096,C4455,$G4456:$G$6096,""),IF(G4455="",SUMIFS($Q4456:$Q$6096,$A4456:$A$6096,A4455,$C4456:$C$6096,C4455,$E4456:$E$6096,E4455,$R4456:$R$6096,R4455),IF(I4455="",SUMIFS($Q4456:$Q$6096,$A4456:$A$6096,A4455,$C4456:$C$6096,C4455,$E4456:$E$6096,E4455,$G4456:$G$6096,G4455,$R4456:$R$6096,R4455),0))))</f>
        <v>0</v>
      </c>
      <c r="R4455" s="61" t="s">
        <v>3106</v>
      </c>
    </row>
    <row r="4456" spans="1:18" ht="18" customHeight="1" x14ac:dyDescent="0.15">
      <c r="A4456" s="30">
        <v>10</v>
      </c>
      <c r="B4456" s="31" t="s">
        <v>2023</v>
      </c>
      <c r="C4456" s="31">
        <v>4</v>
      </c>
      <c r="D4456" s="31" t="s">
        <v>2371</v>
      </c>
      <c r="E4456" s="31">
        <v>1</v>
      </c>
      <c r="F4456" s="31" t="s">
        <v>2098</v>
      </c>
      <c r="G4456" s="32">
        <v>13</v>
      </c>
      <c r="H4456" s="32" t="s">
        <v>39</v>
      </c>
      <c r="I4456" s="32"/>
      <c r="J4456" s="83"/>
      <c r="K4456" s="98"/>
      <c r="L4456" s="98"/>
      <c r="M4456" s="98"/>
      <c r="N4456" s="83"/>
      <c r="O4456" s="33"/>
      <c r="P4456" s="81"/>
      <c r="Q4456" s="33"/>
      <c r="R4456" s="39" t="s">
        <v>2027</v>
      </c>
    </row>
    <row r="4457" spans="1:18" ht="18" customHeight="1" x14ac:dyDescent="0.15">
      <c r="A4457" s="30">
        <v>10</v>
      </c>
      <c r="B4457" s="31" t="s">
        <v>2023</v>
      </c>
      <c r="C4457" s="31">
        <v>4</v>
      </c>
      <c r="D4457" s="31" t="s">
        <v>2371</v>
      </c>
      <c r="E4457" s="31">
        <v>1</v>
      </c>
      <c r="F4457" s="31" t="s">
        <v>2098</v>
      </c>
      <c r="G4457" s="31">
        <v>13</v>
      </c>
      <c r="H4457" s="31" t="s">
        <v>39</v>
      </c>
      <c r="I4457" s="32">
        <v>21</v>
      </c>
      <c r="J4457" s="83" t="s">
        <v>117</v>
      </c>
      <c r="K4457" s="98">
        <v>1730</v>
      </c>
      <c r="L4457" s="98">
        <v>5390</v>
      </c>
      <c r="M4457" s="98">
        <f>K4457-L4457</f>
        <v>-3660</v>
      </c>
      <c r="N4457" s="83" t="s">
        <v>2372</v>
      </c>
      <c r="O4457" s="98">
        <v>1729512</v>
      </c>
      <c r="P4457" s="81"/>
      <c r="Q4457" s="33"/>
      <c r="R4457" s="39" t="s">
        <v>2027</v>
      </c>
    </row>
    <row r="4458" spans="1:18" ht="18" customHeight="1" x14ac:dyDescent="0.15">
      <c r="A4458" s="30">
        <v>10</v>
      </c>
      <c r="B4458" s="31" t="s">
        <v>2023</v>
      </c>
      <c r="C4458" s="31">
        <v>4</v>
      </c>
      <c r="D4458" s="31" t="s">
        <v>2371</v>
      </c>
      <c r="E4458" s="31">
        <v>1</v>
      </c>
      <c r="F4458" s="31" t="s">
        <v>2098</v>
      </c>
      <c r="G4458" s="32">
        <v>19</v>
      </c>
      <c r="H4458" s="32" t="s">
        <v>42</v>
      </c>
      <c r="I4458" s="32"/>
      <c r="J4458" s="83"/>
      <c r="K4458" s="98"/>
      <c r="L4458" s="98"/>
      <c r="M4458" s="98"/>
      <c r="N4458" s="83"/>
      <c r="O4458" s="33"/>
      <c r="P4458" s="81"/>
      <c r="Q4458" s="33"/>
      <c r="R4458" s="39" t="s">
        <v>2027</v>
      </c>
    </row>
    <row r="4459" spans="1:18" ht="18" customHeight="1" x14ac:dyDescent="0.15">
      <c r="A4459" s="30">
        <v>10</v>
      </c>
      <c r="B4459" s="31" t="s">
        <v>2023</v>
      </c>
      <c r="C4459" s="31">
        <v>4</v>
      </c>
      <c r="D4459" s="31" t="s">
        <v>2371</v>
      </c>
      <c r="E4459" s="31">
        <v>1</v>
      </c>
      <c r="F4459" s="31" t="s">
        <v>2098</v>
      </c>
      <c r="G4459" s="31">
        <v>19</v>
      </c>
      <c r="H4459" s="31" t="s">
        <v>42</v>
      </c>
      <c r="I4459" s="32">
        <v>11</v>
      </c>
      <c r="J4459" s="83" t="s">
        <v>43</v>
      </c>
      <c r="K4459" s="98">
        <v>15</v>
      </c>
      <c r="L4459" s="98">
        <v>15</v>
      </c>
      <c r="M4459" s="98">
        <f>K4459-L4459</f>
        <v>0</v>
      </c>
      <c r="N4459" s="83" t="s">
        <v>2373</v>
      </c>
      <c r="O4459" s="98">
        <v>15000</v>
      </c>
      <c r="P4459" s="81"/>
      <c r="Q4459" s="33"/>
      <c r="R4459" s="39" t="s">
        <v>2027</v>
      </c>
    </row>
    <row r="4460" spans="1:18" s="6" customFormat="1" ht="18" customHeight="1" x14ac:dyDescent="0.15">
      <c r="A4460" s="13">
        <v>10</v>
      </c>
      <c r="B4460" s="14" t="s">
        <v>3104</v>
      </c>
      <c r="C4460" s="19">
        <v>4</v>
      </c>
      <c r="D4460" s="14" t="s">
        <v>2371</v>
      </c>
      <c r="E4460" s="20">
        <v>1</v>
      </c>
      <c r="F4460" s="21" t="s">
        <v>3108</v>
      </c>
      <c r="G4460" s="20"/>
      <c r="H4460" s="21"/>
      <c r="I4460" s="20"/>
      <c r="J4460" s="20"/>
      <c r="K4460" s="22">
        <f>IF(C4460="",SUMIFS($K4461:$K$6096,$A4461:$A$6096,A4460,$E4461:$E$6096,""),IF(E4460="",SUMIFS($K4461:$K$6096,$A4461:$A$6096,A4460,$C4461:$C$6096,C4460,$G4461:$G$6096,""),IF(G4460="",SUMIFS($K4461:$K$6096,$A4461:$A$6096,A4460,$C4461:$C$6096,C4460,$E4461:$E$6096,E4460,$R4461:$R$6096,R4460),IF(I4460="",SUMIFS($K4461:$K$6096,$A4461:$A$6096,A4460,$C4461:$C$6096,C4460,$E4461:$E$6096,E4460,$G4461:$G$6096,G4460,$R4461:$R$6096,R4460),0))))</f>
        <v>390</v>
      </c>
      <c r="L4460" s="22">
        <f>IF(C4460="",SUMIFS($L4461:$L$6096,$A4461:$A$6096,A4460,$E4461:$E$6096,""),IF(E4460="",SUMIFS($L4461:$L$6096,$A4461:$A$6096,A4460,$C4461:$C$6096,C4460,$G4461:$G$6096,""),IF(G4460="",SUMIFS($L4461:$L$6096,$A4461:$A$6096,A4460,$C4461:$C$6096,C4460,$E4461:$E$6096,E4460,$R4461:$R$6096,R4460),IF(I4460="",SUMIFS($L4461:$L$6096,$A4461:$A$6096,A4460,$C4461:$C$6096,C4460,$E4461:$E$6096,E4460,$G4461:$G$6096,G4460,$R4461:$R$6096,R4460),0))))</f>
        <v>410</v>
      </c>
      <c r="M4460" s="22">
        <f t="shared" ref="M4460" si="280">K4460-L4460</f>
        <v>-20</v>
      </c>
      <c r="N4460" s="77"/>
      <c r="O4460" s="23"/>
      <c r="P4460" s="60"/>
      <c r="Q4460" s="73">
        <f>IF(C4460="",SUMIFS($Q4461:$Q$6096,$A4461:$A$6096,A4460,$E4461:$E$6096,""),IF(E4460="",SUMIFS($Q4461:$Q$6096,$A4461:$A$6096,A4460,$C4461:$C$6096,C4460,$G4461:$G$6096,""),IF(G4460="",SUMIFS($Q4461:$Q$6096,$A4461:$A$6096,A4460,$C4461:$C$6096,C4460,$E4461:$E$6096,E4460,$R4461:$R$6096,R4460),IF(I4460="",SUMIFS($Q4461:$Q$6096,$A4461:$A$6096,A4460,$C4461:$C$6096,C4460,$E4461:$E$6096,E4460,$G4461:$G$6096,G4460,$R4461:$R$6096,R4460),0))))</f>
        <v>0</v>
      </c>
      <c r="R4460" s="61" t="s">
        <v>4922</v>
      </c>
    </row>
    <row r="4461" spans="1:18" ht="18" customHeight="1" x14ac:dyDescent="0.15">
      <c r="A4461" s="30">
        <v>10</v>
      </c>
      <c r="B4461" s="31" t="s">
        <v>2023</v>
      </c>
      <c r="C4461" s="31">
        <v>4</v>
      </c>
      <c r="D4461" s="31" t="s">
        <v>2371</v>
      </c>
      <c r="E4461" s="31">
        <v>1</v>
      </c>
      <c r="F4461" s="31" t="s">
        <v>2098</v>
      </c>
      <c r="G4461" s="32">
        <v>11</v>
      </c>
      <c r="H4461" s="32" t="s">
        <v>33</v>
      </c>
      <c r="I4461" s="32"/>
      <c r="J4461" s="83"/>
      <c r="K4461" s="98"/>
      <c r="L4461" s="98"/>
      <c r="M4461" s="98"/>
      <c r="N4461" s="83"/>
      <c r="O4461" s="33"/>
      <c r="P4461" s="81"/>
      <c r="Q4461" s="33"/>
      <c r="R4461" s="39" t="s">
        <v>4921</v>
      </c>
    </row>
    <row r="4462" spans="1:18" ht="18" customHeight="1" x14ac:dyDescent="0.15">
      <c r="A4462" s="30">
        <v>10</v>
      </c>
      <c r="B4462" s="31" t="s">
        <v>2023</v>
      </c>
      <c r="C4462" s="31">
        <v>4</v>
      </c>
      <c r="D4462" s="31" t="s">
        <v>2371</v>
      </c>
      <c r="E4462" s="31">
        <v>1</v>
      </c>
      <c r="F4462" s="31" t="s">
        <v>2098</v>
      </c>
      <c r="G4462" s="31">
        <v>11</v>
      </c>
      <c r="H4462" s="31" t="s">
        <v>33</v>
      </c>
      <c r="I4462" s="32">
        <v>1</v>
      </c>
      <c r="J4462" s="83" t="s">
        <v>34</v>
      </c>
      <c r="K4462" s="98">
        <v>160</v>
      </c>
      <c r="L4462" s="98">
        <v>160</v>
      </c>
      <c r="M4462" s="98">
        <f t="shared" ref="M4462:M4465" si="281">K4462-L4462</f>
        <v>0</v>
      </c>
      <c r="N4462" s="83" t="s">
        <v>2374</v>
      </c>
      <c r="O4462" s="98">
        <v>160000</v>
      </c>
      <c r="P4462" s="81"/>
      <c r="Q4462" s="33"/>
      <c r="R4462" s="39" t="s">
        <v>4921</v>
      </c>
    </row>
    <row r="4463" spans="1:18" ht="18" customHeight="1" x14ac:dyDescent="0.15">
      <c r="A4463" s="30">
        <v>10</v>
      </c>
      <c r="B4463" s="31" t="s">
        <v>2023</v>
      </c>
      <c r="C4463" s="31">
        <v>4</v>
      </c>
      <c r="D4463" s="31" t="s">
        <v>2371</v>
      </c>
      <c r="E4463" s="31">
        <v>1</v>
      </c>
      <c r="F4463" s="31" t="s">
        <v>2098</v>
      </c>
      <c r="G4463" s="31">
        <v>11</v>
      </c>
      <c r="H4463" s="31" t="s">
        <v>33</v>
      </c>
      <c r="I4463" s="32">
        <v>4</v>
      </c>
      <c r="J4463" s="83" t="s">
        <v>111</v>
      </c>
      <c r="K4463" s="98">
        <v>15</v>
      </c>
      <c r="L4463" s="98">
        <v>15</v>
      </c>
      <c r="M4463" s="98">
        <f t="shared" si="281"/>
        <v>0</v>
      </c>
      <c r="N4463" s="83" t="s">
        <v>2375</v>
      </c>
      <c r="O4463" s="98">
        <v>15000</v>
      </c>
      <c r="P4463" s="81"/>
      <c r="Q4463" s="33"/>
      <c r="R4463" s="39" t="s">
        <v>4921</v>
      </c>
    </row>
    <row r="4464" spans="1:18" ht="18" customHeight="1" x14ac:dyDescent="0.15">
      <c r="A4464" s="30">
        <v>10</v>
      </c>
      <c r="B4464" s="31" t="s">
        <v>2023</v>
      </c>
      <c r="C4464" s="31">
        <v>4</v>
      </c>
      <c r="D4464" s="31" t="s">
        <v>2371</v>
      </c>
      <c r="E4464" s="31">
        <v>1</v>
      </c>
      <c r="F4464" s="31" t="s">
        <v>2098</v>
      </c>
      <c r="G4464" s="31">
        <v>11</v>
      </c>
      <c r="H4464" s="31" t="s">
        <v>33</v>
      </c>
      <c r="I4464" s="32">
        <v>6</v>
      </c>
      <c r="J4464" s="83" t="s">
        <v>48</v>
      </c>
      <c r="K4464" s="98">
        <v>40</v>
      </c>
      <c r="L4464" s="98">
        <v>40</v>
      </c>
      <c r="M4464" s="98">
        <f t="shared" si="281"/>
        <v>0</v>
      </c>
      <c r="N4464" s="83" t="s">
        <v>2376</v>
      </c>
      <c r="O4464" s="98">
        <v>40000</v>
      </c>
      <c r="P4464" s="81"/>
      <c r="Q4464" s="33"/>
      <c r="R4464" s="39" t="s">
        <v>4921</v>
      </c>
    </row>
    <row r="4465" spans="1:18" ht="18" customHeight="1" x14ac:dyDescent="0.15">
      <c r="A4465" s="30">
        <v>10</v>
      </c>
      <c r="B4465" s="31" t="s">
        <v>2023</v>
      </c>
      <c r="C4465" s="31">
        <v>4</v>
      </c>
      <c r="D4465" s="31" t="s">
        <v>2371</v>
      </c>
      <c r="E4465" s="31">
        <v>1</v>
      </c>
      <c r="F4465" s="31" t="s">
        <v>2098</v>
      </c>
      <c r="G4465" s="31">
        <v>11</v>
      </c>
      <c r="H4465" s="31" t="s">
        <v>33</v>
      </c>
      <c r="I4465" s="32">
        <v>8</v>
      </c>
      <c r="J4465" s="83" t="s">
        <v>815</v>
      </c>
      <c r="K4465" s="98">
        <v>30</v>
      </c>
      <c r="L4465" s="98">
        <v>40</v>
      </c>
      <c r="M4465" s="98">
        <f t="shared" si="281"/>
        <v>-10</v>
      </c>
      <c r="N4465" s="83" t="s">
        <v>2377</v>
      </c>
      <c r="O4465" s="98">
        <v>30000</v>
      </c>
      <c r="P4465" s="81"/>
      <c r="Q4465" s="33"/>
      <c r="R4465" s="39" t="s">
        <v>4921</v>
      </c>
    </row>
    <row r="4466" spans="1:18" ht="18" customHeight="1" x14ac:dyDescent="0.15">
      <c r="A4466" s="30">
        <v>10</v>
      </c>
      <c r="B4466" s="31" t="s">
        <v>2023</v>
      </c>
      <c r="C4466" s="31">
        <v>4</v>
      </c>
      <c r="D4466" s="31" t="s">
        <v>2371</v>
      </c>
      <c r="E4466" s="31">
        <v>1</v>
      </c>
      <c r="F4466" s="31" t="s">
        <v>2098</v>
      </c>
      <c r="G4466" s="32">
        <v>12</v>
      </c>
      <c r="H4466" s="32" t="s">
        <v>36</v>
      </c>
      <c r="I4466" s="32"/>
      <c r="J4466" s="83"/>
      <c r="K4466" s="98"/>
      <c r="L4466" s="98"/>
      <c r="M4466" s="98"/>
      <c r="N4466" s="83"/>
      <c r="O4466" s="33"/>
      <c r="P4466" s="81"/>
      <c r="Q4466" s="33"/>
      <c r="R4466" s="39" t="s">
        <v>4921</v>
      </c>
    </row>
    <row r="4467" spans="1:18" ht="18" customHeight="1" x14ac:dyDescent="0.15">
      <c r="A4467" s="30">
        <v>10</v>
      </c>
      <c r="B4467" s="31" t="s">
        <v>2023</v>
      </c>
      <c r="C4467" s="31">
        <v>4</v>
      </c>
      <c r="D4467" s="31" t="s">
        <v>2371</v>
      </c>
      <c r="E4467" s="31">
        <v>1</v>
      </c>
      <c r="F4467" s="31" t="s">
        <v>2098</v>
      </c>
      <c r="G4467" s="31">
        <v>12</v>
      </c>
      <c r="H4467" s="31" t="s">
        <v>36</v>
      </c>
      <c r="I4467" s="32">
        <v>1</v>
      </c>
      <c r="J4467" s="83" t="s">
        <v>37</v>
      </c>
      <c r="K4467" s="98">
        <v>45</v>
      </c>
      <c r="L4467" s="98">
        <v>35</v>
      </c>
      <c r="M4467" s="98">
        <f>K4467-L4467</f>
        <v>10</v>
      </c>
      <c r="N4467" s="83" t="s">
        <v>2378</v>
      </c>
      <c r="O4467" s="98">
        <v>45000</v>
      </c>
      <c r="P4467" s="81"/>
      <c r="Q4467" s="33"/>
      <c r="R4467" s="39" t="s">
        <v>4921</v>
      </c>
    </row>
    <row r="4468" spans="1:18" ht="18" customHeight="1" x14ac:dyDescent="0.15">
      <c r="A4468" s="30">
        <v>10</v>
      </c>
      <c r="B4468" s="31" t="s">
        <v>2023</v>
      </c>
      <c r="C4468" s="31">
        <v>4</v>
      </c>
      <c r="D4468" s="31" t="s">
        <v>2371</v>
      </c>
      <c r="E4468" s="31">
        <v>1</v>
      </c>
      <c r="F4468" s="31" t="s">
        <v>2098</v>
      </c>
      <c r="G4468" s="32">
        <v>16</v>
      </c>
      <c r="H4468" s="32" t="s">
        <v>52</v>
      </c>
      <c r="I4468" s="32"/>
      <c r="J4468" s="83"/>
      <c r="K4468" s="98"/>
      <c r="L4468" s="98"/>
      <c r="M4468" s="98"/>
      <c r="N4468" s="83"/>
      <c r="O4468" s="33"/>
      <c r="P4468" s="81"/>
      <c r="Q4468" s="33"/>
      <c r="R4468" s="39" t="s">
        <v>4921</v>
      </c>
    </row>
    <row r="4469" spans="1:18" ht="18" customHeight="1" x14ac:dyDescent="0.15">
      <c r="A4469" s="30">
        <v>10</v>
      </c>
      <c r="B4469" s="31" t="s">
        <v>2023</v>
      </c>
      <c r="C4469" s="31">
        <v>4</v>
      </c>
      <c r="D4469" s="31" t="s">
        <v>2371</v>
      </c>
      <c r="E4469" s="31">
        <v>1</v>
      </c>
      <c r="F4469" s="31" t="s">
        <v>2098</v>
      </c>
      <c r="G4469" s="31">
        <v>16</v>
      </c>
      <c r="H4469" s="31" t="s">
        <v>52</v>
      </c>
      <c r="I4469" s="32">
        <v>11</v>
      </c>
      <c r="J4469" s="83" t="s">
        <v>1207</v>
      </c>
      <c r="K4469" s="98">
        <v>0</v>
      </c>
      <c r="L4469" s="98">
        <v>70</v>
      </c>
      <c r="M4469" s="98">
        <f>K4469-L4469</f>
        <v>-70</v>
      </c>
      <c r="N4469" s="83"/>
      <c r="O4469" s="98"/>
      <c r="P4469" s="81"/>
      <c r="Q4469" s="33"/>
      <c r="R4469" s="39" t="s">
        <v>4921</v>
      </c>
    </row>
    <row r="4470" spans="1:18" ht="18" customHeight="1" x14ac:dyDescent="0.15">
      <c r="A4470" s="30">
        <v>10</v>
      </c>
      <c r="B4470" s="31" t="s">
        <v>2023</v>
      </c>
      <c r="C4470" s="31">
        <v>4</v>
      </c>
      <c r="D4470" s="31" t="s">
        <v>2371</v>
      </c>
      <c r="E4470" s="31">
        <v>1</v>
      </c>
      <c r="F4470" s="31" t="s">
        <v>2098</v>
      </c>
      <c r="G4470" s="32">
        <v>18</v>
      </c>
      <c r="H4470" s="32" t="s">
        <v>125</v>
      </c>
      <c r="I4470" s="32"/>
      <c r="J4470" s="83"/>
      <c r="K4470" s="98"/>
      <c r="L4470" s="98"/>
      <c r="M4470" s="98"/>
      <c r="N4470" s="83"/>
      <c r="O4470" s="33"/>
      <c r="P4470" s="81"/>
      <c r="Q4470" s="33"/>
      <c r="R4470" s="39" t="s">
        <v>4921</v>
      </c>
    </row>
    <row r="4471" spans="1:18" ht="18" customHeight="1" x14ac:dyDescent="0.15">
      <c r="A4471" s="30">
        <v>10</v>
      </c>
      <c r="B4471" s="31" t="s">
        <v>2023</v>
      </c>
      <c r="C4471" s="31">
        <v>4</v>
      </c>
      <c r="D4471" s="31" t="s">
        <v>2371</v>
      </c>
      <c r="E4471" s="31">
        <v>1</v>
      </c>
      <c r="F4471" s="31" t="s">
        <v>2098</v>
      </c>
      <c r="G4471" s="31">
        <v>18</v>
      </c>
      <c r="H4471" s="31" t="s">
        <v>125</v>
      </c>
      <c r="I4471" s="32">
        <v>11</v>
      </c>
      <c r="J4471" s="83" t="s">
        <v>2379</v>
      </c>
      <c r="K4471" s="98">
        <v>100</v>
      </c>
      <c r="L4471" s="98">
        <v>50</v>
      </c>
      <c r="M4471" s="98">
        <f>K4471-L4471</f>
        <v>50</v>
      </c>
      <c r="N4471" s="83" t="s">
        <v>2380</v>
      </c>
      <c r="O4471" s="98">
        <v>100000</v>
      </c>
      <c r="P4471" s="81"/>
      <c r="Q4471" s="33"/>
      <c r="R4471" s="39" t="s">
        <v>4921</v>
      </c>
    </row>
    <row r="4472" spans="1:18" s="12" customFormat="1" ht="18" customHeight="1" x14ac:dyDescent="0.15">
      <c r="A4472" s="13">
        <v>10</v>
      </c>
      <c r="B4472" s="14" t="s">
        <v>2023</v>
      </c>
      <c r="C4472" s="15">
        <v>5</v>
      </c>
      <c r="D4472" s="15" t="s">
        <v>2987</v>
      </c>
      <c r="E4472" s="16"/>
      <c r="F4472" s="15"/>
      <c r="G4472" s="16"/>
      <c r="H4472" s="15"/>
      <c r="I4472" s="16"/>
      <c r="J4472" s="16"/>
      <c r="K4472" s="17">
        <f>IF(C4472="",SUMIFS($K4473:$K$6096,$A4473:$A$6096,A4472,$E4473:$E$6096,""),IF(E4472="",SUMIFS($K4473:$K$6096,$A4473:$A$6096,A4472,$C4473:$C$6096,C4472,$G4473:$G$6096,""),IF(G4472="",SUMIFS($K4473:$K$6096,$A4473:$A$6096,A4472,$C4473:$C$6096,C4472,$E4473:$E$6096,E4472,$R4473:$R$6096,R4472),IF(I4472="",SUMIFS($K4473:$K$6096,$A4473:$A$6096,A4472,$C4473:$C$6096,C4472,$E4473:$E$6096,E4472,$G4473:$G$6096,G4472,$R4473:$R$6096,R4472),0))))</f>
        <v>313333</v>
      </c>
      <c r="L4472" s="17">
        <f>IF(C4472="",SUMIFS($L4473:$L$6096,$A4473:$A$6096,A4472,$E4473:$E$6096,""),IF(E4472="",SUMIFS($L4473:$L$6096,$A4473:$A$6096,A4472,$C4473:$C$6096,C4472,$G4473:$G$6096,""),IF(G4472="",SUMIFS($L4473:$L$6096,$A4473:$A$6096,A4472,$C4473:$C$6096,C4472,$E4473:$E$6096,E4472,$R4473:$R$6096,R4472),IF(I4472="",SUMIFS($L4473:$L$6096,$A4473:$A$6096,A4472,$C4473:$C$6096,C4472,$E4473:$E$6096,E4472,$G4473:$G$6096,G4472,$R4473:$R$6096,R4472),0))))</f>
        <v>318632</v>
      </c>
      <c r="M4472" s="17">
        <f t="shared" ref="M4472:M4473" si="282">K4472-L4472</f>
        <v>-5299</v>
      </c>
      <c r="N4472" s="58"/>
      <c r="O4472" s="72"/>
      <c r="P4472" s="18"/>
      <c r="Q4472" s="17">
        <f>IF(C4472="",SUMIFS($Q4473:$Q$6096,$A4473:$A$6096,A4472,$E4473:$E$6096,""),IF(E4472="",SUMIFS($Q4473:$Q$6096,$A4473:$A$6096,A4472,$C4473:$C$6096,C4472,$G4473:$G$6096,""),IF(G4472="",SUMIFS($Q4473:$Q$6096,$A4473:$A$6096,A4472,$C4473:$C$6096,C4472,$E4473:$E$6096,E4472,$R4473:$R$6096,R4472),IF(I4472="",SUMIFS($Q4473:$Q$6096,$A4473:$A$6096,A4472,$C4473:$C$6096,C4472,$E4473:$E$6096,E4472,$G4473:$G$6096,G4472,$R4473:$R$6096,R4472),0))))</f>
        <v>65087</v>
      </c>
      <c r="R4472" s="59"/>
    </row>
    <row r="4473" spans="1:18" s="6" customFormat="1" ht="18" customHeight="1" x14ac:dyDescent="0.15">
      <c r="A4473" s="13">
        <v>10</v>
      </c>
      <c r="B4473" s="14" t="s">
        <v>3104</v>
      </c>
      <c r="C4473" s="19">
        <v>5</v>
      </c>
      <c r="D4473" s="14" t="s">
        <v>2381</v>
      </c>
      <c r="E4473" s="20">
        <v>1</v>
      </c>
      <c r="F4473" s="21" t="s">
        <v>3116</v>
      </c>
      <c r="G4473" s="20"/>
      <c r="H4473" s="21"/>
      <c r="I4473" s="20"/>
      <c r="J4473" s="20"/>
      <c r="K4473" s="22">
        <f>IF(C4473="",SUMIFS($K4474:$K$6096,$A4474:$A$6096,A4473,$E4474:$E$6096,""),IF(E4473="",SUMIFS($K4474:$K$6096,$A4474:$A$6096,A4473,$C4474:$C$6096,C4473,$G4474:$G$6096,""),IF(G4473="",SUMIFS($K4474:$K$6096,$A4474:$A$6096,A4473,$C4474:$C$6096,C4473,$E4474:$E$6096,E4473,$R4474:$R$6096,R4473),IF(I4473="",SUMIFS($K4474:$K$6096,$A4474:$A$6096,A4473,$C4474:$C$6096,C4473,$E4474:$E$6096,E4473,$G4474:$G$6096,G4473,$R4474:$R$6096,R4473),0))))</f>
        <v>245974</v>
      </c>
      <c r="L4473" s="22">
        <f>IF(C4473="",SUMIFS($L4474:$L$6096,$A4474:$A$6096,A4473,$E4474:$E$6096,""),IF(E4473="",SUMIFS($L4474:$L$6096,$A4474:$A$6096,A4473,$C4474:$C$6096,C4473,$G4474:$G$6096,""),IF(G4473="",SUMIFS($L4474:$L$6096,$A4474:$A$6096,A4473,$C4474:$C$6096,C4473,$E4474:$E$6096,E4473,$R4474:$R$6096,R4473),IF(I4473="",SUMIFS($L4474:$L$6096,$A4474:$A$6096,A4473,$C4474:$C$6096,C4473,$E4474:$E$6096,E4473,$G4474:$G$6096,G4473,$R4474:$R$6096,R4473),0))))</f>
        <v>250382</v>
      </c>
      <c r="M4473" s="22">
        <f t="shared" si="282"/>
        <v>-4408</v>
      </c>
      <c r="N4473" s="77"/>
      <c r="O4473" s="23"/>
      <c r="P4473" s="60"/>
      <c r="Q4473" s="73">
        <f>IF(C4473="",SUMIFS($Q4474:$Q$6096,$A4474:$A$6096,A4473,$E4474:$E$6096,""),IF(E4473="",SUMIFS($Q4474:$Q$6096,$A4474:$A$6096,A4473,$C4474:$C$6096,C4473,$G4474:$G$6096,""),IF(G4473="",SUMIFS($Q4474:$Q$6096,$A4474:$A$6096,A4473,$C4474:$C$6096,C4473,$E4474:$E$6096,E4473,$R4474:$R$6096,R4473),IF(I4473="",SUMIFS($Q4474:$Q$6096,$A4474:$A$6096,A4473,$C4474:$C$6096,C4473,$E4474:$E$6096,E4473,$G4474:$G$6096,G4473,$R4474:$R$6096,R4473),0))))</f>
        <v>35072</v>
      </c>
      <c r="R4473" s="61" t="s">
        <v>3117</v>
      </c>
    </row>
    <row r="4474" spans="1:18" ht="18" customHeight="1" x14ac:dyDescent="0.15">
      <c r="A4474" s="30">
        <v>10</v>
      </c>
      <c r="B4474" s="31" t="s">
        <v>2023</v>
      </c>
      <c r="C4474" s="31">
        <v>5</v>
      </c>
      <c r="D4474" s="31" t="s">
        <v>2381</v>
      </c>
      <c r="E4474" s="31">
        <v>1</v>
      </c>
      <c r="F4474" s="31" t="s">
        <v>2382</v>
      </c>
      <c r="G4474" s="32">
        <v>1</v>
      </c>
      <c r="H4474" s="32" t="s">
        <v>19</v>
      </c>
      <c r="I4474" s="32"/>
      <c r="J4474" s="83"/>
      <c r="K4474" s="98"/>
      <c r="L4474" s="98"/>
      <c r="M4474" s="98"/>
      <c r="N4474" s="83"/>
      <c r="O4474" s="33"/>
      <c r="P4474" s="81" t="s">
        <v>4923</v>
      </c>
      <c r="Q4474" s="33">
        <v>921</v>
      </c>
      <c r="R4474" s="39" t="s">
        <v>2383</v>
      </c>
    </row>
    <row r="4475" spans="1:18" ht="18" customHeight="1" x14ac:dyDescent="0.15">
      <c r="A4475" s="30">
        <v>10</v>
      </c>
      <c r="B4475" s="31" t="s">
        <v>2023</v>
      </c>
      <c r="C4475" s="31">
        <v>5</v>
      </c>
      <c r="D4475" s="31" t="s">
        <v>2381</v>
      </c>
      <c r="E4475" s="31">
        <v>1</v>
      </c>
      <c r="F4475" s="31" t="s">
        <v>2382</v>
      </c>
      <c r="G4475" s="31">
        <v>1</v>
      </c>
      <c r="H4475" s="31" t="s">
        <v>19</v>
      </c>
      <c r="I4475" s="32">
        <v>21</v>
      </c>
      <c r="J4475" s="83" t="s">
        <v>134</v>
      </c>
      <c r="K4475" s="98">
        <v>336</v>
      </c>
      <c r="L4475" s="98">
        <v>345</v>
      </c>
      <c r="M4475" s="98">
        <f>K4475-L4475</f>
        <v>-9</v>
      </c>
      <c r="N4475" s="83" t="s">
        <v>4537</v>
      </c>
      <c r="O4475" s="98">
        <v>133000</v>
      </c>
      <c r="P4475" s="81" t="s">
        <v>4924</v>
      </c>
      <c r="Q4475" s="33"/>
      <c r="R4475" s="39" t="s">
        <v>2383</v>
      </c>
    </row>
    <row r="4476" spans="1:18" ht="18" customHeight="1" x14ac:dyDescent="0.15">
      <c r="A4476" s="30">
        <v>10</v>
      </c>
      <c r="B4476" s="31" t="s">
        <v>2023</v>
      </c>
      <c r="C4476" s="31">
        <v>5</v>
      </c>
      <c r="D4476" s="31" t="s">
        <v>2381</v>
      </c>
      <c r="E4476" s="31">
        <v>1</v>
      </c>
      <c r="F4476" s="31" t="s">
        <v>2382</v>
      </c>
      <c r="G4476" s="31">
        <v>1</v>
      </c>
      <c r="H4476" s="31" t="s">
        <v>19</v>
      </c>
      <c r="I4476" s="31">
        <v>21</v>
      </c>
      <c r="J4476" s="84" t="s">
        <v>134</v>
      </c>
      <c r="K4476" s="98"/>
      <c r="L4476" s="98"/>
      <c r="M4476" s="98"/>
      <c r="N4476" s="83" t="s">
        <v>4538</v>
      </c>
      <c r="O4476" s="98">
        <v>133000</v>
      </c>
      <c r="P4476" s="81" t="s">
        <v>4925</v>
      </c>
      <c r="Q4476" s="33">
        <v>24158</v>
      </c>
      <c r="R4476" s="39" t="s">
        <v>2383</v>
      </c>
    </row>
    <row r="4477" spans="1:18" ht="18" customHeight="1" x14ac:dyDescent="0.15">
      <c r="A4477" s="30">
        <v>10</v>
      </c>
      <c r="B4477" s="31" t="s">
        <v>2023</v>
      </c>
      <c r="C4477" s="31">
        <v>5</v>
      </c>
      <c r="D4477" s="31" t="s">
        <v>2381</v>
      </c>
      <c r="E4477" s="31">
        <v>1</v>
      </c>
      <c r="F4477" s="31" t="s">
        <v>2382</v>
      </c>
      <c r="G4477" s="31">
        <v>1</v>
      </c>
      <c r="H4477" s="31" t="s">
        <v>19</v>
      </c>
      <c r="I4477" s="31">
        <v>21</v>
      </c>
      <c r="J4477" s="84" t="s">
        <v>134</v>
      </c>
      <c r="K4477" s="98"/>
      <c r="L4477" s="98"/>
      <c r="M4477" s="98"/>
      <c r="N4477" s="83" t="s">
        <v>2384</v>
      </c>
      <c r="O4477" s="98">
        <v>70000</v>
      </c>
      <c r="P4477" s="81" t="s">
        <v>4926</v>
      </c>
      <c r="Q4477" s="33"/>
      <c r="R4477" s="39" t="s">
        <v>2383</v>
      </c>
    </row>
    <row r="4478" spans="1:18" ht="18" customHeight="1" x14ac:dyDescent="0.15">
      <c r="A4478" s="30">
        <v>10</v>
      </c>
      <c r="B4478" s="31" t="s">
        <v>2023</v>
      </c>
      <c r="C4478" s="31">
        <v>5</v>
      </c>
      <c r="D4478" s="31" t="s">
        <v>2381</v>
      </c>
      <c r="E4478" s="31">
        <v>1</v>
      </c>
      <c r="F4478" s="31" t="s">
        <v>2382</v>
      </c>
      <c r="G4478" s="32">
        <v>2</v>
      </c>
      <c r="H4478" s="32" t="s">
        <v>20</v>
      </c>
      <c r="I4478" s="32"/>
      <c r="J4478" s="83"/>
      <c r="K4478" s="98"/>
      <c r="L4478" s="98"/>
      <c r="M4478" s="98"/>
      <c r="N4478" s="83"/>
      <c r="O4478" s="33"/>
      <c r="P4478" s="81" t="s">
        <v>4927</v>
      </c>
      <c r="Q4478" s="33">
        <v>300</v>
      </c>
      <c r="R4478" s="39" t="s">
        <v>2383</v>
      </c>
    </row>
    <row r="4479" spans="1:18" ht="18" customHeight="1" x14ac:dyDescent="0.15">
      <c r="A4479" s="30">
        <v>10</v>
      </c>
      <c r="B4479" s="31" t="s">
        <v>2023</v>
      </c>
      <c r="C4479" s="31">
        <v>5</v>
      </c>
      <c r="D4479" s="31" t="s">
        <v>2381</v>
      </c>
      <c r="E4479" s="31">
        <v>1</v>
      </c>
      <c r="F4479" s="31" t="s">
        <v>2382</v>
      </c>
      <c r="G4479" s="31">
        <v>2</v>
      </c>
      <c r="H4479" s="31" t="s">
        <v>20</v>
      </c>
      <c r="I4479" s="32">
        <v>3</v>
      </c>
      <c r="J4479" s="83" t="s">
        <v>21</v>
      </c>
      <c r="K4479" s="98">
        <v>72373</v>
      </c>
      <c r="L4479" s="98">
        <v>74675</v>
      </c>
      <c r="M4479" s="98">
        <f>K4479-L4479</f>
        <v>-2302</v>
      </c>
      <c r="N4479" s="83" t="s">
        <v>70</v>
      </c>
      <c r="O4479" s="98">
        <v>72372300</v>
      </c>
      <c r="P4479" s="81" t="s">
        <v>4928</v>
      </c>
      <c r="Q4479" s="33"/>
      <c r="R4479" s="39" t="s">
        <v>2383</v>
      </c>
    </row>
    <row r="4480" spans="1:18" ht="18" customHeight="1" x14ac:dyDescent="0.15">
      <c r="A4480" s="30">
        <v>10</v>
      </c>
      <c r="B4480" s="31" t="s">
        <v>2023</v>
      </c>
      <c r="C4480" s="31">
        <v>5</v>
      </c>
      <c r="D4480" s="31" t="s">
        <v>2381</v>
      </c>
      <c r="E4480" s="31">
        <v>1</v>
      </c>
      <c r="F4480" s="31" t="s">
        <v>2382</v>
      </c>
      <c r="G4480" s="32">
        <v>3</v>
      </c>
      <c r="H4480" s="32" t="s">
        <v>22</v>
      </c>
      <c r="I4480" s="32"/>
      <c r="J4480" s="83"/>
      <c r="K4480" s="98"/>
      <c r="L4480" s="98"/>
      <c r="M4480" s="98"/>
      <c r="N4480" s="83"/>
      <c r="O4480" s="33"/>
      <c r="P4480" s="81" t="s">
        <v>2795</v>
      </c>
      <c r="Q4480" s="33">
        <v>10</v>
      </c>
      <c r="R4480" s="39" t="s">
        <v>2383</v>
      </c>
    </row>
    <row r="4481" spans="1:18" ht="18" customHeight="1" x14ac:dyDescent="0.15">
      <c r="A4481" s="30">
        <v>10</v>
      </c>
      <c r="B4481" s="31" t="s">
        <v>2023</v>
      </c>
      <c r="C4481" s="31">
        <v>5</v>
      </c>
      <c r="D4481" s="31" t="s">
        <v>2381</v>
      </c>
      <c r="E4481" s="31">
        <v>1</v>
      </c>
      <c r="F4481" s="31" t="s">
        <v>2382</v>
      </c>
      <c r="G4481" s="31">
        <v>3</v>
      </c>
      <c r="H4481" s="31" t="s">
        <v>22</v>
      </c>
      <c r="I4481" s="32">
        <v>31</v>
      </c>
      <c r="J4481" s="83" t="s">
        <v>23</v>
      </c>
      <c r="K4481" s="98">
        <v>1038</v>
      </c>
      <c r="L4481" s="98">
        <v>1116</v>
      </c>
      <c r="M4481" s="98">
        <f t="shared" ref="M4481:M4484" si="283">K4481-L4481</f>
        <v>-78</v>
      </c>
      <c r="N4481" s="83" t="s">
        <v>70</v>
      </c>
      <c r="O4481" s="98">
        <v>1038000</v>
      </c>
      <c r="P4481" s="81" t="s">
        <v>4929</v>
      </c>
      <c r="Q4481" s="33">
        <v>20</v>
      </c>
      <c r="R4481" s="39" t="s">
        <v>2383</v>
      </c>
    </row>
    <row r="4482" spans="1:18" ht="18" customHeight="1" x14ac:dyDescent="0.15">
      <c r="A4482" s="30">
        <v>10</v>
      </c>
      <c r="B4482" s="31" t="s">
        <v>2023</v>
      </c>
      <c r="C4482" s="31">
        <v>5</v>
      </c>
      <c r="D4482" s="31" t="s">
        <v>2381</v>
      </c>
      <c r="E4482" s="31">
        <v>1</v>
      </c>
      <c r="F4482" s="31" t="s">
        <v>2382</v>
      </c>
      <c r="G4482" s="31">
        <v>3</v>
      </c>
      <c r="H4482" s="31" t="s">
        <v>22</v>
      </c>
      <c r="I4482" s="32">
        <v>32</v>
      </c>
      <c r="J4482" s="83" t="s">
        <v>139</v>
      </c>
      <c r="K4482" s="98">
        <v>1476</v>
      </c>
      <c r="L4482" s="98">
        <v>870</v>
      </c>
      <c r="M4482" s="98">
        <f t="shared" si="283"/>
        <v>606</v>
      </c>
      <c r="N4482" s="83" t="s">
        <v>70</v>
      </c>
      <c r="O4482" s="98">
        <v>1476000</v>
      </c>
      <c r="P4482" s="81" t="s">
        <v>4837</v>
      </c>
      <c r="Q4482" s="33"/>
      <c r="R4482" s="39" t="s">
        <v>2383</v>
      </c>
    </row>
    <row r="4483" spans="1:18" ht="18" customHeight="1" x14ac:dyDescent="0.15">
      <c r="A4483" s="30">
        <v>10</v>
      </c>
      <c r="B4483" s="31" t="s">
        <v>2023</v>
      </c>
      <c r="C4483" s="31">
        <v>5</v>
      </c>
      <c r="D4483" s="31" t="s">
        <v>2381</v>
      </c>
      <c r="E4483" s="31">
        <v>1</v>
      </c>
      <c r="F4483" s="31" t="s">
        <v>2382</v>
      </c>
      <c r="G4483" s="31">
        <v>3</v>
      </c>
      <c r="H4483" s="31" t="s">
        <v>22</v>
      </c>
      <c r="I4483" s="32">
        <v>33</v>
      </c>
      <c r="J4483" s="83" t="s">
        <v>24</v>
      </c>
      <c r="K4483" s="98">
        <v>1652</v>
      </c>
      <c r="L4483" s="98">
        <v>1475</v>
      </c>
      <c r="M4483" s="98">
        <f t="shared" si="283"/>
        <v>177</v>
      </c>
      <c r="N4483" s="83" t="s">
        <v>70</v>
      </c>
      <c r="O4483" s="98">
        <v>1651200</v>
      </c>
      <c r="P4483" s="81" t="s">
        <v>2923</v>
      </c>
      <c r="Q4483" s="33">
        <v>4574</v>
      </c>
      <c r="R4483" s="39" t="s">
        <v>2383</v>
      </c>
    </row>
    <row r="4484" spans="1:18" ht="18" customHeight="1" x14ac:dyDescent="0.15">
      <c r="A4484" s="30">
        <v>10</v>
      </c>
      <c r="B4484" s="31" t="s">
        <v>2023</v>
      </c>
      <c r="C4484" s="31">
        <v>5</v>
      </c>
      <c r="D4484" s="31" t="s">
        <v>2381</v>
      </c>
      <c r="E4484" s="31">
        <v>1</v>
      </c>
      <c r="F4484" s="31" t="s">
        <v>2382</v>
      </c>
      <c r="G4484" s="31">
        <v>3</v>
      </c>
      <c r="H4484" s="31" t="s">
        <v>22</v>
      </c>
      <c r="I4484" s="32">
        <v>35</v>
      </c>
      <c r="J4484" s="83" t="s">
        <v>25</v>
      </c>
      <c r="K4484" s="98">
        <v>2895</v>
      </c>
      <c r="L4484" s="98">
        <v>2205</v>
      </c>
      <c r="M4484" s="98">
        <f t="shared" si="283"/>
        <v>690</v>
      </c>
      <c r="N4484" s="83" t="s">
        <v>4539</v>
      </c>
      <c r="O4484" s="98">
        <v>1285200</v>
      </c>
      <c r="P4484" s="81" t="s">
        <v>4930</v>
      </c>
      <c r="Q4484" s="33">
        <v>1260</v>
      </c>
      <c r="R4484" s="39" t="s">
        <v>2383</v>
      </c>
    </row>
    <row r="4485" spans="1:18" ht="18" customHeight="1" x14ac:dyDescent="0.15">
      <c r="A4485" s="30">
        <v>10</v>
      </c>
      <c r="B4485" s="31" t="s">
        <v>2023</v>
      </c>
      <c r="C4485" s="31">
        <v>5</v>
      </c>
      <c r="D4485" s="31" t="s">
        <v>2381</v>
      </c>
      <c r="E4485" s="31">
        <v>1</v>
      </c>
      <c r="F4485" s="31" t="s">
        <v>2382</v>
      </c>
      <c r="G4485" s="31">
        <v>3</v>
      </c>
      <c r="H4485" s="31" t="s">
        <v>22</v>
      </c>
      <c r="I4485" s="31">
        <v>35</v>
      </c>
      <c r="J4485" s="84" t="s">
        <v>25</v>
      </c>
      <c r="K4485" s="98"/>
      <c r="L4485" s="98"/>
      <c r="M4485" s="98"/>
      <c r="N4485" s="83" t="s">
        <v>4540</v>
      </c>
      <c r="O4485" s="98">
        <v>142800</v>
      </c>
      <c r="P4485" s="81" t="s">
        <v>4931</v>
      </c>
      <c r="Q4485" s="33"/>
      <c r="R4485" s="39" t="s">
        <v>2383</v>
      </c>
    </row>
    <row r="4486" spans="1:18" ht="18" customHeight="1" x14ac:dyDescent="0.15">
      <c r="A4486" s="30">
        <v>10</v>
      </c>
      <c r="B4486" s="31" t="s">
        <v>2023</v>
      </c>
      <c r="C4486" s="31">
        <v>5</v>
      </c>
      <c r="D4486" s="31" t="s">
        <v>2381</v>
      </c>
      <c r="E4486" s="31">
        <v>1</v>
      </c>
      <c r="F4486" s="31" t="s">
        <v>2382</v>
      </c>
      <c r="G4486" s="31">
        <v>3</v>
      </c>
      <c r="H4486" s="31" t="s">
        <v>22</v>
      </c>
      <c r="I4486" s="31">
        <v>35</v>
      </c>
      <c r="J4486" s="84" t="s">
        <v>25</v>
      </c>
      <c r="K4486" s="98"/>
      <c r="L4486" s="98"/>
      <c r="M4486" s="98"/>
      <c r="N4486" s="83" t="s">
        <v>4541</v>
      </c>
      <c r="O4486" s="98">
        <v>285600</v>
      </c>
      <c r="P4486" s="81" t="s">
        <v>4930</v>
      </c>
      <c r="Q4486" s="33">
        <v>420</v>
      </c>
      <c r="R4486" s="39" t="s">
        <v>2383</v>
      </c>
    </row>
    <row r="4487" spans="1:18" ht="18" customHeight="1" x14ac:dyDescent="0.15">
      <c r="A4487" s="30">
        <v>10</v>
      </c>
      <c r="B4487" s="31" t="s">
        <v>2023</v>
      </c>
      <c r="C4487" s="31">
        <v>5</v>
      </c>
      <c r="D4487" s="31" t="s">
        <v>2381</v>
      </c>
      <c r="E4487" s="31">
        <v>1</v>
      </c>
      <c r="F4487" s="31" t="s">
        <v>2382</v>
      </c>
      <c r="G4487" s="31">
        <v>3</v>
      </c>
      <c r="H4487" s="31" t="s">
        <v>22</v>
      </c>
      <c r="I4487" s="31">
        <v>35</v>
      </c>
      <c r="J4487" s="84" t="s">
        <v>25</v>
      </c>
      <c r="K4487" s="98"/>
      <c r="L4487" s="98"/>
      <c r="M4487" s="98"/>
      <c r="N4487" s="83" t="s">
        <v>3896</v>
      </c>
      <c r="O4487" s="98">
        <v>856800</v>
      </c>
      <c r="P4487" s="81" t="s">
        <v>4932</v>
      </c>
      <c r="Q4487" s="33"/>
      <c r="R4487" s="39" t="s">
        <v>2383</v>
      </c>
    </row>
    <row r="4488" spans="1:18" ht="18" customHeight="1" x14ac:dyDescent="0.15">
      <c r="A4488" s="30">
        <v>10</v>
      </c>
      <c r="B4488" s="31" t="s">
        <v>2023</v>
      </c>
      <c r="C4488" s="31">
        <v>5</v>
      </c>
      <c r="D4488" s="31" t="s">
        <v>2381</v>
      </c>
      <c r="E4488" s="31">
        <v>1</v>
      </c>
      <c r="F4488" s="31" t="s">
        <v>2382</v>
      </c>
      <c r="G4488" s="31">
        <v>3</v>
      </c>
      <c r="H4488" s="31" t="s">
        <v>22</v>
      </c>
      <c r="I4488" s="31">
        <v>35</v>
      </c>
      <c r="J4488" s="84" t="s">
        <v>25</v>
      </c>
      <c r="K4488" s="98"/>
      <c r="L4488" s="98"/>
      <c r="M4488" s="98"/>
      <c r="N4488" s="83" t="s">
        <v>4542</v>
      </c>
      <c r="O4488" s="98">
        <v>324000</v>
      </c>
      <c r="P4488" s="81" t="s">
        <v>4930</v>
      </c>
      <c r="Q4488" s="33">
        <v>3288</v>
      </c>
      <c r="R4488" s="39" t="s">
        <v>2383</v>
      </c>
    </row>
    <row r="4489" spans="1:18" ht="18" customHeight="1" x14ac:dyDescent="0.15">
      <c r="A4489" s="30">
        <v>10</v>
      </c>
      <c r="B4489" s="31" t="s">
        <v>2023</v>
      </c>
      <c r="C4489" s="31">
        <v>5</v>
      </c>
      <c r="D4489" s="31" t="s">
        <v>2381</v>
      </c>
      <c r="E4489" s="31">
        <v>1</v>
      </c>
      <c r="F4489" s="31" t="s">
        <v>2382</v>
      </c>
      <c r="G4489" s="31">
        <v>3</v>
      </c>
      <c r="H4489" s="31" t="s">
        <v>22</v>
      </c>
      <c r="I4489" s="32">
        <v>38</v>
      </c>
      <c r="J4489" s="83" t="s">
        <v>74</v>
      </c>
      <c r="K4489" s="98">
        <v>2067</v>
      </c>
      <c r="L4489" s="98">
        <v>2033</v>
      </c>
      <c r="M4489" s="98">
        <f t="shared" ref="M4489:M4492" si="284">K4489-L4489</f>
        <v>34</v>
      </c>
      <c r="N4489" s="83" t="s">
        <v>70</v>
      </c>
      <c r="O4489" s="98">
        <v>2066400</v>
      </c>
      <c r="P4489" s="81" t="s">
        <v>4933</v>
      </c>
      <c r="Q4489" s="33"/>
      <c r="R4489" s="39" t="s">
        <v>2383</v>
      </c>
    </row>
    <row r="4490" spans="1:18" ht="18" customHeight="1" x14ac:dyDescent="0.15">
      <c r="A4490" s="30">
        <v>10</v>
      </c>
      <c r="B4490" s="31" t="s">
        <v>2023</v>
      </c>
      <c r="C4490" s="31">
        <v>5</v>
      </c>
      <c r="D4490" s="31" t="s">
        <v>2381</v>
      </c>
      <c r="E4490" s="31">
        <v>1</v>
      </c>
      <c r="F4490" s="31" t="s">
        <v>2382</v>
      </c>
      <c r="G4490" s="31">
        <v>3</v>
      </c>
      <c r="H4490" s="31" t="s">
        <v>22</v>
      </c>
      <c r="I4490" s="32">
        <v>39</v>
      </c>
      <c r="J4490" s="83" t="s">
        <v>26</v>
      </c>
      <c r="K4490" s="98">
        <v>16837</v>
      </c>
      <c r="L4490" s="98">
        <v>17363</v>
      </c>
      <c r="M4490" s="98">
        <f t="shared" si="284"/>
        <v>-526</v>
      </c>
      <c r="N4490" s="83" t="s">
        <v>70</v>
      </c>
      <c r="O4490" s="98">
        <v>16836930</v>
      </c>
      <c r="P4490" s="81" t="s">
        <v>2927</v>
      </c>
      <c r="Q4490" s="33">
        <v>120</v>
      </c>
      <c r="R4490" s="39" t="s">
        <v>2383</v>
      </c>
    </row>
    <row r="4491" spans="1:18" ht="18" customHeight="1" x14ac:dyDescent="0.15">
      <c r="A4491" s="30">
        <v>10</v>
      </c>
      <c r="B4491" s="31" t="s">
        <v>2023</v>
      </c>
      <c r="C4491" s="31">
        <v>5</v>
      </c>
      <c r="D4491" s="31" t="s">
        <v>2381</v>
      </c>
      <c r="E4491" s="31">
        <v>1</v>
      </c>
      <c r="F4491" s="31" t="s">
        <v>2382</v>
      </c>
      <c r="G4491" s="31">
        <v>3</v>
      </c>
      <c r="H4491" s="31" t="s">
        <v>22</v>
      </c>
      <c r="I4491" s="32">
        <v>40</v>
      </c>
      <c r="J4491" s="83" t="s">
        <v>27</v>
      </c>
      <c r="K4491" s="98">
        <v>11821</v>
      </c>
      <c r="L4491" s="98">
        <v>11853</v>
      </c>
      <c r="M4491" s="98">
        <f t="shared" si="284"/>
        <v>-32</v>
      </c>
      <c r="N4491" s="83" t="s">
        <v>70</v>
      </c>
      <c r="O4491" s="98">
        <v>11820084</v>
      </c>
      <c r="P4491" s="81" t="s">
        <v>2928</v>
      </c>
      <c r="Q4491" s="33">
        <v>1</v>
      </c>
      <c r="R4491" s="39" t="s">
        <v>2383</v>
      </c>
    </row>
    <row r="4492" spans="1:18" ht="18" customHeight="1" x14ac:dyDescent="0.15">
      <c r="A4492" s="30">
        <v>10</v>
      </c>
      <c r="B4492" s="31" t="s">
        <v>2023</v>
      </c>
      <c r="C4492" s="31">
        <v>5</v>
      </c>
      <c r="D4492" s="31" t="s">
        <v>2381</v>
      </c>
      <c r="E4492" s="31">
        <v>1</v>
      </c>
      <c r="F4492" s="31" t="s">
        <v>2382</v>
      </c>
      <c r="G4492" s="31">
        <v>3</v>
      </c>
      <c r="H4492" s="31" t="s">
        <v>22</v>
      </c>
      <c r="I4492" s="32">
        <v>41</v>
      </c>
      <c r="J4492" s="83" t="s">
        <v>75</v>
      </c>
      <c r="K4492" s="98">
        <v>1015</v>
      </c>
      <c r="L4492" s="98">
        <v>1080</v>
      </c>
      <c r="M4492" s="98">
        <f t="shared" si="284"/>
        <v>-65</v>
      </c>
      <c r="N4492" s="83" t="s">
        <v>70</v>
      </c>
      <c r="O4492" s="98">
        <v>1014600</v>
      </c>
      <c r="P4492" s="81"/>
      <c r="Q4492" s="33"/>
      <c r="R4492" s="39" t="s">
        <v>2383</v>
      </c>
    </row>
    <row r="4493" spans="1:18" ht="18" customHeight="1" x14ac:dyDescent="0.15">
      <c r="A4493" s="30">
        <v>10</v>
      </c>
      <c r="B4493" s="31" t="s">
        <v>2023</v>
      </c>
      <c r="C4493" s="31">
        <v>5</v>
      </c>
      <c r="D4493" s="31" t="s">
        <v>2381</v>
      </c>
      <c r="E4493" s="31">
        <v>1</v>
      </c>
      <c r="F4493" s="31" t="s">
        <v>2382</v>
      </c>
      <c r="G4493" s="32">
        <v>4</v>
      </c>
      <c r="H4493" s="32" t="s">
        <v>28</v>
      </c>
      <c r="I4493" s="32"/>
      <c r="J4493" s="83"/>
      <c r="K4493" s="98"/>
      <c r="L4493" s="98"/>
      <c r="M4493" s="98"/>
      <c r="N4493" s="83"/>
      <c r="O4493" s="33"/>
      <c r="P4493" s="81"/>
      <c r="Q4493" s="33"/>
      <c r="R4493" s="39" t="s">
        <v>2383</v>
      </c>
    </row>
    <row r="4494" spans="1:18" ht="18" customHeight="1" x14ac:dyDescent="0.15">
      <c r="A4494" s="30">
        <v>10</v>
      </c>
      <c r="B4494" s="31" t="s">
        <v>2023</v>
      </c>
      <c r="C4494" s="31">
        <v>5</v>
      </c>
      <c r="D4494" s="31" t="s">
        <v>2381</v>
      </c>
      <c r="E4494" s="31">
        <v>1</v>
      </c>
      <c r="F4494" s="31" t="s">
        <v>2382</v>
      </c>
      <c r="G4494" s="31">
        <v>4</v>
      </c>
      <c r="H4494" s="31" t="s">
        <v>28</v>
      </c>
      <c r="I4494" s="32">
        <v>31</v>
      </c>
      <c r="J4494" s="83" t="s">
        <v>29</v>
      </c>
      <c r="K4494" s="98">
        <v>22745</v>
      </c>
      <c r="L4494" s="98">
        <v>22942</v>
      </c>
      <c r="M4494" s="98">
        <f t="shared" ref="M4494:M4495" si="285">K4494-L4494</f>
        <v>-197</v>
      </c>
      <c r="N4494" s="83" t="s">
        <v>70</v>
      </c>
      <c r="O4494" s="98">
        <v>22744775</v>
      </c>
      <c r="P4494" s="81"/>
      <c r="Q4494" s="33"/>
      <c r="R4494" s="39" t="s">
        <v>2383</v>
      </c>
    </row>
    <row r="4495" spans="1:18" ht="18" customHeight="1" x14ac:dyDescent="0.15">
      <c r="A4495" s="30">
        <v>10</v>
      </c>
      <c r="B4495" s="31" t="s">
        <v>2023</v>
      </c>
      <c r="C4495" s="31">
        <v>5</v>
      </c>
      <c r="D4495" s="31" t="s">
        <v>2381</v>
      </c>
      <c r="E4495" s="31">
        <v>1</v>
      </c>
      <c r="F4495" s="31" t="s">
        <v>2382</v>
      </c>
      <c r="G4495" s="31">
        <v>4</v>
      </c>
      <c r="H4495" s="31" t="s">
        <v>28</v>
      </c>
      <c r="I4495" s="32">
        <v>41</v>
      </c>
      <c r="J4495" s="83" t="s">
        <v>149</v>
      </c>
      <c r="K4495" s="98">
        <v>6151</v>
      </c>
      <c r="L4495" s="98">
        <v>6079</v>
      </c>
      <c r="M4495" s="98">
        <f t="shared" si="285"/>
        <v>72</v>
      </c>
      <c r="N4495" s="83" t="s">
        <v>2385</v>
      </c>
      <c r="O4495" s="98"/>
      <c r="P4495" s="81"/>
      <c r="Q4495" s="33"/>
      <c r="R4495" s="39" t="s">
        <v>2383</v>
      </c>
    </row>
    <row r="4496" spans="1:18" ht="18" customHeight="1" x14ac:dyDescent="0.15">
      <c r="A4496" s="30">
        <v>10</v>
      </c>
      <c r="B4496" s="31" t="s">
        <v>2023</v>
      </c>
      <c r="C4496" s="31">
        <v>5</v>
      </c>
      <c r="D4496" s="31" t="s">
        <v>2381</v>
      </c>
      <c r="E4496" s="31">
        <v>1</v>
      </c>
      <c r="F4496" s="31" t="s">
        <v>2382</v>
      </c>
      <c r="G4496" s="31">
        <v>4</v>
      </c>
      <c r="H4496" s="31" t="s">
        <v>28</v>
      </c>
      <c r="I4496" s="31">
        <v>41</v>
      </c>
      <c r="J4496" s="84" t="s">
        <v>149</v>
      </c>
      <c r="K4496" s="98"/>
      <c r="L4496" s="98"/>
      <c r="M4496" s="98"/>
      <c r="N4496" s="83" t="s">
        <v>2386</v>
      </c>
      <c r="O4496" s="98"/>
      <c r="P4496" s="81"/>
      <c r="Q4496" s="33"/>
      <c r="R4496" s="39" t="s">
        <v>2383</v>
      </c>
    </row>
    <row r="4497" spans="1:18" ht="18" customHeight="1" x14ac:dyDescent="0.15">
      <c r="A4497" s="30">
        <v>10</v>
      </c>
      <c r="B4497" s="31" t="s">
        <v>2023</v>
      </c>
      <c r="C4497" s="31">
        <v>5</v>
      </c>
      <c r="D4497" s="31" t="s">
        <v>2381</v>
      </c>
      <c r="E4497" s="31">
        <v>1</v>
      </c>
      <c r="F4497" s="31" t="s">
        <v>2382</v>
      </c>
      <c r="G4497" s="31">
        <v>4</v>
      </c>
      <c r="H4497" s="31" t="s">
        <v>28</v>
      </c>
      <c r="I4497" s="31">
        <v>41</v>
      </c>
      <c r="J4497" s="84" t="s">
        <v>149</v>
      </c>
      <c r="K4497" s="98"/>
      <c r="L4497" s="98"/>
      <c r="M4497" s="98"/>
      <c r="N4497" s="83" t="s">
        <v>4543</v>
      </c>
      <c r="O4497" s="98">
        <v>5575507</v>
      </c>
      <c r="P4497" s="81"/>
      <c r="Q4497" s="33"/>
      <c r="R4497" s="39" t="s">
        <v>2383</v>
      </c>
    </row>
    <row r="4498" spans="1:18" ht="18" customHeight="1" x14ac:dyDescent="0.15">
      <c r="A4498" s="30">
        <v>10</v>
      </c>
      <c r="B4498" s="31" t="s">
        <v>2023</v>
      </c>
      <c r="C4498" s="31">
        <v>5</v>
      </c>
      <c r="D4498" s="31" t="s">
        <v>2381</v>
      </c>
      <c r="E4498" s="31">
        <v>1</v>
      </c>
      <c r="F4498" s="31" t="s">
        <v>2382</v>
      </c>
      <c r="G4498" s="31">
        <v>4</v>
      </c>
      <c r="H4498" s="31" t="s">
        <v>28</v>
      </c>
      <c r="I4498" s="31">
        <v>41</v>
      </c>
      <c r="J4498" s="84" t="s">
        <v>149</v>
      </c>
      <c r="K4498" s="98"/>
      <c r="L4498" s="98"/>
      <c r="M4498" s="98"/>
      <c r="N4498" s="83" t="s">
        <v>4544</v>
      </c>
      <c r="O4498" s="98">
        <v>574735</v>
      </c>
      <c r="P4498" s="81"/>
      <c r="Q4498" s="33"/>
      <c r="R4498" s="39" t="s">
        <v>2383</v>
      </c>
    </row>
    <row r="4499" spans="1:18" ht="18" customHeight="1" x14ac:dyDescent="0.15">
      <c r="A4499" s="30">
        <v>10</v>
      </c>
      <c r="B4499" s="31" t="s">
        <v>2023</v>
      </c>
      <c r="C4499" s="31">
        <v>5</v>
      </c>
      <c r="D4499" s="31" t="s">
        <v>2381</v>
      </c>
      <c r="E4499" s="31">
        <v>1</v>
      </c>
      <c r="F4499" s="31" t="s">
        <v>2382</v>
      </c>
      <c r="G4499" s="32">
        <v>7</v>
      </c>
      <c r="H4499" s="32" t="s">
        <v>44</v>
      </c>
      <c r="I4499" s="32"/>
      <c r="J4499" s="83"/>
      <c r="K4499" s="98"/>
      <c r="L4499" s="98"/>
      <c r="M4499" s="98"/>
      <c r="N4499" s="83"/>
      <c r="O4499" s="33"/>
      <c r="P4499" s="81"/>
      <c r="Q4499" s="33"/>
      <c r="R4499" s="39" t="s">
        <v>2383</v>
      </c>
    </row>
    <row r="4500" spans="1:18" ht="18" customHeight="1" x14ac:dyDescent="0.15">
      <c r="A4500" s="30">
        <v>10</v>
      </c>
      <c r="B4500" s="31" t="s">
        <v>2023</v>
      </c>
      <c r="C4500" s="31">
        <v>5</v>
      </c>
      <c r="D4500" s="31" t="s">
        <v>2381</v>
      </c>
      <c r="E4500" s="31">
        <v>1</v>
      </c>
      <c r="F4500" s="31" t="s">
        <v>2382</v>
      </c>
      <c r="G4500" s="31">
        <v>7</v>
      </c>
      <c r="H4500" s="31" t="s">
        <v>44</v>
      </c>
      <c r="I4500" s="32">
        <v>12</v>
      </c>
      <c r="J4500" s="83" t="s">
        <v>2387</v>
      </c>
      <c r="K4500" s="98">
        <v>34652</v>
      </c>
      <c r="L4500" s="98">
        <v>34259</v>
      </c>
      <c r="M4500" s="98">
        <f>K4500-L4500</f>
        <v>393</v>
      </c>
      <c r="N4500" s="83" t="s">
        <v>4545</v>
      </c>
      <c r="O4500" s="98">
        <v>2650000</v>
      </c>
      <c r="P4500" s="81"/>
      <c r="Q4500" s="33"/>
      <c r="R4500" s="39" t="s">
        <v>2383</v>
      </c>
    </row>
    <row r="4501" spans="1:18" ht="18" customHeight="1" x14ac:dyDescent="0.15">
      <c r="A4501" s="30">
        <v>10</v>
      </c>
      <c r="B4501" s="31" t="s">
        <v>2023</v>
      </c>
      <c r="C4501" s="31">
        <v>5</v>
      </c>
      <c r="D4501" s="31" t="s">
        <v>2381</v>
      </c>
      <c r="E4501" s="31">
        <v>1</v>
      </c>
      <c r="F4501" s="31" t="s">
        <v>2382</v>
      </c>
      <c r="G4501" s="31">
        <v>7</v>
      </c>
      <c r="H4501" s="31" t="s">
        <v>44</v>
      </c>
      <c r="I4501" s="31">
        <v>12</v>
      </c>
      <c r="J4501" s="84" t="s">
        <v>2387</v>
      </c>
      <c r="K4501" s="98"/>
      <c r="L4501" s="98"/>
      <c r="M4501" s="98"/>
      <c r="N4501" s="83" t="s">
        <v>2388</v>
      </c>
      <c r="O4501" s="98"/>
      <c r="P4501" s="81"/>
      <c r="Q4501" s="33"/>
      <c r="R4501" s="39" t="s">
        <v>2383</v>
      </c>
    </row>
    <row r="4502" spans="1:18" ht="18" customHeight="1" x14ac:dyDescent="0.15">
      <c r="A4502" s="30">
        <v>10</v>
      </c>
      <c r="B4502" s="31" t="s">
        <v>2023</v>
      </c>
      <c r="C4502" s="31">
        <v>5</v>
      </c>
      <c r="D4502" s="31" t="s">
        <v>2381</v>
      </c>
      <c r="E4502" s="31">
        <v>1</v>
      </c>
      <c r="F4502" s="31" t="s">
        <v>2382</v>
      </c>
      <c r="G4502" s="31">
        <v>7</v>
      </c>
      <c r="H4502" s="31" t="s">
        <v>44</v>
      </c>
      <c r="I4502" s="31">
        <v>12</v>
      </c>
      <c r="J4502" s="84" t="s">
        <v>2387</v>
      </c>
      <c r="K4502" s="98"/>
      <c r="L4502" s="98"/>
      <c r="M4502" s="98"/>
      <c r="N4502" s="83" t="s">
        <v>4546</v>
      </c>
      <c r="O4502" s="98">
        <v>18000000</v>
      </c>
      <c r="P4502" s="81"/>
      <c r="Q4502" s="33"/>
      <c r="R4502" s="39" t="s">
        <v>2383</v>
      </c>
    </row>
    <row r="4503" spans="1:18" ht="18" customHeight="1" x14ac:dyDescent="0.15">
      <c r="A4503" s="30">
        <v>10</v>
      </c>
      <c r="B4503" s="31" t="s">
        <v>2023</v>
      </c>
      <c r="C4503" s="31">
        <v>5</v>
      </c>
      <c r="D4503" s="31" t="s">
        <v>2381</v>
      </c>
      <c r="E4503" s="31">
        <v>1</v>
      </c>
      <c r="F4503" s="31" t="s">
        <v>2382</v>
      </c>
      <c r="G4503" s="31">
        <v>7</v>
      </c>
      <c r="H4503" s="31" t="s">
        <v>44</v>
      </c>
      <c r="I4503" s="31">
        <v>12</v>
      </c>
      <c r="J4503" s="84" t="s">
        <v>2387</v>
      </c>
      <c r="K4503" s="98"/>
      <c r="L4503" s="98"/>
      <c r="M4503" s="98"/>
      <c r="N4503" s="83" t="s">
        <v>4547</v>
      </c>
      <c r="O4503" s="98">
        <v>3718800</v>
      </c>
      <c r="P4503" s="81"/>
      <c r="Q4503" s="33"/>
      <c r="R4503" s="39" t="s">
        <v>2383</v>
      </c>
    </row>
    <row r="4504" spans="1:18" ht="18" customHeight="1" x14ac:dyDescent="0.15">
      <c r="A4504" s="30">
        <v>10</v>
      </c>
      <c r="B4504" s="31" t="s">
        <v>2023</v>
      </c>
      <c r="C4504" s="31">
        <v>5</v>
      </c>
      <c r="D4504" s="31" t="s">
        <v>2381</v>
      </c>
      <c r="E4504" s="31">
        <v>1</v>
      </c>
      <c r="F4504" s="31" t="s">
        <v>2382</v>
      </c>
      <c r="G4504" s="31">
        <v>7</v>
      </c>
      <c r="H4504" s="31" t="s">
        <v>44</v>
      </c>
      <c r="I4504" s="31">
        <v>12</v>
      </c>
      <c r="J4504" s="84" t="s">
        <v>2387</v>
      </c>
      <c r="K4504" s="98"/>
      <c r="L4504" s="98"/>
      <c r="M4504" s="98"/>
      <c r="N4504" s="83" t="s">
        <v>4548</v>
      </c>
      <c r="O4504" s="98">
        <v>6600000</v>
      </c>
      <c r="P4504" s="81"/>
      <c r="Q4504" s="33"/>
      <c r="R4504" s="39" t="s">
        <v>2383</v>
      </c>
    </row>
    <row r="4505" spans="1:18" ht="18" customHeight="1" x14ac:dyDescent="0.15">
      <c r="A4505" s="30">
        <v>10</v>
      </c>
      <c r="B4505" s="31" t="s">
        <v>2023</v>
      </c>
      <c r="C4505" s="31">
        <v>5</v>
      </c>
      <c r="D4505" s="31" t="s">
        <v>2381</v>
      </c>
      <c r="E4505" s="31">
        <v>1</v>
      </c>
      <c r="F4505" s="31" t="s">
        <v>2382</v>
      </c>
      <c r="G4505" s="31">
        <v>7</v>
      </c>
      <c r="H4505" s="31" t="s">
        <v>44</v>
      </c>
      <c r="I4505" s="31">
        <v>12</v>
      </c>
      <c r="J4505" s="84" t="s">
        <v>2387</v>
      </c>
      <c r="K4505" s="98"/>
      <c r="L4505" s="98"/>
      <c r="M4505" s="98"/>
      <c r="N4505" s="83" t="s">
        <v>4549</v>
      </c>
      <c r="O4505" s="98">
        <v>2800000</v>
      </c>
      <c r="P4505" s="81"/>
      <c r="Q4505" s="33"/>
      <c r="R4505" s="39" t="s">
        <v>2383</v>
      </c>
    </row>
    <row r="4506" spans="1:18" ht="18" customHeight="1" x14ac:dyDescent="0.15">
      <c r="A4506" s="30">
        <v>10</v>
      </c>
      <c r="B4506" s="31" t="s">
        <v>2023</v>
      </c>
      <c r="C4506" s="31">
        <v>5</v>
      </c>
      <c r="D4506" s="31" t="s">
        <v>2381</v>
      </c>
      <c r="E4506" s="31">
        <v>1</v>
      </c>
      <c r="F4506" s="31" t="s">
        <v>2382</v>
      </c>
      <c r="G4506" s="31">
        <v>7</v>
      </c>
      <c r="H4506" s="31" t="s">
        <v>44</v>
      </c>
      <c r="I4506" s="31">
        <v>12</v>
      </c>
      <c r="J4506" s="84" t="s">
        <v>2387</v>
      </c>
      <c r="K4506" s="98"/>
      <c r="L4506" s="98"/>
      <c r="M4506" s="98"/>
      <c r="N4506" s="83" t="s">
        <v>4550</v>
      </c>
      <c r="O4506" s="98">
        <v>883044</v>
      </c>
      <c r="P4506" s="81"/>
      <c r="Q4506" s="33"/>
      <c r="R4506" s="39" t="s">
        <v>2383</v>
      </c>
    </row>
    <row r="4507" spans="1:18" ht="18" customHeight="1" x14ac:dyDescent="0.15">
      <c r="A4507" s="30">
        <v>10</v>
      </c>
      <c r="B4507" s="31" t="s">
        <v>2023</v>
      </c>
      <c r="C4507" s="31">
        <v>5</v>
      </c>
      <c r="D4507" s="31" t="s">
        <v>2381</v>
      </c>
      <c r="E4507" s="31">
        <v>1</v>
      </c>
      <c r="F4507" s="31" t="s">
        <v>2382</v>
      </c>
      <c r="G4507" s="31">
        <v>7</v>
      </c>
      <c r="H4507" s="31" t="s">
        <v>44</v>
      </c>
      <c r="I4507" s="32">
        <v>32</v>
      </c>
      <c r="J4507" s="83" t="s">
        <v>993</v>
      </c>
      <c r="K4507" s="98">
        <v>3572</v>
      </c>
      <c r="L4507" s="98">
        <v>3521</v>
      </c>
      <c r="M4507" s="98">
        <f>K4507-L4507</f>
        <v>51</v>
      </c>
      <c r="N4507" s="83" t="s">
        <v>4551</v>
      </c>
      <c r="O4507" s="98">
        <v>3100000</v>
      </c>
      <c r="P4507" s="81"/>
      <c r="Q4507" s="33"/>
      <c r="R4507" s="39" t="s">
        <v>2383</v>
      </c>
    </row>
    <row r="4508" spans="1:18" ht="18" customHeight="1" x14ac:dyDescent="0.15">
      <c r="A4508" s="30">
        <v>10</v>
      </c>
      <c r="B4508" s="31" t="s">
        <v>2023</v>
      </c>
      <c r="C4508" s="31">
        <v>5</v>
      </c>
      <c r="D4508" s="31" t="s">
        <v>2381</v>
      </c>
      <c r="E4508" s="31">
        <v>1</v>
      </c>
      <c r="F4508" s="31" t="s">
        <v>2382</v>
      </c>
      <c r="G4508" s="31">
        <v>7</v>
      </c>
      <c r="H4508" s="31" t="s">
        <v>44</v>
      </c>
      <c r="I4508" s="31">
        <v>32</v>
      </c>
      <c r="J4508" s="84" t="s">
        <v>993</v>
      </c>
      <c r="K4508" s="98"/>
      <c r="L4508" s="98"/>
      <c r="M4508" s="98"/>
      <c r="N4508" s="83" t="s">
        <v>4552</v>
      </c>
      <c r="O4508" s="98">
        <v>400000</v>
      </c>
      <c r="P4508" s="81"/>
      <c r="Q4508" s="33"/>
      <c r="R4508" s="39" t="s">
        <v>2383</v>
      </c>
    </row>
    <row r="4509" spans="1:18" ht="18" customHeight="1" x14ac:dyDescent="0.15">
      <c r="A4509" s="30">
        <v>10</v>
      </c>
      <c r="B4509" s="31" t="s">
        <v>2023</v>
      </c>
      <c r="C4509" s="31">
        <v>5</v>
      </c>
      <c r="D4509" s="31" t="s">
        <v>2381</v>
      </c>
      <c r="E4509" s="31">
        <v>1</v>
      </c>
      <c r="F4509" s="31" t="s">
        <v>2382</v>
      </c>
      <c r="G4509" s="31">
        <v>7</v>
      </c>
      <c r="H4509" s="31" t="s">
        <v>44</v>
      </c>
      <c r="I4509" s="31">
        <v>32</v>
      </c>
      <c r="J4509" s="84" t="s">
        <v>993</v>
      </c>
      <c r="K4509" s="98"/>
      <c r="L4509" s="98"/>
      <c r="M4509" s="98"/>
      <c r="N4509" s="83" t="s">
        <v>4553</v>
      </c>
      <c r="O4509" s="98">
        <v>72000</v>
      </c>
      <c r="P4509" s="81"/>
      <c r="Q4509" s="33"/>
      <c r="R4509" s="39" t="s">
        <v>2383</v>
      </c>
    </row>
    <row r="4510" spans="1:18" ht="18" customHeight="1" x14ac:dyDescent="0.15">
      <c r="A4510" s="30">
        <v>10</v>
      </c>
      <c r="B4510" s="31" t="s">
        <v>2023</v>
      </c>
      <c r="C4510" s="31">
        <v>5</v>
      </c>
      <c r="D4510" s="31" t="s">
        <v>2381</v>
      </c>
      <c r="E4510" s="31">
        <v>1</v>
      </c>
      <c r="F4510" s="31" t="s">
        <v>2382</v>
      </c>
      <c r="G4510" s="32">
        <v>8</v>
      </c>
      <c r="H4510" s="32" t="s">
        <v>77</v>
      </c>
      <c r="I4510" s="32"/>
      <c r="J4510" s="83"/>
      <c r="K4510" s="98"/>
      <c r="L4510" s="98"/>
      <c r="M4510" s="98"/>
      <c r="N4510" s="83"/>
      <c r="O4510" s="33"/>
      <c r="P4510" s="81"/>
      <c r="Q4510" s="33"/>
      <c r="R4510" s="39" t="s">
        <v>2383</v>
      </c>
    </row>
    <row r="4511" spans="1:18" ht="18" customHeight="1" x14ac:dyDescent="0.15">
      <c r="A4511" s="30">
        <v>10</v>
      </c>
      <c r="B4511" s="31" t="s">
        <v>2023</v>
      </c>
      <c r="C4511" s="31">
        <v>5</v>
      </c>
      <c r="D4511" s="31" t="s">
        <v>2381</v>
      </c>
      <c r="E4511" s="31">
        <v>1</v>
      </c>
      <c r="F4511" s="31" t="s">
        <v>2382</v>
      </c>
      <c r="G4511" s="31">
        <v>8</v>
      </c>
      <c r="H4511" s="31" t="s">
        <v>77</v>
      </c>
      <c r="I4511" s="32">
        <v>1</v>
      </c>
      <c r="J4511" s="83" t="s">
        <v>437</v>
      </c>
      <c r="K4511" s="98">
        <v>365</v>
      </c>
      <c r="L4511" s="98">
        <v>142</v>
      </c>
      <c r="M4511" s="98">
        <f>K4511-L4511</f>
        <v>223</v>
      </c>
      <c r="N4511" s="83" t="s">
        <v>4554</v>
      </c>
      <c r="O4511" s="98">
        <v>100000</v>
      </c>
      <c r="P4511" s="81"/>
      <c r="Q4511" s="33"/>
      <c r="R4511" s="39" t="s">
        <v>2383</v>
      </c>
    </row>
    <row r="4512" spans="1:18" ht="18" customHeight="1" x14ac:dyDescent="0.15">
      <c r="A4512" s="30">
        <v>10</v>
      </c>
      <c r="B4512" s="31" t="s">
        <v>2023</v>
      </c>
      <c r="C4512" s="31">
        <v>5</v>
      </c>
      <c r="D4512" s="31" t="s">
        <v>2381</v>
      </c>
      <c r="E4512" s="31">
        <v>1</v>
      </c>
      <c r="F4512" s="31" t="s">
        <v>2382</v>
      </c>
      <c r="G4512" s="31">
        <v>8</v>
      </c>
      <c r="H4512" s="31" t="s">
        <v>77</v>
      </c>
      <c r="I4512" s="31">
        <v>1</v>
      </c>
      <c r="J4512" s="84" t="s">
        <v>437</v>
      </c>
      <c r="K4512" s="98"/>
      <c r="L4512" s="98"/>
      <c r="M4512" s="98"/>
      <c r="N4512" s="83" t="s">
        <v>4555</v>
      </c>
      <c r="O4512" s="98">
        <v>42000</v>
      </c>
      <c r="P4512" s="81"/>
      <c r="Q4512" s="33"/>
      <c r="R4512" s="39" t="s">
        <v>2383</v>
      </c>
    </row>
    <row r="4513" spans="1:18" ht="18" customHeight="1" x14ac:dyDescent="0.15">
      <c r="A4513" s="30">
        <v>10</v>
      </c>
      <c r="B4513" s="31" t="s">
        <v>2023</v>
      </c>
      <c r="C4513" s="31">
        <v>5</v>
      </c>
      <c r="D4513" s="31" t="s">
        <v>2381</v>
      </c>
      <c r="E4513" s="31">
        <v>1</v>
      </c>
      <c r="F4513" s="31" t="s">
        <v>2382</v>
      </c>
      <c r="G4513" s="31">
        <v>8</v>
      </c>
      <c r="H4513" s="31" t="s">
        <v>77</v>
      </c>
      <c r="I4513" s="31">
        <v>1</v>
      </c>
      <c r="J4513" s="84" t="s">
        <v>437</v>
      </c>
      <c r="K4513" s="98"/>
      <c r="L4513" s="98"/>
      <c r="M4513" s="98"/>
      <c r="N4513" s="83" t="s">
        <v>4556</v>
      </c>
      <c r="O4513" s="98">
        <v>222400</v>
      </c>
      <c r="P4513" s="81"/>
      <c r="Q4513" s="33"/>
      <c r="R4513" s="39" t="s">
        <v>2383</v>
      </c>
    </row>
    <row r="4514" spans="1:18" ht="18" customHeight="1" x14ac:dyDescent="0.15">
      <c r="A4514" s="30">
        <v>10</v>
      </c>
      <c r="B4514" s="31" t="s">
        <v>2023</v>
      </c>
      <c r="C4514" s="31">
        <v>5</v>
      </c>
      <c r="D4514" s="31" t="s">
        <v>2381</v>
      </c>
      <c r="E4514" s="31">
        <v>1</v>
      </c>
      <c r="F4514" s="31" t="s">
        <v>2382</v>
      </c>
      <c r="G4514" s="31">
        <v>8</v>
      </c>
      <c r="H4514" s="31" t="s">
        <v>77</v>
      </c>
      <c r="I4514" s="32">
        <v>11</v>
      </c>
      <c r="J4514" s="83" t="s">
        <v>78</v>
      </c>
      <c r="K4514" s="98">
        <v>617</v>
      </c>
      <c r="L4514" s="98">
        <v>517</v>
      </c>
      <c r="M4514" s="98">
        <f>K4514-L4514</f>
        <v>100</v>
      </c>
      <c r="N4514" s="83" t="s">
        <v>4557</v>
      </c>
      <c r="O4514" s="98">
        <v>200000</v>
      </c>
      <c r="P4514" s="81"/>
      <c r="Q4514" s="33"/>
      <c r="R4514" s="39" t="s">
        <v>2383</v>
      </c>
    </row>
    <row r="4515" spans="1:18" ht="18" customHeight="1" x14ac:dyDescent="0.15">
      <c r="A4515" s="30">
        <v>10</v>
      </c>
      <c r="B4515" s="31" t="s">
        <v>2023</v>
      </c>
      <c r="C4515" s="31">
        <v>5</v>
      </c>
      <c r="D4515" s="31" t="s">
        <v>2381</v>
      </c>
      <c r="E4515" s="31">
        <v>1</v>
      </c>
      <c r="F4515" s="31" t="s">
        <v>2382</v>
      </c>
      <c r="G4515" s="31">
        <v>8</v>
      </c>
      <c r="H4515" s="31" t="s">
        <v>77</v>
      </c>
      <c r="I4515" s="31">
        <v>11</v>
      </c>
      <c r="J4515" s="84" t="s">
        <v>78</v>
      </c>
      <c r="K4515" s="98"/>
      <c r="L4515" s="98"/>
      <c r="M4515" s="98"/>
      <c r="N4515" s="83" t="s">
        <v>4558</v>
      </c>
      <c r="O4515" s="98">
        <v>150000</v>
      </c>
      <c r="P4515" s="81"/>
      <c r="Q4515" s="33"/>
      <c r="R4515" s="39" t="s">
        <v>2383</v>
      </c>
    </row>
    <row r="4516" spans="1:18" ht="18" customHeight="1" x14ac:dyDescent="0.15">
      <c r="A4516" s="30">
        <v>10</v>
      </c>
      <c r="B4516" s="31" t="s">
        <v>2023</v>
      </c>
      <c r="C4516" s="31">
        <v>5</v>
      </c>
      <c r="D4516" s="31" t="s">
        <v>2381</v>
      </c>
      <c r="E4516" s="31">
        <v>1</v>
      </c>
      <c r="F4516" s="31" t="s">
        <v>2382</v>
      </c>
      <c r="G4516" s="31">
        <v>8</v>
      </c>
      <c r="H4516" s="31" t="s">
        <v>77</v>
      </c>
      <c r="I4516" s="31">
        <v>11</v>
      </c>
      <c r="J4516" s="84" t="s">
        <v>78</v>
      </c>
      <c r="K4516" s="98"/>
      <c r="L4516" s="98"/>
      <c r="M4516" s="98"/>
      <c r="N4516" s="83" t="s">
        <v>4559</v>
      </c>
      <c r="O4516" s="98">
        <v>63000</v>
      </c>
      <c r="P4516" s="81"/>
      <c r="Q4516" s="33"/>
      <c r="R4516" s="39" t="s">
        <v>2383</v>
      </c>
    </row>
    <row r="4517" spans="1:18" ht="18" customHeight="1" x14ac:dyDescent="0.15">
      <c r="A4517" s="30">
        <v>10</v>
      </c>
      <c r="B4517" s="31" t="s">
        <v>2023</v>
      </c>
      <c r="C4517" s="31">
        <v>5</v>
      </c>
      <c r="D4517" s="31" t="s">
        <v>2381</v>
      </c>
      <c r="E4517" s="31">
        <v>1</v>
      </c>
      <c r="F4517" s="31" t="s">
        <v>2382</v>
      </c>
      <c r="G4517" s="31">
        <v>8</v>
      </c>
      <c r="H4517" s="31" t="s">
        <v>77</v>
      </c>
      <c r="I4517" s="31">
        <v>11</v>
      </c>
      <c r="J4517" s="84" t="s">
        <v>78</v>
      </c>
      <c r="K4517" s="98"/>
      <c r="L4517" s="98"/>
      <c r="M4517" s="98"/>
      <c r="N4517" s="83" t="s">
        <v>4560</v>
      </c>
      <c r="O4517" s="98">
        <v>63000</v>
      </c>
      <c r="P4517" s="81"/>
      <c r="Q4517" s="33"/>
      <c r="R4517" s="39" t="s">
        <v>2383</v>
      </c>
    </row>
    <row r="4518" spans="1:18" ht="18" customHeight="1" x14ac:dyDescent="0.15">
      <c r="A4518" s="30">
        <v>10</v>
      </c>
      <c r="B4518" s="31" t="s">
        <v>2023</v>
      </c>
      <c r="C4518" s="31">
        <v>5</v>
      </c>
      <c r="D4518" s="31" t="s">
        <v>2381</v>
      </c>
      <c r="E4518" s="31">
        <v>1</v>
      </c>
      <c r="F4518" s="31" t="s">
        <v>2382</v>
      </c>
      <c r="G4518" s="31">
        <v>8</v>
      </c>
      <c r="H4518" s="31" t="s">
        <v>77</v>
      </c>
      <c r="I4518" s="31">
        <v>11</v>
      </c>
      <c r="J4518" s="84" t="s">
        <v>78</v>
      </c>
      <c r="K4518" s="98"/>
      <c r="L4518" s="98"/>
      <c r="M4518" s="98"/>
      <c r="N4518" s="83" t="s">
        <v>4561</v>
      </c>
      <c r="O4518" s="98">
        <v>40200</v>
      </c>
      <c r="P4518" s="81"/>
      <c r="Q4518" s="33"/>
      <c r="R4518" s="39" t="s">
        <v>2383</v>
      </c>
    </row>
    <row r="4519" spans="1:18" ht="18" customHeight="1" x14ac:dyDescent="0.15">
      <c r="A4519" s="30">
        <v>10</v>
      </c>
      <c r="B4519" s="31" t="s">
        <v>2023</v>
      </c>
      <c r="C4519" s="31">
        <v>5</v>
      </c>
      <c r="D4519" s="31" t="s">
        <v>2381</v>
      </c>
      <c r="E4519" s="31">
        <v>1</v>
      </c>
      <c r="F4519" s="31" t="s">
        <v>2382</v>
      </c>
      <c r="G4519" s="31">
        <v>8</v>
      </c>
      <c r="H4519" s="31" t="s">
        <v>77</v>
      </c>
      <c r="I4519" s="31">
        <v>11</v>
      </c>
      <c r="J4519" s="84" t="s">
        <v>78</v>
      </c>
      <c r="K4519" s="98"/>
      <c r="L4519" s="98"/>
      <c r="M4519" s="98"/>
      <c r="N4519" s="83" t="s">
        <v>2389</v>
      </c>
      <c r="O4519" s="98">
        <v>100000</v>
      </c>
      <c r="P4519" s="81"/>
      <c r="Q4519" s="33"/>
      <c r="R4519" s="39" t="s">
        <v>2383</v>
      </c>
    </row>
    <row r="4520" spans="1:18" ht="18" customHeight="1" x14ac:dyDescent="0.15">
      <c r="A4520" s="30">
        <v>10</v>
      </c>
      <c r="B4520" s="31" t="s">
        <v>2023</v>
      </c>
      <c r="C4520" s="31">
        <v>5</v>
      </c>
      <c r="D4520" s="31" t="s">
        <v>2381</v>
      </c>
      <c r="E4520" s="31">
        <v>1</v>
      </c>
      <c r="F4520" s="31" t="s">
        <v>2382</v>
      </c>
      <c r="G4520" s="31">
        <v>8</v>
      </c>
      <c r="H4520" s="31" t="s">
        <v>77</v>
      </c>
      <c r="I4520" s="32">
        <v>31</v>
      </c>
      <c r="J4520" s="83" t="s">
        <v>310</v>
      </c>
      <c r="K4520" s="98">
        <v>242</v>
      </c>
      <c r="L4520" s="98">
        <v>269</v>
      </c>
      <c r="M4520" s="98">
        <f>K4520-L4520</f>
        <v>-27</v>
      </c>
      <c r="N4520" s="83" t="s">
        <v>3897</v>
      </c>
      <c r="O4520" s="98">
        <v>125000</v>
      </c>
      <c r="P4520" s="81"/>
      <c r="Q4520" s="33"/>
      <c r="R4520" s="39" t="s">
        <v>2383</v>
      </c>
    </row>
    <row r="4521" spans="1:18" ht="18" customHeight="1" x14ac:dyDescent="0.15">
      <c r="A4521" s="30">
        <v>10</v>
      </c>
      <c r="B4521" s="31" t="s">
        <v>2023</v>
      </c>
      <c r="C4521" s="31">
        <v>5</v>
      </c>
      <c r="D4521" s="31" t="s">
        <v>2381</v>
      </c>
      <c r="E4521" s="31">
        <v>1</v>
      </c>
      <c r="F4521" s="31" t="s">
        <v>2382</v>
      </c>
      <c r="G4521" s="31">
        <v>8</v>
      </c>
      <c r="H4521" s="31" t="s">
        <v>77</v>
      </c>
      <c r="I4521" s="31">
        <v>31</v>
      </c>
      <c r="J4521" s="84" t="s">
        <v>310</v>
      </c>
      <c r="K4521" s="98"/>
      <c r="L4521" s="98"/>
      <c r="M4521" s="98"/>
      <c r="N4521" s="83" t="s">
        <v>3898</v>
      </c>
      <c r="O4521" s="98">
        <v>117000</v>
      </c>
      <c r="P4521" s="81"/>
      <c r="Q4521" s="33"/>
      <c r="R4521" s="39" t="s">
        <v>2383</v>
      </c>
    </row>
    <row r="4522" spans="1:18" ht="18" customHeight="1" x14ac:dyDescent="0.15">
      <c r="A4522" s="30">
        <v>10</v>
      </c>
      <c r="B4522" s="31" t="s">
        <v>2023</v>
      </c>
      <c r="C4522" s="31">
        <v>5</v>
      </c>
      <c r="D4522" s="31" t="s">
        <v>2381</v>
      </c>
      <c r="E4522" s="31">
        <v>1</v>
      </c>
      <c r="F4522" s="31" t="s">
        <v>2382</v>
      </c>
      <c r="G4522" s="32">
        <v>9</v>
      </c>
      <c r="H4522" s="32" t="s">
        <v>30</v>
      </c>
      <c r="I4522" s="32"/>
      <c r="J4522" s="83"/>
      <c r="K4522" s="98"/>
      <c r="L4522" s="98"/>
      <c r="M4522" s="98"/>
      <c r="N4522" s="83"/>
      <c r="O4522" s="33"/>
      <c r="P4522" s="81"/>
      <c r="Q4522" s="33"/>
      <c r="R4522" s="39" t="s">
        <v>2383</v>
      </c>
    </row>
    <row r="4523" spans="1:18" ht="18" customHeight="1" x14ac:dyDescent="0.15">
      <c r="A4523" s="30">
        <v>10</v>
      </c>
      <c r="B4523" s="31" t="s">
        <v>2023</v>
      </c>
      <c r="C4523" s="31">
        <v>5</v>
      </c>
      <c r="D4523" s="31" t="s">
        <v>2381</v>
      </c>
      <c r="E4523" s="31">
        <v>1</v>
      </c>
      <c r="F4523" s="31" t="s">
        <v>2382</v>
      </c>
      <c r="G4523" s="31">
        <v>9</v>
      </c>
      <c r="H4523" s="31" t="s">
        <v>30</v>
      </c>
      <c r="I4523" s="32">
        <v>2</v>
      </c>
      <c r="J4523" s="83" t="s">
        <v>31</v>
      </c>
      <c r="K4523" s="98">
        <v>11</v>
      </c>
      <c r="L4523" s="98">
        <v>41</v>
      </c>
      <c r="M4523" s="98">
        <f t="shared" ref="M4523:M4524" si="286">K4523-L4523</f>
        <v>-30</v>
      </c>
      <c r="N4523" s="83" t="s">
        <v>4562</v>
      </c>
      <c r="O4523" s="98">
        <v>10800</v>
      </c>
      <c r="P4523" s="81"/>
      <c r="Q4523" s="33"/>
      <c r="R4523" s="39" t="s">
        <v>2383</v>
      </c>
    </row>
    <row r="4524" spans="1:18" ht="18" customHeight="1" x14ac:dyDescent="0.15">
      <c r="A4524" s="30">
        <v>10</v>
      </c>
      <c r="B4524" s="31" t="s">
        <v>2023</v>
      </c>
      <c r="C4524" s="31">
        <v>5</v>
      </c>
      <c r="D4524" s="31" t="s">
        <v>2381</v>
      </c>
      <c r="E4524" s="31">
        <v>1</v>
      </c>
      <c r="F4524" s="31" t="s">
        <v>2382</v>
      </c>
      <c r="G4524" s="31">
        <v>9</v>
      </c>
      <c r="H4524" s="31" t="s">
        <v>30</v>
      </c>
      <c r="I4524" s="32">
        <v>3</v>
      </c>
      <c r="J4524" s="83" t="s">
        <v>32</v>
      </c>
      <c r="K4524" s="98">
        <v>48</v>
      </c>
      <c r="L4524" s="98">
        <v>48</v>
      </c>
      <c r="M4524" s="98">
        <f t="shared" si="286"/>
        <v>0</v>
      </c>
      <c r="N4524" s="83" t="s">
        <v>4563</v>
      </c>
      <c r="O4524" s="98">
        <v>14400</v>
      </c>
      <c r="P4524" s="81"/>
      <c r="Q4524" s="33"/>
      <c r="R4524" s="39" t="s">
        <v>2383</v>
      </c>
    </row>
    <row r="4525" spans="1:18" ht="18" customHeight="1" x14ac:dyDescent="0.15">
      <c r="A4525" s="30">
        <v>10</v>
      </c>
      <c r="B4525" s="31" t="s">
        <v>2023</v>
      </c>
      <c r="C4525" s="31">
        <v>5</v>
      </c>
      <c r="D4525" s="31" t="s">
        <v>2381</v>
      </c>
      <c r="E4525" s="31">
        <v>1</v>
      </c>
      <c r="F4525" s="31" t="s">
        <v>2382</v>
      </c>
      <c r="G4525" s="31">
        <v>9</v>
      </c>
      <c r="H4525" s="31" t="s">
        <v>30</v>
      </c>
      <c r="I4525" s="31">
        <v>3</v>
      </c>
      <c r="J4525" s="84" t="s">
        <v>32</v>
      </c>
      <c r="K4525" s="98"/>
      <c r="L4525" s="98"/>
      <c r="M4525" s="98"/>
      <c r="N4525" s="83" t="s">
        <v>4564</v>
      </c>
      <c r="O4525" s="98">
        <v>33200</v>
      </c>
      <c r="P4525" s="81"/>
      <c r="Q4525" s="33"/>
      <c r="R4525" s="39" t="s">
        <v>2383</v>
      </c>
    </row>
    <row r="4526" spans="1:18" ht="18" customHeight="1" x14ac:dyDescent="0.15">
      <c r="A4526" s="30">
        <v>10</v>
      </c>
      <c r="B4526" s="31" t="s">
        <v>2023</v>
      </c>
      <c r="C4526" s="31">
        <v>5</v>
      </c>
      <c r="D4526" s="31" t="s">
        <v>2381</v>
      </c>
      <c r="E4526" s="31">
        <v>1</v>
      </c>
      <c r="F4526" s="31" t="s">
        <v>2382</v>
      </c>
      <c r="G4526" s="32">
        <v>11</v>
      </c>
      <c r="H4526" s="32" t="s">
        <v>33</v>
      </c>
      <c r="I4526" s="32"/>
      <c r="J4526" s="83"/>
      <c r="K4526" s="98"/>
      <c r="L4526" s="98"/>
      <c r="M4526" s="98"/>
      <c r="N4526" s="83"/>
      <c r="O4526" s="33"/>
      <c r="P4526" s="81"/>
      <c r="Q4526" s="33"/>
      <c r="R4526" s="39" t="s">
        <v>2383</v>
      </c>
    </row>
    <row r="4527" spans="1:18" ht="18" customHeight="1" x14ac:dyDescent="0.15">
      <c r="A4527" s="30">
        <v>10</v>
      </c>
      <c r="B4527" s="31" t="s">
        <v>2023</v>
      </c>
      <c r="C4527" s="31">
        <v>5</v>
      </c>
      <c r="D4527" s="31" t="s">
        <v>2381</v>
      </c>
      <c r="E4527" s="31">
        <v>1</v>
      </c>
      <c r="F4527" s="31" t="s">
        <v>2382</v>
      </c>
      <c r="G4527" s="31">
        <v>11</v>
      </c>
      <c r="H4527" s="31" t="s">
        <v>33</v>
      </c>
      <c r="I4527" s="32">
        <v>1</v>
      </c>
      <c r="J4527" s="83" t="s">
        <v>2390</v>
      </c>
      <c r="K4527" s="98">
        <v>3724</v>
      </c>
      <c r="L4527" s="98">
        <v>4135</v>
      </c>
      <c r="M4527" s="98">
        <f>K4527-L4527</f>
        <v>-411</v>
      </c>
      <c r="N4527" s="83" t="s">
        <v>4565</v>
      </c>
      <c r="O4527" s="98">
        <v>480000</v>
      </c>
      <c r="P4527" s="81"/>
      <c r="Q4527" s="33"/>
      <c r="R4527" s="39" t="s">
        <v>2383</v>
      </c>
    </row>
    <row r="4528" spans="1:18" ht="18" customHeight="1" x14ac:dyDescent="0.15">
      <c r="A4528" s="30">
        <v>10</v>
      </c>
      <c r="B4528" s="31" t="s">
        <v>2023</v>
      </c>
      <c r="C4528" s="31">
        <v>5</v>
      </c>
      <c r="D4528" s="31" t="s">
        <v>2381</v>
      </c>
      <c r="E4528" s="31">
        <v>1</v>
      </c>
      <c r="F4528" s="31" t="s">
        <v>2382</v>
      </c>
      <c r="G4528" s="31">
        <v>11</v>
      </c>
      <c r="H4528" s="31" t="s">
        <v>33</v>
      </c>
      <c r="I4528" s="31">
        <v>1</v>
      </c>
      <c r="J4528" s="84" t="s">
        <v>2390</v>
      </c>
      <c r="K4528" s="98"/>
      <c r="L4528" s="98"/>
      <c r="M4528" s="98"/>
      <c r="N4528" s="83" t="s">
        <v>4566</v>
      </c>
      <c r="O4528" s="98">
        <v>270000</v>
      </c>
      <c r="P4528" s="81"/>
      <c r="Q4528" s="33"/>
      <c r="R4528" s="39" t="s">
        <v>2383</v>
      </c>
    </row>
    <row r="4529" spans="1:18" ht="18" customHeight="1" x14ac:dyDescent="0.15">
      <c r="A4529" s="30">
        <v>10</v>
      </c>
      <c r="B4529" s="31" t="s">
        <v>2023</v>
      </c>
      <c r="C4529" s="31">
        <v>5</v>
      </c>
      <c r="D4529" s="31" t="s">
        <v>2381</v>
      </c>
      <c r="E4529" s="31">
        <v>1</v>
      </c>
      <c r="F4529" s="31" t="s">
        <v>2382</v>
      </c>
      <c r="G4529" s="31">
        <v>11</v>
      </c>
      <c r="H4529" s="31" t="s">
        <v>33</v>
      </c>
      <c r="I4529" s="31">
        <v>1</v>
      </c>
      <c r="J4529" s="84" t="s">
        <v>2390</v>
      </c>
      <c r="K4529" s="98"/>
      <c r="L4529" s="98"/>
      <c r="M4529" s="98"/>
      <c r="N4529" s="83" t="s">
        <v>4567</v>
      </c>
      <c r="O4529" s="98">
        <v>600000</v>
      </c>
      <c r="P4529" s="81"/>
      <c r="Q4529" s="33"/>
      <c r="R4529" s="39" t="s">
        <v>2383</v>
      </c>
    </row>
    <row r="4530" spans="1:18" ht="18" customHeight="1" x14ac:dyDescent="0.15">
      <c r="A4530" s="30">
        <v>10</v>
      </c>
      <c r="B4530" s="31" t="s">
        <v>2023</v>
      </c>
      <c r="C4530" s="31">
        <v>5</v>
      </c>
      <c r="D4530" s="31" t="s">
        <v>2381</v>
      </c>
      <c r="E4530" s="31">
        <v>1</v>
      </c>
      <c r="F4530" s="31" t="s">
        <v>2382</v>
      </c>
      <c r="G4530" s="31">
        <v>11</v>
      </c>
      <c r="H4530" s="31" t="s">
        <v>33</v>
      </c>
      <c r="I4530" s="31">
        <v>1</v>
      </c>
      <c r="J4530" s="84" t="s">
        <v>2390</v>
      </c>
      <c r="K4530" s="98"/>
      <c r="L4530" s="98"/>
      <c r="M4530" s="98"/>
      <c r="N4530" s="83" t="s">
        <v>4568</v>
      </c>
      <c r="O4530" s="98">
        <v>528000</v>
      </c>
      <c r="P4530" s="81"/>
      <c r="Q4530" s="33"/>
      <c r="R4530" s="39" t="s">
        <v>2383</v>
      </c>
    </row>
    <row r="4531" spans="1:18" ht="18" customHeight="1" x14ac:dyDescent="0.15">
      <c r="A4531" s="30">
        <v>10</v>
      </c>
      <c r="B4531" s="31" t="s">
        <v>2023</v>
      </c>
      <c r="C4531" s="31">
        <v>5</v>
      </c>
      <c r="D4531" s="31" t="s">
        <v>2381</v>
      </c>
      <c r="E4531" s="31">
        <v>1</v>
      </c>
      <c r="F4531" s="31" t="s">
        <v>2382</v>
      </c>
      <c r="G4531" s="31">
        <v>11</v>
      </c>
      <c r="H4531" s="31" t="s">
        <v>33</v>
      </c>
      <c r="I4531" s="31">
        <v>1</v>
      </c>
      <c r="J4531" s="84" t="s">
        <v>2390</v>
      </c>
      <c r="K4531" s="98"/>
      <c r="L4531" s="98"/>
      <c r="M4531" s="98"/>
      <c r="N4531" s="83" t="s">
        <v>4569</v>
      </c>
      <c r="O4531" s="98">
        <v>360000</v>
      </c>
      <c r="P4531" s="81"/>
      <c r="Q4531" s="33"/>
      <c r="R4531" s="39" t="s">
        <v>2383</v>
      </c>
    </row>
    <row r="4532" spans="1:18" ht="18" customHeight="1" x14ac:dyDescent="0.15">
      <c r="A4532" s="30">
        <v>10</v>
      </c>
      <c r="B4532" s="31" t="s">
        <v>2023</v>
      </c>
      <c r="C4532" s="31">
        <v>5</v>
      </c>
      <c r="D4532" s="31" t="s">
        <v>2381</v>
      </c>
      <c r="E4532" s="31">
        <v>1</v>
      </c>
      <c r="F4532" s="31" t="s">
        <v>2382</v>
      </c>
      <c r="G4532" s="31">
        <v>11</v>
      </c>
      <c r="H4532" s="31" t="s">
        <v>33</v>
      </c>
      <c r="I4532" s="31">
        <v>1</v>
      </c>
      <c r="J4532" s="84" t="s">
        <v>2390</v>
      </c>
      <c r="K4532" s="98"/>
      <c r="L4532" s="98"/>
      <c r="M4532" s="98"/>
      <c r="N4532" s="83" t="s">
        <v>4570</v>
      </c>
      <c r="O4532" s="98">
        <v>480000</v>
      </c>
      <c r="P4532" s="81"/>
      <c r="Q4532" s="33"/>
      <c r="R4532" s="39" t="s">
        <v>2383</v>
      </c>
    </row>
    <row r="4533" spans="1:18" ht="18" customHeight="1" x14ac:dyDescent="0.15">
      <c r="A4533" s="30">
        <v>10</v>
      </c>
      <c r="B4533" s="31" t="s">
        <v>2023</v>
      </c>
      <c r="C4533" s="31">
        <v>5</v>
      </c>
      <c r="D4533" s="31" t="s">
        <v>2381</v>
      </c>
      <c r="E4533" s="31">
        <v>1</v>
      </c>
      <c r="F4533" s="31" t="s">
        <v>2382</v>
      </c>
      <c r="G4533" s="31">
        <v>11</v>
      </c>
      <c r="H4533" s="31" t="s">
        <v>33</v>
      </c>
      <c r="I4533" s="31">
        <v>1</v>
      </c>
      <c r="J4533" s="84" t="s">
        <v>2390</v>
      </c>
      <c r="K4533" s="98"/>
      <c r="L4533" s="98"/>
      <c r="M4533" s="98"/>
      <c r="N4533" s="83" t="s">
        <v>2391</v>
      </c>
      <c r="O4533" s="98">
        <v>50000</v>
      </c>
      <c r="P4533" s="81"/>
      <c r="Q4533" s="33"/>
      <c r="R4533" s="39" t="s">
        <v>2383</v>
      </c>
    </row>
    <row r="4534" spans="1:18" ht="18" customHeight="1" x14ac:dyDescent="0.15">
      <c r="A4534" s="30">
        <v>10</v>
      </c>
      <c r="B4534" s="31" t="s">
        <v>2023</v>
      </c>
      <c r="C4534" s="31">
        <v>5</v>
      </c>
      <c r="D4534" s="31" t="s">
        <v>2381</v>
      </c>
      <c r="E4534" s="31">
        <v>1</v>
      </c>
      <c r="F4534" s="31" t="s">
        <v>2382</v>
      </c>
      <c r="G4534" s="31">
        <v>11</v>
      </c>
      <c r="H4534" s="31" t="s">
        <v>33</v>
      </c>
      <c r="I4534" s="31">
        <v>1</v>
      </c>
      <c r="J4534" s="84" t="s">
        <v>2390</v>
      </c>
      <c r="K4534" s="98"/>
      <c r="L4534" s="98"/>
      <c r="M4534" s="98"/>
      <c r="N4534" s="83" t="s">
        <v>2392</v>
      </c>
      <c r="O4534" s="98"/>
      <c r="P4534" s="81"/>
      <c r="Q4534" s="33"/>
      <c r="R4534" s="39" t="s">
        <v>2383</v>
      </c>
    </row>
    <row r="4535" spans="1:18" ht="18" customHeight="1" x14ac:dyDescent="0.15">
      <c r="A4535" s="30">
        <v>10</v>
      </c>
      <c r="B4535" s="31" t="s">
        <v>2023</v>
      </c>
      <c r="C4535" s="31">
        <v>5</v>
      </c>
      <c r="D4535" s="31" t="s">
        <v>2381</v>
      </c>
      <c r="E4535" s="31">
        <v>1</v>
      </c>
      <c r="F4535" s="31" t="s">
        <v>2382</v>
      </c>
      <c r="G4535" s="31">
        <v>11</v>
      </c>
      <c r="H4535" s="31" t="s">
        <v>33</v>
      </c>
      <c r="I4535" s="31">
        <v>1</v>
      </c>
      <c r="J4535" s="84" t="s">
        <v>2390</v>
      </c>
      <c r="K4535" s="98"/>
      <c r="L4535" s="98"/>
      <c r="M4535" s="98"/>
      <c r="N4535" s="83" t="s">
        <v>2393</v>
      </c>
      <c r="O4535" s="98">
        <v>700000</v>
      </c>
      <c r="P4535" s="81"/>
      <c r="Q4535" s="33"/>
      <c r="R4535" s="39" t="s">
        <v>2383</v>
      </c>
    </row>
    <row r="4536" spans="1:18" ht="18" customHeight="1" x14ac:dyDescent="0.15">
      <c r="A4536" s="30">
        <v>10</v>
      </c>
      <c r="B4536" s="31" t="s">
        <v>2023</v>
      </c>
      <c r="C4536" s="31">
        <v>5</v>
      </c>
      <c r="D4536" s="31" t="s">
        <v>2381</v>
      </c>
      <c r="E4536" s="31">
        <v>1</v>
      </c>
      <c r="F4536" s="31" t="s">
        <v>2382</v>
      </c>
      <c r="G4536" s="31">
        <v>11</v>
      </c>
      <c r="H4536" s="31" t="s">
        <v>33</v>
      </c>
      <c r="I4536" s="31">
        <v>1</v>
      </c>
      <c r="J4536" s="84" t="s">
        <v>2390</v>
      </c>
      <c r="K4536" s="98"/>
      <c r="L4536" s="98"/>
      <c r="M4536" s="98"/>
      <c r="N4536" s="83" t="s">
        <v>2394</v>
      </c>
      <c r="O4536" s="98">
        <v>250000</v>
      </c>
      <c r="P4536" s="81"/>
      <c r="Q4536" s="33"/>
      <c r="R4536" s="39" t="s">
        <v>2383</v>
      </c>
    </row>
    <row r="4537" spans="1:18" ht="18" customHeight="1" x14ac:dyDescent="0.15">
      <c r="A4537" s="30">
        <v>10</v>
      </c>
      <c r="B4537" s="31" t="s">
        <v>2023</v>
      </c>
      <c r="C4537" s="31">
        <v>5</v>
      </c>
      <c r="D4537" s="31" t="s">
        <v>2381</v>
      </c>
      <c r="E4537" s="31">
        <v>1</v>
      </c>
      <c r="F4537" s="31" t="s">
        <v>2382</v>
      </c>
      <c r="G4537" s="31">
        <v>11</v>
      </c>
      <c r="H4537" s="31" t="s">
        <v>33</v>
      </c>
      <c r="I4537" s="31">
        <v>1</v>
      </c>
      <c r="J4537" s="84" t="s">
        <v>2390</v>
      </c>
      <c r="K4537" s="98"/>
      <c r="L4537" s="98"/>
      <c r="M4537" s="98"/>
      <c r="N4537" s="83" t="s">
        <v>2395</v>
      </c>
      <c r="O4537" s="98">
        <v>4800</v>
      </c>
      <c r="P4537" s="81"/>
      <c r="Q4537" s="33"/>
      <c r="R4537" s="39" t="s">
        <v>2383</v>
      </c>
    </row>
    <row r="4538" spans="1:18" ht="18" customHeight="1" x14ac:dyDescent="0.15">
      <c r="A4538" s="30">
        <v>10</v>
      </c>
      <c r="B4538" s="31" t="s">
        <v>2023</v>
      </c>
      <c r="C4538" s="31">
        <v>5</v>
      </c>
      <c r="D4538" s="31" t="s">
        <v>2381</v>
      </c>
      <c r="E4538" s="31">
        <v>1</v>
      </c>
      <c r="F4538" s="31" t="s">
        <v>2382</v>
      </c>
      <c r="G4538" s="31">
        <v>11</v>
      </c>
      <c r="H4538" s="31" t="s">
        <v>33</v>
      </c>
      <c r="I4538" s="31">
        <v>1</v>
      </c>
      <c r="J4538" s="84" t="s">
        <v>2390</v>
      </c>
      <c r="K4538" s="98"/>
      <c r="L4538" s="98"/>
      <c r="M4538" s="98"/>
      <c r="N4538" s="83" t="s">
        <v>2396</v>
      </c>
      <c r="O4538" s="98">
        <v>1100</v>
      </c>
      <c r="P4538" s="81"/>
      <c r="Q4538" s="33"/>
      <c r="R4538" s="39" t="s">
        <v>2383</v>
      </c>
    </row>
    <row r="4539" spans="1:18" ht="18" customHeight="1" x14ac:dyDescent="0.15">
      <c r="A4539" s="30">
        <v>10</v>
      </c>
      <c r="B4539" s="31" t="s">
        <v>2023</v>
      </c>
      <c r="C4539" s="31">
        <v>5</v>
      </c>
      <c r="D4539" s="31" t="s">
        <v>2381</v>
      </c>
      <c r="E4539" s="31">
        <v>1</v>
      </c>
      <c r="F4539" s="31" t="s">
        <v>2382</v>
      </c>
      <c r="G4539" s="31">
        <v>11</v>
      </c>
      <c r="H4539" s="31" t="s">
        <v>33</v>
      </c>
      <c r="I4539" s="32">
        <v>2</v>
      </c>
      <c r="J4539" s="83" t="s">
        <v>46</v>
      </c>
      <c r="K4539" s="98">
        <v>3677</v>
      </c>
      <c r="L4539" s="98">
        <v>3665</v>
      </c>
      <c r="M4539" s="98">
        <f>K4539-L4539</f>
        <v>12</v>
      </c>
      <c r="N4539" s="83" t="s">
        <v>4571</v>
      </c>
      <c r="O4539" s="98">
        <v>3600000</v>
      </c>
      <c r="P4539" s="81"/>
      <c r="Q4539" s="33"/>
      <c r="R4539" s="39" t="s">
        <v>2383</v>
      </c>
    </row>
    <row r="4540" spans="1:18" ht="18" customHeight="1" x14ac:dyDescent="0.15">
      <c r="A4540" s="30">
        <v>10</v>
      </c>
      <c r="B4540" s="31" t="s">
        <v>2023</v>
      </c>
      <c r="C4540" s="31">
        <v>5</v>
      </c>
      <c r="D4540" s="31" t="s">
        <v>2381</v>
      </c>
      <c r="E4540" s="31">
        <v>1</v>
      </c>
      <c r="F4540" s="31" t="s">
        <v>2382</v>
      </c>
      <c r="G4540" s="31">
        <v>11</v>
      </c>
      <c r="H4540" s="31" t="s">
        <v>33</v>
      </c>
      <c r="I4540" s="31">
        <v>2</v>
      </c>
      <c r="J4540" s="84" t="s">
        <v>46</v>
      </c>
      <c r="K4540" s="98"/>
      <c r="L4540" s="98"/>
      <c r="M4540" s="98"/>
      <c r="N4540" s="83" t="s">
        <v>4572</v>
      </c>
      <c r="O4540" s="98">
        <v>76800</v>
      </c>
      <c r="P4540" s="81"/>
      <c r="Q4540" s="33"/>
      <c r="R4540" s="39" t="s">
        <v>2383</v>
      </c>
    </row>
    <row r="4541" spans="1:18" ht="18" customHeight="1" x14ac:dyDescent="0.15">
      <c r="A4541" s="30">
        <v>10</v>
      </c>
      <c r="B4541" s="31" t="s">
        <v>2023</v>
      </c>
      <c r="C4541" s="31">
        <v>5</v>
      </c>
      <c r="D4541" s="31" t="s">
        <v>2381</v>
      </c>
      <c r="E4541" s="31">
        <v>1</v>
      </c>
      <c r="F4541" s="31" t="s">
        <v>2382</v>
      </c>
      <c r="G4541" s="31">
        <v>11</v>
      </c>
      <c r="H4541" s="31" t="s">
        <v>33</v>
      </c>
      <c r="I4541" s="32">
        <v>3</v>
      </c>
      <c r="J4541" s="83" t="s">
        <v>35</v>
      </c>
      <c r="K4541" s="98">
        <v>10</v>
      </c>
      <c r="L4541" s="98">
        <v>10</v>
      </c>
      <c r="M4541" s="98">
        <f t="shared" ref="M4541:M4542" si="287">K4541-L4541</f>
        <v>0</v>
      </c>
      <c r="N4541" s="83" t="s">
        <v>2397</v>
      </c>
      <c r="O4541" s="98">
        <v>10000</v>
      </c>
      <c r="P4541" s="81"/>
      <c r="Q4541" s="33"/>
      <c r="R4541" s="39" t="s">
        <v>2383</v>
      </c>
    </row>
    <row r="4542" spans="1:18" ht="18" customHeight="1" x14ac:dyDescent="0.15">
      <c r="A4542" s="30">
        <v>10</v>
      </c>
      <c r="B4542" s="31" t="s">
        <v>2023</v>
      </c>
      <c r="C4542" s="31">
        <v>5</v>
      </c>
      <c r="D4542" s="31" t="s">
        <v>2381</v>
      </c>
      <c r="E4542" s="31">
        <v>1</v>
      </c>
      <c r="F4542" s="31" t="s">
        <v>2382</v>
      </c>
      <c r="G4542" s="31">
        <v>11</v>
      </c>
      <c r="H4542" s="31" t="s">
        <v>33</v>
      </c>
      <c r="I4542" s="32">
        <v>4</v>
      </c>
      <c r="J4542" s="83" t="s">
        <v>111</v>
      </c>
      <c r="K4542" s="98">
        <v>138</v>
      </c>
      <c r="L4542" s="98">
        <v>198</v>
      </c>
      <c r="M4542" s="98">
        <f t="shared" si="287"/>
        <v>-60</v>
      </c>
      <c r="N4542" s="83" t="s">
        <v>2398</v>
      </c>
      <c r="O4542" s="98">
        <v>16500</v>
      </c>
      <c r="P4542" s="81"/>
      <c r="Q4542" s="33"/>
      <c r="R4542" s="39" t="s">
        <v>2383</v>
      </c>
    </row>
    <row r="4543" spans="1:18" ht="18" customHeight="1" x14ac:dyDescent="0.15">
      <c r="A4543" s="30">
        <v>10</v>
      </c>
      <c r="B4543" s="31" t="s">
        <v>2023</v>
      </c>
      <c r="C4543" s="31">
        <v>5</v>
      </c>
      <c r="D4543" s="31" t="s">
        <v>2381</v>
      </c>
      <c r="E4543" s="31">
        <v>1</v>
      </c>
      <c r="F4543" s="31" t="s">
        <v>2382</v>
      </c>
      <c r="G4543" s="31">
        <v>11</v>
      </c>
      <c r="H4543" s="31" t="s">
        <v>33</v>
      </c>
      <c r="I4543" s="31">
        <v>4</v>
      </c>
      <c r="J4543" s="84" t="s">
        <v>111</v>
      </c>
      <c r="K4543" s="98"/>
      <c r="L4543" s="98"/>
      <c r="M4543" s="98"/>
      <c r="N4543" s="83" t="s">
        <v>4573</v>
      </c>
      <c r="O4543" s="98">
        <v>44000</v>
      </c>
      <c r="P4543" s="81"/>
      <c r="Q4543" s="33"/>
      <c r="R4543" s="39" t="s">
        <v>2383</v>
      </c>
    </row>
    <row r="4544" spans="1:18" ht="18" customHeight="1" x14ac:dyDescent="0.15">
      <c r="A4544" s="30">
        <v>10</v>
      </c>
      <c r="B4544" s="31" t="s">
        <v>2023</v>
      </c>
      <c r="C4544" s="31">
        <v>5</v>
      </c>
      <c r="D4544" s="31" t="s">
        <v>2381</v>
      </c>
      <c r="E4544" s="31">
        <v>1</v>
      </c>
      <c r="F4544" s="31" t="s">
        <v>2382</v>
      </c>
      <c r="G4544" s="31">
        <v>11</v>
      </c>
      <c r="H4544" s="31" t="s">
        <v>33</v>
      </c>
      <c r="I4544" s="31">
        <v>4</v>
      </c>
      <c r="J4544" s="84" t="s">
        <v>111</v>
      </c>
      <c r="K4544" s="98"/>
      <c r="L4544" s="98"/>
      <c r="M4544" s="98"/>
      <c r="N4544" s="83" t="s">
        <v>2399</v>
      </c>
      <c r="O4544" s="98">
        <v>77000</v>
      </c>
      <c r="P4544" s="81"/>
      <c r="Q4544" s="33"/>
      <c r="R4544" s="39" t="s">
        <v>2383</v>
      </c>
    </row>
    <row r="4545" spans="1:18" ht="18" customHeight="1" x14ac:dyDescent="0.15">
      <c r="A4545" s="30">
        <v>10</v>
      </c>
      <c r="B4545" s="31" t="s">
        <v>2023</v>
      </c>
      <c r="C4545" s="31">
        <v>5</v>
      </c>
      <c r="D4545" s="31" t="s">
        <v>2381</v>
      </c>
      <c r="E4545" s="31">
        <v>1</v>
      </c>
      <c r="F4545" s="31" t="s">
        <v>2382</v>
      </c>
      <c r="G4545" s="31">
        <v>11</v>
      </c>
      <c r="H4545" s="31" t="s">
        <v>33</v>
      </c>
      <c r="I4545" s="32">
        <v>5</v>
      </c>
      <c r="J4545" s="83" t="s">
        <v>47</v>
      </c>
      <c r="K4545" s="98">
        <v>7344</v>
      </c>
      <c r="L4545" s="98">
        <v>7920</v>
      </c>
      <c r="M4545" s="98">
        <f>K4545-L4545</f>
        <v>-576</v>
      </c>
      <c r="N4545" s="83" t="s">
        <v>4574</v>
      </c>
      <c r="O4545" s="98">
        <v>4800000</v>
      </c>
      <c r="P4545" s="81"/>
      <c r="Q4545" s="33"/>
      <c r="R4545" s="39" t="s">
        <v>2383</v>
      </c>
    </row>
    <row r="4546" spans="1:18" ht="18" customHeight="1" x14ac:dyDescent="0.15">
      <c r="A4546" s="30">
        <v>10</v>
      </c>
      <c r="B4546" s="31" t="s">
        <v>2023</v>
      </c>
      <c r="C4546" s="31">
        <v>5</v>
      </c>
      <c r="D4546" s="31" t="s">
        <v>2381</v>
      </c>
      <c r="E4546" s="31">
        <v>1</v>
      </c>
      <c r="F4546" s="31" t="s">
        <v>2382</v>
      </c>
      <c r="G4546" s="31">
        <v>11</v>
      </c>
      <c r="H4546" s="31" t="s">
        <v>33</v>
      </c>
      <c r="I4546" s="31">
        <v>5</v>
      </c>
      <c r="J4546" s="84" t="s">
        <v>47</v>
      </c>
      <c r="K4546" s="98"/>
      <c r="L4546" s="98"/>
      <c r="M4546" s="98"/>
      <c r="N4546" s="83" t="s">
        <v>4575</v>
      </c>
      <c r="O4546" s="98">
        <v>2544000</v>
      </c>
      <c r="P4546" s="81"/>
      <c r="Q4546" s="33"/>
      <c r="R4546" s="39" t="s">
        <v>2383</v>
      </c>
    </row>
    <row r="4547" spans="1:18" ht="18" customHeight="1" x14ac:dyDescent="0.15">
      <c r="A4547" s="30">
        <v>10</v>
      </c>
      <c r="B4547" s="31" t="s">
        <v>2023</v>
      </c>
      <c r="C4547" s="31">
        <v>5</v>
      </c>
      <c r="D4547" s="31" t="s">
        <v>2381</v>
      </c>
      <c r="E4547" s="31">
        <v>1</v>
      </c>
      <c r="F4547" s="31" t="s">
        <v>2382</v>
      </c>
      <c r="G4547" s="31">
        <v>11</v>
      </c>
      <c r="H4547" s="31" t="s">
        <v>33</v>
      </c>
      <c r="I4547" s="32">
        <v>6</v>
      </c>
      <c r="J4547" s="83" t="s">
        <v>48</v>
      </c>
      <c r="K4547" s="98">
        <v>2000</v>
      </c>
      <c r="L4547" s="98">
        <v>2000</v>
      </c>
      <c r="M4547" s="98">
        <f>K4547-L4547</f>
        <v>0</v>
      </c>
      <c r="N4547" s="83" t="s">
        <v>2400</v>
      </c>
      <c r="O4547" s="98">
        <v>1700000</v>
      </c>
      <c r="P4547" s="81"/>
      <c r="Q4547" s="33"/>
      <c r="R4547" s="39" t="s">
        <v>2383</v>
      </c>
    </row>
    <row r="4548" spans="1:18" ht="18" customHeight="1" x14ac:dyDescent="0.15">
      <c r="A4548" s="30">
        <v>10</v>
      </c>
      <c r="B4548" s="31" t="s">
        <v>2023</v>
      </c>
      <c r="C4548" s="31">
        <v>5</v>
      </c>
      <c r="D4548" s="31" t="s">
        <v>2381</v>
      </c>
      <c r="E4548" s="31">
        <v>1</v>
      </c>
      <c r="F4548" s="31" t="s">
        <v>2382</v>
      </c>
      <c r="G4548" s="31">
        <v>11</v>
      </c>
      <c r="H4548" s="31" t="s">
        <v>33</v>
      </c>
      <c r="I4548" s="31">
        <v>6</v>
      </c>
      <c r="J4548" s="84" t="s">
        <v>48</v>
      </c>
      <c r="K4548" s="98"/>
      <c r="L4548" s="98"/>
      <c r="M4548" s="98"/>
      <c r="N4548" s="83" t="s">
        <v>2401</v>
      </c>
      <c r="O4548" s="98">
        <v>100000</v>
      </c>
      <c r="P4548" s="81"/>
      <c r="Q4548" s="33"/>
      <c r="R4548" s="39" t="s">
        <v>2383</v>
      </c>
    </row>
    <row r="4549" spans="1:18" ht="18" customHeight="1" x14ac:dyDescent="0.15">
      <c r="A4549" s="30">
        <v>10</v>
      </c>
      <c r="B4549" s="31" t="s">
        <v>2023</v>
      </c>
      <c r="C4549" s="31">
        <v>5</v>
      </c>
      <c r="D4549" s="31" t="s">
        <v>2381</v>
      </c>
      <c r="E4549" s="31">
        <v>1</v>
      </c>
      <c r="F4549" s="31" t="s">
        <v>2382</v>
      </c>
      <c r="G4549" s="31">
        <v>11</v>
      </c>
      <c r="H4549" s="31" t="s">
        <v>33</v>
      </c>
      <c r="I4549" s="31">
        <v>6</v>
      </c>
      <c r="J4549" s="84" t="s">
        <v>48</v>
      </c>
      <c r="K4549" s="98"/>
      <c r="L4549" s="98"/>
      <c r="M4549" s="98"/>
      <c r="N4549" s="83" t="s">
        <v>2402</v>
      </c>
      <c r="O4549" s="98">
        <v>100000</v>
      </c>
      <c r="P4549" s="81"/>
      <c r="Q4549" s="33"/>
      <c r="R4549" s="39" t="s">
        <v>2383</v>
      </c>
    </row>
    <row r="4550" spans="1:18" ht="18" customHeight="1" x14ac:dyDescent="0.15">
      <c r="A4550" s="30">
        <v>10</v>
      </c>
      <c r="B4550" s="31" t="s">
        <v>2023</v>
      </c>
      <c r="C4550" s="31">
        <v>5</v>
      </c>
      <c r="D4550" s="31" t="s">
        <v>2381</v>
      </c>
      <c r="E4550" s="31">
        <v>1</v>
      </c>
      <c r="F4550" s="31" t="s">
        <v>2382</v>
      </c>
      <c r="G4550" s="31">
        <v>11</v>
      </c>
      <c r="H4550" s="31" t="s">
        <v>33</v>
      </c>
      <c r="I4550" s="31">
        <v>6</v>
      </c>
      <c r="J4550" s="84" t="s">
        <v>48</v>
      </c>
      <c r="K4550" s="98"/>
      <c r="L4550" s="98"/>
      <c r="M4550" s="98"/>
      <c r="N4550" s="83" t="s">
        <v>2403</v>
      </c>
      <c r="O4550" s="98">
        <v>100000</v>
      </c>
      <c r="P4550" s="81"/>
      <c r="Q4550" s="33"/>
      <c r="R4550" s="39" t="s">
        <v>2383</v>
      </c>
    </row>
    <row r="4551" spans="1:18" ht="18" customHeight="1" x14ac:dyDescent="0.15">
      <c r="A4551" s="30">
        <v>10</v>
      </c>
      <c r="B4551" s="31" t="s">
        <v>2023</v>
      </c>
      <c r="C4551" s="31">
        <v>5</v>
      </c>
      <c r="D4551" s="31" t="s">
        <v>2381</v>
      </c>
      <c r="E4551" s="31">
        <v>1</v>
      </c>
      <c r="F4551" s="31" t="s">
        <v>2382</v>
      </c>
      <c r="G4551" s="31">
        <v>11</v>
      </c>
      <c r="H4551" s="31" t="s">
        <v>33</v>
      </c>
      <c r="I4551" s="32">
        <v>7</v>
      </c>
      <c r="J4551" s="83" t="s">
        <v>1148</v>
      </c>
      <c r="K4551" s="98">
        <v>20408</v>
      </c>
      <c r="L4551" s="98">
        <v>21403</v>
      </c>
      <c r="M4551" s="98">
        <f>K4551-L4551</f>
        <v>-995</v>
      </c>
      <c r="N4551" s="83" t="s">
        <v>2404</v>
      </c>
      <c r="O4551" s="98"/>
      <c r="P4551" s="81"/>
      <c r="Q4551" s="33"/>
      <c r="R4551" s="39" t="s">
        <v>2383</v>
      </c>
    </row>
    <row r="4552" spans="1:18" ht="18" customHeight="1" x14ac:dyDescent="0.15">
      <c r="A4552" s="30">
        <v>10</v>
      </c>
      <c r="B4552" s="31" t="s">
        <v>2023</v>
      </c>
      <c r="C4552" s="31">
        <v>5</v>
      </c>
      <c r="D4552" s="31" t="s">
        <v>2381</v>
      </c>
      <c r="E4552" s="31">
        <v>1</v>
      </c>
      <c r="F4552" s="31" t="s">
        <v>2382</v>
      </c>
      <c r="G4552" s="31">
        <v>11</v>
      </c>
      <c r="H4552" s="31" t="s">
        <v>33</v>
      </c>
      <c r="I4552" s="31">
        <v>7</v>
      </c>
      <c r="J4552" s="84" t="s">
        <v>1148</v>
      </c>
      <c r="K4552" s="98"/>
      <c r="L4552" s="98"/>
      <c r="M4552" s="98"/>
      <c r="N4552" s="83" t="s">
        <v>2405</v>
      </c>
      <c r="O4552" s="98"/>
      <c r="P4552" s="81"/>
      <c r="Q4552" s="33"/>
      <c r="R4552" s="39" t="s">
        <v>2383</v>
      </c>
    </row>
    <row r="4553" spans="1:18" ht="18" customHeight="1" x14ac:dyDescent="0.15">
      <c r="A4553" s="30">
        <v>10</v>
      </c>
      <c r="B4553" s="31" t="s">
        <v>2023</v>
      </c>
      <c r="C4553" s="31">
        <v>5</v>
      </c>
      <c r="D4553" s="31" t="s">
        <v>2381</v>
      </c>
      <c r="E4553" s="31">
        <v>1</v>
      </c>
      <c r="F4553" s="31" t="s">
        <v>2382</v>
      </c>
      <c r="G4553" s="31">
        <v>11</v>
      </c>
      <c r="H4553" s="31" t="s">
        <v>33</v>
      </c>
      <c r="I4553" s="31">
        <v>7</v>
      </c>
      <c r="J4553" s="84" t="s">
        <v>1148</v>
      </c>
      <c r="K4553" s="98"/>
      <c r="L4553" s="98"/>
      <c r="M4553" s="98"/>
      <c r="N4553" s="83" t="s">
        <v>4576</v>
      </c>
      <c r="O4553" s="98">
        <v>1380000</v>
      </c>
      <c r="P4553" s="81"/>
      <c r="Q4553" s="33"/>
      <c r="R4553" s="39" t="s">
        <v>2383</v>
      </c>
    </row>
    <row r="4554" spans="1:18" ht="18" customHeight="1" x14ac:dyDescent="0.15">
      <c r="A4554" s="30">
        <v>10</v>
      </c>
      <c r="B4554" s="31" t="s">
        <v>2023</v>
      </c>
      <c r="C4554" s="31">
        <v>5</v>
      </c>
      <c r="D4554" s="31" t="s">
        <v>2381</v>
      </c>
      <c r="E4554" s="31">
        <v>1</v>
      </c>
      <c r="F4554" s="31" t="s">
        <v>2382</v>
      </c>
      <c r="G4554" s="31">
        <v>11</v>
      </c>
      <c r="H4554" s="31" t="s">
        <v>33</v>
      </c>
      <c r="I4554" s="31">
        <v>7</v>
      </c>
      <c r="J4554" s="84" t="s">
        <v>1148</v>
      </c>
      <c r="K4554" s="98"/>
      <c r="L4554" s="98"/>
      <c r="M4554" s="98"/>
      <c r="N4554" s="83" t="s">
        <v>4577</v>
      </c>
      <c r="O4554" s="98">
        <v>9487500</v>
      </c>
      <c r="P4554" s="81"/>
      <c r="Q4554" s="33"/>
      <c r="R4554" s="39" t="s">
        <v>2383</v>
      </c>
    </row>
    <row r="4555" spans="1:18" ht="18" customHeight="1" x14ac:dyDescent="0.15">
      <c r="A4555" s="30">
        <v>10</v>
      </c>
      <c r="B4555" s="31" t="s">
        <v>2023</v>
      </c>
      <c r="C4555" s="31">
        <v>5</v>
      </c>
      <c r="D4555" s="31" t="s">
        <v>2381</v>
      </c>
      <c r="E4555" s="31">
        <v>1</v>
      </c>
      <c r="F4555" s="31" t="s">
        <v>2382</v>
      </c>
      <c r="G4555" s="31">
        <v>11</v>
      </c>
      <c r="H4555" s="31" t="s">
        <v>33</v>
      </c>
      <c r="I4555" s="31">
        <v>7</v>
      </c>
      <c r="J4555" s="84" t="s">
        <v>1148</v>
      </c>
      <c r="K4555" s="98"/>
      <c r="L4555" s="98"/>
      <c r="M4555" s="98"/>
      <c r="N4555" s="83" t="s">
        <v>4578</v>
      </c>
      <c r="O4555" s="98">
        <v>517500</v>
      </c>
      <c r="P4555" s="81"/>
      <c r="Q4555" s="33"/>
      <c r="R4555" s="39" t="s">
        <v>2383</v>
      </c>
    </row>
    <row r="4556" spans="1:18" ht="18" customHeight="1" x14ac:dyDescent="0.15">
      <c r="A4556" s="30">
        <v>10</v>
      </c>
      <c r="B4556" s="31" t="s">
        <v>2023</v>
      </c>
      <c r="C4556" s="31">
        <v>5</v>
      </c>
      <c r="D4556" s="31" t="s">
        <v>2381</v>
      </c>
      <c r="E4556" s="31">
        <v>1</v>
      </c>
      <c r="F4556" s="31" t="s">
        <v>2382</v>
      </c>
      <c r="G4556" s="31">
        <v>11</v>
      </c>
      <c r="H4556" s="31" t="s">
        <v>33</v>
      </c>
      <c r="I4556" s="31">
        <v>7</v>
      </c>
      <c r="J4556" s="84" t="s">
        <v>1148</v>
      </c>
      <c r="K4556" s="98"/>
      <c r="L4556" s="98"/>
      <c r="M4556" s="98"/>
      <c r="N4556" s="83" t="s">
        <v>2406</v>
      </c>
      <c r="O4556" s="98"/>
      <c r="P4556" s="81"/>
      <c r="Q4556" s="33"/>
      <c r="R4556" s="39" t="s">
        <v>2383</v>
      </c>
    </row>
    <row r="4557" spans="1:18" ht="18" customHeight="1" x14ac:dyDescent="0.15">
      <c r="A4557" s="30">
        <v>10</v>
      </c>
      <c r="B4557" s="31" t="s">
        <v>2023</v>
      </c>
      <c r="C4557" s="31">
        <v>5</v>
      </c>
      <c r="D4557" s="31" t="s">
        <v>2381</v>
      </c>
      <c r="E4557" s="31">
        <v>1</v>
      </c>
      <c r="F4557" s="31" t="s">
        <v>2382</v>
      </c>
      <c r="G4557" s="31">
        <v>11</v>
      </c>
      <c r="H4557" s="31" t="s">
        <v>33</v>
      </c>
      <c r="I4557" s="31">
        <v>7</v>
      </c>
      <c r="J4557" s="84" t="s">
        <v>1148</v>
      </c>
      <c r="K4557" s="98"/>
      <c r="L4557" s="98"/>
      <c r="M4557" s="98"/>
      <c r="N4557" s="83" t="s">
        <v>4579</v>
      </c>
      <c r="O4557" s="98">
        <v>460000</v>
      </c>
      <c r="P4557" s="81"/>
      <c r="Q4557" s="33"/>
      <c r="R4557" s="39" t="s">
        <v>2383</v>
      </c>
    </row>
    <row r="4558" spans="1:18" ht="18" customHeight="1" x14ac:dyDescent="0.15">
      <c r="A4558" s="30">
        <v>10</v>
      </c>
      <c r="B4558" s="31" t="s">
        <v>2023</v>
      </c>
      <c r="C4558" s="31">
        <v>5</v>
      </c>
      <c r="D4558" s="31" t="s">
        <v>2381</v>
      </c>
      <c r="E4558" s="31">
        <v>1</v>
      </c>
      <c r="F4558" s="31" t="s">
        <v>2382</v>
      </c>
      <c r="G4558" s="31">
        <v>11</v>
      </c>
      <c r="H4558" s="31" t="s">
        <v>33</v>
      </c>
      <c r="I4558" s="31">
        <v>7</v>
      </c>
      <c r="J4558" s="84" t="s">
        <v>1148</v>
      </c>
      <c r="K4558" s="98"/>
      <c r="L4558" s="98"/>
      <c r="M4558" s="98"/>
      <c r="N4558" s="83" t="s">
        <v>2407</v>
      </c>
      <c r="O4558" s="98"/>
      <c r="P4558" s="81"/>
      <c r="Q4558" s="33"/>
      <c r="R4558" s="39" t="s">
        <v>2383</v>
      </c>
    </row>
    <row r="4559" spans="1:18" ht="18" customHeight="1" x14ac:dyDescent="0.15">
      <c r="A4559" s="30">
        <v>10</v>
      </c>
      <c r="B4559" s="31" t="s">
        <v>2023</v>
      </c>
      <c r="C4559" s="31">
        <v>5</v>
      </c>
      <c r="D4559" s="31" t="s">
        <v>2381</v>
      </c>
      <c r="E4559" s="31">
        <v>1</v>
      </c>
      <c r="F4559" s="31" t="s">
        <v>2382</v>
      </c>
      <c r="G4559" s="31">
        <v>11</v>
      </c>
      <c r="H4559" s="31" t="s">
        <v>33</v>
      </c>
      <c r="I4559" s="31">
        <v>7</v>
      </c>
      <c r="J4559" s="84" t="s">
        <v>1148</v>
      </c>
      <c r="K4559" s="98"/>
      <c r="L4559" s="98"/>
      <c r="M4559" s="98"/>
      <c r="N4559" s="83" t="s">
        <v>4580</v>
      </c>
      <c r="O4559" s="98">
        <v>3562500</v>
      </c>
      <c r="P4559" s="81"/>
      <c r="Q4559" s="33"/>
      <c r="R4559" s="39" t="s">
        <v>2383</v>
      </c>
    </row>
    <row r="4560" spans="1:18" ht="18" customHeight="1" x14ac:dyDescent="0.15">
      <c r="A4560" s="30">
        <v>10</v>
      </c>
      <c r="B4560" s="31" t="s">
        <v>2023</v>
      </c>
      <c r="C4560" s="31">
        <v>5</v>
      </c>
      <c r="D4560" s="31" t="s">
        <v>2381</v>
      </c>
      <c r="E4560" s="31">
        <v>1</v>
      </c>
      <c r="F4560" s="31" t="s">
        <v>2382</v>
      </c>
      <c r="G4560" s="31">
        <v>11</v>
      </c>
      <c r="H4560" s="31" t="s">
        <v>33</v>
      </c>
      <c r="I4560" s="31">
        <v>7</v>
      </c>
      <c r="J4560" s="84" t="s">
        <v>1148</v>
      </c>
      <c r="K4560" s="98"/>
      <c r="L4560" s="98"/>
      <c r="M4560" s="98"/>
      <c r="N4560" s="83" t="s">
        <v>4581</v>
      </c>
      <c r="O4560" s="98">
        <v>125000</v>
      </c>
      <c r="P4560" s="81"/>
      <c r="Q4560" s="33"/>
      <c r="R4560" s="39" t="s">
        <v>2383</v>
      </c>
    </row>
    <row r="4561" spans="1:18" ht="18" customHeight="1" x14ac:dyDescent="0.15">
      <c r="A4561" s="30">
        <v>10</v>
      </c>
      <c r="B4561" s="31" t="s">
        <v>2023</v>
      </c>
      <c r="C4561" s="31">
        <v>5</v>
      </c>
      <c r="D4561" s="31" t="s">
        <v>2381</v>
      </c>
      <c r="E4561" s="31">
        <v>1</v>
      </c>
      <c r="F4561" s="31" t="s">
        <v>2382</v>
      </c>
      <c r="G4561" s="31">
        <v>11</v>
      </c>
      <c r="H4561" s="31" t="s">
        <v>33</v>
      </c>
      <c r="I4561" s="31">
        <v>7</v>
      </c>
      <c r="J4561" s="84" t="s">
        <v>1148</v>
      </c>
      <c r="K4561" s="98"/>
      <c r="L4561" s="98"/>
      <c r="M4561" s="98"/>
      <c r="N4561" s="83" t="s">
        <v>4582</v>
      </c>
      <c r="O4561" s="98">
        <v>500000</v>
      </c>
      <c r="P4561" s="81"/>
      <c r="Q4561" s="33"/>
      <c r="R4561" s="39" t="s">
        <v>2383</v>
      </c>
    </row>
    <row r="4562" spans="1:18" ht="18" customHeight="1" x14ac:dyDescent="0.15">
      <c r="A4562" s="30">
        <v>10</v>
      </c>
      <c r="B4562" s="31" t="s">
        <v>2023</v>
      </c>
      <c r="C4562" s="31">
        <v>5</v>
      </c>
      <c r="D4562" s="31" t="s">
        <v>2381</v>
      </c>
      <c r="E4562" s="31">
        <v>1</v>
      </c>
      <c r="F4562" s="31" t="s">
        <v>2382</v>
      </c>
      <c r="G4562" s="31">
        <v>11</v>
      </c>
      <c r="H4562" s="31" t="s">
        <v>33</v>
      </c>
      <c r="I4562" s="31">
        <v>7</v>
      </c>
      <c r="J4562" s="84" t="s">
        <v>1148</v>
      </c>
      <c r="K4562" s="98"/>
      <c r="L4562" s="98"/>
      <c r="M4562" s="98"/>
      <c r="N4562" s="83" t="s">
        <v>2408</v>
      </c>
      <c r="O4562" s="98"/>
      <c r="P4562" s="81"/>
      <c r="Q4562" s="33"/>
      <c r="R4562" s="39" t="s">
        <v>2383</v>
      </c>
    </row>
    <row r="4563" spans="1:18" ht="18" customHeight="1" x14ac:dyDescent="0.15">
      <c r="A4563" s="30">
        <v>10</v>
      </c>
      <c r="B4563" s="31" t="s">
        <v>2023</v>
      </c>
      <c r="C4563" s="31">
        <v>5</v>
      </c>
      <c r="D4563" s="31" t="s">
        <v>2381</v>
      </c>
      <c r="E4563" s="31">
        <v>1</v>
      </c>
      <c r="F4563" s="31" t="s">
        <v>2382</v>
      </c>
      <c r="G4563" s="31">
        <v>11</v>
      </c>
      <c r="H4563" s="31" t="s">
        <v>33</v>
      </c>
      <c r="I4563" s="31">
        <v>7</v>
      </c>
      <c r="J4563" s="84" t="s">
        <v>1148</v>
      </c>
      <c r="K4563" s="98"/>
      <c r="L4563" s="98"/>
      <c r="M4563" s="98"/>
      <c r="N4563" s="83" t="s">
        <v>4583</v>
      </c>
      <c r="O4563" s="98">
        <v>1625000</v>
      </c>
      <c r="P4563" s="81"/>
      <c r="Q4563" s="33"/>
      <c r="R4563" s="39" t="s">
        <v>2383</v>
      </c>
    </row>
    <row r="4564" spans="1:18" ht="18" customHeight="1" x14ac:dyDescent="0.15">
      <c r="A4564" s="30">
        <v>10</v>
      </c>
      <c r="B4564" s="31" t="s">
        <v>2023</v>
      </c>
      <c r="C4564" s="31">
        <v>5</v>
      </c>
      <c r="D4564" s="31" t="s">
        <v>2381</v>
      </c>
      <c r="E4564" s="31">
        <v>1</v>
      </c>
      <c r="F4564" s="31" t="s">
        <v>2382</v>
      </c>
      <c r="G4564" s="31">
        <v>11</v>
      </c>
      <c r="H4564" s="31" t="s">
        <v>33</v>
      </c>
      <c r="I4564" s="31">
        <v>7</v>
      </c>
      <c r="J4564" s="84" t="s">
        <v>1148</v>
      </c>
      <c r="K4564" s="98"/>
      <c r="L4564" s="98"/>
      <c r="M4564" s="98"/>
      <c r="N4564" s="83" t="s">
        <v>4584</v>
      </c>
      <c r="O4564" s="98">
        <v>1250000</v>
      </c>
      <c r="P4564" s="81"/>
      <c r="Q4564" s="33"/>
      <c r="R4564" s="39" t="s">
        <v>2383</v>
      </c>
    </row>
    <row r="4565" spans="1:18" ht="18" customHeight="1" x14ac:dyDescent="0.15">
      <c r="A4565" s="30">
        <v>10</v>
      </c>
      <c r="B4565" s="31" t="s">
        <v>2023</v>
      </c>
      <c r="C4565" s="31">
        <v>5</v>
      </c>
      <c r="D4565" s="31" t="s">
        <v>2381</v>
      </c>
      <c r="E4565" s="31">
        <v>1</v>
      </c>
      <c r="F4565" s="31" t="s">
        <v>2382</v>
      </c>
      <c r="G4565" s="31">
        <v>11</v>
      </c>
      <c r="H4565" s="31" t="s">
        <v>33</v>
      </c>
      <c r="I4565" s="31">
        <v>7</v>
      </c>
      <c r="J4565" s="84" t="s">
        <v>1148</v>
      </c>
      <c r="K4565" s="98"/>
      <c r="L4565" s="98"/>
      <c r="M4565" s="98"/>
      <c r="N4565" s="83" t="s">
        <v>2409</v>
      </c>
      <c r="O4565" s="98">
        <v>800000</v>
      </c>
      <c r="P4565" s="81"/>
      <c r="Q4565" s="33"/>
      <c r="R4565" s="39" t="s">
        <v>2383</v>
      </c>
    </row>
    <row r="4566" spans="1:18" ht="18" customHeight="1" x14ac:dyDescent="0.15">
      <c r="A4566" s="30">
        <v>10</v>
      </c>
      <c r="B4566" s="31" t="s">
        <v>2023</v>
      </c>
      <c r="C4566" s="31">
        <v>5</v>
      </c>
      <c r="D4566" s="31" t="s">
        <v>2381</v>
      </c>
      <c r="E4566" s="31">
        <v>1</v>
      </c>
      <c r="F4566" s="31" t="s">
        <v>2382</v>
      </c>
      <c r="G4566" s="31">
        <v>11</v>
      </c>
      <c r="H4566" s="31" t="s">
        <v>33</v>
      </c>
      <c r="I4566" s="31">
        <v>7</v>
      </c>
      <c r="J4566" s="84" t="s">
        <v>1148</v>
      </c>
      <c r="K4566" s="98"/>
      <c r="L4566" s="98"/>
      <c r="M4566" s="98"/>
      <c r="N4566" s="83" t="s">
        <v>2410</v>
      </c>
      <c r="O4566" s="98">
        <v>600000</v>
      </c>
      <c r="P4566" s="81"/>
      <c r="Q4566" s="33"/>
      <c r="R4566" s="39" t="s">
        <v>2383</v>
      </c>
    </row>
    <row r="4567" spans="1:18" ht="18" customHeight="1" x14ac:dyDescent="0.15">
      <c r="A4567" s="30">
        <v>10</v>
      </c>
      <c r="B4567" s="31" t="s">
        <v>2023</v>
      </c>
      <c r="C4567" s="31">
        <v>5</v>
      </c>
      <c r="D4567" s="31" t="s">
        <v>2381</v>
      </c>
      <c r="E4567" s="31">
        <v>1</v>
      </c>
      <c r="F4567" s="31" t="s">
        <v>2382</v>
      </c>
      <c r="G4567" s="31">
        <v>11</v>
      </c>
      <c r="H4567" s="31" t="s">
        <v>33</v>
      </c>
      <c r="I4567" s="31">
        <v>7</v>
      </c>
      <c r="J4567" s="84" t="s">
        <v>1148</v>
      </c>
      <c r="K4567" s="98"/>
      <c r="L4567" s="98"/>
      <c r="M4567" s="98"/>
      <c r="N4567" s="83" t="s">
        <v>2411</v>
      </c>
      <c r="O4567" s="98">
        <v>100000</v>
      </c>
      <c r="P4567" s="81"/>
      <c r="Q4567" s="33"/>
      <c r="R4567" s="39" t="s">
        <v>2383</v>
      </c>
    </row>
    <row r="4568" spans="1:18" ht="18" customHeight="1" x14ac:dyDescent="0.15">
      <c r="A4568" s="30">
        <v>10</v>
      </c>
      <c r="B4568" s="31" t="s">
        <v>2023</v>
      </c>
      <c r="C4568" s="31">
        <v>5</v>
      </c>
      <c r="D4568" s="31" t="s">
        <v>2381</v>
      </c>
      <c r="E4568" s="31">
        <v>1</v>
      </c>
      <c r="F4568" s="31" t="s">
        <v>2382</v>
      </c>
      <c r="G4568" s="31">
        <v>11</v>
      </c>
      <c r="H4568" s="31" t="s">
        <v>33</v>
      </c>
      <c r="I4568" s="32">
        <v>8</v>
      </c>
      <c r="J4568" s="83" t="s">
        <v>815</v>
      </c>
      <c r="K4568" s="98">
        <v>340</v>
      </c>
      <c r="L4568" s="98">
        <v>340</v>
      </c>
      <c r="M4568" s="98">
        <f>K4568-L4568</f>
        <v>0</v>
      </c>
      <c r="N4568" s="83" t="s">
        <v>4585</v>
      </c>
      <c r="O4568" s="98">
        <v>240000</v>
      </c>
      <c r="P4568" s="81"/>
      <c r="Q4568" s="33"/>
      <c r="R4568" s="39" t="s">
        <v>2383</v>
      </c>
    </row>
    <row r="4569" spans="1:18" ht="18" customHeight="1" x14ac:dyDescent="0.15">
      <c r="A4569" s="30">
        <v>10</v>
      </c>
      <c r="B4569" s="31" t="s">
        <v>2023</v>
      </c>
      <c r="C4569" s="31">
        <v>5</v>
      </c>
      <c r="D4569" s="31" t="s">
        <v>2381</v>
      </c>
      <c r="E4569" s="31">
        <v>1</v>
      </c>
      <c r="F4569" s="31" t="s">
        <v>2382</v>
      </c>
      <c r="G4569" s="31">
        <v>11</v>
      </c>
      <c r="H4569" s="31" t="s">
        <v>33</v>
      </c>
      <c r="I4569" s="31">
        <v>8</v>
      </c>
      <c r="J4569" s="84" t="s">
        <v>815</v>
      </c>
      <c r="K4569" s="98"/>
      <c r="L4569" s="98"/>
      <c r="M4569" s="98"/>
      <c r="N4569" s="83" t="s">
        <v>4586</v>
      </c>
      <c r="O4569" s="98">
        <v>99600</v>
      </c>
      <c r="P4569" s="81"/>
      <c r="Q4569" s="33"/>
      <c r="R4569" s="39" t="s">
        <v>2383</v>
      </c>
    </row>
    <row r="4570" spans="1:18" ht="18" customHeight="1" x14ac:dyDescent="0.15">
      <c r="A4570" s="30">
        <v>10</v>
      </c>
      <c r="B4570" s="31" t="s">
        <v>2023</v>
      </c>
      <c r="C4570" s="31">
        <v>5</v>
      </c>
      <c r="D4570" s="31" t="s">
        <v>2381</v>
      </c>
      <c r="E4570" s="31">
        <v>1</v>
      </c>
      <c r="F4570" s="31" t="s">
        <v>2382</v>
      </c>
      <c r="G4570" s="32">
        <v>12</v>
      </c>
      <c r="H4570" s="32" t="s">
        <v>36</v>
      </c>
      <c r="I4570" s="32"/>
      <c r="J4570" s="83"/>
      <c r="K4570" s="98"/>
      <c r="L4570" s="98"/>
      <c r="M4570" s="98"/>
      <c r="N4570" s="83"/>
      <c r="O4570" s="33"/>
      <c r="P4570" s="81"/>
      <c r="Q4570" s="33"/>
      <c r="R4570" s="39" t="s">
        <v>2383</v>
      </c>
    </row>
    <row r="4571" spans="1:18" ht="18" customHeight="1" x14ac:dyDescent="0.15">
      <c r="A4571" s="30">
        <v>10</v>
      </c>
      <c r="B4571" s="31" t="s">
        <v>2023</v>
      </c>
      <c r="C4571" s="31">
        <v>5</v>
      </c>
      <c r="D4571" s="31" t="s">
        <v>2381</v>
      </c>
      <c r="E4571" s="31">
        <v>1</v>
      </c>
      <c r="F4571" s="31" t="s">
        <v>2382</v>
      </c>
      <c r="G4571" s="31">
        <v>12</v>
      </c>
      <c r="H4571" s="31" t="s">
        <v>36</v>
      </c>
      <c r="I4571" s="32">
        <v>1</v>
      </c>
      <c r="J4571" s="83" t="s">
        <v>37</v>
      </c>
      <c r="K4571" s="98">
        <v>241</v>
      </c>
      <c r="L4571" s="98">
        <v>241</v>
      </c>
      <c r="M4571" s="98">
        <f>K4571-L4571</f>
        <v>0</v>
      </c>
      <c r="N4571" s="83" t="s">
        <v>4587</v>
      </c>
      <c r="O4571" s="98">
        <v>192000</v>
      </c>
      <c r="P4571" s="81"/>
      <c r="Q4571" s="33"/>
      <c r="R4571" s="39" t="s">
        <v>2383</v>
      </c>
    </row>
    <row r="4572" spans="1:18" ht="18" customHeight="1" x14ac:dyDescent="0.15">
      <c r="A4572" s="30">
        <v>10</v>
      </c>
      <c r="B4572" s="31" t="s">
        <v>2023</v>
      </c>
      <c r="C4572" s="31">
        <v>5</v>
      </c>
      <c r="D4572" s="31" t="s">
        <v>2381</v>
      </c>
      <c r="E4572" s="31">
        <v>1</v>
      </c>
      <c r="F4572" s="31" t="s">
        <v>2382</v>
      </c>
      <c r="G4572" s="31">
        <v>12</v>
      </c>
      <c r="H4572" s="31" t="s">
        <v>36</v>
      </c>
      <c r="I4572" s="31">
        <v>1</v>
      </c>
      <c r="J4572" s="84" t="s">
        <v>37</v>
      </c>
      <c r="K4572" s="98"/>
      <c r="L4572" s="98"/>
      <c r="M4572" s="98"/>
      <c r="N4572" s="83" t="s">
        <v>4588</v>
      </c>
      <c r="O4572" s="98">
        <v>24600</v>
      </c>
      <c r="P4572" s="81"/>
      <c r="Q4572" s="33"/>
      <c r="R4572" s="39" t="s">
        <v>2383</v>
      </c>
    </row>
    <row r="4573" spans="1:18" ht="18" customHeight="1" x14ac:dyDescent="0.15">
      <c r="A4573" s="30">
        <v>10</v>
      </c>
      <c r="B4573" s="31" t="s">
        <v>2023</v>
      </c>
      <c r="C4573" s="31">
        <v>5</v>
      </c>
      <c r="D4573" s="31" t="s">
        <v>2381</v>
      </c>
      <c r="E4573" s="31">
        <v>1</v>
      </c>
      <c r="F4573" s="31" t="s">
        <v>2382</v>
      </c>
      <c r="G4573" s="31">
        <v>12</v>
      </c>
      <c r="H4573" s="31" t="s">
        <v>36</v>
      </c>
      <c r="I4573" s="31">
        <v>1</v>
      </c>
      <c r="J4573" s="84" t="s">
        <v>37</v>
      </c>
      <c r="K4573" s="98"/>
      <c r="L4573" s="98"/>
      <c r="M4573" s="98"/>
      <c r="N4573" s="83" t="s">
        <v>4589</v>
      </c>
      <c r="O4573" s="98">
        <v>24000</v>
      </c>
      <c r="P4573" s="81"/>
      <c r="Q4573" s="33"/>
      <c r="R4573" s="39" t="s">
        <v>2383</v>
      </c>
    </row>
    <row r="4574" spans="1:18" ht="18" customHeight="1" x14ac:dyDescent="0.15">
      <c r="A4574" s="30">
        <v>10</v>
      </c>
      <c r="B4574" s="31" t="s">
        <v>2023</v>
      </c>
      <c r="C4574" s="31">
        <v>5</v>
      </c>
      <c r="D4574" s="31" t="s">
        <v>2381</v>
      </c>
      <c r="E4574" s="31">
        <v>1</v>
      </c>
      <c r="F4574" s="31" t="s">
        <v>2382</v>
      </c>
      <c r="G4574" s="31">
        <v>12</v>
      </c>
      <c r="H4574" s="31" t="s">
        <v>36</v>
      </c>
      <c r="I4574" s="32">
        <v>3</v>
      </c>
      <c r="J4574" s="83" t="s">
        <v>6</v>
      </c>
      <c r="K4574" s="98">
        <v>202</v>
      </c>
      <c r="L4574" s="98">
        <v>207</v>
      </c>
      <c r="M4574" s="98">
        <f>K4574-L4574</f>
        <v>-5</v>
      </c>
      <c r="N4574" s="83" t="s">
        <v>4590</v>
      </c>
      <c r="O4574" s="98">
        <v>32400</v>
      </c>
      <c r="P4574" s="81"/>
      <c r="Q4574" s="33"/>
      <c r="R4574" s="39" t="s">
        <v>2383</v>
      </c>
    </row>
    <row r="4575" spans="1:18" ht="18" customHeight="1" x14ac:dyDescent="0.15">
      <c r="A4575" s="30">
        <v>10</v>
      </c>
      <c r="B4575" s="31" t="s">
        <v>2023</v>
      </c>
      <c r="C4575" s="31">
        <v>5</v>
      </c>
      <c r="D4575" s="31" t="s">
        <v>2381</v>
      </c>
      <c r="E4575" s="31">
        <v>1</v>
      </c>
      <c r="F4575" s="31" t="s">
        <v>2382</v>
      </c>
      <c r="G4575" s="31">
        <v>12</v>
      </c>
      <c r="H4575" s="31" t="s">
        <v>36</v>
      </c>
      <c r="I4575" s="31">
        <v>3</v>
      </c>
      <c r="J4575" s="84" t="s">
        <v>6</v>
      </c>
      <c r="K4575" s="98"/>
      <c r="L4575" s="98"/>
      <c r="M4575" s="98"/>
      <c r="N4575" s="83" t="s">
        <v>2412</v>
      </c>
      <c r="O4575" s="98">
        <v>100000</v>
      </c>
      <c r="P4575" s="81"/>
      <c r="Q4575" s="33"/>
      <c r="R4575" s="39" t="s">
        <v>2383</v>
      </c>
    </row>
    <row r="4576" spans="1:18" ht="18" customHeight="1" x14ac:dyDescent="0.15">
      <c r="A4576" s="30">
        <v>10</v>
      </c>
      <c r="B4576" s="31" t="s">
        <v>2023</v>
      </c>
      <c r="C4576" s="31">
        <v>5</v>
      </c>
      <c r="D4576" s="31" t="s">
        <v>2381</v>
      </c>
      <c r="E4576" s="31">
        <v>1</v>
      </c>
      <c r="F4576" s="31" t="s">
        <v>2382</v>
      </c>
      <c r="G4576" s="31">
        <v>12</v>
      </c>
      <c r="H4576" s="31" t="s">
        <v>36</v>
      </c>
      <c r="I4576" s="31">
        <v>3</v>
      </c>
      <c r="J4576" s="84" t="s">
        <v>6</v>
      </c>
      <c r="K4576" s="98"/>
      <c r="L4576" s="98"/>
      <c r="M4576" s="98"/>
      <c r="N4576" s="83" t="s">
        <v>2413</v>
      </c>
      <c r="O4576" s="98">
        <v>2000</v>
      </c>
      <c r="P4576" s="81"/>
      <c r="Q4576" s="33"/>
      <c r="R4576" s="39" t="s">
        <v>2383</v>
      </c>
    </row>
    <row r="4577" spans="1:18" ht="18" customHeight="1" x14ac:dyDescent="0.15">
      <c r="A4577" s="30">
        <v>10</v>
      </c>
      <c r="B4577" s="31" t="s">
        <v>2023</v>
      </c>
      <c r="C4577" s="31">
        <v>5</v>
      </c>
      <c r="D4577" s="31" t="s">
        <v>2381</v>
      </c>
      <c r="E4577" s="31">
        <v>1</v>
      </c>
      <c r="F4577" s="31" t="s">
        <v>2382</v>
      </c>
      <c r="G4577" s="31">
        <v>12</v>
      </c>
      <c r="H4577" s="31" t="s">
        <v>36</v>
      </c>
      <c r="I4577" s="31">
        <v>3</v>
      </c>
      <c r="J4577" s="84" t="s">
        <v>6</v>
      </c>
      <c r="K4577" s="98"/>
      <c r="L4577" s="98"/>
      <c r="M4577" s="98"/>
      <c r="N4577" s="83" t="s">
        <v>4591</v>
      </c>
      <c r="O4577" s="98">
        <v>33768</v>
      </c>
      <c r="P4577" s="81"/>
      <c r="Q4577" s="33"/>
      <c r="R4577" s="39" t="s">
        <v>2383</v>
      </c>
    </row>
    <row r="4578" spans="1:18" ht="18" customHeight="1" x14ac:dyDescent="0.15">
      <c r="A4578" s="30">
        <v>10</v>
      </c>
      <c r="B4578" s="31" t="s">
        <v>2023</v>
      </c>
      <c r="C4578" s="31">
        <v>5</v>
      </c>
      <c r="D4578" s="31" t="s">
        <v>2381</v>
      </c>
      <c r="E4578" s="31">
        <v>1</v>
      </c>
      <c r="F4578" s="31" t="s">
        <v>2382</v>
      </c>
      <c r="G4578" s="31">
        <v>12</v>
      </c>
      <c r="H4578" s="31" t="s">
        <v>36</v>
      </c>
      <c r="I4578" s="31">
        <v>3</v>
      </c>
      <c r="J4578" s="84" t="s">
        <v>6</v>
      </c>
      <c r="K4578" s="98"/>
      <c r="L4578" s="98"/>
      <c r="M4578" s="98"/>
      <c r="N4578" s="83" t="s">
        <v>4592</v>
      </c>
      <c r="O4578" s="98">
        <v>25740</v>
      </c>
      <c r="P4578" s="81"/>
      <c r="Q4578" s="33"/>
      <c r="R4578" s="39" t="s">
        <v>2383</v>
      </c>
    </row>
    <row r="4579" spans="1:18" ht="18" customHeight="1" x14ac:dyDescent="0.15">
      <c r="A4579" s="30">
        <v>10</v>
      </c>
      <c r="B4579" s="31" t="s">
        <v>2023</v>
      </c>
      <c r="C4579" s="31">
        <v>5</v>
      </c>
      <c r="D4579" s="31" t="s">
        <v>2381</v>
      </c>
      <c r="E4579" s="31">
        <v>1</v>
      </c>
      <c r="F4579" s="31" t="s">
        <v>2382</v>
      </c>
      <c r="G4579" s="31">
        <v>12</v>
      </c>
      <c r="H4579" s="31" t="s">
        <v>36</v>
      </c>
      <c r="I4579" s="31">
        <v>3</v>
      </c>
      <c r="J4579" s="84" t="s">
        <v>6</v>
      </c>
      <c r="K4579" s="98"/>
      <c r="L4579" s="98"/>
      <c r="M4579" s="98"/>
      <c r="N4579" s="83" t="s">
        <v>2414</v>
      </c>
      <c r="O4579" s="98">
        <v>8000</v>
      </c>
      <c r="P4579" s="81"/>
      <c r="Q4579" s="33"/>
      <c r="R4579" s="39" t="s">
        <v>2383</v>
      </c>
    </row>
    <row r="4580" spans="1:18" ht="18" customHeight="1" x14ac:dyDescent="0.15">
      <c r="A4580" s="30">
        <v>10</v>
      </c>
      <c r="B4580" s="31" t="s">
        <v>2023</v>
      </c>
      <c r="C4580" s="31">
        <v>5</v>
      </c>
      <c r="D4580" s="31" t="s">
        <v>2381</v>
      </c>
      <c r="E4580" s="31">
        <v>1</v>
      </c>
      <c r="F4580" s="31" t="s">
        <v>2382</v>
      </c>
      <c r="G4580" s="31">
        <v>12</v>
      </c>
      <c r="H4580" s="31" t="s">
        <v>36</v>
      </c>
      <c r="I4580" s="32">
        <v>11</v>
      </c>
      <c r="J4580" s="83" t="s">
        <v>38</v>
      </c>
      <c r="K4580" s="98">
        <v>632</v>
      </c>
      <c r="L4580" s="98">
        <v>633</v>
      </c>
      <c r="M4580" s="98">
        <f>K4580-L4580</f>
        <v>-1</v>
      </c>
      <c r="N4580" s="83" t="s">
        <v>2415</v>
      </c>
      <c r="O4580" s="98">
        <v>591748</v>
      </c>
      <c r="P4580" s="81"/>
      <c r="Q4580" s="33"/>
      <c r="R4580" s="39" t="s">
        <v>2383</v>
      </c>
    </row>
    <row r="4581" spans="1:18" ht="18" customHeight="1" x14ac:dyDescent="0.15">
      <c r="A4581" s="30">
        <v>10</v>
      </c>
      <c r="B4581" s="31" t="s">
        <v>2023</v>
      </c>
      <c r="C4581" s="31">
        <v>5</v>
      </c>
      <c r="D4581" s="31" t="s">
        <v>2381</v>
      </c>
      <c r="E4581" s="31">
        <v>1</v>
      </c>
      <c r="F4581" s="31" t="s">
        <v>2382</v>
      </c>
      <c r="G4581" s="31">
        <v>12</v>
      </c>
      <c r="H4581" s="31" t="s">
        <v>36</v>
      </c>
      <c r="I4581" s="31">
        <v>11</v>
      </c>
      <c r="J4581" s="84" t="s">
        <v>38</v>
      </c>
      <c r="K4581" s="98"/>
      <c r="L4581" s="98"/>
      <c r="M4581" s="98"/>
      <c r="N4581" s="83" t="s">
        <v>2416</v>
      </c>
      <c r="O4581" s="98">
        <v>14540</v>
      </c>
      <c r="P4581" s="81"/>
      <c r="Q4581" s="33"/>
      <c r="R4581" s="39" t="s">
        <v>2383</v>
      </c>
    </row>
    <row r="4582" spans="1:18" ht="18" customHeight="1" x14ac:dyDescent="0.15">
      <c r="A4582" s="30">
        <v>10</v>
      </c>
      <c r="B4582" s="31" t="s">
        <v>2023</v>
      </c>
      <c r="C4582" s="31">
        <v>5</v>
      </c>
      <c r="D4582" s="31" t="s">
        <v>2381</v>
      </c>
      <c r="E4582" s="31">
        <v>1</v>
      </c>
      <c r="F4582" s="31" t="s">
        <v>2382</v>
      </c>
      <c r="G4582" s="31">
        <v>12</v>
      </c>
      <c r="H4582" s="31" t="s">
        <v>36</v>
      </c>
      <c r="I4582" s="31">
        <v>11</v>
      </c>
      <c r="J4582" s="84" t="s">
        <v>38</v>
      </c>
      <c r="K4582" s="98"/>
      <c r="L4582" s="98"/>
      <c r="M4582" s="98"/>
      <c r="N4582" s="83" t="s">
        <v>2417</v>
      </c>
      <c r="O4582" s="98">
        <v>25070</v>
      </c>
      <c r="P4582" s="81"/>
      <c r="Q4582" s="33"/>
      <c r="R4582" s="39" t="s">
        <v>2383</v>
      </c>
    </row>
    <row r="4583" spans="1:18" ht="18" customHeight="1" x14ac:dyDescent="0.15">
      <c r="A4583" s="30">
        <v>10</v>
      </c>
      <c r="B4583" s="31" t="s">
        <v>2023</v>
      </c>
      <c r="C4583" s="31">
        <v>5</v>
      </c>
      <c r="D4583" s="31" t="s">
        <v>2381</v>
      </c>
      <c r="E4583" s="31">
        <v>1</v>
      </c>
      <c r="F4583" s="31" t="s">
        <v>2382</v>
      </c>
      <c r="G4583" s="32">
        <v>13</v>
      </c>
      <c r="H4583" s="32" t="s">
        <v>39</v>
      </c>
      <c r="I4583" s="32"/>
      <c r="J4583" s="83"/>
      <c r="K4583" s="98"/>
      <c r="L4583" s="98"/>
      <c r="M4583" s="98"/>
      <c r="N4583" s="83"/>
      <c r="O4583" s="33"/>
      <c r="P4583" s="81"/>
      <c r="Q4583" s="33"/>
      <c r="R4583" s="39" t="s">
        <v>2383</v>
      </c>
    </row>
    <row r="4584" spans="1:18" ht="18" customHeight="1" x14ac:dyDescent="0.15">
      <c r="A4584" s="30">
        <v>10</v>
      </c>
      <c r="B4584" s="31" t="s">
        <v>2023</v>
      </c>
      <c r="C4584" s="31">
        <v>5</v>
      </c>
      <c r="D4584" s="31" t="s">
        <v>2381</v>
      </c>
      <c r="E4584" s="31">
        <v>1</v>
      </c>
      <c r="F4584" s="31" t="s">
        <v>2382</v>
      </c>
      <c r="G4584" s="31">
        <v>13</v>
      </c>
      <c r="H4584" s="31" t="s">
        <v>39</v>
      </c>
      <c r="I4584" s="32">
        <v>22</v>
      </c>
      <c r="J4584" s="83" t="s">
        <v>2418</v>
      </c>
      <c r="K4584" s="98">
        <v>660</v>
      </c>
      <c r="L4584" s="98">
        <v>1320</v>
      </c>
      <c r="M4584" s="98">
        <f t="shared" ref="M4584:M4586" si="288">K4584-L4584</f>
        <v>-660</v>
      </c>
      <c r="N4584" s="83" t="s">
        <v>4593</v>
      </c>
      <c r="O4584" s="98">
        <v>660000</v>
      </c>
      <c r="P4584" s="81"/>
      <c r="Q4584" s="33"/>
      <c r="R4584" s="39" t="s">
        <v>2383</v>
      </c>
    </row>
    <row r="4585" spans="1:18" ht="18" customHeight="1" x14ac:dyDescent="0.15">
      <c r="A4585" s="30">
        <v>10</v>
      </c>
      <c r="B4585" s="31" t="s">
        <v>2023</v>
      </c>
      <c r="C4585" s="31">
        <v>5</v>
      </c>
      <c r="D4585" s="31" t="s">
        <v>2381</v>
      </c>
      <c r="E4585" s="31">
        <v>1</v>
      </c>
      <c r="F4585" s="31" t="s">
        <v>2382</v>
      </c>
      <c r="G4585" s="31">
        <v>13</v>
      </c>
      <c r="H4585" s="31" t="s">
        <v>39</v>
      </c>
      <c r="I4585" s="32">
        <v>31</v>
      </c>
      <c r="J4585" s="83" t="s">
        <v>258</v>
      </c>
      <c r="K4585" s="98">
        <v>354</v>
      </c>
      <c r="L4585" s="98">
        <v>350</v>
      </c>
      <c r="M4585" s="98">
        <f t="shared" si="288"/>
        <v>4</v>
      </c>
      <c r="N4585" s="83" t="s">
        <v>4594</v>
      </c>
      <c r="O4585" s="98">
        <v>353160</v>
      </c>
      <c r="P4585" s="81"/>
      <c r="Q4585" s="33"/>
      <c r="R4585" s="39" t="s">
        <v>2383</v>
      </c>
    </row>
    <row r="4586" spans="1:18" ht="18" customHeight="1" x14ac:dyDescent="0.15">
      <c r="A4586" s="30">
        <v>10</v>
      </c>
      <c r="B4586" s="31" t="s">
        <v>2023</v>
      </c>
      <c r="C4586" s="31">
        <v>5</v>
      </c>
      <c r="D4586" s="31" t="s">
        <v>2381</v>
      </c>
      <c r="E4586" s="31">
        <v>1</v>
      </c>
      <c r="F4586" s="31" t="s">
        <v>2382</v>
      </c>
      <c r="G4586" s="31">
        <v>13</v>
      </c>
      <c r="H4586" s="31" t="s">
        <v>39</v>
      </c>
      <c r="I4586" s="32">
        <v>32</v>
      </c>
      <c r="J4586" s="83" t="s">
        <v>259</v>
      </c>
      <c r="K4586" s="98">
        <v>21389</v>
      </c>
      <c r="L4586" s="98">
        <v>20952</v>
      </c>
      <c r="M4586" s="98">
        <f t="shared" si="288"/>
        <v>437</v>
      </c>
      <c r="N4586" s="83" t="s">
        <v>2419</v>
      </c>
      <c r="O4586" s="98">
        <v>21146000</v>
      </c>
      <c r="P4586" s="81"/>
      <c r="Q4586" s="33"/>
      <c r="R4586" s="39" t="s">
        <v>2383</v>
      </c>
    </row>
    <row r="4587" spans="1:18" ht="18" customHeight="1" x14ac:dyDescent="0.15">
      <c r="A4587" s="30">
        <v>10</v>
      </c>
      <c r="B4587" s="31" t="s">
        <v>2023</v>
      </c>
      <c r="C4587" s="31">
        <v>5</v>
      </c>
      <c r="D4587" s="31" t="s">
        <v>2381</v>
      </c>
      <c r="E4587" s="31">
        <v>1</v>
      </c>
      <c r="F4587" s="31" t="s">
        <v>2382</v>
      </c>
      <c r="G4587" s="31">
        <v>13</v>
      </c>
      <c r="H4587" s="31" t="s">
        <v>39</v>
      </c>
      <c r="I4587" s="31">
        <v>32</v>
      </c>
      <c r="J4587" s="84" t="s">
        <v>259</v>
      </c>
      <c r="K4587" s="98"/>
      <c r="L4587" s="98"/>
      <c r="M4587" s="98"/>
      <c r="N4587" s="83" t="s">
        <v>2420</v>
      </c>
      <c r="O4587" s="98">
        <v>176000</v>
      </c>
      <c r="P4587" s="81"/>
      <c r="Q4587" s="33"/>
      <c r="R4587" s="39" t="s">
        <v>2383</v>
      </c>
    </row>
    <row r="4588" spans="1:18" ht="18" customHeight="1" x14ac:dyDescent="0.15">
      <c r="A4588" s="30">
        <v>10</v>
      </c>
      <c r="B4588" s="31" t="s">
        <v>2023</v>
      </c>
      <c r="C4588" s="31">
        <v>5</v>
      </c>
      <c r="D4588" s="31" t="s">
        <v>2381</v>
      </c>
      <c r="E4588" s="31">
        <v>1</v>
      </c>
      <c r="F4588" s="31" t="s">
        <v>2382</v>
      </c>
      <c r="G4588" s="31">
        <v>13</v>
      </c>
      <c r="H4588" s="31" t="s">
        <v>39</v>
      </c>
      <c r="I4588" s="31">
        <v>32</v>
      </c>
      <c r="J4588" s="84" t="s">
        <v>259</v>
      </c>
      <c r="K4588" s="98"/>
      <c r="L4588" s="98"/>
      <c r="M4588" s="98"/>
      <c r="N4588" s="83" t="s">
        <v>2421</v>
      </c>
      <c r="O4588" s="98"/>
      <c r="P4588" s="81"/>
      <c r="Q4588" s="33"/>
      <c r="R4588" s="39" t="s">
        <v>2383</v>
      </c>
    </row>
    <row r="4589" spans="1:18" ht="18" customHeight="1" x14ac:dyDescent="0.15">
      <c r="A4589" s="30">
        <v>10</v>
      </c>
      <c r="B4589" s="31" t="s">
        <v>2023</v>
      </c>
      <c r="C4589" s="31">
        <v>5</v>
      </c>
      <c r="D4589" s="31" t="s">
        <v>2381</v>
      </c>
      <c r="E4589" s="31">
        <v>1</v>
      </c>
      <c r="F4589" s="31" t="s">
        <v>2382</v>
      </c>
      <c r="G4589" s="31">
        <v>13</v>
      </c>
      <c r="H4589" s="31" t="s">
        <v>39</v>
      </c>
      <c r="I4589" s="31">
        <v>32</v>
      </c>
      <c r="J4589" s="84" t="s">
        <v>259</v>
      </c>
      <c r="K4589" s="98"/>
      <c r="L4589" s="98"/>
      <c r="M4589" s="98"/>
      <c r="N4589" s="83" t="s">
        <v>4595</v>
      </c>
      <c r="O4589" s="98">
        <v>54450</v>
      </c>
      <c r="P4589" s="81"/>
      <c r="Q4589" s="33"/>
      <c r="R4589" s="39" t="s">
        <v>2383</v>
      </c>
    </row>
    <row r="4590" spans="1:18" ht="18" customHeight="1" x14ac:dyDescent="0.15">
      <c r="A4590" s="30">
        <v>10</v>
      </c>
      <c r="B4590" s="31" t="s">
        <v>2023</v>
      </c>
      <c r="C4590" s="31">
        <v>5</v>
      </c>
      <c r="D4590" s="31" t="s">
        <v>2381</v>
      </c>
      <c r="E4590" s="31">
        <v>1</v>
      </c>
      <c r="F4590" s="31" t="s">
        <v>2382</v>
      </c>
      <c r="G4590" s="31">
        <v>13</v>
      </c>
      <c r="H4590" s="31" t="s">
        <v>39</v>
      </c>
      <c r="I4590" s="31">
        <v>32</v>
      </c>
      <c r="J4590" s="84" t="s">
        <v>259</v>
      </c>
      <c r="K4590" s="98"/>
      <c r="L4590" s="98"/>
      <c r="M4590" s="98"/>
      <c r="N4590" s="83" t="s">
        <v>4596</v>
      </c>
      <c r="O4590" s="98">
        <v>12100</v>
      </c>
      <c r="P4590" s="81"/>
      <c r="Q4590" s="33"/>
      <c r="R4590" s="39" t="s">
        <v>2383</v>
      </c>
    </row>
    <row r="4591" spans="1:18" ht="18" customHeight="1" x14ac:dyDescent="0.15">
      <c r="A4591" s="30">
        <v>10</v>
      </c>
      <c r="B4591" s="31" t="s">
        <v>2023</v>
      </c>
      <c r="C4591" s="31">
        <v>5</v>
      </c>
      <c r="D4591" s="31" t="s">
        <v>2381</v>
      </c>
      <c r="E4591" s="31">
        <v>1</v>
      </c>
      <c r="F4591" s="31" t="s">
        <v>2382</v>
      </c>
      <c r="G4591" s="31">
        <v>13</v>
      </c>
      <c r="H4591" s="31" t="s">
        <v>39</v>
      </c>
      <c r="I4591" s="32">
        <v>33</v>
      </c>
      <c r="J4591" s="83" t="s">
        <v>49</v>
      </c>
      <c r="K4591" s="98">
        <v>2186</v>
      </c>
      <c r="L4591" s="98">
        <v>2135</v>
      </c>
      <c r="M4591" s="98">
        <f>K4591-L4591</f>
        <v>51</v>
      </c>
      <c r="N4591" s="83" t="s">
        <v>4597</v>
      </c>
      <c r="O4591" s="98">
        <v>74120</v>
      </c>
      <c r="P4591" s="81"/>
      <c r="Q4591" s="33"/>
      <c r="R4591" s="39" t="s">
        <v>2383</v>
      </c>
    </row>
    <row r="4592" spans="1:18" ht="18" customHeight="1" x14ac:dyDescent="0.15">
      <c r="A4592" s="30">
        <v>10</v>
      </c>
      <c r="B4592" s="31" t="s">
        <v>2023</v>
      </c>
      <c r="C4592" s="31">
        <v>5</v>
      </c>
      <c r="D4592" s="31" t="s">
        <v>2381</v>
      </c>
      <c r="E4592" s="31">
        <v>1</v>
      </c>
      <c r="F4592" s="31" t="s">
        <v>2382</v>
      </c>
      <c r="G4592" s="31">
        <v>13</v>
      </c>
      <c r="H4592" s="31" t="s">
        <v>39</v>
      </c>
      <c r="I4592" s="31">
        <v>33</v>
      </c>
      <c r="J4592" s="84" t="s">
        <v>49</v>
      </c>
      <c r="K4592" s="98"/>
      <c r="L4592" s="98"/>
      <c r="M4592" s="98"/>
      <c r="N4592" s="83" t="s">
        <v>2422</v>
      </c>
      <c r="O4592" s="98">
        <v>120000</v>
      </c>
      <c r="P4592" s="81"/>
      <c r="Q4592" s="33"/>
      <c r="R4592" s="39" t="s">
        <v>2383</v>
      </c>
    </row>
    <row r="4593" spans="1:18" ht="18" customHeight="1" x14ac:dyDescent="0.15">
      <c r="A4593" s="30">
        <v>10</v>
      </c>
      <c r="B4593" s="31" t="s">
        <v>2023</v>
      </c>
      <c r="C4593" s="31">
        <v>5</v>
      </c>
      <c r="D4593" s="31" t="s">
        <v>2381</v>
      </c>
      <c r="E4593" s="31">
        <v>1</v>
      </c>
      <c r="F4593" s="31" t="s">
        <v>2382</v>
      </c>
      <c r="G4593" s="31">
        <v>13</v>
      </c>
      <c r="H4593" s="31" t="s">
        <v>39</v>
      </c>
      <c r="I4593" s="31">
        <v>33</v>
      </c>
      <c r="J4593" s="84" t="s">
        <v>49</v>
      </c>
      <c r="K4593" s="98"/>
      <c r="L4593" s="98"/>
      <c r="M4593" s="98"/>
      <c r="N4593" s="83" t="s">
        <v>4598</v>
      </c>
      <c r="O4593" s="98">
        <v>112200</v>
      </c>
      <c r="P4593" s="81"/>
      <c r="Q4593" s="33"/>
      <c r="R4593" s="39" t="s">
        <v>2383</v>
      </c>
    </row>
    <row r="4594" spans="1:18" ht="18" customHeight="1" x14ac:dyDescent="0.15">
      <c r="A4594" s="30">
        <v>10</v>
      </c>
      <c r="B4594" s="31" t="s">
        <v>2023</v>
      </c>
      <c r="C4594" s="31">
        <v>5</v>
      </c>
      <c r="D4594" s="31" t="s">
        <v>2381</v>
      </c>
      <c r="E4594" s="31">
        <v>1</v>
      </c>
      <c r="F4594" s="31" t="s">
        <v>2382</v>
      </c>
      <c r="G4594" s="31">
        <v>13</v>
      </c>
      <c r="H4594" s="31" t="s">
        <v>39</v>
      </c>
      <c r="I4594" s="31">
        <v>33</v>
      </c>
      <c r="J4594" s="84" t="s">
        <v>49</v>
      </c>
      <c r="K4594" s="98"/>
      <c r="L4594" s="98"/>
      <c r="M4594" s="98"/>
      <c r="N4594" s="83" t="s">
        <v>4599</v>
      </c>
      <c r="O4594" s="98">
        <v>132000</v>
      </c>
      <c r="P4594" s="81"/>
      <c r="Q4594" s="33"/>
      <c r="R4594" s="39" t="s">
        <v>2383</v>
      </c>
    </row>
    <row r="4595" spans="1:18" ht="18" customHeight="1" x14ac:dyDescent="0.15">
      <c r="A4595" s="30">
        <v>10</v>
      </c>
      <c r="B4595" s="31" t="s">
        <v>2023</v>
      </c>
      <c r="C4595" s="31">
        <v>5</v>
      </c>
      <c r="D4595" s="31" t="s">
        <v>2381</v>
      </c>
      <c r="E4595" s="31">
        <v>1</v>
      </c>
      <c r="F4595" s="31" t="s">
        <v>2382</v>
      </c>
      <c r="G4595" s="31">
        <v>13</v>
      </c>
      <c r="H4595" s="31" t="s">
        <v>39</v>
      </c>
      <c r="I4595" s="31">
        <v>33</v>
      </c>
      <c r="J4595" s="84" t="s">
        <v>49</v>
      </c>
      <c r="K4595" s="98"/>
      <c r="L4595" s="98"/>
      <c r="M4595" s="98"/>
      <c r="N4595" s="83" t="s">
        <v>2423</v>
      </c>
      <c r="O4595" s="98">
        <v>711000</v>
      </c>
      <c r="P4595" s="81"/>
      <c r="Q4595" s="33"/>
      <c r="R4595" s="39" t="s">
        <v>2383</v>
      </c>
    </row>
    <row r="4596" spans="1:18" ht="18" customHeight="1" x14ac:dyDescent="0.15">
      <c r="A4596" s="30">
        <v>10</v>
      </c>
      <c r="B4596" s="31" t="s">
        <v>2023</v>
      </c>
      <c r="C4596" s="31">
        <v>5</v>
      </c>
      <c r="D4596" s="31" t="s">
        <v>2381</v>
      </c>
      <c r="E4596" s="31">
        <v>1</v>
      </c>
      <c r="F4596" s="31" t="s">
        <v>2382</v>
      </c>
      <c r="G4596" s="31">
        <v>13</v>
      </c>
      <c r="H4596" s="31" t="s">
        <v>39</v>
      </c>
      <c r="I4596" s="31">
        <v>33</v>
      </c>
      <c r="J4596" s="84" t="s">
        <v>49</v>
      </c>
      <c r="K4596" s="98"/>
      <c r="L4596" s="98"/>
      <c r="M4596" s="98"/>
      <c r="N4596" s="83" t="s">
        <v>2424</v>
      </c>
      <c r="O4596" s="98">
        <v>437800</v>
      </c>
      <c r="P4596" s="81"/>
      <c r="Q4596" s="33"/>
      <c r="R4596" s="39" t="s">
        <v>2383</v>
      </c>
    </row>
    <row r="4597" spans="1:18" ht="18" customHeight="1" x14ac:dyDescent="0.15">
      <c r="A4597" s="30">
        <v>10</v>
      </c>
      <c r="B4597" s="31" t="s">
        <v>2023</v>
      </c>
      <c r="C4597" s="31">
        <v>5</v>
      </c>
      <c r="D4597" s="31" t="s">
        <v>2381</v>
      </c>
      <c r="E4597" s="31">
        <v>1</v>
      </c>
      <c r="F4597" s="31" t="s">
        <v>2382</v>
      </c>
      <c r="G4597" s="31">
        <v>13</v>
      </c>
      <c r="H4597" s="31" t="s">
        <v>39</v>
      </c>
      <c r="I4597" s="31">
        <v>33</v>
      </c>
      <c r="J4597" s="84" t="s">
        <v>49</v>
      </c>
      <c r="K4597" s="98"/>
      <c r="L4597" s="98"/>
      <c r="M4597" s="98"/>
      <c r="N4597" s="83" t="s">
        <v>4600</v>
      </c>
      <c r="O4597" s="98">
        <v>102000</v>
      </c>
      <c r="P4597" s="81"/>
      <c r="Q4597" s="33"/>
      <c r="R4597" s="39" t="s">
        <v>2383</v>
      </c>
    </row>
    <row r="4598" spans="1:18" ht="18" customHeight="1" x14ac:dyDescent="0.15">
      <c r="A4598" s="30">
        <v>10</v>
      </c>
      <c r="B4598" s="31" t="s">
        <v>2023</v>
      </c>
      <c r="C4598" s="31">
        <v>5</v>
      </c>
      <c r="D4598" s="31" t="s">
        <v>2381</v>
      </c>
      <c r="E4598" s="31">
        <v>1</v>
      </c>
      <c r="F4598" s="31" t="s">
        <v>2382</v>
      </c>
      <c r="G4598" s="31">
        <v>13</v>
      </c>
      <c r="H4598" s="31" t="s">
        <v>39</v>
      </c>
      <c r="I4598" s="31">
        <v>33</v>
      </c>
      <c r="J4598" s="84" t="s">
        <v>49</v>
      </c>
      <c r="K4598" s="98"/>
      <c r="L4598" s="98"/>
      <c r="M4598" s="98"/>
      <c r="N4598" s="83" t="s">
        <v>2425</v>
      </c>
      <c r="O4598" s="98">
        <v>185000</v>
      </c>
      <c r="P4598" s="81"/>
      <c r="Q4598" s="33"/>
      <c r="R4598" s="39" t="s">
        <v>2383</v>
      </c>
    </row>
    <row r="4599" spans="1:18" ht="18" customHeight="1" x14ac:dyDescent="0.15">
      <c r="A4599" s="30">
        <v>10</v>
      </c>
      <c r="B4599" s="31" t="s">
        <v>2023</v>
      </c>
      <c r="C4599" s="31">
        <v>5</v>
      </c>
      <c r="D4599" s="31" t="s">
        <v>2381</v>
      </c>
      <c r="E4599" s="31">
        <v>1</v>
      </c>
      <c r="F4599" s="31" t="s">
        <v>2382</v>
      </c>
      <c r="G4599" s="31">
        <v>13</v>
      </c>
      <c r="H4599" s="31" t="s">
        <v>39</v>
      </c>
      <c r="I4599" s="31">
        <v>33</v>
      </c>
      <c r="J4599" s="84" t="s">
        <v>49</v>
      </c>
      <c r="K4599" s="98"/>
      <c r="L4599" s="98"/>
      <c r="M4599" s="98"/>
      <c r="N4599" s="83" t="s">
        <v>4601</v>
      </c>
      <c r="O4599" s="98">
        <v>88000</v>
      </c>
      <c r="P4599" s="81"/>
      <c r="Q4599" s="33"/>
      <c r="R4599" s="39" t="s">
        <v>2383</v>
      </c>
    </row>
    <row r="4600" spans="1:18" ht="18" customHeight="1" x14ac:dyDescent="0.15">
      <c r="A4600" s="30">
        <v>10</v>
      </c>
      <c r="B4600" s="31" t="s">
        <v>2023</v>
      </c>
      <c r="C4600" s="31">
        <v>5</v>
      </c>
      <c r="D4600" s="31" t="s">
        <v>2381</v>
      </c>
      <c r="E4600" s="31">
        <v>1</v>
      </c>
      <c r="F4600" s="31" t="s">
        <v>2382</v>
      </c>
      <c r="G4600" s="31">
        <v>13</v>
      </c>
      <c r="H4600" s="31" t="s">
        <v>39</v>
      </c>
      <c r="I4600" s="31">
        <v>33</v>
      </c>
      <c r="J4600" s="84" t="s">
        <v>49</v>
      </c>
      <c r="K4600" s="98"/>
      <c r="L4600" s="98"/>
      <c r="M4600" s="98"/>
      <c r="N4600" s="83" t="s">
        <v>2426</v>
      </c>
      <c r="O4600" s="98">
        <v>11000</v>
      </c>
      <c r="P4600" s="81"/>
      <c r="Q4600" s="33"/>
      <c r="R4600" s="39" t="s">
        <v>2383</v>
      </c>
    </row>
    <row r="4601" spans="1:18" ht="18" customHeight="1" x14ac:dyDescent="0.15">
      <c r="A4601" s="30">
        <v>10</v>
      </c>
      <c r="B4601" s="31" t="s">
        <v>2023</v>
      </c>
      <c r="C4601" s="31">
        <v>5</v>
      </c>
      <c r="D4601" s="31" t="s">
        <v>2381</v>
      </c>
      <c r="E4601" s="31">
        <v>1</v>
      </c>
      <c r="F4601" s="31" t="s">
        <v>2382</v>
      </c>
      <c r="G4601" s="31">
        <v>13</v>
      </c>
      <c r="H4601" s="31" t="s">
        <v>39</v>
      </c>
      <c r="I4601" s="31">
        <v>33</v>
      </c>
      <c r="J4601" s="84" t="s">
        <v>49</v>
      </c>
      <c r="K4601" s="98"/>
      <c r="L4601" s="98"/>
      <c r="M4601" s="98"/>
      <c r="N4601" s="83" t="s">
        <v>2427</v>
      </c>
      <c r="O4601" s="98">
        <v>33000</v>
      </c>
      <c r="P4601" s="81"/>
      <c r="Q4601" s="33"/>
      <c r="R4601" s="39" t="s">
        <v>2383</v>
      </c>
    </row>
    <row r="4602" spans="1:18" ht="18" customHeight="1" x14ac:dyDescent="0.15">
      <c r="A4602" s="30">
        <v>10</v>
      </c>
      <c r="B4602" s="31" t="s">
        <v>2023</v>
      </c>
      <c r="C4602" s="31">
        <v>5</v>
      </c>
      <c r="D4602" s="31" t="s">
        <v>2381</v>
      </c>
      <c r="E4602" s="31">
        <v>1</v>
      </c>
      <c r="F4602" s="31" t="s">
        <v>2382</v>
      </c>
      <c r="G4602" s="31">
        <v>13</v>
      </c>
      <c r="H4602" s="31" t="s">
        <v>39</v>
      </c>
      <c r="I4602" s="31">
        <v>33</v>
      </c>
      <c r="J4602" s="84" t="s">
        <v>49</v>
      </c>
      <c r="K4602" s="98"/>
      <c r="L4602" s="98"/>
      <c r="M4602" s="98"/>
      <c r="N4602" s="83" t="s">
        <v>2428</v>
      </c>
      <c r="O4602" s="98">
        <v>124300</v>
      </c>
      <c r="P4602" s="81"/>
      <c r="Q4602" s="33"/>
      <c r="R4602" s="39" t="s">
        <v>2383</v>
      </c>
    </row>
    <row r="4603" spans="1:18" ht="18" customHeight="1" x14ac:dyDescent="0.15">
      <c r="A4603" s="30">
        <v>10</v>
      </c>
      <c r="B4603" s="31" t="s">
        <v>2023</v>
      </c>
      <c r="C4603" s="31">
        <v>5</v>
      </c>
      <c r="D4603" s="31" t="s">
        <v>2381</v>
      </c>
      <c r="E4603" s="31">
        <v>1</v>
      </c>
      <c r="F4603" s="31" t="s">
        <v>2382</v>
      </c>
      <c r="G4603" s="31">
        <v>13</v>
      </c>
      <c r="H4603" s="31" t="s">
        <v>39</v>
      </c>
      <c r="I4603" s="31">
        <v>33</v>
      </c>
      <c r="J4603" s="84" t="s">
        <v>49</v>
      </c>
      <c r="K4603" s="98"/>
      <c r="L4603" s="98"/>
      <c r="M4603" s="98"/>
      <c r="N4603" s="83" t="s">
        <v>4602</v>
      </c>
      <c r="O4603" s="98">
        <v>54600</v>
      </c>
      <c r="P4603" s="81"/>
      <c r="Q4603" s="33"/>
      <c r="R4603" s="39" t="s">
        <v>2383</v>
      </c>
    </row>
    <row r="4604" spans="1:18" ht="18" customHeight="1" x14ac:dyDescent="0.15">
      <c r="A4604" s="30">
        <v>10</v>
      </c>
      <c r="B4604" s="31" t="s">
        <v>2023</v>
      </c>
      <c r="C4604" s="31">
        <v>5</v>
      </c>
      <c r="D4604" s="31" t="s">
        <v>2381</v>
      </c>
      <c r="E4604" s="31">
        <v>1</v>
      </c>
      <c r="F4604" s="31" t="s">
        <v>2382</v>
      </c>
      <c r="G4604" s="31">
        <v>13</v>
      </c>
      <c r="H4604" s="31" t="s">
        <v>39</v>
      </c>
      <c r="I4604" s="32">
        <v>34</v>
      </c>
      <c r="J4604" s="83" t="s">
        <v>2429</v>
      </c>
      <c r="K4604" s="98">
        <v>53</v>
      </c>
      <c r="L4604" s="98">
        <v>52</v>
      </c>
      <c r="M4604" s="98">
        <f t="shared" ref="M4604:M4605" si="289">K4604-L4604</f>
        <v>1</v>
      </c>
      <c r="N4604" s="83" t="s">
        <v>4603</v>
      </c>
      <c r="O4604" s="98">
        <v>52320</v>
      </c>
      <c r="P4604" s="81"/>
      <c r="Q4604" s="33"/>
      <c r="R4604" s="39" t="s">
        <v>2383</v>
      </c>
    </row>
    <row r="4605" spans="1:18" ht="18" customHeight="1" x14ac:dyDescent="0.15">
      <c r="A4605" s="30">
        <v>10</v>
      </c>
      <c r="B4605" s="31" t="s">
        <v>2023</v>
      </c>
      <c r="C4605" s="31">
        <v>5</v>
      </c>
      <c r="D4605" s="31" t="s">
        <v>2381</v>
      </c>
      <c r="E4605" s="31">
        <v>1</v>
      </c>
      <c r="F4605" s="31" t="s">
        <v>2382</v>
      </c>
      <c r="G4605" s="31">
        <v>13</v>
      </c>
      <c r="H4605" s="31" t="s">
        <v>39</v>
      </c>
      <c r="I4605" s="32">
        <v>71</v>
      </c>
      <c r="J4605" s="83" t="s">
        <v>443</v>
      </c>
      <c r="K4605" s="98">
        <v>69</v>
      </c>
      <c r="L4605" s="98">
        <v>69</v>
      </c>
      <c r="M4605" s="98">
        <f t="shared" si="289"/>
        <v>0</v>
      </c>
      <c r="N4605" s="83" t="s">
        <v>4604</v>
      </c>
      <c r="O4605" s="98">
        <v>68640</v>
      </c>
      <c r="P4605" s="81"/>
      <c r="Q4605" s="33"/>
      <c r="R4605" s="39" t="s">
        <v>2383</v>
      </c>
    </row>
    <row r="4606" spans="1:18" ht="18" customHeight="1" x14ac:dyDescent="0.15">
      <c r="A4606" s="30">
        <v>10</v>
      </c>
      <c r="B4606" s="31" t="s">
        <v>2023</v>
      </c>
      <c r="C4606" s="31">
        <v>5</v>
      </c>
      <c r="D4606" s="31" t="s">
        <v>2381</v>
      </c>
      <c r="E4606" s="31">
        <v>1</v>
      </c>
      <c r="F4606" s="31" t="s">
        <v>2382</v>
      </c>
      <c r="G4606" s="32">
        <v>14</v>
      </c>
      <c r="H4606" s="32" t="s">
        <v>40</v>
      </c>
      <c r="I4606" s="32"/>
      <c r="J4606" s="83"/>
      <c r="K4606" s="98"/>
      <c r="L4606" s="98"/>
      <c r="M4606" s="98"/>
      <c r="N4606" s="83"/>
      <c r="O4606" s="33"/>
      <c r="P4606" s="81"/>
      <c r="Q4606" s="33"/>
      <c r="R4606" s="39" t="s">
        <v>2383</v>
      </c>
    </row>
    <row r="4607" spans="1:18" ht="18" customHeight="1" x14ac:dyDescent="0.15">
      <c r="A4607" s="30">
        <v>10</v>
      </c>
      <c r="B4607" s="31" t="s">
        <v>2023</v>
      </c>
      <c r="C4607" s="31">
        <v>5</v>
      </c>
      <c r="D4607" s="31" t="s">
        <v>2381</v>
      </c>
      <c r="E4607" s="31">
        <v>1</v>
      </c>
      <c r="F4607" s="31" t="s">
        <v>2382</v>
      </c>
      <c r="G4607" s="31">
        <v>14</v>
      </c>
      <c r="H4607" s="31" t="s">
        <v>40</v>
      </c>
      <c r="I4607" s="32">
        <v>1</v>
      </c>
      <c r="J4607" s="83" t="s">
        <v>41</v>
      </c>
      <c r="K4607" s="98">
        <v>85</v>
      </c>
      <c r="L4607" s="98">
        <v>55</v>
      </c>
      <c r="M4607" s="98">
        <f>K4607-L4607</f>
        <v>30</v>
      </c>
      <c r="N4607" s="83" t="s">
        <v>4605</v>
      </c>
      <c r="O4607" s="98">
        <v>37500</v>
      </c>
      <c r="P4607" s="81"/>
      <c r="Q4607" s="33"/>
      <c r="R4607" s="39" t="s">
        <v>2383</v>
      </c>
    </row>
    <row r="4608" spans="1:18" ht="18" customHeight="1" x14ac:dyDescent="0.15">
      <c r="A4608" s="30">
        <v>10</v>
      </c>
      <c r="B4608" s="31" t="s">
        <v>2023</v>
      </c>
      <c r="C4608" s="31">
        <v>5</v>
      </c>
      <c r="D4608" s="31" t="s">
        <v>2381</v>
      </c>
      <c r="E4608" s="31">
        <v>1</v>
      </c>
      <c r="F4608" s="31" t="s">
        <v>2382</v>
      </c>
      <c r="G4608" s="31">
        <v>14</v>
      </c>
      <c r="H4608" s="31" t="s">
        <v>40</v>
      </c>
      <c r="I4608" s="31">
        <v>1</v>
      </c>
      <c r="J4608" s="84" t="s">
        <v>41</v>
      </c>
      <c r="K4608" s="98"/>
      <c r="L4608" s="98"/>
      <c r="M4608" s="98"/>
      <c r="N4608" s="83" t="s">
        <v>4606</v>
      </c>
      <c r="O4608" s="98">
        <v>9000</v>
      </c>
      <c r="P4608" s="81"/>
      <c r="Q4608" s="33"/>
      <c r="R4608" s="39" t="s">
        <v>2383</v>
      </c>
    </row>
    <row r="4609" spans="1:18" ht="18" customHeight="1" x14ac:dyDescent="0.15">
      <c r="A4609" s="30">
        <v>10</v>
      </c>
      <c r="B4609" s="31" t="s">
        <v>2023</v>
      </c>
      <c r="C4609" s="31">
        <v>5</v>
      </c>
      <c r="D4609" s="31" t="s">
        <v>2381</v>
      </c>
      <c r="E4609" s="31">
        <v>1</v>
      </c>
      <c r="F4609" s="31" t="s">
        <v>2382</v>
      </c>
      <c r="G4609" s="31">
        <v>14</v>
      </c>
      <c r="H4609" s="31" t="s">
        <v>40</v>
      </c>
      <c r="I4609" s="31">
        <v>1</v>
      </c>
      <c r="J4609" s="84" t="s">
        <v>41</v>
      </c>
      <c r="K4609" s="98"/>
      <c r="L4609" s="98"/>
      <c r="M4609" s="98"/>
      <c r="N4609" s="83" t="s">
        <v>4607</v>
      </c>
      <c r="O4609" s="98">
        <v>8000</v>
      </c>
      <c r="P4609" s="81"/>
      <c r="Q4609" s="33"/>
      <c r="R4609" s="39" t="s">
        <v>2383</v>
      </c>
    </row>
    <row r="4610" spans="1:18" ht="18" customHeight="1" x14ac:dyDescent="0.15">
      <c r="A4610" s="30">
        <v>10</v>
      </c>
      <c r="B4610" s="31" t="s">
        <v>2023</v>
      </c>
      <c r="C4610" s="31">
        <v>5</v>
      </c>
      <c r="D4610" s="31" t="s">
        <v>2381</v>
      </c>
      <c r="E4610" s="31">
        <v>1</v>
      </c>
      <c r="F4610" s="31" t="s">
        <v>2382</v>
      </c>
      <c r="G4610" s="31">
        <v>14</v>
      </c>
      <c r="H4610" s="31" t="s">
        <v>40</v>
      </c>
      <c r="I4610" s="31">
        <v>1</v>
      </c>
      <c r="J4610" s="84" t="s">
        <v>41</v>
      </c>
      <c r="K4610" s="98"/>
      <c r="L4610" s="98"/>
      <c r="M4610" s="98"/>
      <c r="N4610" s="83" t="s">
        <v>4608</v>
      </c>
      <c r="O4610" s="98">
        <v>30000</v>
      </c>
      <c r="P4610" s="81"/>
      <c r="Q4610" s="33"/>
      <c r="R4610" s="39" t="s">
        <v>2383</v>
      </c>
    </row>
    <row r="4611" spans="1:18" ht="18" customHeight="1" x14ac:dyDescent="0.15">
      <c r="A4611" s="30">
        <v>10</v>
      </c>
      <c r="B4611" s="31" t="s">
        <v>2023</v>
      </c>
      <c r="C4611" s="31">
        <v>5</v>
      </c>
      <c r="D4611" s="31" t="s">
        <v>2381</v>
      </c>
      <c r="E4611" s="31">
        <v>1</v>
      </c>
      <c r="F4611" s="31" t="s">
        <v>2382</v>
      </c>
      <c r="G4611" s="31">
        <v>14</v>
      </c>
      <c r="H4611" s="31" t="s">
        <v>40</v>
      </c>
      <c r="I4611" s="32">
        <v>2</v>
      </c>
      <c r="J4611" s="83" t="s">
        <v>179</v>
      </c>
      <c r="K4611" s="98">
        <v>33</v>
      </c>
      <c r="L4611" s="98">
        <v>33</v>
      </c>
      <c r="M4611" s="98">
        <f>K4611-L4611</f>
        <v>0</v>
      </c>
      <c r="N4611" s="83" t="s">
        <v>408</v>
      </c>
      <c r="O4611" s="98"/>
      <c r="P4611" s="81"/>
      <c r="Q4611" s="33"/>
      <c r="R4611" s="39" t="s">
        <v>2383</v>
      </c>
    </row>
    <row r="4612" spans="1:18" ht="18" customHeight="1" x14ac:dyDescent="0.15">
      <c r="A4612" s="30">
        <v>10</v>
      </c>
      <c r="B4612" s="31" t="s">
        <v>2023</v>
      </c>
      <c r="C4612" s="31">
        <v>5</v>
      </c>
      <c r="D4612" s="31" t="s">
        <v>2381</v>
      </c>
      <c r="E4612" s="31">
        <v>1</v>
      </c>
      <c r="F4612" s="31" t="s">
        <v>2382</v>
      </c>
      <c r="G4612" s="31">
        <v>14</v>
      </c>
      <c r="H4612" s="31" t="s">
        <v>40</v>
      </c>
      <c r="I4612" s="31">
        <v>2</v>
      </c>
      <c r="J4612" s="84" t="s">
        <v>179</v>
      </c>
      <c r="K4612" s="98"/>
      <c r="L4612" s="98"/>
      <c r="M4612" s="98"/>
      <c r="N4612" s="83" t="s">
        <v>4609</v>
      </c>
      <c r="O4612" s="98">
        <v>25520</v>
      </c>
      <c r="P4612" s="81"/>
      <c r="Q4612" s="33"/>
      <c r="R4612" s="39" t="s">
        <v>2383</v>
      </c>
    </row>
    <row r="4613" spans="1:18" ht="18" customHeight="1" x14ac:dyDescent="0.15">
      <c r="A4613" s="30">
        <v>10</v>
      </c>
      <c r="B4613" s="31" t="s">
        <v>2023</v>
      </c>
      <c r="C4613" s="31">
        <v>5</v>
      </c>
      <c r="D4613" s="31" t="s">
        <v>2381</v>
      </c>
      <c r="E4613" s="31">
        <v>1</v>
      </c>
      <c r="F4613" s="31" t="s">
        <v>2382</v>
      </c>
      <c r="G4613" s="31">
        <v>14</v>
      </c>
      <c r="H4613" s="31" t="s">
        <v>40</v>
      </c>
      <c r="I4613" s="31">
        <v>2</v>
      </c>
      <c r="J4613" s="84" t="s">
        <v>179</v>
      </c>
      <c r="K4613" s="98"/>
      <c r="L4613" s="98"/>
      <c r="M4613" s="98"/>
      <c r="N4613" s="83" t="s">
        <v>4610</v>
      </c>
      <c r="O4613" s="98">
        <v>7455</v>
      </c>
      <c r="P4613" s="81"/>
      <c r="Q4613" s="33"/>
      <c r="R4613" s="39" t="s">
        <v>2383</v>
      </c>
    </row>
    <row r="4614" spans="1:18" ht="18" customHeight="1" x14ac:dyDescent="0.15">
      <c r="A4614" s="30">
        <v>10</v>
      </c>
      <c r="B4614" s="31" t="s">
        <v>2023</v>
      </c>
      <c r="C4614" s="31">
        <v>5</v>
      </c>
      <c r="D4614" s="31" t="s">
        <v>2381</v>
      </c>
      <c r="E4614" s="31">
        <v>1</v>
      </c>
      <c r="F4614" s="31" t="s">
        <v>2382</v>
      </c>
      <c r="G4614" s="31">
        <v>14</v>
      </c>
      <c r="H4614" s="31" t="s">
        <v>40</v>
      </c>
      <c r="I4614" s="32">
        <v>31</v>
      </c>
      <c r="J4614" s="83" t="s">
        <v>181</v>
      </c>
      <c r="K4614" s="98">
        <v>11</v>
      </c>
      <c r="L4614" s="98">
        <v>10</v>
      </c>
      <c r="M4614" s="98">
        <f t="shared" ref="M4614:M4615" si="290">K4614-L4614</f>
        <v>1</v>
      </c>
      <c r="N4614" s="83" t="s">
        <v>2430</v>
      </c>
      <c r="O4614" s="98">
        <v>11000</v>
      </c>
      <c r="P4614" s="81"/>
      <c r="Q4614" s="33"/>
      <c r="R4614" s="39" t="s">
        <v>2383</v>
      </c>
    </row>
    <row r="4615" spans="1:18" ht="18" customHeight="1" x14ac:dyDescent="0.15">
      <c r="A4615" s="30">
        <v>10</v>
      </c>
      <c r="B4615" s="31" t="s">
        <v>2023</v>
      </c>
      <c r="C4615" s="31">
        <v>5</v>
      </c>
      <c r="D4615" s="31" t="s">
        <v>2381</v>
      </c>
      <c r="E4615" s="31">
        <v>1</v>
      </c>
      <c r="F4615" s="31" t="s">
        <v>2382</v>
      </c>
      <c r="G4615" s="31">
        <v>14</v>
      </c>
      <c r="H4615" s="31" t="s">
        <v>40</v>
      </c>
      <c r="I4615" s="32">
        <v>41</v>
      </c>
      <c r="J4615" s="83" t="s">
        <v>2431</v>
      </c>
      <c r="K4615" s="98">
        <v>589</v>
      </c>
      <c r="L4615" s="98">
        <v>584</v>
      </c>
      <c r="M4615" s="98">
        <f t="shared" si="290"/>
        <v>5</v>
      </c>
      <c r="N4615" s="83" t="s">
        <v>2432</v>
      </c>
      <c r="O4615" s="98">
        <v>588600</v>
      </c>
      <c r="P4615" s="81"/>
      <c r="Q4615" s="33"/>
      <c r="R4615" s="39" t="s">
        <v>2383</v>
      </c>
    </row>
    <row r="4616" spans="1:18" ht="18" customHeight="1" x14ac:dyDescent="0.15">
      <c r="A4616" s="30">
        <v>10</v>
      </c>
      <c r="B4616" s="31" t="s">
        <v>2023</v>
      </c>
      <c r="C4616" s="31">
        <v>5</v>
      </c>
      <c r="D4616" s="31" t="s">
        <v>2381</v>
      </c>
      <c r="E4616" s="31">
        <v>1</v>
      </c>
      <c r="F4616" s="31" t="s">
        <v>2382</v>
      </c>
      <c r="G4616" s="32">
        <v>16</v>
      </c>
      <c r="H4616" s="32" t="s">
        <v>52</v>
      </c>
      <c r="I4616" s="32"/>
      <c r="J4616" s="83"/>
      <c r="K4616" s="98"/>
      <c r="L4616" s="98"/>
      <c r="M4616" s="98"/>
      <c r="N4616" s="83"/>
      <c r="O4616" s="33"/>
      <c r="P4616" s="81"/>
      <c r="Q4616" s="33"/>
      <c r="R4616" s="39" t="s">
        <v>2383</v>
      </c>
    </row>
    <row r="4617" spans="1:18" ht="18" customHeight="1" x14ac:dyDescent="0.15">
      <c r="A4617" s="30">
        <v>10</v>
      </c>
      <c r="B4617" s="31" t="s">
        <v>2023</v>
      </c>
      <c r="C4617" s="31">
        <v>5</v>
      </c>
      <c r="D4617" s="31" t="s">
        <v>2381</v>
      </c>
      <c r="E4617" s="31">
        <v>1</v>
      </c>
      <c r="F4617" s="31" t="s">
        <v>2382</v>
      </c>
      <c r="G4617" s="31">
        <v>16</v>
      </c>
      <c r="H4617" s="31" t="s">
        <v>52</v>
      </c>
      <c r="I4617" s="32">
        <v>1</v>
      </c>
      <c r="J4617" s="83" t="s">
        <v>53</v>
      </c>
      <c r="K4617" s="98">
        <v>102</v>
      </c>
      <c r="L4617" s="98">
        <v>102</v>
      </c>
      <c r="M4617" s="98">
        <f>K4617-L4617</f>
        <v>0</v>
      </c>
      <c r="N4617" s="83" t="s">
        <v>4611</v>
      </c>
      <c r="O4617" s="98">
        <v>102000</v>
      </c>
      <c r="P4617" s="81"/>
      <c r="Q4617" s="33"/>
      <c r="R4617" s="39" t="s">
        <v>2383</v>
      </c>
    </row>
    <row r="4618" spans="1:18" ht="18" customHeight="1" x14ac:dyDescent="0.15">
      <c r="A4618" s="30">
        <v>10</v>
      </c>
      <c r="B4618" s="31" t="s">
        <v>2023</v>
      </c>
      <c r="C4618" s="31">
        <v>5</v>
      </c>
      <c r="D4618" s="31" t="s">
        <v>2381</v>
      </c>
      <c r="E4618" s="31">
        <v>1</v>
      </c>
      <c r="F4618" s="31" t="s">
        <v>2382</v>
      </c>
      <c r="G4618" s="32">
        <v>18</v>
      </c>
      <c r="H4618" s="32" t="s">
        <v>125</v>
      </c>
      <c r="I4618" s="32"/>
      <c r="J4618" s="83"/>
      <c r="K4618" s="98"/>
      <c r="L4618" s="98"/>
      <c r="M4618" s="98"/>
      <c r="N4618" s="83"/>
      <c r="O4618" s="33"/>
      <c r="P4618" s="81"/>
      <c r="Q4618" s="33"/>
      <c r="R4618" s="39" t="s">
        <v>2383</v>
      </c>
    </row>
    <row r="4619" spans="1:18" ht="18" customHeight="1" x14ac:dyDescent="0.15">
      <c r="A4619" s="30">
        <v>10</v>
      </c>
      <c r="B4619" s="31" t="s">
        <v>2023</v>
      </c>
      <c r="C4619" s="31">
        <v>5</v>
      </c>
      <c r="D4619" s="31" t="s">
        <v>2381</v>
      </c>
      <c r="E4619" s="31">
        <v>1</v>
      </c>
      <c r="F4619" s="31" t="s">
        <v>2382</v>
      </c>
      <c r="G4619" s="31">
        <v>18</v>
      </c>
      <c r="H4619" s="31" t="s">
        <v>125</v>
      </c>
      <c r="I4619" s="32">
        <v>11</v>
      </c>
      <c r="J4619" s="83" t="s">
        <v>126</v>
      </c>
      <c r="K4619" s="98">
        <v>1460</v>
      </c>
      <c r="L4619" s="98">
        <v>2515</v>
      </c>
      <c r="M4619" s="98">
        <f>K4619-L4619</f>
        <v>-1055</v>
      </c>
      <c r="N4619" s="83" t="s">
        <v>2433</v>
      </c>
      <c r="O4619" s="98">
        <v>670000</v>
      </c>
      <c r="P4619" s="81"/>
      <c r="Q4619" s="33"/>
      <c r="R4619" s="39" t="s">
        <v>2383</v>
      </c>
    </row>
    <row r="4620" spans="1:18" ht="18" customHeight="1" x14ac:dyDescent="0.15">
      <c r="A4620" s="30">
        <v>10</v>
      </c>
      <c r="B4620" s="31" t="s">
        <v>2023</v>
      </c>
      <c r="C4620" s="31">
        <v>5</v>
      </c>
      <c r="D4620" s="31" t="s">
        <v>2381</v>
      </c>
      <c r="E4620" s="31">
        <v>1</v>
      </c>
      <c r="F4620" s="31" t="s">
        <v>2382</v>
      </c>
      <c r="G4620" s="31">
        <v>18</v>
      </c>
      <c r="H4620" s="31" t="s">
        <v>125</v>
      </c>
      <c r="I4620" s="31">
        <v>11</v>
      </c>
      <c r="J4620" s="84" t="s">
        <v>126</v>
      </c>
      <c r="K4620" s="98"/>
      <c r="L4620" s="98"/>
      <c r="M4620" s="98"/>
      <c r="N4620" s="83" t="s">
        <v>2434</v>
      </c>
      <c r="O4620" s="98">
        <v>420000</v>
      </c>
      <c r="P4620" s="81"/>
      <c r="Q4620" s="33"/>
      <c r="R4620" s="39" t="s">
        <v>2383</v>
      </c>
    </row>
    <row r="4621" spans="1:18" ht="18" customHeight="1" x14ac:dyDescent="0.15">
      <c r="A4621" s="30">
        <v>10</v>
      </c>
      <c r="B4621" s="31" t="s">
        <v>2023</v>
      </c>
      <c r="C4621" s="31">
        <v>5</v>
      </c>
      <c r="D4621" s="31" t="s">
        <v>2381</v>
      </c>
      <c r="E4621" s="31">
        <v>1</v>
      </c>
      <c r="F4621" s="31" t="s">
        <v>2382</v>
      </c>
      <c r="G4621" s="31">
        <v>18</v>
      </c>
      <c r="H4621" s="31" t="s">
        <v>125</v>
      </c>
      <c r="I4621" s="31">
        <v>11</v>
      </c>
      <c r="J4621" s="84" t="s">
        <v>126</v>
      </c>
      <c r="K4621" s="98"/>
      <c r="L4621" s="98"/>
      <c r="M4621" s="98"/>
      <c r="N4621" s="83" t="s">
        <v>2435</v>
      </c>
      <c r="O4621" s="98">
        <v>170000</v>
      </c>
      <c r="P4621" s="81"/>
      <c r="Q4621" s="33"/>
      <c r="R4621" s="39" t="s">
        <v>2383</v>
      </c>
    </row>
    <row r="4622" spans="1:18" ht="18" customHeight="1" x14ac:dyDescent="0.15">
      <c r="A4622" s="30">
        <v>10</v>
      </c>
      <c r="B4622" s="31" t="s">
        <v>2023</v>
      </c>
      <c r="C4622" s="31">
        <v>5</v>
      </c>
      <c r="D4622" s="31" t="s">
        <v>2381</v>
      </c>
      <c r="E4622" s="31">
        <v>1</v>
      </c>
      <c r="F4622" s="31" t="s">
        <v>2382</v>
      </c>
      <c r="G4622" s="31">
        <v>18</v>
      </c>
      <c r="H4622" s="31" t="s">
        <v>125</v>
      </c>
      <c r="I4622" s="31">
        <v>11</v>
      </c>
      <c r="J4622" s="84" t="s">
        <v>126</v>
      </c>
      <c r="K4622" s="98"/>
      <c r="L4622" s="98"/>
      <c r="M4622" s="98"/>
      <c r="N4622" s="83" t="s">
        <v>2436</v>
      </c>
      <c r="O4622" s="98">
        <v>200000</v>
      </c>
      <c r="P4622" s="81"/>
      <c r="Q4622" s="33"/>
      <c r="R4622" s="39" t="s">
        <v>2383</v>
      </c>
    </row>
    <row r="4623" spans="1:18" ht="18" customHeight="1" x14ac:dyDescent="0.15">
      <c r="A4623" s="30">
        <v>10</v>
      </c>
      <c r="B4623" s="31" t="s">
        <v>2023</v>
      </c>
      <c r="C4623" s="31">
        <v>5</v>
      </c>
      <c r="D4623" s="31" t="s">
        <v>2381</v>
      </c>
      <c r="E4623" s="31">
        <v>1</v>
      </c>
      <c r="F4623" s="31" t="s">
        <v>2382</v>
      </c>
      <c r="G4623" s="32">
        <v>19</v>
      </c>
      <c r="H4623" s="32" t="s">
        <v>236</v>
      </c>
      <c r="I4623" s="32"/>
      <c r="J4623" s="83"/>
      <c r="K4623" s="98"/>
      <c r="L4623" s="98"/>
      <c r="M4623" s="98"/>
      <c r="N4623" s="83"/>
      <c r="O4623" s="33"/>
      <c r="P4623" s="81"/>
      <c r="Q4623" s="33"/>
      <c r="R4623" s="39" t="s">
        <v>2383</v>
      </c>
    </row>
    <row r="4624" spans="1:18" ht="18" customHeight="1" x14ac:dyDescent="0.15">
      <c r="A4624" s="30">
        <v>10</v>
      </c>
      <c r="B4624" s="31" t="s">
        <v>2023</v>
      </c>
      <c r="C4624" s="31">
        <v>5</v>
      </c>
      <c r="D4624" s="31" t="s">
        <v>2381</v>
      </c>
      <c r="E4624" s="31">
        <v>1</v>
      </c>
      <c r="F4624" s="31" t="s">
        <v>2382</v>
      </c>
      <c r="G4624" s="31">
        <v>19</v>
      </c>
      <c r="H4624" s="31" t="s">
        <v>236</v>
      </c>
      <c r="I4624" s="32">
        <v>11</v>
      </c>
      <c r="J4624" s="83" t="s">
        <v>43</v>
      </c>
      <c r="K4624" s="98">
        <v>191</v>
      </c>
      <c r="L4624" s="98">
        <v>196</v>
      </c>
      <c r="M4624" s="98">
        <f>K4624-L4624</f>
        <v>-5</v>
      </c>
      <c r="N4624" s="83" t="s">
        <v>2437</v>
      </c>
      <c r="O4624" s="98"/>
      <c r="P4624" s="81"/>
      <c r="Q4624" s="33"/>
      <c r="R4624" s="39" t="s">
        <v>2383</v>
      </c>
    </row>
    <row r="4625" spans="1:18" ht="18" customHeight="1" x14ac:dyDescent="0.15">
      <c r="A4625" s="30">
        <v>10</v>
      </c>
      <c r="B4625" s="31" t="s">
        <v>2023</v>
      </c>
      <c r="C4625" s="31">
        <v>5</v>
      </c>
      <c r="D4625" s="31" t="s">
        <v>2381</v>
      </c>
      <c r="E4625" s="31">
        <v>1</v>
      </c>
      <c r="F4625" s="31" t="s">
        <v>2382</v>
      </c>
      <c r="G4625" s="31">
        <v>19</v>
      </c>
      <c r="H4625" s="31" t="s">
        <v>236</v>
      </c>
      <c r="I4625" s="31">
        <v>11</v>
      </c>
      <c r="J4625" s="84" t="s">
        <v>43</v>
      </c>
      <c r="K4625" s="98"/>
      <c r="L4625" s="98"/>
      <c r="M4625" s="98"/>
      <c r="N4625" s="83" t="s">
        <v>2438</v>
      </c>
      <c r="O4625" s="98">
        <v>1900</v>
      </c>
      <c r="P4625" s="81"/>
      <c r="Q4625" s="33"/>
      <c r="R4625" s="39" t="s">
        <v>2383</v>
      </c>
    </row>
    <row r="4626" spans="1:18" ht="18" customHeight="1" x14ac:dyDescent="0.15">
      <c r="A4626" s="30">
        <v>10</v>
      </c>
      <c r="B4626" s="31" t="s">
        <v>2023</v>
      </c>
      <c r="C4626" s="31">
        <v>5</v>
      </c>
      <c r="D4626" s="31" t="s">
        <v>2381</v>
      </c>
      <c r="E4626" s="31">
        <v>1</v>
      </c>
      <c r="F4626" s="31" t="s">
        <v>2382</v>
      </c>
      <c r="G4626" s="31">
        <v>19</v>
      </c>
      <c r="H4626" s="31" t="s">
        <v>236</v>
      </c>
      <c r="I4626" s="31">
        <v>11</v>
      </c>
      <c r="J4626" s="84" t="s">
        <v>43</v>
      </c>
      <c r="K4626" s="98"/>
      <c r="L4626" s="98"/>
      <c r="M4626" s="98"/>
      <c r="N4626" s="83" t="s">
        <v>2439</v>
      </c>
      <c r="O4626" s="98">
        <v>2500</v>
      </c>
      <c r="P4626" s="81"/>
      <c r="Q4626" s="33"/>
      <c r="R4626" s="39" t="s">
        <v>2383</v>
      </c>
    </row>
    <row r="4627" spans="1:18" ht="18" customHeight="1" x14ac:dyDescent="0.15">
      <c r="A4627" s="30">
        <v>10</v>
      </c>
      <c r="B4627" s="31" t="s">
        <v>2023</v>
      </c>
      <c r="C4627" s="31">
        <v>5</v>
      </c>
      <c r="D4627" s="31" t="s">
        <v>2381</v>
      </c>
      <c r="E4627" s="31">
        <v>1</v>
      </c>
      <c r="F4627" s="31" t="s">
        <v>2382</v>
      </c>
      <c r="G4627" s="31">
        <v>19</v>
      </c>
      <c r="H4627" s="31" t="s">
        <v>236</v>
      </c>
      <c r="I4627" s="31">
        <v>11</v>
      </c>
      <c r="J4627" s="84" t="s">
        <v>43</v>
      </c>
      <c r="K4627" s="98"/>
      <c r="L4627" s="98"/>
      <c r="M4627" s="98"/>
      <c r="N4627" s="83" t="s">
        <v>2440</v>
      </c>
      <c r="O4627" s="98">
        <v>6000</v>
      </c>
      <c r="P4627" s="81"/>
      <c r="Q4627" s="33"/>
      <c r="R4627" s="39" t="s">
        <v>2383</v>
      </c>
    </row>
    <row r="4628" spans="1:18" ht="18" customHeight="1" x14ac:dyDescent="0.15">
      <c r="A4628" s="30">
        <v>10</v>
      </c>
      <c r="B4628" s="31" t="s">
        <v>2023</v>
      </c>
      <c r="C4628" s="31">
        <v>5</v>
      </c>
      <c r="D4628" s="31" t="s">
        <v>2381</v>
      </c>
      <c r="E4628" s="31">
        <v>1</v>
      </c>
      <c r="F4628" s="31" t="s">
        <v>2382</v>
      </c>
      <c r="G4628" s="31">
        <v>19</v>
      </c>
      <c r="H4628" s="31" t="s">
        <v>236</v>
      </c>
      <c r="I4628" s="31">
        <v>11</v>
      </c>
      <c r="J4628" s="84" t="s">
        <v>43</v>
      </c>
      <c r="K4628" s="98"/>
      <c r="L4628" s="98"/>
      <c r="M4628" s="98"/>
      <c r="N4628" s="83" t="s">
        <v>4612</v>
      </c>
      <c r="O4628" s="98">
        <v>7810</v>
      </c>
      <c r="P4628" s="81"/>
      <c r="Q4628" s="33"/>
      <c r="R4628" s="39" t="s">
        <v>2383</v>
      </c>
    </row>
    <row r="4629" spans="1:18" ht="18" customHeight="1" x14ac:dyDescent="0.15">
      <c r="A4629" s="30">
        <v>10</v>
      </c>
      <c r="B4629" s="31" t="s">
        <v>2023</v>
      </c>
      <c r="C4629" s="31">
        <v>5</v>
      </c>
      <c r="D4629" s="31" t="s">
        <v>2381</v>
      </c>
      <c r="E4629" s="31">
        <v>1</v>
      </c>
      <c r="F4629" s="31" t="s">
        <v>2382</v>
      </c>
      <c r="G4629" s="31">
        <v>19</v>
      </c>
      <c r="H4629" s="31" t="s">
        <v>236</v>
      </c>
      <c r="I4629" s="31">
        <v>11</v>
      </c>
      <c r="J4629" s="84" t="s">
        <v>43</v>
      </c>
      <c r="K4629" s="98"/>
      <c r="L4629" s="98"/>
      <c r="M4629" s="98"/>
      <c r="N4629" s="83" t="s">
        <v>2441</v>
      </c>
      <c r="O4629" s="98"/>
      <c r="P4629" s="81"/>
      <c r="Q4629" s="33"/>
      <c r="R4629" s="39" t="s">
        <v>2383</v>
      </c>
    </row>
    <row r="4630" spans="1:18" ht="18" customHeight="1" x14ac:dyDescent="0.15">
      <c r="A4630" s="30">
        <v>10</v>
      </c>
      <c r="B4630" s="31" t="s">
        <v>2023</v>
      </c>
      <c r="C4630" s="31">
        <v>5</v>
      </c>
      <c r="D4630" s="31" t="s">
        <v>2381</v>
      </c>
      <c r="E4630" s="31">
        <v>1</v>
      </c>
      <c r="F4630" s="31" t="s">
        <v>2382</v>
      </c>
      <c r="G4630" s="31">
        <v>19</v>
      </c>
      <c r="H4630" s="31" t="s">
        <v>236</v>
      </c>
      <c r="I4630" s="31">
        <v>11</v>
      </c>
      <c r="J4630" s="84" t="s">
        <v>43</v>
      </c>
      <c r="K4630" s="98"/>
      <c r="L4630" s="98"/>
      <c r="M4630" s="98"/>
      <c r="N4630" s="83" t="s">
        <v>2442</v>
      </c>
      <c r="O4630" s="98">
        <v>1000</v>
      </c>
      <c r="P4630" s="81"/>
      <c r="Q4630" s="33"/>
      <c r="R4630" s="39" t="s">
        <v>2383</v>
      </c>
    </row>
    <row r="4631" spans="1:18" ht="18" customHeight="1" x14ac:dyDescent="0.15">
      <c r="A4631" s="30">
        <v>10</v>
      </c>
      <c r="B4631" s="31" t="s">
        <v>2023</v>
      </c>
      <c r="C4631" s="31">
        <v>5</v>
      </c>
      <c r="D4631" s="31" t="s">
        <v>2381</v>
      </c>
      <c r="E4631" s="31">
        <v>1</v>
      </c>
      <c r="F4631" s="31" t="s">
        <v>2382</v>
      </c>
      <c r="G4631" s="31">
        <v>19</v>
      </c>
      <c r="H4631" s="31" t="s">
        <v>236</v>
      </c>
      <c r="I4631" s="31">
        <v>11</v>
      </c>
      <c r="J4631" s="84" t="s">
        <v>43</v>
      </c>
      <c r="K4631" s="98"/>
      <c r="L4631" s="98"/>
      <c r="M4631" s="98"/>
      <c r="N4631" s="83" t="s">
        <v>4613</v>
      </c>
      <c r="O4631" s="98">
        <v>13200</v>
      </c>
      <c r="P4631" s="81"/>
      <c r="Q4631" s="33"/>
      <c r="R4631" s="39" t="s">
        <v>2383</v>
      </c>
    </row>
    <row r="4632" spans="1:18" ht="18" customHeight="1" x14ac:dyDescent="0.15">
      <c r="A4632" s="30">
        <v>10</v>
      </c>
      <c r="B4632" s="31" t="s">
        <v>2023</v>
      </c>
      <c r="C4632" s="31">
        <v>5</v>
      </c>
      <c r="D4632" s="31" t="s">
        <v>2381</v>
      </c>
      <c r="E4632" s="31">
        <v>1</v>
      </c>
      <c r="F4632" s="31" t="s">
        <v>2382</v>
      </c>
      <c r="G4632" s="31">
        <v>19</v>
      </c>
      <c r="H4632" s="31" t="s">
        <v>236</v>
      </c>
      <c r="I4632" s="31">
        <v>11</v>
      </c>
      <c r="J4632" s="84" t="s">
        <v>43</v>
      </c>
      <c r="K4632" s="98"/>
      <c r="L4632" s="98"/>
      <c r="M4632" s="98"/>
      <c r="N4632" s="83" t="s">
        <v>2443</v>
      </c>
      <c r="O4632" s="98"/>
      <c r="P4632" s="81"/>
      <c r="Q4632" s="33"/>
      <c r="R4632" s="39" t="s">
        <v>2383</v>
      </c>
    </row>
    <row r="4633" spans="1:18" ht="18" customHeight="1" x14ac:dyDescent="0.15">
      <c r="A4633" s="30">
        <v>10</v>
      </c>
      <c r="B4633" s="31" t="s">
        <v>2023</v>
      </c>
      <c r="C4633" s="31">
        <v>5</v>
      </c>
      <c r="D4633" s="31" t="s">
        <v>2381</v>
      </c>
      <c r="E4633" s="31">
        <v>1</v>
      </c>
      <c r="F4633" s="31" t="s">
        <v>2382</v>
      </c>
      <c r="G4633" s="31">
        <v>19</v>
      </c>
      <c r="H4633" s="31" t="s">
        <v>236</v>
      </c>
      <c r="I4633" s="31">
        <v>11</v>
      </c>
      <c r="J4633" s="84" t="s">
        <v>43</v>
      </c>
      <c r="K4633" s="98"/>
      <c r="L4633" s="98"/>
      <c r="M4633" s="98"/>
      <c r="N4633" s="83" t="s">
        <v>2444</v>
      </c>
      <c r="O4633" s="98">
        <v>1500</v>
      </c>
      <c r="P4633" s="81"/>
      <c r="Q4633" s="33"/>
      <c r="R4633" s="39" t="s">
        <v>2383</v>
      </c>
    </row>
    <row r="4634" spans="1:18" ht="18" customHeight="1" x14ac:dyDescent="0.15">
      <c r="A4634" s="30">
        <v>10</v>
      </c>
      <c r="B4634" s="31" t="s">
        <v>2023</v>
      </c>
      <c r="C4634" s="31">
        <v>5</v>
      </c>
      <c r="D4634" s="31" t="s">
        <v>2381</v>
      </c>
      <c r="E4634" s="31">
        <v>1</v>
      </c>
      <c r="F4634" s="31" t="s">
        <v>2382</v>
      </c>
      <c r="G4634" s="31">
        <v>19</v>
      </c>
      <c r="H4634" s="31" t="s">
        <v>236</v>
      </c>
      <c r="I4634" s="31">
        <v>11</v>
      </c>
      <c r="J4634" s="84" t="s">
        <v>43</v>
      </c>
      <c r="K4634" s="98"/>
      <c r="L4634" s="98"/>
      <c r="M4634" s="98"/>
      <c r="N4634" s="83" t="s">
        <v>4614</v>
      </c>
      <c r="O4634" s="98">
        <v>6600</v>
      </c>
      <c r="P4634" s="81"/>
      <c r="Q4634" s="33"/>
      <c r="R4634" s="39" t="s">
        <v>2383</v>
      </c>
    </row>
    <row r="4635" spans="1:18" ht="18" customHeight="1" x14ac:dyDescent="0.15">
      <c r="A4635" s="30">
        <v>10</v>
      </c>
      <c r="B4635" s="31" t="s">
        <v>2023</v>
      </c>
      <c r="C4635" s="31">
        <v>5</v>
      </c>
      <c r="D4635" s="31" t="s">
        <v>2381</v>
      </c>
      <c r="E4635" s="31">
        <v>1</v>
      </c>
      <c r="F4635" s="31" t="s">
        <v>2382</v>
      </c>
      <c r="G4635" s="31">
        <v>19</v>
      </c>
      <c r="H4635" s="31" t="s">
        <v>236</v>
      </c>
      <c r="I4635" s="31">
        <v>11</v>
      </c>
      <c r="J4635" s="84" t="s">
        <v>43</v>
      </c>
      <c r="K4635" s="98"/>
      <c r="L4635" s="98"/>
      <c r="M4635" s="98"/>
      <c r="N4635" s="83" t="s">
        <v>4615</v>
      </c>
      <c r="O4635" s="98">
        <v>28600</v>
      </c>
      <c r="P4635" s="81"/>
      <c r="Q4635" s="33"/>
      <c r="R4635" s="39" t="s">
        <v>2383</v>
      </c>
    </row>
    <row r="4636" spans="1:18" ht="18" customHeight="1" x14ac:dyDescent="0.15">
      <c r="A4636" s="30">
        <v>10</v>
      </c>
      <c r="B4636" s="31" t="s">
        <v>2023</v>
      </c>
      <c r="C4636" s="31">
        <v>5</v>
      </c>
      <c r="D4636" s="31" t="s">
        <v>2381</v>
      </c>
      <c r="E4636" s="31">
        <v>1</v>
      </c>
      <c r="F4636" s="31" t="s">
        <v>2382</v>
      </c>
      <c r="G4636" s="31">
        <v>19</v>
      </c>
      <c r="H4636" s="31" t="s">
        <v>236</v>
      </c>
      <c r="I4636" s="31">
        <v>11</v>
      </c>
      <c r="J4636" s="84" t="s">
        <v>43</v>
      </c>
      <c r="K4636" s="98"/>
      <c r="L4636" s="98"/>
      <c r="M4636" s="98"/>
      <c r="N4636" s="83" t="s">
        <v>2445</v>
      </c>
      <c r="O4636" s="98"/>
      <c r="P4636" s="81"/>
      <c r="Q4636" s="33"/>
      <c r="R4636" s="39" t="s">
        <v>2383</v>
      </c>
    </row>
    <row r="4637" spans="1:18" ht="18" customHeight="1" x14ac:dyDescent="0.15">
      <c r="A4637" s="30">
        <v>10</v>
      </c>
      <c r="B4637" s="31" t="s">
        <v>2023</v>
      </c>
      <c r="C4637" s="31">
        <v>5</v>
      </c>
      <c r="D4637" s="31" t="s">
        <v>2381</v>
      </c>
      <c r="E4637" s="31">
        <v>1</v>
      </c>
      <c r="F4637" s="31" t="s">
        <v>2382</v>
      </c>
      <c r="G4637" s="31">
        <v>19</v>
      </c>
      <c r="H4637" s="31" t="s">
        <v>236</v>
      </c>
      <c r="I4637" s="31">
        <v>11</v>
      </c>
      <c r="J4637" s="84" t="s">
        <v>43</v>
      </c>
      <c r="K4637" s="98"/>
      <c r="L4637" s="98"/>
      <c r="M4637" s="98"/>
      <c r="N4637" s="83" t="s">
        <v>4616</v>
      </c>
      <c r="O4637" s="98">
        <v>4000</v>
      </c>
      <c r="P4637" s="81"/>
      <c r="Q4637" s="33"/>
      <c r="R4637" s="39" t="s">
        <v>2383</v>
      </c>
    </row>
    <row r="4638" spans="1:18" ht="18" customHeight="1" x14ac:dyDescent="0.15">
      <c r="A4638" s="30">
        <v>10</v>
      </c>
      <c r="B4638" s="31" t="s">
        <v>2023</v>
      </c>
      <c r="C4638" s="31">
        <v>5</v>
      </c>
      <c r="D4638" s="31" t="s">
        <v>2381</v>
      </c>
      <c r="E4638" s="31">
        <v>1</v>
      </c>
      <c r="F4638" s="31" t="s">
        <v>2382</v>
      </c>
      <c r="G4638" s="31">
        <v>19</v>
      </c>
      <c r="H4638" s="31" t="s">
        <v>236</v>
      </c>
      <c r="I4638" s="31">
        <v>11</v>
      </c>
      <c r="J4638" s="84" t="s">
        <v>43</v>
      </c>
      <c r="K4638" s="98"/>
      <c r="L4638" s="98"/>
      <c r="M4638" s="98"/>
      <c r="N4638" s="83" t="s">
        <v>4617</v>
      </c>
      <c r="O4638" s="98">
        <v>5000</v>
      </c>
      <c r="P4638" s="81"/>
      <c r="Q4638" s="33"/>
      <c r="R4638" s="39" t="s">
        <v>2383</v>
      </c>
    </row>
    <row r="4639" spans="1:18" ht="18" customHeight="1" x14ac:dyDescent="0.15">
      <c r="A4639" s="30">
        <v>10</v>
      </c>
      <c r="B4639" s="31" t="s">
        <v>2023</v>
      </c>
      <c r="C4639" s="31">
        <v>5</v>
      </c>
      <c r="D4639" s="31" t="s">
        <v>2381</v>
      </c>
      <c r="E4639" s="31">
        <v>1</v>
      </c>
      <c r="F4639" s="31" t="s">
        <v>2382</v>
      </c>
      <c r="G4639" s="31">
        <v>19</v>
      </c>
      <c r="H4639" s="31" t="s">
        <v>236</v>
      </c>
      <c r="I4639" s="31">
        <v>11</v>
      </c>
      <c r="J4639" s="84" t="s">
        <v>43</v>
      </c>
      <c r="K4639" s="98"/>
      <c r="L4639" s="98"/>
      <c r="M4639" s="98"/>
      <c r="N4639" s="83" t="s">
        <v>4618</v>
      </c>
      <c r="O4639" s="98">
        <v>9500</v>
      </c>
      <c r="P4639" s="81"/>
      <c r="Q4639" s="33"/>
      <c r="R4639" s="39" t="s">
        <v>2383</v>
      </c>
    </row>
    <row r="4640" spans="1:18" ht="18" customHeight="1" x14ac:dyDescent="0.15">
      <c r="A4640" s="30">
        <v>10</v>
      </c>
      <c r="B4640" s="31" t="s">
        <v>2023</v>
      </c>
      <c r="C4640" s="31">
        <v>5</v>
      </c>
      <c r="D4640" s="31" t="s">
        <v>2381</v>
      </c>
      <c r="E4640" s="31">
        <v>1</v>
      </c>
      <c r="F4640" s="31" t="s">
        <v>2382</v>
      </c>
      <c r="G4640" s="31">
        <v>19</v>
      </c>
      <c r="H4640" s="31" t="s">
        <v>236</v>
      </c>
      <c r="I4640" s="31">
        <v>11</v>
      </c>
      <c r="J4640" s="84" t="s">
        <v>43</v>
      </c>
      <c r="K4640" s="98"/>
      <c r="L4640" s="98"/>
      <c r="M4640" s="98"/>
      <c r="N4640" s="83" t="s">
        <v>4619</v>
      </c>
      <c r="O4640" s="98">
        <v>11000</v>
      </c>
      <c r="P4640" s="81"/>
      <c r="Q4640" s="33"/>
      <c r="R4640" s="39" t="s">
        <v>2383</v>
      </c>
    </row>
    <row r="4641" spans="1:18" ht="18" customHeight="1" x14ac:dyDescent="0.15">
      <c r="A4641" s="30">
        <v>10</v>
      </c>
      <c r="B4641" s="31" t="s">
        <v>2023</v>
      </c>
      <c r="C4641" s="31">
        <v>5</v>
      </c>
      <c r="D4641" s="31" t="s">
        <v>2381</v>
      </c>
      <c r="E4641" s="31">
        <v>1</v>
      </c>
      <c r="F4641" s="31" t="s">
        <v>2382</v>
      </c>
      <c r="G4641" s="31">
        <v>19</v>
      </c>
      <c r="H4641" s="31" t="s">
        <v>236</v>
      </c>
      <c r="I4641" s="31">
        <v>11</v>
      </c>
      <c r="J4641" s="84" t="s">
        <v>43</v>
      </c>
      <c r="K4641" s="98"/>
      <c r="L4641" s="98"/>
      <c r="M4641" s="98"/>
      <c r="N4641" s="83" t="s">
        <v>2446</v>
      </c>
      <c r="O4641" s="98">
        <v>6000</v>
      </c>
      <c r="P4641" s="81"/>
      <c r="Q4641" s="33"/>
      <c r="R4641" s="39" t="s">
        <v>2383</v>
      </c>
    </row>
    <row r="4642" spans="1:18" ht="18" customHeight="1" x14ac:dyDescent="0.15">
      <c r="A4642" s="30">
        <v>10</v>
      </c>
      <c r="B4642" s="31" t="s">
        <v>2023</v>
      </c>
      <c r="C4642" s="31">
        <v>5</v>
      </c>
      <c r="D4642" s="31" t="s">
        <v>2381</v>
      </c>
      <c r="E4642" s="31">
        <v>1</v>
      </c>
      <c r="F4642" s="31" t="s">
        <v>2382</v>
      </c>
      <c r="G4642" s="31">
        <v>19</v>
      </c>
      <c r="H4642" s="31" t="s">
        <v>236</v>
      </c>
      <c r="I4642" s="31">
        <v>11</v>
      </c>
      <c r="J4642" s="84" t="s">
        <v>43</v>
      </c>
      <c r="K4642" s="98"/>
      <c r="L4642" s="98"/>
      <c r="M4642" s="98"/>
      <c r="N4642" s="83" t="s">
        <v>2447</v>
      </c>
      <c r="O4642" s="98">
        <v>10000</v>
      </c>
      <c r="P4642" s="81"/>
      <c r="Q4642" s="33"/>
      <c r="R4642" s="39" t="s">
        <v>2383</v>
      </c>
    </row>
    <row r="4643" spans="1:18" ht="18" customHeight="1" x14ac:dyDescent="0.15">
      <c r="A4643" s="30">
        <v>10</v>
      </c>
      <c r="B4643" s="31" t="s">
        <v>2023</v>
      </c>
      <c r="C4643" s="31">
        <v>5</v>
      </c>
      <c r="D4643" s="31" t="s">
        <v>2381</v>
      </c>
      <c r="E4643" s="31">
        <v>1</v>
      </c>
      <c r="F4643" s="31" t="s">
        <v>2382</v>
      </c>
      <c r="G4643" s="31">
        <v>19</v>
      </c>
      <c r="H4643" s="31" t="s">
        <v>236</v>
      </c>
      <c r="I4643" s="31">
        <v>11</v>
      </c>
      <c r="J4643" s="84" t="s">
        <v>43</v>
      </c>
      <c r="K4643" s="98"/>
      <c r="L4643" s="98"/>
      <c r="M4643" s="98"/>
      <c r="N4643" s="83" t="s">
        <v>2448</v>
      </c>
      <c r="O4643" s="98"/>
      <c r="P4643" s="81"/>
      <c r="Q4643" s="33"/>
      <c r="R4643" s="39" t="s">
        <v>2383</v>
      </c>
    </row>
    <row r="4644" spans="1:18" ht="18" customHeight="1" x14ac:dyDescent="0.15">
      <c r="A4644" s="30">
        <v>10</v>
      </c>
      <c r="B4644" s="31" t="s">
        <v>2023</v>
      </c>
      <c r="C4644" s="31">
        <v>5</v>
      </c>
      <c r="D4644" s="31" t="s">
        <v>2381</v>
      </c>
      <c r="E4644" s="31">
        <v>1</v>
      </c>
      <c r="F4644" s="31" t="s">
        <v>2382</v>
      </c>
      <c r="G4644" s="31">
        <v>19</v>
      </c>
      <c r="H4644" s="31" t="s">
        <v>236</v>
      </c>
      <c r="I4644" s="31">
        <v>11</v>
      </c>
      <c r="J4644" s="84" t="s">
        <v>43</v>
      </c>
      <c r="K4644" s="98"/>
      <c r="L4644" s="98"/>
      <c r="M4644" s="98"/>
      <c r="N4644" s="83" t="s">
        <v>4620</v>
      </c>
      <c r="O4644" s="98">
        <v>64900</v>
      </c>
      <c r="P4644" s="81"/>
      <c r="Q4644" s="33"/>
      <c r="R4644" s="39" t="s">
        <v>2383</v>
      </c>
    </row>
    <row r="4645" spans="1:18" ht="18" customHeight="1" x14ac:dyDescent="0.15">
      <c r="A4645" s="30">
        <v>10</v>
      </c>
      <c r="B4645" s="31" t="s">
        <v>2023</v>
      </c>
      <c r="C4645" s="31">
        <v>5</v>
      </c>
      <c r="D4645" s="31" t="s">
        <v>2381</v>
      </c>
      <c r="E4645" s="31">
        <v>1</v>
      </c>
      <c r="F4645" s="31" t="s">
        <v>2382</v>
      </c>
      <c r="G4645" s="31">
        <v>19</v>
      </c>
      <c r="H4645" s="31" t="s">
        <v>236</v>
      </c>
      <c r="I4645" s="31">
        <v>11</v>
      </c>
      <c r="J4645" s="84" t="s">
        <v>43</v>
      </c>
      <c r="K4645" s="98"/>
      <c r="L4645" s="98"/>
      <c r="M4645" s="98"/>
      <c r="N4645" s="83" t="s">
        <v>4621</v>
      </c>
      <c r="O4645" s="98">
        <v>11250</v>
      </c>
      <c r="P4645" s="81"/>
      <c r="Q4645" s="33"/>
      <c r="R4645" s="39" t="s">
        <v>2383</v>
      </c>
    </row>
    <row r="4646" spans="1:18" ht="18" customHeight="1" x14ac:dyDescent="0.15">
      <c r="A4646" s="30">
        <v>10</v>
      </c>
      <c r="B4646" s="31" t="s">
        <v>2023</v>
      </c>
      <c r="C4646" s="31">
        <v>5</v>
      </c>
      <c r="D4646" s="31" t="s">
        <v>2381</v>
      </c>
      <c r="E4646" s="31">
        <v>1</v>
      </c>
      <c r="F4646" s="31" t="s">
        <v>2382</v>
      </c>
      <c r="G4646" s="31">
        <v>19</v>
      </c>
      <c r="H4646" s="31" t="s">
        <v>236</v>
      </c>
      <c r="I4646" s="32">
        <v>21</v>
      </c>
      <c r="J4646" s="83" t="s">
        <v>477</v>
      </c>
      <c r="K4646" s="98">
        <v>116</v>
      </c>
      <c r="L4646" s="98">
        <v>346</v>
      </c>
      <c r="M4646" s="98">
        <f t="shared" ref="M4646:M4647" si="291">K4646-L4646</f>
        <v>-230</v>
      </c>
      <c r="N4646" s="83" t="s">
        <v>4622</v>
      </c>
      <c r="O4646" s="98">
        <v>115200</v>
      </c>
      <c r="P4646" s="81"/>
      <c r="Q4646" s="33"/>
      <c r="R4646" s="39" t="s">
        <v>2383</v>
      </c>
    </row>
    <row r="4647" spans="1:18" ht="18" customHeight="1" x14ac:dyDescent="0.15">
      <c r="A4647" s="30">
        <v>10</v>
      </c>
      <c r="B4647" s="31" t="s">
        <v>2023</v>
      </c>
      <c r="C4647" s="31">
        <v>5</v>
      </c>
      <c r="D4647" s="31" t="s">
        <v>2381</v>
      </c>
      <c r="E4647" s="31">
        <v>1</v>
      </c>
      <c r="F4647" s="31" t="s">
        <v>2382</v>
      </c>
      <c r="G4647" s="31">
        <v>19</v>
      </c>
      <c r="H4647" s="31" t="s">
        <v>236</v>
      </c>
      <c r="I4647" s="32">
        <v>41</v>
      </c>
      <c r="J4647" s="83" t="s">
        <v>200</v>
      </c>
      <c r="K4647" s="98">
        <v>40</v>
      </c>
      <c r="L4647" s="98">
        <v>40</v>
      </c>
      <c r="M4647" s="98">
        <f t="shared" si="291"/>
        <v>0</v>
      </c>
      <c r="N4647" s="83" t="s">
        <v>4623</v>
      </c>
      <c r="O4647" s="98">
        <v>40000</v>
      </c>
      <c r="P4647" s="81"/>
      <c r="Q4647" s="33"/>
      <c r="R4647" s="39" t="s">
        <v>2383</v>
      </c>
    </row>
    <row r="4648" spans="1:18" ht="18" customHeight="1" x14ac:dyDescent="0.15">
      <c r="A4648" s="30">
        <v>10</v>
      </c>
      <c r="B4648" s="31" t="s">
        <v>2023</v>
      </c>
      <c r="C4648" s="31">
        <v>5</v>
      </c>
      <c r="D4648" s="31" t="s">
        <v>2381</v>
      </c>
      <c r="E4648" s="31">
        <v>1</v>
      </c>
      <c r="F4648" s="31" t="s">
        <v>2382</v>
      </c>
      <c r="G4648" s="32">
        <v>27</v>
      </c>
      <c r="H4648" s="32" t="s">
        <v>54</v>
      </c>
      <c r="I4648" s="32"/>
      <c r="J4648" s="83"/>
      <c r="K4648" s="98"/>
      <c r="L4648" s="98"/>
      <c r="M4648" s="98"/>
      <c r="N4648" s="83"/>
      <c r="O4648" s="33"/>
      <c r="P4648" s="81"/>
      <c r="Q4648" s="33"/>
      <c r="R4648" s="39" t="s">
        <v>2383</v>
      </c>
    </row>
    <row r="4649" spans="1:18" ht="18" customHeight="1" x14ac:dyDescent="0.15">
      <c r="A4649" s="30">
        <v>10</v>
      </c>
      <c r="B4649" s="31" t="s">
        <v>2023</v>
      </c>
      <c r="C4649" s="31">
        <v>5</v>
      </c>
      <c r="D4649" s="31" t="s">
        <v>2381</v>
      </c>
      <c r="E4649" s="31">
        <v>1</v>
      </c>
      <c r="F4649" s="31" t="s">
        <v>2382</v>
      </c>
      <c r="G4649" s="31">
        <v>27</v>
      </c>
      <c r="H4649" s="31" t="s">
        <v>54</v>
      </c>
      <c r="I4649" s="32">
        <v>1</v>
      </c>
      <c r="J4649" s="83" t="s">
        <v>55</v>
      </c>
      <c r="K4649" s="98">
        <v>7</v>
      </c>
      <c r="L4649" s="98">
        <v>38</v>
      </c>
      <c r="M4649" s="98">
        <f>K4649-L4649</f>
        <v>-31</v>
      </c>
      <c r="N4649" s="83" t="s">
        <v>55</v>
      </c>
      <c r="O4649" s="98">
        <v>7000</v>
      </c>
      <c r="P4649" s="81"/>
      <c r="Q4649" s="33"/>
      <c r="R4649" s="39" t="s">
        <v>2383</v>
      </c>
    </row>
    <row r="4650" spans="1:18" s="6" customFormat="1" ht="18" customHeight="1" x14ac:dyDescent="0.15">
      <c r="A4650" s="13">
        <v>10</v>
      </c>
      <c r="B4650" s="14" t="s">
        <v>3104</v>
      </c>
      <c r="C4650" s="19">
        <v>5</v>
      </c>
      <c r="D4650" s="14" t="s">
        <v>2381</v>
      </c>
      <c r="E4650" s="20">
        <v>2</v>
      </c>
      <c r="F4650" s="21" t="s">
        <v>3118</v>
      </c>
      <c r="G4650" s="20"/>
      <c r="H4650" s="21"/>
      <c r="I4650" s="20"/>
      <c r="J4650" s="20"/>
      <c r="K4650" s="22">
        <f>IF(C4650="",SUMIFS($K4651:$K$6096,$A4651:$A$6096,A4650,$E4651:$E$6096,""),IF(E4650="",SUMIFS($K4651:$K$6096,$A4651:$A$6096,A4650,$C4651:$C$6096,C4650,$G4651:$G$6096,""),IF(G4650="",SUMIFS($K4651:$K$6096,$A4651:$A$6096,A4650,$C4651:$C$6096,C4650,$E4651:$E$6096,E4650,$R4651:$R$6096,R4650),IF(I4650="",SUMIFS($K4651:$K$6096,$A4651:$A$6096,A4650,$C4651:$C$6096,C4650,$E4651:$E$6096,E4650,$G4651:$G$6096,G4650,$R4651:$R$6096,R4650),0))))</f>
        <v>17415</v>
      </c>
      <c r="L4650" s="22">
        <f>IF(C4650="",SUMIFS($L4651:$L$6096,$A4651:$A$6096,A4650,$E4651:$E$6096,""),IF(E4650="",SUMIFS($L4651:$L$6096,$A4651:$A$6096,A4650,$C4651:$C$6096,C4650,$G4651:$G$6096,""),IF(G4650="",SUMIFS($L4651:$L$6096,$A4651:$A$6096,A4650,$C4651:$C$6096,C4650,$E4651:$E$6096,E4650,$R4651:$R$6096,R4650),IF(I4650="",SUMIFS($L4651:$L$6096,$A4651:$A$6096,A4650,$C4651:$C$6096,C4650,$E4651:$E$6096,E4650,$G4651:$G$6096,G4650,$R4651:$R$6096,R4650),0))))</f>
        <v>16853</v>
      </c>
      <c r="M4650" s="22">
        <f t="shared" ref="M4650" si="292">K4650-L4650</f>
        <v>562</v>
      </c>
      <c r="N4650" s="77"/>
      <c r="O4650" s="23"/>
      <c r="P4650" s="60"/>
      <c r="Q4650" s="73">
        <f>IF(C4650="",SUMIFS($Q4651:$Q$6096,$A4651:$A$6096,A4650,$E4651:$E$6096,""),IF(E4650="",SUMIFS($Q4651:$Q$6096,$A4651:$A$6096,A4650,$C4651:$C$6096,C4650,$G4651:$G$6096,""),IF(G4650="",SUMIFS($Q4651:$Q$6096,$A4651:$A$6096,A4650,$C4651:$C$6096,C4650,$E4651:$E$6096,E4650,$R4651:$R$6096,R4650),IF(I4650="",SUMIFS($Q4651:$Q$6096,$A4651:$A$6096,A4650,$C4651:$C$6096,C4650,$E4651:$E$6096,E4650,$G4651:$G$6096,G4650,$R4651:$R$6096,R4650),0))))</f>
        <v>6556</v>
      </c>
      <c r="R4650" s="61" t="s">
        <v>3117</v>
      </c>
    </row>
    <row r="4651" spans="1:18" ht="18" customHeight="1" x14ac:dyDescent="0.15">
      <c r="A4651" s="30">
        <v>10</v>
      </c>
      <c r="B4651" s="31" t="s">
        <v>2023</v>
      </c>
      <c r="C4651" s="31">
        <v>5</v>
      </c>
      <c r="D4651" s="31" t="s">
        <v>2381</v>
      </c>
      <c r="E4651" s="31">
        <v>2</v>
      </c>
      <c r="F4651" s="31" t="s">
        <v>2449</v>
      </c>
      <c r="G4651" s="32">
        <v>2</v>
      </c>
      <c r="H4651" s="32" t="s">
        <v>20</v>
      </c>
      <c r="I4651" s="32"/>
      <c r="J4651" s="83"/>
      <c r="K4651" s="98"/>
      <c r="L4651" s="98"/>
      <c r="M4651" s="98"/>
      <c r="N4651" s="83"/>
      <c r="O4651" s="33"/>
      <c r="P4651" s="81" t="s">
        <v>4927</v>
      </c>
      <c r="Q4651" s="33">
        <v>240</v>
      </c>
      <c r="R4651" s="39" t="s">
        <v>2383</v>
      </c>
    </row>
    <row r="4652" spans="1:18" ht="18" customHeight="1" x14ac:dyDescent="0.15">
      <c r="A4652" s="30">
        <v>10</v>
      </c>
      <c r="B4652" s="31" t="s">
        <v>2023</v>
      </c>
      <c r="C4652" s="31">
        <v>5</v>
      </c>
      <c r="D4652" s="31" t="s">
        <v>2381</v>
      </c>
      <c r="E4652" s="31">
        <v>2</v>
      </c>
      <c r="F4652" s="31" t="s">
        <v>2449</v>
      </c>
      <c r="G4652" s="31">
        <v>2</v>
      </c>
      <c r="H4652" s="31" t="s">
        <v>20</v>
      </c>
      <c r="I4652" s="32">
        <v>3</v>
      </c>
      <c r="J4652" s="83" t="s">
        <v>21</v>
      </c>
      <c r="K4652" s="98">
        <v>7623</v>
      </c>
      <c r="L4652" s="98">
        <v>7541</v>
      </c>
      <c r="M4652" s="98">
        <f>K4652-L4652</f>
        <v>82</v>
      </c>
      <c r="N4652" s="83" t="s">
        <v>70</v>
      </c>
      <c r="O4652" s="98">
        <v>7623000</v>
      </c>
      <c r="P4652" s="81" t="s">
        <v>4934</v>
      </c>
      <c r="Q4652" s="33"/>
      <c r="R4652" s="39" t="s">
        <v>2383</v>
      </c>
    </row>
    <row r="4653" spans="1:18" ht="18" customHeight="1" x14ac:dyDescent="0.15">
      <c r="A4653" s="30">
        <v>10</v>
      </c>
      <c r="B4653" s="31" t="s">
        <v>2023</v>
      </c>
      <c r="C4653" s="31">
        <v>5</v>
      </c>
      <c r="D4653" s="31" t="s">
        <v>2381</v>
      </c>
      <c r="E4653" s="31">
        <v>2</v>
      </c>
      <c r="F4653" s="31" t="s">
        <v>2449</v>
      </c>
      <c r="G4653" s="32">
        <v>3</v>
      </c>
      <c r="H4653" s="32" t="s">
        <v>22</v>
      </c>
      <c r="I4653" s="32"/>
      <c r="J4653" s="83"/>
      <c r="K4653" s="98"/>
      <c r="L4653" s="98"/>
      <c r="M4653" s="98"/>
      <c r="N4653" s="83"/>
      <c r="O4653" s="33"/>
      <c r="P4653" s="81" t="s">
        <v>4935</v>
      </c>
      <c r="Q4653" s="33">
        <v>3158</v>
      </c>
      <c r="R4653" s="39" t="s">
        <v>2383</v>
      </c>
    </row>
    <row r="4654" spans="1:18" ht="18" customHeight="1" x14ac:dyDescent="0.15">
      <c r="A4654" s="30">
        <v>10</v>
      </c>
      <c r="B4654" s="31" t="s">
        <v>2023</v>
      </c>
      <c r="C4654" s="31">
        <v>5</v>
      </c>
      <c r="D4654" s="31" t="s">
        <v>2381</v>
      </c>
      <c r="E4654" s="31">
        <v>2</v>
      </c>
      <c r="F4654" s="31" t="s">
        <v>2449</v>
      </c>
      <c r="G4654" s="31">
        <v>3</v>
      </c>
      <c r="H4654" s="31" t="s">
        <v>22</v>
      </c>
      <c r="I4654" s="32">
        <v>31</v>
      </c>
      <c r="J4654" s="83" t="s">
        <v>23</v>
      </c>
      <c r="K4654" s="98">
        <v>120</v>
      </c>
      <c r="L4654" s="98">
        <v>120</v>
      </c>
      <c r="M4654" s="98">
        <f t="shared" ref="M4654:M4660" si="293">K4654-L4654</f>
        <v>0</v>
      </c>
      <c r="N4654" s="83" t="s">
        <v>70</v>
      </c>
      <c r="O4654" s="98">
        <v>120000</v>
      </c>
      <c r="P4654" s="81" t="s">
        <v>4936</v>
      </c>
      <c r="Q4654" s="33"/>
      <c r="R4654" s="39" t="s">
        <v>2383</v>
      </c>
    </row>
    <row r="4655" spans="1:18" ht="18" customHeight="1" x14ac:dyDescent="0.15">
      <c r="A4655" s="30">
        <v>10</v>
      </c>
      <c r="B4655" s="31" t="s">
        <v>2023</v>
      </c>
      <c r="C4655" s="31">
        <v>5</v>
      </c>
      <c r="D4655" s="31" t="s">
        <v>2381</v>
      </c>
      <c r="E4655" s="31">
        <v>2</v>
      </c>
      <c r="F4655" s="31" t="s">
        <v>2449</v>
      </c>
      <c r="G4655" s="31">
        <v>3</v>
      </c>
      <c r="H4655" s="31" t="s">
        <v>22</v>
      </c>
      <c r="I4655" s="32">
        <v>33</v>
      </c>
      <c r="J4655" s="83" t="s">
        <v>24</v>
      </c>
      <c r="K4655" s="98">
        <v>48</v>
      </c>
      <c r="L4655" s="98">
        <v>48</v>
      </c>
      <c r="M4655" s="98">
        <f t="shared" si="293"/>
        <v>0</v>
      </c>
      <c r="N4655" s="83" t="s">
        <v>70</v>
      </c>
      <c r="O4655" s="98">
        <v>48000</v>
      </c>
      <c r="P4655" s="81" t="s">
        <v>4935</v>
      </c>
      <c r="Q4655" s="33">
        <v>3158</v>
      </c>
      <c r="R4655" s="39" t="s">
        <v>2383</v>
      </c>
    </row>
    <row r="4656" spans="1:18" ht="18" customHeight="1" x14ac:dyDescent="0.15">
      <c r="A4656" s="30">
        <v>10</v>
      </c>
      <c r="B4656" s="31" t="s">
        <v>2023</v>
      </c>
      <c r="C4656" s="31">
        <v>5</v>
      </c>
      <c r="D4656" s="31" t="s">
        <v>2381</v>
      </c>
      <c r="E4656" s="31">
        <v>2</v>
      </c>
      <c r="F4656" s="31" t="s">
        <v>2449</v>
      </c>
      <c r="G4656" s="31">
        <v>3</v>
      </c>
      <c r="H4656" s="31" t="s">
        <v>22</v>
      </c>
      <c r="I4656" s="32">
        <v>35</v>
      </c>
      <c r="J4656" s="83" t="s">
        <v>25</v>
      </c>
      <c r="K4656" s="98">
        <v>58</v>
      </c>
      <c r="L4656" s="98">
        <v>58</v>
      </c>
      <c r="M4656" s="98">
        <f t="shared" si="293"/>
        <v>0</v>
      </c>
      <c r="N4656" s="83" t="s">
        <v>3899</v>
      </c>
      <c r="O4656" s="98">
        <v>57600</v>
      </c>
      <c r="P4656" s="81" t="s">
        <v>4882</v>
      </c>
      <c r="Q4656" s="33"/>
      <c r="R4656" s="39" t="s">
        <v>2383</v>
      </c>
    </row>
    <row r="4657" spans="1:18" ht="18" customHeight="1" x14ac:dyDescent="0.15">
      <c r="A4657" s="30">
        <v>10</v>
      </c>
      <c r="B4657" s="31" t="s">
        <v>2023</v>
      </c>
      <c r="C4657" s="31">
        <v>5</v>
      </c>
      <c r="D4657" s="31" t="s">
        <v>2381</v>
      </c>
      <c r="E4657" s="31">
        <v>2</v>
      </c>
      <c r="F4657" s="31" t="s">
        <v>2449</v>
      </c>
      <c r="G4657" s="31">
        <v>3</v>
      </c>
      <c r="H4657" s="31" t="s">
        <v>22</v>
      </c>
      <c r="I4657" s="32">
        <v>38</v>
      </c>
      <c r="J4657" s="83" t="s">
        <v>74</v>
      </c>
      <c r="K4657" s="98">
        <v>714</v>
      </c>
      <c r="L4657" s="98">
        <v>714</v>
      </c>
      <c r="M4657" s="98">
        <f t="shared" si="293"/>
        <v>0</v>
      </c>
      <c r="N4657" s="83" t="s">
        <v>70</v>
      </c>
      <c r="O4657" s="98">
        <v>714000</v>
      </c>
      <c r="P4657" s="81"/>
      <c r="Q4657" s="33"/>
      <c r="R4657" s="39" t="s">
        <v>2383</v>
      </c>
    </row>
    <row r="4658" spans="1:18" ht="18" customHeight="1" x14ac:dyDescent="0.15">
      <c r="A4658" s="30">
        <v>10</v>
      </c>
      <c r="B4658" s="31" t="s">
        <v>2023</v>
      </c>
      <c r="C4658" s="31">
        <v>5</v>
      </c>
      <c r="D4658" s="31" t="s">
        <v>2381</v>
      </c>
      <c r="E4658" s="31">
        <v>2</v>
      </c>
      <c r="F4658" s="31" t="s">
        <v>2449</v>
      </c>
      <c r="G4658" s="31">
        <v>3</v>
      </c>
      <c r="H4658" s="31" t="s">
        <v>22</v>
      </c>
      <c r="I4658" s="32">
        <v>39</v>
      </c>
      <c r="J4658" s="83" t="s">
        <v>26</v>
      </c>
      <c r="K4658" s="98">
        <v>1826</v>
      </c>
      <c r="L4658" s="98">
        <v>1806</v>
      </c>
      <c r="M4658" s="98">
        <f t="shared" si="293"/>
        <v>20</v>
      </c>
      <c r="N4658" s="83" t="s">
        <v>70</v>
      </c>
      <c r="O4658" s="98">
        <v>1825694</v>
      </c>
      <c r="P4658" s="81"/>
      <c r="Q4658" s="33"/>
      <c r="R4658" s="39" t="s">
        <v>2383</v>
      </c>
    </row>
    <row r="4659" spans="1:18" ht="18" customHeight="1" x14ac:dyDescent="0.15">
      <c r="A4659" s="30">
        <v>10</v>
      </c>
      <c r="B4659" s="31" t="s">
        <v>2023</v>
      </c>
      <c r="C4659" s="31">
        <v>5</v>
      </c>
      <c r="D4659" s="31" t="s">
        <v>2381</v>
      </c>
      <c r="E4659" s="31">
        <v>2</v>
      </c>
      <c r="F4659" s="31" t="s">
        <v>2449</v>
      </c>
      <c r="G4659" s="31">
        <v>3</v>
      </c>
      <c r="H4659" s="31" t="s">
        <v>22</v>
      </c>
      <c r="I4659" s="32">
        <v>40</v>
      </c>
      <c r="J4659" s="83" t="s">
        <v>27</v>
      </c>
      <c r="K4659" s="98">
        <v>1281</v>
      </c>
      <c r="L4659" s="98">
        <v>1233</v>
      </c>
      <c r="M4659" s="98">
        <f t="shared" si="293"/>
        <v>48</v>
      </c>
      <c r="N4659" s="83" t="s">
        <v>70</v>
      </c>
      <c r="O4659" s="98">
        <v>1280550</v>
      </c>
      <c r="P4659" s="81"/>
      <c r="Q4659" s="33"/>
      <c r="R4659" s="39" t="s">
        <v>2383</v>
      </c>
    </row>
    <row r="4660" spans="1:18" ht="18" customHeight="1" x14ac:dyDescent="0.15">
      <c r="A4660" s="30">
        <v>10</v>
      </c>
      <c r="B4660" s="31" t="s">
        <v>2023</v>
      </c>
      <c r="C4660" s="31">
        <v>5</v>
      </c>
      <c r="D4660" s="31" t="s">
        <v>2381</v>
      </c>
      <c r="E4660" s="31">
        <v>2</v>
      </c>
      <c r="F4660" s="31" t="s">
        <v>2449</v>
      </c>
      <c r="G4660" s="31">
        <v>3</v>
      </c>
      <c r="H4660" s="31" t="s">
        <v>22</v>
      </c>
      <c r="I4660" s="32">
        <v>41</v>
      </c>
      <c r="J4660" s="83" t="s">
        <v>75</v>
      </c>
      <c r="K4660" s="98">
        <v>74</v>
      </c>
      <c r="L4660" s="98">
        <v>74</v>
      </c>
      <c r="M4660" s="98">
        <f t="shared" si="293"/>
        <v>0</v>
      </c>
      <c r="N4660" s="83" t="s">
        <v>70</v>
      </c>
      <c r="O4660" s="98">
        <v>73600</v>
      </c>
      <c r="P4660" s="81"/>
      <c r="Q4660" s="33"/>
      <c r="R4660" s="39" t="s">
        <v>2383</v>
      </c>
    </row>
    <row r="4661" spans="1:18" ht="18" customHeight="1" x14ac:dyDescent="0.15">
      <c r="A4661" s="30">
        <v>10</v>
      </c>
      <c r="B4661" s="31" t="s">
        <v>2023</v>
      </c>
      <c r="C4661" s="31">
        <v>5</v>
      </c>
      <c r="D4661" s="31" t="s">
        <v>2381</v>
      </c>
      <c r="E4661" s="31">
        <v>2</v>
      </c>
      <c r="F4661" s="31" t="s">
        <v>2449</v>
      </c>
      <c r="G4661" s="32">
        <v>4</v>
      </c>
      <c r="H4661" s="32" t="s">
        <v>28</v>
      </c>
      <c r="I4661" s="32"/>
      <c r="J4661" s="83"/>
      <c r="K4661" s="98"/>
      <c r="L4661" s="98"/>
      <c r="M4661" s="98"/>
      <c r="N4661" s="83"/>
      <c r="O4661" s="33"/>
      <c r="P4661" s="81"/>
      <c r="Q4661" s="33"/>
      <c r="R4661" s="39" t="s">
        <v>2383</v>
      </c>
    </row>
    <row r="4662" spans="1:18" ht="18" customHeight="1" x14ac:dyDescent="0.15">
      <c r="A4662" s="30">
        <v>10</v>
      </c>
      <c r="B4662" s="31" t="s">
        <v>2023</v>
      </c>
      <c r="C4662" s="31">
        <v>5</v>
      </c>
      <c r="D4662" s="31" t="s">
        <v>2381</v>
      </c>
      <c r="E4662" s="31">
        <v>2</v>
      </c>
      <c r="F4662" s="31" t="s">
        <v>2449</v>
      </c>
      <c r="G4662" s="31">
        <v>4</v>
      </c>
      <c r="H4662" s="31" t="s">
        <v>28</v>
      </c>
      <c r="I4662" s="32">
        <v>31</v>
      </c>
      <c r="J4662" s="83" t="s">
        <v>29</v>
      </c>
      <c r="K4662" s="98">
        <v>2413</v>
      </c>
      <c r="L4662" s="98">
        <v>2341</v>
      </c>
      <c r="M4662" s="98">
        <f t="shared" ref="M4662:M4663" si="294">K4662-L4662</f>
        <v>72</v>
      </c>
      <c r="N4662" s="83" t="s">
        <v>70</v>
      </c>
      <c r="O4662" s="98">
        <v>2412428</v>
      </c>
      <c r="P4662" s="81"/>
      <c r="Q4662" s="33"/>
      <c r="R4662" s="39" t="s">
        <v>2383</v>
      </c>
    </row>
    <row r="4663" spans="1:18" ht="18" customHeight="1" x14ac:dyDescent="0.15">
      <c r="A4663" s="30">
        <v>10</v>
      </c>
      <c r="B4663" s="31" t="s">
        <v>2023</v>
      </c>
      <c r="C4663" s="31">
        <v>5</v>
      </c>
      <c r="D4663" s="31" t="s">
        <v>2381</v>
      </c>
      <c r="E4663" s="31">
        <v>2</v>
      </c>
      <c r="F4663" s="31" t="s">
        <v>2449</v>
      </c>
      <c r="G4663" s="31">
        <v>4</v>
      </c>
      <c r="H4663" s="31" t="s">
        <v>28</v>
      </c>
      <c r="I4663" s="32">
        <v>41</v>
      </c>
      <c r="J4663" s="83" t="s">
        <v>149</v>
      </c>
      <c r="K4663" s="98">
        <v>324</v>
      </c>
      <c r="L4663" s="98">
        <v>238</v>
      </c>
      <c r="M4663" s="98">
        <f t="shared" si="294"/>
        <v>86</v>
      </c>
      <c r="N4663" s="83" t="s">
        <v>2385</v>
      </c>
      <c r="O4663" s="98"/>
      <c r="P4663" s="81"/>
      <c r="Q4663" s="33"/>
      <c r="R4663" s="39" t="s">
        <v>2383</v>
      </c>
    </row>
    <row r="4664" spans="1:18" ht="18" customHeight="1" x14ac:dyDescent="0.15">
      <c r="A4664" s="30">
        <v>10</v>
      </c>
      <c r="B4664" s="31" t="s">
        <v>2023</v>
      </c>
      <c r="C4664" s="31">
        <v>5</v>
      </c>
      <c r="D4664" s="31" t="s">
        <v>2381</v>
      </c>
      <c r="E4664" s="31">
        <v>2</v>
      </c>
      <c r="F4664" s="31" t="s">
        <v>2449</v>
      </c>
      <c r="G4664" s="31">
        <v>4</v>
      </c>
      <c r="H4664" s="31" t="s">
        <v>28</v>
      </c>
      <c r="I4664" s="31">
        <v>41</v>
      </c>
      <c r="J4664" s="84" t="s">
        <v>149</v>
      </c>
      <c r="K4664" s="98"/>
      <c r="L4664" s="98"/>
      <c r="M4664" s="98"/>
      <c r="N4664" s="83" t="s">
        <v>2450</v>
      </c>
      <c r="O4664" s="98"/>
      <c r="P4664" s="81"/>
      <c r="Q4664" s="33"/>
      <c r="R4664" s="39" t="s">
        <v>2383</v>
      </c>
    </row>
    <row r="4665" spans="1:18" ht="18" customHeight="1" x14ac:dyDescent="0.15">
      <c r="A4665" s="30">
        <v>10</v>
      </c>
      <c r="B4665" s="31" t="s">
        <v>2023</v>
      </c>
      <c r="C4665" s="31">
        <v>5</v>
      </c>
      <c r="D4665" s="31" t="s">
        <v>2381</v>
      </c>
      <c r="E4665" s="31">
        <v>2</v>
      </c>
      <c r="F4665" s="31" t="s">
        <v>2449</v>
      </c>
      <c r="G4665" s="31">
        <v>4</v>
      </c>
      <c r="H4665" s="31" t="s">
        <v>28</v>
      </c>
      <c r="I4665" s="31">
        <v>41</v>
      </c>
      <c r="J4665" s="84" t="s">
        <v>149</v>
      </c>
      <c r="K4665" s="98"/>
      <c r="L4665" s="98"/>
      <c r="M4665" s="98"/>
      <c r="N4665" s="83" t="s">
        <v>4624</v>
      </c>
      <c r="O4665" s="98">
        <v>323087</v>
      </c>
      <c r="P4665" s="81"/>
      <c r="Q4665" s="33"/>
      <c r="R4665" s="39" t="s">
        <v>2383</v>
      </c>
    </row>
    <row r="4666" spans="1:18" ht="18" customHeight="1" x14ac:dyDescent="0.15">
      <c r="A4666" s="30">
        <v>10</v>
      </c>
      <c r="B4666" s="31" t="s">
        <v>2023</v>
      </c>
      <c r="C4666" s="31">
        <v>5</v>
      </c>
      <c r="D4666" s="31" t="s">
        <v>2381</v>
      </c>
      <c r="E4666" s="31">
        <v>2</v>
      </c>
      <c r="F4666" s="31" t="s">
        <v>2449</v>
      </c>
      <c r="G4666" s="32">
        <v>7</v>
      </c>
      <c r="H4666" s="32" t="s">
        <v>44</v>
      </c>
      <c r="I4666" s="32"/>
      <c r="J4666" s="83"/>
      <c r="K4666" s="98"/>
      <c r="L4666" s="98"/>
      <c r="M4666" s="98"/>
      <c r="N4666" s="83"/>
      <c r="O4666" s="33"/>
      <c r="P4666" s="81"/>
      <c r="Q4666" s="33"/>
      <c r="R4666" s="39" t="s">
        <v>2383</v>
      </c>
    </row>
    <row r="4667" spans="1:18" ht="18" customHeight="1" x14ac:dyDescent="0.15">
      <c r="A4667" s="30">
        <v>10</v>
      </c>
      <c r="B4667" s="31" t="s">
        <v>2023</v>
      </c>
      <c r="C4667" s="31">
        <v>5</v>
      </c>
      <c r="D4667" s="31" t="s">
        <v>2381</v>
      </c>
      <c r="E4667" s="31">
        <v>2</v>
      </c>
      <c r="F4667" s="31" t="s">
        <v>2449</v>
      </c>
      <c r="G4667" s="31">
        <v>7</v>
      </c>
      <c r="H4667" s="31" t="s">
        <v>44</v>
      </c>
      <c r="I4667" s="32">
        <v>21</v>
      </c>
      <c r="J4667" s="83" t="s">
        <v>1109</v>
      </c>
      <c r="K4667" s="98">
        <v>2008</v>
      </c>
      <c r="L4667" s="98">
        <v>1478</v>
      </c>
      <c r="M4667" s="98">
        <f>K4667-L4667</f>
        <v>530</v>
      </c>
      <c r="N4667" s="83" t="s">
        <v>4625</v>
      </c>
      <c r="O4667" s="98">
        <v>1807750</v>
      </c>
      <c r="P4667" s="81"/>
      <c r="Q4667" s="33"/>
      <c r="R4667" s="39" t="s">
        <v>2383</v>
      </c>
    </row>
    <row r="4668" spans="1:18" ht="18" customHeight="1" x14ac:dyDescent="0.15">
      <c r="A4668" s="30">
        <v>10</v>
      </c>
      <c r="B4668" s="31" t="s">
        <v>2023</v>
      </c>
      <c r="C4668" s="31">
        <v>5</v>
      </c>
      <c r="D4668" s="31" t="s">
        <v>2381</v>
      </c>
      <c r="E4668" s="31">
        <v>2</v>
      </c>
      <c r="F4668" s="31" t="s">
        <v>2449</v>
      </c>
      <c r="G4668" s="31">
        <v>7</v>
      </c>
      <c r="H4668" s="31" t="s">
        <v>44</v>
      </c>
      <c r="I4668" s="31">
        <v>21</v>
      </c>
      <c r="J4668" s="84" t="s">
        <v>1109</v>
      </c>
      <c r="K4668" s="98"/>
      <c r="L4668" s="98"/>
      <c r="M4668" s="98"/>
      <c r="N4668" s="83" t="s">
        <v>4626</v>
      </c>
      <c r="O4668" s="98">
        <v>200000</v>
      </c>
      <c r="P4668" s="81"/>
      <c r="Q4668" s="33"/>
      <c r="R4668" s="39" t="s">
        <v>2383</v>
      </c>
    </row>
    <row r="4669" spans="1:18" ht="18" customHeight="1" x14ac:dyDescent="0.15">
      <c r="A4669" s="30">
        <v>10</v>
      </c>
      <c r="B4669" s="31" t="s">
        <v>2023</v>
      </c>
      <c r="C4669" s="31">
        <v>5</v>
      </c>
      <c r="D4669" s="31" t="s">
        <v>2381</v>
      </c>
      <c r="E4669" s="31">
        <v>2</v>
      </c>
      <c r="F4669" s="31" t="s">
        <v>2449</v>
      </c>
      <c r="G4669" s="32">
        <v>8</v>
      </c>
      <c r="H4669" s="32" t="s">
        <v>77</v>
      </c>
      <c r="I4669" s="32"/>
      <c r="J4669" s="83"/>
      <c r="K4669" s="98"/>
      <c r="L4669" s="98"/>
      <c r="M4669" s="98"/>
      <c r="N4669" s="83"/>
      <c r="O4669" s="33"/>
      <c r="P4669" s="81"/>
      <c r="Q4669" s="33"/>
      <c r="R4669" s="39" t="s">
        <v>2383</v>
      </c>
    </row>
    <row r="4670" spans="1:18" ht="18" customHeight="1" x14ac:dyDescent="0.15">
      <c r="A4670" s="30">
        <v>10</v>
      </c>
      <c r="B4670" s="31" t="s">
        <v>2023</v>
      </c>
      <c r="C4670" s="31">
        <v>5</v>
      </c>
      <c r="D4670" s="31" t="s">
        <v>2381</v>
      </c>
      <c r="E4670" s="31">
        <v>2</v>
      </c>
      <c r="F4670" s="31" t="s">
        <v>2449</v>
      </c>
      <c r="G4670" s="31">
        <v>8</v>
      </c>
      <c r="H4670" s="31" t="s">
        <v>77</v>
      </c>
      <c r="I4670" s="32">
        <v>11</v>
      </c>
      <c r="J4670" s="83" t="s">
        <v>78</v>
      </c>
      <c r="K4670" s="98">
        <v>190</v>
      </c>
      <c r="L4670" s="98">
        <v>190</v>
      </c>
      <c r="M4670" s="98">
        <f>K4670-L4670</f>
        <v>0</v>
      </c>
      <c r="N4670" s="83" t="s">
        <v>4627</v>
      </c>
      <c r="O4670" s="98">
        <v>40000</v>
      </c>
      <c r="P4670" s="81"/>
      <c r="Q4670" s="33"/>
      <c r="R4670" s="39" t="s">
        <v>2383</v>
      </c>
    </row>
    <row r="4671" spans="1:18" ht="18" customHeight="1" x14ac:dyDescent="0.15">
      <c r="A4671" s="30">
        <v>10</v>
      </c>
      <c r="B4671" s="31" t="s">
        <v>2023</v>
      </c>
      <c r="C4671" s="31">
        <v>5</v>
      </c>
      <c r="D4671" s="31" t="s">
        <v>2381</v>
      </c>
      <c r="E4671" s="31">
        <v>2</v>
      </c>
      <c r="F4671" s="31" t="s">
        <v>2449</v>
      </c>
      <c r="G4671" s="31">
        <v>8</v>
      </c>
      <c r="H4671" s="31" t="s">
        <v>77</v>
      </c>
      <c r="I4671" s="31">
        <v>11</v>
      </c>
      <c r="J4671" s="84" t="s">
        <v>78</v>
      </c>
      <c r="K4671" s="98"/>
      <c r="L4671" s="98"/>
      <c r="M4671" s="98"/>
      <c r="N4671" s="83" t="s">
        <v>4628</v>
      </c>
      <c r="O4671" s="98">
        <v>120000</v>
      </c>
      <c r="P4671" s="81"/>
      <c r="Q4671" s="33"/>
      <c r="R4671" s="39" t="s">
        <v>2383</v>
      </c>
    </row>
    <row r="4672" spans="1:18" ht="18" customHeight="1" x14ac:dyDescent="0.15">
      <c r="A4672" s="30">
        <v>10</v>
      </c>
      <c r="B4672" s="31" t="s">
        <v>2023</v>
      </c>
      <c r="C4672" s="31">
        <v>5</v>
      </c>
      <c r="D4672" s="31" t="s">
        <v>2381</v>
      </c>
      <c r="E4672" s="31">
        <v>2</v>
      </c>
      <c r="F4672" s="31" t="s">
        <v>2449</v>
      </c>
      <c r="G4672" s="31">
        <v>8</v>
      </c>
      <c r="H4672" s="31" t="s">
        <v>77</v>
      </c>
      <c r="I4672" s="31">
        <v>11</v>
      </c>
      <c r="J4672" s="84" t="s">
        <v>78</v>
      </c>
      <c r="K4672" s="98"/>
      <c r="L4672" s="98"/>
      <c r="M4672" s="98"/>
      <c r="N4672" s="83" t="s">
        <v>4629</v>
      </c>
      <c r="O4672" s="98">
        <v>30000</v>
      </c>
      <c r="P4672" s="81"/>
      <c r="Q4672" s="33"/>
      <c r="R4672" s="39" t="s">
        <v>2383</v>
      </c>
    </row>
    <row r="4673" spans="1:18" ht="18" customHeight="1" x14ac:dyDescent="0.15">
      <c r="A4673" s="30">
        <v>10</v>
      </c>
      <c r="B4673" s="31" t="s">
        <v>2023</v>
      </c>
      <c r="C4673" s="31">
        <v>5</v>
      </c>
      <c r="D4673" s="31" t="s">
        <v>2381</v>
      </c>
      <c r="E4673" s="31">
        <v>2</v>
      </c>
      <c r="F4673" s="31" t="s">
        <v>2449</v>
      </c>
      <c r="G4673" s="32">
        <v>9</v>
      </c>
      <c r="H4673" s="32" t="s">
        <v>30</v>
      </c>
      <c r="I4673" s="32"/>
      <c r="J4673" s="83"/>
      <c r="K4673" s="98"/>
      <c r="L4673" s="98"/>
      <c r="M4673" s="98"/>
      <c r="N4673" s="83"/>
      <c r="O4673" s="33"/>
      <c r="P4673" s="81"/>
      <c r="Q4673" s="33"/>
      <c r="R4673" s="39" t="s">
        <v>2383</v>
      </c>
    </row>
    <row r="4674" spans="1:18" ht="18" customHeight="1" x14ac:dyDescent="0.15">
      <c r="A4674" s="30">
        <v>10</v>
      </c>
      <c r="B4674" s="31" t="s">
        <v>2023</v>
      </c>
      <c r="C4674" s="31">
        <v>5</v>
      </c>
      <c r="D4674" s="31" t="s">
        <v>2381</v>
      </c>
      <c r="E4674" s="31">
        <v>2</v>
      </c>
      <c r="F4674" s="31" t="s">
        <v>2449</v>
      </c>
      <c r="G4674" s="31">
        <v>9</v>
      </c>
      <c r="H4674" s="31" t="s">
        <v>30</v>
      </c>
      <c r="I4674" s="32">
        <v>2</v>
      </c>
      <c r="J4674" s="83" t="s">
        <v>31</v>
      </c>
      <c r="K4674" s="98">
        <v>8</v>
      </c>
      <c r="L4674" s="98">
        <v>8</v>
      </c>
      <c r="M4674" s="98">
        <f t="shared" ref="M4674:M4675" si="295">K4674-L4674</f>
        <v>0</v>
      </c>
      <c r="N4674" s="83" t="s">
        <v>4630</v>
      </c>
      <c r="O4674" s="98">
        <v>7200</v>
      </c>
      <c r="P4674" s="81"/>
      <c r="Q4674" s="33"/>
      <c r="R4674" s="39" t="s">
        <v>2383</v>
      </c>
    </row>
    <row r="4675" spans="1:18" ht="18" customHeight="1" x14ac:dyDescent="0.15">
      <c r="A4675" s="30">
        <v>10</v>
      </c>
      <c r="B4675" s="31" t="s">
        <v>2023</v>
      </c>
      <c r="C4675" s="31">
        <v>5</v>
      </c>
      <c r="D4675" s="31" t="s">
        <v>2381</v>
      </c>
      <c r="E4675" s="31">
        <v>2</v>
      </c>
      <c r="F4675" s="31" t="s">
        <v>2449</v>
      </c>
      <c r="G4675" s="31">
        <v>9</v>
      </c>
      <c r="H4675" s="31" t="s">
        <v>30</v>
      </c>
      <c r="I4675" s="32">
        <v>3</v>
      </c>
      <c r="J4675" s="83" t="s">
        <v>32</v>
      </c>
      <c r="K4675" s="98">
        <v>12</v>
      </c>
      <c r="L4675" s="98">
        <v>12</v>
      </c>
      <c r="M4675" s="98">
        <f t="shared" si="295"/>
        <v>0</v>
      </c>
      <c r="N4675" s="83" t="s">
        <v>4630</v>
      </c>
      <c r="O4675" s="98">
        <v>7200</v>
      </c>
      <c r="P4675" s="81"/>
      <c r="Q4675" s="33"/>
      <c r="R4675" s="39" t="s">
        <v>2383</v>
      </c>
    </row>
    <row r="4676" spans="1:18" ht="18" customHeight="1" x14ac:dyDescent="0.15">
      <c r="A4676" s="30">
        <v>10</v>
      </c>
      <c r="B4676" s="31" t="s">
        <v>2023</v>
      </c>
      <c r="C4676" s="31">
        <v>5</v>
      </c>
      <c r="D4676" s="31" t="s">
        <v>2381</v>
      </c>
      <c r="E4676" s="31">
        <v>2</v>
      </c>
      <c r="F4676" s="31" t="s">
        <v>2449</v>
      </c>
      <c r="G4676" s="31">
        <v>9</v>
      </c>
      <c r="H4676" s="31" t="s">
        <v>30</v>
      </c>
      <c r="I4676" s="31">
        <v>3</v>
      </c>
      <c r="J4676" s="84" t="s">
        <v>32</v>
      </c>
      <c r="K4676" s="98"/>
      <c r="L4676" s="98"/>
      <c r="M4676" s="98"/>
      <c r="N4676" s="83" t="s">
        <v>4631</v>
      </c>
      <c r="O4676" s="98">
        <v>4800</v>
      </c>
      <c r="P4676" s="81"/>
      <c r="Q4676" s="33"/>
      <c r="R4676" s="39" t="s">
        <v>2383</v>
      </c>
    </row>
    <row r="4677" spans="1:18" ht="18" customHeight="1" x14ac:dyDescent="0.15">
      <c r="A4677" s="30">
        <v>10</v>
      </c>
      <c r="B4677" s="31" t="s">
        <v>2023</v>
      </c>
      <c r="C4677" s="31">
        <v>5</v>
      </c>
      <c r="D4677" s="31" t="s">
        <v>2381</v>
      </c>
      <c r="E4677" s="31">
        <v>2</v>
      </c>
      <c r="F4677" s="31" t="s">
        <v>2449</v>
      </c>
      <c r="G4677" s="32">
        <v>11</v>
      </c>
      <c r="H4677" s="32" t="s">
        <v>33</v>
      </c>
      <c r="I4677" s="32"/>
      <c r="J4677" s="83"/>
      <c r="K4677" s="98"/>
      <c r="L4677" s="98"/>
      <c r="M4677" s="98"/>
      <c r="N4677" s="83"/>
      <c r="O4677" s="33"/>
      <c r="P4677" s="81"/>
      <c r="Q4677" s="33"/>
      <c r="R4677" s="39" t="s">
        <v>2383</v>
      </c>
    </row>
    <row r="4678" spans="1:18" ht="18" customHeight="1" x14ac:dyDescent="0.15">
      <c r="A4678" s="30">
        <v>10</v>
      </c>
      <c r="B4678" s="31" t="s">
        <v>2023</v>
      </c>
      <c r="C4678" s="31">
        <v>5</v>
      </c>
      <c r="D4678" s="31" t="s">
        <v>2381</v>
      </c>
      <c r="E4678" s="31">
        <v>2</v>
      </c>
      <c r="F4678" s="31" t="s">
        <v>2449</v>
      </c>
      <c r="G4678" s="31">
        <v>11</v>
      </c>
      <c r="H4678" s="31" t="s">
        <v>33</v>
      </c>
      <c r="I4678" s="32">
        <v>1</v>
      </c>
      <c r="J4678" s="83" t="s">
        <v>34</v>
      </c>
      <c r="K4678" s="98">
        <v>360</v>
      </c>
      <c r="L4678" s="98">
        <v>540</v>
      </c>
      <c r="M4678" s="98">
        <f>K4678-L4678</f>
        <v>-180</v>
      </c>
      <c r="N4678" s="83" t="s">
        <v>4632</v>
      </c>
      <c r="O4678" s="98">
        <v>240000</v>
      </c>
      <c r="P4678" s="81"/>
      <c r="Q4678" s="33"/>
      <c r="R4678" s="39" t="s">
        <v>2383</v>
      </c>
    </row>
    <row r="4679" spans="1:18" ht="18" customHeight="1" x14ac:dyDescent="0.15">
      <c r="A4679" s="30">
        <v>10</v>
      </c>
      <c r="B4679" s="31" t="s">
        <v>2023</v>
      </c>
      <c r="C4679" s="31">
        <v>5</v>
      </c>
      <c r="D4679" s="31" t="s">
        <v>2381</v>
      </c>
      <c r="E4679" s="31">
        <v>2</v>
      </c>
      <c r="F4679" s="31" t="s">
        <v>2449</v>
      </c>
      <c r="G4679" s="31">
        <v>11</v>
      </c>
      <c r="H4679" s="31" t="s">
        <v>33</v>
      </c>
      <c r="I4679" s="31">
        <v>1</v>
      </c>
      <c r="J4679" s="84" t="s">
        <v>34</v>
      </c>
      <c r="K4679" s="98"/>
      <c r="L4679" s="98"/>
      <c r="M4679" s="98"/>
      <c r="N4679" s="83" t="s">
        <v>2451</v>
      </c>
      <c r="O4679" s="98">
        <v>10000</v>
      </c>
      <c r="P4679" s="81"/>
      <c r="Q4679" s="33"/>
      <c r="R4679" s="39" t="s">
        <v>2383</v>
      </c>
    </row>
    <row r="4680" spans="1:18" ht="18" customHeight="1" x14ac:dyDescent="0.15">
      <c r="A4680" s="30">
        <v>10</v>
      </c>
      <c r="B4680" s="31" t="s">
        <v>2023</v>
      </c>
      <c r="C4680" s="31">
        <v>5</v>
      </c>
      <c r="D4680" s="31" t="s">
        <v>2381</v>
      </c>
      <c r="E4680" s="31">
        <v>2</v>
      </c>
      <c r="F4680" s="31" t="s">
        <v>2449</v>
      </c>
      <c r="G4680" s="31">
        <v>11</v>
      </c>
      <c r="H4680" s="31" t="s">
        <v>33</v>
      </c>
      <c r="I4680" s="31">
        <v>1</v>
      </c>
      <c r="J4680" s="84" t="s">
        <v>34</v>
      </c>
      <c r="K4680" s="98"/>
      <c r="L4680" s="98"/>
      <c r="M4680" s="98"/>
      <c r="N4680" s="83" t="s">
        <v>4633</v>
      </c>
      <c r="O4680" s="98">
        <v>60000</v>
      </c>
      <c r="P4680" s="81"/>
      <c r="Q4680" s="33"/>
      <c r="R4680" s="39" t="s">
        <v>2383</v>
      </c>
    </row>
    <row r="4681" spans="1:18" ht="18" customHeight="1" x14ac:dyDescent="0.15">
      <c r="A4681" s="30">
        <v>10</v>
      </c>
      <c r="B4681" s="31" t="s">
        <v>2023</v>
      </c>
      <c r="C4681" s="31">
        <v>5</v>
      </c>
      <c r="D4681" s="31" t="s">
        <v>2381</v>
      </c>
      <c r="E4681" s="31">
        <v>2</v>
      </c>
      <c r="F4681" s="31" t="s">
        <v>2449</v>
      </c>
      <c r="G4681" s="31">
        <v>11</v>
      </c>
      <c r="H4681" s="31" t="s">
        <v>33</v>
      </c>
      <c r="I4681" s="31">
        <v>1</v>
      </c>
      <c r="J4681" s="84" t="s">
        <v>34</v>
      </c>
      <c r="K4681" s="98"/>
      <c r="L4681" s="98"/>
      <c r="M4681" s="98"/>
      <c r="N4681" s="83" t="s">
        <v>2452</v>
      </c>
      <c r="O4681" s="98">
        <v>50000</v>
      </c>
      <c r="P4681" s="81"/>
      <c r="Q4681" s="33"/>
      <c r="R4681" s="39" t="s">
        <v>2383</v>
      </c>
    </row>
    <row r="4682" spans="1:18" ht="18" customHeight="1" x14ac:dyDescent="0.15">
      <c r="A4682" s="30">
        <v>10</v>
      </c>
      <c r="B4682" s="31" t="s">
        <v>2023</v>
      </c>
      <c r="C4682" s="31">
        <v>5</v>
      </c>
      <c r="D4682" s="31" t="s">
        <v>2381</v>
      </c>
      <c r="E4682" s="31">
        <v>2</v>
      </c>
      <c r="F4682" s="31" t="s">
        <v>2449</v>
      </c>
      <c r="G4682" s="31">
        <v>11</v>
      </c>
      <c r="H4682" s="31" t="s">
        <v>33</v>
      </c>
      <c r="I4682" s="32">
        <v>4</v>
      </c>
      <c r="J4682" s="83" t="s">
        <v>111</v>
      </c>
      <c r="K4682" s="98">
        <v>44</v>
      </c>
      <c r="L4682" s="98">
        <v>140</v>
      </c>
      <c r="M4682" s="98">
        <f t="shared" ref="M4682:M4683" si="296">K4682-L4682</f>
        <v>-96</v>
      </c>
      <c r="N4682" s="83" t="s">
        <v>4634</v>
      </c>
      <c r="O4682" s="98">
        <v>44000</v>
      </c>
      <c r="P4682" s="81"/>
      <c r="Q4682" s="33"/>
      <c r="R4682" s="39" t="s">
        <v>2383</v>
      </c>
    </row>
    <row r="4683" spans="1:18" ht="18" customHeight="1" x14ac:dyDescent="0.15">
      <c r="A4683" s="30">
        <v>10</v>
      </c>
      <c r="B4683" s="31" t="s">
        <v>2023</v>
      </c>
      <c r="C4683" s="31">
        <v>5</v>
      </c>
      <c r="D4683" s="31" t="s">
        <v>2381</v>
      </c>
      <c r="E4683" s="31">
        <v>2</v>
      </c>
      <c r="F4683" s="31" t="s">
        <v>2449</v>
      </c>
      <c r="G4683" s="31">
        <v>11</v>
      </c>
      <c r="H4683" s="31" t="s">
        <v>33</v>
      </c>
      <c r="I4683" s="32">
        <v>7</v>
      </c>
      <c r="J4683" s="83" t="s">
        <v>1148</v>
      </c>
      <c r="K4683" s="98">
        <v>132</v>
      </c>
      <c r="L4683" s="98">
        <v>132</v>
      </c>
      <c r="M4683" s="98">
        <f t="shared" si="296"/>
        <v>0</v>
      </c>
      <c r="N4683" s="83" t="s">
        <v>4635</v>
      </c>
      <c r="O4683" s="98">
        <v>60000</v>
      </c>
      <c r="P4683" s="81"/>
      <c r="Q4683" s="33"/>
      <c r="R4683" s="39" t="s">
        <v>2383</v>
      </c>
    </row>
    <row r="4684" spans="1:18" ht="18" customHeight="1" x14ac:dyDescent="0.15">
      <c r="A4684" s="30">
        <v>10</v>
      </c>
      <c r="B4684" s="31" t="s">
        <v>2023</v>
      </c>
      <c r="C4684" s="31">
        <v>5</v>
      </c>
      <c r="D4684" s="31" t="s">
        <v>2381</v>
      </c>
      <c r="E4684" s="31">
        <v>2</v>
      </c>
      <c r="F4684" s="31" t="s">
        <v>2449</v>
      </c>
      <c r="G4684" s="31">
        <v>11</v>
      </c>
      <c r="H4684" s="31" t="s">
        <v>33</v>
      </c>
      <c r="I4684" s="31">
        <v>7</v>
      </c>
      <c r="J4684" s="84" t="s">
        <v>1148</v>
      </c>
      <c r="K4684" s="98"/>
      <c r="L4684" s="98"/>
      <c r="M4684" s="98"/>
      <c r="N4684" s="83" t="s">
        <v>4636</v>
      </c>
      <c r="O4684" s="98">
        <v>72000</v>
      </c>
      <c r="P4684" s="81"/>
      <c r="Q4684" s="33"/>
      <c r="R4684" s="39" t="s">
        <v>2383</v>
      </c>
    </row>
    <row r="4685" spans="1:18" ht="18" customHeight="1" x14ac:dyDescent="0.15">
      <c r="A4685" s="30">
        <v>10</v>
      </c>
      <c r="B4685" s="31" t="s">
        <v>2023</v>
      </c>
      <c r="C4685" s="31">
        <v>5</v>
      </c>
      <c r="D4685" s="31" t="s">
        <v>2381</v>
      </c>
      <c r="E4685" s="31">
        <v>2</v>
      </c>
      <c r="F4685" s="31" t="s">
        <v>2449</v>
      </c>
      <c r="G4685" s="32">
        <v>12</v>
      </c>
      <c r="H4685" s="32" t="s">
        <v>36</v>
      </c>
      <c r="I4685" s="32"/>
      <c r="J4685" s="83"/>
      <c r="K4685" s="98"/>
      <c r="L4685" s="98"/>
      <c r="M4685" s="98"/>
      <c r="N4685" s="83"/>
      <c r="O4685" s="33"/>
      <c r="P4685" s="81"/>
      <c r="Q4685" s="33"/>
      <c r="R4685" s="39" t="s">
        <v>2383</v>
      </c>
    </row>
    <row r="4686" spans="1:18" ht="18" customHeight="1" x14ac:dyDescent="0.15">
      <c r="A4686" s="30">
        <v>10</v>
      </c>
      <c r="B4686" s="31" t="s">
        <v>2023</v>
      </c>
      <c r="C4686" s="31">
        <v>5</v>
      </c>
      <c r="D4686" s="31" t="s">
        <v>2381</v>
      </c>
      <c r="E4686" s="31">
        <v>2</v>
      </c>
      <c r="F4686" s="31" t="s">
        <v>2449</v>
      </c>
      <c r="G4686" s="31">
        <v>12</v>
      </c>
      <c r="H4686" s="31" t="s">
        <v>36</v>
      </c>
      <c r="I4686" s="32">
        <v>1</v>
      </c>
      <c r="J4686" s="83" t="s">
        <v>37</v>
      </c>
      <c r="K4686" s="98">
        <v>82</v>
      </c>
      <c r="L4686" s="98">
        <v>82</v>
      </c>
      <c r="M4686" s="98">
        <f>K4686-L4686</f>
        <v>0</v>
      </c>
      <c r="N4686" s="83" t="s">
        <v>4637</v>
      </c>
      <c r="O4686" s="98">
        <v>9680</v>
      </c>
      <c r="P4686" s="81"/>
      <c r="Q4686" s="33"/>
      <c r="R4686" s="39" t="s">
        <v>2383</v>
      </c>
    </row>
    <row r="4687" spans="1:18" ht="18" customHeight="1" x14ac:dyDescent="0.15">
      <c r="A4687" s="30">
        <v>10</v>
      </c>
      <c r="B4687" s="31" t="s">
        <v>2023</v>
      </c>
      <c r="C4687" s="31">
        <v>5</v>
      </c>
      <c r="D4687" s="31" t="s">
        <v>2381</v>
      </c>
      <c r="E4687" s="31">
        <v>2</v>
      </c>
      <c r="F4687" s="31" t="s">
        <v>2449</v>
      </c>
      <c r="G4687" s="31">
        <v>12</v>
      </c>
      <c r="H4687" s="31" t="s">
        <v>36</v>
      </c>
      <c r="I4687" s="31">
        <v>1</v>
      </c>
      <c r="J4687" s="84" t="s">
        <v>37</v>
      </c>
      <c r="K4687" s="98"/>
      <c r="L4687" s="98"/>
      <c r="M4687" s="98"/>
      <c r="N4687" s="83" t="s">
        <v>4638</v>
      </c>
      <c r="O4687" s="98">
        <v>72000</v>
      </c>
      <c r="P4687" s="81"/>
      <c r="Q4687" s="33"/>
      <c r="R4687" s="39" t="s">
        <v>2383</v>
      </c>
    </row>
    <row r="4688" spans="1:18" ht="18" customHeight="1" x14ac:dyDescent="0.15">
      <c r="A4688" s="30">
        <v>10</v>
      </c>
      <c r="B4688" s="31" t="s">
        <v>2023</v>
      </c>
      <c r="C4688" s="31">
        <v>5</v>
      </c>
      <c r="D4688" s="31" t="s">
        <v>2381</v>
      </c>
      <c r="E4688" s="31">
        <v>2</v>
      </c>
      <c r="F4688" s="31" t="s">
        <v>2449</v>
      </c>
      <c r="G4688" s="31">
        <v>12</v>
      </c>
      <c r="H4688" s="31" t="s">
        <v>36</v>
      </c>
      <c r="I4688" s="32">
        <v>3</v>
      </c>
      <c r="J4688" s="83" t="s">
        <v>6</v>
      </c>
      <c r="K4688" s="98">
        <v>20</v>
      </c>
      <c r="L4688" s="98">
        <v>20</v>
      </c>
      <c r="M4688" s="98">
        <f t="shared" ref="M4688:M4689" si="297">K4688-L4688</f>
        <v>0</v>
      </c>
      <c r="N4688" s="83" t="s">
        <v>4639</v>
      </c>
      <c r="O4688" s="98">
        <v>20000</v>
      </c>
      <c r="P4688" s="81"/>
      <c r="Q4688" s="33"/>
      <c r="R4688" s="39" t="s">
        <v>2383</v>
      </c>
    </row>
    <row r="4689" spans="1:18" ht="18" customHeight="1" x14ac:dyDescent="0.15">
      <c r="A4689" s="30">
        <v>10</v>
      </c>
      <c r="B4689" s="31" t="s">
        <v>2023</v>
      </c>
      <c r="C4689" s="31">
        <v>5</v>
      </c>
      <c r="D4689" s="31" t="s">
        <v>2381</v>
      </c>
      <c r="E4689" s="31">
        <v>2</v>
      </c>
      <c r="F4689" s="31" t="s">
        <v>2449</v>
      </c>
      <c r="G4689" s="31">
        <v>12</v>
      </c>
      <c r="H4689" s="31" t="s">
        <v>36</v>
      </c>
      <c r="I4689" s="32">
        <v>11</v>
      </c>
      <c r="J4689" s="83" t="s">
        <v>38</v>
      </c>
      <c r="K4689" s="98">
        <v>50</v>
      </c>
      <c r="L4689" s="98">
        <v>50</v>
      </c>
      <c r="M4689" s="98">
        <f t="shared" si="297"/>
        <v>0</v>
      </c>
      <c r="N4689" s="83" t="s">
        <v>4640</v>
      </c>
      <c r="O4689" s="98">
        <v>50000</v>
      </c>
      <c r="P4689" s="81"/>
      <c r="Q4689" s="33"/>
      <c r="R4689" s="39" t="s">
        <v>2383</v>
      </c>
    </row>
    <row r="4690" spans="1:18" ht="18" customHeight="1" x14ac:dyDescent="0.15">
      <c r="A4690" s="30">
        <v>10</v>
      </c>
      <c r="B4690" s="31" t="s">
        <v>2023</v>
      </c>
      <c r="C4690" s="31">
        <v>5</v>
      </c>
      <c r="D4690" s="31" t="s">
        <v>2381</v>
      </c>
      <c r="E4690" s="31">
        <v>2</v>
      </c>
      <c r="F4690" s="31" t="s">
        <v>2449</v>
      </c>
      <c r="G4690" s="32">
        <v>14</v>
      </c>
      <c r="H4690" s="32" t="s">
        <v>40</v>
      </c>
      <c r="I4690" s="32"/>
      <c r="J4690" s="83"/>
      <c r="K4690" s="98"/>
      <c r="L4690" s="98"/>
      <c r="M4690" s="98"/>
      <c r="N4690" s="83"/>
      <c r="O4690" s="33"/>
      <c r="P4690" s="81"/>
      <c r="Q4690" s="33"/>
      <c r="R4690" s="39" t="s">
        <v>2383</v>
      </c>
    </row>
    <row r="4691" spans="1:18" ht="18" customHeight="1" x14ac:dyDescent="0.15">
      <c r="A4691" s="30">
        <v>10</v>
      </c>
      <c r="B4691" s="31" t="s">
        <v>2023</v>
      </c>
      <c r="C4691" s="31">
        <v>5</v>
      </c>
      <c r="D4691" s="31" t="s">
        <v>2381</v>
      </c>
      <c r="E4691" s="31">
        <v>2</v>
      </c>
      <c r="F4691" s="31" t="s">
        <v>2449</v>
      </c>
      <c r="G4691" s="31">
        <v>14</v>
      </c>
      <c r="H4691" s="31" t="s">
        <v>40</v>
      </c>
      <c r="I4691" s="32">
        <v>1</v>
      </c>
      <c r="J4691" s="83" t="s">
        <v>41</v>
      </c>
      <c r="K4691" s="98">
        <v>10</v>
      </c>
      <c r="L4691" s="98">
        <v>10</v>
      </c>
      <c r="M4691" s="98">
        <f>K4691-L4691</f>
        <v>0</v>
      </c>
      <c r="N4691" s="83" t="s">
        <v>1091</v>
      </c>
      <c r="O4691" s="98">
        <v>10000</v>
      </c>
      <c r="P4691" s="81"/>
      <c r="Q4691" s="33"/>
      <c r="R4691" s="39" t="s">
        <v>2383</v>
      </c>
    </row>
    <row r="4692" spans="1:18" ht="18" customHeight="1" x14ac:dyDescent="0.15">
      <c r="A4692" s="30">
        <v>10</v>
      </c>
      <c r="B4692" s="31" t="s">
        <v>2023</v>
      </c>
      <c r="C4692" s="31">
        <v>5</v>
      </c>
      <c r="D4692" s="31" t="s">
        <v>2381</v>
      </c>
      <c r="E4692" s="31">
        <v>2</v>
      </c>
      <c r="F4692" s="31" t="s">
        <v>2449</v>
      </c>
      <c r="G4692" s="32">
        <v>19</v>
      </c>
      <c r="H4692" s="32" t="s">
        <v>236</v>
      </c>
      <c r="I4692" s="32"/>
      <c r="J4692" s="83"/>
      <c r="K4692" s="98"/>
      <c r="L4692" s="98"/>
      <c r="M4692" s="98"/>
      <c r="N4692" s="83"/>
      <c r="O4692" s="33"/>
      <c r="P4692" s="81"/>
      <c r="Q4692" s="33"/>
      <c r="R4692" s="39" t="s">
        <v>2383</v>
      </c>
    </row>
    <row r="4693" spans="1:18" ht="18" customHeight="1" x14ac:dyDescent="0.15">
      <c r="A4693" s="30">
        <v>10</v>
      </c>
      <c r="B4693" s="31" t="s">
        <v>2023</v>
      </c>
      <c r="C4693" s="31">
        <v>5</v>
      </c>
      <c r="D4693" s="31" t="s">
        <v>2381</v>
      </c>
      <c r="E4693" s="31">
        <v>2</v>
      </c>
      <c r="F4693" s="31" t="s">
        <v>2449</v>
      </c>
      <c r="G4693" s="31">
        <v>19</v>
      </c>
      <c r="H4693" s="31" t="s">
        <v>236</v>
      </c>
      <c r="I4693" s="32">
        <v>41</v>
      </c>
      <c r="J4693" s="83" t="s">
        <v>200</v>
      </c>
      <c r="K4693" s="98">
        <v>18</v>
      </c>
      <c r="L4693" s="98">
        <v>18</v>
      </c>
      <c r="M4693" s="98">
        <f>K4693-L4693</f>
        <v>0</v>
      </c>
      <c r="N4693" s="83" t="s">
        <v>4641</v>
      </c>
      <c r="O4693" s="98">
        <v>18000</v>
      </c>
      <c r="P4693" s="81"/>
      <c r="Q4693" s="33"/>
      <c r="R4693" s="39" t="s">
        <v>2383</v>
      </c>
    </row>
    <row r="4694" spans="1:18" s="6" customFormat="1" ht="18" customHeight="1" x14ac:dyDescent="0.15">
      <c r="A4694" s="13">
        <v>10</v>
      </c>
      <c r="B4694" s="14" t="s">
        <v>3104</v>
      </c>
      <c r="C4694" s="19">
        <v>5</v>
      </c>
      <c r="D4694" s="14" t="s">
        <v>2381</v>
      </c>
      <c r="E4694" s="20">
        <v>3</v>
      </c>
      <c r="F4694" s="21" t="s">
        <v>3119</v>
      </c>
      <c r="G4694" s="20"/>
      <c r="H4694" s="21"/>
      <c r="I4694" s="20"/>
      <c r="J4694" s="20"/>
      <c r="K4694" s="22">
        <f>IF(C4694="",SUMIFS($K4695:$K$6096,$A4695:$A$6096,A4694,$E4695:$E$6096,""),IF(E4694="",SUMIFS($K4695:$K$6096,$A4695:$A$6096,A4694,$C4695:$C$6096,C4694,$G4695:$G$6096,""),IF(G4694="",SUMIFS($K4695:$K$6096,$A4695:$A$6096,A4694,$C4695:$C$6096,C4694,$E4695:$E$6096,E4694,$R4695:$R$6096,R4694),IF(I4694="",SUMIFS($K4695:$K$6096,$A4695:$A$6096,A4694,$C4695:$C$6096,C4694,$E4695:$E$6096,E4694,$G4695:$G$6096,G4694,$R4695:$R$6096,R4694),0))))</f>
        <v>49944</v>
      </c>
      <c r="L4694" s="22">
        <f>IF(C4694="",SUMIFS($L4695:$L$6096,$A4695:$A$6096,A4694,$E4695:$E$6096,""),IF(E4694="",SUMIFS($L4695:$L$6096,$A4695:$A$6096,A4694,$C4695:$C$6096,C4694,$G4695:$G$6096,""),IF(G4694="",SUMIFS($L4695:$L$6096,$A4695:$A$6096,A4694,$C4695:$C$6096,C4694,$E4695:$E$6096,E4694,$R4695:$R$6096,R4694),IF(I4694="",SUMIFS($L4695:$L$6096,$A4695:$A$6096,A4694,$C4695:$C$6096,C4694,$E4695:$E$6096,E4694,$G4695:$G$6096,G4694,$R4695:$R$6096,R4694),0))))</f>
        <v>51397</v>
      </c>
      <c r="M4694" s="22">
        <f t="shared" ref="M4694" si="298">K4694-L4694</f>
        <v>-1453</v>
      </c>
      <c r="N4694" s="77"/>
      <c r="O4694" s="23"/>
      <c r="P4694" s="60"/>
      <c r="Q4694" s="73">
        <f>IF(C4694="",SUMIFS($Q4695:$Q$6096,$A4695:$A$6096,A4694,$E4695:$E$6096,""),IF(E4694="",SUMIFS($Q4695:$Q$6096,$A4695:$A$6096,A4694,$C4695:$C$6096,C4694,$G4695:$G$6096,""),IF(G4694="",SUMIFS($Q4695:$Q$6096,$A4695:$A$6096,A4694,$C4695:$C$6096,C4694,$E4695:$E$6096,E4694,$R4695:$R$6096,R4694),IF(I4694="",SUMIFS($Q4695:$Q$6096,$A4695:$A$6096,A4694,$C4695:$C$6096,C4694,$E4695:$E$6096,E4694,$G4695:$G$6096,G4694,$R4695:$R$6096,R4694),0))))</f>
        <v>23459</v>
      </c>
      <c r="R4694" s="61" t="s">
        <v>3117</v>
      </c>
    </row>
    <row r="4695" spans="1:18" ht="18" customHeight="1" x14ac:dyDescent="0.15">
      <c r="A4695" s="30">
        <v>10</v>
      </c>
      <c r="B4695" s="31" t="s">
        <v>2023</v>
      </c>
      <c r="C4695" s="31">
        <v>5</v>
      </c>
      <c r="D4695" s="31" t="s">
        <v>2381</v>
      </c>
      <c r="E4695" s="31">
        <v>3</v>
      </c>
      <c r="F4695" s="31" t="s">
        <v>2453</v>
      </c>
      <c r="G4695" s="32">
        <v>8</v>
      </c>
      <c r="H4695" s="32" t="s">
        <v>77</v>
      </c>
      <c r="I4695" s="32"/>
      <c r="J4695" s="83"/>
      <c r="K4695" s="98"/>
      <c r="L4695" s="98"/>
      <c r="M4695" s="98"/>
      <c r="N4695" s="83"/>
      <c r="O4695" s="33"/>
      <c r="P4695" s="81" t="s">
        <v>4937</v>
      </c>
      <c r="Q4695" s="33">
        <v>2686</v>
      </c>
      <c r="R4695" s="39" t="s">
        <v>2383</v>
      </c>
    </row>
    <row r="4696" spans="1:18" ht="18" customHeight="1" x14ac:dyDescent="0.15">
      <c r="A4696" s="30">
        <v>10</v>
      </c>
      <c r="B4696" s="31" t="s">
        <v>2023</v>
      </c>
      <c r="C4696" s="31">
        <v>5</v>
      </c>
      <c r="D4696" s="31" t="s">
        <v>2381</v>
      </c>
      <c r="E4696" s="31">
        <v>3</v>
      </c>
      <c r="F4696" s="31" t="s">
        <v>2453</v>
      </c>
      <c r="G4696" s="31">
        <v>8</v>
      </c>
      <c r="H4696" s="31" t="s">
        <v>77</v>
      </c>
      <c r="I4696" s="32">
        <v>11</v>
      </c>
      <c r="J4696" s="83" t="s">
        <v>2454</v>
      </c>
      <c r="K4696" s="98">
        <v>84</v>
      </c>
      <c r="L4696" s="98">
        <v>84</v>
      </c>
      <c r="M4696" s="98">
        <f>K4696-L4696</f>
        <v>0</v>
      </c>
      <c r="N4696" s="83" t="s">
        <v>4642</v>
      </c>
      <c r="O4696" s="98">
        <v>84000</v>
      </c>
      <c r="P4696" s="81" t="s">
        <v>4938</v>
      </c>
      <c r="Q4696" s="33"/>
      <c r="R4696" s="39" t="s">
        <v>2383</v>
      </c>
    </row>
    <row r="4697" spans="1:18" ht="18" customHeight="1" x14ac:dyDescent="0.15">
      <c r="A4697" s="30">
        <v>10</v>
      </c>
      <c r="B4697" s="31" t="s">
        <v>2023</v>
      </c>
      <c r="C4697" s="31">
        <v>5</v>
      </c>
      <c r="D4697" s="31" t="s">
        <v>2381</v>
      </c>
      <c r="E4697" s="31">
        <v>3</v>
      </c>
      <c r="F4697" s="31" t="s">
        <v>2453</v>
      </c>
      <c r="G4697" s="32">
        <v>9</v>
      </c>
      <c r="H4697" s="32" t="s">
        <v>30</v>
      </c>
      <c r="I4697" s="32"/>
      <c r="J4697" s="83"/>
      <c r="K4697" s="98"/>
      <c r="L4697" s="98"/>
      <c r="M4697" s="98"/>
      <c r="N4697" s="83"/>
      <c r="O4697" s="33"/>
      <c r="P4697" s="81" t="s">
        <v>4935</v>
      </c>
      <c r="Q4697" s="33">
        <v>9016</v>
      </c>
      <c r="R4697" s="39" t="s">
        <v>2383</v>
      </c>
    </row>
    <row r="4698" spans="1:18" ht="18" customHeight="1" x14ac:dyDescent="0.15">
      <c r="A4698" s="30">
        <v>10</v>
      </c>
      <c r="B4698" s="31" t="s">
        <v>2023</v>
      </c>
      <c r="C4698" s="31">
        <v>5</v>
      </c>
      <c r="D4698" s="31" t="s">
        <v>2381</v>
      </c>
      <c r="E4698" s="31">
        <v>3</v>
      </c>
      <c r="F4698" s="31" t="s">
        <v>2453</v>
      </c>
      <c r="G4698" s="31">
        <v>9</v>
      </c>
      <c r="H4698" s="31" t="s">
        <v>30</v>
      </c>
      <c r="I4698" s="32">
        <v>3</v>
      </c>
      <c r="J4698" s="83" t="s">
        <v>32</v>
      </c>
      <c r="K4698" s="98">
        <v>13</v>
      </c>
      <c r="L4698" s="98">
        <v>13</v>
      </c>
      <c r="M4698" s="98">
        <f>K4698-L4698</f>
        <v>0</v>
      </c>
      <c r="N4698" s="83" t="s">
        <v>4643</v>
      </c>
      <c r="O4698" s="98">
        <v>12600</v>
      </c>
      <c r="P4698" s="81" t="s">
        <v>4936</v>
      </c>
      <c r="Q4698" s="33"/>
      <c r="R4698" s="39" t="s">
        <v>2383</v>
      </c>
    </row>
    <row r="4699" spans="1:18" ht="18" customHeight="1" x14ac:dyDescent="0.15">
      <c r="A4699" s="30">
        <v>10</v>
      </c>
      <c r="B4699" s="31" t="s">
        <v>2023</v>
      </c>
      <c r="C4699" s="31">
        <v>5</v>
      </c>
      <c r="D4699" s="31" t="s">
        <v>2381</v>
      </c>
      <c r="E4699" s="31">
        <v>3</v>
      </c>
      <c r="F4699" s="31" t="s">
        <v>2453</v>
      </c>
      <c r="G4699" s="32">
        <v>11</v>
      </c>
      <c r="H4699" s="32" t="s">
        <v>33</v>
      </c>
      <c r="I4699" s="32"/>
      <c r="J4699" s="83"/>
      <c r="K4699" s="98"/>
      <c r="L4699" s="98"/>
      <c r="M4699" s="98"/>
      <c r="N4699" s="83"/>
      <c r="O4699" s="33"/>
      <c r="P4699" s="81" t="s">
        <v>4935</v>
      </c>
      <c r="Q4699" s="33">
        <v>9016</v>
      </c>
      <c r="R4699" s="39" t="s">
        <v>2383</v>
      </c>
    </row>
    <row r="4700" spans="1:18" ht="18" customHeight="1" x14ac:dyDescent="0.15">
      <c r="A4700" s="30">
        <v>10</v>
      </c>
      <c r="B4700" s="31" t="s">
        <v>2023</v>
      </c>
      <c r="C4700" s="31">
        <v>5</v>
      </c>
      <c r="D4700" s="31" t="s">
        <v>2381</v>
      </c>
      <c r="E4700" s="31">
        <v>3</v>
      </c>
      <c r="F4700" s="31" t="s">
        <v>2453</v>
      </c>
      <c r="G4700" s="31">
        <v>11</v>
      </c>
      <c r="H4700" s="31" t="s">
        <v>33</v>
      </c>
      <c r="I4700" s="32">
        <v>1</v>
      </c>
      <c r="J4700" s="83" t="s">
        <v>2390</v>
      </c>
      <c r="K4700" s="98">
        <v>210</v>
      </c>
      <c r="L4700" s="98">
        <v>370</v>
      </c>
      <c r="M4700" s="98">
        <f>K4700-L4700</f>
        <v>-160</v>
      </c>
      <c r="N4700" s="83" t="s">
        <v>4644</v>
      </c>
      <c r="O4700" s="98">
        <v>160000</v>
      </c>
      <c r="P4700" s="81" t="s">
        <v>4939</v>
      </c>
      <c r="Q4700" s="33"/>
      <c r="R4700" s="39" t="s">
        <v>2383</v>
      </c>
    </row>
    <row r="4701" spans="1:18" ht="18" customHeight="1" x14ac:dyDescent="0.15">
      <c r="A4701" s="30">
        <v>10</v>
      </c>
      <c r="B4701" s="31" t="s">
        <v>2023</v>
      </c>
      <c r="C4701" s="31">
        <v>5</v>
      </c>
      <c r="D4701" s="31" t="s">
        <v>2381</v>
      </c>
      <c r="E4701" s="31">
        <v>3</v>
      </c>
      <c r="F4701" s="31" t="s">
        <v>2453</v>
      </c>
      <c r="G4701" s="31">
        <v>11</v>
      </c>
      <c r="H4701" s="31" t="s">
        <v>33</v>
      </c>
      <c r="I4701" s="31">
        <v>1</v>
      </c>
      <c r="J4701" s="84" t="s">
        <v>2390</v>
      </c>
      <c r="K4701" s="98"/>
      <c r="L4701" s="98"/>
      <c r="M4701" s="98"/>
      <c r="N4701" s="83" t="s">
        <v>4645</v>
      </c>
      <c r="O4701" s="98">
        <v>50000</v>
      </c>
      <c r="P4701" s="81" t="s">
        <v>2932</v>
      </c>
      <c r="Q4701" s="33">
        <v>2741</v>
      </c>
      <c r="R4701" s="39" t="s">
        <v>2383</v>
      </c>
    </row>
    <row r="4702" spans="1:18" ht="18" customHeight="1" x14ac:dyDescent="0.15">
      <c r="A4702" s="30">
        <v>10</v>
      </c>
      <c r="B4702" s="31" t="s">
        <v>2023</v>
      </c>
      <c r="C4702" s="31">
        <v>5</v>
      </c>
      <c r="D4702" s="31" t="s">
        <v>2381</v>
      </c>
      <c r="E4702" s="31">
        <v>3</v>
      </c>
      <c r="F4702" s="31" t="s">
        <v>2453</v>
      </c>
      <c r="G4702" s="31">
        <v>11</v>
      </c>
      <c r="H4702" s="31" t="s">
        <v>33</v>
      </c>
      <c r="I4702" s="32">
        <v>2</v>
      </c>
      <c r="J4702" s="83" t="s">
        <v>46</v>
      </c>
      <c r="K4702" s="98">
        <v>394</v>
      </c>
      <c r="L4702" s="98">
        <v>504</v>
      </c>
      <c r="M4702" s="98">
        <f>K4702-L4702</f>
        <v>-110</v>
      </c>
      <c r="N4702" s="83" t="s">
        <v>4646</v>
      </c>
      <c r="O4702" s="98">
        <v>186000</v>
      </c>
      <c r="P4702" s="81"/>
      <c r="Q4702" s="33"/>
      <c r="R4702" s="39" t="s">
        <v>2383</v>
      </c>
    </row>
    <row r="4703" spans="1:18" ht="18" customHeight="1" x14ac:dyDescent="0.15">
      <c r="A4703" s="30">
        <v>10</v>
      </c>
      <c r="B4703" s="31" t="s">
        <v>2023</v>
      </c>
      <c r="C4703" s="31">
        <v>5</v>
      </c>
      <c r="D4703" s="31" t="s">
        <v>2381</v>
      </c>
      <c r="E4703" s="31">
        <v>3</v>
      </c>
      <c r="F4703" s="31" t="s">
        <v>2453</v>
      </c>
      <c r="G4703" s="31">
        <v>11</v>
      </c>
      <c r="H4703" s="31" t="s">
        <v>33</v>
      </c>
      <c r="I4703" s="31">
        <v>2</v>
      </c>
      <c r="J4703" s="84" t="s">
        <v>46</v>
      </c>
      <c r="K4703" s="98"/>
      <c r="L4703" s="98"/>
      <c r="M4703" s="98"/>
      <c r="N4703" s="83" t="s">
        <v>2455</v>
      </c>
      <c r="O4703" s="98">
        <v>175000</v>
      </c>
      <c r="P4703" s="81"/>
      <c r="Q4703" s="33"/>
      <c r="R4703" s="39" t="s">
        <v>2383</v>
      </c>
    </row>
    <row r="4704" spans="1:18" ht="18" customHeight="1" x14ac:dyDescent="0.15">
      <c r="A4704" s="30">
        <v>10</v>
      </c>
      <c r="B4704" s="31" t="s">
        <v>2023</v>
      </c>
      <c r="C4704" s="31">
        <v>5</v>
      </c>
      <c r="D4704" s="31" t="s">
        <v>2381</v>
      </c>
      <c r="E4704" s="31">
        <v>3</v>
      </c>
      <c r="F4704" s="31" t="s">
        <v>2453</v>
      </c>
      <c r="G4704" s="31">
        <v>11</v>
      </c>
      <c r="H4704" s="31" t="s">
        <v>33</v>
      </c>
      <c r="I4704" s="31">
        <v>2</v>
      </c>
      <c r="J4704" s="84" t="s">
        <v>46</v>
      </c>
      <c r="K4704" s="98"/>
      <c r="L4704" s="98"/>
      <c r="M4704" s="98"/>
      <c r="N4704" s="83" t="s">
        <v>4647</v>
      </c>
      <c r="O4704" s="98">
        <v>33000</v>
      </c>
      <c r="P4704" s="81"/>
      <c r="Q4704" s="33"/>
      <c r="R4704" s="39" t="s">
        <v>2383</v>
      </c>
    </row>
    <row r="4705" spans="1:18" ht="18" customHeight="1" x14ac:dyDescent="0.15">
      <c r="A4705" s="30">
        <v>10</v>
      </c>
      <c r="B4705" s="31" t="s">
        <v>2023</v>
      </c>
      <c r="C4705" s="31">
        <v>5</v>
      </c>
      <c r="D4705" s="31" t="s">
        <v>2381</v>
      </c>
      <c r="E4705" s="31">
        <v>3</v>
      </c>
      <c r="F4705" s="31" t="s">
        <v>2453</v>
      </c>
      <c r="G4705" s="31">
        <v>11</v>
      </c>
      <c r="H4705" s="31" t="s">
        <v>33</v>
      </c>
      <c r="I4705" s="32">
        <v>5</v>
      </c>
      <c r="J4705" s="83" t="s">
        <v>47</v>
      </c>
      <c r="K4705" s="98">
        <v>840</v>
      </c>
      <c r="L4705" s="98">
        <v>864</v>
      </c>
      <c r="M4705" s="98">
        <f>K4705-L4705</f>
        <v>-24</v>
      </c>
      <c r="N4705" s="83" t="s">
        <v>4648</v>
      </c>
      <c r="O4705" s="98">
        <v>384000</v>
      </c>
      <c r="P4705" s="81"/>
      <c r="Q4705" s="33"/>
      <c r="R4705" s="39" t="s">
        <v>2383</v>
      </c>
    </row>
    <row r="4706" spans="1:18" ht="18" customHeight="1" x14ac:dyDescent="0.15">
      <c r="A4706" s="30">
        <v>10</v>
      </c>
      <c r="B4706" s="31" t="s">
        <v>2023</v>
      </c>
      <c r="C4706" s="31">
        <v>5</v>
      </c>
      <c r="D4706" s="31" t="s">
        <v>2381</v>
      </c>
      <c r="E4706" s="31">
        <v>3</v>
      </c>
      <c r="F4706" s="31" t="s">
        <v>2453</v>
      </c>
      <c r="G4706" s="31">
        <v>11</v>
      </c>
      <c r="H4706" s="31" t="s">
        <v>33</v>
      </c>
      <c r="I4706" s="31">
        <v>5</v>
      </c>
      <c r="J4706" s="84" t="s">
        <v>47</v>
      </c>
      <c r="K4706" s="98"/>
      <c r="L4706" s="98"/>
      <c r="M4706" s="98"/>
      <c r="N4706" s="83" t="s">
        <v>2456</v>
      </c>
      <c r="O4706" s="98"/>
      <c r="P4706" s="81"/>
      <c r="Q4706" s="33"/>
      <c r="R4706" s="39" t="s">
        <v>2383</v>
      </c>
    </row>
    <row r="4707" spans="1:18" ht="18" customHeight="1" x14ac:dyDescent="0.15">
      <c r="A4707" s="30">
        <v>10</v>
      </c>
      <c r="B4707" s="31" t="s">
        <v>2023</v>
      </c>
      <c r="C4707" s="31">
        <v>5</v>
      </c>
      <c r="D4707" s="31" t="s">
        <v>2381</v>
      </c>
      <c r="E4707" s="31">
        <v>3</v>
      </c>
      <c r="F4707" s="31" t="s">
        <v>2453</v>
      </c>
      <c r="G4707" s="31">
        <v>11</v>
      </c>
      <c r="H4707" s="31" t="s">
        <v>33</v>
      </c>
      <c r="I4707" s="31">
        <v>5</v>
      </c>
      <c r="J4707" s="84" t="s">
        <v>47</v>
      </c>
      <c r="K4707" s="98"/>
      <c r="L4707" s="98"/>
      <c r="M4707" s="98"/>
      <c r="N4707" s="83" t="s">
        <v>2457</v>
      </c>
      <c r="O4707" s="98"/>
      <c r="P4707" s="81"/>
      <c r="Q4707" s="33"/>
      <c r="R4707" s="39" t="s">
        <v>2383</v>
      </c>
    </row>
    <row r="4708" spans="1:18" ht="18" customHeight="1" x14ac:dyDescent="0.15">
      <c r="A4708" s="30">
        <v>10</v>
      </c>
      <c r="B4708" s="31" t="s">
        <v>2023</v>
      </c>
      <c r="C4708" s="31">
        <v>5</v>
      </c>
      <c r="D4708" s="31" t="s">
        <v>2381</v>
      </c>
      <c r="E4708" s="31">
        <v>3</v>
      </c>
      <c r="F4708" s="31" t="s">
        <v>2453</v>
      </c>
      <c r="G4708" s="31">
        <v>11</v>
      </c>
      <c r="H4708" s="31" t="s">
        <v>33</v>
      </c>
      <c r="I4708" s="31">
        <v>5</v>
      </c>
      <c r="J4708" s="84" t="s">
        <v>47</v>
      </c>
      <c r="K4708" s="98"/>
      <c r="L4708" s="98"/>
      <c r="M4708" s="98"/>
      <c r="N4708" s="83" t="s">
        <v>4649</v>
      </c>
      <c r="O4708" s="98">
        <v>456000</v>
      </c>
      <c r="P4708" s="81"/>
      <c r="Q4708" s="33"/>
      <c r="R4708" s="39" t="s">
        <v>2383</v>
      </c>
    </row>
    <row r="4709" spans="1:18" ht="18" customHeight="1" x14ac:dyDescent="0.15">
      <c r="A4709" s="30">
        <v>10</v>
      </c>
      <c r="B4709" s="31" t="s">
        <v>2023</v>
      </c>
      <c r="C4709" s="31">
        <v>5</v>
      </c>
      <c r="D4709" s="31" t="s">
        <v>2381</v>
      </c>
      <c r="E4709" s="31">
        <v>3</v>
      </c>
      <c r="F4709" s="31" t="s">
        <v>2453</v>
      </c>
      <c r="G4709" s="31">
        <v>11</v>
      </c>
      <c r="H4709" s="31" t="s">
        <v>33</v>
      </c>
      <c r="I4709" s="31">
        <v>5</v>
      </c>
      <c r="J4709" s="84" t="s">
        <v>47</v>
      </c>
      <c r="K4709" s="98"/>
      <c r="L4709" s="98"/>
      <c r="M4709" s="98"/>
      <c r="N4709" s="83" t="s">
        <v>2458</v>
      </c>
      <c r="O4709" s="98"/>
      <c r="P4709" s="81"/>
      <c r="Q4709" s="33"/>
      <c r="R4709" s="39" t="s">
        <v>2383</v>
      </c>
    </row>
    <row r="4710" spans="1:18" ht="18" customHeight="1" x14ac:dyDescent="0.15">
      <c r="A4710" s="30">
        <v>10</v>
      </c>
      <c r="B4710" s="31" t="s">
        <v>2023</v>
      </c>
      <c r="C4710" s="31">
        <v>5</v>
      </c>
      <c r="D4710" s="31" t="s">
        <v>2381</v>
      </c>
      <c r="E4710" s="31">
        <v>3</v>
      </c>
      <c r="F4710" s="31" t="s">
        <v>2453</v>
      </c>
      <c r="G4710" s="31">
        <v>11</v>
      </c>
      <c r="H4710" s="31" t="s">
        <v>33</v>
      </c>
      <c r="I4710" s="31">
        <v>5</v>
      </c>
      <c r="J4710" s="84" t="s">
        <v>47</v>
      </c>
      <c r="K4710" s="98"/>
      <c r="L4710" s="98"/>
      <c r="M4710" s="98"/>
      <c r="N4710" s="83" t="s">
        <v>2459</v>
      </c>
      <c r="O4710" s="98"/>
      <c r="P4710" s="81"/>
      <c r="Q4710" s="33"/>
      <c r="R4710" s="39" t="s">
        <v>2383</v>
      </c>
    </row>
    <row r="4711" spans="1:18" ht="18" customHeight="1" x14ac:dyDescent="0.15">
      <c r="A4711" s="30">
        <v>10</v>
      </c>
      <c r="B4711" s="31" t="s">
        <v>2023</v>
      </c>
      <c r="C4711" s="31">
        <v>5</v>
      </c>
      <c r="D4711" s="31" t="s">
        <v>2381</v>
      </c>
      <c r="E4711" s="31">
        <v>3</v>
      </c>
      <c r="F4711" s="31" t="s">
        <v>2453</v>
      </c>
      <c r="G4711" s="31">
        <v>11</v>
      </c>
      <c r="H4711" s="31" t="s">
        <v>33</v>
      </c>
      <c r="I4711" s="32">
        <v>6</v>
      </c>
      <c r="J4711" s="83" t="s">
        <v>48</v>
      </c>
      <c r="K4711" s="98">
        <v>700</v>
      </c>
      <c r="L4711" s="98">
        <v>630</v>
      </c>
      <c r="M4711" s="98">
        <f>K4711-L4711</f>
        <v>70</v>
      </c>
      <c r="N4711" s="83" t="s">
        <v>4650</v>
      </c>
      <c r="O4711" s="98">
        <v>500000</v>
      </c>
      <c r="P4711" s="81"/>
      <c r="Q4711" s="33"/>
      <c r="R4711" s="39" t="s">
        <v>2383</v>
      </c>
    </row>
    <row r="4712" spans="1:18" ht="18" customHeight="1" x14ac:dyDescent="0.15">
      <c r="A4712" s="30">
        <v>10</v>
      </c>
      <c r="B4712" s="31" t="s">
        <v>2023</v>
      </c>
      <c r="C4712" s="31">
        <v>5</v>
      </c>
      <c r="D4712" s="31" t="s">
        <v>2381</v>
      </c>
      <c r="E4712" s="31">
        <v>3</v>
      </c>
      <c r="F4712" s="31" t="s">
        <v>2453</v>
      </c>
      <c r="G4712" s="31">
        <v>11</v>
      </c>
      <c r="H4712" s="31" t="s">
        <v>33</v>
      </c>
      <c r="I4712" s="31">
        <v>6</v>
      </c>
      <c r="J4712" s="84" t="s">
        <v>48</v>
      </c>
      <c r="K4712" s="98"/>
      <c r="L4712" s="98"/>
      <c r="M4712" s="98"/>
      <c r="N4712" s="83" t="s">
        <v>2460</v>
      </c>
      <c r="O4712" s="98">
        <v>200000</v>
      </c>
      <c r="P4712" s="81"/>
      <c r="Q4712" s="33"/>
      <c r="R4712" s="39" t="s">
        <v>2383</v>
      </c>
    </row>
    <row r="4713" spans="1:18" ht="18" customHeight="1" x14ac:dyDescent="0.15">
      <c r="A4713" s="30">
        <v>10</v>
      </c>
      <c r="B4713" s="31" t="s">
        <v>2023</v>
      </c>
      <c r="C4713" s="31">
        <v>5</v>
      </c>
      <c r="D4713" s="31" t="s">
        <v>2381</v>
      </c>
      <c r="E4713" s="31">
        <v>3</v>
      </c>
      <c r="F4713" s="31" t="s">
        <v>2453</v>
      </c>
      <c r="G4713" s="31">
        <v>11</v>
      </c>
      <c r="H4713" s="31" t="s">
        <v>33</v>
      </c>
      <c r="I4713" s="32">
        <v>7</v>
      </c>
      <c r="J4713" s="83" t="s">
        <v>1148</v>
      </c>
      <c r="K4713" s="98">
        <v>3026</v>
      </c>
      <c r="L4713" s="98">
        <v>2898</v>
      </c>
      <c r="M4713" s="98">
        <f>K4713-L4713</f>
        <v>128</v>
      </c>
      <c r="N4713" s="83" t="s">
        <v>4651</v>
      </c>
      <c r="O4713" s="98">
        <v>2906250</v>
      </c>
      <c r="P4713" s="81"/>
      <c r="Q4713" s="33"/>
      <c r="R4713" s="39" t="s">
        <v>2383</v>
      </c>
    </row>
    <row r="4714" spans="1:18" ht="18" customHeight="1" x14ac:dyDescent="0.15">
      <c r="A4714" s="30">
        <v>10</v>
      </c>
      <c r="B4714" s="31" t="s">
        <v>2023</v>
      </c>
      <c r="C4714" s="31">
        <v>5</v>
      </c>
      <c r="D4714" s="31" t="s">
        <v>2381</v>
      </c>
      <c r="E4714" s="31">
        <v>3</v>
      </c>
      <c r="F4714" s="31" t="s">
        <v>2453</v>
      </c>
      <c r="G4714" s="31">
        <v>11</v>
      </c>
      <c r="H4714" s="31" t="s">
        <v>33</v>
      </c>
      <c r="I4714" s="31">
        <v>7</v>
      </c>
      <c r="J4714" s="84" t="s">
        <v>1148</v>
      </c>
      <c r="K4714" s="98"/>
      <c r="L4714" s="98"/>
      <c r="M4714" s="98"/>
      <c r="N4714" s="83" t="s">
        <v>4652</v>
      </c>
      <c r="O4714" s="98">
        <v>75000</v>
      </c>
      <c r="P4714" s="81"/>
      <c r="Q4714" s="33"/>
      <c r="R4714" s="39" t="s">
        <v>2383</v>
      </c>
    </row>
    <row r="4715" spans="1:18" ht="18" customHeight="1" x14ac:dyDescent="0.15">
      <c r="A4715" s="30">
        <v>10</v>
      </c>
      <c r="B4715" s="31" t="s">
        <v>2023</v>
      </c>
      <c r="C4715" s="31">
        <v>5</v>
      </c>
      <c r="D4715" s="31" t="s">
        <v>2381</v>
      </c>
      <c r="E4715" s="31">
        <v>3</v>
      </c>
      <c r="F4715" s="31" t="s">
        <v>2453</v>
      </c>
      <c r="G4715" s="31">
        <v>11</v>
      </c>
      <c r="H4715" s="31" t="s">
        <v>33</v>
      </c>
      <c r="I4715" s="31">
        <v>7</v>
      </c>
      <c r="J4715" s="84" t="s">
        <v>1148</v>
      </c>
      <c r="K4715" s="98"/>
      <c r="L4715" s="98"/>
      <c r="M4715" s="98"/>
      <c r="N4715" s="83" t="s">
        <v>4653</v>
      </c>
      <c r="O4715" s="98">
        <v>44000</v>
      </c>
      <c r="P4715" s="81"/>
      <c r="Q4715" s="33"/>
      <c r="R4715" s="39" t="s">
        <v>2383</v>
      </c>
    </row>
    <row r="4716" spans="1:18" ht="18" customHeight="1" x14ac:dyDescent="0.15">
      <c r="A4716" s="30">
        <v>10</v>
      </c>
      <c r="B4716" s="31" t="s">
        <v>2023</v>
      </c>
      <c r="C4716" s="31">
        <v>5</v>
      </c>
      <c r="D4716" s="31" t="s">
        <v>2381</v>
      </c>
      <c r="E4716" s="31">
        <v>3</v>
      </c>
      <c r="F4716" s="31" t="s">
        <v>2453</v>
      </c>
      <c r="G4716" s="31">
        <v>11</v>
      </c>
      <c r="H4716" s="31" t="s">
        <v>33</v>
      </c>
      <c r="I4716" s="32">
        <v>8</v>
      </c>
      <c r="J4716" s="83" t="s">
        <v>815</v>
      </c>
      <c r="K4716" s="98">
        <v>40</v>
      </c>
      <c r="L4716" s="98">
        <v>38</v>
      </c>
      <c r="M4716" s="98">
        <f>K4716-L4716</f>
        <v>2</v>
      </c>
      <c r="N4716" s="83" t="s">
        <v>815</v>
      </c>
      <c r="O4716" s="98">
        <v>40000</v>
      </c>
      <c r="P4716" s="81"/>
      <c r="Q4716" s="33"/>
      <c r="R4716" s="39" t="s">
        <v>2383</v>
      </c>
    </row>
    <row r="4717" spans="1:18" ht="18" customHeight="1" x14ac:dyDescent="0.15">
      <c r="A4717" s="30">
        <v>10</v>
      </c>
      <c r="B4717" s="31" t="s">
        <v>2023</v>
      </c>
      <c r="C4717" s="31">
        <v>5</v>
      </c>
      <c r="D4717" s="31" t="s">
        <v>2381</v>
      </c>
      <c r="E4717" s="31">
        <v>3</v>
      </c>
      <c r="F4717" s="31" t="s">
        <v>2453</v>
      </c>
      <c r="G4717" s="32">
        <v>12</v>
      </c>
      <c r="H4717" s="32" t="s">
        <v>36</v>
      </c>
      <c r="I4717" s="32"/>
      <c r="J4717" s="83"/>
      <c r="K4717" s="98"/>
      <c r="L4717" s="98"/>
      <c r="M4717" s="98"/>
      <c r="N4717" s="83"/>
      <c r="O4717" s="33"/>
      <c r="P4717" s="81"/>
      <c r="Q4717" s="33"/>
      <c r="R4717" s="39" t="s">
        <v>2383</v>
      </c>
    </row>
    <row r="4718" spans="1:18" ht="18" customHeight="1" x14ac:dyDescent="0.15">
      <c r="A4718" s="30">
        <v>10</v>
      </c>
      <c r="B4718" s="31" t="s">
        <v>2023</v>
      </c>
      <c r="C4718" s="31">
        <v>5</v>
      </c>
      <c r="D4718" s="31" t="s">
        <v>2381</v>
      </c>
      <c r="E4718" s="31">
        <v>3</v>
      </c>
      <c r="F4718" s="31" t="s">
        <v>2453</v>
      </c>
      <c r="G4718" s="31">
        <v>12</v>
      </c>
      <c r="H4718" s="31" t="s">
        <v>36</v>
      </c>
      <c r="I4718" s="32">
        <v>1</v>
      </c>
      <c r="J4718" s="83" t="s">
        <v>37</v>
      </c>
      <c r="K4718" s="98">
        <v>273</v>
      </c>
      <c r="L4718" s="98">
        <v>369</v>
      </c>
      <c r="M4718" s="98">
        <f>K4718-L4718</f>
        <v>-96</v>
      </c>
      <c r="N4718" s="83" t="s">
        <v>4654</v>
      </c>
      <c r="O4718" s="98">
        <v>8200</v>
      </c>
      <c r="P4718" s="81"/>
      <c r="Q4718" s="33"/>
      <c r="R4718" s="39" t="s">
        <v>2383</v>
      </c>
    </row>
    <row r="4719" spans="1:18" ht="18" customHeight="1" x14ac:dyDescent="0.15">
      <c r="A4719" s="30">
        <v>10</v>
      </c>
      <c r="B4719" s="31" t="s">
        <v>2023</v>
      </c>
      <c r="C4719" s="31">
        <v>5</v>
      </c>
      <c r="D4719" s="31" t="s">
        <v>2381</v>
      </c>
      <c r="E4719" s="31">
        <v>3</v>
      </c>
      <c r="F4719" s="31" t="s">
        <v>2453</v>
      </c>
      <c r="G4719" s="31">
        <v>12</v>
      </c>
      <c r="H4719" s="31" t="s">
        <v>36</v>
      </c>
      <c r="I4719" s="31">
        <v>1</v>
      </c>
      <c r="J4719" s="84" t="s">
        <v>37</v>
      </c>
      <c r="K4719" s="98"/>
      <c r="L4719" s="98"/>
      <c r="M4719" s="98"/>
      <c r="N4719" s="83" t="s">
        <v>4655</v>
      </c>
      <c r="O4719" s="98">
        <v>264000</v>
      </c>
      <c r="P4719" s="81"/>
      <c r="Q4719" s="33"/>
      <c r="R4719" s="39" t="s">
        <v>2383</v>
      </c>
    </row>
    <row r="4720" spans="1:18" ht="18" customHeight="1" x14ac:dyDescent="0.15">
      <c r="A4720" s="30">
        <v>10</v>
      </c>
      <c r="B4720" s="31" t="s">
        <v>2023</v>
      </c>
      <c r="C4720" s="31">
        <v>5</v>
      </c>
      <c r="D4720" s="31" t="s">
        <v>2381</v>
      </c>
      <c r="E4720" s="31">
        <v>3</v>
      </c>
      <c r="F4720" s="31" t="s">
        <v>2453</v>
      </c>
      <c r="G4720" s="31">
        <v>12</v>
      </c>
      <c r="H4720" s="31" t="s">
        <v>36</v>
      </c>
      <c r="I4720" s="32">
        <v>3</v>
      </c>
      <c r="J4720" s="83" t="s">
        <v>6</v>
      </c>
      <c r="K4720" s="98">
        <v>93</v>
      </c>
      <c r="L4720" s="98">
        <v>97</v>
      </c>
      <c r="M4720" s="98">
        <f>K4720-L4720</f>
        <v>-4</v>
      </c>
      <c r="N4720" s="83" t="s">
        <v>2461</v>
      </c>
      <c r="O4720" s="98">
        <v>70000</v>
      </c>
      <c r="P4720" s="81"/>
      <c r="Q4720" s="33"/>
      <c r="R4720" s="39" t="s">
        <v>2383</v>
      </c>
    </row>
    <row r="4721" spans="1:18" ht="18" customHeight="1" x14ac:dyDescent="0.15">
      <c r="A4721" s="30">
        <v>10</v>
      </c>
      <c r="B4721" s="31" t="s">
        <v>2023</v>
      </c>
      <c r="C4721" s="31">
        <v>5</v>
      </c>
      <c r="D4721" s="31" t="s">
        <v>2381</v>
      </c>
      <c r="E4721" s="31">
        <v>3</v>
      </c>
      <c r="F4721" s="31" t="s">
        <v>2453</v>
      </c>
      <c r="G4721" s="31">
        <v>12</v>
      </c>
      <c r="H4721" s="31" t="s">
        <v>36</v>
      </c>
      <c r="I4721" s="31">
        <v>3</v>
      </c>
      <c r="J4721" s="84" t="s">
        <v>6</v>
      </c>
      <c r="K4721" s="98"/>
      <c r="L4721" s="98"/>
      <c r="M4721" s="98"/>
      <c r="N4721" s="83" t="s">
        <v>4656</v>
      </c>
      <c r="O4721" s="98">
        <v>22440</v>
      </c>
      <c r="P4721" s="81"/>
      <c r="Q4721" s="33"/>
      <c r="R4721" s="39" t="s">
        <v>2383</v>
      </c>
    </row>
    <row r="4722" spans="1:18" ht="18" customHeight="1" x14ac:dyDescent="0.15">
      <c r="A4722" s="30">
        <v>10</v>
      </c>
      <c r="B4722" s="31" t="s">
        <v>2023</v>
      </c>
      <c r="C4722" s="31">
        <v>5</v>
      </c>
      <c r="D4722" s="31" t="s">
        <v>2381</v>
      </c>
      <c r="E4722" s="31">
        <v>3</v>
      </c>
      <c r="F4722" s="31" t="s">
        <v>2453</v>
      </c>
      <c r="G4722" s="31">
        <v>12</v>
      </c>
      <c r="H4722" s="31" t="s">
        <v>36</v>
      </c>
      <c r="I4722" s="32">
        <v>11</v>
      </c>
      <c r="J4722" s="83" t="s">
        <v>38</v>
      </c>
      <c r="K4722" s="98">
        <v>153</v>
      </c>
      <c r="L4722" s="98">
        <v>180</v>
      </c>
      <c r="M4722" s="98">
        <f>K4722-L4722</f>
        <v>-27</v>
      </c>
      <c r="N4722" s="83" t="s">
        <v>2462</v>
      </c>
      <c r="O4722" s="98">
        <v>95440</v>
      </c>
      <c r="P4722" s="81"/>
      <c r="Q4722" s="33"/>
      <c r="R4722" s="39" t="s">
        <v>2383</v>
      </c>
    </row>
    <row r="4723" spans="1:18" ht="18" customHeight="1" x14ac:dyDescent="0.15">
      <c r="A4723" s="30">
        <v>10</v>
      </c>
      <c r="B4723" s="31" t="s">
        <v>2023</v>
      </c>
      <c r="C4723" s="31">
        <v>5</v>
      </c>
      <c r="D4723" s="31" t="s">
        <v>2381</v>
      </c>
      <c r="E4723" s="31">
        <v>3</v>
      </c>
      <c r="F4723" s="31" t="s">
        <v>2453</v>
      </c>
      <c r="G4723" s="31">
        <v>12</v>
      </c>
      <c r="H4723" s="31" t="s">
        <v>36</v>
      </c>
      <c r="I4723" s="31">
        <v>11</v>
      </c>
      <c r="J4723" s="84" t="s">
        <v>38</v>
      </c>
      <c r="K4723" s="98"/>
      <c r="L4723" s="98"/>
      <c r="M4723" s="98"/>
      <c r="N4723" s="83" t="s">
        <v>2463</v>
      </c>
      <c r="O4723" s="98">
        <v>22900</v>
      </c>
      <c r="P4723" s="81"/>
      <c r="Q4723" s="33"/>
      <c r="R4723" s="39" t="s">
        <v>2383</v>
      </c>
    </row>
    <row r="4724" spans="1:18" ht="18" customHeight="1" x14ac:dyDescent="0.15">
      <c r="A4724" s="30">
        <v>10</v>
      </c>
      <c r="B4724" s="31" t="s">
        <v>2023</v>
      </c>
      <c r="C4724" s="31">
        <v>5</v>
      </c>
      <c r="D4724" s="31" t="s">
        <v>2381</v>
      </c>
      <c r="E4724" s="31">
        <v>3</v>
      </c>
      <c r="F4724" s="31" t="s">
        <v>2453</v>
      </c>
      <c r="G4724" s="31">
        <v>12</v>
      </c>
      <c r="H4724" s="31" t="s">
        <v>36</v>
      </c>
      <c r="I4724" s="31">
        <v>11</v>
      </c>
      <c r="J4724" s="84" t="s">
        <v>38</v>
      </c>
      <c r="K4724" s="98"/>
      <c r="L4724" s="98"/>
      <c r="M4724" s="98"/>
      <c r="N4724" s="83" t="s">
        <v>2464</v>
      </c>
      <c r="O4724" s="98">
        <v>18651</v>
      </c>
      <c r="P4724" s="81"/>
      <c r="Q4724" s="33"/>
      <c r="R4724" s="39" t="s">
        <v>2383</v>
      </c>
    </row>
    <row r="4725" spans="1:18" ht="18" customHeight="1" x14ac:dyDescent="0.15">
      <c r="A4725" s="30">
        <v>10</v>
      </c>
      <c r="B4725" s="31" t="s">
        <v>2023</v>
      </c>
      <c r="C4725" s="31">
        <v>5</v>
      </c>
      <c r="D4725" s="31" t="s">
        <v>2381</v>
      </c>
      <c r="E4725" s="31">
        <v>3</v>
      </c>
      <c r="F4725" s="31" t="s">
        <v>2453</v>
      </c>
      <c r="G4725" s="31">
        <v>12</v>
      </c>
      <c r="H4725" s="31" t="s">
        <v>36</v>
      </c>
      <c r="I4725" s="31">
        <v>11</v>
      </c>
      <c r="J4725" s="84" t="s">
        <v>38</v>
      </c>
      <c r="K4725" s="98"/>
      <c r="L4725" s="98"/>
      <c r="M4725" s="98"/>
      <c r="N4725" s="83" t="s">
        <v>2465</v>
      </c>
      <c r="O4725" s="98">
        <v>15440</v>
      </c>
      <c r="P4725" s="81"/>
      <c r="Q4725" s="33"/>
      <c r="R4725" s="39" t="s">
        <v>2383</v>
      </c>
    </row>
    <row r="4726" spans="1:18" ht="18" customHeight="1" x14ac:dyDescent="0.15">
      <c r="A4726" s="30">
        <v>10</v>
      </c>
      <c r="B4726" s="31" t="s">
        <v>2023</v>
      </c>
      <c r="C4726" s="31">
        <v>5</v>
      </c>
      <c r="D4726" s="31" t="s">
        <v>2381</v>
      </c>
      <c r="E4726" s="31">
        <v>3</v>
      </c>
      <c r="F4726" s="31" t="s">
        <v>2453</v>
      </c>
      <c r="G4726" s="31">
        <v>12</v>
      </c>
      <c r="H4726" s="31" t="s">
        <v>36</v>
      </c>
      <c r="I4726" s="31">
        <v>11</v>
      </c>
      <c r="J4726" s="84" t="s">
        <v>38</v>
      </c>
      <c r="K4726" s="98"/>
      <c r="L4726" s="98"/>
      <c r="M4726" s="98"/>
      <c r="N4726" s="83" t="s">
        <v>2466</v>
      </c>
      <c r="O4726" s="98"/>
      <c r="P4726" s="81"/>
      <c r="Q4726" s="33"/>
      <c r="R4726" s="39" t="s">
        <v>2383</v>
      </c>
    </row>
    <row r="4727" spans="1:18" ht="18" customHeight="1" x14ac:dyDescent="0.15">
      <c r="A4727" s="30">
        <v>10</v>
      </c>
      <c r="B4727" s="31" t="s">
        <v>2023</v>
      </c>
      <c r="C4727" s="31">
        <v>5</v>
      </c>
      <c r="D4727" s="31" t="s">
        <v>2381</v>
      </c>
      <c r="E4727" s="31">
        <v>3</v>
      </c>
      <c r="F4727" s="31" t="s">
        <v>2453</v>
      </c>
      <c r="G4727" s="32">
        <v>13</v>
      </c>
      <c r="H4727" s="32" t="s">
        <v>39</v>
      </c>
      <c r="I4727" s="32"/>
      <c r="J4727" s="83"/>
      <c r="K4727" s="98"/>
      <c r="L4727" s="98"/>
      <c r="M4727" s="98"/>
      <c r="N4727" s="83"/>
      <c r="O4727" s="33"/>
      <c r="P4727" s="81"/>
      <c r="Q4727" s="33"/>
      <c r="R4727" s="39" t="s">
        <v>2383</v>
      </c>
    </row>
    <row r="4728" spans="1:18" ht="18" customHeight="1" x14ac:dyDescent="0.15">
      <c r="A4728" s="30">
        <v>10</v>
      </c>
      <c r="B4728" s="31" t="s">
        <v>2023</v>
      </c>
      <c r="C4728" s="31">
        <v>5</v>
      </c>
      <c r="D4728" s="31" t="s">
        <v>2381</v>
      </c>
      <c r="E4728" s="31">
        <v>3</v>
      </c>
      <c r="F4728" s="31" t="s">
        <v>2453</v>
      </c>
      <c r="G4728" s="31">
        <v>13</v>
      </c>
      <c r="H4728" s="31" t="s">
        <v>39</v>
      </c>
      <c r="I4728" s="32">
        <v>21</v>
      </c>
      <c r="J4728" s="83" t="s">
        <v>117</v>
      </c>
      <c r="K4728" s="98">
        <v>42855</v>
      </c>
      <c r="L4728" s="98">
        <v>41437</v>
      </c>
      <c r="M4728" s="98">
        <f t="shared" ref="M4728:M4729" si="299">K4728-L4728</f>
        <v>1418</v>
      </c>
      <c r="N4728" s="83" t="s">
        <v>2467</v>
      </c>
      <c r="O4728" s="98">
        <v>42855000</v>
      </c>
      <c r="P4728" s="81"/>
      <c r="Q4728" s="33"/>
      <c r="R4728" s="39" t="s">
        <v>2383</v>
      </c>
    </row>
    <row r="4729" spans="1:18" ht="18" customHeight="1" x14ac:dyDescent="0.15">
      <c r="A4729" s="30">
        <v>10</v>
      </c>
      <c r="B4729" s="31" t="s">
        <v>2023</v>
      </c>
      <c r="C4729" s="31">
        <v>5</v>
      </c>
      <c r="D4729" s="31" t="s">
        <v>2381</v>
      </c>
      <c r="E4729" s="31">
        <v>3</v>
      </c>
      <c r="F4729" s="31" t="s">
        <v>2453</v>
      </c>
      <c r="G4729" s="31">
        <v>13</v>
      </c>
      <c r="H4729" s="31" t="s">
        <v>39</v>
      </c>
      <c r="I4729" s="32">
        <v>31</v>
      </c>
      <c r="J4729" s="83" t="s">
        <v>258</v>
      </c>
      <c r="K4729" s="98">
        <v>895</v>
      </c>
      <c r="L4729" s="98">
        <v>879</v>
      </c>
      <c r="M4729" s="98">
        <f t="shared" si="299"/>
        <v>16</v>
      </c>
      <c r="N4729" s="83" t="s">
        <v>4657</v>
      </c>
      <c r="O4729" s="98">
        <v>330000</v>
      </c>
      <c r="P4729" s="81"/>
      <c r="Q4729" s="33"/>
      <c r="R4729" s="39" t="s">
        <v>2383</v>
      </c>
    </row>
    <row r="4730" spans="1:18" ht="18" customHeight="1" x14ac:dyDescent="0.15">
      <c r="A4730" s="30">
        <v>10</v>
      </c>
      <c r="B4730" s="31" t="s">
        <v>2023</v>
      </c>
      <c r="C4730" s="31">
        <v>5</v>
      </c>
      <c r="D4730" s="31" t="s">
        <v>2381</v>
      </c>
      <c r="E4730" s="31">
        <v>3</v>
      </c>
      <c r="F4730" s="31" t="s">
        <v>2453</v>
      </c>
      <c r="G4730" s="31">
        <v>13</v>
      </c>
      <c r="H4730" s="31" t="s">
        <v>39</v>
      </c>
      <c r="I4730" s="31">
        <v>31</v>
      </c>
      <c r="J4730" s="84" t="s">
        <v>258</v>
      </c>
      <c r="K4730" s="98"/>
      <c r="L4730" s="98"/>
      <c r="M4730" s="98"/>
      <c r="N4730" s="83" t="s">
        <v>4658</v>
      </c>
      <c r="O4730" s="98">
        <v>168960</v>
      </c>
      <c r="P4730" s="81"/>
      <c r="Q4730" s="33"/>
      <c r="R4730" s="39" t="s">
        <v>2383</v>
      </c>
    </row>
    <row r="4731" spans="1:18" ht="18" customHeight="1" x14ac:dyDescent="0.15">
      <c r="A4731" s="30">
        <v>10</v>
      </c>
      <c r="B4731" s="31" t="s">
        <v>2023</v>
      </c>
      <c r="C4731" s="31">
        <v>5</v>
      </c>
      <c r="D4731" s="31" t="s">
        <v>2381</v>
      </c>
      <c r="E4731" s="31">
        <v>3</v>
      </c>
      <c r="F4731" s="31" t="s">
        <v>2453</v>
      </c>
      <c r="G4731" s="31">
        <v>13</v>
      </c>
      <c r="H4731" s="31" t="s">
        <v>39</v>
      </c>
      <c r="I4731" s="31">
        <v>31</v>
      </c>
      <c r="J4731" s="84" t="s">
        <v>258</v>
      </c>
      <c r="K4731" s="98"/>
      <c r="L4731" s="98"/>
      <c r="M4731" s="98"/>
      <c r="N4731" s="83" t="s">
        <v>4659</v>
      </c>
      <c r="O4731" s="98">
        <v>396000</v>
      </c>
      <c r="P4731" s="81"/>
      <c r="Q4731" s="33"/>
      <c r="R4731" s="39" t="s">
        <v>2383</v>
      </c>
    </row>
    <row r="4732" spans="1:18" ht="18" customHeight="1" x14ac:dyDescent="0.15">
      <c r="A4732" s="30">
        <v>10</v>
      </c>
      <c r="B4732" s="31" t="s">
        <v>2023</v>
      </c>
      <c r="C4732" s="31">
        <v>5</v>
      </c>
      <c r="D4732" s="31" t="s">
        <v>2381</v>
      </c>
      <c r="E4732" s="31">
        <v>3</v>
      </c>
      <c r="F4732" s="31" t="s">
        <v>2453</v>
      </c>
      <c r="G4732" s="31">
        <v>13</v>
      </c>
      <c r="H4732" s="31" t="s">
        <v>39</v>
      </c>
      <c r="I4732" s="32">
        <v>32</v>
      </c>
      <c r="J4732" s="83" t="s">
        <v>259</v>
      </c>
      <c r="K4732" s="98">
        <v>139</v>
      </c>
      <c r="L4732" s="98">
        <v>227</v>
      </c>
      <c r="M4732" s="98">
        <f>K4732-L4732</f>
        <v>-88</v>
      </c>
      <c r="N4732" s="83" t="s">
        <v>2428</v>
      </c>
      <c r="O4732" s="98"/>
      <c r="P4732" s="81"/>
      <c r="Q4732" s="33"/>
      <c r="R4732" s="39" t="s">
        <v>2383</v>
      </c>
    </row>
    <row r="4733" spans="1:18" ht="18" customHeight="1" x14ac:dyDescent="0.15">
      <c r="A4733" s="30">
        <v>10</v>
      </c>
      <c r="B4733" s="31" t="s">
        <v>2023</v>
      </c>
      <c r="C4733" s="31">
        <v>5</v>
      </c>
      <c r="D4733" s="31" t="s">
        <v>2381</v>
      </c>
      <c r="E4733" s="31">
        <v>3</v>
      </c>
      <c r="F4733" s="31" t="s">
        <v>2453</v>
      </c>
      <c r="G4733" s="31">
        <v>13</v>
      </c>
      <c r="H4733" s="31" t="s">
        <v>39</v>
      </c>
      <c r="I4733" s="31">
        <v>32</v>
      </c>
      <c r="J4733" s="84" t="s">
        <v>259</v>
      </c>
      <c r="K4733" s="98"/>
      <c r="L4733" s="98"/>
      <c r="M4733" s="98"/>
      <c r="N4733" s="83" t="s">
        <v>2468</v>
      </c>
      <c r="O4733" s="98">
        <v>45000</v>
      </c>
      <c r="P4733" s="81"/>
      <c r="Q4733" s="33"/>
      <c r="R4733" s="39" t="s">
        <v>2383</v>
      </c>
    </row>
    <row r="4734" spans="1:18" ht="18" customHeight="1" x14ac:dyDescent="0.15">
      <c r="A4734" s="30">
        <v>10</v>
      </c>
      <c r="B4734" s="31" t="s">
        <v>2023</v>
      </c>
      <c r="C4734" s="31">
        <v>5</v>
      </c>
      <c r="D4734" s="31" t="s">
        <v>2381</v>
      </c>
      <c r="E4734" s="31">
        <v>3</v>
      </c>
      <c r="F4734" s="31" t="s">
        <v>2453</v>
      </c>
      <c r="G4734" s="31">
        <v>13</v>
      </c>
      <c r="H4734" s="31" t="s">
        <v>39</v>
      </c>
      <c r="I4734" s="31">
        <v>32</v>
      </c>
      <c r="J4734" s="84" t="s">
        <v>259</v>
      </c>
      <c r="K4734" s="98"/>
      <c r="L4734" s="98"/>
      <c r="M4734" s="98"/>
      <c r="N4734" s="83" t="s">
        <v>2469</v>
      </c>
      <c r="O4734" s="98">
        <v>40000</v>
      </c>
      <c r="P4734" s="81"/>
      <c r="Q4734" s="33"/>
      <c r="R4734" s="39" t="s">
        <v>2383</v>
      </c>
    </row>
    <row r="4735" spans="1:18" ht="18" customHeight="1" x14ac:dyDescent="0.15">
      <c r="A4735" s="30">
        <v>10</v>
      </c>
      <c r="B4735" s="31" t="s">
        <v>2023</v>
      </c>
      <c r="C4735" s="31">
        <v>5</v>
      </c>
      <c r="D4735" s="31" t="s">
        <v>2381</v>
      </c>
      <c r="E4735" s="31">
        <v>3</v>
      </c>
      <c r="F4735" s="31" t="s">
        <v>2453</v>
      </c>
      <c r="G4735" s="31">
        <v>13</v>
      </c>
      <c r="H4735" s="31" t="s">
        <v>39</v>
      </c>
      <c r="I4735" s="31">
        <v>32</v>
      </c>
      <c r="J4735" s="84" t="s">
        <v>259</v>
      </c>
      <c r="K4735" s="98"/>
      <c r="L4735" s="98"/>
      <c r="M4735" s="98"/>
      <c r="N4735" s="83" t="s">
        <v>2470</v>
      </c>
      <c r="O4735" s="98">
        <v>54000</v>
      </c>
      <c r="P4735" s="81"/>
      <c r="Q4735" s="33"/>
      <c r="R4735" s="39" t="s">
        <v>2383</v>
      </c>
    </row>
    <row r="4736" spans="1:18" ht="18" customHeight="1" x14ac:dyDescent="0.15">
      <c r="A4736" s="30">
        <v>10</v>
      </c>
      <c r="B4736" s="31" t="s">
        <v>2023</v>
      </c>
      <c r="C4736" s="31">
        <v>5</v>
      </c>
      <c r="D4736" s="31" t="s">
        <v>2381</v>
      </c>
      <c r="E4736" s="31">
        <v>3</v>
      </c>
      <c r="F4736" s="31" t="s">
        <v>2453</v>
      </c>
      <c r="G4736" s="31">
        <v>13</v>
      </c>
      <c r="H4736" s="31" t="s">
        <v>39</v>
      </c>
      <c r="I4736" s="31">
        <v>32</v>
      </c>
      <c r="J4736" s="84" t="s">
        <v>259</v>
      </c>
      <c r="K4736" s="98"/>
      <c r="L4736" s="98"/>
      <c r="M4736" s="98"/>
      <c r="N4736" s="83" t="s">
        <v>2471</v>
      </c>
      <c r="O4736" s="98"/>
      <c r="P4736" s="81"/>
      <c r="Q4736" s="33"/>
      <c r="R4736" s="39" t="s">
        <v>2383</v>
      </c>
    </row>
    <row r="4737" spans="1:18" ht="18" customHeight="1" x14ac:dyDescent="0.15">
      <c r="A4737" s="30">
        <v>10</v>
      </c>
      <c r="B4737" s="31" t="s">
        <v>2023</v>
      </c>
      <c r="C4737" s="31">
        <v>5</v>
      </c>
      <c r="D4737" s="31" t="s">
        <v>2381</v>
      </c>
      <c r="E4737" s="31">
        <v>3</v>
      </c>
      <c r="F4737" s="31" t="s">
        <v>2453</v>
      </c>
      <c r="G4737" s="31">
        <v>13</v>
      </c>
      <c r="H4737" s="31" t="s">
        <v>39</v>
      </c>
      <c r="I4737" s="32">
        <v>33</v>
      </c>
      <c r="J4737" s="83" t="s">
        <v>49</v>
      </c>
      <c r="K4737" s="98">
        <v>109</v>
      </c>
      <c r="L4737" s="98">
        <v>107</v>
      </c>
      <c r="M4737" s="98">
        <f>K4737-L4737</f>
        <v>2</v>
      </c>
      <c r="N4737" s="83" t="s">
        <v>4660</v>
      </c>
      <c r="O4737" s="98">
        <v>35200</v>
      </c>
      <c r="P4737" s="81"/>
      <c r="Q4737" s="33"/>
      <c r="R4737" s="39" t="s">
        <v>2383</v>
      </c>
    </row>
    <row r="4738" spans="1:18" ht="18" customHeight="1" x14ac:dyDescent="0.15">
      <c r="A4738" s="30">
        <v>10</v>
      </c>
      <c r="B4738" s="31" t="s">
        <v>2023</v>
      </c>
      <c r="C4738" s="31">
        <v>5</v>
      </c>
      <c r="D4738" s="31" t="s">
        <v>2381</v>
      </c>
      <c r="E4738" s="31">
        <v>3</v>
      </c>
      <c r="F4738" s="31" t="s">
        <v>2453</v>
      </c>
      <c r="G4738" s="31">
        <v>13</v>
      </c>
      <c r="H4738" s="31" t="s">
        <v>39</v>
      </c>
      <c r="I4738" s="31">
        <v>33</v>
      </c>
      <c r="J4738" s="84" t="s">
        <v>49</v>
      </c>
      <c r="K4738" s="98"/>
      <c r="L4738" s="98"/>
      <c r="M4738" s="98"/>
      <c r="N4738" s="83" t="s">
        <v>4661</v>
      </c>
      <c r="O4738" s="98">
        <v>35200</v>
      </c>
      <c r="P4738" s="81"/>
      <c r="Q4738" s="33"/>
      <c r="R4738" s="39" t="s">
        <v>2383</v>
      </c>
    </row>
    <row r="4739" spans="1:18" ht="18" customHeight="1" x14ac:dyDescent="0.15">
      <c r="A4739" s="30">
        <v>10</v>
      </c>
      <c r="B4739" s="31" t="s">
        <v>2023</v>
      </c>
      <c r="C4739" s="31">
        <v>5</v>
      </c>
      <c r="D4739" s="31" t="s">
        <v>2381</v>
      </c>
      <c r="E4739" s="31">
        <v>3</v>
      </c>
      <c r="F4739" s="31" t="s">
        <v>2453</v>
      </c>
      <c r="G4739" s="31">
        <v>13</v>
      </c>
      <c r="H4739" s="31" t="s">
        <v>39</v>
      </c>
      <c r="I4739" s="31">
        <v>33</v>
      </c>
      <c r="J4739" s="84" t="s">
        <v>49</v>
      </c>
      <c r="K4739" s="98"/>
      <c r="L4739" s="98"/>
      <c r="M4739" s="98"/>
      <c r="N4739" s="83" t="s">
        <v>4662</v>
      </c>
      <c r="O4739" s="98">
        <v>27500</v>
      </c>
      <c r="P4739" s="81"/>
      <c r="Q4739" s="33"/>
      <c r="R4739" s="39" t="s">
        <v>2383</v>
      </c>
    </row>
    <row r="4740" spans="1:18" ht="18" customHeight="1" x14ac:dyDescent="0.15">
      <c r="A4740" s="30">
        <v>10</v>
      </c>
      <c r="B4740" s="31" t="s">
        <v>2023</v>
      </c>
      <c r="C4740" s="31">
        <v>5</v>
      </c>
      <c r="D4740" s="31" t="s">
        <v>2381</v>
      </c>
      <c r="E4740" s="31">
        <v>3</v>
      </c>
      <c r="F4740" s="31" t="s">
        <v>2453</v>
      </c>
      <c r="G4740" s="31">
        <v>13</v>
      </c>
      <c r="H4740" s="31" t="s">
        <v>39</v>
      </c>
      <c r="I4740" s="31">
        <v>33</v>
      </c>
      <c r="J4740" s="84" t="s">
        <v>49</v>
      </c>
      <c r="K4740" s="98"/>
      <c r="L4740" s="98"/>
      <c r="M4740" s="98"/>
      <c r="N4740" s="83" t="s">
        <v>4663</v>
      </c>
      <c r="O4740" s="98">
        <v>11000</v>
      </c>
      <c r="P4740" s="81"/>
      <c r="Q4740" s="33"/>
      <c r="R4740" s="39" t="s">
        <v>2383</v>
      </c>
    </row>
    <row r="4741" spans="1:18" ht="18" customHeight="1" x14ac:dyDescent="0.15">
      <c r="A4741" s="30">
        <v>10</v>
      </c>
      <c r="B4741" s="31" t="s">
        <v>2023</v>
      </c>
      <c r="C4741" s="31">
        <v>5</v>
      </c>
      <c r="D4741" s="31" t="s">
        <v>2381</v>
      </c>
      <c r="E4741" s="31">
        <v>3</v>
      </c>
      <c r="F4741" s="31" t="s">
        <v>2453</v>
      </c>
      <c r="G4741" s="32">
        <v>14</v>
      </c>
      <c r="H4741" s="32" t="s">
        <v>40</v>
      </c>
      <c r="I4741" s="32"/>
      <c r="J4741" s="83"/>
      <c r="K4741" s="98"/>
      <c r="L4741" s="98"/>
      <c r="M4741" s="98"/>
      <c r="N4741" s="83"/>
      <c r="O4741" s="33"/>
      <c r="P4741" s="81"/>
      <c r="Q4741" s="33"/>
      <c r="R4741" s="39" t="s">
        <v>2383</v>
      </c>
    </row>
    <row r="4742" spans="1:18" ht="18" customHeight="1" x14ac:dyDescent="0.15">
      <c r="A4742" s="30">
        <v>10</v>
      </c>
      <c r="B4742" s="31" t="s">
        <v>2023</v>
      </c>
      <c r="C4742" s="31">
        <v>5</v>
      </c>
      <c r="D4742" s="31" t="s">
        <v>2381</v>
      </c>
      <c r="E4742" s="31">
        <v>3</v>
      </c>
      <c r="F4742" s="31" t="s">
        <v>2453</v>
      </c>
      <c r="G4742" s="31">
        <v>14</v>
      </c>
      <c r="H4742" s="31" t="s">
        <v>40</v>
      </c>
      <c r="I4742" s="32">
        <v>1</v>
      </c>
      <c r="J4742" s="83" t="s">
        <v>41</v>
      </c>
      <c r="K4742" s="98">
        <v>10</v>
      </c>
      <c r="L4742" s="98">
        <v>10</v>
      </c>
      <c r="M4742" s="98">
        <f>K4742-L4742</f>
        <v>0</v>
      </c>
      <c r="N4742" s="83" t="s">
        <v>1091</v>
      </c>
      <c r="O4742" s="98">
        <v>10000</v>
      </c>
      <c r="P4742" s="81"/>
      <c r="Q4742" s="33"/>
      <c r="R4742" s="39" t="s">
        <v>2383</v>
      </c>
    </row>
    <row r="4743" spans="1:18" ht="18" customHeight="1" x14ac:dyDescent="0.15">
      <c r="A4743" s="30">
        <v>10</v>
      </c>
      <c r="B4743" s="31" t="s">
        <v>2023</v>
      </c>
      <c r="C4743" s="31">
        <v>5</v>
      </c>
      <c r="D4743" s="31" t="s">
        <v>2381</v>
      </c>
      <c r="E4743" s="31">
        <v>3</v>
      </c>
      <c r="F4743" s="31" t="s">
        <v>2453</v>
      </c>
      <c r="G4743" s="32">
        <v>15</v>
      </c>
      <c r="H4743" s="32" t="s">
        <v>50</v>
      </c>
      <c r="I4743" s="32"/>
      <c r="J4743" s="83"/>
      <c r="K4743" s="98"/>
      <c r="L4743" s="98"/>
      <c r="M4743" s="98"/>
      <c r="N4743" s="83"/>
      <c r="O4743" s="33"/>
      <c r="P4743" s="81"/>
      <c r="Q4743" s="33"/>
      <c r="R4743" s="39" t="s">
        <v>2383</v>
      </c>
    </row>
    <row r="4744" spans="1:18" ht="18" customHeight="1" x14ac:dyDescent="0.15">
      <c r="A4744" s="30">
        <v>10</v>
      </c>
      <c r="B4744" s="31" t="s">
        <v>2023</v>
      </c>
      <c r="C4744" s="31">
        <v>5</v>
      </c>
      <c r="D4744" s="31" t="s">
        <v>2381</v>
      </c>
      <c r="E4744" s="31">
        <v>3</v>
      </c>
      <c r="F4744" s="31" t="s">
        <v>2453</v>
      </c>
      <c r="G4744" s="31">
        <v>15</v>
      </c>
      <c r="H4744" s="31" t="s">
        <v>50</v>
      </c>
      <c r="I4744" s="32">
        <v>1</v>
      </c>
      <c r="J4744" s="83" t="s">
        <v>51</v>
      </c>
      <c r="K4744" s="98">
        <v>0</v>
      </c>
      <c r="L4744" s="98">
        <v>1200</v>
      </c>
      <c r="M4744" s="98">
        <f>K4744-L4744</f>
        <v>-1200</v>
      </c>
      <c r="N4744" s="83"/>
      <c r="O4744" s="98"/>
      <c r="P4744" s="81"/>
      <c r="Q4744" s="33"/>
      <c r="R4744" s="39" t="s">
        <v>2383</v>
      </c>
    </row>
    <row r="4745" spans="1:18" ht="18" customHeight="1" x14ac:dyDescent="0.15">
      <c r="A4745" s="30">
        <v>10</v>
      </c>
      <c r="B4745" s="31" t="s">
        <v>2023</v>
      </c>
      <c r="C4745" s="31">
        <v>5</v>
      </c>
      <c r="D4745" s="31" t="s">
        <v>2381</v>
      </c>
      <c r="E4745" s="31">
        <v>3</v>
      </c>
      <c r="F4745" s="31" t="s">
        <v>2453</v>
      </c>
      <c r="G4745" s="32">
        <v>16</v>
      </c>
      <c r="H4745" s="32" t="s">
        <v>52</v>
      </c>
      <c r="I4745" s="32"/>
      <c r="J4745" s="83"/>
      <c r="K4745" s="98"/>
      <c r="L4745" s="98"/>
      <c r="M4745" s="98"/>
      <c r="N4745" s="83"/>
      <c r="O4745" s="33"/>
      <c r="P4745" s="81"/>
      <c r="Q4745" s="33"/>
      <c r="R4745" s="39" t="s">
        <v>2383</v>
      </c>
    </row>
    <row r="4746" spans="1:18" ht="18" customHeight="1" x14ac:dyDescent="0.15">
      <c r="A4746" s="30">
        <v>10</v>
      </c>
      <c r="B4746" s="31" t="s">
        <v>2023</v>
      </c>
      <c r="C4746" s="31">
        <v>5</v>
      </c>
      <c r="D4746" s="31" t="s">
        <v>2381</v>
      </c>
      <c r="E4746" s="31">
        <v>3</v>
      </c>
      <c r="F4746" s="31" t="s">
        <v>2453</v>
      </c>
      <c r="G4746" s="31">
        <v>16</v>
      </c>
      <c r="H4746" s="31" t="s">
        <v>52</v>
      </c>
      <c r="I4746" s="32">
        <v>1</v>
      </c>
      <c r="J4746" s="83" t="s">
        <v>53</v>
      </c>
      <c r="K4746" s="98">
        <v>60</v>
      </c>
      <c r="L4746" s="98">
        <v>60</v>
      </c>
      <c r="M4746" s="98">
        <f>K4746-L4746</f>
        <v>0</v>
      </c>
      <c r="N4746" s="83" t="s">
        <v>4664</v>
      </c>
      <c r="O4746" s="98">
        <v>40000</v>
      </c>
      <c r="P4746" s="81"/>
      <c r="Q4746" s="33"/>
      <c r="R4746" s="39" t="s">
        <v>2383</v>
      </c>
    </row>
    <row r="4747" spans="1:18" ht="18" customHeight="1" x14ac:dyDescent="0.15">
      <c r="A4747" s="30">
        <v>10</v>
      </c>
      <c r="B4747" s="31" t="s">
        <v>2023</v>
      </c>
      <c r="C4747" s="31">
        <v>5</v>
      </c>
      <c r="D4747" s="31" t="s">
        <v>2381</v>
      </c>
      <c r="E4747" s="31">
        <v>3</v>
      </c>
      <c r="F4747" s="31" t="s">
        <v>2453</v>
      </c>
      <c r="G4747" s="31">
        <v>16</v>
      </c>
      <c r="H4747" s="31" t="s">
        <v>52</v>
      </c>
      <c r="I4747" s="31">
        <v>1</v>
      </c>
      <c r="J4747" s="84" t="s">
        <v>53</v>
      </c>
      <c r="K4747" s="98"/>
      <c r="L4747" s="98"/>
      <c r="M4747" s="98"/>
      <c r="N4747" s="83" t="s">
        <v>4665</v>
      </c>
      <c r="O4747" s="98">
        <v>20000</v>
      </c>
      <c r="P4747" s="81"/>
      <c r="Q4747" s="33"/>
      <c r="R4747" s="39" t="s">
        <v>2383</v>
      </c>
    </row>
    <row r="4748" spans="1:18" ht="18" customHeight="1" x14ac:dyDescent="0.15">
      <c r="A4748" s="30">
        <v>10</v>
      </c>
      <c r="B4748" s="31" t="s">
        <v>2023</v>
      </c>
      <c r="C4748" s="31">
        <v>5</v>
      </c>
      <c r="D4748" s="31" t="s">
        <v>2381</v>
      </c>
      <c r="E4748" s="31">
        <v>3</v>
      </c>
      <c r="F4748" s="31" t="s">
        <v>2453</v>
      </c>
      <c r="G4748" s="32">
        <v>18</v>
      </c>
      <c r="H4748" s="32" t="s">
        <v>125</v>
      </c>
      <c r="I4748" s="32"/>
      <c r="J4748" s="83"/>
      <c r="K4748" s="98"/>
      <c r="L4748" s="98"/>
      <c r="M4748" s="98"/>
      <c r="N4748" s="83"/>
      <c r="O4748" s="33"/>
      <c r="P4748" s="81"/>
      <c r="Q4748" s="33"/>
      <c r="R4748" s="39" t="s">
        <v>2383</v>
      </c>
    </row>
    <row r="4749" spans="1:18" ht="18" customHeight="1" x14ac:dyDescent="0.15">
      <c r="A4749" s="30">
        <v>10</v>
      </c>
      <c r="B4749" s="31" t="s">
        <v>2023</v>
      </c>
      <c r="C4749" s="31">
        <v>5</v>
      </c>
      <c r="D4749" s="31" t="s">
        <v>2381</v>
      </c>
      <c r="E4749" s="31">
        <v>3</v>
      </c>
      <c r="F4749" s="31" t="s">
        <v>2453</v>
      </c>
      <c r="G4749" s="31">
        <v>18</v>
      </c>
      <c r="H4749" s="31" t="s">
        <v>125</v>
      </c>
      <c r="I4749" s="32">
        <v>11</v>
      </c>
      <c r="J4749" s="83" t="s">
        <v>126</v>
      </c>
      <c r="K4749" s="98">
        <v>0</v>
      </c>
      <c r="L4749" s="98">
        <v>1380</v>
      </c>
      <c r="M4749" s="98">
        <f>K4749-L4749</f>
        <v>-1380</v>
      </c>
      <c r="N4749" s="83"/>
      <c r="O4749" s="98"/>
      <c r="P4749" s="81"/>
      <c r="Q4749" s="33"/>
      <c r="R4749" s="39" t="s">
        <v>2383</v>
      </c>
    </row>
    <row r="4750" spans="1:18" ht="18" customHeight="1" x14ac:dyDescent="0.15">
      <c r="A4750" s="30">
        <v>10</v>
      </c>
      <c r="B4750" s="31" t="s">
        <v>2023</v>
      </c>
      <c r="C4750" s="31">
        <v>5</v>
      </c>
      <c r="D4750" s="31" t="s">
        <v>2381</v>
      </c>
      <c r="E4750" s="31">
        <v>3</v>
      </c>
      <c r="F4750" s="31" t="s">
        <v>2453</v>
      </c>
      <c r="G4750" s="32">
        <v>19</v>
      </c>
      <c r="H4750" s="32" t="s">
        <v>236</v>
      </c>
      <c r="I4750" s="32"/>
      <c r="J4750" s="83"/>
      <c r="K4750" s="98"/>
      <c r="L4750" s="98"/>
      <c r="M4750" s="98"/>
      <c r="N4750" s="83"/>
      <c r="O4750" s="33"/>
      <c r="P4750" s="81"/>
      <c r="Q4750" s="33"/>
      <c r="R4750" s="39" t="s">
        <v>2383</v>
      </c>
    </row>
    <row r="4751" spans="1:18" ht="18" customHeight="1" x14ac:dyDescent="0.15">
      <c r="A4751" s="30">
        <v>10</v>
      </c>
      <c r="B4751" s="31" t="s">
        <v>2023</v>
      </c>
      <c r="C4751" s="31">
        <v>5</v>
      </c>
      <c r="D4751" s="31" t="s">
        <v>2381</v>
      </c>
      <c r="E4751" s="31">
        <v>3</v>
      </c>
      <c r="F4751" s="31" t="s">
        <v>2453</v>
      </c>
      <c r="G4751" s="31">
        <v>19</v>
      </c>
      <c r="H4751" s="31" t="s">
        <v>236</v>
      </c>
      <c r="I4751" s="32">
        <v>11</v>
      </c>
      <c r="J4751" s="83" t="s">
        <v>43</v>
      </c>
      <c r="K4751" s="98">
        <v>20</v>
      </c>
      <c r="L4751" s="98">
        <v>20</v>
      </c>
      <c r="M4751" s="98">
        <f>K4751-L4751</f>
        <v>0</v>
      </c>
      <c r="N4751" s="83" t="s">
        <v>2472</v>
      </c>
      <c r="O4751" s="98"/>
      <c r="P4751" s="81"/>
      <c r="Q4751" s="33"/>
      <c r="R4751" s="39" t="s">
        <v>2383</v>
      </c>
    </row>
    <row r="4752" spans="1:18" ht="18" customHeight="1" x14ac:dyDescent="0.15">
      <c r="A4752" s="30">
        <v>10</v>
      </c>
      <c r="B4752" s="31" t="s">
        <v>2023</v>
      </c>
      <c r="C4752" s="31">
        <v>5</v>
      </c>
      <c r="D4752" s="31" t="s">
        <v>2381</v>
      </c>
      <c r="E4752" s="31">
        <v>3</v>
      </c>
      <c r="F4752" s="31" t="s">
        <v>2453</v>
      </c>
      <c r="G4752" s="31">
        <v>19</v>
      </c>
      <c r="H4752" s="31" t="s">
        <v>236</v>
      </c>
      <c r="I4752" s="31">
        <v>11</v>
      </c>
      <c r="J4752" s="84" t="s">
        <v>43</v>
      </c>
      <c r="K4752" s="98"/>
      <c r="L4752" s="98"/>
      <c r="M4752" s="98"/>
      <c r="N4752" s="83" t="s">
        <v>4666</v>
      </c>
      <c r="O4752" s="98">
        <v>19950</v>
      </c>
      <c r="P4752" s="81"/>
      <c r="Q4752" s="33"/>
      <c r="R4752" s="39" t="s">
        <v>2383</v>
      </c>
    </row>
    <row r="4753" spans="1:18" ht="18" customHeight="1" x14ac:dyDescent="0.15">
      <c r="A4753" s="30">
        <v>10</v>
      </c>
      <c r="B4753" s="31" t="s">
        <v>2023</v>
      </c>
      <c r="C4753" s="31">
        <v>5</v>
      </c>
      <c r="D4753" s="31" t="s">
        <v>2381</v>
      </c>
      <c r="E4753" s="31">
        <v>3</v>
      </c>
      <c r="F4753" s="31" t="s">
        <v>2453</v>
      </c>
      <c r="G4753" s="31">
        <v>19</v>
      </c>
      <c r="H4753" s="31" t="s">
        <v>236</v>
      </c>
      <c r="I4753" s="32">
        <v>41</v>
      </c>
      <c r="J4753" s="83" t="s">
        <v>200</v>
      </c>
      <c r="K4753" s="98">
        <v>30</v>
      </c>
      <c r="L4753" s="98">
        <v>30</v>
      </c>
      <c r="M4753" s="98">
        <f>K4753-L4753</f>
        <v>0</v>
      </c>
      <c r="N4753" s="83" t="s">
        <v>2473</v>
      </c>
      <c r="O4753" s="98">
        <v>30000</v>
      </c>
      <c r="P4753" s="81"/>
      <c r="Q4753" s="33"/>
      <c r="R4753" s="39" t="s">
        <v>2383</v>
      </c>
    </row>
    <row r="4754" spans="1:18" s="12" customFormat="1" ht="18" customHeight="1" x14ac:dyDescent="0.15">
      <c r="A4754" s="13">
        <v>10</v>
      </c>
      <c r="B4754" s="14" t="s">
        <v>2023</v>
      </c>
      <c r="C4754" s="15">
        <v>6</v>
      </c>
      <c r="D4754" s="15" t="s">
        <v>2988</v>
      </c>
      <c r="E4754" s="16"/>
      <c r="F4754" s="15"/>
      <c r="G4754" s="16"/>
      <c r="H4754" s="15"/>
      <c r="I4754" s="16"/>
      <c r="J4754" s="16"/>
      <c r="K4754" s="17">
        <f>IF(C4754="",SUMIFS($K4755:$K$6096,$A4755:$A$6096,A4754,$E4755:$E$6096,""),IF(E4754="",SUMIFS($K4755:$K$6096,$A4755:$A$6096,A4754,$C4755:$C$6096,C4754,$G4755:$G$6096,""),IF(G4754="",SUMIFS($K4755:$K$6096,$A4755:$A$6096,A4754,$C4755:$C$6096,C4754,$E4755:$E$6096,E4754,$R4755:$R$6096,R4754),IF(I4754="",SUMIFS($K4755:$K$6096,$A4755:$A$6096,A4754,$C4755:$C$6096,C4754,$E4755:$E$6096,E4754,$G4755:$G$6096,G4754,$R4755:$R$6096,R4754),0))))</f>
        <v>31541</v>
      </c>
      <c r="L4754" s="17">
        <f>IF(C4754="",SUMIFS($L4755:$L$6096,$A4755:$A$6096,A4754,$E4755:$E$6096,""),IF(E4754="",SUMIFS($L4755:$L$6096,$A4755:$A$6096,A4754,$C4755:$C$6096,C4754,$G4755:$G$6096,""),IF(G4754="",SUMIFS($L4755:$L$6096,$A4755:$A$6096,A4754,$C4755:$C$6096,C4754,$E4755:$E$6096,E4754,$R4755:$R$6096,R4754),IF(I4754="",SUMIFS($L4755:$L$6096,$A4755:$A$6096,A4754,$C4755:$C$6096,C4754,$E4755:$E$6096,E4754,$G4755:$G$6096,G4754,$R4755:$R$6096,R4754),0))))</f>
        <v>32779</v>
      </c>
      <c r="M4754" s="17">
        <f t="shared" ref="M4754:M4755" si="300">K4754-L4754</f>
        <v>-1238</v>
      </c>
      <c r="N4754" s="58"/>
      <c r="O4754" s="72"/>
      <c r="P4754" s="18"/>
      <c r="Q4754" s="17">
        <f>IF(C4754="",SUMIFS($Q4755:$Q$6096,$A4755:$A$6096,A4754,$E4755:$E$6096,""),IF(E4754="",SUMIFS($Q4755:$Q$6096,$A4755:$A$6096,A4754,$C4755:$C$6096,C4754,$G4755:$G$6096,""),IF(G4754="",SUMIFS($Q4755:$Q$6096,$A4755:$A$6096,A4754,$C4755:$C$6096,C4754,$E4755:$E$6096,E4754,$R4755:$R$6096,R4754),IF(I4754="",SUMIFS($Q4755:$Q$6096,$A4755:$A$6096,A4754,$C4755:$C$6096,C4754,$E4755:$E$6096,E4754,$G4755:$G$6096,G4754,$R4755:$R$6096,R4754),0))))</f>
        <v>1549</v>
      </c>
      <c r="R4754" s="59"/>
    </row>
    <row r="4755" spans="1:18" s="6" customFormat="1" ht="18" customHeight="1" x14ac:dyDescent="0.15">
      <c r="A4755" s="13">
        <v>10</v>
      </c>
      <c r="B4755" s="14" t="s">
        <v>3104</v>
      </c>
      <c r="C4755" s="19">
        <v>6</v>
      </c>
      <c r="D4755" s="14" t="s">
        <v>2474</v>
      </c>
      <c r="E4755" s="20">
        <v>1</v>
      </c>
      <c r="F4755" s="21" t="s">
        <v>2988</v>
      </c>
      <c r="G4755" s="20"/>
      <c r="H4755" s="21"/>
      <c r="I4755" s="20"/>
      <c r="J4755" s="20"/>
      <c r="K4755" s="22">
        <f>IF(C4755="",SUMIFS($K4756:$K$6096,$A4756:$A$6096,A4755,$E4756:$E$6096,""),IF(E4755="",SUMIFS($K4756:$K$6096,$A4756:$A$6096,A4755,$C4756:$C$6096,C4755,$G4756:$G$6096,""),IF(G4755="",SUMIFS($K4756:$K$6096,$A4756:$A$6096,A4755,$C4756:$C$6096,C4755,$E4756:$E$6096,E4755,$R4756:$R$6096,R4755),IF(I4755="",SUMIFS($K4756:$K$6096,$A4756:$A$6096,A4755,$C4756:$C$6096,C4755,$E4756:$E$6096,E4755,$G4756:$G$6096,G4755,$R4756:$R$6096,R4755),0))))</f>
        <v>31541</v>
      </c>
      <c r="L4755" s="22">
        <f>IF(C4755="",SUMIFS($L4756:$L$6096,$A4756:$A$6096,A4755,$E4756:$E$6096,""),IF(E4755="",SUMIFS($L4756:$L$6096,$A4756:$A$6096,A4755,$C4756:$C$6096,C4755,$G4756:$G$6096,""),IF(G4755="",SUMIFS($L4756:$L$6096,$A4756:$A$6096,A4755,$C4756:$C$6096,C4755,$E4756:$E$6096,E4755,$R4756:$R$6096,R4755),IF(I4755="",SUMIFS($L4756:$L$6096,$A4756:$A$6096,A4755,$C4756:$C$6096,C4755,$E4756:$E$6096,E4755,$G4756:$G$6096,G4755,$R4756:$R$6096,R4755),0))))</f>
        <v>32779</v>
      </c>
      <c r="M4755" s="22">
        <f t="shared" si="300"/>
        <v>-1238</v>
      </c>
      <c r="N4755" s="77"/>
      <c r="O4755" s="23"/>
      <c r="P4755" s="60"/>
      <c r="Q4755" s="73">
        <f>IF(C4755="",SUMIFS($Q4756:$Q$6096,$A4756:$A$6096,A4755,$E4756:$E$6096,""),IF(E4755="",SUMIFS($Q4756:$Q$6096,$A4756:$A$6096,A4755,$C4756:$C$6096,C4755,$G4756:$G$6096,""),IF(G4755="",SUMIFS($Q4756:$Q$6096,$A4756:$A$6096,A4755,$C4756:$C$6096,C4755,$E4756:$E$6096,E4755,$R4756:$R$6096,R4755),IF(I4755="",SUMIFS($Q4756:$Q$6096,$A4756:$A$6096,A4755,$C4756:$C$6096,C4755,$E4756:$E$6096,E4755,$G4756:$G$6096,G4755,$R4756:$R$6096,R4755),0))))</f>
        <v>1549</v>
      </c>
      <c r="R4755" s="61" t="s">
        <v>3117</v>
      </c>
    </row>
    <row r="4756" spans="1:18" ht="18" customHeight="1" x14ac:dyDescent="0.15">
      <c r="A4756" s="30">
        <v>10</v>
      </c>
      <c r="B4756" s="31" t="s">
        <v>2023</v>
      </c>
      <c r="C4756" s="31">
        <v>6</v>
      </c>
      <c r="D4756" s="31" t="s">
        <v>2474</v>
      </c>
      <c r="E4756" s="31">
        <v>1</v>
      </c>
      <c r="F4756" s="31" t="s">
        <v>2474</v>
      </c>
      <c r="G4756" s="32">
        <v>1</v>
      </c>
      <c r="H4756" s="32" t="s">
        <v>19</v>
      </c>
      <c r="I4756" s="32"/>
      <c r="J4756" s="83"/>
      <c r="K4756" s="98"/>
      <c r="L4756" s="98"/>
      <c r="M4756" s="98"/>
      <c r="N4756" s="83"/>
      <c r="O4756" s="33"/>
      <c r="P4756" s="81" t="s">
        <v>4940</v>
      </c>
      <c r="Q4756" s="33">
        <v>377</v>
      </c>
      <c r="R4756" s="39" t="s">
        <v>2383</v>
      </c>
    </row>
    <row r="4757" spans="1:18" ht="18" customHeight="1" x14ac:dyDescent="0.15">
      <c r="A4757" s="30">
        <v>10</v>
      </c>
      <c r="B4757" s="31" t="s">
        <v>2023</v>
      </c>
      <c r="C4757" s="31">
        <v>6</v>
      </c>
      <c r="D4757" s="31" t="s">
        <v>2474</v>
      </c>
      <c r="E4757" s="31">
        <v>1</v>
      </c>
      <c r="F4757" s="31" t="s">
        <v>2474</v>
      </c>
      <c r="G4757" s="31">
        <v>1</v>
      </c>
      <c r="H4757" s="31" t="s">
        <v>19</v>
      </c>
      <c r="I4757" s="32">
        <v>21</v>
      </c>
      <c r="J4757" s="83" t="s">
        <v>2475</v>
      </c>
      <c r="K4757" s="98">
        <v>173</v>
      </c>
      <c r="L4757" s="98">
        <v>173</v>
      </c>
      <c r="M4757" s="98">
        <f>K4757-L4757</f>
        <v>0</v>
      </c>
      <c r="N4757" s="83" t="s">
        <v>4667</v>
      </c>
      <c r="O4757" s="98">
        <v>102250</v>
      </c>
      <c r="P4757" s="81" t="s">
        <v>4938</v>
      </c>
      <c r="Q4757" s="33"/>
      <c r="R4757" s="39" t="s">
        <v>2383</v>
      </c>
    </row>
    <row r="4758" spans="1:18" ht="18" customHeight="1" x14ac:dyDescent="0.15">
      <c r="A4758" s="30">
        <v>10</v>
      </c>
      <c r="B4758" s="31" t="s">
        <v>2023</v>
      </c>
      <c r="C4758" s="31">
        <v>6</v>
      </c>
      <c r="D4758" s="31" t="s">
        <v>2474</v>
      </c>
      <c r="E4758" s="31">
        <v>1</v>
      </c>
      <c r="F4758" s="31" t="s">
        <v>2474</v>
      </c>
      <c r="G4758" s="31">
        <v>1</v>
      </c>
      <c r="H4758" s="31" t="s">
        <v>19</v>
      </c>
      <c r="I4758" s="31">
        <v>21</v>
      </c>
      <c r="J4758" s="84" t="s">
        <v>2475</v>
      </c>
      <c r="K4758" s="98"/>
      <c r="L4758" s="98"/>
      <c r="M4758" s="98"/>
      <c r="N4758" s="83" t="s">
        <v>2384</v>
      </c>
      <c r="O4758" s="98">
        <v>70000</v>
      </c>
      <c r="P4758" s="81" t="s">
        <v>4941</v>
      </c>
      <c r="Q4758" s="33">
        <v>160</v>
      </c>
      <c r="R4758" s="39" t="s">
        <v>2383</v>
      </c>
    </row>
    <row r="4759" spans="1:18" ht="18" customHeight="1" x14ac:dyDescent="0.15">
      <c r="A4759" s="30">
        <v>10</v>
      </c>
      <c r="B4759" s="31" t="s">
        <v>2023</v>
      </c>
      <c r="C4759" s="31">
        <v>6</v>
      </c>
      <c r="D4759" s="31" t="s">
        <v>2474</v>
      </c>
      <c r="E4759" s="31">
        <v>1</v>
      </c>
      <c r="F4759" s="31" t="s">
        <v>2474</v>
      </c>
      <c r="G4759" s="32">
        <v>2</v>
      </c>
      <c r="H4759" s="32" t="s">
        <v>20</v>
      </c>
      <c r="I4759" s="32"/>
      <c r="J4759" s="83"/>
      <c r="K4759" s="98"/>
      <c r="L4759" s="98"/>
      <c r="M4759" s="98"/>
      <c r="N4759" s="83"/>
      <c r="O4759" s="33"/>
      <c r="P4759" s="81" t="s">
        <v>4932</v>
      </c>
      <c r="Q4759" s="33"/>
      <c r="R4759" s="39" t="s">
        <v>2383</v>
      </c>
    </row>
    <row r="4760" spans="1:18" ht="18" customHeight="1" x14ac:dyDescent="0.15">
      <c r="A4760" s="30">
        <v>10</v>
      </c>
      <c r="B4760" s="31" t="s">
        <v>2023</v>
      </c>
      <c r="C4760" s="31">
        <v>6</v>
      </c>
      <c r="D4760" s="31" t="s">
        <v>2474</v>
      </c>
      <c r="E4760" s="31">
        <v>1</v>
      </c>
      <c r="F4760" s="31" t="s">
        <v>2474</v>
      </c>
      <c r="G4760" s="31">
        <v>2</v>
      </c>
      <c r="H4760" s="31" t="s">
        <v>20</v>
      </c>
      <c r="I4760" s="32">
        <v>3</v>
      </c>
      <c r="J4760" s="83" t="s">
        <v>21</v>
      </c>
      <c r="K4760" s="98">
        <v>12382</v>
      </c>
      <c r="L4760" s="98">
        <v>12300</v>
      </c>
      <c r="M4760" s="98">
        <f>K4760-L4760</f>
        <v>82</v>
      </c>
      <c r="N4760" s="83" t="s">
        <v>70</v>
      </c>
      <c r="O4760" s="98">
        <v>12381600</v>
      </c>
      <c r="P4760" s="81" t="s">
        <v>4935</v>
      </c>
      <c r="Q4760" s="33">
        <v>506</v>
      </c>
      <c r="R4760" s="39" t="s">
        <v>2383</v>
      </c>
    </row>
    <row r="4761" spans="1:18" ht="18" customHeight="1" x14ac:dyDescent="0.15">
      <c r="A4761" s="30">
        <v>10</v>
      </c>
      <c r="B4761" s="31" t="s">
        <v>2023</v>
      </c>
      <c r="C4761" s="31">
        <v>6</v>
      </c>
      <c r="D4761" s="31" t="s">
        <v>2474</v>
      </c>
      <c r="E4761" s="31">
        <v>1</v>
      </c>
      <c r="F4761" s="31" t="s">
        <v>2474</v>
      </c>
      <c r="G4761" s="32">
        <v>3</v>
      </c>
      <c r="H4761" s="32" t="s">
        <v>22</v>
      </c>
      <c r="I4761" s="32"/>
      <c r="J4761" s="83"/>
      <c r="K4761" s="98"/>
      <c r="L4761" s="98"/>
      <c r="M4761" s="98"/>
      <c r="N4761" s="83"/>
      <c r="O4761" s="33"/>
      <c r="P4761" s="81" t="s">
        <v>4936</v>
      </c>
      <c r="Q4761" s="33"/>
      <c r="R4761" s="39" t="s">
        <v>2383</v>
      </c>
    </row>
    <row r="4762" spans="1:18" ht="18" customHeight="1" x14ac:dyDescent="0.15">
      <c r="A4762" s="30">
        <v>10</v>
      </c>
      <c r="B4762" s="31" t="s">
        <v>2023</v>
      </c>
      <c r="C4762" s="31">
        <v>6</v>
      </c>
      <c r="D4762" s="31" t="s">
        <v>2474</v>
      </c>
      <c r="E4762" s="31">
        <v>1</v>
      </c>
      <c r="F4762" s="31" t="s">
        <v>2474</v>
      </c>
      <c r="G4762" s="31">
        <v>3</v>
      </c>
      <c r="H4762" s="31" t="s">
        <v>22</v>
      </c>
      <c r="I4762" s="32">
        <v>31</v>
      </c>
      <c r="J4762" s="83" t="s">
        <v>23</v>
      </c>
      <c r="K4762" s="98">
        <v>78</v>
      </c>
      <c r="L4762" s="98">
        <v>78</v>
      </c>
      <c r="M4762" s="98">
        <f t="shared" ref="M4762:M4768" si="301">K4762-L4762</f>
        <v>0</v>
      </c>
      <c r="N4762" s="83" t="s">
        <v>70</v>
      </c>
      <c r="O4762" s="98">
        <v>78000</v>
      </c>
      <c r="P4762" s="81" t="s">
        <v>4935</v>
      </c>
      <c r="Q4762" s="33">
        <v>506</v>
      </c>
      <c r="R4762" s="39" t="s">
        <v>2383</v>
      </c>
    </row>
    <row r="4763" spans="1:18" ht="18" customHeight="1" x14ac:dyDescent="0.15">
      <c r="A4763" s="30">
        <v>10</v>
      </c>
      <c r="B4763" s="31" t="s">
        <v>2023</v>
      </c>
      <c r="C4763" s="31">
        <v>6</v>
      </c>
      <c r="D4763" s="31" t="s">
        <v>2474</v>
      </c>
      <c r="E4763" s="31">
        <v>1</v>
      </c>
      <c r="F4763" s="31" t="s">
        <v>2474</v>
      </c>
      <c r="G4763" s="31">
        <v>3</v>
      </c>
      <c r="H4763" s="31" t="s">
        <v>22</v>
      </c>
      <c r="I4763" s="32">
        <v>33</v>
      </c>
      <c r="J4763" s="83" t="s">
        <v>24</v>
      </c>
      <c r="K4763" s="98">
        <v>256</v>
      </c>
      <c r="L4763" s="98">
        <v>291</v>
      </c>
      <c r="M4763" s="98">
        <f t="shared" si="301"/>
        <v>-35</v>
      </c>
      <c r="N4763" s="83" t="s">
        <v>70</v>
      </c>
      <c r="O4763" s="98">
        <v>255600</v>
      </c>
      <c r="P4763" s="81" t="s">
        <v>4882</v>
      </c>
      <c r="Q4763" s="33"/>
      <c r="R4763" s="39" t="s">
        <v>2383</v>
      </c>
    </row>
    <row r="4764" spans="1:18" ht="18" customHeight="1" x14ac:dyDescent="0.15">
      <c r="A4764" s="30">
        <v>10</v>
      </c>
      <c r="B4764" s="31" t="s">
        <v>2023</v>
      </c>
      <c r="C4764" s="31">
        <v>6</v>
      </c>
      <c r="D4764" s="31" t="s">
        <v>2474</v>
      </c>
      <c r="E4764" s="31">
        <v>1</v>
      </c>
      <c r="F4764" s="31" t="s">
        <v>2474</v>
      </c>
      <c r="G4764" s="31">
        <v>3</v>
      </c>
      <c r="H4764" s="31" t="s">
        <v>22</v>
      </c>
      <c r="I4764" s="32">
        <v>35</v>
      </c>
      <c r="J4764" s="83" t="s">
        <v>25</v>
      </c>
      <c r="K4764" s="98">
        <v>240</v>
      </c>
      <c r="L4764" s="98">
        <v>240</v>
      </c>
      <c r="M4764" s="98">
        <f t="shared" si="301"/>
        <v>0</v>
      </c>
      <c r="N4764" s="83" t="s">
        <v>4668</v>
      </c>
      <c r="O4764" s="98">
        <v>240000</v>
      </c>
      <c r="P4764" s="81"/>
      <c r="Q4764" s="33"/>
      <c r="R4764" s="39" t="s">
        <v>2383</v>
      </c>
    </row>
    <row r="4765" spans="1:18" ht="18" customHeight="1" x14ac:dyDescent="0.15">
      <c r="A4765" s="30">
        <v>10</v>
      </c>
      <c r="B4765" s="31" t="s">
        <v>2023</v>
      </c>
      <c r="C4765" s="31">
        <v>6</v>
      </c>
      <c r="D4765" s="31" t="s">
        <v>2474</v>
      </c>
      <c r="E4765" s="31">
        <v>1</v>
      </c>
      <c r="F4765" s="31" t="s">
        <v>2474</v>
      </c>
      <c r="G4765" s="31">
        <v>3</v>
      </c>
      <c r="H4765" s="31" t="s">
        <v>22</v>
      </c>
      <c r="I4765" s="32">
        <v>38</v>
      </c>
      <c r="J4765" s="83" t="s">
        <v>74</v>
      </c>
      <c r="K4765" s="98">
        <v>714</v>
      </c>
      <c r="L4765" s="98">
        <v>1286</v>
      </c>
      <c r="M4765" s="98">
        <f t="shared" si="301"/>
        <v>-572</v>
      </c>
      <c r="N4765" s="83" t="s">
        <v>70</v>
      </c>
      <c r="O4765" s="98">
        <v>714000</v>
      </c>
      <c r="P4765" s="81"/>
      <c r="Q4765" s="33"/>
      <c r="R4765" s="39" t="s">
        <v>2383</v>
      </c>
    </row>
    <row r="4766" spans="1:18" ht="18" customHeight="1" x14ac:dyDescent="0.15">
      <c r="A4766" s="30">
        <v>10</v>
      </c>
      <c r="B4766" s="31" t="s">
        <v>2023</v>
      </c>
      <c r="C4766" s="31">
        <v>6</v>
      </c>
      <c r="D4766" s="31" t="s">
        <v>2474</v>
      </c>
      <c r="E4766" s="31">
        <v>1</v>
      </c>
      <c r="F4766" s="31" t="s">
        <v>2474</v>
      </c>
      <c r="G4766" s="31">
        <v>3</v>
      </c>
      <c r="H4766" s="31" t="s">
        <v>22</v>
      </c>
      <c r="I4766" s="32">
        <v>39</v>
      </c>
      <c r="J4766" s="83" t="s">
        <v>26</v>
      </c>
      <c r="K4766" s="98">
        <v>2977</v>
      </c>
      <c r="L4766" s="98">
        <v>2982</v>
      </c>
      <c r="M4766" s="98">
        <f t="shared" si="301"/>
        <v>-5</v>
      </c>
      <c r="N4766" s="83" t="s">
        <v>70</v>
      </c>
      <c r="O4766" s="98">
        <v>2976570</v>
      </c>
      <c r="P4766" s="81"/>
      <c r="Q4766" s="33"/>
      <c r="R4766" s="39" t="s">
        <v>2383</v>
      </c>
    </row>
    <row r="4767" spans="1:18" ht="18" customHeight="1" x14ac:dyDescent="0.15">
      <c r="A4767" s="30">
        <v>10</v>
      </c>
      <c r="B4767" s="31" t="s">
        <v>2023</v>
      </c>
      <c r="C4767" s="31">
        <v>6</v>
      </c>
      <c r="D4767" s="31" t="s">
        <v>2474</v>
      </c>
      <c r="E4767" s="31">
        <v>1</v>
      </c>
      <c r="F4767" s="31" t="s">
        <v>2474</v>
      </c>
      <c r="G4767" s="31">
        <v>3</v>
      </c>
      <c r="H4767" s="31" t="s">
        <v>22</v>
      </c>
      <c r="I4767" s="32">
        <v>40</v>
      </c>
      <c r="J4767" s="83" t="s">
        <v>27</v>
      </c>
      <c r="K4767" s="98">
        <v>2106</v>
      </c>
      <c r="L4767" s="98">
        <v>2053</v>
      </c>
      <c r="M4767" s="98">
        <f t="shared" si="301"/>
        <v>53</v>
      </c>
      <c r="N4767" s="83" t="s">
        <v>70</v>
      </c>
      <c r="O4767" s="98">
        <v>2105916</v>
      </c>
      <c r="P4767" s="81"/>
      <c r="Q4767" s="33"/>
      <c r="R4767" s="39" t="s">
        <v>2383</v>
      </c>
    </row>
    <row r="4768" spans="1:18" ht="18" customHeight="1" x14ac:dyDescent="0.15">
      <c r="A4768" s="30">
        <v>10</v>
      </c>
      <c r="B4768" s="31" t="s">
        <v>2023</v>
      </c>
      <c r="C4768" s="31">
        <v>6</v>
      </c>
      <c r="D4768" s="31" t="s">
        <v>2474</v>
      </c>
      <c r="E4768" s="31">
        <v>1</v>
      </c>
      <c r="F4768" s="31" t="s">
        <v>2474</v>
      </c>
      <c r="G4768" s="31">
        <v>3</v>
      </c>
      <c r="H4768" s="31" t="s">
        <v>22</v>
      </c>
      <c r="I4768" s="32">
        <v>41</v>
      </c>
      <c r="J4768" s="83" t="s">
        <v>75</v>
      </c>
      <c r="K4768" s="98">
        <v>163</v>
      </c>
      <c r="L4768" s="98">
        <v>163</v>
      </c>
      <c r="M4768" s="98">
        <f t="shared" si="301"/>
        <v>0</v>
      </c>
      <c r="N4768" s="83" t="s">
        <v>70</v>
      </c>
      <c r="O4768" s="98">
        <v>162600</v>
      </c>
      <c r="P4768" s="81"/>
      <c r="Q4768" s="33"/>
      <c r="R4768" s="39" t="s">
        <v>2383</v>
      </c>
    </row>
    <row r="4769" spans="1:18" ht="18" customHeight="1" x14ac:dyDescent="0.15">
      <c r="A4769" s="30">
        <v>10</v>
      </c>
      <c r="B4769" s="31" t="s">
        <v>2023</v>
      </c>
      <c r="C4769" s="31">
        <v>6</v>
      </c>
      <c r="D4769" s="31" t="s">
        <v>2474</v>
      </c>
      <c r="E4769" s="31">
        <v>1</v>
      </c>
      <c r="F4769" s="31" t="s">
        <v>2474</v>
      </c>
      <c r="G4769" s="32">
        <v>4</v>
      </c>
      <c r="H4769" s="32" t="s">
        <v>28</v>
      </c>
      <c r="I4769" s="32"/>
      <c r="J4769" s="83"/>
      <c r="K4769" s="98"/>
      <c r="L4769" s="98"/>
      <c r="M4769" s="98"/>
      <c r="N4769" s="83"/>
      <c r="O4769" s="33"/>
      <c r="P4769" s="81"/>
      <c r="Q4769" s="33"/>
      <c r="R4769" s="39" t="s">
        <v>2383</v>
      </c>
    </row>
    <row r="4770" spans="1:18" ht="18" customHeight="1" x14ac:dyDescent="0.15">
      <c r="A4770" s="30">
        <v>10</v>
      </c>
      <c r="B4770" s="31" t="s">
        <v>2023</v>
      </c>
      <c r="C4770" s="31">
        <v>6</v>
      </c>
      <c r="D4770" s="31" t="s">
        <v>2474</v>
      </c>
      <c r="E4770" s="31">
        <v>1</v>
      </c>
      <c r="F4770" s="31" t="s">
        <v>2474</v>
      </c>
      <c r="G4770" s="31">
        <v>4</v>
      </c>
      <c r="H4770" s="31" t="s">
        <v>28</v>
      </c>
      <c r="I4770" s="32">
        <v>31</v>
      </c>
      <c r="J4770" s="83" t="s">
        <v>29</v>
      </c>
      <c r="K4770" s="98">
        <v>3845</v>
      </c>
      <c r="L4770" s="98">
        <v>3878</v>
      </c>
      <c r="M4770" s="98">
        <f t="shared" ref="M4770:M4771" si="302">K4770-L4770</f>
        <v>-33</v>
      </c>
      <c r="N4770" s="83" t="s">
        <v>70</v>
      </c>
      <c r="O4770" s="98">
        <v>3844176</v>
      </c>
      <c r="P4770" s="81"/>
      <c r="Q4770" s="33"/>
      <c r="R4770" s="39" t="s">
        <v>2383</v>
      </c>
    </row>
    <row r="4771" spans="1:18" ht="18" customHeight="1" x14ac:dyDescent="0.15">
      <c r="A4771" s="30">
        <v>10</v>
      </c>
      <c r="B4771" s="31" t="s">
        <v>2023</v>
      </c>
      <c r="C4771" s="31">
        <v>6</v>
      </c>
      <c r="D4771" s="31" t="s">
        <v>2474</v>
      </c>
      <c r="E4771" s="31">
        <v>1</v>
      </c>
      <c r="F4771" s="31" t="s">
        <v>2474</v>
      </c>
      <c r="G4771" s="31">
        <v>4</v>
      </c>
      <c r="H4771" s="31" t="s">
        <v>28</v>
      </c>
      <c r="I4771" s="32">
        <v>41</v>
      </c>
      <c r="J4771" s="83" t="s">
        <v>149</v>
      </c>
      <c r="K4771" s="98">
        <v>652</v>
      </c>
      <c r="L4771" s="98">
        <v>652</v>
      </c>
      <c r="M4771" s="98">
        <f t="shared" si="302"/>
        <v>0</v>
      </c>
      <c r="N4771" s="83" t="s">
        <v>2476</v>
      </c>
      <c r="O4771" s="98"/>
      <c r="P4771" s="81"/>
      <c r="Q4771" s="33"/>
      <c r="R4771" s="39" t="s">
        <v>2383</v>
      </c>
    </row>
    <row r="4772" spans="1:18" ht="18" customHeight="1" x14ac:dyDescent="0.15">
      <c r="A4772" s="30">
        <v>10</v>
      </c>
      <c r="B4772" s="31" t="s">
        <v>2023</v>
      </c>
      <c r="C4772" s="31">
        <v>6</v>
      </c>
      <c r="D4772" s="31" t="s">
        <v>2474</v>
      </c>
      <c r="E4772" s="31">
        <v>1</v>
      </c>
      <c r="F4772" s="31" t="s">
        <v>2474</v>
      </c>
      <c r="G4772" s="31">
        <v>4</v>
      </c>
      <c r="H4772" s="31" t="s">
        <v>28</v>
      </c>
      <c r="I4772" s="31">
        <v>41</v>
      </c>
      <c r="J4772" s="84" t="s">
        <v>149</v>
      </c>
      <c r="K4772" s="98"/>
      <c r="L4772" s="98"/>
      <c r="M4772" s="98"/>
      <c r="N4772" s="83" t="s">
        <v>2450</v>
      </c>
      <c r="O4772" s="98"/>
      <c r="P4772" s="81"/>
      <c r="Q4772" s="33"/>
      <c r="R4772" s="39" t="s">
        <v>2383</v>
      </c>
    </row>
    <row r="4773" spans="1:18" ht="18" customHeight="1" x14ac:dyDescent="0.15">
      <c r="A4773" s="30">
        <v>10</v>
      </c>
      <c r="B4773" s="31" t="s">
        <v>2023</v>
      </c>
      <c r="C4773" s="31">
        <v>6</v>
      </c>
      <c r="D4773" s="31" t="s">
        <v>2474</v>
      </c>
      <c r="E4773" s="31">
        <v>1</v>
      </c>
      <c r="F4773" s="31" t="s">
        <v>2474</v>
      </c>
      <c r="G4773" s="31">
        <v>4</v>
      </c>
      <c r="H4773" s="31" t="s">
        <v>28</v>
      </c>
      <c r="I4773" s="31">
        <v>41</v>
      </c>
      <c r="J4773" s="84" t="s">
        <v>149</v>
      </c>
      <c r="K4773" s="98"/>
      <c r="L4773" s="98"/>
      <c r="M4773" s="98"/>
      <c r="N4773" s="83" t="s">
        <v>4669</v>
      </c>
      <c r="O4773" s="98">
        <v>651645</v>
      </c>
      <c r="P4773" s="81"/>
      <c r="Q4773" s="33"/>
      <c r="R4773" s="39" t="s">
        <v>2383</v>
      </c>
    </row>
    <row r="4774" spans="1:18" ht="18" customHeight="1" x14ac:dyDescent="0.15">
      <c r="A4774" s="30">
        <v>10</v>
      </c>
      <c r="B4774" s="31" t="s">
        <v>2023</v>
      </c>
      <c r="C4774" s="31">
        <v>6</v>
      </c>
      <c r="D4774" s="31" t="s">
        <v>2474</v>
      </c>
      <c r="E4774" s="31">
        <v>1</v>
      </c>
      <c r="F4774" s="31" t="s">
        <v>2474</v>
      </c>
      <c r="G4774" s="32">
        <v>7</v>
      </c>
      <c r="H4774" s="32" t="s">
        <v>44</v>
      </c>
      <c r="I4774" s="32"/>
      <c r="J4774" s="83"/>
      <c r="K4774" s="98"/>
      <c r="L4774" s="98"/>
      <c r="M4774" s="98"/>
      <c r="N4774" s="83"/>
      <c r="O4774" s="33"/>
      <c r="P4774" s="81"/>
      <c r="Q4774" s="33"/>
      <c r="R4774" s="39" t="s">
        <v>2383</v>
      </c>
    </row>
    <row r="4775" spans="1:18" ht="18" customHeight="1" x14ac:dyDescent="0.15">
      <c r="A4775" s="30">
        <v>10</v>
      </c>
      <c r="B4775" s="31" t="s">
        <v>2023</v>
      </c>
      <c r="C4775" s="31">
        <v>6</v>
      </c>
      <c r="D4775" s="31" t="s">
        <v>2474</v>
      </c>
      <c r="E4775" s="31">
        <v>1</v>
      </c>
      <c r="F4775" s="31" t="s">
        <v>2474</v>
      </c>
      <c r="G4775" s="31">
        <v>7</v>
      </c>
      <c r="H4775" s="31" t="s">
        <v>44</v>
      </c>
      <c r="I4775" s="32">
        <v>12</v>
      </c>
      <c r="J4775" s="83" t="s">
        <v>2477</v>
      </c>
      <c r="K4775" s="98">
        <v>4050</v>
      </c>
      <c r="L4775" s="98">
        <v>4050</v>
      </c>
      <c r="M4775" s="98">
        <f>K4775-L4775</f>
        <v>0</v>
      </c>
      <c r="N4775" s="83" t="s">
        <v>4670</v>
      </c>
      <c r="O4775" s="98">
        <v>2000000</v>
      </c>
      <c r="P4775" s="81"/>
      <c r="Q4775" s="33"/>
      <c r="R4775" s="39" t="s">
        <v>2383</v>
      </c>
    </row>
    <row r="4776" spans="1:18" ht="18" customHeight="1" x14ac:dyDescent="0.15">
      <c r="A4776" s="30">
        <v>10</v>
      </c>
      <c r="B4776" s="31" t="s">
        <v>2023</v>
      </c>
      <c r="C4776" s="31">
        <v>6</v>
      </c>
      <c r="D4776" s="31" t="s">
        <v>2474</v>
      </c>
      <c r="E4776" s="31">
        <v>1</v>
      </c>
      <c r="F4776" s="31" t="s">
        <v>2474</v>
      </c>
      <c r="G4776" s="31">
        <v>7</v>
      </c>
      <c r="H4776" s="31" t="s">
        <v>44</v>
      </c>
      <c r="I4776" s="31">
        <v>12</v>
      </c>
      <c r="J4776" s="84" t="s">
        <v>2477</v>
      </c>
      <c r="K4776" s="98"/>
      <c r="L4776" s="98"/>
      <c r="M4776" s="98"/>
      <c r="N4776" s="83" t="s">
        <v>4671</v>
      </c>
      <c r="O4776" s="98">
        <v>1650000</v>
      </c>
      <c r="P4776" s="81"/>
      <c r="Q4776" s="33"/>
      <c r="R4776" s="39" t="s">
        <v>2383</v>
      </c>
    </row>
    <row r="4777" spans="1:18" ht="18" customHeight="1" x14ac:dyDescent="0.15">
      <c r="A4777" s="30">
        <v>10</v>
      </c>
      <c r="B4777" s="31" t="s">
        <v>2023</v>
      </c>
      <c r="C4777" s="31">
        <v>6</v>
      </c>
      <c r="D4777" s="31" t="s">
        <v>2474</v>
      </c>
      <c r="E4777" s="31">
        <v>1</v>
      </c>
      <c r="F4777" s="31" t="s">
        <v>2474</v>
      </c>
      <c r="G4777" s="31">
        <v>7</v>
      </c>
      <c r="H4777" s="31" t="s">
        <v>44</v>
      </c>
      <c r="I4777" s="31">
        <v>12</v>
      </c>
      <c r="J4777" s="84" t="s">
        <v>2477</v>
      </c>
      <c r="K4777" s="98"/>
      <c r="L4777" s="98"/>
      <c r="M4777" s="98"/>
      <c r="N4777" s="83" t="s">
        <v>4672</v>
      </c>
      <c r="O4777" s="98">
        <v>400000</v>
      </c>
      <c r="P4777" s="81"/>
      <c r="Q4777" s="33"/>
      <c r="R4777" s="39" t="s">
        <v>2383</v>
      </c>
    </row>
    <row r="4778" spans="1:18" ht="18" customHeight="1" x14ac:dyDescent="0.15">
      <c r="A4778" s="30">
        <v>10</v>
      </c>
      <c r="B4778" s="31" t="s">
        <v>2023</v>
      </c>
      <c r="C4778" s="31">
        <v>6</v>
      </c>
      <c r="D4778" s="31" t="s">
        <v>2474</v>
      </c>
      <c r="E4778" s="31">
        <v>1</v>
      </c>
      <c r="F4778" s="31" t="s">
        <v>2474</v>
      </c>
      <c r="G4778" s="32">
        <v>8</v>
      </c>
      <c r="H4778" s="32" t="s">
        <v>77</v>
      </c>
      <c r="I4778" s="32"/>
      <c r="J4778" s="83"/>
      <c r="K4778" s="98"/>
      <c r="L4778" s="98"/>
      <c r="M4778" s="98"/>
      <c r="N4778" s="83"/>
      <c r="O4778" s="33"/>
      <c r="P4778" s="81"/>
      <c r="Q4778" s="33"/>
      <c r="R4778" s="39" t="s">
        <v>2383</v>
      </c>
    </row>
    <row r="4779" spans="1:18" ht="18" customHeight="1" x14ac:dyDescent="0.15">
      <c r="A4779" s="30">
        <v>10</v>
      </c>
      <c r="B4779" s="31" t="s">
        <v>2023</v>
      </c>
      <c r="C4779" s="31">
        <v>6</v>
      </c>
      <c r="D4779" s="31" t="s">
        <v>2474</v>
      </c>
      <c r="E4779" s="31">
        <v>1</v>
      </c>
      <c r="F4779" s="31" t="s">
        <v>2474</v>
      </c>
      <c r="G4779" s="31">
        <v>8</v>
      </c>
      <c r="H4779" s="31" t="s">
        <v>77</v>
      </c>
      <c r="I4779" s="32">
        <v>11</v>
      </c>
      <c r="J4779" s="83" t="s">
        <v>78</v>
      </c>
      <c r="K4779" s="98">
        <v>22</v>
      </c>
      <c r="L4779" s="98">
        <v>22</v>
      </c>
      <c r="M4779" s="98">
        <f>K4779-L4779</f>
        <v>0</v>
      </c>
      <c r="N4779" s="83" t="s">
        <v>7237</v>
      </c>
      <c r="O4779" s="98">
        <v>15000</v>
      </c>
      <c r="P4779" s="81"/>
      <c r="Q4779" s="33"/>
      <c r="R4779" s="39" t="s">
        <v>2383</v>
      </c>
    </row>
    <row r="4780" spans="1:18" ht="18" customHeight="1" x14ac:dyDescent="0.15">
      <c r="A4780" s="30">
        <v>10</v>
      </c>
      <c r="B4780" s="31" t="s">
        <v>2023</v>
      </c>
      <c r="C4780" s="31">
        <v>6</v>
      </c>
      <c r="D4780" s="31" t="s">
        <v>2474</v>
      </c>
      <c r="E4780" s="31">
        <v>1</v>
      </c>
      <c r="F4780" s="31" t="s">
        <v>2474</v>
      </c>
      <c r="G4780" s="31">
        <v>8</v>
      </c>
      <c r="H4780" s="31" t="s">
        <v>77</v>
      </c>
      <c r="I4780" s="31">
        <v>11</v>
      </c>
      <c r="J4780" s="84" t="s">
        <v>78</v>
      </c>
      <c r="K4780" s="98"/>
      <c r="L4780" s="98"/>
      <c r="M4780" s="98"/>
      <c r="N4780" s="83" t="s">
        <v>4673</v>
      </c>
      <c r="O4780" s="98">
        <v>6700</v>
      </c>
      <c r="P4780" s="81"/>
      <c r="Q4780" s="33"/>
      <c r="R4780" s="39" t="s">
        <v>2383</v>
      </c>
    </row>
    <row r="4781" spans="1:18" ht="18" customHeight="1" x14ac:dyDescent="0.15">
      <c r="A4781" s="30">
        <v>10</v>
      </c>
      <c r="B4781" s="31" t="s">
        <v>2023</v>
      </c>
      <c r="C4781" s="31">
        <v>6</v>
      </c>
      <c r="D4781" s="31" t="s">
        <v>2474</v>
      </c>
      <c r="E4781" s="31">
        <v>1</v>
      </c>
      <c r="F4781" s="31" t="s">
        <v>2474</v>
      </c>
      <c r="G4781" s="31">
        <v>8</v>
      </c>
      <c r="H4781" s="31" t="s">
        <v>77</v>
      </c>
      <c r="I4781" s="32">
        <v>31</v>
      </c>
      <c r="J4781" s="83" t="s">
        <v>2478</v>
      </c>
      <c r="K4781" s="98">
        <v>21</v>
      </c>
      <c r="L4781" s="98">
        <v>37</v>
      </c>
      <c r="M4781" s="98">
        <f>K4781-L4781</f>
        <v>-16</v>
      </c>
      <c r="N4781" s="83" t="s">
        <v>4674</v>
      </c>
      <c r="O4781" s="98">
        <v>11000</v>
      </c>
      <c r="P4781" s="81"/>
      <c r="Q4781" s="33"/>
      <c r="R4781" s="39" t="s">
        <v>2383</v>
      </c>
    </row>
    <row r="4782" spans="1:18" ht="18" customHeight="1" x14ac:dyDescent="0.15">
      <c r="A4782" s="30">
        <v>10</v>
      </c>
      <c r="B4782" s="31" t="s">
        <v>2023</v>
      </c>
      <c r="C4782" s="31">
        <v>6</v>
      </c>
      <c r="D4782" s="31" t="s">
        <v>2474</v>
      </c>
      <c r="E4782" s="31">
        <v>1</v>
      </c>
      <c r="F4782" s="31" t="s">
        <v>2474</v>
      </c>
      <c r="G4782" s="31">
        <v>8</v>
      </c>
      <c r="H4782" s="31" t="s">
        <v>77</v>
      </c>
      <c r="I4782" s="31">
        <v>31</v>
      </c>
      <c r="J4782" s="84" t="s">
        <v>2478</v>
      </c>
      <c r="K4782" s="98"/>
      <c r="L4782" s="98"/>
      <c r="M4782" s="98"/>
      <c r="N4782" s="83" t="s">
        <v>4675</v>
      </c>
      <c r="O4782" s="98">
        <v>7000</v>
      </c>
      <c r="P4782" s="81"/>
      <c r="Q4782" s="33"/>
      <c r="R4782" s="39" t="s">
        <v>2383</v>
      </c>
    </row>
    <row r="4783" spans="1:18" ht="18" customHeight="1" x14ac:dyDescent="0.15">
      <c r="A4783" s="30">
        <v>10</v>
      </c>
      <c r="B4783" s="31" t="s">
        <v>2023</v>
      </c>
      <c r="C4783" s="31">
        <v>6</v>
      </c>
      <c r="D4783" s="31" t="s">
        <v>2474</v>
      </c>
      <c r="E4783" s="31">
        <v>1</v>
      </c>
      <c r="F4783" s="31" t="s">
        <v>2474</v>
      </c>
      <c r="G4783" s="31">
        <v>8</v>
      </c>
      <c r="H4783" s="31" t="s">
        <v>77</v>
      </c>
      <c r="I4783" s="31">
        <v>31</v>
      </c>
      <c r="J4783" s="84" t="s">
        <v>2478</v>
      </c>
      <c r="K4783" s="98"/>
      <c r="L4783" s="98"/>
      <c r="M4783" s="98"/>
      <c r="N4783" s="83" t="s">
        <v>4676</v>
      </c>
      <c r="O4783" s="98">
        <v>2800</v>
      </c>
      <c r="P4783" s="81"/>
      <c r="Q4783" s="33"/>
      <c r="R4783" s="39" t="s">
        <v>2383</v>
      </c>
    </row>
    <row r="4784" spans="1:18" ht="18" customHeight="1" x14ac:dyDescent="0.15">
      <c r="A4784" s="30">
        <v>10</v>
      </c>
      <c r="B4784" s="31" t="s">
        <v>2023</v>
      </c>
      <c r="C4784" s="31">
        <v>6</v>
      </c>
      <c r="D4784" s="31" t="s">
        <v>2474</v>
      </c>
      <c r="E4784" s="31">
        <v>1</v>
      </c>
      <c r="F4784" s="31" t="s">
        <v>2474</v>
      </c>
      <c r="G4784" s="32">
        <v>9</v>
      </c>
      <c r="H4784" s="32" t="s">
        <v>30</v>
      </c>
      <c r="I4784" s="32"/>
      <c r="J4784" s="83"/>
      <c r="K4784" s="98"/>
      <c r="L4784" s="98"/>
      <c r="M4784" s="98"/>
      <c r="N4784" s="83"/>
      <c r="O4784" s="33"/>
      <c r="P4784" s="81"/>
      <c r="Q4784" s="33"/>
      <c r="R4784" s="39" t="s">
        <v>2383</v>
      </c>
    </row>
    <row r="4785" spans="1:18" ht="18" customHeight="1" x14ac:dyDescent="0.15">
      <c r="A4785" s="30">
        <v>10</v>
      </c>
      <c r="B4785" s="31" t="s">
        <v>2023</v>
      </c>
      <c r="C4785" s="31">
        <v>6</v>
      </c>
      <c r="D4785" s="31" t="s">
        <v>2474</v>
      </c>
      <c r="E4785" s="31">
        <v>1</v>
      </c>
      <c r="F4785" s="31" t="s">
        <v>2474</v>
      </c>
      <c r="G4785" s="31">
        <v>9</v>
      </c>
      <c r="H4785" s="31" t="s">
        <v>30</v>
      </c>
      <c r="I4785" s="32">
        <v>1</v>
      </c>
      <c r="J4785" s="83" t="s">
        <v>80</v>
      </c>
      <c r="K4785" s="98">
        <v>2</v>
      </c>
      <c r="L4785" s="98">
        <v>2</v>
      </c>
      <c r="M4785" s="98">
        <f t="shared" ref="M4785:M4786" si="303">K4785-L4785</f>
        <v>0</v>
      </c>
      <c r="N4785" s="83" t="s">
        <v>4677</v>
      </c>
      <c r="O4785" s="98">
        <v>1125</v>
      </c>
      <c r="P4785" s="81"/>
      <c r="Q4785" s="33"/>
      <c r="R4785" s="39" t="s">
        <v>2383</v>
      </c>
    </row>
    <row r="4786" spans="1:18" ht="18" customHeight="1" x14ac:dyDescent="0.15">
      <c r="A4786" s="30">
        <v>10</v>
      </c>
      <c r="B4786" s="31" t="s">
        <v>2023</v>
      </c>
      <c r="C4786" s="31">
        <v>6</v>
      </c>
      <c r="D4786" s="31" t="s">
        <v>2474</v>
      </c>
      <c r="E4786" s="31">
        <v>1</v>
      </c>
      <c r="F4786" s="31" t="s">
        <v>2474</v>
      </c>
      <c r="G4786" s="31">
        <v>9</v>
      </c>
      <c r="H4786" s="31" t="s">
        <v>30</v>
      </c>
      <c r="I4786" s="32">
        <v>2</v>
      </c>
      <c r="J4786" s="83" t="s">
        <v>31</v>
      </c>
      <c r="K4786" s="98">
        <v>110</v>
      </c>
      <c r="L4786" s="98">
        <v>110</v>
      </c>
      <c r="M4786" s="98">
        <f t="shared" si="303"/>
        <v>0</v>
      </c>
      <c r="N4786" s="83" t="s">
        <v>4678</v>
      </c>
      <c r="O4786" s="98">
        <v>14400</v>
      </c>
      <c r="P4786" s="81"/>
      <c r="Q4786" s="33"/>
      <c r="R4786" s="39" t="s">
        <v>2383</v>
      </c>
    </row>
    <row r="4787" spans="1:18" ht="18" customHeight="1" x14ac:dyDescent="0.15">
      <c r="A4787" s="30">
        <v>10</v>
      </c>
      <c r="B4787" s="31" t="s">
        <v>2023</v>
      </c>
      <c r="C4787" s="31">
        <v>6</v>
      </c>
      <c r="D4787" s="31" t="s">
        <v>2474</v>
      </c>
      <c r="E4787" s="31">
        <v>1</v>
      </c>
      <c r="F4787" s="31" t="s">
        <v>2474</v>
      </c>
      <c r="G4787" s="31">
        <v>9</v>
      </c>
      <c r="H4787" s="31" t="s">
        <v>30</v>
      </c>
      <c r="I4787" s="31">
        <v>2</v>
      </c>
      <c r="J4787" s="84" t="s">
        <v>31</v>
      </c>
      <c r="K4787" s="98"/>
      <c r="L4787" s="98"/>
      <c r="M4787" s="98"/>
      <c r="N4787" s="83" t="s">
        <v>2479</v>
      </c>
      <c r="O4787" s="98">
        <v>90000</v>
      </c>
      <c r="P4787" s="81"/>
      <c r="Q4787" s="33"/>
      <c r="R4787" s="39" t="s">
        <v>2383</v>
      </c>
    </row>
    <row r="4788" spans="1:18" ht="18" customHeight="1" x14ac:dyDescent="0.15">
      <c r="A4788" s="30">
        <v>10</v>
      </c>
      <c r="B4788" s="31" t="s">
        <v>2023</v>
      </c>
      <c r="C4788" s="31">
        <v>6</v>
      </c>
      <c r="D4788" s="31" t="s">
        <v>2474</v>
      </c>
      <c r="E4788" s="31">
        <v>1</v>
      </c>
      <c r="F4788" s="31" t="s">
        <v>2474</v>
      </c>
      <c r="G4788" s="31">
        <v>9</v>
      </c>
      <c r="H4788" s="31" t="s">
        <v>30</v>
      </c>
      <c r="I4788" s="31">
        <v>2</v>
      </c>
      <c r="J4788" s="84" t="s">
        <v>31</v>
      </c>
      <c r="K4788" s="98"/>
      <c r="L4788" s="98"/>
      <c r="M4788" s="98"/>
      <c r="N4788" s="83" t="s">
        <v>2480</v>
      </c>
      <c r="O4788" s="98">
        <v>5000</v>
      </c>
      <c r="P4788" s="81"/>
      <c r="Q4788" s="33"/>
      <c r="R4788" s="39" t="s">
        <v>2383</v>
      </c>
    </row>
    <row r="4789" spans="1:18" ht="18" customHeight="1" x14ac:dyDescent="0.15">
      <c r="A4789" s="30">
        <v>10</v>
      </c>
      <c r="B4789" s="31" t="s">
        <v>2023</v>
      </c>
      <c r="C4789" s="31">
        <v>6</v>
      </c>
      <c r="D4789" s="31" t="s">
        <v>2474</v>
      </c>
      <c r="E4789" s="31">
        <v>1</v>
      </c>
      <c r="F4789" s="31" t="s">
        <v>2474</v>
      </c>
      <c r="G4789" s="31">
        <v>9</v>
      </c>
      <c r="H4789" s="31" t="s">
        <v>30</v>
      </c>
      <c r="I4789" s="32">
        <v>3</v>
      </c>
      <c r="J4789" s="83" t="s">
        <v>32</v>
      </c>
      <c r="K4789" s="98">
        <v>27</v>
      </c>
      <c r="L4789" s="98">
        <v>27</v>
      </c>
      <c r="M4789" s="98">
        <f>K4789-L4789</f>
        <v>0</v>
      </c>
      <c r="N4789" s="83" t="s">
        <v>4679</v>
      </c>
      <c r="O4789" s="98">
        <v>27000</v>
      </c>
      <c r="P4789" s="81"/>
      <c r="Q4789" s="33"/>
      <c r="R4789" s="39" t="s">
        <v>2383</v>
      </c>
    </row>
    <row r="4790" spans="1:18" ht="18" customHeight="1" x14ac:dyDescent="0.15">
      <c r="A4790" s="30">
        <v>10</v>
      </c>
      <c r="B4790" s="31" t="s">
        <v>2023</v>
      </c>
      <c r="C4790" s="31">
        <v>6</v>
      </c>
      <c r="D4790" s="31" t="s">
        <v>2474</v>
      </c>
      <c r="E4790" s="31">
        <v>1</v>
      </c>
      <c r="F4790" s="31" t="s">
        <v>2474</v>
      </c>
      <c r="G4790" s="32">
        <v>11</v>
      </c>
      <c r="H4790" s="32" t="s">
        <v>33</v>
      </c>
      <c r="I4790" s="32"/>
      <c r="J4790" s="83"/>
      <c r="K4790" s="98"/>
      <c r="L4790" s="98"/>
      <c r="M4790" s="98"/>
      <c r="N4790" s="83"/>
      <c r="O4790" s="33"/>
      <c r="P4790" s="81"/>
      <c r="Q4790" s="33"/>
      <c r="R4790" s="39" t="s">
        <v>2383</v>
      </c>
    </row>
    <row r="4791" spans="1:18" ht="18" customHeight="1" x14ac:dyDescent="0.15">
      <c r="A4791" s="30">
        <v>10</v>
      </c>
      <c r="B4791" s="31" t="s">
        <v>2023</v>
      </c>
      <c r="C4791" s="31">
        <v>6</v>
      </c>
      <c r="D4791" s="31" t="s">
        <v>2474</v>
      </c>
      <c r="E4791" s="31">
        <v>1</v>
      </c>
      <c r="F4791" s="31" t="s">
        <v>2474</v>
      </c>
      <c r="G4791" s="31">
        <v>11</v>
      </c>
      <c r="H4791" s="31" t="s">
        <v>33</v>
      </c>
      <c r="I4791" s="32">
        <v>1</v>
      </c>
      <c r="J4791" s="83" t="s">
        <v>34</v>
      </c>
      <c r="K4791" s="98">
        <v>556</v>
      </c>
      <c r="L4791" s="98">
        <v>596</v>
      </c>
      <c r="M4791" s="98">
        <f>K4791-L4791</f>
        <v>-40</v>
      </c>
      <c r="N4791" s="83" t="s">
        <v>2481</v>
      </c>
      <c r="O4791" s="98">
        <v>120000</v>
      </c>
      <c r="P4791" s="81"/>
      <c r="Q4791" s="33"/>
      <c r="R4791" s="39" t="s">
        <v>2383</v>
      </c>
    </row>
    <row r="4792" spans="1:18" ht="18" customHeight="1" x14ac:dyDescent="0.15">
      <c r="A4792" s="30">
        <v>10</v>
      </c>
      <c r="B4792" s="31" t="s">
        <v>2023</v>
      </c>
      <c r="C4792" s="31">
        <v>6</v>
      </c>
      <c r="D4792" s="31" t="s">
        <v>2474</v>
      </c>
      <c r="E4792" s="31">
        <v>1</v>
      </c>
      <c r="F4792" s="31" t="s">
        <v>2474</v>
      </c>
      <c r="G4792" s="31">
        <v>11</v>
      </c>
      <c r="H4792" s="31" t="s">
        <v>33</v>
      </c>
      <c r="I4792" s="31">
        <v>1</v>
      </c>
      <c r="J4792" s="84" t="s">
        <v>34</v>
      </c>
      <c r="K4792" s="98"/>
      <c r="L4792" s="98"/>
      <c r="M4792" s="98"/>
      <c r="N4792" s="83" t="s">
        <v>4680</v>
      </c>
      <c r="O4792" s="98">
        <v>96000</v>
      </c>
      <c r="P4792" s="81"/>
      <c r="Q4792" s="33"/>
      <c r="R4792" s="39" t="s">
        <v>2383</v>
      </c>
    </row>
    <row r="4793" spans="1:18" ht="18" customHeight="1" x14ac:dyDescent="0.15">
      <c r="A4793" s="30">
        <v>10</v>
      </c>
      <c r="B4793" s="31" t="s">
        <v>2023</v>
      </c>
      <c r="C4793" s="31">
        <v>6</v>
      </c>
      <c r="D4793" s="31" t="s">
        <v>2474</v>
      </c>
      <c r="E4793" s="31">
        <v>1</v>
      </c>
      <c r="F4793" s="31" t="s">
        <v>2474</v>
      </c>
      <c r="G4793" s="31">
        <v>11</v>
      </c>
      <c r="H4793" s="31" t="s">
        <v>33</v>
      </c>
      <c r="I4793" s="31">
        <v>1</v>
      </c>
      <c r="J4793" s="84" t="s">
        <v>34</v>
      </c>
      <c r="K4793" s="98"/>
      <c r="L4793" s="98"/>
      <c r="M4793" s="98"/>
      <c r="N4793" s="83" t="s">
        <v>2482</v>
      </c>
      <c r="O4793" s="98">
        <v>50000</v>
      </c>
      <c r="P4793" s="81"/>
      <c r="Q4793" s="33"/>
      <c r="R4793" s="39" t="s">
        <v>2383</v>
      </c>
    </row>
    <row r="4794" spans="1:18" ht="18" customHeight="1" x14ac:dyDescent="0.15">
      <c r="A4794" s="30">
        <v>10</v>
      </c>
      <c r="B4794" s="31" t="s">
        <v>2023</v>
      </c>
      <c r="C4794" s="31">
        <v>6</v>
      </c>
      <c r="D4794" s="31" t="s">
        <v>2474</v>
      </c>
      <c r="E4794" s="31">
        <v>1</v>
      </c>
      <c r="F4794" s="31" t="s">
        <v>2474</v>
      </c>
      <c r="G4794" s="31">
        <v>11</v>
      </c>
      <c r="H4794" s="31" t="s">
        <v>33</v>
      </c>
      <c r="I4794" s="31">
        <v>1</v>
      </c>
      <c r="J4794" s="84" t="s">
        <v>34</v>
      </c>
      <c r="K4794" s="98"/>
      <c r="L4794" s="98"/>
      <c r="M4794" s="98"/>
      <c r="N4794" s="83" t="s">
        <v>2483</v>
      </c>
      <c r="O4794" s="98">
        <v>50000</v>
      </c>
      <c r="P4794" s="81"/>
      <c r="Q4794" s="33"/>
      <c r="R4794" s="39" t="s">
        <v>2383</v>
      </c>
    </row>
    <row r="4795" spans="1:18" ht="18" customHeight="1" x14ac:dyDescent="0.15">
      <c r="A4795" s="30">
        <v>10</v>
      </c>
      <c r="B4795" s="31" t="s">
        <v>2023</v>
      </c>
      <c r="C4795" s="31">
        <v>6</v>
      </c>
      <c r="D4795" s="31" t="s">
        <v>2474</v>
      </c>
      <c r="E4795" s="31">
        <v>1</v>
      </c>
      <c r="F4795" s="31" t="s">
        <v>2474</v>
      </c>
      <c r="G4795" s="31">
        <v>11</v>
      </c>
      <c r="H4795" s="31" t="s">
        <v>33</v>
      </c>
      <c r="I4795" s="31">
        <v>1</v>
      </c>
      <c r="J4795" s="84" t="s">
        <v>34</v>
      </c>
      <c r="K4795" s="98"/>
      <c r="L4795" s="98"/>
      <c r="M4795" s="98"/>
      <c r="N4795" s="83" t="s">
        <v>2484</v>
      </c>
      <c r="O4795" s="98">
        <v>100000</v>
      </c>
      <c r="P4795" s="81"/>
      <c r="Q4795" s="33"/>
      <c r="R4795" s="39" t="s">
        <v>2383</v>
      </c>
    </row>
    <row r="4796" spans="1:18" ht="18" customHeight="1" x14ac:dyDescent="0.15">
      <c r="A4796" s="30">
        <v>10</v>
      </c>
      <c r="B4796" s="31" t="s">
        <v>2023</v>
      </c>
      <c r="C4796" s="31">
        <v>6</v>
      </c>
      <c r="D4796" s="31" t="s">
        <v>2474</v>
      </c>
      <c r="E4796" s="31">
        <v>1</v>
      </c>
      <c r="F4796" s="31" t="s">
        <v>2474</v>
      </c>
      <c r="G4796" s="31">
        <v>11</v>
      </c>
      <c r="H4796" s="31" t="s">
        <v>33</v>
      </c>
      <c r="I4796" s="31">
        <v>1</v>
      </c>
      <c r="J4796" s="84" t="s">
        <v>34</v>
      </c>
      <c r="K4796" s="98"/>
      <c r="L4796" s="98"/>
      <c r="M4796" s="98"/>
      <c r="N4796" s="83" t="s">
        <v>2485</v>
      </c>
      <c r="O4796" s="98">
        <v>80000</v>
      </c>
      <c r="P4796" s="81"/>
      <c r="Q4796" s="33"/>
      <c r="R4796" s="39" t="s">
        <v>2383</v>
      </c>
    </row>
    <row r="4797" spans="1:18" ht="18" customHeight="1" x14ac:dyDescent="0.15">
      <c r="A4797" s="30">
        <v>10</v>
      </c>
      <c r="B4797" s="31" t="s">
        <v>2023</v>
      </c>
      <c r="C4797" s="31">
        <v>6</v>
      </c>
      <c r="D4797" s="31" t="s">
        <v>2474</v>
      </c>
      <c r="E4797" s="31">
        <v>1</v>
      </c>
      <c r="F4797" s="31" t="s">
        <v>2474</v>
      </c>
      <c r="G4797" s="31">
        <v>11</v>
      </c>
      <c r="H4797" s="31" t="s">
        <v>33</v>
      </c>
      <c r="I4797" s="31">
        <v>1</v>
      </c>
      <c r="J4797" s="84" t="s">
        <v>34</v>
      </c>
      <c r="K4797" s="98"/>
      <c r="L4797" s="98"/>
      <c r="M4797" s="98"/>
      <c r="N4797" s="83" t="s">
        <v>2486</v>
      </c>
      <c r="O4797" s="98">
        <v>60000</v>
      </c>
      <c r="P4797" s="81"/>
      <c r="Q4797" s="33"/>
      <c r="R4797" s="39" t="s">
        <v>2383</v>
      </c>
    </row>
    <row r="4798" spans="1:18" ht="18" customHeight="1" x14ac:dyDescent="0.15">
      <c r="A4798" s="30">
        <v>10</v>
      </c>
      <c r="B4798" s="31" t="s">
        <v>2023</v>
      </c>
      <c r="C4798" s="31">
        <v>6</v>
      </c>
      <c r="D4798" s="31" t="s">
        <v>2474</v>
      </c>
      <c r="E4798" s="31">
        <v>1</v>
      </c>
      <c r="F4798" s="31" t="s">
        <v>2474</v>
      </c>
      <c r="G4798" s="31">
        <v>11</v>
      </c>
      <c r="H4798" s="31" t="s">
        <v>33</v>
      </c>
      <c r="I4798" s="32">
        <v>2</v>
      </c>
      <c r="J4798" s="83" t="s">
        <v>46</v>
      </c>
      <c r="K4798" s="98">
        <v>248</v>
      </c>
      <c r="L4798" s="98">
        <v>244</v>
      </c>
      <c r="M4798" s="98">
        <f>K4798-L4798</f>
        <v>4</v>
      </c>
      <c r="N4798" s="83" t="s">
        <v>4681</v>
      </c>
      <c r="O4798" s="98">
        <v>24000</v>
      </c>
      <c r="P4798" s="81"/>
      <c r="Q4798" s="33"/>
      <c r="R4798" s="39" t="s">
        <v>2383</v>
      </c>
    </row>
    <row r="4799" spans="1:18" ht="18" customHeight="1" x14ac:dyDescent="0.15">
      <c r="A4799" s="30">
        <v>10</v>
      </c>
      <c r="B4799" s="31" t="s">
        <v>2023</v>
      </c>
      <c r="C4799" s="31">
        <v>6</v>
      </c>
      <c r="D4799" s="31" t="s">
        <v>2474</v>
      </c>
      <c r="E4799" s="31">
        <v>1</v>
      </c>
      <c r="F4799" s="31" t="s">
        <v>2474</v>
      </c>
      <c r="G4799" s="31">
        <v>11</v>
      </c>
      <c r="H4799" s="31" t="s">
        <v>33</v>
      </c>
      <c r="I4799" s="31">
        <v>2</v>
      </c>
      <c r="J4799" s="84" t="s">
        <v>46</v>
      </c>
      <c r="K4799" s="98"/>
      <c r="L4799" s="98"/>
      <c r="M4799" s="98"/>
      <c r="N4799" s="83" t="s">
        <v>4682</v>
      </c>
      <c r="O4799" s="98">
        <v>223200</v>
      </c>
      <c r="P4799" s="81"/>
      <c r="Q4799" s="33"/>
      <c r="R4799" s="39" t="s">
        <v>2383</v>
      </c>
    </row>
    <row r="4800" spans="1:18" ht="18" customHeight="1" x14ac:dyDescent="0.15">
      <c r="A4800" s="30">
        <v>10</v>
      </c>
      <c r="B4800" s="31" t="s">
        <v>2023</v>
      </c>
      <c r="C4800" s="31">
        <v>6</v>
      </c>
      <c r="D4800" s="31" t="s">
        <v>2474</v>
      </c>
      <c r="E4800" s="31">
        <v>1</v>
      </c>
      <c r="F4800" s="31" t="s">
        <v>2474</v>
      </c>
      <c r="G4800" s="31">
        <v>11</v>
      </c>
      <c r="H4800" s="31" t="s">
        <v>33</v>
      </c>
      <c r="I4800" s="32">
        <v>3</v>
      </c>
      <c r="J4800" s="83" t="s">
        <v>35</v>
      </c>
      <c r="K4800" s="98">
        <v>20</v>
      </c>
      <c r="L4800" s="98">
        <v>20</v>
      </c>
      <c r="M4800" s="98">
        <f t="shared" ref="M4800:M4801" si="304">K4800-L4800</f>
        <v>0</v>
      </c>
      <c r="N4800" s="83" t="s">
        <v>2487</v>
      </c>
      <c r="O4800" s="98">
        <v>20000</v>
      </c>
      <c r="P4800" s="81"/>
      <c r="Q4800" s="33"/>
      <c r="R4800" s="39" t="s">
        <v>2383</v>
      </c>
    </row>
    <row r="4801" spans="1:18" ht="18" customHeight="1" x14ac:dyDescent="0.15">
      <c r="A4801" s="30">
        <v>10</v>
      </c>
      <c r="B4801" s="31" t="s">
        <v>2023</v>
      </c>
      <c r="C4801" s="31">
        <v>6</v>
      </c>
      <c r="D4801" s="31" t="s">
        <v>2474</v>
      </c>
      <c r="E4801" s="31">
        <v>1</v>
      </c>
      <c r="F4801" s="31" t="s">
        <v>2474</v>
      </c>
      <c r="G4801" s="31">
        <v>11</v>
      </c>
      <c r="H4801" s="31" t="s">
        <v>33</v>
      </c>
      <c r="I4801" s="32">
        <v>4</v>
      </c>
      <c r="J4801" s="83" t="s">
        <v>111</v>
      </c>
      <c r="K4801" s="98">
        <v>28</v>
      </c>
      <c r="L4801" s="98">
        <v>28</v>
      </c>
      <c r="M4801" s="98">
        <f t="shared" si="304"/>
        <v>0</v>
      </c>
      <c r="N4801" s="83" t="s">
        <v>2488</v>
      </c>
      <c r="O4801" s="98">
        <v>10000</v>
      </c>
      <c r="P4801" s="81"/>
      <c r="Q4801" s="33"/>
      <c r="R4801" s="39" t="s">
        <v>2383</v>
      </c>
    </row>
    <row r="4802" spans="1:18" ht="18" customHeight="1" x14ac:dyDescent="0.15">
      <c r="A4802" s="30">
        <v>10</v>
      </c>
      <c r="B4802" s="31" t="s">
        <v>2023</v>
      </c>
      <c r="C4802" s="31">
        <v>6</v>
      </c>
      <c r="D4802" s="31" t="s">
        <v>2474</v>
      </c>
      <c r="E4802" s="31">
        <v>1</v>
      </c>
      <c r="F4802" s="31" t="s">
        <v>2474</v>
      </c>
      <c r="G4802" s="31">
        <v>11</v>
      </c>
      <c r="H4802" s="31" t="s">
        <v>33</v>
      </c>
      <c r="I4802" s="31">
        <v>4</v>
      </c>
      <c r="J4802" s="84" t="s">
        <v>111</v>
      </c>
      <c r="K4802" s="98"/>
      <c r="L4802" s="98"/>
      <c r="M4802" s="98"/>
      <c r="N4802" s="83" t="s">
        <v>4683</v>
      </c>
      <c r="O4802" s="98">
        <v>12600</v>
      </c>
      <c r="P4802" s="81"/>
      <c r="Q4802" s="33"/>
      <c r="R4802" s="39" t="s">
        <v>2383</v>
      </c>
    </row>
    <row r="4803" spans="1:18" ht="18" customHeight="1" x14ac:dyDescent="0.15">
      <c r="A4803" s="30">
        <v>10</v>
      </c>
      <c r="B4803" s="31" t="s">
        <v>2023</v>
      </c>
      <c r="C4803" s="31">
        <v>6</v>
      </c>
      <c r="D4803" s="31" t="s">
        <v>2474</v>
      </c>
      <c r="E4803" s="31">
        <v>1</v>
      </c>
      <c r="F4803" s="31" t="s">
        <v>2474</v>
      </c>
      <c r="G4803" s="31">
        <v>11</v>
      </c>
      <c r="H4803" s="31" t="s">
        <v>33</v>
      </c>
      <c r="I4803" s="31">
        <v>4</v>
      </c>
      <c r="J4803" s="84" t="s">
        <v>111</v>
      </c>
      <c r="K4803" s="98"/>
      <c r="L4803" s="98"/>
      <c r="M4803" s="98"/>
      <c r="N4803" s="83" t="s">
        <v>2489</v>
      </c>
      <c r="O4803" s="98">
        <v>5000</v>
      </c>
      <c r="P4803" s="81"/>
      <c r="Q4803" s="33"/>
      <c r="R4803" s="39" t="s">
        <v>2383</v>
      </c>
    </row>
    <row r="4804" spans="1:18" ht="18" customHeight="1" x14ac:dyDescent="0.15">
      <c r="A4804" s="30">
        <v>10</v>
      </c>
      <c r="B4804" s="31" t="s">
        <v>2023</v>
      </c>
      <c r="C4804" s="31">
        <v>6</v>
      </c>
      <c r="D4804" s="31" t="s">
        <v>2474</v>
      </c>
      <c r="E4804" s="31">
        <v>1</v>
      </c>
      <c r="F4804" s="31" t="s">
        <v>2474</v>
      </c>
      <c r="G4804" s="31">
        <v>11</v>
      </c>
      <c r="H4804" s="31" t="s">
        <v>33</v>
      </c>
      <c r="I4804" s="32">
        <v>5</v>
      </c>
      <c r="J4804" s="83" t="s">
        <v>47</v>
      </c>
      <c r="K4804" s="98">
        <v>492</v>
      </c>
      <c r="L4804" s="98">
        <v>528</v>
      </c>
      <c r="M4804" s="98">
        <f>K4804-L4804</f>
        <v>-36</v>
      </c>
      <c r="N4804" s="83" t="s">
        <v>3900</v>
      </c>
      <c r="O4804" s="98">
        <v>300000</v>
      </c>
      <c r="P4804" s="81"/>
      <c r="Q4804" s="33"/>
      <c r="R4804" s="39" t="s">
        <v>2383</v>
      </c>
    </row>
    <row r="4805" spans="1:18" ht="18" customHeight="1" x14ac:dyDescent="0.15">
      <c r="A4805" s="30">
        <v>10</v>
      </c>
      <c r="B4805" s="31" t="s">
        <v>2023</v>
      </c>
      <c r="C4805" s="31">
        <v>6</v>
      </c>
      <c r="D4805" s="31" t="s">
        <v>2474</v>
      </c>
      <c r="E4805" s="31">
        <v>1</v>
      </c>
      <c r="F4805" s="31" t="s">
        <v>2474</v>
      </c>
      <c r="G4805" s="31">
        <v>11</v>
      </c>
      <c r="H4805" s="31" t="s">
        <v>33</v>
      </c>
      <c r="I4805" s="31">
        <v>5</v>
      </c>
      <c r="J4805" s="84" t="s">
        <v>47</v>
      </c>
      <c r="K4805" s="98"/>
      <c r="L4805" s="98"/>
      <c r="M4805" s="98"/>
      <c r="N4805" s="83" t="s">
        <v>3901</v>
      </c>
      <c r="O4805" s="98">
        <v>192000</v>
      </c>
      <c r="P4805" s="81"/>
      <c r="Q4805" s="33"/>
      <c r="R4805" s="39" t="s">
        <v>2383</v>
      </c>
    </row>
    <row r="4806" spans="1:18" ht="18" customHeight="1" x14ac:dyDescent="0.15">
      <c r="A4806" s="30">
        <v>10</v>
      </c>
      <c r="B4806" s="31" t="s">
        <v>2023</v>
      </c>
      <c r="C4806" s="31">
        <v>6</v>
      </c>
      <c r="D4806" s="31" t="s">
        <v>2474</v>
      </c>
      <c r="E4806" s="31">
        <v>1</v>
      </c>
      <c r="F4806" s="31" t="s">
        <v>2474</v>
      </c>
      <c r="G4806" s="31">
        <v>11</v>
      </c>
      <c r="H4806" s="31" t="s">
        <v>33</v>
      </c>
      <c r="I4806" s="32">
        <v>6</v>
      </c>
      <c r="J4806" s="83" t="s">
        <v>48</v>
      </c>
      <c r="K4806" s="98">
        <v>500</v>
      </c>
      <c r="L4806" s="98">
        <v>550</v>
      </c>
      <c r="M4806" s="98">
        <f t="shared" ref="M4806:M4807" si="305">K4806-L4806</f>
        <v>-50</v>
      </c>
      <c r="N4806" s="83" t="s">
        <v>2490</v>
      </c>
      <c r="O4806" s="98">
        <v>500000</v>
      </c>
      <c r="P4806" s="81"/>
      <c r="Q4806" s="33"/>
      <c r="R4806" s="39" t="s">
        <v>2383</v>
      </c>
    </row>
    <row r="4807" spans="1:18" ht="18" customHeight="1" x14ac:dyDescent="0.15">
      <c r="A4807" s="30">
        <v>10</v>
      </c>
      <c r="B4807" s="31" t="s">
        <v>2023</v>
      </c>
      <c r="C4807" s="31">
        <v>6</v>
      </c>
      <c r="D4807" s="31" t="s">
        <v>2474</v>
      </c>
      <c r="E4807" s="31">
        <v>1</v>
      </c>
      <c r="F4807" s="31" t="s">
        <v>2474</v>
      </c>
      <c r="G4807" s="31">
        <v>11</v>
      </c>
      <c r="H4807" s="31" t="s">
        <v>33</v>
      </c>
      <c r="I4807" s="32">
        <v>8</v>
      </c>
      <c r="J4807" s="83" t="s">
        <v>815</v>
      </c>
      <c r="K4807" s="98">
        <v>20</v>
      </c>
      <c r="L4807" s="98">
        <v>20</v>
      </c>
      <c r="M4807" s="98">
        <f t="shared" si="305"/>
        <v>0</v>
      </c>
      <c r="N4807" s="83" t="s">
        <v>2491</v>
      </c>
      <c r="O4807" s="98">
        <v>20000</v>
      </c>
      <c r="P4807" s="81"/>
      <c r="Q4807" s="33"/>
      <c r="R4807" s="39" t="s">
        <v>2383</v>
      </c>
    </row>
    <row r="4808" spans="1:18" ht="18" customHeight="1" x14ac:dyDescent="0.15">
      <c r="A4808" s="30">
        <v>10</v>
      </c>
      <c r="B4808" s="31" t="s">
        <v>2023</v>
      </c>
      <c r="C4808" s="31">
        <v>6</v>
      </c>
      <c r="D4808" s="31" t="s">
        <v>2474</v>
      </c>
      <c r="E4808" s="31">
        <v>1</v>
      </c>
      <c r="F4808" s="31" t="s">
        <v>2474</v>
      </c>
      <c r="G4808" s="32">
        <v>12</v>
      </c>
      <c r="H4808" s="32" t="s">
        <v>36</v>
      </c>
      <c r="I4808" s="32"/>
      <c r="J4808" s="83"/>
      <c r="K4808" s="98"/>
      <c r="L4808" s="98"/>
      <c r="M4808" s="98"/>
      <c r="N4808" s="83"/>
      <c r="O4808" s="33"/>
      <c r="P4808" s="81"/>
      <c r="Q4808" s="33"/>
      <c r="R4808" s="39" t="s">
        <v>2383</v>
      </c>
    </row>
    <row r="4809" spans="1:18" ht="18" customHeight="1" x14ac:dyDescent="0.15">
      <c r="A4809" s="30">
        <v>10</v>
      </c>
      <c r="B4809" s="31" t="s">
        <v>2023</v>
      </c>
      <c r="C4809" s="31">
        <v>6</v>
      </c>
      <c r="D4809" s="31" t="s">
        <v>2474</v>
      </c>
      <c r="E4809" s="31">
        <v>1</v>
      </c>
      <c r="F4809" s="31" t="s">
        <v>2474</v>
      </c>
      <c r="G4809" s="31">
        <v>12</v>
      </c>
      <c r="H4809" s="31" t="s">
        <v>36</v>
      </c>
      <c r="I4809" s="32">
        <v>1</v>
      </c>
      <c r="J4809" s="83" t="s">
        <v>37</v>
      </c>
      <c r="K4809" s="98">
        <v>104</v>
      </c>
      <c r="L4809" s="98">
        <v>114</v>
      </c>
      <c r="M4809" s="98">
        <f>K4809-L4809</f>
        <v>-10</v>
      </c>
      <c r="N4809" s="83" t="s">
        <v>3461</v>
      </c>
      <c r="O4809" s="98">
        <v>84000</v>
      </c>
      <c r="P4809" s="81"/>
      <c r="Q4809" s="33"/>
      <c r="R4809" s="39" t="s">
        <v>2383</v>
      </c>
    </row>
    <row r="4810" spans="1:18" ht="18" customHeight="1" x14ac:dyDescent="0.15">
      <c r="A4810" s="30">
        <v>10</v>
      </c>
      <c r="B4810" s="31" t="s">
        <v>2023</v>
      </c>
      <c r="C4810" s="31">
        <v>6</v>
      </c>
      <c r="D4810" s="31" t="s">
        <v>2474</v>
      </c>
      <c r="E4810" s="31">
        <v>1</v>
      </c>
      <c r="F4810" s="31" t="s">
        <v>2474</v>
      </c>
      <c r="G4810" s="31">
        <v>12</v>
      </c>
      <c r="H4810" s="31" t="s">
        <v>36</v>
      </c>
      <c r="I4810" s="31">
        <v>1</v>
      </c>
      <c r="J4810" s="84" t="s">
        <v>37</v>
      </c>
      <c r="K4810" s="98"/>
      <c r="L4810" s="98"/>
      <c r="M4810" s="98"/>
      <c r="N4810" s="83" t="s">
        <v>2492</v>
      </c>
      <c r="O4810" s="98">
        <v>20000</v>
      </c>
      <c r="P4810" s="81"/>
      <c r="Q4810" s="33"/>
      <c r="R4810" s="39" t="s">
        <v>2383</v>
      </c>
    </row>
    <row r="4811" spans="1:18" ht="18" customHeight="1" x14ac:dyDescent="0.15">
      <c r="A4811" s="30">
        <v>10</v>
      </c>
      <c r="B4811" s="31" t="s">
        <v>2023</v>
      </c>
      <c r="C4811" s="31">
        <v>6</v>
      </c>
      <c r="D4811" s="31" t="s">
        <v>2474</v>
      </c>
      <c r="E4811" s="31">
        <v>1</v>
      </c>
      <c r="F4811" s="31" t="s">
        <v>2474</v>
      </c>
      <c r="G4811" s="31">
        <v>12</v>
      </c>
      <c r="H4811" s="31" t="s">
        <v>36</v>
      </c>
      <c r="I4811" s="32">
        <v>3</v>
      </c>
      <c r="J4811" s="83" t="s">
        <v>6</v>
      </c>
      <c r="K4811" s="98">
        <v>45</v>
      </c>
      <c r="L4811" s="98">
        <v>45</v>
      </c>
      <c r="M4811" s="98">
        <f>K4811-L4811</f>
        <v>0</v>
      </c>
      <c r="N4811" s="83" t="s">
        <v>2493</v>
      </c>
      <c r="O4811" s="98">
        <v>28000</v>
      </c>
      <c r="P4811" s="81"/>
      <c r="Q4811" s="33"/>
      <c r="R4811" s="39" t="s">
        <v>2383</v>
      </c>
    </row>
    <row r="4812" spans="1:18" ht="18" customHeight="1" x14ac:dyDescent="0.15">
      <c r="A4812" s="30">
        <v>10</v>
      </c>
      <c r="B4812" s="31" t="s">
        <v>2023</v>
      </c>
      <c r="C4812" s="31">
        <v>6</v>
      </c>
      <c r="D4812" s="31" t="s">
        <v>2474</v>
      </c>
      <c r="E4812" s="31">
        <v>1</v>
      </c>
      <c r="F4812" s="31" t="s">
        <v>2474</v>
      </c>
      <c r="G4812" s="31">
        <v>12</v>
      </c>
      <c r="H4812" s="31" t="s">
        <v>36</v>
      </c>
      <c r="I4812" s="31">
        <v>3</v>
      </c>
      <c r="J4812" s="84" t="s">
        <v>6</v>
      </c>
      <c r="K4812" s="98"/>
      <c r="L4812" s="98"/>
      <c r="M4812" s="98"/>
      <c r="N4812" s="83" t="s">
        <v>2205</v>
      </c>
      <c r="O4812" s="98">
        <v>16500</v>
      </c>
      <c r="P4812" s="81"/>
      <c r="Q4812" s="33"/>
      <c r="R4812" s="39" t="s">
        <v>2383</v>
      </c>
    </row>
    <row r="4813" spans="1:18" ht="18" customHeight="1" x14ac:dyDescent="0.15">
      <c r="A4813" s="30">
        <v>10</v>
      </c>
      <c r="B4813" s="31" t="s">
        <v>2023</v>
      </c>
      <c r="C4813" s="31">
        <v>6</v>
      </c>
      <c r="D4813" s="31" t="s">
        <v>2474</v>
      </c>
      <c r="E4813" s="31">
        <v>1</v>
      </c>
      <c r="F4813" s="31" t="s">
        <v>2474</v>
      </c>
      <c r="G4813" s="31">
        <v>12</v>
      </c>
      <c r="H4813" s="31" t="s">
        <v>36</v>
      </c>
      <c r="I4813" s="32">
        <v>11</v>
      </c>
      <c r="J4813" s="83" t="s">
        <v>38</v>
      </c>
      <c r="K4813" s="98">
        <v>113</v>
      </c>
      <c r="L4813" s="98">
        <v>113</v>
      </c>
      <c r="M4813" s="98">
        <f>K4813-L4813</f>
        <v>0</v>
      </c>
      <c r="N4813" s="83" t="s">
        <v>2494</v>
      </c>
      <c r="O4813" s="98">
        <v>112529</v>
      </c>
      <c r="P4813" s="81"/>
      <c r="Q4813" s="33"/>
      <c r="R4813" s="39" t="s">
        <v>2383</v>
      </c>
    </row>
    <row r="4814" spans="1:18" ht="18" customHeight="1" x14ac:dyDescent="0.15">
      <c r="A4814" s="30">
        <v>10</v>
      </c>
      <c r="B4814" s="31" t="s">
        <v>2023</v>
      </c>
      <c r="C4814" s="31">
        <v>6</v>
      </c>
      <c r="D4814" s="31" t="s">
        <v>2474</v>
      </c>
      <c r="E4814" s="31">
        <v>1</v>
      </c>
      <c r="F4814" s="31" t="s">
        <v>2474</v>
      </c>
      <c r="G4814" s="32">
        <v>13</v>
      </c>
      <c r="H4814" s="32" t="s">
        <v>39</v>
      </c>
      <c r="I4814" s="32"/>
      <c r="J4814" s="83"/>
      <c r="K4814" s="98"/>
      <c r="L4814" s="98"/>
      <c r="M4814" s="98"/>
      <c r="N4814" s="83"/>
      <c r="O4814" s="33"/>
      <c r="P4814" s="81"/>
      <c r="Q4814" s="33"/>
      <c r="R4814" s="39" t="s">
        <v>2383</v>
      </c>
    </row>
    <row r="4815" spans="1:18" ht="18" customHeight="1" x14ac:dyDescent="0.15">
      <c r="A4815" s="30">
        <v>10</v>
      </c>
      <c r="B4815" s="31" t="s">
        <v>2023</v>
      </c>
      <c r="C4815" s="31">
        <v>6</v>
      </c>
      <c r="D4815" s="31" t="s">
        <v>2474</v>
      </c>
      <c r="E4815" s="31">
        <v>1</v>
      </c>
      <c r="F4815" s="31" t="s">
        <v>2474</v>
      </c>
      <c r="G4815" s="31">
        <v>13</v>
      </c>
      <c r="H4815" s="31" t="s">
        <v>39</v>
      </c>
      <c r="I4815" s="32">
        <v>31</v>
      </c>
      <c r="J4815" s="83" t="s">
        <v>258</v>
      </c>
      <c r="K4815" s="98">
        <v>396</v>
      </c>
      <c r="L4815" s="98">
        <v>389</v>
      </c>
      <c r="M4815" s="98">
        <f t="shared" ref="M4815:M4816" si="306">K4815-L4815</f>
        <v>7</v>
      </c>
      <c r="N4815" s="83" t="s">
        <v>4684</v>
      </c>
      <c r="O4815" s="98">
        <v>396000</v>
      </c>
      <c r="P4815" s="81"/>
      <c r="Q4815" s="33"/>
      <c r="R4815" s="39" t="s">
        <v>2383</v>
      </c>
    </row>
    <row r="4816" spans="1:18" ht="18" customHeight="1" x14ac:dyDescent="0.15">
      <c r="A4816" s="30">
        <v>10</v>
      </c>
      <c r="B4816" s="31" t="s">
        <v>2023</v>
      </c>
      <c r="C4816" s="31">
        <v>6</v>
      </c>
      <c r="D4816" s="31" t="s">
        <v>2474</v>
      </c>
      <c r="E4816" s="31">
        <v>1</v>
      </c>
      <c r="F4816" s="31" t="s">
        <v>2474</v>
      </c>
      <c r="G4816" s="31">
        <v>13</v>
      </c>
      <c r="H4816" s="31" t="s">
        <v>39</v>
      </c>
      <c r="I4816" s="32">
        <v>32</v>
      </c>
      <c r="J4816" s="83" t="s">
        <v>259</v>
      </c>
      <c r="K4816" s="98">
        <v>175</v>
      </c>
      <c r="L4816" s="98">
        <v>209</v>
      </c>
      <c r="M4816" s="98">
        <f t="shared" si="306"/>
        <v>-34</v>
      </c>
      <c r="N4816" s="83" t="s">
        <v>2495</v>
      </c>
      <c r="O4816" s="98">
        <v>89000</v>
      </c>
      <c r="P4816" s="81"/>
      <c r="Q4816" s="33"/>
      <c r="R4816" s="39" t="s">
        <v>2383</v>
      </c>
    </row>
    <row r="4817" spans="1:18" ht="18" customHeight="1" x14ac:dyDescent="0.15">
      <c r="A4817" s="30">
        <v>10</v>
      </c>
      <c r="B4817" s="31" t="s">
        <v>2023</v>
      </c>
      <c r="C4817" s="31">
        <v>6</v>
      </c>
      <c r="D4817" s="31" t="s">
        <v>2474</v>
      </c>
      <c r="E4817" s="31">
        <v>1</v>
      </c>
      <c r="F4817" s="31" t="s">
        <v>2474</v>
      </c>
      <c r="G4817" s="31">
        <v>13</v>
      </c>
      <c r="H4817" s="31" t="s">
        <v>39</v>
      </c>
      <c r="I4817" s="31">
        <v>32</v>
      </c>
      <c r="J4817" s="84" t="s">
        <v>259</v>
      </c>
      <c r="K4817" s="98"/>
      <c r="L4817" s="98"/>
      <c r="M4817" s="98"/>
      <c r="N4817" s="83" t="s">
        <v>4685</v>
      </c>
      <c r="O4817" s="98">
        <v>61000</v>
      </c>
      <c r="P4817" s="81"/>
      <c r="Q4817" s="33"/>
      <c r="R4817" s="39" t="s">
        <v>2383</v>
      </c>
    </row>
    <row r="4818" spans="1:18" ht="18" customHeight="1" x14ac:dyDescent="0.15">
      <c r="A4818" s="30">
        <v>10</v>
      </c>
      <c r="B4818" s="31" t="s">
        <v>2023</v>
      </c>
      <c r="C4818" s="31">
        <v>6</v>
      </c>
      <c r="D4818" s="31" t="s">
        <v>2474</v>
      </c>
      <c r="E4818" s="31">
        <v>1</v>
      </c>
      <c r="F4818" s="31" t="s">
        <v>2474</v>
      </c>
      <c r="G4818" s="31">
        <v>13</v>
      </c>
      <c r="H4818" s="31" t="s">
        <v>39</v>
      </c>
      <c r="I4818" s="31">
        <v>32</v>
      </c>
      <c r="J4818" s="84" t="s">
        <v>259</v>
      </c>
      <c r="K4818" s="98"/>
      <c r="L4818" s="98"/>
      <c r="M4818" s="98"/>
      <c r="N4818" s="83" t="s">
        <v>4686</v>
      </c>
      <c r="O4818" s="98">
        <v>24200</v>
      </c>
      <c r="P4818" s="81"/>
      <c r="Q4818" s="33"/>
      <c r="R4818" s="39" t="s">
        <v>2383</v>
      </c>
    </row>
    <row r="4819" spans="1:18" ht="18" customHeight="1" x14ac:dyDescent="0.15">
      <c r="A4819" s="30">
        <v>10</v>
      </c>
      <c r="B4819" s="31" t="s">
        <v>2023</v>
      </c>
      <c r="C4819" s="31">
        <v>6</v>
      </c>
      <c r="D4819" s="31" t="s">
        <v>2474</v>
      </c>
      <c r="E4819" s="31">
        <v>1</v>
      </c>
      <c r="F4819" s="31" t="s">
        <v>2474</v>
      </c>
      <c r="G4819" s="31">
        <v>13</v>
      </c>
      <c r="H4819" s="31" t="s">
        <v>39</v>
      </c>
      <c r="I4819" s="32">
        <v>33</v>
      </c>
      <c r="J4819" s="83" t="s">
        <v>49</v>
      </c>
      <c r="K4819" s="98">
        <v>485</v>
      </c>
      <c r="L4819" s="98">
        <v>428</v>
      </c>
      <c r="M4819" s="98">
        <f>K4819-L4819</f>
        <v>57</v>
      </c>
      <c r="N4819" s="83" t="s">
        <v>4687</v>
      </c>
      <c r="O4819" s="98">
        <v>35200</v>
      </c>
      <c r="P4819" s="81"/>
      <c r="Q4819" s="33"/>
      <c r="R4819" s="39" t="s">
        <v>2383</v>
      </c>
    </row>
    <row r="4820" spans="1:18" ht="18" customHeight="1" x14ac:dyDescent="0.15">
      <c r="A4820" s="30">
        <v>10</v>
      </c>
      <c r="B4820" s="31" t="s">
        <v>2023</v>
      </c>
      <c r="C4820" s="31">
        <v>6</v>
      </c>
      <c r="D4820" s="31" t="s">
        <v>2474</v>
      </c>
      <c r="E4820" s="31">
        <v>1</v>
      </c>
      <c r="F4820" s="31" t="s">
        <v>2474</v>
      </c>
      <c r="G4820" s="31">
        <v>13</v>
      </c>
      <c r="H4820" s="31" t="s">
        <v>39</v>
      </c>
      <c r="I4820" s="31">
        <v>33</v>
      </c>
      <c r="J4820" s="84" t="s">
        <v>49</v>
      </c>
      <c r="K4820" s="98"/>
      <c r="L4820" s="98"/>
      <c r="M4820" s="98"/>
      <c r="N4820" s="83" t="s">
        <v>2426</v>
      </c>
      <c r="O4820" s="98">
        <v>10000</v>
      </c>
      <c r="P4820" s="81"/>
      <c r="Q4820" s="33"/>
      <c r="R4820" s="39" t="s">
        <v>2383</v>
      </c>
    </row>
    <row r="4821" spans="1:18" ht="18" customHeight="1" x14ac:dyDescent="0.15">
      <c r="A4821" s="30">
        <v>10</v>
      </c>
      <c r="B4821" s="31" t="s">
        <v>2023</v>
      </c>
      <c r="C4821" s="31">
        <v>6</v>
      </c>
      <c r="D4821" s="31" t="s">
        <v>2474</v>
      </c>
      <c r="E4821" s="31">
        <v>1</v>
      </c>
      <c r="F4821" s="31" t="s">
        <v>2474</v>
      </c>
      <c r="G4821" s="31">
        <v>13</v>
      </c>
      <c r="H4821" s="31" t="s">
        <v>39</v>
      </c>
      <c r="I4821" s="31">
        <v>33</v>
      </c>
      <c r="J4821" s="84" t="s">
        <v>49</v>
      </c>
      <c r="K4821" s="98"/>
      <c r="L4821" s="98"/>
      <c r="M4821" s="98"/>
      <c r="N4821" s="83" t="s">
        <v>2496</v>
      </c>
      <c r="O4821" s="98">
        <v>68000</v>
      </c>
      <c r="P4821" s="81"/>
      <c r="Q4821" s="33"/>
      <c r="R4821" s="39" t="s">
        <v>2383</v>
      </c>
    </row>
    <row r="4822" spans="1:18" ht="18" customHeight="1" x14ac:dyDescent="0.15">
      <c r="A4822" s="30">
        <v>10</v>
      </c>
      <c r="B4822" s="31" t="s">
        <v>2023</v>
      </c>
      <c r="C4822" s="31">
        <v>6</v>
      </c>
      <c r="D4822" s="31" t="s">
        <v>2474</v>
      </c>
      <c r="E4822" s="31">
        <v>1</v>
      </c>
      <c r="F4822" s="31" t="s">
        <v>2474</v>
      </c>
      <c r="G4822" s="31">
        <v>13</v>
      </c>
      <c r="H4822" s="31" t="s">
        <v>39</v>
      </c>
      <c r="I4822" s="31">
        <v>33</v>
      </c>
      <c r="J4822" s="84" t="s">
        <v>49</v>
      </c>
      <c r="K4822" s="98"/>
      <c r="L4822" s="98"/>
      <c r="M4822" s="98"/>
      <c r="N4822" s="83" t="s">
        <v>2497</v>
      </c>
      <c r="O4822" s="98">
        <v>90200</v>
      </c>
      <c r="P4822" s="81"/>
      <c r="Q4822" s="33"/>
      <c r="R4822" s="39" t="s">
        <v>2383</v>
      </c>
    </row>
    <row r="4823" spans="1:18" ht="18" customHeight="1" x14ac:dyDescent="0.15">
      <c r="A4823" s="30">
        <v>10</v>
      </c>
      <c r="B4823" s="31" t="s">
        <v>2023</v>
      </c>
      <c r="C4823" s="31">
        <v>6</v>
      </c>
      <c r="D4823" s="31" t="s">
        <v>2474</v>
      </c>
      <c r="E4823" s="31">
        <v>1</v>
      </c>
      <c r="F4823" s="31" t="s">
        <v>2474</v>
      </c>
      <c r="G4823" s="31">
        <v>13</v>
      </c>
      <c r="H4823" s="31" t="s">
        <v>39</v>
      </c>
      <c r="I4823" s="31">
        <v>33</v>
      </c>
      <c r="J4823" s="84" t="s">
        <v>49</v>
      </c>
      <c r="K4823" s="98"/>
      <c r="L4823" s="98"/>
      <c r="M4823" s="98"/>
      <c r="N4823" s="83" t="s">
        <v>2498</v>
      </c>
      <c r="O4823" s="98">
        <v>194480</v>
      </c>
      <c r="P4823" s="81"/>
      <c r="Q4823" s="33"/>
      <c r="R4823" s="39" t="s">
        <v>2383</v>
      </c>
    </row>
    <row r="4824" spans="1:18" ht="18" customHeight="1" x14ac:dyDescent="0.15">
      <c r="A4824" s="30">
        <v>10</v>
      </c>
      <c r="B4824" s="31" t="s">
        <v>2023</v>
      </c>
      <c r="C4824" s="31">
        <v>6</v>
      </c>
      <c r="D4824" s="31" t="s">
        <v>2474</v>
      </c>
      <c r="E4824" s="31">
        <v>1</v>
      </c>
      <c r="F4824" s="31" t="s">
        <v>2474</v>
      </c>
      <c r="G4824" s="31">
        <v>13</v>
      </c>
      <c r="H4824" s="31" t="s">
        <v>39</v>
      </c>
      <c r="I4824" s="31">
        <v>33</v>
      </c>
      <c r="J4824" s="84" t="s">
        <v>49</v>
      </c>
      <c r="K4824" s="98"/>
      <c r="L4824" s="98"/>
      <c r="M4824" s="98"/>
      <c r="N4824" s="83" t="s">
        <v>2499</v>
      </c>
      <c r="O4824" s="98">
        <v>86700</v>
      </c>
      <c r="P4824" s="81"/>
      <c r="Q4824" s="33"/>
      <c r="R4824" s="39" t="s">
        <v>2383</v>
      </c>
    </row>
    <row r="4825" spans="1:18" ht="18" customHeight="1" x14ac:dyDescent="0.15">
      <c r="A4825" s="30">
        <v>10</v>
      </c>
      <c r="B4825" s="31" t="s">
        <v>2023</v>
      </c>
      <c r="C4825" s="31">
        <v>6</v>
      </c>
      <c r="D4825" s="31" t="s">
        <v>2474</v>
      </c>
      <c r="E4825" s="31">
        <v>1</v>
      </c>
      <c r="F4825" s="31" t="s">
        <v>2474</v>
      </c>
      <c r="G4825" s="31">
        <v>13</v>
      </c>
      <c r="H4825" s="31" t="s">
        <v>39</v>
      </c>
      <c r="I4825" s="32">
        <v>71</v>
      </c>
      <c r="J4825" s="83" t="s">
        <v>443</v>
      </c>
      <c r="K4825" s="98">
        <v>132</v>
      </c>
      <c r="L4825" s="98">
        <v>132</v>
      </c>
      <c r="M4825" s="98">
        <f>K4825-L4825</f>
        <v>0</v>
      </c>
      <c r="N4825" s="83" t="s">
        <v>4688</v>
      </c>
      <c r="O4825" s="98">
        <v>102250</v>
      </c>
      <c r="P4825" s="81"/>
      <c r="Q4825" s="33"/>
      <c r="R4825" s="39" t="s">
        <v>2383</v>
      </c>
    </row>
    <row r="4826" spans="1:18" ht="18" customHeight="1" x14ac:dyDescent="0.15">
      <c r="A4826" s="30">
        <v>10</v>
      </c>
      <c r="B4826" s="31" t="s">
        <v>2023</v>
      </c>
      <c r="C4826" s="31">
        <v>6</v>
      </c>
      <c r="D4826" s="31" t="s">
        <v>2474</v>
      </c>
      <c r="E4826" s="31">
        <v>1</v>
      </c>
      <c r="F4826" s="31" t="s">
        <v>2474</v>
      </c>
      <c r="G4826" s="31">
        <v>13</v>
      </c>
      <c r="H4826" s="31" t="s">
        <v>39</v>
      </c>
      <c r="I4826" s="31">
        <v>71</v>
      </c>
      <c r="J4826" s="84" t="s">
        <v>443</v>
      </c>
      <c r="K4826" s="98"/>
      <c r="L4826" s="98"/>
      <c r="M4826" s="98"/>
      <c r="N4826" s="83" t="s">
        <v>4689</v>
      </c>
      <c r="O4826" s="98">
        <v>21000</v>
      </c>
      <c r="P4826" s="81"/>
      <c r="Q4826" s="33"/>
      <c r="R4826" s="39" t="s">
        <v>2383</v>
      </c>
    </row>
    <row r="4827" spans="1:18" ht="18" customHeight="1" x14ac:dyDescent="0.15">
      <c r="A4827" s="30">
        <v>10</v>
      </c>
      <c r="B4827" s="31" t="s">
        <v>2023</v>
      </c>
      <c r="C4827" s="31">
        <v>6</v>
      </c>
      <c r="D4827" s="31" t="s">
        <v>2474</v>
      </c>
      <c r="E4827" s="31">
        <v>1</v>
      </c>
      <c r="F4827" s="31" t="s">
        <v>2474</v>
      </c>
      <c r="G4827" s="31">
        <v>13</v>
      </c>
      <c r="H4827" s="31" t="s">
        <v>39</v>
      </c>
      <c r="I4827" s="31">
        <v>71</v>
      </c>
      <c r="J4827" s="84" t="s">
        <v>443</v>
      </c>
      <c r="K4827" s="98"/>
      <c r="L4827" s="98"/>
      <c r="M4827" s="98"/>
      <c r="N4827" s="83" t="s">
        <v>4690</v>
      </c>
      <c r="O4827" s="98">
        <v>7800</v>
      </c>
      <c r="P4827" s="81"/>
      <c r="Q4827" s="33"/>
      <c r="R4827" s="39" t="s">
        <v>2383</v>
      </c>
    </row>
    <row r="4828" spans="1:18" ht="18" customHeight="1" x14ac:dyDescent="0.15">
      <c r="A4828" s="30">
        <v>10</v>
      </c>
      <c r="B4828" s="31" t="s">
        <v>2023</v>
      </c>
      <c r="C4828" s="31">
        <v>6</v>
      </c>
      <c r="D4828" s="31" t="s">
        <v>2474</v>
      </c>
      <c r="E4828" s="31">
        <v>1</v>
      </c>
      <c r="F4828" s="31" t="s">
        <v>2474</v>
      </c>
      <c r="G4828" s="32">
        <v>14</v>
      </c>
      <c r="H4828" s="32" t="s">
        <v>40</v>
      </c>
      <c r="I4828" s="32"/>
      <c r="J4828" s="83"/>
      <c r="K4828" s="98"/>
      <c r="L4828" s="98"/>
      <c r="M4828" s="98"/>
      <c r="N4828" s="83"/>
      <c r="O4828" s="33"/>
      <c r="P4828" s="81"/>
      <c r="Q4828" s="33"/>
      <c r="R4828" s="39" t="s">
        <v>2383</v>
      </c>
    </row>
    <row r="4829" spans="1:18" ht="18" customHeight="1" x14ac:dyDescent="0.15">
      <c r="A4829" s="30">
        <v>10</v>
      </c>
      <c r="B4829" s="31" t="s">
        <v>2023</v>
      </c>
      <c r="C4829" s="31">
        <v>6</v>
      </c>
      <c r="D4829" s="31" t="s">
        <v>2474</v>
      </c>
      <c r="E4829" s="31">
        <v>1</v>
      </c>
      <c r="F4829" s="31" t="s">
        <v>2474</v>
      </c>
      <c r="G4829" s="31">
        <v>14</v>
      </c>
      <c r="H4829" s="31" t="s">
        <v>40</v>
      </c>
      <c r="I4829" s="32">
        <v>1</v>
      </c>
      <c r="J4829" s="83" t="s">
        <v>41</v>
      </c>
      <c r="K4829" s="98">
        <v>16</v>
      </c>
      <c r="L4829" s="98">
        <v>16</v>
      </c>
      <c r="M4829" s="98">
        <f>K4829-L4829</f>
        <v>0</v>
      </c>
      <c r="N4829" s="83" t="s">
        <v>1091</v>
      </c>
      <c r="O4829" s="98">
        <v>10000</v>
      </c>
      <c r="P4829" s="81"/>
      <c r="Q4829" s="33"/>
      <c r="R4829" s="39" t="s">
        <v>2383</v>
      </c>
    </row>
    <row r="4830" spans="1:18" ht="18" customHeight="1" x14ac:dyDescent="0.15">
      <c r="A4830" s="30">
        <v>10</v>
      </c>
      <c r="B4830" s="31" t="s">
        <v>2023</v>
      </c>
      <c r="C4830" s="31">
        <v>6</v>
      </c>
      <c r="D4830" s="31" t="s">
        <v>2474</v>
      </c>
      <c r="E4830" s="31">
        <v>1</v>
      </c>
      <c r="F4830" s="31" t="s">
        <v>2474</v>
      </c>
      <c r="G4830" s="31">
        <v>14</v>
      </c>
      <c r="H4830" s="31" t="s">
        <v>40</v>
      </c>
      <c r="I4830" s="31">
        <v>1</v>
      </c>
      <c r="J4830" s="84" t="s">
        <v>41</v>
      </c>
      <c r="K4830" s="98"/>
      <c r="L4830" s="98"/>
      <c r="M4830" s="98"/>
      <c r="N4830" s="83" t="s">
        <v>2500</v>
      </c>
      <c r="O4830" s="98">
        <v>6000</v>
      </c>
      <c r="P4830" s="81"/>
      <c r="Q4830" s="33"/>
      <c r="R4830" s="39" t="s">
        <v>2383</v>
      </c>
    </row>
    <row r="4831" spans="1:18" ht="18" customHeight="1" x14ac:dyDescent="0.15">
      <c r="A4831" s="30">
        <v>10</v>
      </c>
      <c r="B4831" s="31" t="s">
        <v>2023</v>
      </c>
      <c r="C4831" s="31">
        <v>6</v>
      </c>
      <c r="D4831" s="31" t="s">
        <v>2474</v>
      </c>
      <c r="E4831" s="31">
        <v>1</v>
      </c>
      <c r="F4831" s="31" t="s">
        <v>2474</v>
      </c>
      <c r="G4831" s="31">
        <v>14</v>
      </c>
      <c r="H4831" s="31" t="s">
        <v>40</v>
      </c>
      <c r="I4831" s="32">
        <v>2</v>
      </c>
      <c r="J4831" s="83" t="s">
        <v>179</v>
      </c>
      <c r="K4831" s="98">
        <v>15</v>
      </c>
      <c r="L4831" s="98">
        <v>15</v>
      </c>
      <c r="M4831" s="98">
        <f>K4831-L4831</f>
        <v>0</v>
      </c>
      <c r="N4831" s="83" t="s">
        <v>408</v>
      </c>
      <c r="O4831" s="98">
        <v>15000</v>
      </c>
      <c r="P4831" s="81"/>
      <c r="Q4831" s="33"/>
      <c r="R4831" s="39" t="s">
        <v>2383</v>
      </c>
    </row>
    <row r="4832" spans="1:18" ht="18" customHeight="1" x14ac:dyDescent="0.15">
      <c r="A4832" s="30">
        <v>10</v>
      </c>
      <c r="B4832" s="31" t="s">
        <v>2023</v>
      </c>
      <c r="C4832" s="31">
        <v>6</v>
      </c>
      <c r="D4832" s="31" t="s">
        <v>2474</v>
      </c>
      <c r="E4832" s="31">
        <v>1</v>
      </c>
      <c r="F4832" s="31" t="s">
        <v>2474</v>
      </c>
      <c r="G4832" s="32">
        <v>15</v>
      </c>
      <c r="H4832" s="32" t="s">
        <v>50</v>
      </c>
      <c r="I4832" s="32"/>
      <c r="J4832" s="83"/>
      <c r="K4832" s="98"/>
      <c r="L4832" s="98"/>
      <c r="M4832" s="98"/>
      <c r="N4832" s="83"/>
      <c r="O4832" s="33"/>
      <c r="P4832" s="81"/>
      <c r="Q4832" s="33"/>
      <c r="R4832" s="39" t="s">
        <v>2383</v>
      </c>
    </row>
    <row r="4833" spans="1:18" ht="18" customHeight="1" x14ac:dyDescent="0.15">
      <c r="A4833" s="30">
        <v>10</v>
      </c>
      <c r="B4833" s="31" t="s">
        <v>2023</v>
      </c>
      <c r="C4833" s="31">
        <v>6</v>
      </c>
      <c r="D4833" s="31" t="s">
        <v>2474</v>
      </c>
      <c r="E4833" s="31">
        <v>1</v>
      </c>
      <c r="F4833" s="31" t="s">
        <v>2474</v>
      </c>
      <c r="G4833" s="31">
        <v>15</v>
      </c>
      <c r="H4833" s="31" t="s">
        <v>50</v>
      </c>
      <c r="I4833" s="32">
        <v>1</v>
      </c>
      <c r="J4833" s="83" t="s">
        <v>51</v>
      </c>
      <c r="K4833" s="98">
        <v>290</v>
      </c>
      <c r="L4833" s="98">
        <v>500</v>
      </c>
      <c r="M4833" s="98">
        <f>K4833-L4833</f>
        <v>-210</v>
      </c>
      <c r="N4833" s="83" t="s">
        <v>2501</v>
      </c>
      <c r="O4833" s="98">
        <v>200000</v>
      </c>
      <c r="P4833" s="81"/>
      <c r="Q4833" s="33"/>
      <c r="R4833" s="39" t="s">
        <v>2383</v>
      </c>
    </row>
    <row r="4834" spans="1:18" ht="18" customHeight="1" x14ac:dyDescent="0.15">
      <c r="A4834" s="30">
        <v>10</v>
      </c>
      <c r="B4834" s="31" t="s">
        <v>2023</v>
      </c>
      <c r="C4834" s="31">
        <v>6</v>
      </c>
      <c r="D4834" s="31" t="s">
        <v>2474</v>
      </c>
      <c r="E4834" s="31">
        <v>1</v>
      </c>
      <c r="F4834" s="31" t="s">
        <v>2474</v>
      </c>
      <c r="G4834" s="31">
        <v>15</v>
      </c>
      <c r="H4834" s="31" t="s">
        <v>50</v>
      </c>
      <c r="I4834" s="31">
        <v>1</v>
      </c>
      <c r="J4834" s="84" t="s">
        <v>51</v>
      </c>
      <c r="K4834" s="98"/>
      <c r="L4834" s="98"/>
      <c r="M4834" s="98"/>
      <c r="N4834" s="83" t="s">
        <v>2502</v>
      </c>
      <c r="O4834" s="98">
        <v>90000</v>
      </c>
      <c r="P4834" s="81"/>
      <c r="Q4834" s="33"/>
      <c r="R4834" s="39" t="s">
        <v>2383</v>
      </c>
    </row>
    <row r="4835" spans="1:18" ht="18" customHeight="1" x14ac:dyDescent="0.15">
      <c r="A4835" s="30">
        <v>10</v>
      </c>
      <c r="B4835" s="31" t="s">
        <v>2023</v>
      </c>
      <c r="C4835" s="31">
        <v>6</v>
      </c>
      <c r="D4835" s="31" t="s">
        <v>2474</v>
      </c>
      <c r="E4835" s="31">
        <v>1</v>
      </c>
      <c r="F4835" s="31" t="s">
        <v>2474</v>
      </c>
      <c r="G4835" s="32">
        <v>16</v>
      </c>
      <c r="H4835" s="32" t="s">
        <v>52</v>
      </c>
      <c r="I4835" s="32"/>
      <c r="J4835" s="83"/>
      <c r="K4835" s="98"/>
      <c r="L4835" s="98"/>
      <c r="M4835" s="98"/>
      <c r="N4835" s="83"/>
      <c r="O4835" s="33"/>
      <c r="P4835" s="81"/>
      <c r="Q4835" s="33"/>
      <c r="R4835" s="39" t="s">
        <v>2383</v>
      </c>
    </row>
    <row r="4836" spans="1:18" ht="18" customHeight="1" x14ac:dyDescent="0.15">
      <c r="A4836" s="30">
        <v>10</v>
      </c>
      <c r="B4836" s="31" t="s">
        <v>2023</v>
      </c>
      <c r="C4836" s="31">
        <v>6</v>
      </c>
      <c r="D4836" s="31" t="s">
        <v>2474</v>
      </c>
      <c r="E4836" s="31">
        <v>1</v>
      </c>
      <c r="F4836" s="31" t="s">
        <v>2474</v>
      </c>
      <c r="G4836" s="31">
        <v>16</v>
      </c>
      <c r="H4836" s="31" t="s">
        <v>52</v>
      </c>
      <c r="I4836" s="32">
        <v>1</v>
      </c>
      <c r="J4836" s="83" t="s">
        <v>53</v>
      </c>
      <c r="K4836" s="98">
        <v>40</v>
      </c>
      <c r="L4836" s="98">
        <v>40</v>
      </c>
      <c r="M4836" s="98">
        <f>K4836-L4836</f>
        <v>0</v>
      </c>
      <c r="N4836" s="83" t="s">
        <v>4691</v>
      </c>
      <c r="O4836" s="98">
        <v>40000</v>
      </c>
      <c r="P4836" s="81"/>
      <c r="Q4836" s="33"/>
      <c r="R4836" s="39" t="s">
        <v>2383</v>
      </c>
    </row>
    <row r="4837" spans="1:18" s="68" customFormat="1" ht="18" customHeight="1" x14ac:dyDescent="0.15">
      <c r="A4837" s="1">
        <v>10</v>
      </c>
      <c r="B4837" s="2" t="s">
        <v>2023</v>
      </c>
      <c r="C4837" s="2">
        <v>6</v>
      </c>
      <c r="D4837" s="2" t="s">
        <v>2474</v>
      </c>
      <c r="E4837" s="2">
        <v>1</v>
      </c>
      <c r="F4837" s="2" t="s">
        <v>2474</v>
      </c>
      <c r="G4837" s="3">
        <v>18</v>
      </c>
      <c r="H4837" s="3" t="s">
        <v>125</v>
      </c>
      <c r="I4837" s="3"/>
      <c r="J4837" s="65"/>
      <c r="K4837" s="67"/>
      <c r="L4837" s="67"/>
      <c r="M4837" s="67"/>
      <c r="N4837" s="65"/>
      <c r="O4837" s="67"/>
      <c r="P4837" s="4"/>
      <c r="Q4837" s="66"/>
      <c r="R4837" s="40" t="s">
        <v>2383</v>
      </c>
    </row>
    <row r="4838" spans="1:18" s="68" customFormat="1" ht="18" customHeight="1" x14ac:dyDescent="0.15">
      <c r="A4838" s="1">
        <v>10</v>
      </c>
      <c r="B4838" s="2" t="s">
        <v>2023</v>
      </c>
      <c r="C4838" s="2">
        <v>6</v>
      </c>
      <c r="D4838" s="2" t="s">
        <v>2474</v>
      </c>
      <c r="E4838" s="2">
        <v>1</v>
      </c>
      <c r="F4838" s="2" t="s">
        <v>2474</v>
      </c>
      <c r="G4838" s="2">
        <v>18</v>
      </c>
      <c r="H4838" s="2" t="s">
        <v>125</v>
      </c>
      <c r="I4838" s="3">
        <v>11</v>
      </c>
      <c r="J4838" s="65" t="s">
        <v>126</v>
      </c>
      <c r="K4838" s="67">
        <v>0</v>
      </c>
      <c r="L4838" s="67">
        <v>400</v>
      </c>
      <c r="M4838" s="98">
        <f>K4838-L4838</f>
        <v>-400</v>
      </c>
      <c r="N4838" s="65"/>
      <c r="O4838" s="67"/>
      <c r="P4838" s="4"/>
      <c r="Q4838" s="66"/>
      <c r="R4838" s="40" t="s">
        <v>2383</v>
      </c>
    </row>
    <row r="4839" spans="1:18" ht="18" customHeight="1" x14ac:dyDescent="0.15">
      <c r="A4839" s="30">
        <v>10</v>
      </c>
      <c r="B4839" s="31" t="s">
        <v>2023</v>
      </c>
      <c r="C4839" s="31">
        <v>6</v>
      </c>
      <c r="D4839" s="31" t="s">
        <v>2474</v>
      </c>
      <c r="E4839" s="31">
        <v>1</v>
      </c>
      <c r="F4839" s="31" t="s">
        <v>2474</v>
      </c>
      <c r="G4839" s="32">
        <v>19</v>
      </c>
      <c r="H4839" s="32" t="s">
        <v>42</v>
      </c>
      <c r="I4839" s="32"/>
      <c r="J4839" s="83"/>
      <c r="K4839" s="98"/>
      <c r="L4839" s="98"/>
      <c r="M4839" s="98"/>
      <c r="N4839" s="83"/>
      <c r="O4839" s="33"/>
      <c r="P4839" s="81"/>
      <c r="Q4839" s="33"/>
      <c r="R4839" s="39" t="s">
        <v>2383</v>
      </c>
    </row>
    <row r="4840" spans="1:18" ht="18" customHeight="1" x14ac:dyDescent="0.15">
      <c r="A4840" s="30">
        <v>10</v>
      </c>
      <c r="B4840" s="31" t="s">
        <v>2023</v>
      </c>
      <c r="C4840" s="31">
        <v>6</v>
      </c>
      <c r="D4840" s="31" t="s">
        <v>2474</v>
      </c>
      <c r="E4840" s="31">
        <v>1</v>
      </c>
      <c r="F4840" s="31" t="s">
        <v>2474</v>
      </c>
      <c r="G4840" s="31">
        <v>19</v>
      </c>
      <c r="H4840" s="31" t="s">
        <v>42</v>
      </c>
      <c r="I4840" s="32">
        <v>11</v>
      </c>
      <c r="J4840" s="83" t="s">
        <v>43</v>
      </c>
      <c r="K4840" s="98">
        <v>38</v>
      </c>
      <c r="L4840" s="98">
        <v>38</v>
      </c>
      <c r="M4840" s="98">
        <f>K4840-L4840</f>
        <v>0</v>
      </c>
      <c r="N4840" s="83" t="s">
        <v>2503</v>
      </c>
      <c r="O4840" s="98"/>
      <c r="P4840" s="81"/>
      <c r="Q4840" s="33"/>
      <c r="R4840" s="39" t="s">
        <v>2383</v>
      </c>
    </row>
    <row r="4841" spans="1:18" ht="18" customHeight="1" x14ac:dyDescent="0.15">
      <c r="A4841" s="30">
        <v>10</v>
      </c>
      <c r="B4841" s="31" t="s">
        <v>2023</v>
      </c>
      <c r="C4841" s="31">
        <v>6</v>
      </c>
      <c r="D4841" s="31" t="s">
        <v>2474</v>
      </c>
      <c r="E4841" s="31">
        <v>1</v>
      </c>
      <c r="F4841" s="31" t="s">
        <v>2474</v>
      </c>
      <c r="G4841" s="31">
        <v>19</v>
      </c>
      <c r="H4841" s="31" t="s">
        <v>42</v>
      </c>
      <c r="I4841" s="31">
        <v>11</v>
      </c>
      <c r="J4841" s="84" t="s">
        <v>43</v>
      </c>
      <c r="K4841" s="98"/>
      <c r="L4841" s="98"/>
      <c r="M4841" s="98"/>
      <c r="N4841" s="83" t="s">
        <v>2438</v>
      </c>
      <c r="O4841" s="98">
        <v>1900</v>
      </c>
      <c r="P4841" s="81"/>
      <c r="Q4841" s="33"/>
      <c r="R4841" s="39" t="s">
        <v>2383</v>
      </c>
    </row>
    <row r="4842" spans="1:18" ht="18" customHeight="1" x14ac:dyDescent="0.15">
      <c r="A4842" s="30">
        <v>10</v>
      </c>
      <c r="B4842" s="31" t="s">
        <v>2023</v>
      </c>
      <c r="C4842" s="31">
        <v>6</v>
      </c>
      <c r="D4842" s="31" t="s">
        <v>2474</v>
      </c>
      <c r="E4842" s="31">
        <v>1</v>
      </c>
      <c r="F4842" s="31" t="s">
        <v>2474</v>
      </c>
      <c r="G4842" s="31">
        <v>19</v>
      </c>
      <c r="H4842" s="31" t="s">
        <v>42</v>
      </c>
      <c r="I4842" s="31">
        <v>11</v>
      </c>
      <c r="J4842" s="84" t="s">
        <v>43</v>
      </c>
      <c r="K4842" s="98"/>
      <c r="L4842" s="98"/>
      <c r="M4842" s="98"/>
      <c r="N4842" s="83" t="s">
        <v>2439</v>
      </c>
      <c r="O4842" s="98">
        <v>2500</v>
      </c>
      <c r="P4842" s="81"/>
      <c r="Q4842" s="33"/>
      <c r="R4842" s="39" t="s">
        <v>2383</v>
      </c>
    </row>
    <row r="4843" spans="1:18" ht="18" customHeight="1" x14ac:dyDescent="0.15">
      <c r="A4843" s="30">
        <v>10</v>
      </c>
      <c r="B4843" s="31" t="s">
        <v>2023</v>
      </c>
      <c r="C4843" s="31">
        <v>6</v>
      </c>
      <c r="D4843" s="31" t="s">
        <v>2474</v>
      </c>
      <c r="E4843" s="31">
        <v>1</v>
      </c>
      <c r="F4843" s="31" t="s">
        <v>2474</v>
      </c>
      <c r="G4843" s="31">
        <v>19</v>
      </c>
      <c r="H4843" s="31" t="s">
        <v>42</v>
      </c>
      <c r="I4843" s="31">
        <v>11</v>
      </c>
      <c r="J4843" s="84" t="s">
        <v>43</v>
      </c>
      <c r="K4843" s="98"/>
      <c r="L4843" s="98"/>
      <c r="M4843" s="98"/>
      <c r="N4843" s="83" t="s">
        <v>2504</v>
      </c>
      <c r="O4843" s="98">
        <v>6000</v>
      </c>
      <c r="P4843" s="81"/>
      <c r="Q4843" s="33"/>
      <c r="R4843" s="39" t="s">
        <v>2383</v>
      </c>
    </row>
    <row r="4844" spans="1:18" ht="18" customHeight="1" x14ac:dyDescent="0.15">
      <c r="A4844" s="30">
        <v>10</v>
      </c>
      <c r="B4844" s="31" t="s">
        <v>2023</v>
      </c>
      <c r="C4844" s="31">
        <v>6</v>
      </c>
      <c r="D4844" s="31" t="s">
        <v>2474</v>
      </c>
      <c r="E4844" s="31">
        <v>1</v>
      </c>
      <c r="F4844" s="31" t="s">
        <v>2474</v>
      </c>
      <c r="G4844" s="31">
        <v>19</v>
      </c>
      <c r="H4844" s="31" t="s">
        <v>42</v>
      </c>
      <c r="I4844" s="31">
        <v>11</v>
      </c>
      <c r="J4844" s="84" t="s">
        <v>43</v>
      </c>
      <c r="K4844" s="98"/>
      <c r="L4844" s="98"/>
      <c r="M4844" s="98"/>
      <c r="N4844" s="83" t="s">
        <v>4692</v>
      </c>
      <c r="O4844" s="98">
        <v>2130</v>
      </c>
      <c r="P4844" s="81"/>
      <c r="Q4844" s="33"/>
      <c r="R4844" s="39" t="s">
        <v>2383</v>
      </c>
    </row>
    <row r="4845" spans="1:18" ht="18" customHeight="1" x14ac:dyDescent="0.15">
      <c r="A4845" s="30">
        <v>10</v>
      </c>
      <c r="B4845" s="31" t="s">
        <v>2023</v>
      </c>
      <c r="C4845" s="31">
        <v>6</v>
      </c>
      <c r="D4845" s="31" t="s">
        <v>2474</v>
      </c>
      <c r="E4845" s="31">
        <v>1</v>
      </c>
      <c r="F4845" s="31" t="s">
        <v>2474</v>
      </c>
      <c r="G4845" s="31">
        <v>19</v>
      </c>
      <c r="H4845" s="31" t="s">
        <v>42</v>
      </c>
      <c r="I4845" s="31">
        <v>11</v>
      </c>
      <c r="J4845" s="84" t="s">
        <v>43</v>
      </c>
      <c r="K4845" s="98"/>
      <c r="L4845" s="98"/>
      <c r="M4845" s="98"/>
      <c r="N4845" s="83" t="s">
        <v>2505</v>
      </c>
      <c r="O4845" s="98"/>
      <c r="P4845" s="81"/>
      <c r="Q4845" s="33"/>
      <c r="R4845" s="39" t="s">
        <v>2383</v>
      </c>
    </row>
    <row r="4846" spans="1:18" ht="18" customHeight="1" x14ac:dyDescent="0.15">
      <c r="A4846" s="30">
        <v>10</v>
      </c>
      <c r="B4846" s="31" t="s">
        <v>2023</v>
      </c>
      <c r="C4846" s="31">
        <v>6</v>
      </c>
      <c r="D4846" s="31" t="s">
        <v>2474</v>
      </c>
      <c r="E4846" s="31">
        <v>1</v>
      </c>
      <c r="F4846" s="31" t="s">
        <v>2474</v>
      </c>
      <c r="G4846" s="31">
        <v>19</v>
      </c>
      <c r="H4846" s="31" t="s">
        <v>42</v>
      </c>
      <c r="I4846" s="31">
        <v>11</v>
      </c>
      <c r="J4846" s="84" t="s">
        <v>43</v>
      </c>
      <c r="K4846" s="98"/>
      <c r="L4846" s="98"/>
      <c r="M4846" s="98"/>
      <c r="N4846" s="83" t="s">
        <v>2442</v>
      </c>
      <c r="O4846" s="98">
        <v>4000</v>
      </c>
      <c r="P4846" s="81"/>
      <c r="Q4846" s="33"/>
      <c r="R4846" s="39" t="s">
        <v>2383</v>
      </c>
    </row>
    <row r="4847" spans="1:18" ht="18" customHeight="1" x14ac:dyDescent="0.15">
      <c r="A4847" s="30">
        <v>10</v>
      </c>
      <c r="B4847" s="31" t="s">
        <v>2023</v>
      </c>
      <c r="C4847" s="31">
        <v>6</v>
      </c>
      <c r="D4847" s="31" t="s">
        <v>2474</v>
      </c>
      <c r="E4847" s="31">
        <v>1</v>
      </c>
      <c r="F4847" s="31" t="s">
        <v>2474</v>
      </c>
      <c r="G4847" s="31">
        <v>19</v>
      </c>
      <c r="H4847" s="31" t="s">
        <v>42</v>
      </c>
      <c r="I4847" s="31">
        <v>11</v>
      </c>
      <c r="J4847" s="84" t="s">
        <v>43</v>
      </c>
      <c r="K4847" s="98"/>
      <c r="L4847" s="98"/>
      <c r="M4847" s="98"/>
      <c r="N4847" s="83" t="s">
        <v>4693</v>
      </c>
      <c r="O4847" s="98">
        <v>3600</v>
      </c>
      <c r="P4847" s="81"/>
      <c r="Q4847" s="33"/>
      <c r="R4847" s="39" t="s">
        <v>2383</v>
      </c>
    </row>
    <row r="4848" spans="1:18" ht="18" customHeight="1" x14ac:dyDescent="0.15">
      <c r="A4848" s="30">
        <v>10</v>
      </c>
      <c r="B4848" s="31" t="s">
        <v>2023</v>
      </c>
      <c r="C4848" s="31">
        <v>6</v>
      </c>
      <c r="D4848" s="31" t="s">
        <v>2474</v>
      </c>
      <c r="E4848" s="31">
        <v>1</v>
      </c>
      <c r="F4848" s="31" t="s">
        <v>2474</v>
      </c>
      <c r="G4848" s="31">
        <v>19</v>
      </c>
      <c r="H4848" s="31" t="s">
        <v>42</v>
      </c>
      <c r="I4848" s="31">
        <v>11</v>
      </c>
      <c r="J4848" s="84" t="s">
        <v>43</v>
      </c>
      <c r="K4848" s="98"/>
      <c r="L4848" s="98"/>
      <c r="M4848" s="98"/>
      <c r="N4848" s="83" t="s">
        <v>2506</v>
      </c>
      <c r="O4848" s="98"/>
      <c r="P4848" s="81"/>
      <c r="Q4848" s="33"/>
      <c r="R4848" s="39" t="s">
        <v>2383</v>
      </c>
    </row>
    <row r="4849" spans="1:18" ht="18" customHeight="1" x14ac:dyDescent="0.15">
      <c r="A4849" s="30">
        <v>10</v>
      </c>
      <c r="B4849" s="31" t="s">
        <v>2023</v>
      </c>
      <c r="C4849" s="31">
        <v>6</v>
      </c>
      <c r="D4849" s="31" t="s">
        <v>2474</v>
      </c>
      <c r="E4849" s="31">
        <v>1</v>
      </c>
      <c r="F4849" s="31" t="s">
        <v>2474</v>
      </c>
      <c r="G4849" s="31">
        <v>19</v>
      </c>
      <c r="H4849" s="31" t="s">
        <v>42</v>
      </c>
      <c r="I4849" s="31">
        <v>11</v>
      </c>
      <c r="J4849" s="84" t="s">
        <v>43</v>
      </c>
      <c r="K4849" s="98"/>
      <c r="L4849" s="98"/>
      <c r="M4849" s="98"/>
      <c r="N4849" s="83" t="s">
        <v>2507</v>
      </c>
      <c r="O4849" s="98">
        <v>1500</v>
      </c>
      <c r="P4849" s="81"/>
      <c r="Q4849" s="33"/>
      <c r="R4849" s="39" t="s">
        <v>2383</v>
      </c>
    </row>
    <row r="4850" spans="1:18" ht="18" customHeight="1" x14ac:dyDescent="0.15">
      <c r="A4850" s="30">
        <v>10</v>
      </c>
      <c r="B4850" s="31" t="s">
        <v>2023</v>
      </c>
      <c r="C4850" s="31">
        <v>6</v>
      </c>
      <c r="D4850" s="31" t="s">
        <v>2474</v>
      </c>
      <c r="E4850" s="31">
        <v>1</v>
      </c>
      <c r="F4850" s="31" t="s">
        <v>2474</v>
      </c>
      <c r="G4850" s="31">
        <v>19</v>
      </c>
      <c r="H4850" s="31" t="s">
        <v>42</v>
      </c>
      <c r="I4850" s="31">
        <v>11</v>
      </c>
      <c r="J4850" s="84" t="s">
        <v>43</v>
      </c>
      <c r="K4850" s="98"/>
      <c r="L4850" s="98"/>
      <c r="M4850" s="98"/>
      <c r="N4850" s="83" t="s">
        <v>4694</v>
      </c>
      <c r="O4850" s="98">
        <v>1800</v>
      </c>
      <c r="P4850" s="81"/>
      <c r="Q4850" s="33"/>
      <c r="R4850" s="39" t="s">
        <v>2383</v>
      </c>
    </row>
    <row r="4851" spans="1:18" ht="18" customHeight="1" x14ac:dyDescent="0.15">
      <c r="A4851" s="30">
        <v>10</v>
      </c>
      <c r="B4851" s="31" t="s">
        <v>2023</v>
      </c>
      <c r="C4851" s="31">
        <v>6</v>
      </c>
      <c r="D4851" s="31" t="s">
        <v>2474</v>
      </c>
      <c r="E4851" s="31">
        <v>1</v>
      </c>
      <c r="F4851" s="31" t="s">
        <v>2474</v>
      </c>
      <c r="G4851" s="31">
        <v>19</v>
      </c>
      <c r="H4851" s="31" t="s">
        <v>42</v>
      </c>
      <c r="I4851" s="31">
        <v>11</v>
      </c>
      <c r="J4851" s="84" t="s">
        <v>43</v>
      </c>
      <c r="K4851" s="98"/>
      <c r="L4851" s="98"/>
      <c r="M4851" s="98"/>
      <c r="N4851" s="83" t="s">
        <v>4695</v>
      </c>
      <c r="O4851" s="98">
        <v>7800</v>
      </c>
      <c r="P4851" s="81"/>
      <c r="Q4851" s="33"/>
      <c r="R4851" s="39" t="s">
        <v>2383</v>
      </c>
    </row>
    <row r="4852" spans="1:18" ht="18" customHeight="1" x14ac:dyDescent="0.15">
      <c r="A4852" s="30">
        <v>10</v>
      </c>
      <c r="B4852" s="31" t="s">
        <v>2023</v>
      </c>
      <c r="C4852" s="31">
        <v>6</v>
      </c>
      <c r="D4852" s="31" t="s">
        <v>2474</v>
      </c>
      <c r="E4852" s="31">
        <v>1</v>
      </c>
      <c r="F4852" s="31" t="s">
        <v>2474</v>
      </c>
      <c r="G4852" s="31">
        <v>19</v>
      </c>
      <c r="H4852" s="31" t="s">
        <v>42</v>
      </c>
      <c r="I4852" s="31">
        <v>11</v>
      </c>
      <c r="J4852" s="84" t="s">
        <v>43</v>
      </c>
      <c r="K4852" s="98"/>
      <c r="L4852" s="98"/>
      <c r="M4852" s="98"/>
      <c r="N4852" s="83" t="s">
        <v>4696</v>
      </c>
      <c r="O4852" s="98">
        <v>5900</v>
      </c>
      <c r="P4852" s="81"/>
      <c r="Q4852" s="33"/>
      <c r="R4852" s="39" t="s">
        <v>2383</v>
      </c>
    </row>
    <row r="4853" spans="1:18" ht="18" customHeight="1" x14ac:dyDescent="0.15">
      <c r="A4853" s="30">
        <v>10</v>
      </c>
      <c r="B4853" s="31" t="s">
        <v>2023</v>
      </c>
      <c r="C4853" s="31">
        <v>6</v>
      </c>
      <c r="D4853" s="31" t="s">
        <v>2474</v>
      </c>
      <c r="E4853" s="31">
        <v>1</v>
      </c>
      <c r="F4853" s="31" t="s">
        <v>2474</v>
      </c>
      <c r="G4853" s="31">
        <v>19</v>
      </c>
      <c r="H4853" s="31" t="s">
        <v>42</v>
      </c>
      <c r="I4853" s="32">
        <v>41</v>
      </c>
      <c r="J4853" s="83" t="s">
        <v>200</v>
      </c>
      <c r="K4853" s="98">
        <v>10</v>
      </c>
      <c r="L4853" s="98">
        <v>10</v>
      </c>
      <c r="M4853" s="98">
        <f>K4853-L4853</f>
        <v>0</v>
      </c>
      <c r="N4853" s="83" t="s">
        <v>4697</v>
      </c>
      <c r="O4853" s="98">
        <v>10000</v>
      </c>
      <c r="P4853" s="81"/>
      <c r="Q4853" s="33"/>
      <c r="R4853" s="39" t="s">
        <v>2383</v>
      </c>
    </row>
    <row r="4854" spans="1:18" s="12" customFormat="1" ht="18" customHeight="1" x14ac:dyDescent="0.15">
      <c r="A4854" s="13">
        <v>10</v>
      </c>
      <c r="B4854" s="14" t="s">
        <v>2023</v>
      </c>
      <c r="C4854" s="15">
        <v>7</v>
      </c>
      <c r="D4854" s="15" t="s">
        <v>2989</v>
      </c>
      <c r="E4854" s="16"/>
      <c r="F4854" s="15"/>
      <c r="G4854" s="16"/>
      <c r="H4854" s="15"/>
      <c r="I4854" s="16"/>
      <c r="J4854" s="16"/>
      <c r="K4854" s="17">
        <f>IF(C4854="",SUMIFS($K4855:$K$6096,$A4855:$A$6096,A4854,$E4855:$E$6096,""),IF(E4854="",SUMIFS($K4855:$K$6096,$A4855:$A$6096,A4854,$C4855:$C$6096,C4854,$G4855:$G$6096,""),IF(G4854="",SUMIFS($K4855:$K$6096,$A4855:$A$6096,A4854,$C4855:$C$6096,C4854,$E4855:$E$6096,E4854,$R4855:$R$6096,R4854),IF(I4854="",SUMIFS($K4855:$K$6096,$A4855:$A$6096,A4854,$C4855:$C$6096,C4854,$E4855:$E$6096,E4854,$G4855:$G$6096,G4854,$R4855:$R$6096,R4854),0))))</f>
        <v>79419</v>
      </c>
      <c r="L4854" s="17">
        <f>IF(C4854="",SUMIFS($L4855:$L$6096,$A4855:$A$6096,A4854,$E4855:$E$6096,""),IF(E4854="",SUMIFS($L4855:$L$6096,$A4855:$A$6096,A4854,$C4855:$C$6096,C4854,$G4855:$G$6096,""),IF(G4854="",SUMIFS($L4855:$L$6096,$A4855:$A$6096,A4854,$C4855:$C$6096,C4854,$E4855:$E$6096,E4854,$R4855:$R$6096,R4854),IF(I4854="",SUMIFS($L4855:$L$6096,$A4855:$A$6096,A4854,$C4855:$C$6096,C4854,$E4855:$E$6096,E4854,$G4855:$G$6096,G4854,$R4855:$R$6096,R4854),0))))</f>
        <v>68280</v>
      </c>
      <c r="M4854" s="17">
        <f t="shared" ref="M4854:M4855" si="307">K4854-L4854</f>
        <v>11139</v>
      </c>
      <c r="N4854" s="58"/>
      <c r="O4854" s="72"/>
      <c r="P4854" s="18"/>
      <c r="Q4854" s="17">
        <f>IF(C4854="",SUMIFS($Q4855:$Q$6096,$A4855:$A$6096,A4854,$E4855:$E$6096,""),IF(E4854="",SUMIFS($Q4855:$Q$6096,$A4855:$A$6096,A4854,$C4855:$C$6096,C4854,$G4855:$G$6096,""),IF(G4854="",SUMIFS($Q4855:$Q$6096,$A4855:$A$6096,A4854,$C4855:$C$6096,C4854,$E4855:$E$6096,E4854,$R4855:$R$6096,R4854),IF(I4854="",SUMIFS($Q4855:$Q$6096,$A4855:$A$6096,A4854,$C4855:$C$6096,C4854,$E4855:$E$6096,E4854,$G4855:$G$6096,G4854,$R4855:$R$6096,R4854),0))))</f>
        <v>13424</v>
      </c>
      <c r="R4854" s="59"/>
    </row>
    <row r="4855" spans="1:18" s="6" customFormat="1" ht="18" customHeight="1" x14ac:dyDescent="0.15">
      <c r="A4855" s="13">
        <v>10</v>
      </c>
      <c r="B4855" s="14" t="s">
        <v>3104</v>
      </c>
      <c r="C4855" s="19">
        <v>7</v>
      </c>
      <c r="D4855" s="14" t="s">
        <v>2508</v>
      </c>
      <c r="E4855" s="20">
        <v>1</v>
      </c>
      <c r="F4855" s="21" t="s">
        <v>3120</v>
      </c>
      <c r="G4855" s="20"/>
      <c r="H4855" s="21"/>
      <c r="I4855" s="20"/>
      <c r="J4855" s="20"/>
      <c r="K4855" s="22">
        <f>IF(C4855="",SUMIFS($K4856:$K$6096,$A4856:$A$6096,A4855,$E4856:$E$6096,""),IF(E4855="",SUMIFS($K4856:$K$6096,$A4856:$A$6096,A4855,$C4856:$C$6096,C4855,$G4856:$G$6096,""),IF(G4855="",SUMIFS($K4856:$K$6096,$A4856:$A$6096,A4855,$C4856:$C$6096,C4855,$E4856:$E$6096,E4855,$R4856:$R$6096,R4855),IF(I4855="",SUMIFS($K4856:$K$6096,$A4856:$A$6096,A4855,$C4856:$C$6096,C4855,$E4856:$E$6096,E4855,$G4856:$G$6096,G4855,$R4856:$R$6096,R4855),0))))</f>
        <v>39826</v>
      </c>
      <c r="L4855" s="22">
        <f>IF(C4855="",SUMIFS($L4856:$L$6096,$A4856:$A$6096,A4855,$E4856:$E$6096,""),IF(E4855="",SUMIFS($L4856:$L$6096,$A4856:$A$6096,A4855,$C4856:$C$6096,C4855,$G4856:$G$6096,""),IF(G4855="",SUMIFS($L4856:$L$6096,$A4856:$A$6096,A4855,$C4856:$C$6096,C4855,$E4856:$E$6096,E4855,$R4856:$R$6096,R4855),IF(I4855="",SUMIFS($L4856:$L$6096,$A4856:$A$6096,A4855,$C4856:$C$6096,C4855,$E4856:$E$6096,E4855,$G4856:$G$6096,G4855,$R4856:$R$6096,R4855),0))))</f>
        <v>39774</v>
      </c>
      <c r="M4855" s="22">
        <f t="shared" si="307"/>
        <v>52</v>
      </c>
      <c r="N4855" s="77"/>
      <c r="O4855" s="23"/>
      <c r="P4855" s="60"/>
      <c r="Q4855" s="73">
        <f>IF(C4855="",SUMIFS($Q4856:$Q$6096,$A4856:$A$6096,A4855,$E4856:$E$6096,""),IF(E4855="",SUMIFS($Q4856:$Q$6096,$A4856:$A$6096,A4855,$C4856:$C$6096,C4855,$G4856:$G$6096,""),IF(G4855="",SUMIFS($Q4856:$Q$6096,$A4856:$A$6096,A4855,$C4856:$C$6096,C4855,$E4856:$E$6096,E4855,$R4856:$R$6096,R4855),IF(I4855="",SUMIFS($Q4856:$Q$6096,$A4856:$A$6096,A4855,$C4856:$C$6096,C4855,$E4856:$E$6096,E4855,$G4856:$G$6096,G4855,$R4856:$R$6096,R4855),0))))</f>
        <v>0</v>
      </c>
      <c r="R4855" s="61" t="s">
        <v>3121</v>
      </c>
    </row>
    <row r="4856" spans="1:18" ht="18" customHeight="1" x14ac:dyDescent="0.15">
      <c r="A4856" s="30">
        <v>10</v>
      </c>
      <c r="B4856" s="31" t="s">
        <v>2023</v>
      </c>
      <c r="C4856" s="31">
        <v>7</v>
      </c>
      <c r="D4856" s="31" t="s">
        <v>2508</v>
      </c>
      <c r="E4856" s="31">
        <v>1</v>
      </c>
      <c r="F4856" s="31" t="s">
        <v>2509</v>
      </c>
      <c r="G4856" s="32">
        <v>1</v>
      </c>
      <c r="H4856" s="32" t="s">
        <v>19</v>
      </c>
      <c r="I4856" s="32"/>
      <c r="J4856" s="83"/>
      <c r="K4856" s="98"/>
      <c r="L4856" s="98"/>
      <c r="M4856" s="98"/>
      <c r="N4856" s="83"/>
      <c r="O4856" s="33"/>
      <c r="P4856" s="81"/>
      <c r="Q4856" s="33"/>
      <c r="R4856" s="39" t="s">
        <v>2511</v>
      </c>
    </row>
    <row r="4857" spans="1:18" ht="18" customHeight="1" x14ac:dyDescent="0.15">
      <c r="A4857" s="30">
        <v>10</v>
      </c>
      <c r="B4857" s="31" t="s">
        <v>2023</v>
      </c>
      <c r="C4857" s="31">
        <v>7</v>
      </c>
      <c r="D4857" s="31" t="s">
        <v>2508</v>
      </c>
      <c r="E4857" s="31">
        <v>1</v>
      </c>
      <c r="F4857" s="31" t="s">
        <v>2509</v>
      </c>
      <c r="G4857" s="31">
        <v>1</v>
      </c>
      <c r="H4857" s="31" t="s">
        <v>19</v>
      </c>
      <c r="I4857" s="32">
        <v>11</v>
      </c>
      <c r="J4857" s="83" t="s">
        <v>2510</v>
      </c>
      <c r="K4857" s="98">
        <v>2168</v>
      </c>
      <c r="L4857" s="98">
        <v>2168</v>
      </c>
      <c r="M4857" s="98">
        <f t="shared" ref="M4857:M4858" si="308">K4857-L4857</f>
        <v>0</v>
      </c>
      <c r="N4857" s="83" t="s">
        <v>3902</v>
      </c>
      <c r="O4857" s="98">
        <v>2167200</v>
      </c>
      <c r="P4857" s="81"/>
      <c r="Q4857" s="33"/>
      <c r="R4857" s="39" t="s">
        <v>2511</v>
      </c>
    </row>
    <row r="4858" spans="1:18" ht="18" customHeight="1" x14ac:dyDescent="0.15">
      <c r="A4858" s="30">
        <v>10</v>
      </c>
      <c r="B4858" s="31" t="s">
        <v>2023</v>
      </c>
      <c r="C4858" s="31">
        <v>7</v>
      </c>
      <c r="D4858" s="31" t="s">
        <v>2508</v>
      </c>
      <c r="E4858" s="31">
        <v>1</v>
      </c>
      <c r="F4858" s="31" t="s">
        <v>2509</v>
      </c>
      <c r="G4858" s="31">
        <v>1</v>
      </c>
      <c r="H4858" s="31" t="s">
        <v>19</v>
      </c>
      <c r="I4858" s="32">
        <v>21</v>
      </c>
      <c r="J4858" s="83" t="s">
        <v>2512</v>
      </c>
      <c r="K4858" s="98">
        <v>114</v>
      </c>
      <c r="L4858" s="98">
        <v>114</v>
      </c>
      <c r="M4858" s="98">
        <f t="shared" si="308"/>
        <v>0</v>
      </c>
      <c r="N4858" s="83" t="s">
        <v>3903</v>
      </c>
      <c r="O4858" s="98">
        <v>42000</v>
      </c>
      <c r="P4858" s="81"/>
      <c r="Q4858" s="33"/>
      <c r="R4858" s="39" t="s">
        <v>2511</v>
      </c>
    </row>
    <row r="4859" spans="1:18" ht="18" customHeight="1" x14ac:dyDescent="0.15">
      <c r="A4859" s="30">
        <v>10</v>
      </c>
      <c r="B4859" s="31" t="s">
        <v>2023</v>
      </c>
      <c r="C4859" s="31">
        <v>7</v>
      </c>
      <c r="D4859" s="31" t="s">
        <v>2508</v>
      </c>
      <c r="E4859" s="31">
        <v>1</v>
      </c>
      <c r="F4859" s="31" t="s">
        <v>2509</v>
      </c>
      <c r="G4859" s="31">
        <v>1</v>
      </c>
      <c r="H4859" s="31" t="s">
        <v>19</v>
      </c>
      <c r="I4859" s="31">
        <v>21</v>
      </c>
      <c r="J4859" s="84" t="s">
        <v>2512</v>
      </c>
      <c r="K4859" s="98"/>
      <c r="L4859" s="98"/>
      <c r="M4859" s="98"/>
      <c r="N4859" s="83" t="s">
        <v>3904</v>
      </c>
      <c r="O4859" s="98">
        <v>21000</v>
      </c>
      <c r="P4859" s="81"/>
      <c r="Q4859" s="33"/>
      <c r="R4859" s="39" t="s">
        <v>2511</v>
      </c>
    </row>
    <row r="4860" spans="1:18" ht="18" customHeight="1" x14ac:dyDescent="0.15">
      <c r="A4860" s="30">
        <v>10</v>
      </c>
      <c r="B4860" s="31" t="s">
        <v>2023</v>
      </c>
      <c r="C4860" s="31">
        <v>7</v>
      </c>
      <c r="D4860" s="31" t="s">
        <v>2508</v>
      </c>
      <c r="E4860" s="31">
        <v>1</v>
      </c>
      <c r="F4860" s="31" t="s">
        <v>2509</v>
      </c>
      <c r="G4860" s="31">
        <v>1</v>
      </c>
      <c r="H4860" s="31" t="s">
        <v>19</v>
      </c>
      <c r="I4860" s="31">
        <v>21</v>
      </c>
      <c r="J4860" s="84" t="s">
        <v>2512</v>
      </c>
      <c r="K4860" s="98"/>
      <c r="L4860" s="98"/>
      <c r="M4860" s="98"/>
      <c r="N4860" s="83" t="s">
        <v>4698</v>
      </c>
      <c r="O4860" s="98">
        <v>8400</v>
      </c>
      <c r="P4860" s="81"/>
      <c r="Q4860" s="33"/>
      <c r="R4860" s="39" t="s">
        <v>2511</v>
      </c>
    </row>
    <row r="4861" spans="1:18" ht="18" customHeight="1" x14ac:dyDescent="0.15">
      <c r="A4861" s="30">
        <v>10</v>
      </c>
      <c r="B4861" s="31" t="s">
        <v>2023</v>
      </c>
      <c r="C4861" s="31">
        <v>7</v>
      </c>
      <c r="D4861" s="31" t="s">
        <v>2508</v>
      </c>
      <c r="E4861" s="31">
        <v>1</v>
      </c>
      <c r="F4861" s="31" t="s">
        <v>2509</v>
      </c>
      <c r="G4861" s="31">
        <v>1</v>
      </c>
      <c r="H4861" s="31" t="s">
        <v>19</v>
      </c>
      <c r="I4861" s="31">
        <v>21</v>
      </c>
      <c r="J4861" s="84" t="s">
        <v>2512</v>
      </c>
      <c r="K4861" s="98"/>
      <c r="L4861" s="98"/>
      <c r="M4861" s="98"/>
      <c r="N4861" s="83" t="s">
        <v>4699</v>
      </c>
      <c r="O4861" s="98">
        <v>42000</v>
      </c>
      <c r="P4861" s="81"/>
      <c r="Q4861" s="33"/>
      <c r="R4861" s="39" t="s">
        <v>2511</v>
      </c>
    </row>
    <row r="4862" spans="1:18" ht="18" customHeight="1" x14ac:dyDescent="0.15">
      <c r="A4862" s="30">
        <v>10</v>
      </c>
      <c r="B4862" s="31" t="s">
        <v>2023</v>
      </c>
      <c r="C4862" s="31">
        <v>7</v>
      </c>
      <c r="D4862" s="31" t="s">
        <v>2508</v>
      </c>
      <c r="E4862" s="31">
        <v>1</v>
      </c>
      <c r="F4862" s="31" t="s">
        <v>2509</v>
      </c>
      <c r="G4862" s="32">
        <v>2</v>
      </c>
      <c r="H4862" s="32" t="s">
        <v>20</v>
      </c>
      <c r="I4862" s="32"/>
      <c r="J4862" s="83"/>
      <c r="K4862" s="98"/>
      <c r="L4862" s="98"/>
      <c r="M4862" s="98"/>
      <c r="N4862" s="83"/>
      <c r="O4862" s="33"/>
      <c r="P4862" s="81"/>
      <c r="Q4862" s="33"/>
      <c r="R4862" s="39" t="s">
        <v>2511</v>
      </c>
    </row>
    <row r="4863" spans="1:18" ht="18" customHeight="1" x14ac:dyDescent="0.15">
      <c r="A4863" s="30">
        <v>10</v>
      </c>
      <c r="B4863" s="31" t="s">
        <v>2023</v>
      </c>
      <c r="C4863" s="31">
        <v>7</v>
      </c>
      <c r="D4863" s="31" t="s">
        <v>2508</v>
      </c>
      <c r="E4863" s="31">
        <v>1</v>
      </c>
      <c r="F4863" s="31" t="s">
        <v>2509</v>
      </c>
      <c r="G4863" s="31">
        <v>2</v>
      </c>
      <c r="H4863" s="31" t="s">
        <v>20</v>
      </c>
      <c r="I4863" s="32">
        <v>3</v>
      </c>
      <c r="J4863" s="83" t="s">
        <v>21</v>
      </c>
      <c r="K4863" s="98">
        <v>16168</v>
      </c>
      <c r="L4863" s="98">
        <v>16463</v>
      </c>
      <c r="M4863" s="98">
        <f>K4863-L4863</f>
        <v>-295</v>
      </c>
      <c r="N4863" s="83" t="s">
        <v>70</v>
      </c>
      <c r="O4863" s="98">
        <v>16167300</v>
      </c>
      <c r="P4863" s="81"/>
      <c r="Q4863" s="33"/>
      <c r="R4863" s="39" t="s">
        <v>2511</v>
      </c>
    </row>
    <row r="4864" spans="1:18" ht="18" customHeight="1" x14ac:dyDescent="0.15">
      <c r="A4864" s="30">
        <v>10</v>
      </c>
      <c r="B4864" s="31" t="s">
        <v>2023</v>
      </c>
      <c r="C4864" s="31">
        <v>7</v>
      </c>
      <c r="D4864" s="31" t="s">
        <v>2508</v>
      </c>
      <c r="E4864" s="31">
        <v>1</v>
      </c>
      <c r="F4864" s="31" t="s">
        <v>2509</v>
      </c>
      <c r="G4864" s="32">
        <v>3</v>
      </c>
      <c r="H4864" s="32" t="s">
        <v>22</v>
      </c>
      <c r="I4864" s="32"/>
      <c r="J4864" s="83"/>
      <c r="K4864" s="98"/>
      <c r="L4864" s="98"/>
      <c r="M4864" s="98"/>
      <c r="N4864" s="83"/>
      <c r="O4864" s="33"/>
      <c r="P4864" s="81"/>
      <c r="Q4864" s="33"/>
      <c r="R4864" s="39" t="s">
        <v>2511</v>
      </c>
    </row>
    <row r="4865" spans="1:18" ht="18" customHeight="1" x14ac:dyDescent="0.15">
      <c r="A4865" s="30">
        <v>10</v>
      </c>
      <c r="B4865" s="31" t="s">
        <v>2023</v>
      </c>
      <c r="C4865" s="31">
        <v>7</v>
      </c>
      <c r="D4865" s="31" t="s">
        <v>2508</v>
      </c>
      <c r="E4865" s="31">
        <v>1</v>
      </c>
      <c r="F4865" s="31" t="s">
        <v>2509</v>
      </c>
      <c r="G4865" s="31">
        <v>3</v>
      </c>
      <c r="H4865" s="31" t="s">
        <v>22</v>
      </c>
      <c r="I4865" s="32">
        <v>31</v>
      </c>
      <c r="J4865" s="83" t="s">
        <v>23</v>
      </c>
      <c r="K4865" s="98">
        <v>738</v>
      </c>
      <c r="L4865" s="98">
        <v>636</v>
      </c>
      <c r="M4865" s="98">
        <f t="shared" ref="M4865:M4868" si="309">K4865-L4865</f>
        <v>102</v>
      </c>
      <c r="N4865" s="83" t="s">
        <v>70</v>
      </c>
      <c r="O4865" s="98">
        <v>738000</v>
      </c>
      <c r="P4865" s="81"/>
      <c r="Q4865" s="33"/>
      <c r="R4865" s="39" t="s">
        <v>2511</v>
      </c>
    </row>
    <row r="4866" spans="1:18" ht="18" customHeight="1" x14ac:dyDescent="0.15">
      <c r="A4866" s="30">
        <v>10</v>
      </c>
      <c r="B4866" s="31" t="s">
        <v>2023</v>
      </c>
      <c r="C4866" s="31">
        <v>7</v>
      </c>
      <c r="D4866" s="31" t="s">
        <v>2508</v>
      </c>
      <c r="E4866" s="31">
        <v>1</v>
      </c>
      <c r="F4866" s="31" t="s">
        <v>2509</v>
      </c>
      <c r="G4866" s="31">
        <v>3</v>
      </c>
      <c r="H4866" s="31" t="s">
        <v>22</v>
      </c>
      <c r="I4866" s="32">
        <v>32</v>
      </c>
      <c r="J4866" s="83" t="s">
        <v>139</v>
      </c>
      <c r="K4866" s="98">
        <v>324</v>
      </c>
      <c r="L4866" s="98">
        <v>0</v>
      </c>
      <c r="M4866" s="98">
        <f t="shared" si="309"/>
        <v>324</v>
      </c>
      <c r="N4866" s="83" t="s">
        <v>70</v>
      </c>
      <c r="O4866" s="98">
        <v>324000</v>
      </c>
      <c r="P4866" s="81"/>
      <c r="Q4866" s="33"/>
      <c r="R4866" s="39" t="s">
        <v>2511</v>
      </c>
    </row>
    <row r="4867" spans="1:18" ht="18" customHeight="1" x14ac:dyDescent="0.15">
      <c r="A4867" s="30">
        <v>10</v>
      </c>
      <c r="B4867" s="31" t="s">
        <v>2023</v>
      </c>
      <c r="C4867" s="31">
        <v>7</v>
      </c>
      <c r="D4867" s="31" t="s">
        <v>2508</v>
      </c>
      <c r="E4867" s="31">
        <v>1</v>
      </c>
      <c r="F4867" s="31" t="s">
        <v>2509</v>
      </c>
      <c r="G4867" s="31">
        <v>3</v>
      </c>
      <c r="H4867" s="31" t="s">
        <v>22</v>
      </c>
      <c r="I4867" s="32">
        <v>33</v>
      </c>
      <c r="J4867" s="83" t="s">
        <v>24</v>
      </c>
      <c r="K4867" s="98">
        <v>395</v>
      </c>
      <c r="L4867" s="98">
        <v>256</v>
      </c>
      <c r="M4867" s="98">
        <f t="shared" si="309"/>
        <v>139</v>
      </c>
      <c r="N4867" s="83" t="s">
        <v>70</v>
      </c>
      <c r="O4867" s="98">
        <v>394800</v>
      </c>
      <c r="P4867" s="81"/>
      <c r="Q4867" s="33"/>
      <c r="R4867" s="39" t="s">
        <v>2511</v>
      </c>
    </row>
    <row r="4868" spans="1:18" ht="18" customHeight="1" x14ac:dyDescent="0.15">
      <c r="A4868" s="30">
        <v>10</v>
      </c>
      <c r="B4868" s="31" t="s">
        <v>2023</v>
      </c>
      <c r="C4868" s="31">
        <v>7</v>
      </c>
      <c r="D4868" s="31" t="s">
        <v>2508</v>
      </c>
      <c r="E4868" s="31">
        <v>1</v>
      </c>
      <c r="F4868" s="31" t="s">
        <v>2509</v>
      </c>
      <c r="G4868" s="31">
        <v>3</v>
      </c>
      <c r="H4868" s="31" t="s">
        <v>22</v>
      </c>
      <c r="I4868" s="32">
        <v>35</v>
      </c>
      <c r="J4868" s="83" t="s">
        <v>25</v>
      </c>
      <c r="K4868" s="98">
        <v>846</v>
      </c>
      <c r="L4868" s="98">
        <v>1044</v>
      </c>
      <c r="M4868" s="98">
        <f t="shared" si="309"/>
        <v>-198</v>
      </c>
      <c r="N4868" s="83" t="s">
        <v>2513</v>
      </c>
      <c r="O4868" s="98"/>
      <c r="P4868" s="81"/>
      <c r="Q4868" s="33"/>
      <c r="R4868" s="39" t="s">
        <v>2511</v>
      </c>
    </row>
    <row r="4869" spans="1:18" ht="18" customHeight="1" x14ac:dyDescent="0.15">
      <c r="A4869" s="30">
        <v>10</v>
      </c>
      <c r="B4869" s="31" t="s">
        <v>2023</v>
      </c>
      <c r="C4869" s="31">
        <v>7</v>
      </c>
      <c r="D4869" s="31" t="s">
        <v>2508</v>
      </c>
      <c r="E4869" s="31">
        <v>1</v>
      </c>
      <c r="F4869" s="31" t="s">
        <v>2509</v>
      </c>
      <c r="G4869" s="31">
        <v>3</v>
      </c>
      <c r="H4869" s="31" t="s">
        <v>22</v>
      </c>
      <c r="I4869" s="31">
        <v>35</v>
      </c>
      <c r="J4869" s="84" t="s">
        <v>25</v>
      </c>
      <c r="K4869" s="98"/>
      <c r="L4869" s="98"/>
      <c r="M4869" s="98"/>
      <c r="N4869" s="83" t="s">
        <v>4700</v>
      </c>
      <c r="O4869" s="98">
        <v>54000</v>
      </c>
      <c r="P4869" s="81"/>
      <c r="Q4869" s="33"/>
      <c r="R4869" s="39" t="s">
        <v>2511</v>
      </c>
    </row>
    <row r="4870" spans="1:18" ht="18" customHeight="1" x14ac:dyDescent="0.15">
      <c r="A4870" s="30">
        <v>10</v>
      </c>
      <c r="B4870" s="31" t="s">
        <v>2023</v>
      </c>
      <c r="C4870" s="31">
        <v>7</v>
      </c>
      <c r="D4870" s="31" t="s">
        <v>2508</v>
      </c>
      <c r="E4870" s="31">
        <v>1</v>
      </c>
      <c r="F4870" s="31" t="s">
        <v>2509</v>
      </c>
      <c r="G4870" s="31">
        <v>3</v>
      </c>
      <c r="H4870" s="31" t="s">
        <v>22</v>
      </c>
      <c r="I4870" s="31">
        <v>35</v>
      </c>
      <c r="J4870" s="84" t="s">
        <v>25</v>
      </c>
      <c r="K4870" s="98"/>
      <c r="L4870" s="98"/>
      <c r="M4870" s="98"/>
      <c r="N4870" s="83" t="s">
        <v>4701</v>
      </c>
      <c r="O4870" s="98">
        <v>54000</v>
      </c>
      <c r="P4870" s="81"/>
      <c r="Q4870" s="33"/>
      <c r="R4870" s="39" t="s">
        <v>2511</v>
      </c>
    </row>
    <row r="4871" spans="1:18" ht="18" customHeight="1" x14ac:dyDescent="0.15">
      <c r="A4871" s="30">
        <v>10</v>
      </c>
      <c r="B4871" s="31" t="s">
        <v>2023</v>
      </c>
      <c r="C4871" s="31">
        <v>7</v>
      </c>
      <c r="D4871" s="31" t="s">
        <v>2508</v>
      </c>
      <c r="E4871" s="31">
        <v>1</v>
      </c>
      <c r="F4871" s="31" t="s">
        <v>2509</v>
      </c>
      <c r="G4871" s="31">
        <v>3</v>
      </c>
      <c r="H4871" s="31" t="s">
        <v>22</v>
      </c>
      <c r="I4871" s="31">
        <v>35</v>
      </c>
      <c r="J4871" s="84" t="s">
        <v>25</v>
      </c>
      <c r="K4871" s="98"/>
      <c r="L4871" s="98"/>
      <c r="M4871" s="98"/>
      <c r="N4871" s="83" t="s">
        <v>4702</v>
      </c>
      <c r="O4871" s="98">
        <v>180000</v>
      </c>
      <c r="P4871" s="81"/>
      <c r="Q4871" s="33"/>
      <c r="R4871" s="39" t="s">
        <v>2511</v>
      </c>
    </row>
    <row r="4872" spans="1:18" ht="18" customHeight="1" x14ac:dyDescent="0.15">
      <c r="A4872" s="30">
        <v>10</v>
      </c>
      <c r="B4872" s="31" t="s">
        <v>2023</v>
      </c>
      <c r="C4872" s="31">
        <v>7</v>
      </c>
      <c r="D4872" s="31" t="s">
        <v>2508</v>
      </c>
      <c r="E4872" s="31">
        <v>1</v>
      </c>
      <c r="F4872" s="31" t="s">
        <v>2509</v>
      </c>
      <c r="G4872" s="31">
        <v>3</v>
      </c>
      <c r="H4872" s="31" t="s">
        <v>22</v>
      </c>
      <c r="I4872" s="31">
        <v>35</v>
      </c>
      <c r="J4872" s="84" t="s">
        <v>25</v>
      </c>
      <c r="K4872" s="98"/>
      <c r="L4872" s="98"/>
      <c r="M4872" s="98"/>
      <c r="N4872" s="83" t="s">
        <v>4703</v>
      </c>
      <c r="O4872" s="98">
        <v>54000</v>
      </c>
      <c r="P4872" s="81"/>
      <c r="Q4872" s="33"/>
      <c r="R4872" s="39" t="s">
        <v>2511</v>
      </c>
    </row>
    <row r="4873" spans="1:18" ht="18" customHeight="1" x14ac:dyDescent="0.15">
      <c r="A4873" s="30">
        <v>10</v>
      </c>
      <c r="B4873" s="31" t="s">
        <v>2023</v>
      </c>
      <c r="C4873" s="31">
        <v>7</v>
      </c>
      <c r="D4873" s="31" t="s">
        <v>2508</v>
      </c>
      <c r="E4873" s="31">
        <v>1</v>
      </c>
      <c r="F4873" s="31" t="s">
        <v>2509</v>
      </c>
      <c r="G4873" s="31">
        <v>3</v>
      </c>
      <c r="H4873" s="31" t="s">
        <v>22</v>
      </c>
      <c r="I4873" s="31">
        <v>35</v>
      </c>
      <c r="J4873" s="84" t="s">
        <v>25</v>
      </c>
      <c r="K4873" s="98"/>
      <c r="L4873" s="98"/>
      <c r="M4873" s="98"/>
      <c r="N4873" s="83" t="s">
        <v>4704</v>
      </c>
      <c r="O4873" s="98">
        <v>252000</v>
      </c>
      <c r="P4873" s="81"/>
      <c r="Q4873" s="33"/>
      <c r="R4873" s="39" t="s">
        <v>2511</v>
      </c>
    </row>
    <row r="4874" spans="1:18" ht="18" customHeight="1" x14ac:dyDescent="0.15">
      <c r="A4874" s="30">
        <v>10</v>
      </c>
      <c r="B4874" s="31" t="s">
        <v>2023</v>
      </c>
      <c r="C4874" s="31">
        <v>7</v>
      </c>
      <c r="D4874" s="31" t="s">
        <v>2508</v>
      </c>
      <c r="E4874" s="31">
        <v>1</v>
      </c>
      <c r="F4874" s="31" t="s">
        <v>2509</v>
      </c>
      <c r="G4874" s="31">
        <v>3</v>
      </c>
      <c r="H4874" s="31" t="s">
        <v>22</v>
      </c>
      <c r="I4874" s="31">
        <v>35</v>
      </c>
      <c r="J4874" s="84" t="s">
        <v>25</v>
      </c>
      <c r="K4874" s="98"/>
      <c r="L4874" s="98"/>
      <c r="M4874" s="98"/>
      <c r="N4874" s="83" t="s">
        <v>4705</v>
      </c>
      <c r="O4874" s="98">
        <v>108000</v>
      </c>
      <c r="P4874" s="81"/>
      <c r="Q4874" s="33"/>
      <c r="R4874" s="39" t="s">
        <v>2511</v>
      </c>
    </row>
    <row r="4875" spans="1:18" ht="18" customHeight="1" x14ac:dyDescent="0.15">
      <c r="A4875" s="30">
        <v>10</v>
      </c>
      <c r="B4875" s="31" t="s">
        <v>2023</v>
      </c>
      <c r="C4875" s="31">
        <v>7</v>
      </c>
      <c r="D4875" s="31" t="s">
        <v>2508</v>
      </c>
      <c r="E4875" s="31">
        <v>1</v>
      </c>
      <c r="F4875" s="31" t="s">
        <v>2509</v>
      </c>
      <c r="G4875" s="31">
        <v>3</v>
      </c>
      <c r="H4875" s="31" t="s">
        <v>22</v>
      </c>
      <c r="I4875" s="31">
        <v>35</v>
      </c>
      <c r="J4875" s="84" t="s">
        <v>25</v>
      </c>
      <c r="K4875" s="98"/>
      <c r="L4875" s="98"/>
      <c r="M4875" s="98"/>
      <c r="N4875" s="83" t="s">
        <v>4706</v>
      </c>
      <c r="O4875" s="98">
        <v>54000</v>
      </c>
      <c r="P4875" s="81"/>
      <c r="Q4875" s="33"/>
      <c r="R4875" s="39" t="s">
        <v>2511</v>
      </c>
    </row>
    <row r="4876" spans="1:18" ht="18" customHeight="1" x14ac:dyDescent="0.15">
      <c r="A4876" s="30">
        <v>10</v>
      </c>
      <c r="B4876" s="31" t="s">
        <v>2023</v>
      </c>
      <c r="C4876" s="31">
        <v>7</v>
      </c>
      <c r="D4876" s="31" t="s">
        <v>2508</v>
      </c>
      <c r="E4876" s="31">
        <v>1</v>
      </c>
      <c r="F4876" s="31" t="s">
        <v>2509</v>
      </c>
      <c r="G4876" s="31">
        <v>3</v>
      </c>
      <c r="H4876" s="31" t="s">
        <v>22</v>
      </c>
      <c r="I4876" s="31">
        <v>35</v>
      </c>
      <c r="J4876" s="84" t="s">
        <v>25</v>
      </c>
      <c r="K4876" s="98"/>
      <c r="L4876" s="98"/>
      <c r="M4876" s="98"/>
      <c r="N4876" s="83" t="s">
        <v>4707</v>
      </c>
      <c r="O4876" s="98">
        <v>90000</v>
      </c>
      <c r="P4876" s="81"/>
      <c r="Q4876" s="33"/>
      <c r="R4876" s="39" t="s">
        <v>2511</v>
      </c>
    </row>
    <row r="4877" spans="1:18" ht="18" customHeight="1" x14ac:dyDescent="0.15">
      <c r="A4877" s="30">
        <v>10</v>
      </c>
      <c r="B4877" s="31" t="s">
        <v>2023</v>
      </c>
      <c r="C4877" s="31">
        <v>7</v>
      </c>
      <c r="D4877" s="31" t="s">
        <v>2508</v>
      </c>
      <c r="E4877" s="31">
        <v>1</v>
      </c>
      <c r="F4877" s="31" t="s">
        <v>2509</v>
      </c>
      <c r="G4877" s="31">
        <v>3</v>
      </c>
      <c r="H4877" s="31" t="s">
        <v>22</v>
      </c>
      <c r="I4877" s="32">
        <v>38</v>
      </c>
      <c r="J4877" s="83" t="s">
        <v>74</v>
      </c>
      <c r="K4877" s="98">
        <v>714</v>
      </c>
      <c r="L4877" s="98">
        <v>748</v>
      </c>
      <c r="M4877" s="98">
        <f t="shared" ref="M4877:M4880" si="310">K4877-L4877</f>
        <v>-34</v>
      </c>
      <c r="N4877" s="83" t="s">
        <v>70</v>
      </c>
      <c r="O4877" s="98">
        <v>714000</v>
      </c>
      <c r="P4877" s="81"/>
      <c r="Q4877" s="33"/>
      <c r="R4877" s="39" t="s">
        <v>2511</v>
      </c>
    </row>
    <row r="4878" spans="1:18" ht="18" customHeight="1" x14ac:dyDescent="0.15">
      <c r="A4878" s="30">
        <v>10</v>
      </c>
      <c r="B4878" s="31" t="s">
        <v>2023</v>
      </c>
      <c r="C4878" s="31">
        <v>7</v>
      </c>
      <c r="D4878" s="31" t="s">
        <v>2508</v>
      </c>
      <c r="E4878" s="31">
        <v>1</v>
      </c>
      <c r="F4878" s="31" t="s">
        <v>2509</v>
      </c>
      <c r="G4878" s="31">
        <v>3</v>
      </c>
      <c r="H4878" s="31" t="s">
        <v>22</v>
      </c>
      <c r="I4878" s="32">
        <v>39</v>
      </c>
      <c r="J4878" s="83" t="s">
        <v>26</v>
      </c>
      <c r="K4878" s="98">
        <v>3898</v>
      </c>
      <c r="L4878" s="98">
        <v>3945</v>
      </c>
      <c r="M4878" s="98">
        <f t="shared" si="310"/>
        <v>-47</v>
      </c>
      <c r="N4878" s="83" t="s">
        <v>70</v>
      </c>
      <c r="O4878" s="98">
        <v>3897062</v>
      </c>
      <c r="P4878" s="81"/>
      <c r="Q4878" s="33"/>
      <c r="R4878" s="39" t="s">
        <v>2511</v>
      </c>
    </row>
    <row r="4879" spans="1:18" ht="18" customHeight="1" x14ac:dyDescent="0.15">
      <c r="A4879" s="30">
        <v>10</v>
      </c>
      <c r="B4879" s="31" t="s">
        <v>2023</v>
      </c>
      <c r="C4879" s="31">
        <v>7</v>
      </c>
      <c r="D4879" s="31" t="s">
        <v>2508</v>
      </c>
      <c r="E4879" s="31">
        <v>1</v>
      </c>
      <c r="F4879" s="31" t="s">
        <v>2509</v>
      </c>
      <c r="G4879" s="31">
        <v>3</v>
      </c>
      <c r="H4879" s="31" t="s">
        <v>22</v>
      </c>
      <c r="I4879" s="32">
        <v>40</v>
      </c>
      <c r="J4879" s="83" t="s">
        <v>27</v>
      </c>
      <c r="K4879" s="98">
        <v>2660</v>
      </c>
      <c r="L4879" s="98">
        <v>2636</v>
      </c>
      <c r="M4879" s="98">
        <f t="shared" si="310"/>
        <v>24</v>
      </c>
      <c r="N4879" s="83" t="s">
        <v>70</v>
      </c>
      <c r="O4879" s="98">
        <v>2659130</v>
      </c>
      <c r="P4879" s="81"/>
      <c r="Q4879" s="33"/>
      <c r="R4879" s="39" t="s">
        <v>2511</v>
      </c>
    </row>
    <row r="4880" spans="1:18" ht="18" customHeight="1" x14ac:dyDescent="0.15">
      <c r="A4880" s="30">
        <v>10</v>
      </c>
      <c r="B4880" s="31" t="s">
        <v>2023</v>
      </c>
      <c r="C4880" s="31">
        <v>7</v>
      </c>
      <c r="D4880" s="31" t="s">
        <v>2508</v>
      </c>
      <c r="E4880" s="31">
        <v>1</v>
      </c>
      <c r="F4880" s="31" t="s">
        <v>2509</v>
      </c>
      <c r="G4880" s="31">
        <v>3</v>
      </c>
      <c r="H4880" s="31" t="s">
        <v>22</v>
      </c>
      <c r="I4880" s="32">
        <v>41</v>
      </c>
      <c r="J4880" s="83" t="s">
        <v>75</v>
      </c>
      <c r="K4880" s="98">
        <v>303</v>
      </c>
      <c r="L4880" s="98">
        <v>289</v>
      </c>
      <c r="M4880" s="98">
        <f t="shared" si="310"/>
        <v>14</v>
      </c>
      <c r="N4880" s="83" t="s">
        <v>70</v>
      </c>
      <c r="O4880" s="98">
        <v>302600</v>
      </c>
      <c r="P4880" s="81"/>
      <c r="Q4880" s="33"/>
      <c r="R4880" s="39" t="s">
        <v>2511</v>
      </c>
    </row>
    <row r="4881" spans="1:18" ht="18" customHeight="1" x14ac:dyDescent="0.15">
      <c r="A4881" s="30">
        <v>10</v>
      </c>
      <c r="B4881" s="31" t="s">
        <v>2023</v>
      </c>
      <c r="C4881" s="31">
        <v>7</v>
      </c>
      <c r="D4881" s="31" t="s">
        <v>2508</v>
      </c>
      <c r="E4881" s="31">
        <v>1</v>
      </c>
      <c r="F4881" s="31" t="s">
        <v>2509</v>
      </c>
      <c r="G4881" s="32">
        <v>4</v>
      </c>
      <c r="H4881" s="32" t="s">
        <v>28</v>
      </c>
      <c r="I4881" s="32"/>
      <c r="J4881" s="83"/>
      <c r="K4881" s="98"/>
      <c r="L4881" s="98"/>
      <c r="M4881" s="98"/>
      <c r="N4881" s="83"/>
      <c r="O4881" s="33"/>
      <c r="P4881" s="81"/>
      <c r="Q4881" s="33"/>
      <c r="R4881" s="39" t="s">
        <v>2511</v>
      </c>
    </row>
    <row r="4882" spans="1:18" ht="18" customHeight="1" x14ac:dyDescent="0.15">
      <c r="A4882" s="30">
        <v>10</v>
      </c>
      <c r="B4882" s="31" t="s">
        <v>2023</v>
      </c>
      <c r="C4882" s="31">
        <v>7</v>
      </c>
      <c r="D4882" s="31" t="s">
        <v>2508</v>
      </c>
      <c r="E4882" s="31">
        <v>1</v>
      </c>
      <c r="F4882" s="31" t="s">
        <v>2509</v>
      </c>
      <c r="G4882" s="31">
        <v>4</v>
      </c>
      <c r="H4882" s="31" t="s">
        <v>28</v>
      </c>
      <c r="I4882" s="32">
        <v>31</v>
      </c>
      <c r="J4882" s="83" t="s">
        <v>29</v>
      </c>
      <c r="K4882" s="98">
        <v>5224</v>
      </c>
      <c r="L4882" s="98">
        <v>5199</v>
      </c>
      <c r="M4882" s="98">
        <f t="shared" ref="M4882:M4883" si="311">K4882-L4882</f>
        <v>25</v>
      </c>
      <c r="N4882" s="83" t="s">
        <v>70</v>
      </c>
      <c r="O4882" s="98">
        <v>5223664</v>
      </c>
      <c r="P4882" s="81"/>
      <c r="Q4882" s="33"/>
      <c r="R4882" s="39" t="s">
        <v>2511</v>
      </c>
    </row>
    <row r="4883" spans="1:18" ht="18" customHeight="1" x14ac:dyDescent="0.15">
      <c r="A4883" s="30">
        <v>10</v>
      </c>
      <c r="B4883" s="31" t="s">
        <v>2023</v>
      </c>
      <c r="C4883" s="31">
        <v>7</v>
      </c>
      <c r="D4883" s="31" t="s">
        <v>2508</v>
      </c>
      <c r="E4883" s="31">
        <v>1</v>
      </c>
      <c r="F4883" s="31" t="s">
        <v>2509</v>
      </c>
      <c r="G4883" s="31">
        <v>4</v>
      </c>
      <c r="H4883" s="31" t="s">
        <v>28</v>
      </c>
      <c r="I4883" s="32">
        <v>41</v>
      </c>
      <c r="J4883" s="83" t="s">
        <v>149</v>
      </c>
      <c r="K4883" s="98">
        <v>527</v>
      </c>
      <c r="L4883" s="98">
        <v>369</v>
      </c>
      <c r="M4883" s="98">
        <f t="shared" si="311"/>
        <v>158</v>
      </c>
      <c r="N4883" s="83" t="s">
        <v>4708</v>
      </c>
      <c r="O4883" s="98">
        <v>527000</v>
      </c>
      <c r="P4883" s="81"/>
      <c r="Q4883" s="33"/>
      <c r="R4883" s="39" t="s">
        <v>2511</v>
      </c>
    </row>
    <row r="4884" spans="1:18" ht="18" customHeight="1" x14ac:dyDescent="0.15">
      <c r="A4884" s="30">
        <v>10</v>
      </c>
      <c r="B4884" s="31" t="s">
        <v>2023</v>
      </c>
      <c r="C4884" s="31">
        <v>7</v>
      </c>
      <c r="D4884" s="31" t="s">
        <v>2508</v>
      </c>
      <c r="E4884" s="31">
        <v>1</v>
      </c>
      <c r="F4884" s="31" t="s">
        <v>2509</v>
      </c>
      <c r="G4884" s="32">
        <v>7</v>
      </c>
      <c r="H4884" s="32" t="s">
        <v>44</v>
      </c>
      <c r="I4884" s="32"/>
      <c r="J4884" s="83"/>
      <c r="K4884" s="98"/>
      <c r="L4884" s="98"/>
      <c r="M4884" s="98"/>
      <c r="N4884" s="83"/>
      <c r="O4884" s="33"/>
      <c r="P4884" s="81"/>
      <c r="Q4884" s="33"/>
      <c r="R4884" s="39" t="s">
        <v>2511</v>
      </c>
    </row>
    <row r="4885" spans="1:18" ht="18" customHeight="1" x14ac:dyDescent="0.15">
      <c r="A4885" s="30">
        <v>10</v>
      </c>
      <c r="B4885" s="31" t="s">
        <v>2023</v>
      </c>
      <c r="C4885" s="31">
        <v>7</v>
      </c>
      <c r="D4885" s="31" t="s">
        <v>2508</v>
      </c>
      <c r="E4885" s="31">
        <v>1</v>
      </c>
      <c r="F4885" s="31" t="s">
        <v>2509</v>
      </c>
      <c r="G4885" s="31">
        <v>7</v>
      </c>
      <c r="H4885" s="31" t="s">
        <v>44</v>
      </c>
      <c r="I4885" s="32">
        <v>2</v>
      </c>
      <c r="J4885" s="83" t="s">
        <v>239</v>
      </c>
      <c r="K4885" s="98">
        <v>1606</v>
      </c>
      <c r="L4885" s="98">
        <v>1404</v>
      </c>
      <c r="M4885" s="98">
        <f>K4885-L4885</f>
        <v>202</v>
      </c>
      <c r="N4885" s="83" t="s">
        <v>4709</v>
      </c>
      <c r="O4885" s="98">
        <v>1404000</v>
      </c>
      <c r="P4885" s="81"/>
      <c r="Q4885" s="33"/>
      <c r="R4885" s="39" t="s">
        <v>2511</v>
      </c>
    </row>
    <row r="4886" spans="1:18" ht="18" customHeight="1" x14ac:dyDescent="0.15">
      <c r="A4886" s="30">
        <v>10</v>
      </c>
      <c r="B4886" s="31" t="s">
        <v>2023</v>
      </c>
      <c r="C4886" s="31">
        <v>7</v>
      </c>
      <c r="D4886" s="31" t="s">
        <v>2508</v>
      </c>
      <c r="E4886" s="31">
        <v>1</v>
      </c>
      <c r="F4886" s="31" t="s">
        <v>2509</v>
      </c>
      <c r="G4886" s="31">
        <v>7</v>
      </c>
      <c r="H4886" s="31" t="s">
        <v>44</v>
      </c>
      <c r="I4886" s="31">
        <v>2</v>
      </c>
      <c r="J4886" s="84" t="s">
        <v>239</v>
      </c>
      <c r="K4886" s="98"/>
      <c r="L4886" s="98"/>
      <c r="M4886" s="98"/>
      <c r="N4886" s="83" t="s">
        <v>4710</v>
      </c>
      <c r="O4886" s="98">
        <v>201600</v>
      </c>
      <c r="P4886" s="81"/>
      <c r="Q4886" s="33"/>
      <c r="R4886" s="39" t="s">
        <v>2511</v>
      </c>
    </row>
    <row r="4887" spans="1:18" ht="18" customHeight="1" x14ac:dyDescent="0.15">
      <c r="A4887" s="30">
        <v>10</v>
      </c>
      <c r="B4887" s="31" t="s">
        <v>2023</v>
      </c>
      <c r="C4887" s="31">
        <v>7</v>
      </c>
      <c r="D4887" s="31" t="s">
        <v>2508</v>
      </c>
      <c r="E4887" s="31">
        <v>1</v>
      </c>
      <c r="F4887" s="31" t="s">
        <v>2509</v>
      </c>
      <c r="G4887" s="32">
        <v>8</v>
      </c>
      <c r="H4887" s="32" t="s">
        <v>77</v>
      </c>
      <c r="I4887" s="32"/>
      <c r="J4887" s="83"/>
      <c r="K4887" s="98"/>
      <c r="L4887" s="98"/>
      <c r="M4887" s="98"/>
      <c r="N4887" s="83"/>
      <c r="O4887" s="33"/>
      <c r="P4887" s="81"/>
      <c r="Q4887" s="33"/>
      <c r="R4887" s="39" t="s">
        <v>2511</v>
      </c>
    </row>
    <row r="4888" spans="1:18" ht="18" customHeight="1" x14ac:dyDescent="0.15">
      <c r="A4888" s="30">
        <v>10</v>
      </c>
      <c r="B4888" s="31" t="s">
        <v>2023</v>
      </c>
      <c r="C4888" s="31">
        <v>7</v>
      </c>
      <c r="D4888" s="31" t="s">
        <v>2508</v>
      </c>
      <c r="E4888" s="31">
        <v>1</v>
      </c>
      <c r="F4888" s="31" t="s">
        <v>2509</v>
      </c>
      <c r="G4888" s="31">
        <v>8</v>
      </c>
      <c r="H4888" s="31" t="s">
        <v>77</v>
      </c>
      <c r="I4888" s="32">
        <v>11</v>
      </c>
      <c r="J4888" s="83" t="s">
        <v>78</v>
      </c>
      <c r="K4888" s="98">
        <v>121</v>
      </c>
      <c r="L4888" s="98">
        <v>303</v>
      </c>
      <c r="M4888" s="98">
        <f t="shared" ref="M4888:M4889" si="312">K4888-L4888</f>
        <v>-182</v>
      </c>
      <c r="N4888" s="83" t="s">
        <v>2514</v>
      </c>
      <c r="O4888" s="98">
        <v>121000</v>
      </c>
      <c r="P4888" s="81"/>
      <c r="Q4888" s="33"/>
      <c r="R4888" s="39" t="s">
        <v>2511</v>
      </c>
    </row>
    <row r="4889" spans="1:18" ht="18" customHeight="1" x14ac:dyDescent="0.15">
      <c r="A4889" s="30">
        <v>10</v>
      </c>
      <c r="B4889" s="31" t="s">
        <v>2023</v>
      </c>
      <c r="C4889" s="31">
        <v>7</v>
      </c>
      <c r="D4889" s="31" t="s">
        <v>2508</v>
      </c>
      <c r="E4889" s="31">
        <v>1</v>
      </c>
      <c r="F4889" s="31" t="s">
        <v>2509</v>
      </c>
      <c r="G4889" s="31">
        <v>8</v>
      </c>
      <c r="H4889" s="31" t="s">
        <v>77</v>
      </c>
      <c r="I4889" s="32">
        <v>31</v>
      </c>
      <c r="J4889" s="83" t="s">
        <v>310</v>
      </c>
      <c r="K4889" s="98">
        <v>20</v>
      </c>
      <c r="L4889" s="98">
        <v>20</v>
      </c>
      <c r="M4889" s="98">
        <f t="shared" si="312"/>
        <v>0</v>
      </c>
      <c r="N4889" s="83" t="s">
        <v>2515</v>
      </c>
      <c r="O4889" s="98">
        <v>20000</v>
      </c>
      <c r="P4889" s="81"/>
      <c r="Q4889" s="33"/>
      <c r="R4889" s="39" t="s">
        <v>2511</v>
      </c>
    </row>
    <row r="4890" spans="1:18" ht="18" customHeight="1" x14ac:dyDescent="0.15">
      <c r="A4890" s="30">
        <v>10</v>
      </c>
      <c r="B4890" s="31" t="s">
        <v>2023</v>
      </c>
      <c r="C4890" s="31">
        <v>7</v>
      </c>
      <c r="D4890" s="31" t="s">
        <v>2508</v>
      </c>
      <c r="E4890" s="31">
        <v>1</v>
      </c>
      <c r="F4890" s="31" t="s">
        <v>2509</v>
      </c>
      <c r="G4890" s="32">
        <v>9</v>
      </c>
      <c r="H4890" s="32" t="s">
        <v>30</v>
      </c>
      <c r="I4890" s="32"/>
      <c r="J4890" s="83"/>
      <c r="K4890" s="98"/>
      <c r="L4890" s="98"/>
      <c r="M4890" s="98"/>
      <c r="N4890" s="83"/>
      <c r="O4890" s="33"/>
      <c r="P4890" s="81"/>
      <c r="Q4890" s="33"/>
      <c r="R4890" s="39" t="s">
        <v>2511</v>
      </c>
    </row>
    <row r="4891" spans="1:18" ht="18" customHeight="1" x14ac:dyDescent="0.15">
      <c r="A4891" s="30">
        <v>10</v>
      </c>
      <c r="B4891" s="31" t="s">
        <v>2023</v>
      </c>
      <c r="C4891" s="31">
        <v>7</v>
      </c>
      <c r="D4891" s="31" t="s">
        <v>2508</v>
      </c>
      <c r="E4891" s="31">
        <v>1</v>
      </c>
      <c r="F4891" s="31" t="s">
        <v>2509</v>
      </c>
      <c r="G4891" s="31">
        <v>9</v>
      </c>
      <c r="H4891" s="31" t="s">
        <v>30</v>
      </c>
      <c r="I4891" s="32">
        <v>1</v>
      </c>
      <c r="J4891" s="83" t="s">
        <v>80</v>
      </c>
      <c r="K4891" s="98">
        <v>19</v>
      </c>
      <c r="L4891" s="98">
        <v>19</v>
      </c>
      <c r="M4891" s="98">
        <f t="shared" ref="M4891:M4892" si="313">K4891-L4891</f>
        <v>0</v>
      </c>
      <c r="N4891" s="83" t="s">
        <v>3905</v>
      </c>
      <c r="O4891" s="98">
        <v>18200</v>
      </c>
      <c r="P4891" s="81"/>
      <c r="Q4891" s="33"/>
      <c r="R4891" s="39" t="s">
        <v>2511</v>
      </c>
    </row>
    <row r="4892" spans="1:18" ht="18" customHeight="1" x14ac:dyDescent="0.15">
      <c r="A4892" s="30">
        <v>10</v>
      </c>
      <c r="B4892" s="31" t="s">
        <v>2023</v>
      </c>
      <c r="C4892" s="31">
        <v>7</v>
      </c>
      <c r="D4892" s="31" t="s">
        <v>2508</v>
      </c>
      <c r="E4892" s="31">
        <v>1</v>
      </c>
      <c r="F4892" s="31" t="s">
        <v>2509</v>
      </c>
      <c r="G4892" s="31">
        <v>9</v>
      </c>
      <c r="H4892" s="31" t="s">
        <v>30</v>
      </c>
      <c r="I4892" s="32">
        <v>2</v>
      </c>
      <c r="J4892" s="83" t="s">
        <v>31</v>
      </c>
      <c r="K4892" s="98">
        <v>8</v>
      </c>
      <c r="L4892" s="98">
        <v>8</v>
      </c>
      <c r="M4892" s="98">
        <f t="shared" si="313"/>
        <v>0</v>
      </c>
      <c r="N4892" s="83" t="s">
        <v>4711</v>
      </c>
      <c r="O4892" s="98">
        <v>4000</v>
      </c>
      <c r="P4892" s="81"/>
      <c r="Q4892" s="33"/>
      <c r="R4892" s="39" t="s">
        <v>2511</v>
      </c>
    </row>
    <row r="4893" spans="1:18" ht="18" customHeight="1" x14ac:dyDescent="0.15">
      <c r="A4893" s="30">
        <v>10</v>
      </c>
      <c r="B4893" s="31" t="s">
        <v>2023</v>
      </c>
      <c r="C4893" s="31">
        <v>7</v>
      </c>
      <c r="D4893" s="31" t="s">
        <v>2508</v>
      </c>
      <c r="E4893" s="31">
        <v>1</v>
      </c>
      <c r="F4893" s="31" t="s">
        <v>2509</v>
      </c>
      <c r="G4893" s="31">
        <v>9</v>
      </c>
      <c r="H4893" s="31" t="s">
        <v>30</v>
      </c>
      <c r="I4893" s="31">
        <v>2</v>
      </c>
      <c r="J4893" s="84" t="s">
        <v>31</v>
      </c>
      <c r="K4893" s="98"/>
      <c r="L4893" s="98"/>
      <c r="M4893" s="98"/>
      <c r="N4893" s="83" t="s">
        <v>4712</v>
      </c>
      <c r="O4893" s="98">
        <v>3600</v>
      </c>
      <c r="P4893" s="81"/>
      <c r="Q4893" s="33"/>
      <c r="R4893" s="39" t="s">
        <v>2511</v>
      </c>
    </row>
    <row r="4894" spans="1:18" ht="18" customHeight="1" x14ac:dyDescent="0.15">
      <c r="A4894" s="30">
        <v>10</v>
      </c>
      <c r="B4894" s="31" t="s">
        <v>2023</v>
      </c>
      <c r="C4894" s="31">
        <v>7</v>
      </c>
      <c r="D4894" s="31" t="s">
        <v>2508</v>
      </c>
      <c r="E4894" s="31">
        <v>1</v>
      </c>
      <c r="F4894" s="31" t="s">
        <v>2509</v>
      </c>
      <c r="G4894" s="31">
        <v>9</v>
      </c>
      <c r="H4894" s="31" t="s">
        <v>30</v>
      </c>
      <c r="I4894" s="32">
        <v>3</v>
      </c>
      <c r="J4894" s="83" t="s">
        <v>32</v>
      </c>
      <c r="K4894" s="98">
        <v>28</v>
      </c>
      <c r="L4894" s="98">
        <v>9</v>
      </c>
      <c r="M4894" s="98">
        <f>K4894-L4894</f>
        <v>19</v>
      </c>
      <c r="N4894" s="83" t="s">
        <v>4713</v>
      </c>
      <c r="O4894" s="98">
        <v>4800</v>
      </c>
      <c r="P4894" s="81"/>
      <c r="Q4894" s="33"/>
      <c r="R4894" s="39" t="s">
        <v>2511</v>
      </c>
    </row>
    <row r="4895" spans="1:18" ht="18" customHeight="1" x14ac:dyDescent="0.15">
      <c r="A4895" s="30">
        <v>10</v>
      </c>
      <c r="B4895" s="31" t="s">
        <v>2023</v>
      </c>
      <c r="C4895" s="31">
        <v>7</v>
      </c>
      <c r="D4895" s="31" t="s">
        <v>2508</v>
      </c>
      <c r="E4895" s="31">
        <v>1</v>
      </c>
      <c r="F4895" s="31" t="s">
        <v>2509</v>
      </c>
      <c r="G4895" s="31">
        <v>9</v>
      </c>
      <c r="H4895" s="31" t="s">
        <v>30</v>
      </c>
      <c r="I4895" s="31">
        <v>3</v>
      </c>
      <c r="J4895" s="84" t="s">
        <v>32</v>
      </c>
      <c r="K4895" s="98"/>
      <c r="L4895" s="98"/>
      <c r="M4895" s="98"/>
      <c r="N4895" s="83" t="s">
        <v>4714</v>
      </c>
      <c r="O4895" s="98">
        <v>4200</v>
      </c>
      <c r="P4895" s="81"/>
      <c r="Q4895" s="33"/>
      <c r="R4895" s="39" t="s">
        <v>2511</v>
      </c>
    </row>
    <row r="4896" spans="1:18" ht="18" customHeight="1" x14ac:dyDescent="0.15">
      <c r="A4896" s="30">
        <v>10</v>
      </c>
      <c r="B4896" s="31" t="s">
        <v>2023</v>
      </c>
      <c r="C4896" s="31">
        <v>7</v>
      </c>
      <c r="D4896" s="31" t="s">
        <v>2508</v>
      </c>
      <c r="E4896" s="31">
        <v>1</v>
      </c>
      <c r="F4896" s="31" t="s">
        <v>2509</v>
      </c>
      <c r="G4896" s="31">
        <v>9</v>
      </c>
      <c r="H4896" s="31" t="s">
        <v>30</v>
      </c>
      <c r="I4896" s="31">
        <v>3</v>
      </c>
      <c r="J4896" s="84" t="s">
        <v>32</v>
      </c>
      <c r="K4896" s="98"/>
      <c r="L4896" s="98"/>
      <c r="M4896" s="98"/>
      <c r="N4896" s="83" t="s">
        <v>3905</v>
      </c>
      <c r="O4896" s="98">
        <v>18200</v>
      </c>
      <c r="P4896" s="81"/>
      <c r="Q4896" s="33"/>
      <c r="R4896" s="39" t="s">
        <v>2511</v>
      </c>
    </row>
    <row r="4897" spans="1:18" ht="18" customHeight="1" x14ac:dyDescent="0.15">
      <c r="A4897" s="30">
        <v>10</v>
      </c>
      <c r="B4897" s="31" t="s">
        <v>2023</v>
      </c>
      <c r="C4897" s="31">
        <v>7</v>
      </c>
      <c r="D4897" s="31" t="s">
        <v>2508</v>
      </c>
      <c r="E4897" s="31">
        <v>1</v>
      </c>
      <c r="F4897" s="31" t="s">
        <v>2509</v>
      </c>
      <c r="G4897" s="32">
        <v>11</v>
      </c>
      <c r="H4897" s="32" t="s">
        <v>33</v>
      </c>
      <c r="I4897" s="32"/>
      <c r="J4897" s="83"/>
      <c r="K4897" s="98"/>
      <c r="L4897" s="98"/>
      <c r="M4897" s="98"/>
      <c r="N4897" s="83"/>
      <c r="O4897" s="33"/>
      <c r="P4897" s="81"/>
      <c r="Q4897" s="33"/>
      <c r="R4897" s="39" t="s">
        <v>2511</v>
      </c>
    </row>
    <row r="4898" spans="1:18" ht="18" customHeight="1" x14ac:dyDescent="0.15">
      <c r="A4898" s="30">
        <v>10</v>
      </c>
      <c r="B4898" s="31" t="s">
        <v>2023</v>
      </c>
      <c r="C4898" s="31">
        <v>7</v>
      </c>
      <c r="D4898" s="31" t="s">
        <v>2508</v>
      </c>
      <c r="E4898" s="31">
        <v>1</v>
      </c>
      <c r="F4898" s="31" t="s">
        <v>2509</v>
      </c>
      <c r="G4898" s="31">
        <v>11</v>
      </c>
      <c r="H4898" s="31" t="s">
        <v>33</v>
      </c>
      <c r="I4898" s="32">
        <v>1</v>
      </c>
      <c r="J4898" s="83" t="s">
        <v>34</v>
      </c>
      <c r="K4898" s="98">
        <v>740</v>
      </c>
      <c r="L4898" s="98">
        <v>941</v>
      </c>
      <c r="M4898" s="98">
        <f>K4898-L4898</f>
        <v>-201</v>
      </c>
      <c r="N4898" s="83" t="s">
        <v>2516</v>
      </c>
      <c r="O4898" s="98">
        <v>30000</v>
      </c>
      <c r="P4898" s="81"/>
      <c r="Q4898" s="33"/>
      <c r="R4898" s="39" t="s">
        <v>2511</v>
      </c>
    </row>
    <row r="4899" spans="1:18" ht="18" customHeight="1" x14ac:dyDescent="0.15">
      <c r="A4899" s="30">
        <v>10</v>
      </c>
      <c r="B4899" s="31" t="s">
        <v>2023</v>
      </c>
      <c r="C4899" s="31">
        <v>7</v>
      </c>
      <c r="D4899" s="31" t="s">
        <v>2508</v>
      </c>
      <c r="E4899" s="31">
        <v>1</v>
      </c>
      <c r="F4899" s="31" t="s">
        <v>2509</v>
      </c>
      <c r="G4899" s="31">
        <v>11</v>
      </c>
      <c r="H4899" s="31" t="s">
        <v>33</v>
      </c>
      <c r="I4899" s="31">
        <v>1</v>
      </c>
      <c r="J4899" s="84" t="s">
        <v>34</v>
      </c>
      <c r="K4899" s="98"/>
      <c r="L4899" s="98"/>
      <c r="M4899" s="98"/>
      <c r="N4899" s="83" t="s">
        <v>4715</v>
      </c>
      <c r="O4899" s="98">
        <v>26000</v>
      </c>
      <c r="P4899" s="81"/>
      <c r="Q4899" s="33"/>
      <c r="R4899" s="39" t="s">
        <v>2511</v>
      </c>
    </row>
    <row r="4900" spans="1:18" ht="18" customHeight="1" x14ac:dyDescent="0.15">
      <c r="A4900" s="30">
        <v>10</v>
      </c>
      <c r="B4900" s="31" t="s">
        <v>2023</v>
      </c>
      <c r="C4900" s="31">
        <v>7</v>
      </c>
      <c r="D4900" s="31" t="s">
        <v>2508</v>
      </c>
      <c r="E4900" s="31">
        <v>1</v>
      </c>
      <c r="F4900" s="31" t="s">
        <v>2509</v>
      </c>
      <c r="G4900" s="31">
        <v>11</v>
      </c>
      <c r="H4900" s="31" t="s">
        <v>33</v>
      </c>
      <c r="I4900" s="31">
        <v>1</v>
      </c>
      <c r="J4900" s="84" t="s">
        <v>34</v>
      </c>
      <c r="K4900" s="98"/>
      <c r="L4900" s="98"/>
      <c r="M4900" s="98"/>
      <c r="N4900" s="83" t="s">
        <v>4716</v>
      </c>
      <c r="O4900" s="98">
        <v>480000</v>
      </c>
      <c r="P4900" s="81"/>
      <c r="Q4900" s="33"/>
      <c r="R4900" s="39" t="s">
        <v>2511</v>
      </c>
    </row>
    <row r="4901" spans="1:18" ht="18" customHeight="1" x14ac:dyDescent="0.15">
      <c r="A4901" s="30">
        <v>10</v>
      </c>
      <c r="B4901" s="31" t="s">
        <v>2023</v>
      </c>
      <c r="C4901" s="31">
        <v>7</v>
      </c>
      <c r="D4901" s="31" t="s">
        <v>2508</v>
      </c>
      <c r="E4901" s="31">
        <v>1</v>
      </c>
      <c r="F4901" s="31" t="s">
        <v>2509</v>
      </c>
      <c r="G4901" s="31">
        <v>11</v>
      </c>
      <c r="H4901" s="31" t="s">
        <v>33</v>
      </c>
      <c r="I4901" s="31">
        <v>1</v>
      </c>
      <c r="J4901" s="84" t="s">
        <v>34</v>
      </c>
      <c r="K4901" s="98"/>
      <c r="L4901" s="98"/>
      <c r="M4901" s="98"/>
      <c r="N4901" s="83" t="s">
        <v>2517</v>
      </c>
      <c r="O4901" s="98">
        <v>100000</v>
      </c>
      <c r="P4901" s="81"/>
      <c r="Q4901" s="33"/>
      <c r="R4901" s="39" t="s">
        <v>2511</v>
      </c>
    </row>
    <row r="4902" spans="1:18" ht="18" customHeight="1" x14ac:dyDescent="0.15">
      <c r="A4902" s="30">
        <v>10</v>
      </c>
      <c r="B4902" s="31" t="s">
        <v>2023</v>
      </c>
      <c r="C4902" s="31">
        <v>7</v>
      </c>
      <c r="D4902" s="31" t="s">
        <v>2508</v>
      </c>
      <c r="E4902" s="31">
        <v>1</v>
      </c>
      <c r="F4902" s="31" t="s">
        <v>2509</v>
      </c>
      <c r="G4902" s="31">
        <v>11</v>
      </c>
      <c r="H4902" s="31" t="s">
        <v>33</v>
      </c>
      <c r="I4902" s="31">
        <v>1</v>
      </c>
      <c r="J4902" s="84" t="s">
        <v>34</v>
      </c>
      <c r="K4902" s="98"/>
      <c r="L4902" s="98"/>
      <c r="M4902" s="98"/>
      <c r="N4902" s="83" t="s">
        <v>2518</v>
      </c>
      <c r="O4902" s="98">
        <v>44000</v>
      </c>
      <c r="P4902" s="81"/>
      <c r="Q4902" s="33"/>
      <c r="R4902" s="39" t="s">
        <v>2511</v>
      </c>
    </row>
    <row r="4903" spans="1:18" ht="18" customHeight="1" x14ac:dyDescent="0.15">
      <c r="A4903" s="30">
        <v>10</v>
      </c>
      <c r="B4903" s="31" t="s">
        <v>2023</v>
      </c>
      <c r="C4903" s="31">
        <v>7</v>
      </c>
      <c r="D4903" s="31" t="s">
        <v>2508</v>
      </c>
      <c r="E4903" s="31">
        <v>1</v>
      </c>
      <c r="F4903" s="31" t="s">
        <v>2509</v>
      </c>
      <c r="G4903" s="31">
        <v>11</v>
      </c>
      <c r="H4903" s="31" t="s">
        <v>33</v>
      </c>
      <c r="I4903" s="31">
        <v>1</v>
      </c>
      <c r="J4903" s="84" t="s">
        <v>34</v>
      </c>
      <c r="K4903" s="98"/>
      <c r="L4903" s="98"/>
      <c r="M4903" s="98"/>
      <c r="N4903" s="83" t="s">
        <v>2519</v>
      </c>
      <c r="O4903" s="98">
        <v>60000</v>
      </c>
      <c r="P4903" s="81"/>
      <c r="Q4903" s="33"/>
      <c r="R4903" s="39" t="s">
        <v>2511</v>
      </c>
    </row>
    <row r="4904" spans="1:18" ht="18" customHeight="1" x14ac:dyDescent="0.15">
      <c r="A4904" s="30">
        <v>10</v>
      </c>
      <c r="B4904" s="31" t="s">
        <v>2023</v>
      </c>
      <c r="C4904" s="31">
        <v>7</v>
      </c>
      <c r="D4904" s="31" t="s">
        <v>2508</v>
      </c>
      <c r="E4904" s="31">
        <v>1</v>
      </c>
      <c r="F4904" s="31" t="s">
        <v>2509</v>
      </c>
      <c r="G4904" s="31">
        <v>11</v>
      </c>
      <c r="H4904" s="31" t="s">
        <v>33</v>
      </c>
      <c r="I4904" s="32">
        <v>3</v>
      </c>
      <c r="J4904" s="83" t="s">
        <v>35</v>
      </c>
      <c r="K4904" s="98">
        <v>100</v>
      </c>
      <c r="L4904" s="98">
        <v>100</v>
      </c>
      <c r="M4904" s="98">
        <f>K4904-L4904</f>
        <v>0</v>
      </c>
      <c r="N4904" s="83" t="s">
        <v>2520</v>
      </c>
      <c r="O4904" s="98">
        <v>50000</v>
      </c>
      <c r="P4904" s="81"/>
      <c r="Q4904" s="33"/>
      <c r="R4904" s="39" t="s">
        <v>2511</v>
      </c>
    </row>
    <row r="4905" spans="1:18" ht="18" customHeight="1" x14ac:dyDescent="0.15">
      <c r="A4905" s="30">
        <v>10</v>
      </c>
      <c r="B4905" s="31" t="s">
        <v>2023</v>
      </c>
      <c r="C4905" s="31">
        <v>7</v>
      </c>
      <c r="D4905" s="31" t="s">
        <v>2508</v>
      </c>
      <c r="E4905" s="31">
        <v>1</v>
      </c>
      <c r="F4905" s="31" t="s">
        <v>2509</v>
      </c>
      <c r="G4905" s="31">
        <v>11</v>
      </c>
      <c r="H4905" s="31" t="s">
        <v>33</v>
      </c>
      <c r="I4905" s="31">
        <v>3</v>
      </c>
      <c r="J4905" s="84" t="s">
        <v>35</v>
      </c>
      <c r="K4905" s="98"/>
      <c r="L4905" s="98"/>
      <c r="M4905" s="98"/>
      <c r="N4905" s="83" t="s">
        <v>2521</v>
      </c>
      <c r="O4905" s="98">
        <v>50000</v>
      </c>
      <c r="P4905" s="81"/>
      <c r="Q4905" s="33"/>
      <c r="R4905" s="39" t="s">
        <v>2511</v>
      </c>
    </row>
    <row r="4906" spans="1:18" ht="18" customHeight="1" x14ac:dyDescent="0.15">
      <c r="A4906" s="30">
        <v>10</v>
      </c>
      <c r="B4906" s="31" t="s">
        <v>2023</v>
      </c>
      <c r="C4906" s="31">
        <v>7</v>
      </c>
      <c r="D4906" s="31" t="s">
        <v>2508</v>
      </c>
      <c r="E4906" s="31">
        <v>1</v>
      </c>
      <c r="F4906" s="31" t="s">
        <v>2509</v>
      </c>
      <c r="G4906" s="31">
        <v>11</v>
      </c>
      <c r="H4906" s="31" t="s">
        <v>33</v>
      </c>
      <c r="I4906" s="31">
        <v>3</v>
      </c>
      <c r="J4906" s="84" t="s">
        <v>35</v>
      </c>
      <c r="K4906" s="98"/>
      <c r="L4906" s="98"/>
      <c r="M4906" s="98"/>
      <c r="N4906" s="83" t="s">
        <v>2522</v>
      </c>
      <c r="O4906" s="98"/>
      <c r="P4906" s="81"/>
      <c r="Q4906" s="33"/>
      <c r="R4906" s="39" t="s">
        <v>2511</v>
      </c>
    </row>
    <row r="4907" spans="1:18" ht="18" customHeight="1" x14ac:dyDescent="0.15">
      <c r="A4907" s="30">
        <v>10</v>
      </c>
      <c r="B4907" s="31" t="s">
        <v>2023</v>
      </c>
      <c r="C4907" s="31">
        <v>7</v>
      </c>
      <c r="D4907" s="31" t="s">
        <v>2508</v>
      </c>
      <c r="E4907" s="31">
        <v>1</v>
      </c>
      <c r="F4907" s="31" t="s">
        <v>2509</v>
      </c>
      <c r="G4907" s="31">
        <v>11</v>
      </c>
      <c r="H4907" s="31" t="s">
        <v>33</v>
      </c>
      <c r="I4907" s="32">
        <v>4</v>
      </c>
      <c r="J4907" s="83" t="s">
        <v>111</v>
      </c>
      <c r="K4907" s="98">
        <v>452</v>
      </c>
      <c r="L4907" s="98">
        <v>530</v>
      </c>
      <c r="M4907" s="98">
        <f>K4907-L4907</f>
        <v>-78</v>
      </c>
      <c r="N4907" s="83" t="s">
        <v>4717</v>
      </c>
      <c r="O4907" s="98">
        <v>180000</v>
      </c>
      <c r="P4907" s="81"/>
      <c r="Q4907" s="33"/>
      <c r="R4907" s="39" t="s">
        <v>2511</v>
      </c>
    </row>
    <row r="4908" spans="1:18" ht="18" customHeight="1" x14ac:dyDescent="0.15">
      <c r="A4908" s="30">
        <v>10</v>
      </c>
      <c r="B4908" s="31" t="s">
        <v>2023</v>
      </c>
      <c r="C4908" s="31">
        <v>7</v>
      </c>
      <c r="D4908" s="31" t="s">
        <v>2508</v>
      </c>
      <c r="E4908" s="31">
        <v>1</v>
      </c>
      <c r="F4908" s="31" t="s">
        <v>2509</v>
      </c>
      <c r="G4908" s="31">
        <v>11</v>
      </c>
      <c r="H4908" s="31" t="s">
        <v>33</v>
      </c>
      <c r="I4908" s="31">
        <v>4</v>
      </c>
      <c r="J4908" s="84" t="s">
        <v>111</v>
      </c>
      <c r="K4908" s="98"/>
      <c r="L4908" s="98"/>
      <c r="M4908" s="98"/>
      <c r="N4908" s="83" t="s">
        <v>4718</v>
      </c>
      <c r="O4908" s="98">
        <v>80000</v>
      </c>
      <c r="P4908" s="81"/>
      <c r="Q4908" s="33"/>
      <c r="R4908" s="39" t="s">
        <v>2511</v>
      </c>
    </row>
    <row r="4909" spans="1:18" ht="18" customHeight="1" x14ac:dyDescent="0.15">
      <c r="A4909" s="30">
        <v>10</v>
      </c>
      <c r="B4909" s="31" t="s">
        <v>2023</v>
      </c>
      <c r="C4909" s="31">
        <v>7</v>
      </c>
      <c r="D4909" s="31" t="s">
        <v>2508</v>
      </c>
      <c r="E4909" s="31">
        <v>1</v>
      </c>
      <c r="F4909" s="31" t="s">
        <v>2509</v>
      </c>
      <c r="G4909" s="31">
        <v>11</v>
      </c>
      <c r="H4909" s="31" t="s">
        <v>33</v>
      </c>
      <c r="I4909" s="31">
        <v>4</v>
      </c>
      <c r="J4909" s="84" t="s">
        <v>111</v>
      </c>
      <c r="K4909" s="98"/>
      <c r="L4909" s="98"/>
      <c r="M4909" s="98"/>
      <c r="N4909" s="83" t="s">
        <v>2523</v>
      </c>
      <c r="O4909" s="98">
        <v>60000</v>
      </c>
      <c r="P4909" s="81"/>
      <c r="Q4909" s="33"/>
      <c r="R4909" s="39" t="s">
        <v>2511</v>
      </c>
    </row>
    <row r="4910" spans="1:18" ht="18" customHeight="1" x14ac:dyDescent="0.15">
      <c r="A4910" s="30">
        <v>10</v>
      </c>
      <c r="B4910" s="31" t="s">
        <v>2023</v>
      </c>
      <c r="C4910" s="31">
        <v>7</v>
      </c>
      <c r="D4910" s="31" t="s">
        <v>2508</v>
      </c>
      <c r="E4910" s="31">
        <v>1</v>
      </c>
      <c r="F4910" s="31" t="s">
        <v>2509</v>
      </c>
      <c r="G4910" s="31">
        <v>11</v>
      </c>
      <c r="H4910" s="31" t="s">
        <v>33</v>
      </c>
      <c r="I4910" s="31">
        <v>4</v>
      </c>
      <c r="J4910" s="84" t="s">
        <v>111</v>
      </c>
      <c r="K4910" s="98"/>
      <c r="L4910" s="98"/>
      <c r="M4910" s="98"/>
      <c r="N4910" s="83" t="s">
        <v>4719</v>
      </c>
      <c r="O4910" s="98">
        <v>132000</v>
      </c>
      <c r="P4910" s="81"/>
      <c r="Q4910" s="33"/>
      <c r="R4910" s="39" t="s">
        <v>2511</v>
      </c>
    </row>
    <row r="4911" spans="1:18" ht="18" customHeight="1" x14ac:dyDescent="0.15">
      <c r="A4911" s="30">
        <v>10</v>
      </c>
      <c r="B4911" s="31" t="s">
        <v>2023</v>
      </c>
      <c r="C4911" s="31">
        <v>7</v>
      </c>
      <c r="D4911" s="31" t="s">
        <v>2508</v>
      </c>
      <c r="E4911" s="31">
        <v>1</v>
      </c>
      <c r="F4911" s="31" t="s">
        <v>2509</v>
      </c>
      <c r="G4911" s="31">
        <v>11</v>
      </c>
      <c r="H4911" s="31" t="s">
        <v>33</v>
      </c>
      <c r="I4911" s="32">
        <v>6</v>
      </c>
      <c r="J4911" s="83" t="s">
        <v>48</v>
      </c>
      <c r="K4911" s="98">
        <v>96</v>
      </c>
      <c r="L4911" s="98">
        <v>96</v>
      </c>
      <c r="M4911" s="98">
        <f>K4911-L4911</f>
        <v>0</v>
      </c>
      <c r="N4911" s="83" t="s">
        <v>2524</v>
      </c>
      <c r="O4911" s="98">
        <v>50000</v>
      </c>
      <c r="P4911" s="81"/>
      <c r="Q4911" s="33"/>
      <c r="R4911" s="39" t="s">
        <v>2511</v>
      </c>
    </row>
    <row r="4912" spans="1:18" ht="18" customHeight="1" x14ac:dyDescent="0.15">
      <c r="A4912" s="30">
        <v>10</v>
      </c>
      <c r="B4912" s="31" t="s">
        <v>2023</v>
      </c>
      <c r="C4912" s="31">
        <v>7</v>
      </c>
      <c r="D4912" s="31" t="s">
        <v>2508</v>
      </c>
      <c r="E4912" s="31">
        <v>1</v>
      </c>
      <c r="F4912" s="31" t="s">
        <v>2509</v>
      </c>
      <c r="G4912" s="31">
        <v>11</v>
      </c>
      <c r="H4912" s="31" t="s">
        <v>33</v>
      </c>
      <c r="I4912" s="31">
        <v>6</v>
      </c>
      <c r="J4912" s="84" t="s">
        <v>48</v>
      </c>
      <c r="K4912" s="98"/>
      <c r="L4912" s="98"/>
      <c r="M4912" s="98"/>
      <c r="N4912" s="83" t="s">
        <v>2525</v>
      </c>
      <c r="O4912" s="98">
        <v>45377</v>
      </c>
      <c r="P4912" s="81"/>
      <c r="Q4912" s="33"/>
      <c r="R4912" s="39" t="s">
        <v>2511</v>
      </c>
    </row>
    <row r="4913" spans="1:18" ht="18" customHeight="1" x14ac:dyDescent="0.15">
      <c r="A4913" s="30">
        <v>10</v>
      </c>
      <c r="B4913" s="31" t="s">
        <v>2023</v>
      </c>
      <c r="C4913" s="31">
        <v>7</v>
      </c>
      <c r="D4913" s="31" t="s">
        <v>2508</v>
      </c>
      <c r="E4913" s="31">
        <v>1</v>
      </c>
      <c r="F4913" s="31" t="s">
        <v>2509</v>
      </c>
      <c r="G4913" s="32">
        <v>12</v>
      </c>
      <c r="H4913" s="32" t="s">
        <v>36</v>
      </c>
      <c r="I4913" s="32"/>
      <c r="J4913" s="83"/>
      <c r="K4913" s="98"/>
      <c r="L4913" s="98"/>
      <c r="M4913" s="98"/>
      <c r="N4913" s="83"/>
      <c r="O4913" s="33"/>
      <c r="P4913" s="81"/>
      <c r="Q4913" s="33"/>
      <c r="R4913" s="39" t="s">
        <v>2511</v>
      </c>
    </row>
    <row r="4914" spans="1:18" ht="18" customHeight="1" x14ac:dyDescent="0.15">
      <c r="A4914" s="30">
        <v>10</v>
      </c>
      <c r="B4914" s="31" t="s">
        <v>2023</v>
      </c>
      <c r="C4914" s="31">
        <v>7</v>
      </c>
      <c r="D4914" s="31" t="s">
        <v>2508</v>
      </c>
      <c r="E4914" s="31">
        <v>1</v>
      </c>
      <c r="F4914" s="31" t="s">
        <v>2509</v>
      </c>
      <c r="G4914" s="31">
        <v>12</v>
      </c>
      <c r="H4914" s="31" t="s">
        <v>36</v>
      </c>
      <c r="I4914" s="32">
        <v>1</v>
      </c>
      <c r="J4914" s="83" t="s">
        <v>37</v>
      </c>
      <c r="K4914" s="98">
        <v>37</v>
      </c>
      <c r="L4914" s="98">
        <v>37</v>
      </c>
      <c r="M4914" s="98">
        <f>K4914-L4914</f>
        <v>0</v>
      </c>
      <c r="N4914" s="83" t="s">
        <v>4720</v>
      </c>
      <c r="O4914" s="98">
        <v>16400</v>
      </c>
      <c r="P4914" s="81"/>
      <c r="Q4914" s="33"/>
      <c r="R4914" s="39" t="s">
        <v>2511</v>
      </c>
    </row>
    <row r="4915" spans="1:18" ht="18" customHeight="1" x14ac:dyDescent="0.15">
      <c r="A4915" s="30">
        <v>10</v>
      </c>
      <c r="B4915" s="31" t="s">
        <v>2023</v>
      </c>
      <c r="C4915" s="31">
        <v>7</v>
      </c>
      <c r="D4915" s="31" t="s">
        <v>2508</v>
      </c>
      <c r="E4915" s="31">
        <v>1</v>
      </c>
      <c r="F4915" s="31" t="s">
        <v>2509</v>
      </c>
      <c r="G4915" s="31">
        <v>12</v>
      </c>
      <c r="H4915" s="31" t="s">
        <v>36</v>
      </c>
      <c r="I4915" s="31">
        <v>1</v>
      </c>
      <c r="J4915" s="84" t="s">
        <v>37</v>
      </c>
      <c r="K4915" s="98"/>
      <c r="L4915" s="98"/>
      <c r="M4915" s="98"/>
      <c r="N4915" s="83" t="s">
        <v>3906</v>
      </c>
      <c r="O4915" s="98">
        <v>5580</v>
      </c>
      <c r="P4915" s="81"/>
      <c r="Q4915" s="33"/>
      <c r="R4915" s="39" t="s">
        <v>2511</v>
      </c>
    </row>
    <row r="4916" spans="1:18" ht="18" customHeight="1" x14ac:dyDescent="0.15">
      <c r="A4916" s="30">
        <v>10</v>
      </c>
      <c r="B4916" s="31" t="s">
        <v>2023</v>
      </c>
      <c r="C4916" s="31">
        <v>7</v>
      </c>
      <c r="D4916" s="31" t="s">
        <v>2508</v>
      </c>
      <c r="E4916" s="31">
        <v>1</v>
      </c>
      <c r="F4916" s="31" t="s">
        <v>2509</v>
      </c>
      <c r="G4916" s="31">
        <v>12</v>
      </c>
      <c r="H4916" s="31" t="s">
        <v>36</v>
      </c>
      <c r="I4916" s="31">
        <v>1</v>
      </c>
      <c r="J4916" s="84" t="s">
        <v>37</v>
      </c>
      <c r="K4916" s="98"/>
      <c r="L4916" s="98"/>
      <c r="M4916" s="98"/>
      <c r="N4916" s="83" t="s">
        <v>4721</v>
      </c>
      <c r="O4916" s="98">
        <v>14500</v>
      </c>
      <c r="P4916" s="81"/>
      <c r="Q4916" s="33"/>
      <c r="R4916" s="39" t="s">
        <v>2511</v>
      </c>
    </row>
    <row r="4917" spans="1:18" ht="18" customHeight="1" x14ac:dyDescent="0.15">
      <c r="A4917" s="30">
        <v>10</v>
      </c>
      <c r="B4917" s="31" t="s">
        <v>2023</v>
      </c>
      <c r="C4917" s="31">
        <v>7</v>
      </c>
      <c r="D4917" s="31" t="s">
        <v>2508</v>
      </c>
      <c r="E4917" s="31">
        <v>1</v>
      </c>
      <c r="F4917" s="31" t="s">
        <v>2509</v>
      </c>
      <c r="G4917" s="31">
        <v>12</v>
      </c>
      <c r="H4917" s="31" t="s">
        <v>36</v>
      </c>
      <c r="I4917" s="31">
        <v>1</v>
      </c>
      <c r="J4917" s="84" t="s">
        <v>37</v>
      </c>
      <c r="K4917" s="98"/>
      <c r="L4917" s="98"/>
      <c r="M4917" s="98"/>
      <c r="N4917" s="83" t="s">
        <v>2522</v>
      </c>
      <c r="O4917" s="98"/>
      <c r="P4917" s="81"/>
      <c r="Q4917" s="33"/>
      <c r="R4917" s="39" t="s">
        <v>2511</v>
      </c>
    </row>
    <row r="4918" spans="1:18" ht="18" customHeight="1" x14ac:dyDescent="0.15">
      <c r="A4918" s="30">
        <v>10</v>
      </c>
      <c r="B4918" s="31" t="s">
        <v>2023</v>
      </c>
      <c r="C4918" s="31">
        <v>7</v>
      </c>
      <c r="D4918" s="31" t="s">
        <v>2508</v>
      </c>
      <c r="E4918" s="31">
        <v>1</v>
      </c>
      <c r="F4918" s="31" t="s">
        <v>2509</v>
      </c>
      <c r="G4918" s="31">
        <v>12</v>
      </c>
      <c r="H4918" s="31" t="s">
        <v>36</v>
      </c>
      <c r="I4918" s="32">
        <v>3</v>
      </c>
      <c r="J4918" s="83" t="s">
        <v>6</v>
      </c>
      <c r="K4918" s="98">
        <v>58</v>
      </c>
      <c r="L4918" s="98">
        <v>105</v>
      </c>
      <c r="M4918" s="98">
        <f>K4918-L4918</f>
        <v>-47</v>
      </c>
      <c r="N4918" s="83" t="s">
        <v>3907</v>
      </c>
      <c r="O4918" s="98">
        <v>30000</v>
      </c>
      <c r="P4918" s="81"/>
      <c r="Q4918" s="33"/>
      <c r="R4918" s="39" t="s">
        <v>2511</v>
      </c>
    </row>
    <row r="4919" spans="1:18" ht="18" customHeight="1" x14ac:dyDescent="0.15">
      <c r="A4919" s="30">
        <v>10</v>
      </c>
      <c r="B4919" s="31" t="s">
        <v>2023</v>
      </c>
      <c r="C4919" s="31">
        <v>7</v>
      </c>
      <c r="D4919" s="31" t="s">
        <v>2508</v>
      </c>
      <c r="E4919" s="31">
        <v>1</v>
      </c>
      <c r="F4919" s="31" t="s">
        <v>2509</v>
      </c>
      <c r="G4919" s="31">
        <v>12</v>
      </c>
      <c r="H4919" s="31" t="s">
        <v>36</v>
      </c>
      <c r="I4919" s="31">
        <v>3</v>
      </c>
      <c r="J4919" s="84" t="s">
        <v>6</v>
      </c>
      <c r="K4919" s="98"/>
      <c r="L4919" s="98"/>
      <c r="M4919" s="98"/>
      <c r="N4919" s="83" t="s">
        <v>3908</v>
      </c>
      <c r="O4919" s="98">
        <v>20000</v>
      </c>
      <c r="P4919" s="81"/>
      <c r="Q4919" s="33"/>
      <c r="R4919" s="39" t="s">
        <v>2511</v>
      </c>
    </row>
    <row r="4920" spans="1:18" ht="18" customHeight="1" x14ac:dyDescent="0.15">
      <c r="A4920" s="30">
        <v>10</v>
      </c>
      <c r="B4920" s="31" t="s">
        <v>2023</v>
      </c>
      <c r="C4920" s="31">
        <v>7</v>
      </c>
      <c r="D4920" s="31" t="s">
        <v>2508</v>
      </c>
      <c r="E4920" s="31">
        <v>1</v>
      </c>
      <c r="F4920" s="31" t="s">
        <v>2509</v>
      </c>
      <c r="G4920" s="31">
        <v>12</v>
      </c>
      <c r="H4920" s="31" t="s">
        <v>36</v>
      </c>
      <c r="I4920" s="31">
        <v>3</v>
      </c>
      <c r="J4920" s="84" t="s">
        <v>6</v>
      </c>
      <c r="K4920" s="98"/>
      <c r="L4920" s="98"/>
      <c r="M4920" s="98"/>
      <c r="N4920" s="83" t="s">
        <v>2526</v>
      </c>
      <c r="O4920" s="98">
        <v>7700</v>
      </c>
      <c r="P4920" s="81"/>
      <c r="Q4920" s="33"/>
      <c r="R4920" s="39" t="s">
        <v>2511</v>
      </c>
    </row>
    <row r="4921" spans="1:18" ht="18" customHeight="1" x14ac:dyDescent="0.15">
      <c r="A4921" s="30">
        <v>10</v>
      </c>
      <c r="B4921" s="31" t="s">
        <v>2023</v>
      </c>
      <c r="C4921" s="31">
        <v>7</v>
      </c>
      <c r="D4921" s="31" t="s">
        <v>2508</v>
      </c>
      <c r="E4921" s="31">
        <v>1</v>
      </c>
      <c r="F4921" s="31" t="s">
        <v>2509</v>
      </c>
      <c r="G4921" s="31">
        <v>12</v>
      </c>
      <c r="H4921" s="31" t="s">
        <v>36</v>
      </c>
      <c r="I4921" s="31">
        <v>3</v>
      </c>
      <c r="J4921" s="84" t="s">
        <v>6</v>
      </c>
      <c r="K4921" s="98"/>
      <c r="L4921" s="98"/>
      <c r="M4921" s="98"/>
      <c r="N4921" s="83" t="s">
        <v>2527</v>
      </c>
      <c r="O4921" s="98"/>
      <c r="P4921" s="81"/>
      <c r="Q4921" s="33"/>
      <c r="R4921" s="39" t="s">
        <v>2511</v>
      </c>
    </row>
    <row r="4922" spans="1:18" ht="18" customHeight="1" x14ac:dyDescent="0.15">
      <c r="A4922" s="30">
        <v>10</v>
      </c>
      <c r="B4922" s="31" t="s">
        <v>2023</v>
      </c>
      <c r="C4922" s="31">
        <v>7</v>
      </c>
      <c r="D4922" s="31" t="s">
        <v>2508</v>
      </c>
      <c r="E4922" s="31">
        <v>1</v>
      </c>
      <c r="F4922" s="31" t="s">
        <v>2509</v>
      </c>
      <c r="G4922" s="31">
        <v>12</v>
      </c>
      <c r="H4922" s="31" t="s">
        <v>36</v>
      </c>
      <c r="I4922" s="32">
        <v>11</v>
      </c>
      <c r="J4922" s="83" t="s">
        <v>38</v>
      </c>
      <c r="K4922" s="98">
        <v>124</v>
      </c>
      <c r="L4922" s="98">
        <v>123</v>
      </c>
      <c r="M4922" s="98">
        <f>K4922-L4922</f>
        <v>1</v>
      </c>
      <c r="N4922" s="83" t="s">
        <v>4722</v>
      </c>
      <c r="O4922" s="98">
        <v>75000</v>
      </c>
      <c r="P4922" s="81"/>
      <c r="Q4922" s="33"/>
      <c r="R4922" s="39" t="s">
        <v>2511</v>
      </c>
    </row>
    <row r="4923" spans="1:18" ht="18" customHeight="1" x14ac:dyDescent="0.15">
      <c r="A4923" s="30">
        <v>10</v>
      </c>
      <c r="B4923" s="31" t="s">
        <v>2023</v>
      </c>
      <c r="C4923" s="31">
        <v>7</v>
      </c>
      <c r="D4923" s="31" t="s">
        <v>2508</v>
      </c>
      <c r="E4923" s="31">
        <v>1</v>
      </c>
      <c r="F4923" s="31" t="s">
        <v>2509</v>
      </c>
      <c r="G4923" s="31">
        <v>12</v>
      </c>
      <c r="H4923" s="31" t="s">
        <v>36</v>
      </c>
      <c r="I4923" s="31">
        <v>11</v>
      </c>
      <c r="J4923" s="84" t="s">
        <v>38</v>
      </c>
      <c r="K4923" s="98"/>
      <c r="L4923" s="98"/>
      <c r="M4923" s="98"/>
      <c r="N4923" s="83" t="s">
        <v>2528</v>
      </c>
      <c r="O4923" s="98">
        <v>30650</v>
      </c>
      <c r="P4923" s="81"/>
      <c r="Q4923" s="33"/>
      <c r="R4923" s="39" t="s">
        <v>2511</v>
      </c>
    </row>
    <row r="4924" spans="1:18" ht="18" customHeight="1" x14ac:dyDescent="0.15">
      <c r="A4924" s="30">
        <v>10</v>
      </c>
      <c r="B4924" s="31" t="s">
        <v>2023</v>
      </c>
      <c r="C4924" s="31">
        <v>7</v>
      </c>
      <c r="D4924" s="31" t="s">
        <v>2508</v>
      </c>
      <c r="E4924" s="31">
        <v>1</v>
      </c>
      <c r="F4924" s="31" t="s">
        <v>2509</v>
      </c>
      <c r="G4924" s="31">
        <v>12</v>
      </c>
      <c r="H4924" s="31" t="s">
        <v>36</v>
      </c>
      <c r="I4924" s="31">
        <v>11</v>
      </c>
      <c r="J4924" s="84" t="s">
        <v>38</v>
      </c>
      <c r="K4924" s="98"/>
      <c r="L4924" s="98"/>
      <c r="M4924" s="98"/>
      <c r="N4924" s="83" t="s">
        <v>636</v>
      </c>
      <c r="O4924" s="98">
        <v>17600</v>
      </c>
      <c r="P4924" s="81"/>
      <c r="Q4924" s="33"/>
      <c r="R4924" s="39" t="s">
        <v>2511</v>
      </c>
    </row>
    <row r="4925" spans="1:18" ht="18" customHeight="1" x14ac:dyDescent="0.15">
      <c r="A4925" s="30">
        <v>10</v>
      </c>
      <c r="B4925" s="31" t="s">
        <v>2023</v>
      </c>
      <c r="C4925" s="31">
        <v>7</v>
      </c>
      <c r="D4925" s="31" t="s">
        <v>2508</v>
      </c>
      <c r="E4925" s="31">
        <v>1</v>
      </c>
      <c r="F4925" s="31" t="s">
        <v>2509</v>
      </c>
      <c r="G4925" s="32">
        <v>14</v>
      </c>
      <c r="H4925" s="32" t="s">
        <v>40</v>
      </c>
      <c r="I4925" s="32"/>
      <c r="J4925" s="83"/>
      <c r="K4925" s="98"/>
      <c r="L4925" s="98"/>
      <c r="M4925" s="98"/>
      <c r="N4925" s="83"/>
      <c r="O4925" s="33"/>
      <c r="P4925" s="81"/>
      <c r="Q4925" s="33"/>
      <c r="R4925" s="39" t="s">
        <v>2511</v>
      </c>
    </row>
    <row r="4926" spans="1:18" ht="18" customHeight="1" x14ac:dyDescent="0.15">
      <c r="A4926" s="30">
        <v>10</v>
      </c>
      <c r="B4926" s="31" t="s">
        <v>2023</v>
      </c>
      <c r="C4926" s="31">
        <v>7</v>
      </c>
      <c r="D4926" s="31" t="s">
        <v>2508</v>
      </c>
      <c r="E4926" s="31">
        <v>1</v>
      </c>
      <c r="F4926" s="31" t="s">
        <v>2509</v>
      </c>
      <c r="G4926" s="31">
        <v>14</v>
      </c>
      <c r="H4926" s="31" t="s">
        <v>40</v>
      </c>
      <c r="I4926" s="32">
        <v>1</v>
      </c>
      <c r="J4926" s="83" t="s">
        <v>41</v>
      </c>
      <c r="K4926" s="98">
        <v>110</v>
      </c>
      <c r="L4926" s="98">
        <v>110</v>
      </c>
      <c r="M4926" s="98">
        <f>K4926-L4926</f>
        <v>0</v>
      </c>
      <c r="N4926" s="83" t="s">
        <v>3909</v>
      </c>
      <c r="O4926" s="98">
        <v>90000</v>
      </c>
      <c r="P4926" s="81"/>
      <c r="Q4926" s="33"/>
      <c r="R4926" s="39" t="s">
        <v>2511</v>
      </c>
    </row>
    <row r="4927" spans="1:18" ht="18" customHeight="1" x14ac:dyDescent="0.15">
      <c r="A4927" s="30">
        <v>10</v>
      </c>
      <c r="B4927" s="31" t="s">
        <v>2023</v>
      </c>
      <c r="C4927" s="31">
        <v>7</v>
      </c>
      <c r="D4927" s="31" t="s">
        <v>2508</v>
      </c>
      <c r="E4927" s="31">
        <v>1</v>
      </c>
      <c r="F4927" s="31" t="s">
        <v>2509</v>
      </c>
      <c r="G4927" s="31">
        <v>14</v>
      </c>
      <c r="H4927" s="31" t="s">
        <v>40</v>
      </c>
      <c r="I4927" s="31">
        <v>1</v>
      </c>
      <c r="J4927" s="84" t="s">
        <v>41</v>
      </c>
      <c r="K4927" s="98"/>
      <c r="L4927" s="98"/>
      <c r="M4927" s="98"/>
      <c r="N4927" s="83" t="s">
        <v>2529</v>
      </c>
      <c r="O4927" s="98">
        <v>20000</v>
      </c>
      <c r="P4927" s="81"/>
      <c r="Q4927" s="33"/>
      <c r="R4927" s="39" t="s">
        <v>2511</v>
      </c>
    </row>
    <row r="4928" spans="1:18" ht="18" customHeight="1" x14ac:dyDescent="0.15">
      <c r="A4928" s="30">
        <v>10</v>
      </c>
      <c r="B4928" s="31" t="s">
        <v>2023</v>
      </c>
      <c r="C4928" s="31">
        <v>7</v>
      </c>
      <c r="D4928" s="31" t="s">
        <v>2508</v>
      </c>
      <c r="E4928" s="31">
        <v>1</v>
      </c>
      <c r="F4928" s="31" t="s">
        <v>2509</v>
      </c>
      <c r="G4928" s="32">
        <v>18</v>
      </c>
      <c r="H4928" s="32" t="s">
        <v>125</v>
      </c>
      <c r="I4928" s="32"/>
      <c r="J4928" s="83"/>
      <c r="K4928" s="98"/>
      <c r="L4928" s="98"/>
      <c r="M4928" s="98"/>
      <c r="N4928" s="83"/>
      <c r="O4928" s="33"/>
      <c r="P4928" s="81"/>
      <c r="Q4928" s="33"/>
      <c r="R4928" s="39" t="s">
        <v>2511</v>
      </c>
    </row>
    <row r="4929" spans="1:18" ht="18" customHeight="1" x14ac:dyDescent="0.15">
      <c r="A4929" s="30">
        <v>10</v>
      </c>
      <c r="B4929" s="31" t="s">
        <v>2023</v>
      </c>
      <c r="C4929" s="31">
        <v>7</v>
      </c>
      <c r="D4929" s="31" t="s">
        <v>2508</v>
      </c>
      <c r="E4929" s="31">
        <v>1</v>
      </c>
      <c r="F4929" s="31" t="s">
        <v>2509</v>
      </c>
      <c r="G4929" s="31">
        <v>18</v>
      </c>
      <c r="H4929" s="31" t="s">
        <v>125</v>
      </c>
      <c r="I4929" s="32">
        <v>31</v>
      </c>
      <c r="J4929" s="83" t="s">
        <v>284</v>
      </c>
      <c r="K4929" s="98">
        <v>80</v>
      </c>
      <c r="L4929" s="98">
        <v>0</v>
      </c>
      <c r="M4929" s="98">
        <f>K4929-L4929</f>
        <v>80</v>
      </c>
      <c r="N4929" s="83" t="s">
        <v>2530</v>
      </c>
      <c r="O4929" s="98">
        <v>80000</v>
      </c>
      <c r="P4929" s="81"/>
      <c r="Q4929" s="33"/>
      <c r="R4929" s="39" t="s">
        <v>2511</v>
      </c>
    </row>
    <row r="4930" spans="1:18" ht="18" customHeight="1" x14ac:dyDescent="0.15">
      <c r="A4930" s="30">
        <v>10</v>
      </c>
      <c r="B4930" s="31" t="s">
        <v>2023</v>
      </c>
      <c r="C4930" s="31">
        <v>7</v>
      </c>
      <c r="D4930" s="31" t="s">
        <v>2508</v>
      </c>
      <c r="E4930" s="31">
        <v>1</v>
      </c>
      <c r="F4930" s="31" t="s">
        <v>2509</v>
      </c>
      <c r="G4930" s="31">
        <v>18</v>
      </c>
      <c r="H4930" s="31" t="s">
        <v>125</v>
      </c>
      <c r="I4930" s="31">
        <v>31</v>
      </c>
      <c r="J4930" s="84" t="s">
        <v>284</v>
      </c>
      <c r="K4930" s="98"/>
      <c r="L4930" s="98"/>
      <c r="M4930" s="98"/>
      <c r="N4930" s="83" t="s">
        <v>2531</v>
      </c>
      <c r="O4930" s="98"/>
      <c r="P4930" s="81"/>
      <c r="Q4930" s="33"/>
      <c r="R4930" s="39" t="s">
        <v>2511</v>
      </c>
    </row>
    <row r="4931" spans="1:18" ht="18" customHeight="1" x14ac:dyDescent="0.15">
      <c r="A4931" s="30">
        <v>10</v>
      </c>
      <c r="B4931" s="31" t="s">
        <v>2023</v>
      </c>
      <c r="C4931" s="31">
        <v>7</v>
      </c>
      <c r="D4931" s="31" t="s">
        <v>2508</v>
      </c>
      <c r="E4931" s="31">
        <v>1</v>
      </c>
      <c r="F4931" s="31" t="s">
        <v>2509</v>
      </c>
      <c r="G4931" s="32">
        <v>19</v>
      </c>
      <c r="H4931" s="32" t="s">
        <v>42</v>
      </c>
      <c r="I4931" s="32"/>
      <c r="J4931" s="83"/>
      <c r="K4931" s="98"/>
      <c r="L4931" s="98"/>
      <c r="M4931" s="98"/>
      <c r="N4931" s="83"/>
      <c r="O4931" s="33"/>
      <c r="P4931" s="81"/>
      <c r="Q4931" s="33"/>
      <c r="R4931" s="39" t="s">
        <v>2511</v>
      </c>
    </row>
    <row r="4932" spans="1:18" ht="18" customHeight="1" x14ac:dyDescent="0.15">
      <c r="A4932" s="30">
        <v>10</v>
      </c>
      <c r="B4932" s="31" t="s">
        <v>2023</v>
      </c>
      <c r="C4932" s="31">
        <v>7</v>
      </c>
      <c r="D4932" s="31" t="s">
        <v>2508</v>
      </c>
      <c r="E4932" s="31">
        <v>1</v>
      </c>
      <c r="F4932" s="31" t="s">
        <v>2509</v>
      </c>
      <c r="G4932" s="31">
        <v>19</v>
      </c>
      <c r="H4932" s="31" t="s">
        <v>42</v>
      </c>
      <c r="I4932" s="32">
        <v>2</v>
      </c>
      <c r="J4932" s="83" t="s">
        <v>2532</v>
      </c>
      <c r="K4932" s="98">
        <v>1604</v>
      </c>
      <c r="L4932" s="98">
        <v>1584</v>
      </c>
      <c r="M4932" s="98">
        <f>K4932-L4932</f>
        <v>20</v>
      </c>
      <c r="N4932" s="83" t="s">
        <v>2533</v>
      </c>
      <c r="O4932" s="98">
        <v>1604000</v>
      </c>
      <c r="P4932" s="81"/>
      <c r="Q4932" s="33"/>
      <c r="R4932" s="39" t="s">
        <v>2511</v>
      </c>
    </row>
    <row r="4933" spans="1:18" ht="18" customHeight="1" x14ac:dyDescent="0.15">
      <c r="A4933" s="30">
        <v>10</v>
      </c>
      <c r="B4933" s="31" t="s">
        <v>2023</v>
      </c>
      <c r="C4933" s="31">
        <v>7</v>
      </c>
      <c r="D4933" s="31" t="s">
        <v>2508</v>
      </c>
      <c r="E4933" s="31">
        <v>1</v>
      </c>
      <c r="F4933" s="31" t="s">
        <v>2509</v>
      </c>
      <c r="G4933" s="31">
        <v>19</v>
      </c>
      <c r="H4933" s="31" t="s">
        <v>42</v>
      </c>
      <c r="I4933" s="31">
        <v>2</v>
      </c>
      <c r="J4933" s="84" t="s">
        <v>2532</v>
      </c>
      <c r="K4933" s="98"/>
      <c r="L4933" s="98"/>
      <c r="M4933" s="98"/>
      <c r="N4933" s="83" t="s">
        <v>2534</v>
      </c>
      <c r="O4933" s="98"/>
      <c r="P4933" s="81"/>
      <c r="Q4933" s="33"/>
      <c r="R4933" s="39" t="s">
        <v>2511</v>
      </c>
    </row>
    <row r="4934" spans="1:18" ht="18" customHeight="1" x14ac:dyDescent="0.15">
      <c r="A4934" s="30">
        <v>10</v>
      </c>
      <c r="B4934" s="31" t="s">
        <v>2023</v>
      </c>
      <c r="C4934" s="31">
        <v>7</v>
      </c>
      <c r="D4934" s="31" t="s">
        <v>2508</v>
      </c>
      <c r="E4934" s="31">
        <v>1</v>
      </c>
      <c r="F4934" s="31" t="s">
        <v>2509</v>
      </c>
      <c r="G4934" s="31">
        <v>19</v>
      </c>
      <c r="H4934" s="31" t="s">
        <v>42</v>
      </c>
      <c r="I4934" s="32">
        <v>11</v>
      </c>
      <c r="J4934" s="83" t="s">
        <v>43</v>
      </c>
      <c r="K4934" s="98">
        <v>9</v>
      </c>
      <c r="L4934" s="98">
        <v>6</v>
      </c>
      <c r="M4934" s="98">
        <f>K4934-L4934</f>
        <v>3</v>
      </c>
      <c r="N4934" s="83" t="s">
        <v>2535</v>
      </c>
      <c r="O4934" s="98">
        <v>5200</v>
      </c>
      <c r="P4934" s="81"/>
      <c r="Q4934" s="33"/>
      <c r="R4934" s="39" t="s">
        <v>2511</v>
      </c>
    </row>
    <row r="4935" spans="1:18" ht="18" customHeight="1" x14ac:dyDescent="0.15">
      <c r="A4935" s="30">
        <v>10</v>
      </c>
      <c r="B4935" s="31" t="s">
        <v>2023</v>
      </c>
      <c r="C4935" s="31">
        <v>7</v>
      </c>
      <c r="D4935" s="31" t="s">
        <v>2508</v>
      </c>
      <c r="E4935" s="31">
        <v>1</v>
      </c>
      <c r="F4935" s="31" t="s">
        <v>2509</v>
      </c>
      <c r="G4935" s="31">
        <v>19</v>
      </c>
      <c r="H4935" s="31" t="s">
        <v>42</v>
      </c>
      <c r="I4935" s="31">
        <v>11</v>
      </c>
      <c r="J4935" s="84" t="s">
        <v>43</v>
      </c>
      <c r="K4935" s="98"/>
      <c r="L4935" s="98"/>
      <c r="M4935" s="98"/>
      <c r="N4935" s="83" t="s">
        <v>2536</v>
      </c>
      <c r="O4935" s="98">
        <v>3800</v>
      </c>
      <c r="P4935" s="81"/>
      <c r="Q4935" s="33"/>
      <c r="R4935" s="39" t="s">
        <v>2511</v>
      </c>
    </row>
    <row r="4936" spans="1:18" ht="18" customHeight="1" x14ac:dyDescent="0.15">
      <c r="A4936" s="30">
        <v>10</v>
      </c>
      <c r="B4936" s="31" t="s">
        <v>2023</v>
      </c>
      <c r="C4936" s="31">
        <v>7</v>
      </c>
      <c r="D4936" s="31" t="s">
        <v>2508</v>
      </c>
      <c r="E4936" s="31">
        <v>1</v>
      </c>
      <c r="F4936" s="31" t="s">
        <v>2509</v>
      </c>
      <c r="G4936" s="31">
        <v>19</v>
      </c>
      <c r="H4936" s="31" t="s">
        <v>42</v>
      </c>
      <c r="I4936" s="32">
        <v>31</v>
      </c>
      <c r="J4936" s="83" t="s">
        <v>386</v>
      </c>
      <c r="K4936" s="98">
        <v>500</v>
      </c>
      <c r="L4936" s="98">
        <v>477</v>
      </c>
      <c r="M4936" s="98">
        <f>K4936-L4936</f>
        <v>23</v>
      </c>
      <c r="N4936" s="83" t="s">
        <v>2537</v>
      </c>
      <c r="O4936" s="98">
        <v>387000</v>
      </c>
      <c r="P4936" s="81"/>
      <c r="Q4936" s="33"/>
      <c r="R4936" s="39" t="s">
        <v>2511</v>
      </c>
    </row>
    <row r="4937" spans="1:18" ht="18" customHeight="1" x14ac:dyDescent="0.15">
      <c r="A4937" s="30">
        <v>10</v>
      </c>
      <c r="B4937" s="31" t="s">
        <v>2023</v>
      </c>
      <c r="C4937" s="31">
        <v>7</v>
      </c>
      <c r="D4937" s="31" t="s">
        <v>2508</v>
      </c>
      <c r="E4937" s="31">
        <v>1</v>
      </c>
      <c r="F4937" s="31" t="s">
        <v>2509</v>
      </c>
      <c r="G4937" s="31">
        <v>19</v>
      </c>
      <c r="H4937" s="31" t="s">
        <v>42</v>
      </c>
      <c r="I4937" s="31">
        <v>31</v>
      </c>
      <c r="J4937" s="84" t="s">
        <v>386</v>
      </c>
      <c r="K4937" s="98"/>
      <c r="L4937" s="98"/>
      <c r="M4937" s="98"/>
      <c r="N4937" s="83" t="s">
        <v>2538</v>
      </c>
      <c r="O4937" s="98">
        <v>20000</v>
      </c>
      <c r="P4937" s="81"/>
      <c r="Q4937" s="33"/>
      <c r="R4937" s="39" t="s">
        <v>2511</v>
      </c>
    </row>
    <row r="4938" spans="1:18" ht="18" customHeight="1" x14ac:dyDescent="0.15">
      <c r="A4938" s="30">
        <v>10</v>
      </c>
      <c r="B4938" s="31" t="s">
        <v>2023</v>
      </c>
      <c r="C4938" s="31">
        <v>7</v>
      </c>
      <c r="D4938" s="31" t="s">
        <v>2508</v>
      </c>
      <c r="E4938" s="31">
        <v>1</v>
      </c>
      <c r="F4938" s="31" t="s">
        <v>2509</v>
      </c>
      <c r="G4938" s="31">
        <v>19</v>
      </c>
      <c r="H4938" s="31" t="s">
        <v>42</v>
      </c>
      <c r="I4938" s="31">
        <v>31</v>
      </c>
      <c r="J4938" s="84" t="s">
        <v>386</v>
      </c>
      <c r="K4938" s="98"/>
      <c r="L4938" s="98"/>
      <c r="M4938" s="98"/>
      <c r="N4938" s="83" t="s">
        <v>2539</v>
      </c>
      <c r="O4938" s="98">
        <v>30000</v>
      </c>
      <c r="P4938" s="81"/>
      <c r="Q4938" s="33"/>
      <c r="R4938" s="39" t="s">
        <v>2511</v>
      </c>
    </row>
    <row r="4939" spans="1:18" ht="18" customHeight="1" x14ac:dyDescent="0.15">
      <c r="A4939" s="30">
        <v>10</v>
      </c>
      <c r="B4939" s="31" t="s">
        <v>2023</v>
      </c>
      <c r="C4939" s="31">
        <v>7</v>
      </c>
      <c r="D4939" s="31" t="s">
        <v>2508</v>
      </c>
      <c r="E4939" s="31">
        <v>1</v>
      </c>
      <c r="F4939" s="31" t="s">
        <v>2509</v>
      </c>
      <c r="G4939" s="31">
        <v>19</v>
      </c>
      <c r="H4939" s="31" t="s">
        <v>42</v>
      </c>
      <c r="I4939" s="31">
        <v>31</v>
      </c>
      <c r="J4939" s="84" t="s">
        <v>386</v>
      </c>
      <c r="K4939" s="98"/>
      <c r="L4939" s="98"/>
      <c r="M4939" s="98"/>
      <c r="N4939" s="83" t="s">
        <v>2540</v>
      </c>
      <c r="O4939" s="98">
        <v>63000</v>
      </c>
      <c r="P4939" s="81"/>
      <c r="Q4939" s="33"/>
      <c r="R4939" s="39" t="s">
        <v>2511</v>
      </c>
    </row>
    <row r="4940" spans="1:18" ht="18" customHeight="1" x14ac:dyDescent="0.15">
      <c r="A4940" s="30">
        <v>10</v>
      </c>
      <c r="B4940" s="31" t="s">
        <v>2023</v>
      </c>
      <c r="C4940" s="31">
        <v>7</v>
      </c>
      <c r="D4940" s="31" t="s">
        <v>2508</v>
      </c>
      <c r="E4940" s="31">
        <v>1</v>
      </c>
      <c r="F4940" s="31" t="s">
        <v>2509</v>
      </c>
      <c r="G4940" s="31">
        <v>19</v>
      </c>
      <c r="H4940" s="31" t="s">
        <v>42</v>
      </c>
      <c r="I4940" s="32">
        <v>41</v>
      </c>
      <c r="J4940" s="83" t="s">
        <v>200</v>
      </c>
      <c r="K4940" s="98">
        <v>18</v>
      </c>
      <c r="L4940" s="98">
        <v>25</v>
      </c>
      <c r="M4940" s="98">
        <f>K4940-L4940</f>
        <v>-7</v>
      </c>
      <c r="N4940" s="83" t="s">
        <v>3910</v>
      </c>
      <c r="O4940" s="98">
        <v>2000</v>
      </c>
      <c r="P4940" s="81"/>
      <c r="Q4940" s="33"/>
      <c r="R4940" s="39" t="s">
        <v>2511</v>
      </c>
    </row>
    <row r="4941" spans="1:18" ht="18" customHeight="1" x14ac:dyDescent="0.15">
      <c r="A4941" s="30">
        <v>10</v>
      </c>
      <c r="B4941" s="31" t="s">
        <v>2023</v>
      </c>
      <c r="C4941" s="31">
        <v>7</v>
      </c>
      <c r="D4941" s="31" t="s">
        <v>2508</v>
      </c>
      <c r="E4941" s="31">
        <v>1</v>
      </c>
      <c r="F4941" s="31" t="s">
        <v>2509</v>
      </c>
      <c r="G4941" s="31">
        <v>19</v>
      </c>
      <c r="H4941" s="31" t="s">
        <v>42</v>
      </c>
      <c r="I4941" s="31">
        <v>41</v>
      </c>
      <c r="J4941" s="84" t="s">
        <v>200</v>
      </c>
      <c r="K4941" s="98"/>
      <c r="L4941" s="98"/>
      <c r="M4941" s="98"/>
      <c r="N4941" s="83" t="s">
        <v>2541</v>
      </c>
      <c r="O4941" s="98">
        <v>16000</v>
      </c>
      <c r="P4941" s="81"/>
      <c r="Q4941" s="33"/>
      <c r="R4941" s="39" t="s">
        <v>2511</v>
      </c>
    </row>
    <row r="4942" spans="1:18" ht="18" customHeight="1" x14ac:dyDescent="0.15">
      <c r="A4942" s="30">
        <v>10</v>
      </c>
      <c r="B4942" s="31" t="s">
        <v>2023</v>
      </c>
      <c r="C4942" s="31">
        <v>7</v>
      </c>
      <c r="D4942" s="31" t="s">
        <v>2508</v>
      </c>
      <c r="E4942" s="31">
        <v>1</v>
      </c>
      <c r="F4942" s="31" t="s">
        <v>2509</v>
      </c>
      <c r="G4942" s="31">
        <v>19</v>
      </c>
      <c r="H4942" s="31" t="s">
        <v>42</v>
      </c>
      <c r="I4942" s="32">
        <v>41</v>
      </c>
      <c r="J4942" s="83" t="s">
        <v>200</v>
      </c>
      <c r="K4942" s="98">
        <v>7</v>
      </c>
      <c r="L4942" s="98">
        <v>0</v>
      </c>
      <c r="M4942" s="98">
        <f>K4942-L4942</f>
        <v>7</v>
      </c>
      <c r="N4942" s="83" t="s">
        <v>3911</v>
      </c>
      <c r="O4942" s="98">
        <v>7000</v>
      </c>
      <c r="P4942" s="81"/>
      <c r="Q4942" s="33"/>
      <c r="R4942" s="39" t="s">
        <v>2511</v>
      </c>
    </row>
    <row r="4943" spans="1:18" ht="18" customHeight="1" x14ac:dyDescent="0.15">
      <c r="A4943" s="30">
        <v>10</v>
      </c>
      <c r="B4943" s="31" t="s">
        <v>2023</v>
      </c>
      <c r="C4943" s="31">
        <v>7</v>
      </c>
      <c r="D4943" s="31" t="s">
        <v>2508</v>
      </c>
      <c r="E4943" s="31">
        <v>1</v>
      </c>
      <c r="F4943" s="31" t="s">
        <v>2509</v>
      </c>
      <c r="G4943" s="32">
        <v>27</v>
      </c>
      <c r="H4943" s="32" t="s">
        <v>54</v>
      </c>
      <c r="I4943" s="32"/>
      <c r="J4943" s="83"/>
      <c r="K4943" s="98"/>
      <c r="L4943" s="98"/>
      <c r="M4943" s="98"/>
      <c r="N4943" s="83"/>
      <c r="O4943" s="33"/>
      <c r="P4943" s="81"/>
      <c r="Q4943" s="33"/>
      <c r="R4943" s="39" t="s">
        <v>2511</v>
      </c>
    </row>
    <row r="4944" spans="1:18" ht="18" customHeight="1" x14ac:dyDescent="0.15">
      <c r="A4944" s="30">
        <v>10</v>
      </c>
      <c r="B4944" s="31" t="s">
        <v>2023</v>
      </c>
      <c r="C4944" s="31">
        <v>7</v>
      </c>
      <c r="D4944" s="31" t="s">
        <v>2508</v>
      </c>
      <c r="E4944" s="31">
        <v>1</v>
      </c>
      <c r="F4944" s="31" t="s">
        <v>2509</v>
      </c>
      <c r="G4944" s="31">
        <v>27</v>
      </c>
      <c r="H4944" s="31" t="s">
        <v>54</v>
      </c>
      <c r="I4944" s="32">
        <v>1</v>
      </c>
      <c r="J4944" s="83" t="s">
        <v>55</v>
      </c>
      <c r="K4944" s="98">
        <v>10</v>
      </c>
      <c r="L4944" s="98">
        <v>10</v>
      </c>
      <c r="M4944" s="98">
        <f>K4944-L4944</f>
        <v>0</v>
      </c>
      <c r="N4944" s="83" t="s">
        <v>652</v>
      </c>
      <c r="O4944" s="98">
        <v>9900</v>
      </c>
      <c r="P4944" s="81"/>
      <c r="Q4944" s="33"/>
      <c r="R4944" s="39" t="s">
        <v>2511</v>
      </c>
    </row>
    <row r="4945" spans="1:18" s="6" customFormat="1" ht="18" customHeight="1" x14ac:dyDescent="0.15">
      <c r="A4945" s="13">
        <v>10</v>
      </c>
      <c r="B4945" s="14" t="s">
        <v>3104</v>
      </c>
      <c r="C4945" s="19">
        <v>7</v>
      </c>
      <c r="D4945" s="14" t="s">
        <v>2508</v>
      </c>
      <c r="E4945" s="20">
        <v>2</v>
      </c>
      <c r="F4945" s="21" t="s">
        <v>3122</v>
      </c>
      <c r="G4945" s="20"/>
      <c r="H4945" s="21"/>
      <c r="I4945" s="20"/>
      <c r="J4945" s="20"/>
      <c r="K4945" s="22">
        <f>IF(C4945="",SUMIFS($K4946:$K$6096,$A4946:$A$6096,A4945,$E4946:$E$6096,""),IF(E4945="",SUMIFS($K4946:$K$6096,$A4946:$A$6096,A4945,$C4946:$C$6096,C4945,$G4946:$G$6096,""),IF(G4945="",SUMIFS($K4946:$K$6096,$A4946:$A$6096,A4945,$C4946:$C$6096,C4945,$E4946:$E$6096,E4945,$R4946:$R$6096,R4945),IF(I4945="",SUMIFS($K4946:$K$6096,$A4946:$A$6096,A4945,$C4946:$C$6096,C4945,$E4946:$E$6096,E4945,$G4946:$G$6096,G4945,$R4946:$R$6096,R4945),0))))</f>
        <v>2564</v>
      </c>
      <c r="L4945" s="22">
        <f>IF(C4945="",SUMIFS($L4946:$L$6096,$A4946:$A$6096,A4945,$E4946:$E$6096,""),IF(E4945="",SUMIFS($L4946:$L$6096,$A4946:$A$6096,A4945,$C4946:$C$6096,C4945,$G4946:$G$6096,""),IF(G4945="",SUMIFS($L4946:$L$6096,$A4946:$A$6096,A4945,$C4946:$C$6096,C4945,$E4946:$E$6096,E4945,$R4946:$R$6096,R4945),IF(I4945="",SUMIFS($L4946:$L$6096,$A4946:$A$6096,A4945,$C4946:$C$6096,C4945,$E4946:$E$6096,E4945,$G4946:$G$6096,G4945,$R4946:$R$6096,R4945),0))))</f>
        <v>2700</v>
      </c>
      <c r="M4945" s="22">
        <f t="shared" ref="M4945" si="314">K4945-L4945</f>
        <v>-136</v>
      </c>
      <c r="N4945" s="77"/>
      <c r="O4945" s="23"/>
      <c r="P4945" s="60"/>
      <c r="Q4945" s="73">
        <f>IF(C4945="",SUMIFS($Q4946:$Q$6096,$A4946:$A$6096,A4945,$E4946:$E$6096,""),IF(E4945="",SUMIFS($Q4946:$Q$6096,$A4946:$A$6096,A4945,$C4946:$C$6096,C4945,$G4946:$G$6096,""),IF(G4945="",SUMIFS($Q4946:$Q$6096,$A4946:$A$6096,A4945,$C4946:$C$6096,C4945,$E4946:$E$6096,E4945,$R4946:$R$6096,R4945),IF(I4945="",SUMIFS($Q4946:$Q$6096,$A4946:$A$6096,A4945,$C4946:$C$6096,C4945,$E4946:$E$6096,E4945,$G4946:$G$6096,G4945,$R4946:$R$6096,R4945),0))))</f>
        <v>0</v>
      </c>
      <c r="R4945" s="61" t="s">
        <v>3121</v>
      </c>
    </row>
    <row r="4946" spans="1:18" ht="18" customHeight="1" x14ac:dyDescent="0.15">
      <c r="A4946" s="30">
        <v>10</v>
      </c>
      <c r="B4946" s="31" t="s">
        <v>2023</v>
      </c>
      <c r="C4946" s="31">
        <v>7</v>
      </c>
      <c r="D4946" s="31" t="s">
        <v>2508</v>
      </c>
      <c r="E4946" s="31">
        <v>2</v>
      </c>
      <c r="F4946" s="31" t="s">
        <v>2542</v>
      </c>
      <c r="G4946" s="32">
        <v>8</v>
      </c>
      <c r="H4946" s="32" t="s">
        <v>77</v>
      </c>
      <c r="I4946" s="32"/>
      <c r="J4946" s="83"/>
      <c r="K4946" s="98"/>
      <c r="L4946" s="98"/>
      <c r="M4946" s="98"/>
      <c r="N4946" s="83"/>
      <c r="O4946" s="33"/>
      <c r="P4946" s="81"/>
      <c r="Q4946" s="33"/>
      <c r="R4946" s="39" t="s">
        <v>2511</v>
      </c>
    </row>
    <row r="4947" spans="1:18" ht="18" customHeight="1" x14ac:dyDescent="0.15">
      <c r="A4947" s="30">
        <v>10</v>
      </c>
      <c r="B4947" s="31" t="s">
        <v>2023</v>
      </c>
      <c r="C4947" s="31">
        <v>7</v>
      </c>
      <c r="D4947" s="31" t="s">
        <v>2508</v>
      </c>
      <c r="E4947" s="31">
        <v>2</v>
      </c>
      <c r="F4947" s="31" t="s">
        <v>2542</v>
      </c>
      <c r="G4947" s="31">
        <v>8</v>
      </c>
      <c r="H4947" s="31" t="s">
        <v>77</v>
      </c>
      <c r="I4947" s="32">
        <v>1</v>
      </c>
      <c r="J4947" s="83" t="s">
        <v>437</v>
      </c>
      <c r="K4947" s="98">
        <v>230</v>
      </c>
      <c r="L4947" s="98">
        <v>230</v>
      </c>
      <c r="M4947" s="98">
        <f>K4947-L4947</f>
        <v>0</v>
      </c>
      <c r="N4947" s="83" t="s">
        <v>3912</v>
      </c>
      <c r="O4947" s="98">
        <v>200000</v>
      </c>
      <c r="P4947" s="81"/>
      <c r="Q4947" s="33"/>
      <c r="R4947" s="39" t="s">
        <v>2511</v>
      </c>
    </row>
    <row r="4948" spans="1:18" ht="18" customHeight="1" x14ac:dyDescent="0.15">
      <c r="A4948" s="30">
        <v>10</v>
      </c>
      <c r="B4948" s="31" t="s">
        <v>2023</v>
      </c>
      <c r="C4948" s="31">
        <v>7</v>
      </c>
      <c r="D4948" s="31" t="s">
        <v>2508</v>
      </c>
      <c r="E4948" s="31">
        <v>2</v>
      </c>
      <c r="F4948" s="31" t="s">
        <v>2542</v>
      </c>
      <c r="G4948" s="31">
        <v>8</v>
      </c>
      <c r="H4948" s="31" t="s">
        <v>77</v>
      </c>
      <c r="I4948" s="31">
        <v>1</v>
      </c>
      <c r="J4948" s="84" t="s">
        <v>437</v>
      </c>
      <c r="K4948" s="98"/>
      <c r="L4948" s="98"/>
      <c r="M4948" s="98"/>
      <c r="N4948" s="83" t="s">
        <v>4723</v>
      </c>
      <c r="O4948" s="98">
        <v>30000</v>
      </c>
      <c r="P4948" s="81"/>
      <c r="Q4948" s="33"/>
      <c r="R4948" s="39" t="s">
        <v>2511</v>
      </c>
    </row>
    <row r="4949" spans="1:18" ht="18" customHeight="1" x14ac:dyDescent="0.15">
      <c r="A4949" s="30">
        <v>10</v>
      </c>
      <c r="B4949" s="31" t="s">
        <v>2023</v>
      </c>
      <c r="C4949" s="31">
        <v>7</v>
      </c>
      <c r="D4949" s="31" t="s">
        <v>2508</v>
      </c>
      <c r="E4949" s="31">
        <v>2</v>
      </c>
      <c r="F4949" s="31" t="s">
        <v>2542</v>
      </c>
      <c r="G4949" s="31">
        <v>8</v>
      </c>
      <c r="H4949" s="31" t="s">
        <v>77</v>
      </c>
      <c r="I4949" s="32">
        <v>31</v>
      </c>
      <c r="J4949" s="83" t="s">
        <v>310</v>
      </c>
      <c r="K4949" s="98">
        <v>63</v>
      </c>
      <c r="L4949" s="98">
        <v>63</v>
      </c>
      <c r="M4949" s="98">
        <f>K4949-L4949</f>
        <v>0</v>
      </c>
      <c r="N4949" s="83" t="s">
        <v>4724</v>
      </c>
      <c r="O4949" s="98">
        <v>33000</v>
      </c>
      <c r="P4949" s="81"/>
      <c r="Q4949" s="33"/>
      <c r="R4949" s="39" t="s">
        <v>2511</v>
      </c>
    </row>
    <row r="4950" spans="1:18" ht="18" customHeight="1" x14ac:dyDescent="0.15">
      <c r="A4950" s="30">
        <v>10</v>
      </c>
      <c r="B4950" s="31" t="s">
        <v>2023</v>
      </c>
      <c r="C4950" s="31">
        <v>7</v>
      </c>
      <c r="D4950" s="31" t="s">
        <v>2508</v>
      </c>
      <c r="E4950" s="31">
        <v>2</v>
      </c>
      <c r="F4950" s="31" t="s">
        <v>2542</v>
      </c>
      <c r="G4950" s="31">
        <v>8</v>
      </c>
      <c r="H4950" s="31" t="s">
        <v>77</v>
      </c>
      <c r="I4950" s="31">
        <v>31</v>
      </c>
      <c r="J4950" s="84" t="s">
        <v>310</v>
      </c>
      <c r="K4950" s="98"/>
      <c r="L4950" s="98"/>
      <c r="M4950" s="98"/>
      <c r="N4950" s="83" t="s">
        <v>3913</v>
      </c>
      <c r="O4950" s="98">
        <v>30000</v>
      </c>
      <c r="P4950" s="81"/>
      <c r="Q4950" s="33"/>
      <c r="R4950" s="39" t="s">
        <v>2511</v>
      </c>
    </row>
    <row r="4951" spans="1:18" ht="18" customHeight="1" x14ac:dyDescent="0.15">
      <c r="A4951" s="30">
        <v>10</v>
      </c>
      <c r="B4951" s="31" t="s">
        <v>2023</v>
      </c>
      <c r="C4951" s="31">
        <v>7</v>
      </c>
      <c r="D4951" s="31" t="s">
        <v>2508</v>
      </c>
      <c r="E4951" s="31">
        <v>2</v>
      </c>
      <c r="F4951" s="31" t="s">
        <v>2542</v>
      </c>
      <c r="G4951" s="32">
        <v>11</v>
      </c>
      <c r="H4951" s="32" t="s">
        <v>33</v>
      </c>
      <c r="I4951" s="32"/>
      <c r="J4951" s="83"/>
      <c r="K4951" s="98"/>
      <c r="L4951" s="98"/>
      <c r="M4951" s="98"/>
      <c r="N4951" s="83"/>
      <c r="O4951" s="33"/>
      <c r="P4951" s="81"/>
      <c r="Q4951" s="33"/>
      <c r="R4951" s="39" t="s">
        <v>2511</v>
      </c>
    </row>
    <row r="4952" spans="1:18" ht="18" customHeight="1" x14ac:dyDescent="0.15">
      <c r="A4952" s="30">
        <v>10</v>
      </c>
      <c r="B4952" s="31" t="s">
        <v>2023</v>
      </c>
      <c r="C4952" s="31">
        <v>7</v>
      </c>
      <c r="D4952" s="31" t="s">
        <v>2508</v>
      </c>
      <c r="E4952" s="31">
        <v>2</v>
      </c>
      <c r="F4952" s="31" t="s">
        <v>2542</v>
      </c>
      <c r="G4952" s="31">
        <v>11</v>
      </c>
      <c r="H4952" s="31" t="s">
        <v>33</v>
      </c>
      <c r="I4952" s="32">
        <v>1</v>
      </c>
      <c r="J4952" s="83" t="s">
        <v>34</v>
      </c>
      <c r="K4952" s="98">
        <v>1773</v>
      </c>
      <c r="L4952" s="98">
        <v>1887</v>
      </c>
      <c r="M4952" s="98">
        <f>K4952-L4952</f>
        <v>-114</v>
      </c>
      <c r="N4952" s="83" t="s">
        <v>4725</v>
      </c>
      <c r="O4952" s="98">
        <v>1650000</v>
      </c>
      <c r="P4952" s="81"/>
      <c r="Q4952" s="33"/>
      <c r="R4952" s="39" t="s">
        <v>2511</v>
      </c>
    </row>
    <row r="4953" spans="1:18" ht="18" customHeight="1" x14ac:dyDescent="0.15">
      <c r="A4953" s="30">
        <v>10</v>
      </c>
      <c r="B4953" s="31" t="s">
        <v>2023</v>
      </c>
      <c r="C4953" s="31">
        <v>7</v>
      </c>
      <c r="D4953" s="31" t="s">
        <v>2508</v>
      </c>
      <c r="E4953" s="31">
        <v>2</v>
      </c>
      <c r="F4953" s="31" t="s">
        <v>2542</v>
      </c>
      <c r="G4953" s="31">
        <v>11</v>
      </c>
      <c r="H4953" s="31" t="s">
        <v>33</v>
      </c>
      <c r="I4953" s="31">
        <v>1</v>
      </c>
      <c r="J4953" s="84" t="s">
        <v>34</v>
      </c>
      <c r="K4953" s="98"/>
      <c r="L4953" s="98"/>
      <c r="M4953" s="98"/>
      <c r="N4953" s="83" t="s">
        <v>3914</v>
      </c>
      <c r="O4953" s="98">
        <v>77880</v>
      </c>
      <c r="P4953" s="81"/>
      <c r="Q4953" s="33"/>
      <c r="R4953" s="39" t="s">
        <v>2511</v>
      </c>
    </row>
    <row r="4954" spans="1:18" ht="18" customHeight="1" x14ac:dyDescent="0.15">
      <c r="A4954" s="30">
        <v>10</v>
      </c>
      <c r="B4954" s="31" t="s">
        <v>2023</v>
      </c>
      <c r="C4954" s="31">
        <v>7</v>
      </c>
      <c r="D4954" s="31" t="s">
        <v>2508</v>
      </c>
      <c r="E4954" s="31">
        <v>2</v>
      </c>
      <c r="F4954" s="31" t="s">
        <v>2542</v>
      </c>
      <c r="G4954" s="31">
        <v>11</v>
      </c>
      <c r="H4954" s="31" t="s">
        <v>33</v>
      </c>
      <c r="I4954" s="31">
        <v>1</v>
      </c>
      <c r="J4954" s="84" t="s">
        <v>34</v>
      </c>
      <c r="K4954" s="98"/>
      <c r="L4954" s="98"/>
      <c r="M4954" s="98"/>
      <c r="N4954" s="83" t="s">
        <v>2543</v>
      </c>
      <c r="O4954" s="98">
        <v>15000</v>
      </c>
      <c r="P4954" s="81"/>
      <c r="Q4954" s="33"/>
      <c r="R4954" s="39" t="s">
        <v>2511</v>
      </c>
    </row>
    <row r="4955" spans="1:18" ht="18" customHeight="1" x14ac:dyDescent="0.15">
      <c r="A4955" s="30">
        <v>10</v>
      </c>
      <c r="B4955" s="31" t="s">
        <v>2023</v>
      </c>
      <c r="C4955" s="31">
        <v>7</v>
      </c>
      <c r="D4955" s="31" t="s">
        <v>2508</v>
      </c>
      <c r="E4955" s="31">
        <v>2</v>
      </c>
      <c r="F4955" s="31" t="s">
        <v>2542</v>
      </c>
      <c r="G4955" s="31">
        <v>11</v>
      </c>
      <c r="H4955" s="31" t="s">
        <v>33</v>
      </c>
      <c r="I4955" s="31">
        <v>1</v>
      </c>
      <c r="J4955" s="84" t="s">
        <v>34</v>
      </c>
      <c r="K4955" s="98"/>
      <c r="L4955" s="98"/>
      <c r="M4955" s="98"/>
      <c r="N4955" s="83" t="s">
        <v>2544</v>
      </c>
      <c r="O4955" s="98">
        <v>30000</v>
      </c>
      <c r="P4955" s="81"/>
      <c r="Q4955" s="33"/>
      <c r="R4955" s="39" t="s">
        <v>2511</v>
      </c>
    </row>
    <row r="4956" spans="1:18" ht="18" customHeight="1" x14ac:dyDescent="0.15">
      <c r="A4956" s="30">
        <v>10</v>
      </c>
      <c r="B4956" s="31" t="s">
        <v>2023</v>
      </c>
      <c r="C4956" s="31">
        <v>7</v>
      </c>
      <c r="D4956" s="31" t="s">
        <v>2508</v>
      </c>
      <c r="E4956" s="31">
        <v>2</v>
      </c>
      <c r="F4956" s="31" t="s">
        <v>2542</v>
      </c>
      <c r="G4956" s="32">
        <v>12</v>
      </c>
      <c r="H4956" s="32" t="s">
        <v>36</v>
      </c>
      <c r="I4956" s="32"/>
      <c r="J4956" s="83"/>
      <c r="K4956" s="98"/>
      <c r="L4956" s="98"/>
      <c r="M4956" s="98"/>
      <c r="N4956" s="83"/>
      <c r="O4956" s="33"/>
      <c r="P4956" s="81"/>
      <c r="Q4956" s="33"/>
      <c r="R4956" s="39" t="s">
        <v>2511</v>
      </c>
    </row>
    <row r="4957" spans="1:18" ht="18" customHeight="1" x14ac:dyDescent="0.15">
      <c r="A4957" s="30">
        <v>10</v>
      </c>
      <c r="B4957" s="31" t="s">
        <v>2023</v>
      </c>
      <c r="C4957" s="31">
        <v>7</v>
      </c>
      <c r="D4957" s="31" t="s">
        <v>2508</v>
      </c>
      <c r="E4957" s="31">
        <v>2</v>
      </c>
      <c r="F4957" s="31" t="s">
        <v>2542</v>
      </c>
      <c r="G4957" s="31">
        <v>12</v>
      </c>
      <c r="H4957" s="31" t="s">
        <v>36</v>
      </c>
      <c r="I4957" s="32">
        <v>11</v>
      </c>
      <c r="J4957" s="83" t="s">
        <v>38</v>
      </c>
      <c r="K4957" s="98">
        <v>50</v>
      </c>
      <c r="L4957" s="98">
        <v>50</v>
      </c>
      <c r="M4957" s="98">
        <f>K4957-L4957</f>
        <v>0</v>
      </c>
      <c r="N4957" s="83" t="s">
        <v>4726</v>
      </c>
      <c r="O4957" s="98">
        <v>25000</v>
      </c>
      <c r="P4957" s="81"/>
      <c r="Q4957" s="33"/>
      <c r="R4957" s="39" t="s">
        <v>2511</v>
      </c>
    </row>
    <row r="4958" spans="1:18" ht="18" customHeight="1" x14ac:dyDescent="0.15">
      <c r="A4958" s="30">
        <v>10</v>
      </c>
      <c r="B4958" s="31" t="s">
        <v>2023</v>
      </c>
      <c r="C4958" s="31">
        <v>7</v>
      </c>
      <c r="D4958" s="31" t="s">
        <v>2508</v>
      </c>
      <c r="E4958" s="31">
        <v>2</v>
      </c>
      <c r="F4958" s="31" t="s">
        <v>2542</v>
      </c>
      <c r="G4958" s="31">
        <v>12</v>
      </c>
      <c r="H4958" s="31" t="s">
        <v>36</v>
      </c>
      <c r="I4958" s="31">
        <v>11</v>
      </c>
      <c r="J4958" s="84" t="s">
        <v>38</v>
      </c>
      <c r="K4958" s="98"/>
      <c r="L4958" s="98"/>
      <c r="M4958" s="98"/>
      <c r="N4958" s="83" t="s">
        <v>4727</v>
      </c>
      <c r="O4958" s="98">
        <v>25000</v>
      </c>
      <c r="P4958" s="81"/>
      <c r="Q4958" s="33"/>
      <c r="R4958" s="39" t="s">
        <v>2511</v>
      </c>
    </row>
    <row r="4959" spans="1:18" ht="18" customHeight="1" x14ac:dyDescent="0.15">
      <c r="A4959" s="30">
        <v>10</v>
      </c>
      <c r="B4959" s="31" t="s">
        <v>2023</v>
      </c>
      <c r="C4959" s="31">
        <v>7</v>
      </c>
      <c r="D4959" s="31" t="s">
        <v>2508</v>
      </c>
      <c r="E4959" s="31">
        <v>2</v>
      </c>
      <c r="F4959" s="31" t="s">
        <v>2542</v>
      </c>
      <c r="G4959" s="32">
        <v>13</v>
      </c>
      <c r="H4959" s="32" t="s">
        <v>39</v>
      </c>
      <c r="I4959" s="32"/>
      <c r="J4959" s="83"/>
      <c r="K4959" s="98"/>
      <c r="L4959" s="98"/>
      <c r="M4959" s="98"/>
      <c r="N4959" s="83"/>
      <c r="O4959" s="33"/>
      <c r="P4959" s="81"/>
      <c r="Q4959" s="33"/>
      <c r="R4959" s="39" t="s">
        <v>2511</v>
      </c>
    </row>
    <row r="4960" spans="1:18" ht="18" customHeight="1" x14ac:dyDescent="0.15">
      <c r="A4960" s="30">
        <v>10</v>
      </c>
      <c r="B4960" s="31" t="s">
        <v>2023</v>
      </c>
      <c r="C4960" s="31">
        <v>7</v>
      </c>
      <c r="D4960" s="31" t="s">
        <v>2508</v>
      </c>
      <c r="E4960" s="31">
        <v>2</v>
      </c>
      <c r="F4960" s="31" t="s">
        <v>2542</v>
      </c>
      <c r="G4960" s="31">
        <v>13</v>
      </c>
      <c r="H4960" s="31" t="s">
        <v>39</v>
      </c>
      <c r="I4960" s="32">
        <v>21</v>
      </c>
      <c r="J4960" s="83" t="s">
        <v>117</v>
      </c>
      <c r="K4960" s="98">
        <v>405</v>
      </c>
      <c r="L4960" s="98">
        <v>397</v>
      </c>
      <c r="M4960" s="98">
        <f>K4960-L4960</f>
        <v>8</v>
      </c>
      <c r="N4960" s="83" t="s">
        <v>2545</v>
      </c>
      <c r="O4960" s="98">
        <v>404100</v>
      </c>
      <c r="P4960" s="81"/>
      <c r="Q4960" s="33"/>
      <c r="R4960" s="39" t="s">
        <v>2511</v>
      </c>
    </row>
    <row r="4961" spans="1:18" ht="18" customHeight="1" x14ac:dyDescent="0.15">
      <c r="A4961" s="30">
        <v>10</v>
      </c>
      <c r="B4961" s="31" t="s">
        <v>2023</v>
      </c>
      <c r="C4961" s="31">
        <v>7</v>
      </c>
      <c r="D4961" s="31" t="s">
        <v>2508</v>
      </c>
      <c r="E4961" s="31">
        <v>2</v>
      </c>
      <c r="F4961" s="31" t="s">
        <v>2542</v>
      </c>
      <c r="G4961" s="31">
        <v>13</v>
      </c>
      <c r="H4961" s="31" t="s">
        <v>39</v>
      </c>
      <c r="I4961" s="31">
        <v>21</v>
      </c>
      <c r="J4961" s="84" t="s">
        <v>117</v>
      </c>
      <c r="K4961" s="98"/>
      <c r="L4961" s="98"/>
      <c r="M4961" s="98"/>
      <c r="N4961" s="83" t="s">
        <v>2546</v>
      </c>
      <c r="O4961" s="98"/>
      <c r="P4961" s="81"/>
      <c r="Q4961" s="33"/>
      <c r="R4961" s="39" t="s">
        <v>2511</v>
      </c>
    </row>
    <row r="4962" spans="1:18" ht="18" customHeight="1" x14ac:dyDescent="0.15">
      <c r="A4962" s="30">
        <v>10</v>
      </c>
      <c r="B4962" s="31" t="s">
        <v>2023</v>
      </c>
      <c r="C4962" s="31">
        <v>7</v>
      </c>
      <c r="D4962" s="31" t="s">
        <v>2508</v>
      </c>
      <c r="E4962" s="31">
        <v>2</v>
      </c>
      <c r="F4962" s="31" t="s">
        <v>2542</v>
      </c>
      <c r="G4962" s="32">
        <v>19</v>
      </c>
      <c r="H4962" s="32" t="s">
        <v>42</v>
      </c>
      <c r="I4962" s="32"/>
      <c r="J4962" s="83"/>
      <c r="K4962" s="98"/>
      <c r="L4962" s="98"/>
      <c r="M4962" s="98"/>
      <c r="N4962" s="83"/>
      <c r="O4962" s="33"/>
      <c r="P4962" s="81"/>
      <c r="Q4962" s="33"/>
      <c r="R4962" s="39" t="s">
        <v>2511</v>
      </c>
    </row>
    <row r="4963" spans="1:18" ht="18" customHeight="1" x14ac:dyDescent="0.15">
      <c r="A4963" s="30">
        <v>10</v>
      </c>
      <c r="B4963" s="31" t="s">
        <v>2023</v>
      </c>
      <c r="C4963" s="31">
        <v>7</v>
      </c>
      <c r="D4963" s="31" t="s">
        <v>2508</v>
      </c>
      <c r="E4963" s="31">
        <v>2</v>
      </c>
      <c r="F4963" s="31" t="s">
        <v>2542</v>
      </c>
      <c r="G4963" s="31">
        <v>19</v>
      </c>
      <c r="H4963" s="31" t="s">
        <v>42</v>
      </c>
      <c r="I4963" s="32">
        <v>31</v>
      </c>
      <c r="J4963" s="83" t="s">
        <v>386</v>
      </c>
      <c r="K4963" s="98">
        <v>43</v>
      </c>
      <c r="L4963" s="98">
        <v>73</v>
      </c>
      <c r="M4963" s="98">
        <f>K4963-L4963</f>
        <v>-30</v>
      </c>
      <c r="N4963" s="83" t="s">
        <v>2547</v>
      </c>
      <c r="O4963" s="98">
        <v>43000</v>
      </c>
      <c r="P4963" s="81"/>
      <c r="Q4963" s="33"/>
      <c r="R4963" s="39" t="s">
        <v>2511</v>
      </c>
    </row>
    <row r="4964" spans="1:18" s="6" customFormat="1" ht="18" customHeight="1" x14ac:dyDescent="0.15">
      <c r="A4964" s="13">
        <v>10</v>
      </c>
      <c r="B4964" s="14" t="s">
        <v>3104</v>
      </c>
      <c r="C4964" s="19">
        <v>7</v>
      </c>
      <c r="D4964" s="14" t="s">
        <v>2508</v>
      </c>
      <c r="E4964" s="20">
        <v>3</v>
      </c>
      <c r="F4964" s="21" t="s">
        <v>3123</v>
      </c>
      <c r="G4964" s="20"/>
      <c r="H4964" s="21"/>
      <c r="I4964" s="20"/>
      <c r="J4964" s="20"/>
      <c r="K4964" s="22">
        <f>IF(C4964="",SUMIFS($K4965:$K$6096,$A4965:$A$6096,A4964,$E4965:$E$6096,""),IF(E4964="",SUMIFS($K4965:$K$6096,$A4965:$A$6096,A4964,$C4965:$C$6096,C4964,$G4965:$G$6096,""),IF(G4964="",SUMIFS($K4965:$K$6096,$A4965:$A$6096,A4964,$C4965:$C$6096,C4964,$E4965:$E$6096,E4964,$R4965:$R$6096,R4964),IF(I4964="",SUMIFS($K4965:$K$6096,$A4965:$A$6096,A4964,$C4965:$C$6096,C4964,$E4965:$E$6096,E4964,$G4965:$G$6096,G4964,$R4965:$R$6096,R4964),0))))</f>
        <v>1021</v>
      </c>
      <c r="L4964" s="22">
        <f>IF(C4964="",SUMIFS($L4965:$L$6096,$A4965:$A$6096,A4964,$E4965:$E$6096,""),IF(E4964="",SUMIFS($L4965:$L$6096,$A4965:$A$6096,A4964,$C4965:$C$6096,C4964,$G4965:$G$6096,""),IF(G4964="",SUMIFS($L4965:$L$6096,$A4965:$A$6096,A4964,$C4965:$C$6096,C4964,$E4965:$E$6096,E4964,$R4965:$R$6096,R4964),IF(I4964="",SUMIFS($L4965:$L$6096,$A4965:$A$6096,A4964,$C4965:$C$6096,C4964,$E4965:$E$6096,E4964,$G4965:$G$6096,G4964,$R4965:$R$6096,R4964),0))))</f>
        <v>1056</v>
      </c>
      <c r="M4964" s="22">
        <f t="shared" ref="M4964" si="315">K4964-L4964</f>
        <v>-35</v>
      </c>
      <c r="N4964" s="77"/>
      <c r="O4964" s="23"/>
      <c r="P4964" s="60"/>
      <c r="Q4964" s="73">
        <f>IF(C4964="",SUMIFS($Q4965:$Q$6096,$A4965:$A$6096,A4964,$E4965:$E$6096,""),IF(E4964="",SUMIFS($Q4965:$Q$6096,$A4965:$A$6096,A4964,$C4965:$C$6096,C4964,$G4965:$G$6096,""),IF(G4964="",SUMIFS($Q4965:$Q$6096,$A4965:$A$6096,A4964,$C4965:$C$6096,C4964,$E4965:$E$6096,E4964,$R4965:$R$6096,R4964),IF(I4964="",SUMIFS($Q4965:$Q$6096,$A4965:$A$6096,A4964,$C4965:$C$6096,C4964,$E4965:$E$6096,E4964,$G4965:$G$6096,G4964,$R4965:$R$6096,R4964),0))))</f>
        <v>40</v>
      </c>
      <c r="R4964" s="61" t="s">
        <v>3121</v>
      </c>
    </row>
    <row r="4965" spans="1:18" ht="18" customHeight="1" x14ac:dyDescent="0.15">
      <c r="A4965" s="30">
        <v>10</v>
      </c>
      <c r="B4965" s="31" t="s">
        <v>2023</v>
      </c>
      <c r="C4965" s="31">
        <v>7</v>
      </c>
      <c r="D4965" s="31" t="s">
        <v>2508</v>
      </c>
      <c r="E4965" s="31">
        <v>3</v>
      </c>
      <c r="F4965" s="31" t="s">
        <v>2548</v>
      </c>
      <c r="G4965" s="32">
        <v>8</v>
      </c>
      <c r="H4965" s="32" t="s">
        <v>77</v>
      </c>
      <c r="I4965" s="32"/>
      <c r="J4965" s="83"/>
      <c r="K4965" s="98"/>
      <c r="L4965" s="98"/>
      <c r="M4965" s="98"/>
      <c r="N4965" s="83"/>
      <c r="O4965" s="33"/>
      <c r="P4965" s="81" t="s">
        <v>2935</v>
      </c>
      <c r="Q4965" s="33">
        <v>40</v>
      </c>
      <c r="R4965" s="39" t="s">
        <v>2511</v>
      </c>
    </row>
    <row r="4966" spans="1:18" ht="18" customHeight="1" x14ac:dyDescent="0.15">
      <c r="A4966" s="30">
        <v>10</v>
      </c>
      <c r="B4966" s="31" t="s">
        <v>2023</v>
      </c>
      <c r="C4966" s="31">
        <v>7</v>
      </c>
      <c r="D4966" s="31" t="s">
        <v>2508</v>
      </c>
      <c r="E4966" s="31">
        <v>3</v>
      </c>
      <c r="F4966" s="31" t="s">
        <v>2548</v>
      </c>
      <c r="G4966" s="31">
        <v>8</v>
      </c>
      <c r="H4966" s="31" t="s">
        <v>77</v>
      </c>
      <c r="I4966" s="32">
        <v>1</v>
      </c>
      <c r="J4966" s="83" t="s">
        <v>2549</v>
      </c>
      <c r="K4966" s="98">
        <v>60</v>
      </c>
      <c r="L4966" s="98">
        <v>60</v>
      </c>
      <c r="M4966" s="98">
        <f>K4966-L4966</f>
        <v>0</v>
      </c>
      <c r="N4966" s="83" t="s">
        <v>3915</v>
      </c>
      <c r="O4966" s="98">
        <v>20000</v>
      </c>
      <c r="P4966" s="81"/>
      <c r="Q4966" s="33"/>
      <c r="R4966" s="39" t="s">
        <v>2511</v>
      </c>
    </row>
    <row r="4967" spans="1:18" ht="18" customHeight="1" x14ac:dyDescent="0.15">
      <c r="A4967" s="30">
        <v>10</v>
      </c>
      <c r="B4967" s="31" t="s">
        <v>2023</v>
      </c>
      <c r="C4967" s="31">
        <v>7</v>
      </c>
      <c r="D4967" s="31" t="s">
        <v>2508</v>
      </c>
      <c r="E4967" s="31">
        <v>3</v>
      </c>
      <c r="F4967" s="31" t="s">
        <v>2548</v>
      </c>
      <c r="G4967" s="31">
        <v>8</v>
      </c>
      <c r="H4967" s="31" t="s">
        <v>77</v>
      </c>
      <c r="I4967" s="31">
        <v>1</v>
      </c>
      <c r="J4967" s="84" t="s">
        <v>2549</v>
      </c>
      <c r="K4967" s="98"/>
      <c r="L4967" s="98"/>
      <c r="M4967" s="98"/>
      <c r="N4967" s="83" t="s">
        <v>4728</v>
      </c>
      <c r="O4967" s="98">
        <v>40000</v>
      </c>
      <c r="P4967" s="81"/>
      <c r="Q4967" s="33"/>
      <c r="R4967" s="39" t="s">
        <v>2511</v>
      </c>
    </row>
    <row r="4968" spans="1:18" ht="18" customHeight="1" x14ac:dyDescent="0.15">
      <c r="A4968" s="30">
        <v>10</v>
      </c>
      <c r="B4968" s="31" t="s">
        <v>2023</v>
      </c>
      <c r="C4968" s="31">
        <v>7</v>
      </c>
      <c r="D4968" s="31" t="s">
        <v>2508</v>
      </c>
      <c r="E4968" s="31">
        <v>3</v>
      </c>
      <c r="F4968" s="31" t="s">
        <v>2548</v>
      </c>
      <c r="G4968" s="31">
        <v>8</v>
      </c>
      <c r="H4968" s="31" t="s">
        <v>77</v>
      </c>
      <c r="I4968" s="32">
        <v>31</v>
      </c>
      <c r="J4968" s="83" t="s">
        <v>310</v>
      </c>
      <c r="K4968" s="98">
        <v>39</v>
      </c>
      <c r="L4968" s="98">
        <v>42</v>
      </c>
      <c r="M4968" s="98">
        <f>K4968-L4968</f>
        <v>-3</v>
      </c>
      <c r="N4968" s="83" t="s">
        <v>4729</v>
      </c>
      <c r="O4968" s="98">
        <v>38500</v>
      </c>
      <c r="P4968" s="81"/>
      <c r="Q4968" s="33"/>
      <c r="R4968" s="39" t="s">
        <v>2511</v>
      </c>
    </row>
    <row r="4969" spans="1:18" ht="18" customHeight="1" x14ac:dyDescent="0.15">
      <c r="A4969" s="30">
        <v>10</v>
      </c>
      <c r="B4969" s="31" t="s">
        <v>2023</v>
      </c>
      <c r="C4969" s="31">
        <v>7</v>
      </c>
      <c r="D4969" s="31" t="s">
        <v>2508</v>
      </c>
      <c r="E4969" s="31">
        <v>3</v>
      </c>
      <c r="F4969" s="31" t="s">
        <v>2548</v>
      </c>
      <c r="G4969" s="32">
        <v>9</v>
      </c>
      <c r="H4969" s="32" t="s">
        <v>30</v>
      </c>
      <c r="I4969" s="32"/>
      <c r="J4969" s="83"/>
      <c r="K4969" s="98"/>
      <c r="L4969" s="98"/>
      <c r="M4969" s="98"/>
      <c r="N4969" s="83"/>
      <c r="O4969" s="33"/>
      <c r="P4969" s="81"/>
      <c r="Q4969" s="33"/>
      <c r="R4969" s="39" t="s">
        <v>2511</v>
      </c>
    </row>
    <row r="4970" spans="1:18" ht="18" customHeight="1" x14ac:dyDescent="0.15">
      <c r="A4970" s="30">
        <v>10</v>
      </c>
      <c r="B4970" s="31" t="s">
        <v>2023</v>
      </c>
      <c r="C4970" s="31">
        <v>7</v>
      </c>
      <c r="D4970" s="31" t="s">
        <v>2508</v>
      </c>
      <c r="E4970" s="31">
        <v>3</v>
      </c>
      <c r="F4970" s="31" t="s">
        <v>2548</v>
      </c>
      <c r="G4970" s="31">
        <v>9</v>
      </c>
      <c r="H4970" s="31" t="s">
        <v>30</v>
      </c>
      <c r="I4970" s="32">
        <v>2</v>
      </c>
      <c r="J4970" s="83" t="s">
        <v>31</v>
      </c>
      <c r="K4970" s="98">
        <v>11</v>
      </c>
      <c r="L4970" s="98">
        <v>11</v>
      </c>
      <c r="M4970" s="98">
        <f>K4970-L4970</f>
        <v>0</v>
      </c>
      <c r="N4970" s="83" t="s">
        <v>4730</v>
      </c>
      <c r="O4970" s="98">
        <v>3780</v>
      </c>
      <c r="P4970" s="81"/>
      <c r="Q4970" s="33"/>
      <c r="R4970" s="39" t="s">
        <v>2511</v>
      </c>
    </row>
    <row r="4971" spans="1:18" ht="18" customHeight="1" x14ac:dyDescent="0.15">
      <c r="A4971" s="30">
        <v>10</v>
      </c>
      <c r="B4971" s="31" t="s">
        <v>2023</v>
      </c>
      <c r="C4971" s="31">
        <v>7</v>
      </c>
      <c r="D4971" s="31" t="s">
        <v>2508</v>
      </c>
      <c r="E4971" s="31">
        <v>3</v>
      </c>
      <c r="F4971" s="31" t="s">
        <v>2548</v>
      </c>
      <c r="G4971" s="31">
        <v>9</v>
      </c>
      <c r="H4971" s="31" t="s">
        <v>30</v>
      </c>
      <c r="I4971" s="31">
        <v>2</v>
      </c>
      <c r="J4971" s="84" t="s">
        <v>31</v>
      </c>
      <c r="K4971" s="98"/>
      <c r="L4971" s="98"/>
      <c r="M4971" s="98"/>
      <c r="N4971" s="83" t="s">
        <v>4731</v>
      </c>
      <c r="O4971" s="98">
        <v>7200</v>
      </c>
      <c r="P4971" s="81"/>
      <c r="Q4971" s="33"/>
      <c r="R4971" s="39" t="s">
        <v>2511</v>
      </c>
    </row>
    <row r="4972" spans="1:18" ht="18" customHeight="1" x14ac:dyDescent="0.15">
      <c r="A4972" s="30">
        <v>10</v>
      </c>
      <c r="B4972" s="31" t="s">
        <v>2023</v>
      </c>
      <c r="C4972" s="31">
        <v>7</v>
      </c>
      <c r="D4972" s="31" t="s">
        <v>2508</v>
      </c>
      <c r="E4972" s="31">
        <v>3</v>
      </c>
      <c r="F4972" s="31" t="s">
        <v>2548</v>
      </c>
      <c r="G4972" s="32">
        <v>11</v>
      </c>
      <c r="H4972" s="32" t="s">
        <v>33</v>
      </c>
      <c r="I4972" s="32"/>
      <c r="J4972" s="83"/>
      <c r="K4972" s="98"/>
      <c r="L4972" s="98"/>
      <c r="M4972" s="98"/>
      <c r="N4972" s="83"/>
      <c r="O4972" s="33"/>
      <c r="P4972" s="81"/>
      <c r="Q4972" s="33"/>
      <c r="R4972" s="39" t="s">
        <v>2511</v>
      </c>
    </row>
    <row r="4973" spans="1:18" ht="18" customHeight="1" x14ac:dyDescent="0.15">
      <c r="A4973" s="30">
        <v>10</v>
      </c>
      <c r="B4973" s="31" t="s">
        <v>2023</v>
      </c>
      <c r="C4973" s="31">
        <v>7</v>
      </c>
      <c r="D4973" s="31" t="s">
        <v>2508</v>
      </c>
      <c r="E4973" s="31">
        <v>3</v>
      </c>
      <c r="F4973" s="31" t="s">
        <v>2548</v>
      </c>
      <c r="G4973" s="31">
        <v>11</v>
      </c>
      <c r="H4973" s="31" t="s">
        <v>33</v>
      </c>
      <c r="I4973" s="32">
        <v>1</v>
      </c>
      <c r="J4973" s="83" t="s">
        <v>34</v>
      </c>
      <c r="K4973" s="98">
        <v>180</v>
      </c>
      <c r="L4973" s="98">
        <v>205</v>
      </c>
      <c r="M4973" s="98">
        <f>K4973-L4973</f>
        <v>-25</v>
      </c>
      <c r="N4973" s="83" t="s">
        <v>2550</v>
      </c>
      <c r="O4973" s="98">
        <v>25000</v>
      </c>
      <c r="P4973" s="81"/>
      <c r="Q4973" s="33"/>
      <c r="R4973" s="39" t="s">
        <v>2511</v>
      </c>
    </row>
    <row r="4974" spans="1:18" ht="18" customHeight="1" x14ac:dyDescent="0.15">
      <c r="A4974" s="30">
        <v>10</v>
      </c>
      <c r="B4974" s="31" t="s">
        <v>2023</v>
      </c>
      <c r="C4974" s="31">
        <v>7</v>
      </c>
      <c r="D4974" s="31" t="s">
        <v>2508</v>
      </c>
      <c r="E4974" s="31">
        <v>3</v>
      </c>
      <c r="F4974" s="31" t="s">
        <v>2548</v>
      </c>
      <c r="G4974" s="31">
        <v>11</v>
      </c>
      <c r="H4974" s="31" t="s">
        <v>33</v>
      </c>
      <c r="I4974" s="31">
        <v>1</v>
      </c>
      <c r="J4974" s="84" t="s">
        <v>34</v>
      </c>
      <c r="K4974" s="98"/>
      <c r="L4974" s="98"/>
      <c r="M4974" s="98"/>
      <c r="N4974" s="83" t="s">
        <v>3916</v>
      </c>
      <c r="O4974" s="98">
        <v>15000</v>
      </c>
      <c r="P4974" s="81"/>
      <c r="Q4974" s="33"/>
      <c r="R4974" s="39" t="s">
        <v>2511</v>
      </c>
    </row>
    <row r="4975" spans="1:18" ht="18" customHeight="1" x14ac:dyDescent="0.15">
      <c r="A4975" s="30">
        <v>10</v>
      </c>
      <c r="B4975" s="31" t="s">
        <v>2023</v>
      </c>
      <c r="C4975" s="31">
        <v>7</v>
      </c>
      <c r="D4975" s="31" t="s">
        <v>2508</v>
      </c>
      <c r="E4975" s="31">
        <v>3</v>
      </c>
      <c r="F4975" s="31" t="s">
        <v>2548</v>
      </c>
      <c r="G4975" s="31">
        <v>11</v>
      </c>
      <c r="H4975" s="31" t="s">
        <v>33</v>
      </c>
      <c r="I4975" s="31">
        <v>1</v>
      </c>
      <c r="J4975" s="84" t="s">
        <v>34</v>
      </c>
      <c r="K4975" s="98"/>
      <c r="L4975" s="98"/>
      <c r="M4975" s="98"/>
      <c r="N4975" s="83" t="s">
        <v>2551</v>
      </c>
      <c r="O4975" s="98">
        <v>40000</v>
      </c>
      <c r="P4975" s="81"/>
      <c r="Q4975" s="33"/>
      <c r="R4975" s="39" t="s">
        <v>2511</v>
      </c>
    </row>
    <row r="4976" spans="1:18" ht="18" customHeight="1" x14ac:dyDescent="0.15">
      <c r="A4976" s="30">
        <v>10</v>
      </c>
      <c r="B4976" s="31" t="s">
        <v>2023</v>
      </c>
      <c r="C4976" s="31">
        <v>7</v>
      </c>
      <c r="D4976" s="31" t="s">
        <v>2508</v>
      </c>
      <c r="E4976" s="31">
        <v>3</v>
      </c>
      <c r="F4976" s="31" t="s">
        <v>2548</v>
      </c>
      <c r="G4976" s="31">
        <v>11</v>
      </c>
      <c r="H4976" s="31" t="s">
        <v>33</v>
      </c>
      <c r="I4976" s="31">
        <v>1</v>
      </c>
      <c r="J4976" s="84" t="s">
        <v>34</v>
      </c>
      <c r="K4976" s="98"/>
      <c r="L4976" s="98"/>
      <c r="M4976" s="98"/>
      <c r="N4976" s="83" t="s">
        <v>2552</v>
      </c>
      <c r="O4976" s="98">
        <v>20000</v>
      </c>
      <c r="P4976" s="81"/>
      <c r="Q4976" s="33"/>
      <c r="R4976" s="39" t="s">
        <v>2511</v>
      </c>
    </row>
    <row r="4977" spans="1:18" ht="18" customHeight="1" x14ac:dyDescent="0.15">
      <c r="A4977" s="30">
        <v>10</v>
      </c>
      <c r="B4977" s="31" t="s">
        <v>2023</v>
      </c>
      <c r="C4977" s="31">
        <v>7</v>
      </c>
      <c r="D4977" s="31" t="s">
        <v>2508</v>
      </c>
      <c r="E4977" s="31">
        <v>3</v>
      </c>
      <c r="F4977" s="31" t="s">
        <v>2548</v>
      </c>
      <c r="G4977" s="31">
        <v>11</v>
      </c>
      <c r="H4977" s="31" t="s">
        <v>33</v>
      </c>
      <c r="I4977" s="31">
        <v>1</v>
      </c>
      <c r="J4977" s="84" t="s">
        <v>34</v>
      </c>
      <c r="K4977" s="98"/>
      <c r="L4977" s="98"/>
      <c r="M4977" s="98"/>
      <c r="N4977" s="83" t="s">
        <v>4732</v>
      </c>
      <c r="O4977" s="98">
        <v>30000</v>
      </c>
      <c r="P4977" s="81"/>
      <c r="Q4977" s="33"/>
      <c r="R4977" s="39" t="s">
        <v>2511</v>
      </c>
    </row>
    <row r="4978" spans="1:18" ht="18" customHeight="1" x14ac:dyDescent="0.15">
      <c r="A4978" s="30">
        <v>10</v>
      </c>
      <c r="B4978" s="31" t="s">
        <v>2023</v>
      </c>
      <c r="C4978" s="31">
        <v>7</v>
      </c>
      <c r="D4978" s="31" t="s">
        <v>2508</v>
      </c>
      <c r="E4978" s="31">
        <v>3</v>
      </c>
      <c r="F4978" s="31" t="s">
        <v>2548</v>
      </c>
      <c r="G4978" s="31">
        <v>11</v>
      </c>
      <c r="H4978" s="31" t="s">
        <v>33</v>
      </c>
      <c r="I4978" s="31">
        <v>1</v>
      </c>
      <c r="J4978" s="84" t="s">
        <v>34</v>
      </c>
      <c r="K4978" s="98"/>
      <c r="L4978" s="98"/>
      <c r="M4978" s="98"/>
      <c r="N4978" s="83" t="s">
        <v>2553</v>
      </c>
      <c r="O4978" s="98">
        <v>50000</v>
      </c>
      <c r="P4978" s="81"/>
      <c r="Q4978" s="33"/>
      <c r="R4978" s="39" t="s">
        <v>2511</v>
      </c>
    </row>
    <row r="4979" spans="1:18" ht="18" customHeight="1" x14ac:dyDescent="0.15">
      <c r="A4979" s="30">
        <v>10</v>
      </c>
      <c r="B4979" s="31" t="s">
        <v>2023</v>
      </c>
      <c r="C4979" s="31">
        <v>7</v>
      </c>
      <c r="D4979" s="31" t="s">
        <v>2508</v>
      </c>
      <c r="E4979" s="31">
        <v>3</v>
      </c>
      <c r="F4979" s="31" t="s">
        <v>2548</v>
      </c>
      <c r="G4979" s="31">
        <v>11</v>
      </c>
      <c r="H4979" s="31" t="s">
        <v>33</v>
      </c>
      <c r="I4979" s="32">
        <v>2</v>
      </c>
      <c r="J4979" s="83" t="s">
        <v>46</v>
      </c>
      <c r="K4979" s="98">
        <v>10</v>
      </c>
      <c r="L4979" s="98">
        <v>20</v>
      </c>
      <c r="M4979" s="98">
        <f t="shared" ref="M4979:M4981" si="316">K4979-L4979</f>
        <v>-10</v>
      </c>
      <c r="N4979" s="83" t="s">
        <v>2554</v>
      </c>
      <c r="O4979" s="98">
        <v>10000</v>
      </c>
      <c r="P4979" s="81"/>
      <c r="Q4979" s="33"/>
      <c r="R4979" s="39" t="s">
        <v>2511</v>
      </c>
    </row>
    <row r="4980" spans="1:18" s="68" customFormat="1" ht="18" customHeight="1" x14ac:dyDescent="0.15">
      <c r="A4980" s="1">
        <v>10</v>
      </c>
      <c r="B4980" s="2" t="s">
        <v>2023</v>
      </c>
      <c r="C4980" s="2">
        <v>7</v>
      </c>
      <c r="D4980" s="2" t="s">
        <v>2508</v>
      </c>
      <c r="E4980" s="2">
        <v>3</v>
      </c>
      <c r="F4980" s="2" t="s">
        <v>2548</v>
      </c>
      <c r="G4980" s="2">
        <v>11</v>
      </c>
      <c r="H4980" s="2" t="s">
        <v>33</v>
      </c>
      <c r="I4980" s="3">
        <v>4</v>
      </c>
      <c r="J4980" s="65" t="s">
        <v>111</v>
      </c>
      <c r="K4980" s="67">
        <v>0</v>
      </c>
      <c r="L4980" s="67">
        <v>5</v>
      </c>
      <c r="M4980" s="98">
        <f t="shared" si="316"/>
        <v>-5</v>
      </c>
      <c r="N4980" s="65"/>
      <c r="O4980" s="67"/>
      <c r="P4980" s="4"/>
      <c r="Q4980" s="66"/>
      <c r="R4980" s="40" t="s">
        <v>2511</v>
      </c>
    </row>
    <row r="4981" spans="1:18" ht="18" customHeight="1" x14ac:dyDescent="0.15">
      <c r="A4981" s="30">
        <v>10</v>
      </c>
      <c r="B4981" s="31" t="s">
        <v>2023</v>
      </c>
      <c r="C4981" s="31">
        <v>7</v>
      </c>
      <c r="D4981" s="31" t="s">
        <v>2508</v>
      </c>
      <c r="E4981" s="31">
        <v>3</v>
      </c>
      <c r="F4981" s="31" t="s">
        <v>2548</v>
      </c>
      <c r="G4981" s="31">
        <v>11</v>
      </c>
      <c r="H4981" s="31" t="s">
        <v>33</v>
      </c>
      <c r="I4981" s="32">
        <v>7</v>
      </c>
      <c r="J4981" s="83" t="s">
        <v>1148</v>
      </c>
      <c r="K4981" s="98">
        <v>270</v>
      </c>
      <c r="L4981" s="98">
        <v>270</v>
      </c>
      <c r="M4981" s="98">
        <f t="shared" si="316"/>
        <v>0</v>
      </c>
      <c r="N4981" s="83" t="s">
        <v>2555</v>
      </c>
      <c r="O4981" s="98">
        <v>40000</v>
      </c>
      <c r="P4981" s="81"/>
      <c r="Q4981" s="33"/>
      <c r="R4981" s="39" t="s">
        <v>2511</v>
      </c>
    </row>
    <row r="4982" spans="1:18" ht="18" customHeight="1" x14ac:dyDescent="0.15">
      <c r="A4982" s="30">
        <v>10</v>
      </c>
      <c r="B4982" s="31" t="s">
        <v>2023</v>
      </c>
      <c r="C4982" s="31">
        <v>7</v>
      </c>
      <c r="D4982" s="31" t="s">
        <v>2508</v>
      </c>
      <c r="E4982" s="31">
        <v>3</v>
      </c>
      <c r="F4982" s="31" t="s">
        <v>2548</v>
      </c>
      <c r="G4982" s="31">
        <v>11</v>
      </c>
      <c r="H4982" s="31" t="s">
        <v>33</v>
      </c>
      <c r="I4982" s="31">
        <v>7</v>
      </c>
      <c r="J4982" s="84" t="s">
        <v>1148</v>
      </c>
      <c r="K4982" s="98"/>
      <c r="L4982" s="98"/>
      <c r="M4982" s="98"/>
      <c r="N4982" s="83" t="s">
        <v>4733</v>
      </c>
      <c r="O4982" s="98">
        <v>210000</v>
      </c>
      <c r="P4982" s="81"/>
      <c r="Q4982" s="33"/>
      <c r="R4982" s="39" t="s">
        <v>2511</v>
      </c>
    </row>
    <row r="4983" spans="1:18" ht="18" customHeight="1" x14ac:dyDescent="0.15">
      <c r="A4983" s="30">
        <v>10</v>
      </c>
      <c r="B4983" s="31" t="s">
        <v>2023</v>
      </c>
      <c r="C4983" s="31">
        <v>7</v>
      </c>
      <c r="D4983" s="31" t="s">
        <v>2508</v>
      </c>
      <c r="E4983" s="31">
        <v>3</v>
      </c>
      <c r="F4983" s="31" t="s">
        <v>2548</v>
      </c>
      <c r="G4983" s="31">
        <v>11</v>
      </c>
      <c r="H4983" s="31" t="s">
        <v>33</v>
      </c>
      <c r="I4983" s="31">
        <v>7</v>
      </c>
      <c r="J4983" s="84" t="s">
        <v>1148</v>
      </c>
      <c r="K4983" s="98"/>
      <c r="L4983" s="98"/>
      <c r="M4983" s="98"/>
      <c r="N4983" s="83" t="s">
        <v>2556</v>
      </c>
      <c r="O4983" s="98">
        <v>20000</v>
      </c>
      <c r="P4983" s="81"/>
      <c r="Q4983" s="33"/>
      <c r="R4983" s="39" t="s">
        <v>2511</v>
      </c>
    </row>
    <row r="4984" spans="1:18" ht="18" customHeight="1" x14ac:dyDescent="0.15">
      <c r="A4984" s="30">
        <v>10</v>
      </c>
      <c r="B4984" s="31" t="s">
        <v>2023</v>
      </c>
      <c r="C4984" s="31">
        <v>7</v>
      </c>
      <c r="D4984" s="31" t="s">
        <v>2508</v>
      </c>
      <c r="E4984" s="31">
        <v>3</v>
      </c>
      <c r="F4984" s="31" t="s">
        <v>2548</v>
      </c>
      <c r="G4984" s="31">
        <v>11</v>
      </c>
      <c r="H4984" s="31" t="s">
        <v>33</v>
      </c>
      <c r="I4984" s="32">
        <v>8</v>
      </c>
      <c r="J4984" s="83" t="s">
        <v>815</v>
      </c>
      <c r="K4984" s="98">
        <v>20</v>
      </c>
      <c r="L4984" s="98">
        <v>20</v>
      </c>
      <c r="M4984" s="98">
        <f>K4984-L4984</f>
        <v>0</v>
      </c>
      <c r="N4984" s="83" t="s">
        <v>2557</v>
      </c>
      <c r="O4984" s="98">
        <v>20000</v>
      </c>
      <c r="P4984" s="81"/>
      <c r="Q4984" s="33"/>
      <c r="R4984" s="39" t="s">
        <v>2511</v>
      </c>
    </row>
    <row r="4985" spans="1:18" ht="18" customHeight="1" x14ac:dyDescent="0.15">
      <c r="A4985" s="30">
        <v>10</v>
      </c>
      <c r="B4985" s="31" t="s">
        <v>2023</v>
      </c>
      <c r="C4985" s="31">
        <v>7</v>
      </c>
      <c r="D4985" s="31" t="s">
        <v>2508</v>
      </c>
      <c r="E4985" s="31">
        <v>3</v>
      </c>
      <c r="F4985" s="31" t="s">
        <v>2548</v>
      </c>
      <c r="G4985" s="32">
        <v>12</v>
      </c>
      <c r="H4985" s="32" t="s">
        <v>36</v>
      </c>
      <c r="I4985" s="32"/>
      <c r="J4985" s="83"/>
      <c r="K4985" s="98"/>
      <c r="L4985" s="98"/>
      <c r="M4985" s="98"/>
      <c r="N4985" s="83"/>
      <c r="O4985" s="33"/>
      <c r="P4985" s="81"/>
      <c r="Q4985" s="33"/>
      <c r="R4985" s="39" t="s">
        <v>2511</v>
      </c>
    </row>
    <row r="4986" spans="1:18" s="68" customFormat="1" ht="18" customHeight="1" x14ac:dyDescent="0.15">
      <c r="A4986" s="1">
        <v>10</v>
      </c>
      <c r="B4986" s="2" t="s">
        <v>2023</v>
      </c>
      <c r="C4986" s="2">
        <v>7</v>
      </c>
      <c r="D4986" s="2" t="s">
        <v>2508</v>
      </c>
      <c r="E4986" s="2">
        <v>3</v>
      </c>
      <c r="F4986" s="2" t="s">
        <v>2548</v>
      </c>
      <c r="G4986" s="2">
        <v>12</v>
      </c>
      <c r="H4986" s="2" t="s">
        <v>36</v>
      </c>
      <c r="I4986" s="3">
        <v>1</v>
      </c>
      <c r="J4986" s="65" t="s">
        <v>37</v>
      </c>
      <c r="K4986" s="67">
        <v>0</v>
      </c>
      <c r="L4986" s="67">
        <v>5</v>
      </c>
      <c r="M4986" s="98">
        <f t="shared" ref="M4986:M4988" si="317">K4986-L4986</f>
        <v>-5</v>
      </c>
      <c r="N4986" s="65"/>
      <c r="O4986" s="67"/>
      <c r="P4986" s="4"/>
      <c r="Q4986" s="66"/>
      <c r="R4986" s="40" t="s">
        <v>2511</v>
      </c>
    </row>
    <row r="4987" spans="1:18" s="68" customFormat="1" ht="18" customHeight="1" x14ac:dyDescent="0.15">
      <c r="A4987" s="1">
        <v>10</v>
      </c>
      <c r="B4987" s="2" t="s">
        <v>2023</v>
      </c>
      <c r="C4987" s="2">
        <v>7</v>
      </c>
      <c r="D4987" s="2" t="s">
        <v>2508</v>
      </c>
      <c r="E4987" s="2">
        <v>3</v>
      </c>
      <c r="F4987" s="2" t="s">
        <v>2548</v>
      </c>
      <c r="G4987" s="2">
        <v>12</v>
      </c>
      <c r="H4987" s="2" t="s">
        <v>36</v>
      </c>
      <c r="I4987" s="3">
        <v>3</v>
      </c>
      <c r="J4987" s="65" t="s">
        <v>6</v>
      </c>
      <c r="K4987" s="67">
        <v>0</v>
      </c>
      <c r="L4987" s="67">
        <v>5</v>
      </c>
      <c r="M4987" s="98">
        <f t="shared" si="317"/>
        <v>-5</v>
      </c>
      <c r="N4987" s="65"/>
      <c r="O4987" s="67"/>
      <c r="P4987" s="4"/>
      <c r="Q4987" s="66"/>
      <c r="R4987" s="40" t="s">
        <v>2511</v>
      </c>
    </row>
    <row r="4988" spans="1:18" ht="18" customHeight="1" x14ac:dyDescent="0.15">
      <c r="A4988" s="30">
        <v>10</v>
      </c>
      <c r="B4988" s="31" t="s">
        <v>2023</v>
      </c>
      <c r="C4988" s="31">
        <v>7</v>
      </c>
      <c r="D4988" s="31" t="s">
        <v>2508</v>
      </c>
      <c r="E4988" s="31">
        <v>3</v>
      </c>
      <c r="F4988" s="31" t="s">
        <v>2548</v>
      </c>
      <c r="G4988" s="31">
        <v>12</v>
      </c>
      <c r="H4988" s="31" t="s">
        <v>36</v>
      </c>
      <c r="I4988" s="32">
        <v>11</v>
      </c>
      <c r="J4988" s="83" t="s">
        <v>38</v>
      </c>
      <c r="K4988" s="98">
        <v>139</v>
      </c>
      <c r="L4988" s="98">
        <v>101</v>
      </c>
      <c r="M4988" s="98">
        <f t="shared" si="317"/>
        <v>38</v>
      </c>
      <c r="N4988" s="83" t="s">
        <v>4734</v>
      </c>
      <c r="O4988" s="98">
        <v>110000</v>
      </c>
      <c r="P4988" s="81"/>
      <c r="Q4988" s="33"/>
      <c r="R4988" s="39" t="s">
        <v>2511</v>
      </c>
    </row>
    <row r="4989" spans="1:18" ht="18" customHeight="1" x14ac:dyDescent="0.15">
      <c r="A4989" s="30">
        <v>10</v>
      </c>
      <c r="B4989" s="31" t="s">
        <v>2023</v>
      </c>
      <c r="C4989" s="31">
        <v>7</v>
      </c>
      <c r="D4989" s="31" t="s">
        <v>2508</v>
      </c>
      <c r="E4989" s="31">
        <v>3</v>
      </c>
      <c r="F4989" s="31" t="s">
        <v>2548</v>
      </c>
      <c r="G4989" s="31">
        <v>12</v>
      </c>
      <c r="H4989" s="31" t="s">
        <v>36</v>
      </c>
      <c r="I4989" s="31">
        <v>11</v>
      </c>
      <c r="J4989" s="84" t="s">
        <v>38</v>
      </c>
      <c r="K4989" s="98"/>
      <c r="L4989" s="98"/>
      <c r="M4989" s="98"/>
      <c r="N4989" s="83" t="s">
        <v>4735</v>
      </c>
      <c r="O4989" s="98">
        <v>6000</v>
      </c>
      <c r="P4989" s="81"/>
      <c r="Q4989" s="33"/>
      <c r="R4989" s="39" t="s">
        <v>2511</v>
      </c>
    </row>
    <row r="4990" spans="1:18" ht="18" customHeight="1" x14ac:dyDescent="0.15">
      <c r="A4990" s="30">
        <v>10</v>
      </c>
      <c r="B4990" s="31" t="s">
        <v>2023</v>
      </c>
      <c r="C4990" s="31">
        <v>7</v>
      </c>
      <c r="D4990" s="31" t="s">
        <v>2508</v>
      </c>
      <c r="E4990" s="31">
        <v>3</v>
      </c>
      <c r="F4990" s="31" t="s">
        <v>2548</v>
      </c>
      <c r="G4990" s="31">
        <v>12</v>
      </c>
      <c r="H4990" s="31" t="s">
        <v>36</v>
      </c>
      <c r="I4990" s="31">
        <v>11</v>
      </c>
      <c r="J4990" s="84" t="s">
        <v>38</v>
      </c>
      <c r="K4990" s="98"/>
      <c r="L4990" s="98"/>
      <c r="M4990" s="98"/>
      <c r="N4990" s="83" t="s">
        <v>3917</v>
      </c>
      <c r="O4990" s="98">
        <v>2000</v>
      </c>
      <c r="P4990" s="81"/>
      <c r="Q4990" s="33"/>
      <c r="R4990" s="39" t="s">
        <v>2511</v>
      </c>
    </row>
    <row r="4991" spans="1:18" ht="18" customHeight="1" x14ac:dyDescent="0.15">
      <c r="A4991" s="30">
        <v>10</v>
      </c>
      <c r="B4991" s="31" t="s">
        <v>2023</v>
      </c>
      <c r="C4991" s="31">
        <v>7</v>
      </c>
      <c r="D4991" s="31" t="s">
        <v>2508</v>
      </c>
      <c r="E4991" s="31">
        <v>3</v>
      </c>
      <c r="F4991" s="31" t="s">
        <v>2548</v>
      </c>
      <c r="G4991" s="31">
        <v>12</v>
      </c>
      <c r="H4991" s="31" t="s">
        <v>36</v>
      </c>
      <c r="I4991" s="31">
        <v>11</v>
      </c>
      <c r="J4991" s="84" t="s">
        <v>38</v>
      </c>
      <c r="K4991" s="98"/>
      <c r="L4991" s="98"/>
      <c r="M4991" s="98"/>
      <c r="N4991" s="83" t="s">
        <v>4736</v>
      </c>
      <c r="O4991" s="98">
        <v>21000</v>
      </c>
      <c r="P4991" s="81"/>
      <c r="Q4991" s="33"/>
      <c r="R4991" s="39" t="s">
        <v>2511</v>
      </c>
    </row>
    <row r="4992" spans="1:18" ht="18" customHeight="1" x14ac:dyDescent="0.15">
      <c r="A4992" s="30">
        <v>10</v>
      </c>
      <c r="B4992" s="31" t="s">
        <v>2023</v>
      </c>
      <c r="C4992" s="31">
        <v>7</v>
      </c>
      <c r="D4992" s="31" t="s">
        <v>2508</v>
      </c>
      <c r="E4992" s="31">
        <v>3</v>
      </c>
      <c r="F4992" s="31" t="s">
        <v>2548</v>
      </c>
      <c r="G4992" s="32">
        <v>14</v>
      </c>
      <c r="H4992" s="32" t="s">
        <v>40</v>
      </c>
      <c r="I4992" s="32"/>
      <c r="J4992" s="83"/>
      <c r="K4992" s="98"/>
      <c r="L4992" s="98"/>
      <c r="M4992" s="98"/>
      <c r="N4992" s="83"/>
      <c r="O4992" s="33"/>
      <c r="P4992" s="81"/>
      <c r="Q4992" s="33"/>
      <c r="R4992" s="39" t="s">
        <v>2511</v>
      </c>
    </row>
    <row r="4993" spans="1:18" ht="18" customHeight="1" x14ac:dyDescent="0.15">
      <c r="A4993" s="30">
        <v>10</v>
      </c>
      <c r="B4993" s="31" t="s">
        <v>2023</v>
      </c>
      <c r="C4993" s="31">
        <v>7</v>
      </c>
      <c r="D4993" s="31" t="s">
        <v>2508</v>
      </c>
      <c r="E4993" s="31">
        <v>3</v>
      </c>
      <c r="F4993" s="31" t="s">
        <v>2548</v>
      </c>
      <c r="G4993" s="31">
        <v>14</v>
      </c>
      <c r="H4993" s="31" t="s">
        <v>40</v>
      </c>
      <c r="I4993" s="32">
        <v>1</v>
      </c>
      <c r="J4993" s="83" t="s">
        <v>41</v>
      </c>
      <c r="K4993" s="98">
        <v>111</v>
      </c>
      <c r="L4993" s="98">
        <v>131</v>
      </c>
      <c r="M4993" s="98">
        <f>K4993-L4993</f>
        <v>-20</v>
      </c>
      <c r="N4993" s="83" t="s">
        <v>178</v>
      </c>
      <c r="O4993" s="98">
        <v>10000</v>
      </c>
      <c r="P4993" s="81"/>
      <c r="Q4993" s="33"/>
      <c r="R4993" s="39" t="s">
        <v>2511</v>
      </c>
    </row>
    <row r="4994" spans="1:18" ht="18" customHeight="1" x14ac:dyDescent="0.15">
      <c r="A4994" s="30">
        <v>10</v>
      </c>
      <c r="B4994" s="31" t="s">
        <v>2023</v>
      </c>
      <c r="C4994" s="31">
        <v>7</v>
      </c>
      <c r="D4994" s="31" t="s">
        <v>2508</v>
      </c>
      <c r="E4994" s="31">
        <v>3</v>
      </c>
      <c r="F4994" s="31" t="s">
        <v>2548</v>
      </c>
      <c r="G4994" s="31">
        <v>14</v>
      </c>
      <c r="H4994" s="31" t="s">
        <v>40</v>
      </c>
      <c r="I4994" s="31">
        <v>1</v>
      </c>
      <c r="J4994" s="84" t="s">
        <v>41</v>
      </c>
      <c r="K4994" s="98"/>
      <c r="L4994" s="98"/>
      <c r="M4994" s="98"/>
      <c r="N4994" s="83" t="s">
        <v>2558</v>
      </c>
      <c r="O4994" s="98">
        <v>50000</v>
      </c>
      <c r="P4994" s="81"/>
      <c r="Q4994" s="33"/>
      <c r="R4994" s="39" t="s">
        <v>2511</v>
      </c>
    </row>
    <row r="4995" spans="1:18" ht="18" customHeight="1" x14ac:dyDescent="0.15">
      <c r="A4995" s="30">
        <v>10</v>
      </c>
      <c r="B4995" s="31" t="s">
        <v>2023</v>
      </c>
      <c r="C4995" s="31">
        <v>7</v>
      </c>
      <c r="D4995" s="31" t="s">
        <v>2508</v>
      </c>
      <c r="E4995" s="31">
        <v>3</v>
      </c>
      <c r="F4995" s="31" t="s">
        <v>2548</v>
      </c>
      <c r="G4995" s="31">
        <v>14</v>
      </c>
      <c r="H4995" s="31" t="s">
        <v>40</v>
      </c>
      <c r="I4995" s="31">
        <v>1</v>
      </c>
      <c r="J4995" s="84" t="s">
        <v>41</v>
      </c>
      <c r="K4995" s="98"/>
      <c r="L4995" s="98"/>
      <c r="M4995" s="98"/>
      <c r="N4995" s="83" t="s">
        <v>2559</v>
      </c>
      <c r="O4995" s="98"/>
      <c r="P4995" s="81"/>
      <c r="Q4995" s="33"/>
      <c r="R4995" s="39" t="s">
        <v>2511</v>
      </c>
    </row>
    <row r="4996" spans="1:18" ht="18" customHeight="1" x14ac:dyDescent="0.15">
      <c r="A4996" s="30">
        <v>10</v>
      </c>
      <c r="B4996" s="31" t="s">
        <v>2023</v>
      </c>
      <c r="C4996" s="31">
        <v>7</v>
      </c>
      <c r="D4996" s="31" t="s">
        <v>2508</v>
      </c>
      <c r="E4996" s="31">
        <v>3</v>
      </c>
      <c r="F4996" s="31" t="s">
        <v>2548</v>
      </c>
      <c r="G4996" s="31">
        <v>14</v>
      </c>
      <c r="H4996" s="31" t="s">
        <v>40</v>
      </c>
      <c r="I4996" s="31">
        <v>1</v>
      </c>
      <c r="J4996" s="84" t="s">
        <v>41</v>
      </c>
      <c r="K4996" s="98"/>
      <c r="L4996" s="98"/>
      <c r="M4996" s="98"/>
      <c r="N4996" s="83" t="s">
        <v>4737</v>
      </c>
      <c r="O4996" s="98">
        <v>50700</v>
      </c>
      <c r="P4996" s="81"/>
      <c r="Q4996" s="33"/>
      <c r="R4996" s="39" t="s">
        <v>2511</v>
      </c>
    </row>
    <row r="4997" spans="1:18" ht="18" customHeight="1" x14ac:dyDescent="0.15">
      <c r="A4997" s="30">
        <v>10</v>
      </c>
      <c r="B4997" s="31" t="s">
        <v>2023</v>
      </c>
      <c r="C4997" s="31">
        <v>7</v>
      </c>
      <c r="D4997" s="31" t="s">
        <v>2508</v>
      </c>
      <c r="E4997" s="31">
        <v>3</v>
      </c>
      <c r="F4997" s="31" t="s">
        <v>2548</v>
      </c>
      <c r="G4997" s="32">
        <v>19</v>
      </c>
      <c r="H4997" s="32" t="s">
        <v>42</v>
      </c>
      <c r="I4997" s="32"/>
      <c r="J4997" s="83"/>
      <c r="K4997" s="98"/>
      <c r="L4997" s="98"/>
      <c r="M4997" s="98"/>
      <c r="N4997" s="83"/>
      <c r="O4997" s="33"/>
      <c r="P4997" s="81"/>
      <c r="Q4997" s="33"/>
      <c r="R4997" s="39" t="s">
        <v>2511</v>
      </c>
    </row>
    <row r="4998" spans="1:18" ht="18" customHeight="1" x14ac:dyDescent="0.15">
      <c r="A4998" s="30">
        <v>10</v>
      </c>
      <c r="B4998" s="31" t="s">
        <v>2023</v>
      </c>
      <c r="C4998" s="31">
        <v>7</v>
      </c>
      <c r="D4998" s="31" t="s">
        <v>2508</v>
      </c>
      <c r="E4998" s="31">
        <v>3</v>
      </c>
      <c r="F4998" s="31" t="s">
        <v>2548</v>
      </c>
      <c r="G4998" s="31">
        <v>19</v>
      </c>
      <c r="H4998" s="31" t="s">
        <v>42</v>
      </c>
      <c r="I4998" s="32">
        <v>11</v>
      </c>
      <c r="J4998" s="83" t="s">
        <v>43</v>
      </c>
      <c r="K4998" s="98">
        <v>10</v>
      </c>
      <c r="L4998" s="98">
        <v>10</v>
      </c>
      <c r="M4998" s="98">
        <f t="shared" ref="M4998:M4999" si="318">K4998-L4998</f>
        <v>0</v>
      </c>
      <c r="N4998" s="83" t="s">
        <v>2560</v>
      </c>
      <c r="O4998" s="98">
        <v>10000</v>
      </c>
      <c r="P4998" s="81"/>
      <c r="Q4998" s="33"/>
      <c r="R4998" s="39" t="s">
        <v>2511</v>
      </c>
    </row>
    <row r="4999" spans="1:18" ht="18" customHeight="1" x14ac:dyDescent="0.15">
      <c r="A4999" s="30">
        <v>10</v>
      </c>
      <c r="B4999" s="31" t="s">
        <v>2023</v>
      </c>
      <c r="C4999" s="31">
        <v>7</v>
      </c>
      <c r="D4999" s="31" t="s">
        <v>2508</v>
      </c>
      <c r="E4999" s="31">
        <v>3</v>
      </c>
      <c r="F4999" s="31" t="s">
        <v>2548</v>
      </c>
      <c r="G4999" s="31">
        <v>19</v>
      </c>
      <c r="H4999" s="31" t="s">
        <v>42</v>
      </c>
      <c r="I4999" s="32">
        <v>31</v>
      </c>
      <c r="J4999" s="83" t="s">
        <v>2561</v>
      </c>
      <c r="K4999" s="98">
        <v>171</v>
      </c>
      <c r="L4999" s="98">
        <v>171</v>
      </c>
      <c r="M4999" s="98">
        <f t="shared" si="318"/>
        <v>0</v>
      </c>
      <c r="N4999" s="83" t="s">
        <v>2562</v>
      </c>
      <c r="O4999" s="98">
        <v>171000</v>
      </c>
      <c r="P4999" s="81"/>
      <c r="Q4999" s="33"/>
      <c r="R4999" s="39" t="s">
        <v>2511</v>
      </c>
    </row>
    <row r="5000" spans="1:18" s="6" customFormat="1" ht="18" customHeight="1" x14ac:dyDescent="0.15">
      <c r="A5000" s="13">
        <v>10</v>
      </c>
      <c r="B5000" s="14" t="s">
        <v>3104</v>
      </c>
      <c r="C5000" s="19">
        <v>7</v>
      </c>
      <c r="D5000" s="14" t="s">
        <v>2508</v>
      </c>
      <c r="E5000" s="20">
        <v>4</v>
      </c>
      <c r="F5000" s="21" t="s">
        <v>3124</v>
      </c>
      <c r="G5000" s="20"/>
      <c r="H5000" s="21"/>
      <c r="I5000" s="20"/>
      <c r="J5000" s="20"/>
      <c r="K5000" s="22">
        <f>IF(C5000="",SUMIFS($K5001:$K$6096,$A5001:$A$6096,A5000,$E5001:$E$6096,""),IF(E5000="",SUMIFS($K5001:$K$6096,$A5001:$A$6096,A5000,$C5001:$C$6096,C5000,$G5001:$G$6096,""),IF(G5000="",SUMIFS($K5001:$K$6096,$A5001:$A$6096,A5000,$C5001:$C$6096,C5000,$E5001:$E$6096,E5000,$R5001:$R$6096,R5000),IF(I5000="",SUMIFS($K5001:$K$6096,$A5001:$A$6096,A5000,$C5001:$C$6096,C5000,$E5001:$E$6096,E5000,$G5001:$G$6096,G5000,$R5001:$R$6096,R5000),0))))</f>
        <v>2012</v>
      </c>
      <c r="L5000" s="22">
        <f>IF(C5000="",SUMIFS($L5001:$L$6096,$A5001:$A$6096,A5000,$E5001:$E$6096,""),IF(E5000="",SUMIFS($L5001:$L$6096,$A5001:$A$6096,A5000,$C5001:$C$6096,C5000,$G5001:$G$6096,""),IF(G5000="",SUMIFS($L5001:$L$6096,$A5001:$A$6096,A5000,$C5001:$C$6096,C5000,$E5001:$E$6096,E5000,$R5001:$R$6096,R5000),IF(I5000="",SUMIFS($L5001:$L$6096,$A5001:$A$6096,A5000,$C5001:$C$6096,C5000,$E5001:$E$6096,E5000,$G5001:$G$6096,G5000,$R5001:$R$6096,R5000),0))))</f>
        <v>2297</v>
      </c>
      <c r="M5000" s="22">
        <f t="shared" ref="M5000" si="319">K5000-L5000</f>
        <v>-285</v>
      </c>
      <c r="N5000" s="77"/>
      <c r="O5000" s="23"/>
      <c r="P5000" s="60"/>
      <c r="Q5000" s="73">
        <f>IF(C5000="",SUMIFS($Q5001:$Q$6096,$A5001:$A$6096,A5000,$E5001:$E$6096,""),IF(E5000="",SUMIFS($Q5001:$Q$6096,$A5001:$A$6096,A5000,$C5001:$C$6096,C5000,$G5001:$G$6096,""),IF(G5000="",SUMIFS($Q5001:$Q$6096,$A5001:$A$6096,A5000,$C5001:$C$6096,C5000,$E5001:$E$6096,E5000,$R5001:$R$6096,R5000),IF(I5000="",SUMIFS($Q5001:$Q$6096,$A5001:$A$6096,A5000,$C5001:$C$6096,C5000,$E5001:$E$6096,E5000,$G5001:$G$6096,G5000,$R5001:$R$6096,R5000),0))))</f>
        <v>6</v>
      </c>
      <c r="R5000" s="61" t="s">
        <v>3121</v>
      </c>
    </row>
    <row r="5001" spans="1:18" ht="18" customHeight="1" x14ac:dyDescent="0.15">
      <c r="A5001" s="30">
        <v>10</v>
      </c>
      <c r="B5001" s="31" t="s">
        <v>2023</v>
      </c>
      <c r="C5001" s="31">
        <v>7</v>
      </c>
      <c r="D5001" s="31" t="s">
        <v>2508</v>
      </c>
      <c r="E5001" s="31">
        <v>4</v>
      </c>
      <c r="F5001" s="31" t="s">
        <v>2563</v>
      </c>
      <c r="G5001" s="32">
        <v>1</v>
      </c>
      <c r="H5001" s="32" t="s">
        <v>19</v>
      </c>
      <c r="I5001" s="32"/>
      <c r="J5001" s="83"/>
      <c r="K5001" s="98"/>
      <c r="L5001" s="98"/>
      <c r="M5001" s="98"/>
      <c r="N5001" s="83"/>
      <c r="O5001" s="33"/>
      <c r="P5001" s="81" t="s">
        <v>2773</v>
      </c>
      <c r="Q5001" s="33">
        <v>6</v>
      </c>
      <c r="R5001" s="39" t="s">
        <v>2511</v>
      </c>
    </row>
    <row r="5002" spans="1:18" ht="18" customHeight="1" x14ac:dyDescent="0.15">
      <c r="A5002" s="30">
        <v>10</v>
      </c>
      <c r="B5002" s="31" t="s">
        <v>2023</v>
      </c>
      <c r="C5002" s="31">
        <v>7</v>
      </c>
      <c r="D5002" s="31" t="s">
        <v>2508</v>
      </c>
      <c r="E5002" s="31">
        <v>4</v>
      </c>
      <c r="F5002" s="31" t="s">
        <v>2563</v>
      </c>
      <c r="G5002" s="31">
        <v>1</v>
      </c>
      <c r="H5002" s="31" t="s">
        <v>19</v>
      </c>
      <c r="I5002" s="32">
        <v>21</v>
      </c>
      <c r="J5002" s="83" t="s">
        <v>2564</v>
      </c>
      <c r="K5002" s="98">
        <v>273</v>
      </c>
      <c r="L5002" s="98">
        <v>273</v>
      </c>
      <c r="M5002" s="98">
        <f>K5002-L5002</f>
        <v>0</v>
      </c>
      <c r="N5002" s="83" t="s">
        <v>4738</v>
      </c>
      <c r="O5002" s="98">
        <v>126000</v>
      </c>
      <c r="P5002" s="81"/>
      <c r="Q5002" s="33"/>
      <c r="R5002" s="39" t="s">
        <v>2511</v>
      </c>
    </row>
    <row r="5003" spans="1:18" ht="18" customHeight="1" x14ac:dyDescent="0.15">
      <c r="A5003" s="30">
        <v>10</v>
      </c>
      <c r="B5003" s="31" t="s">
        <v>2023</v>
      </c>
      <c r="C5003" s="31">
        <v>7</v>
      </c>
      <c r="D5003" s="31" t="s">
        <v>2508</v>
      </c>
      <c r="E5003" s="31">
        <v>4</v>
      </c>
      <c r="F5003" s="31" t="s">
        <v>2563</v>
      </c>
      <c r="G5003" s="31">
        <v>1</v>
      </c>
      <c r="H5003" s="31" t="s">
        <v>19</v>
      </c>
      <c r="I5003" s="31">
        <v>21</v>
      </c>
      <c r="J5003" s="84" t="s">
        <v>2564</v>
      </c>
      <c r="K5003" s="98"/>
      <c r="L5003" s="98"/>
      <c r="M5003" s="98"/>
      <c r="N5003" s="83" t="s">
        <v>3918</v>
      </c>
      <c r="O5003" s="98">
        <v>105000</v>
      </c>
      <c r="P5003" s="81"/>
      <c r="Q5003" s="33"/>
      <c r="R5003" s="39" t="s">
        <v>2511</v>
      </c>
    </row>
    <row r="5004" spans="1:18" ht="18" customHeight="1" x14ac:dyDescent="0.15">
      <c r="A5004" s="30">
        <v>10</v>
      </c>
      <c r="B5004" s="31" t="s">
        <v>2023</v>
      </c>
      <c r="C5004" s="31">
        <v>7</v>
      </c>
      <c r="D5004" s="31" t="s">
        <v>2508</v>
      </c>
      <c r="E5004" s="31">
        <v>4</v>
      </c>
      <c r="F5004" s="31" t="s">
        <v>2563</v>
      </c>
      <c r="G5004" s="31">
        <v>1</v>
      </c>
      <c r="H5004" s="31" t="s">
        <v>19</v>
      </c>
      <c r="I5004" s="31">
        <v>21</v>
      </c>
      <c r="J5004" s="84" t="s">
        <v>2564</v>
      </c>
      <c r="K5004" s="98"/>
      <c r="L5004" s="98"/>
      <c r="M5004" s="98"/>
      <c r="N5004" s="83" t="s">
        <v>4739</v>
      </c>
      <c r="O5004" s="98">
        <v>42000</v>
      </c>
      <c r="P5004" s="81"/>
      <c r="Q5004" s="33"/>
      <c r="R5004" s="39" t="s">
        <v>2511</v>
      </c>
    </row>
    <row r="5005" spans="1:18" ht="18" customHeight="1" x14ac:dyDescent="0.15">
      <c r="A5005" s="30">
        <v>10</v>
      </c>
      <c r="B5005" s="31" t="s">
        <v>2023</v>
      </c>
      <c r="C5005" s="31">
        <v>7</v>
      </c>
      <c r="D5005" s="31" t="s">
        <v>2508</v>
      </c>
      <c r="E5005" s="31">
        <v>4</v>
      </c>
      <c r="F5005" s="31" t="s">
        <v>2563</v>
      </c>
      <c r="G5005" s="32">
        <v>7</v>
      </c>
      <c r="H5005" s="32" t="s">
        <v>44</v>
      </c>
      <c r="I5005" s="32"/>
      <c r="J5005" s="83"/>
      <c r="K5005" s="98"/>
      <c r="L5005" s="98"/>
      <c r="M5005" s="98"/>
      <c r="N5005" s="83"/>
      <c r="O5005" s="33"/>
      <c r="P5005" s="81"/>
      <c r="Q5005" s="33"/>
      <c r="R5005" s="39" t="s">
        <v>2511</v>
      </c>
    </row>
    <row r="5006" spans="1:18" ht="18" customHeight="1" x14ac:dyDescent="0.15">
      <c r="A5006" s="30">
        <v>10</v>
      </c>
      <c r="B5006" s="31" t="s">
        <v>2023</v>
      </c>
      <c r="C5006" s="31">
        <v>7</v>
      </c>
      <c r="D5006" s="31" t="s">
        <v>2508</v>
      </c>
      <c r="E5006" s="31">
        <v>4</v>
      </c>
      <c r="F5006" s="31" t="s">
        <v>2563</v>
      </c>
      <c r="G5006" s="31">
        <v>7</v>
      </c>
      <c r="H5006" s="31" t="s">
        <v>44</v>
      </c>
      <c r="I5006" s="32">
        <v>32</v>
      </c>
      <c r="J5006" s="83" t="s">
        <v>993</v>
      </c>
      <c r="K5006" s="98">
        <v>114</v>
      </c>
      <c r="L5006" s="98">
        <v>228</v>
      </c>
      <c r="M5006" s="98">
        <f>K5006-L5006</f>
        <v>-114</v>
      </c>
      <c r="N5006" s="83" t="s">
        <v>4740</v>
      </c>
      <c r="O5006" s="98">
        <v>114000</v>
      </c>
      <c r="P5006" s="81"/>
      <c r="Q5006" s="33"/>
      <c r="R5006" s="39" t="s">
        <v>2511</v>
      </c>
    </row>
    <row r="5007" spans="1:18" ht="18" customHeight="1" x14ac:dyDescent="0.15">
      <c r="A5007" s="30">
        <v>10</v>
      </c>
      <c r="B5007" s="31" t="s">
        <v>2023</v>
      </c>
      <c r="C5007" s="31">
        <v>7</v>
      </c>
      <c r="D5007" s="31" t="s">
        <v>2508</v>
      </c>
      <c r="E5007" s="31">
        <v>4</v>
      </c>
      <c r="F5007" s="31" t="s">
        <v>2563</v>
      </c>
      <c r="G5007" s="32">
        <v>8</v>
      </c>
      <c r="H5007" s="32" t="s">
        <v>77</v>
      </c>
      <c r="I5007" s="32"/>
      <c r="J5007" s="83"/>
      <c r="K5007" s="98"/>
      <c r="L5007" s="98"/>
      <c r="M5007" s="98"/>
      <c r="N5007" s="83"/>
      <c r="O5007" s="33"/>
      <c r="P5007" s="81"/>
      <c r="Q5007" s="33"/>
      <c r="R5007" s="39" t="s">
        <v>2511</v>
      </c>
    </row>
    <row r="5008" spans="1:18" ht="18" customHeight="1" x14ac:dyDescent="0.15">
      <c r="A5008" s="30">
        <v>10</v>
      </c>
      <c r="B5008" s="31" t="s">
        <v>2023</v>
      </c>
      <c r="C5008" s="31">
        <v>7</v>
      </c>
      <c r="D5008" s="31" t="s">
        <v>2508</v>
      </c>
      <c r="E5008" s="31">
        <v>4</v>
      </c>
      <c r="F5008" s="31" t="s">
        <v>2563</v>
      </c>
      <c r="G5008" s="31">
        <v>8</v>
      </c>
      <c r="H5008" s="31" t="s">
        <v>77</v>
      </c>
      <c r="I5008" s="32">
        <v>1</v>
      </c>
      <c r="J5008" s="83" t="s">
        <v>437</v>
      </c>
      <c r="K5008" s="98">
        <v>92</v>
      </c>
      <c r="L5008" s="98">
        <v>132</v>
      </c>
      <c r="M5008" s="98">
        <f>K5008-L5008</f>
        <v>-40</v>
      </c>
      <c r="N5008" s="83" t="s">
        <v>4741</v>
      </c>
      <c r="O5008" s="98">
        <v>52000</v>
      </c>
      <c r="P5008" s="81"/>
      <c r="Q5008" s="33"/>
      <c r="R5008" s="39" t="s">
        <v>2511</v>
      </c>
    </row>
    <row r="5009" spans="1:18" ht="18" customHeight="1" x14ac:dyDescent="0.15">
      <c r="A5009" s="30">
        <v>10</v>
      </c>
      <c r="B5009" s="31" t="s">
        <v>2023</v>
      </c>
      <c r="C5009" s="31">
        <v>7</v>
      </c>
      <c r="D5009" s="31" t="s">
        <v>2508</v>
      </c>
      <c r="E5009" s="31">
        <v>4</v>
      </c>
      <c r="F5009" s="31" t="s">
        <v>2563</v>
      </c>
      <c r="G5009" s="31">
        <v>8</v>
      </c>
      <c r="H5009" s="31" t="s">
        <v>77</v>
      </c>
      <c r="I5009" s="31">
        <v>1</v>
      </c>
      <c r="J5009" s="84" t="s">
        <v>437</v>
      </c>
      <c r="K5009" s="98"/>
      <c r="L5009" s="98"/>
      <c r="M5009" s="98"/>
      <c r="N5009" s="83" t="s">
        <v>4742</v>
      </c>
      <c r="O5009" s="98">
        <v>40000</v>
      </c>
      <c r="P5009" s="81"/>
      <c r="Q5009" s="33"/>
      <c r="R5009" s="39" t="s">
        <v>2511</v>
      </c>
    </row>
    <row r="5010" spans="1:18" ht="18" customHeight="1" x14ac:dyDescent="0.15">
      <c r="A5010" s="30">
        <v>10</v>
      </c>
      <c r="B5010" s="31" t="s">
        <v>2023</v>
      </c>
      <c r="C5010" s="31">
        <v>7</v>
      </c>
      <c r="D5010" s="31" t="s">
        <v>2508</v>
      </c>
      <c r="E5010" s="31">
        <v>4</v>
      </c>
      <c r="F5010" s="31" t="s">
        <v>2563</v>
      </c>
      <c r="G5010" s="31">
        <v>8</v>
      </c>
      <c r="H5010" s="31" t="s">
        <v>77</v>
      </c>
      <c r="I5010" s="32">
        <v>11</v>
      </c>
      <c r="J5010" s="83" t="s">
        <v>78</v>
      </c>
      <c r="K5010" s="98">
        <v>30</v>
      </c>
      <c r="L5010" s="98">
        <v>30</v>
      </c>
      <c r="M5010" s="98">
        <f>K5010-L5010</f>
        <v>0</v>
      </c>
      <c r="N5010" s="83" t="s">
        <v>2565</v>
      </c>
      <c r="O5010" s="98">
        <v>30000</v>
      </c>
      <c r="P5010" s="81"/>
      <c r="Q5010" s="33"/>
      <c r="R5010" s="39" t="s">
        <v>2511</v>
      </c>
    </row>
    <row r="5011" spans="1:18" ht="18" customHeight="1" x14ac:dyDescent="0.15">
      <c r="A5011" s="30">
        <v>10</v>
      </c>
      <c r="B5011" s="31" t="s">
        <v>2023</v>
      </c>
      <c r="C5011" s="31">
        <v>7</v>
      </c>
      <c r="D5011" s="31" t="s">
        <v>2508</v>
      </c>
      <c r="E5011" s="31">
        <v>4</v>
      </c>
      <c r="F5011" s="31" t="s">
        <v>2563</v>
      </c>
      <c r="G5011" s="32">
        <v>9</v>
      </c>
      <c r="H5011" s="32" t="s">
        <v>30</v>
      </c>
      <c r="I5011" s="32"/>
      <c r="J5011" s="83"/>
      <c r="K5011" s="98"/>
      <c r="L5011" s="98"/>
      <c r="M5011" s="98"/>
      <c r="N5011" s="83"/>
      <c r="O5011" s="33"/>
      <c r="P5011" s="81"/>
      <c r="Q5011" s="33"/>
      <c r="R5011" s="39" t="s">
        <v>2511</v>
      </c>
    </row>
    <row r="5012" spans="1:18" ht="18" customHeight="1" x14ac:dyDescent="0.15">
      <c r="A5012" s="30">
        <v>10</v>
      </c>
      <c r="B5012" s="31" t="s">
        <v>2023</v>
      </c>
      <c r="C5012" s="31">
        <v>7</v>
      </c>
      <c r="D5012" s="31" t="s">
        <v>2508</v>
      </c>
      <c r="E5012" s="31">
        <v>4</v>
      </c>
      <c r="F5012" s="31" t="s">
        <v>2563</v>
      </c>
      <c r="G5012" s="31">
        <v>9</v>
      </c>
      <c r="H5012" s="31" t="s">
        <v>30</v>
      </c>
      <c r="I5012" s="32">
        <v>1</v>
      </c>
      <c r="J5012" s="83" t="s">
        <v>80</v>
      </c>
      <c r="K5012" s="98">
        <v>21</v>
      </c>
      <c r="L5012" s="98">
        <v>21</v>
      </c>
      <c r="M5012" s="98">
        <f t="shared" ref="M5012:M5014" si="320">K5012-L5012</f>
        <v>0</v>
      </c>
      <c r="N5012" s="83" t="s">
        <v>3919</v>
      </c>
      <c r="O5012" s="98">
        <v>21000</v>
      </c>
      <c r="P5012" s="81"/>
      <c r="Q5012" s="33"/>
      <c r="R5012" s="39" t="s">
        <v>2511</v>
      </c>
    </row>
    <row r="5013" spans="1:18" ht="18" customHeight="1" x14ac:dyDescent="0.15">
      <c r="A5013" s="30">
        <v>10</v>
      </c>
      <c r="B5013" s="31" t="s">
        <v>2023</v>
      </c>
      <c r="C5013" s="31">
        <v>7</v>
      </c>
      <c r="D5013" s="31" t="s">
        <v>2508</v>
      </c>
      <c r="E5013" s="31">
        <v>4</v>
      </c>
      <c r="F5013" s="31" t="s">
        <v>2563</v>
      </c>
      <c r="G5013" s="31">
        <v>9</v>
      </c>
      <c r="H5013" s="31" t="s">
        <v>30</v>
      </c>
      <c r="I5013" s="32">
        <v>2</v>
      </c>
      <c r="J5013" s="83" t="s">
        <v>31</v>
      </c>
      <c r="K5013" s="98">
        <v>9</v>
      </c>
      <c r="L5013" s="98">
        <v>9</v>
      </c>
      <c r="M5013" s="98">
        <f t="shared" si="320"/>
        <v>0</v>
      </c>
      <c r="N5013" s="83" t="s">
        <v>4743</v>
      </c>
      <c r="O5013" s="98">
        <v>8400</v>
      </c>
      <c r="P5013" s="81"/>
      <c r="Q5013" s="33"/>
      <c r="R5013" s="39" t="s">
        <v>2511</v>
      </c>
    </row>
    <row r="5014" spans="1:18" ht="18" customHeight="1" x14ac:dyDescent="0.15">
      <c r="A5014" s="30">
        <v>10</v>
      </c>
      <c r="B5014" s="31" t="s">
        <v>2023</v>
      </c>
      <c r="C5014" s="31">
        <v>7</v>
      </c>
      <c r="D5014" s="31" t="s">
        <v>2508</v>
      </c>
      <c r="E5014" s="31">
        <v>4</v>
      </c>
      <c r="F5014" s="31" t="s">
        <v>2563</v>
      </c>
      <c r="G5014" s="31">
        <v>9</v>
      </c>
      <c r="H5014" s="31" t="s">
        <v>30</v>
      </c>
      <c r="I5014" s="32">
        <v>3</v>
      </c>
      <c r="J5014" s="83" t="s">
        <v>32</v>
      </c>
      <c r="K5014" s="98">
        <v>18</v>
      </c>
      <c r="L5014" s="98">
        <v>18</v>
      </c>
      <c r="M5014" s="98">
        <f t="shared" si="320"/>
        <v>0</v>
      </c>
      <c r="N5014" s="83" t="s">
        <v>4744</v>
      </c>
      <c r="O5014" s="98">
        <v>18000</v>
      </c>
      <c r="P5014" s="81"/>
      <c r="Q5014" s="33"/>
      <c r="R5014" s="39" t="s">
        <v>2511</v>
      </c>
    </row>
    <row r="5015" spans="1:18" ht="18" customHeight="1" x14ac:dyDescent="0.15">
      <c r="A5015" s="30">
        <v>10</v>
      </c>
      <c r="B5015" s="31" t="s">
        <v>2023</v>
      </c>
      <c r="C5015" s="31">
        <v>7</v>
      </c>
      <c r="D5015" s="31" t="s">
        <v>2508</v>
      </c>
      <c r="E5015" s="31">
        <v>4</v>
      </c>
      <c r="F5015" s="31" t="s">
        <v>2563</v>
      </c>
      <c r="G5015" s="32">
        <v>11</v>
      </c>
      <c r="H5015" s="32" t="s">
        <v>33</v>
      </c>
      <c r="I5015" s="32"/>
      <c r="J5015" s="83"/>
      <c r="K5015" s="98"/>
      <c r="L5015" s="98"/>
      <c r="M5015" s="98"/>
      <c r="N5015" s="83"/>
      <c r="O5015" s="33"/>
      <c r="P5015" s="81"/>
      <c r="Q5015" s="33"/>
      <c r="R5015" s="39" t="s">
        <v>2511</v>
      </c>
    </row>
    <row r="5016" spans="1:18" ht="18" customHeight="1" x14ac:dyDescent="0.15">
      <c r="A5016" s="30">
        <v>10</v>
      </c>
      <c r="B5016" s="31" t="s">
        <v>2023</v>
      </c>
      <c r="C5016" s="31">
        <v>7</v>
      </c>
      <c r="D5016" s="31" t="s">
        <v>2508</v>
      </c>
      <c r="E5016" s="31">
        <v>4</v>
      </c>
      <c r="F5016" s="31" t="s">
        <v>2563</v>
      </c>
      <c r="G5016" s="31">
        <v>11</v>
      </c>
      <c r="H5016" s="31" t="s">
        <v>33</v>
      </c>
      <c r="I5016" s="32">
        <v>1</v>
      </c>
      <c r="J5016" s="83" t="s">
        <v>34</v>
      </c>
      <c r="K5016" s="98">
        <v>40</v>
      </c>
      <c r="L5016" s="98">
        <v>40</v>
      </c>
      <c r="M5016" s="98">
        <f>K5016-L5016</f>
        <v>0</v>
      </c>
      <c r="N5016" s="83" t="s">
        <v>2566</v>
      </c>
      <c r="O5016" s="98">
        <v>20000</v>
      </c>
      <c r="P5016" s="81"/>
      <c r="Q5016" s="33"/>
      <c r="R5016" s="39" t="s">
        <v>2511</v>
      </c>
    </row>
    <row r="5017" spans="1:18" ht="18" customHeight="1" x14ac:dyDescent="0.15">
      <c r="A5017" s="30">
        <v>10</v>
      </c>
      <c r="B5017" s="31" t="s">
        <v>2023</v>
      </c>
      <c r="C5017" s="31">
        <v>7</v>
      </c>
      <c r="D5017" s="31" t="s">
        <v>2508</v>
      </c>
      <c r="E5017" s="31">
        <v>4</v>
      </c>
      <c r="F5017" s="31" t="s">
        <v>2563</v>
      </c>
      <c r="G5017" s="31">
        <v>11</v>
      </c>
      <c r="H5017" s="31" t="s">
        <v>33</v>
      </c>
      <c r="I5017" s="31">
        <v>1</v>
      </c>
      <c r="J5017" s="84" t="s">
        <v>34</v>
      </c>
      <c r="K5017" s="98"/>
      <c r="L5017" s="98"/>
      <c r="M5017" s="98"/>
      <c r="N5017" s="83" t="s">
        <v>2567</v>
      </c>
      <c r="O5017" s="98">
        <v>20000</v>
      </c>
      <c r="P5017" s="81"/>
      <c r="Q5017" s="33"/>
      <c r="R5017" s="39" t="s">
        <v>2511</v>
      </c>
    </row>
    <row r="5018" spans="1:18" ht="18" customHeight="1" x14ac:dyDescent="0.15">
      <c r="A5018" s="30">
        <v>10</v>
      </c>
      <c r="B5018" s="31" t="s">
        <v>2023</v>
      </c>
      <c r="C5018" s="31">
        <v>7</v>
      </c>
      <c r="D5018" s="31" t="s">
        <v>2508</v>
      </c>
      <c r="E5018" s="31">
        <v>4</v>
      </c>
      <c r="F5018" s="31" t="s">
        <v>2563</v>
      </c>
      <c r="G5018" s="31">
        <v>11</v>
      </c>
      <c r="H5018" s="31" t="s">
        <v>33</v>
      </c>
      <c r="I5018" s="32">
        <v>4</v>
      </c>
      <c r="J5018" s="83" t="s">
        <v>111</v>
      </c>
      <c r="K5018" s="98">
        <v>50</v>
      </c>
      <c r="L5018" s="98">
        <v>55</v>
      </c>
      <c r="M5018" s="98">
        <f t="shared" ref="M5018:M5019" si="321">K5018-L5018</f>
        <v>-5</v>
      </c>
      <c r="N5018" s="83" t="s">
        <v>2568</v>
      </c>
      <c r="O5018" s="98">
        <v>50000</v>
      </c>
      <c r="P5018" s="81"/>
      <c r="Q5018" s="33"/>
      <c r="R5018" s="39" t="s">
        <v>2511</v>
      </c>
    </row>
    <row r="5019" spans="1:18" ht="18" customHeight="1" x14ac:dyDescent="0.15">
      <c r="A5019" s="30">
        <v>10</v>
      </c>
      <c r="B5019" s="31" t="s">
        <v>2023</v>
      </c>
      <c r="C5019" s="31">
        <v>7</v>
      </c>
      <c r="D5019" s="31" t="s">
        <v>2508</v>
      </c>
      <c r="E5019" s="31">
        <v>4</v>
      </c>
      <c r="F5019" s="31" t="s">
        <v>2563</v>
      </c>
      <c r="G5019" s="31">
        <v>11</v>
      </c>
      <c r="H5019" s="31" t="s">
        <v>33</v>
      </c>
      <c r="I5019" s="32">
        <v>5</v>
      </c>
      <c r="J5019" s="83" t="s">
        <v>47</v>
      </c>
      <c r="K5019" s="98">
        <v>48</v>
      </c>
      <c r="L5019" s="98">
        <v>48</v>
      </c>
      <c r="M5019" s="98">
        <f t="shared" si="321"/>
        <v>0</v>
      </c>
      <c r="N5019" s="83" t="s">
        <v>4745</v>
      </c>
      <c r="O5019" s="98">
        <v>18000</v>
      </c>
      <c r="P5019" s="81"/>
      <c r="Q5019" s="33"/>
      <c r="R5019" s="39" t="s">
        <v>2511</v>
      </c>
    </row>
    <row r="5020" spans="1:18" ht="18" customHeight="1" x14ac:dyDescent="0.15">
      <c r="A5020" s="30">
        <v>10</v>
      </c>
      <c r="B5020" s="31" t="s">
        <v>2023</v>
      </c>
      <c r="C5020" s="31">
        <v>7</v>
      </c>
      <c r="D5020" s="31" t="s">
        <v>2508</v>
      </c>
      <c r="E5020" s="31">
        <v>4</v>
      </c>
      <c r="F5020" s="31" t="s">
        <v>2563</v>
      </c>
      <c r="G5020" s="31">
        <v>11</v>
      </c>
      <c r="H5020" s="31" t="s">
        <v>33</v>
      </c>
      <c r="I5020" s="31">
        <v>5</v>
      </c>
      <c r="J5020" s="84" t="s">
        <v>47</v>
      </c>
      <c r="K5020" s="98"/>
      <c r="L5020" s="98"/>
      <c r="M5020" s="98"/>
      <c r="N5020" s="83" t="s">
        <v>3920</v>
      </c>
      <c r="O5020" s="98">
        <v>30000</v>
      </c>
      <c r="P5020" s="81"/>
      <c r="Q5020" s="33"/>
      <c r="R5020" s="39" t="s">
        <v>2511</v>
      </c>
    </row>
    <row r="5021" spans="1:18" ht="18" customHeight="1" x14ac:dyDescent="0.15">
      <c r="A5021" s="30">
        <v>10</v>
      </c>
      <c r="B5021" s="31" t="s">
        <v>2023</v>
      </c>
      <c r="C5021" s="31">
        <v>7</v>
      </c>
      <c r="D5021" s="31" t="s">
        <v>2508</v>
      </c>
      <c r="E5021" s="31">
        <v>4</v>
      </c>
      <c r="F5021" s="31" t="s">
        <v>2563</v>
      </c>
      <c r="G5021" s="31">
        <v>11</v>
      </c>
      <c r="H5021" s="31" t="s">
        <v>33</v>
      </c>
      <c r="I5021" s="31">
        <v>5</v>
      </c>
      <c r="J5021" s="84" t="s">
        <v>47</v>
      </c>
      <c r="K5021" s="98"/>
      <c r="L5021" s="98"/>
      <c r="M5021" s="98"/>
      <c r="N5021" s="83" t="s">
        <v>2522</v>
      </c>
      <c r="O5021" s="98"/>
      <c r="P5021" s="81"/>
      <c r="Q5021" s="33"/>
      <c r="R5021" s="39" t="s">
        <v>2511</v>
      </c>
    </row>
    <row r="5022" spans="1:18" ht="18" customHeight="1" x14ac:dyDescent="0.15">
      <c r="A5022" s="30">
        <v>10</v>
      </c>
      <c r="B5022" s="31" t="s">
        <v>2023</v>
      </c>
      <c r="C5022" s="31">
        <v>7</v>
      </c>
      <c r="D5022" s="31" t="s">
        <v>2508</v>
      </c>
      <c r="E5022" s="31">
        <v>4</v>
      </c>
      <c r="F5022" s="31" t="s">
        <v>2563</v>
      </c>
      <c r="G5022" s="31">
        <v>11</v>
      </c>
      <c r="H5022" s="31" t="s">
        <v>33</v>
      </c>
      <c r="I5022" s="32">
        <v>6</v>
      </c>
      <c r="J5022" s="83" t="s">
        <v>48</v>
      </c>
      <c r="K5022" s="98">
        <v>300</v>
      </c>
      <c r="L5022" s="98">
        <v>500</v>
      </c>
      <c r="M5022" s="98">
        <f>K5022-L5022</f>
        <v>-200</v>
      </c>
      <c r="N5022" s="83" t="s">
        <v>4746</v>
      </c>
      <c r="O5022" s="98">
        <v>300000</v>
      </c>
      <c r="P5022" s="81"/>
      <c r="Q5022" s="33"/>
      <c r="R5022" s="39" t="s">
        <v>2511</v>
      </c>
    </row>
    <row r="5023" spans="1:18" ht="18" customHeight="1" x14ac:dyDescent="0.15">
      <c r="A5023" s="30">
        <v>10</v>
      </c>
      <c r="B5023" s="31" t="s">
        <v>2023</v>
      </c>
      <c r="C5023" s="31">
        <v>7</v>
      </c>
      <c r="D5023" s="31" t="s">
        <v>2508</v>
      </c>
      <c r="E5023" s="31">
        <v>4</v>
      </c>
      <c r="F5023" s="31" t="s">
        <v>2563</v>
      </c>
      <c r="G5023" s="32">
        <v>12</v>
      </c>
      <c r="H5023" s="32" t="s">
        <v>36</v>
      </c>
      <c r="I5023" s="32"/>
      <c r="J5023" s="83"/>
      <c r="K5023" s="98"/>
      <c r="L5023" s="98"/>
      <c r="M5023" s="98"/>
      <c r="N5023" s="83"/>
      <c r="O5023" s="33"/>
      <c r="P5023" s="81"/>
      <c r="Q5023" s="33"/>
      <c r="R5023" s="39" t="s">
        <v>2511</v>
      </c>
    </row>
    <row r="5024" spans="1:18" ht="18" customHeight="1" x14ac:dyDescent="0.15">
      <c r="A5024" s="30">
        <v>10</v>
      </c>
      <c r="B5024" s="31" t="s">
        <v>2023</v>
      </c>
      <c r="C5024" s="31">
        <v>7</v>
      </c>
      <c r="D5024" s="31" t="s">
        <v>2508</v>
      </c>
      <c r="E5024" s="31">
        <v>4</v>
      </c>
      <c r="F5024" s="31" t="s">
        <v>2563</v>
      </c>
      <c r="G5024" s="31">
        <v>12</v>
      </c>
      <c r="H5024" s="31" t="s">
        <v>36</v>
      </c>
      <c r="I5024" s="32">
        <v>3</v>
      </c>
      <c r="J5024" s="83" t="s">
        <v>6</v>
      </c>
      <c r="K5024" s="98">
        <v>30</v>
      </c>
      <c r="L5024" s="98">
        <v>30</v>
      </c>
      <c r="M5024" s="98">
        <f t="shared" ref="M5024:M5025" si="322">K5024-L5024</f>
        <v>0</v>
      </c>
      <c r="N5024" s="83" t="s">
        <v>2569</v>
      </c>
      <c r="O5024" s="98">
        <v>30000</v>
      </c>
      <c r="P5024" s="81"/>
      <c r="Q5024" s="33"/>
      <c r="R5024" s="39" t="s">
        <v>2511</v>
      </c>
    </row>
    <row r="5025" spans="1:18" ht="18" customHeight="1" x14ac:dyDescent="0.15">
      <c r="A5025" s="30">
        <v>10</v>
      </c>
      <c r="B5025" s="31" t="s">
        <v>2023</v>
      </c>
      <c r="C5025" s="31">
        <v>7</v>
      </c>
      <c r="D5025" s="31" t="s">
        <v>2508</v>
      </c>
      <c r="E5025" s="31">
        <v>4</v>
      </c>
      <c r="F5025" s="31" t="s">
        <v>2563</v>
      </c>
      <c r="G5025" s="31">
        <v>12</v>
      </c>
      <c r="H5025" s="31" t="s">
        <v>36</v>
      </c>
      <c r="I5025" s="32">
        <v>11</v>
      </c>
      <c r="J5025" s="83" t="s">
        <v>38</v>
      </c>
      <c r="K5025" s="98">
        <v>99</v>
      </c>
      <c r="L5025" s="98">
        <v>99</v>
      </c>
      <c r="M5025" s="98">
        <f t="shared" si="322"/>
        <v>0</v>
      </c>
      <c r="N5025" s="83" t="s">
        <v>4747</v>
      </c>
      <c r="O5025" s="98">
        <v>99000</v>
      </c>
      <c r="P5025" s="81"/>
      <c r="Q5025" s="33"/>
      <c r="R5025" s="39" t="s">
        <v>2511</v>
      </c>
    </row>
    <row r="5026" spans="1:18" ht="18" customHeight="1" x14ac:dyDescent="0.15">
      <c r="A5026" s="30">
        <v>10</v>
      </c>
      <c r="B5026" s="31" t="s">
        <v>2023</v>
      </c>
      <c r="C5026" s="31">
        <v>7</v>
      </c>
      <c r="D5026" s="31" t="s">
        <v>2508</v>
      </c>
      <c r="E5026" s="31">
        <v>4</v>
      </c>
      <c r="F5026" s="31" t="s">
        <v>2563</v>
      </c>
      <c r="G5026" s="32">
        <v>13</v>
      </c>
      <c r="H5026" s="32" t="s">
        <v>39</v>
      </c>
      <c r="I5026" s="32"/>
      <c r="J5026" s="83"/>
      <c r="K5026" s="98"/>
      <c r="L5026" s="98"/>
      <c r="M5026" s="98"/>
      <c r="N5026" s="83"/>
      <c r="O5026" s="33"/>
      <c r="P5026" s="81"/>
      <c r="Q5026" s="33"/>
      <c r="R5026" s="39" t="s">
        <v>2511</v>
      </c>
    </row>
    <row r="5027" spans="1:18" ht="18" customHeight="1" x14ac:dyDescent="0.15">
      <c r="A5027" s="30">
        <v>10</v>
      </c>
      <c r="B5027" s="31" t="s">
        <v>2023</v>
      </c>
      <c r="C5027" s="31">
        <v>7</v>
      </c>
      <c r="D5027" s="31" t="s">
        <v>2508</v>
      </c>
      <c r="E5027" s="31">
        <v>4</v>
      </c>
      <c r="F5027" s="31" t="s">
        <v>2563</v>
      </c>
      <c r="G5027" s="31">
        <v>13</v>
      </c>
      <c r="H5027" s="31" t="s">
        <v>39</v>
      </c>
      <c r="I5027" s="32">
        <v>21</v>
      </c>
      <c r="J5027" s="83" t="s">
        <v>117</v>
      </c>
      <c r="K5027" s="98">
        <v>110</v>
      </c>
      <c r="L5027" s="98">
        <v>0</v>
      </c>
      <c r="M5027" s="98">
        <f>K5027-L5027</f>
        <v>110</v>
      </c>
      <c r="N5027" s="83" t="s">
        <v>4748</v>
      </c>
      <c r="O5027" s="98">
        <v>109440</v>
      </c>
      <c r="P5027" s="81"/>
      <c r="Q5027" s="33"/>
      <c r="R5027" s="39" t="s">
        <v>2511</v>
      </c>
    </row>
    <row r="5028" spans="1:18" ht="18" customHeight="1" x14ac:dyDescent="0.15">
      <c r="A5028" s="30">
        <v>10</v>
      </c>
      <c r="B5028" s="31" t="s">
        <v>2023</v>
      </c>
      <c r="C5028" s="31">
        <v>7</v>
      </c>
      <c r="D5028" s="31" t="s">
        <v>2508</v>
      </c>
      <c r="E5028" s="31">
        <v>4</v>
      </c>
      <c r="F5028" s="31" t="s">
        <v>2563</v>
      </c>
      <c r="G5028" s="32">
        <v>14</v>
      </c>
      <c r="H5028" s="32" t="s">
        <v>40</v>
      </c>
      <c r="I5028" s="32"/>
      <c r="J5028" s="83"/>
      <c r="K5028" s="98"/>
      <c r="L5028" s="98"/>
      <c r="M5028" s="98"/>
      <c r="N5028" s="83"/>
      <c r="O5028" s="33"/>
      <c r="P5028" s="81"/>
      <c r="Q5028" s="33"/>
      <c r="R5028" s="39" t="s">
        <v>2511</v>
      </c>
    </row>
    <row r="5029" spans="1:18" ht="18" customHeight="1" x14ac:dyDescent="0.15">
      <c r="A5029" s="30">
        <v>10</v>
      </c>
      <c r="B5029" s="31" t="s">
        <v>2023</v>
      </c>
      <c r="C5029" s="31">
        <v>7</v>
      </c>
      <c r="D5029" s="31" t="s">
        <v>2508</v>
      </c>
      <c r="E5029" s="31">
        <v>4</v>
      </c>
      <c r="F5029" s="31" t="s">
        <v>2563</v>
      </c>
      <c r="G5029" s="31">
        <v>14</v>
      </c>
      <c r="H5029" s="31" t="s">
        <v>40</v>
      </c>
      <c r="I5029" s="32">
        <v>1</v>
      </c>
      <c r="J5029" s="83" t="s">
        <v>41</v>
      </c>
      <c r="K5029" s="98">
        <v>10</v>
      </c>
      <c r="L5029" s="98">
        <v>10</v>
      </c>
      <c r="M5029" s="98">
        <f t="shared" ref="M5029:M5030" si="323">K5029-L5029</f>
        <v>0</v>
      </c>
      <c r="N5029" s="83" t="s">
        <v>2570</v>
      </c>
      <c r="O5029" s="98">
        <v>10000</v>
      </c>
      <c r="P5029" s="81"/>
      <c r="Q5029" s="33"/>
      <c r="R5029" s="39" t="s">
        <v>2511</v>
      </c>
    </row>
    <row r="5030" spans="1:18" ht="18" customHeight="1" x14ac:dyDescent="0.15">
      <c r="A5030" s="30">
        <v>10</v>
      </c>
      <c r="B5030" s="31" t="s">
        <v>2023</v>
      </c>
      <c r="C5030" s="31">
        <v>7</v>
      </c>
      <c r="D5030" s="31" t="s">
        <v>2508</v>
      </c>
      <c r="E5030" s="31">
        <v>4</v>
      </c>
      <c r="F5030" s="31" t="s">
        <v>2563</v>
      </c>
      <c r="G5030" s="31">
        <v>14</v>
      </c>
      <c r="H5030" s="31" t="s">
        <v>40</v>
      </c>
      <c r="I5030" s="32">
        <v>11</v>
      </c>
      <c r="J5030" s="83" t="s">
        <v>1421</v>
      </c>
      <c r="K5030" s="98">
        <v>100</v>
      </c>
      <c r="L5030" s="98">
        <v>100</v>
      </c>
      <c r="M5030" s="98">
        <f t="shared" si="323"/>
        <v>0</v>
      </c>
      <c r="N5030" s="83" t="s">
        <v>2571</v>
      </c>
      <c r="O5030" s="98">
        <v>100000</v>
      </c>
      <c r="P5030" s="81"/>
      <c r="Q5030" s="33"/>
      <c r="R5030" s="39" t="s">
        <v>2511</v>
      </c>
    </row>
    <row r="5031" spans="1:18" ht="18" customHeight="1" x14ac:dyDescent="0.15">
      <c r="A5031" s="30">
        <v>10</v>
      </c>
      <c r="B5031" s="31" t="s">
        <v>2023</v>
      </c>
      <c r="C5031" s="31">
        <v>7</v>
      </c>
      <c r="D5031" s="31" t="s">
        <v>2508</v>
      </c>
      <c r="E5031" s="31">
        <v>4</v>
      </c>
      <c r="F5031" s="31" t="s">
        <v>2563</v>
      </c>
      <c r="G5031" s="32">
        <v>15</v>
      </c>
      <c r="H5031" s="32" t="s">
        <v>50</v>
      </c>
      <c r="I5031" s="32"/>
      <c r="J5031" s="83"/>
      <c r="K5031" s="98"/>
      <c r="L5031" s="98"/>
      <c r="M5031" s="98"/>
      <c r="N5031" s="83"/>
      <c r="O5031" s="33"/>
      <c r="P5031" s="81"/>
      <c r="Q5031" s="33"/>
      <c r="R5031" s="39" t="s">
        <v>2511</v>
      </c>
    </row>
    <row r="5032" spans="1:18" ht="18" customHeight="1" x14ac:dyDescent="0.15">
      <c r="A5032" s="30">
        <v>10</v>
      </c>
      <c r="B5032" s="31" t="s">
        <v>2023</v>
      </c>
      <c r="C5032" s="31">
        <v>7</v>
      </c>
      <c r="D5032" s="31" t="s">
        <v>2508</v>
      </c>
      <c r="E5032" s="31">
        <v>4</v>
      </c>
      <c r="F5032" s="31" t="s">
        <v>2563</v>
      </c>
      <c r="G5032" s="31">
        <v>15</v>
      </c>
      <c r="H5032" s="31" t="s">
        <v>50</v>
      </c>
      <c r="I5032" s="32">
        <v>1</v>
      </c>
      <c r="J5032" s="83" t="s">
        <v>51</v>
      </c>
      <c r="K5032" s="98">
        <v>500</v>
      </c>
      <c r="L5032" s="98">
        <v>500</v>
      </c>
      <c r="M5032" s="98">
        <f>K5032-L5032</f>
        <v>0</v>
      </c>
      <c r="N5032" s="83" t="s">
        <v>2572</v>
      </c>
      <c r="O5032" s="98">
        <v>500000</v>
      </c>
      <c r="P5032" s="81"/>
      <c r="Q5032" s="33"/>
      <c r="R5032" s="39" t="s">
        <v>2511</v>
      </c>
    </row>
    <row r="5033" spans="1:18" ht="18" customHeight="1" x14ac:dyDescent="0.15">
      <c r="A5033" s="30">
        <v>10</v>
      </c>
      <c r="B5033" s="31" t="s">
        <v>2023</v>
      </c>
      <c r="C5033" s="31">
        <v>7</v>
      </c>
      <c r="D5033" s="31" t="s">
        <v>2508</v>
      </c>
      <c r="E5033" s="31">
        <v>4</v>
      </c>
      <c r="F5033" s="31" t="s">
        <v>2563</v>
      </c>
      <c r="G5033" s="32">
        <v>16</v>
      </c>
      <c r="H5033" s="32" t="s">
        <v>52</v>
      </c>
      <c r="I5033" s="32"/>
      <c r="J5033" s="83"/>
      <c r="K5033" s="98"/>
      <c r="L5033" s="98"/>
      <c r="M5033" s="98"/>
      <c r="N5033" s="83"/>
      <c r="O5033" s="33"/>
      <c r="P5033" s="81"/>
      <c r="Q5033" s="33"/>
      <c r="R5033" s="39" t="s">
        <v>2511</v>
      </c>
    </row>
    <row r="5034" spans="1:18" ht="18" customHeight="1" x14ac:dyDescent="0.15">
      <c r="A5034" s="30">
        <v>10</v>
      </c>
      <c r="B5034" s="31" t="s">
        <v>2023</v>
      </c>
      <c r="C5034" s="31">
        <v>7</v>
      </c>
      <c r="D5034" s="31" t="s">
        <v>2508</v>
      </c>
      <c r="E5034" s="31">
        <v>4</v>
      </c>
      <c r="F5034" s="31" t="s">
        <v>2563</v>
      </c>
      <c r="G5034" s="31">
        <v>16</v>
      </c>
      <c r="H5034" s="31" t="s">
        <v>52</v>
      </c>
      <c r="I5034" s="32">
        <v>1</v>
      </c>
      <c r="J5034" s="83" t="s">
        <v>53</v>
      </c>
      <c r="K5034" s="98">
        <v>50</v>
      </c>
      <c r="L5034" s="98">
        <v>50</v>
      </c>
      <c r="M5034" s="98">
        <f>K5034-L5034</f>
        <v>0</v>
      </c>
      <c r="N5034" s="83" t="s">
        <v>2573</v>
      </c>
      <c r="O5034" s="98">
        <v>50000</v>
      </c>
      <c r="P5034" s="81"/>
      <c r="Q5034" s="33"/>
      <c r="R5034" s="39" t="s">
        <v>2511</v>
      </c>
    </row>
    <row r="5035" spans="1:18" ht="18" customHeight="1" x14ac:dyDescent="0.15">
      <c r="A5035" s="30">
        <v>10</v>
      </c>
      <c r="B5035" s="31" t="s">
        <v>2023</v>
      </c>
      <c r="C5035" s="31">
        <v>7</v>
      </c>
      <c r="D5035" s="31" t="s">
        <v>2508</v>
      </c>
      <c r="E5035" s="31">
        <v>4</v>
      </c>
      <c r="F5035" s="31" t="s">
        <v>2563</v>
      </c>
      <c r="G5035" s="32">
        <v>19</v>
      </c>
      <c r="H5035" s="32" t="s">
        <v>42</v>
      </c>
      <c r="I5035" s="32"/>
      <c r="J5035" s="83"/>
      <c r="K5035" s="98"/>
      <c r="L5035" s="98"/>
      <c r="M5035" s="98"/>
      <c r="N5035" s="83"/>
      <c r="O5035" s="33"/>
      <c r="P5035" s="81"/>
      <c r="Q5035" s="33"/>
      <c r="R5035" s="39" t="s">
        <v>2511</v>
      </c>
    </row>
    <row r="5036" spans="1:18" ht="18" customHeight="1" x14ac:dyDescent="0.15">
      <c r="A5036" s="30">
        <v>10</v>
      </c>
      <c r="B5036" s="31" t="s">
        <v>2023</v>
      </c>
      <c r="C5036" s="31">
        <v>7</v>
      </c>
      <c r="D5036" s="31" t="s">
        <v>2508</v>
      </c>
      <c r="E5036" s="31">
        <v>4</v>
      </c>
      <c r="F5036" s="31" t="s">
        <v>2563</v>
      </c>
      <c r="G5036" s="31">
        <v>19</v>
      </c>
      <c r="H5036" s="31" t="s">
        <v>42</v>
      </c>
      <c r="I5036" s="32">
        <v>31</v>
      </c>
      <c r="J5036" s="83" t="s">
        <v>386</v>
      </c>
      <c r="K5036" s="98">
        <v>108</v>
      </c>
      <c r="L5036" s="98">
        <v>144</v>
      </c>
      <c r="M5036" s="98">
        <f>K5036-L5036</f>
        <v>-36</v>
      </c>
      <c r="N5036" s="83" t="s">
        <v>2574</v>
      </c>
      <c r="O5036" s="98"/>
      <c r="P5036" s="81"/>
      <c r="Q5036" s="33"/>
      <c r="R5036" s="39" t="s">
        <v>2511</v>
      </c>
    </row>
    <row r="5037" spans="1:18" ht="18" customHeight="1" x14ac:dyDescent="0.15">
      <c r="A5037" s="30">
        <v>10</v>
      </c>
      <c r="B5037" s="31" t="s">
        <v>2023</v>
      </c>
      <c r="C5037" s="31">
        <v>7</v>
      </c>
      <c r="D5037" s="31" t="s">
        <v>2508</v>
      </c>
      <c r="E5037" s="31">
        <v>4</v>
      </c>
      <c r="F5037" s="31" t="s">
        <v>2563</v>
      </c>
      <c r="G5037" s="31">
        <v>19</v>
      </c>
      <c r="H5037" s="31" t="s">
        <v>42</v>
      </c>
      <c r="I5037" s="31">
        <v>31</v>
      </c>
      <c r="J5037" s="84" t="s">
        <v>386</v>
      </c>
      <c r="K5037" s="98"/>
      <c r="L5037" s="98"/>
      <c r="M5037" s="98"/>
      <c r="N5037" s="83" t="s">
        <v>3921</v>
      </c>
      <c r="O5037" s="98">
        <v>108000</v>
      </c>
      <c r="P5037" s="81"/>
      <c r="Q5037" s="33"/>
      <c r="R5037" s="39" t="s">
        <v>2511</v>
      </c>
    </row>
    <row r="5038" spans="1:18" ht="18" customHeight="1" x14ac:dyDescent="0.15">
      <c r="A5038" s="30">
        <v>10</v>
      </c>
      <c r="B5038" s="31" t="s">
        <v>2023</v>
      </c>
      <c r="C5038" s="31">
        <v>7</v>
      </c>
      <c r="D5038" s="31" t="s">
        <v>2508</v>
      </c>
      <c r="E5038" s="31">
        <v>4</v>
      </c>
      <c r="F5038" s="31" t="s">
        <v>2563</v>
      </c>
      <c r="G5038" s="31">
        <v>19</v>
      </c>
      <c r="H5038" s="31" t="s">
        <v>42</v>
      </c>
      <c r="I5038" s="32">
        <v>41</v>
      </c>
      <c r="J5038" s="83" t="s">
        <v>200</v>
      </c>
      <c r="K5038" s="98">
        <v>10</v>
      </c>
      <c r="L5038" s="98">
        <v>10</v>
      </c>
      <c r="M5038" s="98">
        <f>K5038-L5038</f>
        <v>0</v>
      </c>
      <c r="N5038" s="83" t="s">
        <v>2575</v>
      </c>
      <c r="O5038" s="98">
        <v>10000</v>
      </c>
      <c r="P5038" s="81"/>
      <c r="Q5038" s="33"/>
      <c r="R5038" s="39" t="s">
        <v>2511</v>
      </c>
    </row>
    <row r="5039" spans="1:18" s="6" customFormat="1" ht="18" customHeight="1" x14ac:dyDescent="0.15">
      <c r="A5039" s="13">
        <v>10</v>
      </c>
      <c r="B5039" s="14" t="s">
        <v>3104</v>
      </c>
      <c r="C5039" s="19">
        <v>7</v>
      </c>
      <c r="D5039" s="14" t="s">
        <v>2508</v>
      </c>
      <c r="E5039" s="20">
        <v>5</v>
      </c>
      <c r="F5039" s="21" t="s">
        <v>3125</v>
      </c>
      <c r="G5039" s="20"/>
      <c r="H5039" s="21"/>
      <c r="I5039" s="20"/>
      <c r="J5039" s="20"/>
      <c r="K5039" s="22">
        <f>IF(C5039="",SUMIFS($K5040:$K$6096,$A5040:$A$6096,A5039,$E5040:$E$6096,""),IF(E5039="",SUMIFS($K5040:$K$6096,$A5040:$A$6096,A5039,$C5040:$C$6096,C5039,$G5040:$G$6096,""),IF(G5039="",SUMIFS($K5040:$K$6096,$A5040:$A$6096,A5039,$C5040:$C$6096,C5039,$E5040:$E$6096,E5039,$R5040:$R$6096,R5039),IF(I5039="",SUMIFS($K5040:$K$6096,$A5040:$A$6096,A5039,$C5040:$C$6096,C5039,$E5040:$E$6096,E5039,$G5040:$G$6096,G5039,$R5040:$R$6096,R5039),0))))</f>
        <v>14761</v>
      </c>
      <c r="L5039" s="22">
        <f>IF(C5039="",SUMIFS($L5040:$L$6096,$A5040:$A$6096,A5039,$E5040:$E$6096,""),IF(E5039="",SUMIFS($L5040:$L$6096,$A5040:$A$6096,A5039,$C5040:$C$6096,C5039,$G5040:$G$6096,""),IF(G5039="",SUMIFS($L5040:$L$6096,$A5040:$A$6096,A5039,$C5040:$C$6096,C5039,$E5040:$E$6096,E5039,$R5040:$R$6096,R5039),IF(I5039="",SUMIFS($L5040:$L$6096,$A5040:$A$6096,A5039,$C5040:$C$6096,C5039,$E5040:$E$6096,E5039,$G5040:$G$6096,G5039,$R5040:$R$6096,R5039),0))))</f>
        <v>14637</v>
      </c>
      <c r="M5039" s="22">
        <f t="shared" ref="M5039" si="324">K5039-L5039</f>
        <v>124</v>
      </c>
      <c r="N5039" s="77"/>
      <c r="O5039" s="23"/>
      <c r="P5039" s="60"/>
      <c r="Q5039" s="73">
        <f>IF(C5039="",SUMIFS($Q5040:$Q$6096,$A5040:$A$6096,A5039,$E5040:$E$6096,""),IF(E5039="",SUMIFS($Q5040:$Q$6096,$A5040:$A$6096,A5039,$C5040:$C$6096,C5039,$G5040:$G$6096,""),IF(G5039="",SUMIFS($Q5040:$Q$6096,$A5040:$A$6096,A5039,$C5040:$C$6096,C5039,$E5040:$E$6096,E5039,$R5040:$R$6096,R5039),IF(I5039="",SUMIFS($Q5040:$Q$6096,$A5040:$A$6096,A5039,$C5040:$C$6096,C5039,$E5040:$E$6096,E5039,$G5040:$G$6096,G5039,$R5040:$R$6096,R5039),0))))</f>
        <v>288</v>
      </c>
      <c r="R5039" s="61" t="s">
        <v>3121</v>
      </c>
    </row>
    <row r="5040" spans="1:18" ht="18" customHeight="1" x14ac:dyDescent="0.15">
      <c r="A5040" s="30">
        <v>10</v>
      </c>
      <c r="B5040" s="31" t="s">
        <v>2023</v>
      </c>
      <c r="C5040" s="31">
        <v>7</v>
      </c>
      <c r="D5040" s="31" t="s">
        <v>2508</v>
      </c>
      <c r="E5040" s="31">
        <v>5</v>
      </c>
      <c r="F5040" s="31" t="s">
        <v>2576</v>
      </c>
      <c r="G5040" s="32">
        <v>2</v>
      </c>
      <c r="H5040" s="32" t="s">
        <v>20</v>
      </c>
      <c r="I5040" s="32"/>
      <c r="J5040" s="83"/>
      <c r="K5040" s="98"/>
      <c r="L5040" s="98"/>
      <c r="M5040" s="98"/>
      <c r="N5040" s="83"/>
      <c r="O5040" s="33"/>
      <c r="P5040" s="81" t="s">
        <v>2936</v>
      </c>
      <c r="Q5040" s="33">
        <v>100</v>
      </c>
      <c r="R5040" s="39" t="s">
        <v>2511</v>
      </c>
    </row>
    <row r="5041" spans="1:18" ht="18" customHeight="1" x14ac:dyDescent="0.15">
      <c r="A5041" s="30">
        <v>10</v>
      </c>
      <c r="B5041" s="31" t="s">
        <v>2023</v>
      </c>
      <c r="C5041" s="31">
        <v>7</v>
      </c>
      <c r="D5041" s="31" t="s">
        <v>2508</v>
      </c>
      <c r="E5041" s="31">
        <v>5</v>
      </c>
      <c r="F5041" s="31" t="s">
        <v>2576</v>
      </c>
      <c r="G5041" s="31">
        <v>2</v>
      </c>
      <c r="H5041" s="31" t="s">
        <v>20</v>
      </c>
      <c r="I5041" s="32">
        <v>3</v>
      </c>
      <c r="J5041" s="83" t="s">
        <v>21</v>
      </c>
      <c r="K5041" s="98">
        <v>2053</v>
      </c>
      <c r="L5041" s="98">
        <v>2232</v>
      </c>
      <c r="M5041" s="98">
        <f>K5041-L5041</f>
        <v>-179</v>
      </c>
      <c r="N5041" s="83" t="s">
        <v>70</v>
      </c>
      <c r="O5041" s="98">
        <v>2052300</v>
      </c>
      <c r="P5041" s="81" t="s">
        <v>4942</v>
      </c>
      <c r="Q5041" s="33">
        <v>8</v>
      </c>
      <c r="R5041" s="39" t="s">
        <v>2511</v>
      </c>
    </row>
    <row r="5042" spans="1:18" ht="18" customHeight="1" x14ac:dyDescent="0.15">
      <c r="A5042" s="30">
        <v>10</v>
      </c>
      <c r="B5042" s="31" t="s">
        <v>2023</v>
      </c>
      <c r="C5042" s="31">
        <v>7</v>
      </c>
      <c r="D5042" s="31" t="s">
        <v>2508</v>
      </c>
      <c r="E5042" s="31">
        <v>5</v>
      </c>
      <c r="F5042" s="31" t="s">
        <v>2576</v>
      </c>
      <c r="G5042" s="32">
        <v>3</v>
      </c>
      <c r="H5042" s="32" t="s">
        <v>22</v>
      </c>
      <c r="I5042" s="32"/>
      <c r="J5042" s="83"/>
      <c r="K5042" s="98"/>
      <c r="L5042" s="98"/>
      <c r="M5042" s="98"/>
      <c r="N5042" s="83"/>
      <c r="O5042" s="33"/>
      <c r="P5042" s="81" t="s">
        <v>4943</v>
      </c>
      <c r="Q5042" s="33"/>
      <c r="R5042" s="39" t="s">
        <v>2511</v>
      </c>
    </row>
    <row r="5043" spans="1:18" ht="18" customHeight="1" x14ac:dyDescent="0.15">
      <c r="A5043" s="30">
        <v>10</v>
      </c>
      <c r="B5043" s="31" t="s">
        <v>2023</v>
      </c>
      <c r="C5043" s="31">
        <v>7</v>
      </c>
      <c r="D5043" s="31" t="s">
        <v>2508</v>
      </c>
      <c r="E5043" s="31">
        <v>5</v>
      </c>
      <c r="F5043" s="31" t="s">
        <v>2576</v>
      </c>
      <c r="G5043" s="31">
        <v>3</v>
      </c>
      <c r="H5043" s="31" t="s">
        <v>22</v>
      </c>
      <c r="I5043" s="32">
        <v>32</v>
      </c>
      <c r="J5043" s="83" t="s">
        <v>139</v>
      </c>
      <c r="K5043" s="98">
        <v>234</v>
      </c>
      <c r="L5043" s="98">
        <v>0</v>
      </c>
      <c r="M5043" s="98">
        <f t="shared" ref="M5043:M5046" si="325">K5043-L5043</f>
        <v>234</v>
      </c>
      <c r="N5043" s="83" t="s">
        <v>70</v>
      </c>
      <c r="O5043" s="98">
        <v>234000</v>
      </c>
      <c r="P5043" s="81" t="s">
        <v>2938</v>
      </c>
      <c r="Q5043" s="33">
        <v>30</v>
      </c>
      <c r="R5043" s="39" t="s">
        <v>2511</v>
      </c>
    </row>
    <row r="5044" spans="1:18" ht="18" customHeight="1" x14ac:dyDescent="0.15">
      <c r="A5044" s="30">
        <v>10</v>
      </c>
      <c r="B5044" s="31" t="s">
        <v>2023</v>
      </c>
      <c r="C5044" s="31">
        <v>7</v>
      </c>
      <c r="D5044" s="31" t="s">
        <v>2508</v>
      </c>
      <c r="E5044" s="31">
        <v>5</v>
      </c>
      <c r="F5044" s="31" t="s">
        <v>2576</v>
      </c>
      <c r="G5044" s="31">
        <v>3</v>
      </c>
      <c r="H5044" s="31" t="s">
        <v>22</v>
      </c>
      <c r="I5044" s="32">
        <v>39</v>
      </c>
      <c r="J5044" s="83" t="s">
        <v>26</v>
      </c>
      <c r="K5044" s="98">
        <v>439</v>
      </c>
      <c r="L5044" s="98">
        <v>480</v>
      </c>
      <c r="M5044" s="98">
        <f t="shared" si="325"/>
        <v>-41</v>
      </c>
      <c r="N5044" s="83" t="s">
        <v>70</v>
      </c>
      <c r="O5044" s="98">
        <v>438620</v>
      </c>
      <c r="P5044" s="81" t="s">
        <v>8</v>
      </c>
      <c r="Q5044" s="33">
        <v>150</v>
      </c>
      <c r="R5044" s="39" t="s">
        <v>2511</v>
      </c>
    </row>
    <row r="5045" spans="1:18" ht="18" customHeight="1" x14ac:dyDescent="0.15">
      <c r="A5045" s="30">
        <v>10</v>
      </c>
      <c r="B5045" s="31" t="s">
        <v>2023</v>
      </c>
      <c r="C5045" s="31">
        <v>7</v>
      </c>
      <c r="D5045" s="31" t="s">
        <v>2508</v>
      </c>
      <c r="E5045" s="31">
        <v>5</v>
      </c>
      <c r="F5045" s="31" t="s">
        <v>2576</v>
      </c>
      <c r="G5045" s="31">
        <v>3</v>
      </c>
      <c r="H5045" s="31" t="s">
        <v>22</v>
      </c>
      <c r="I5045" s="32">
        <v>40</v>
      </c>
      <c r="J5045" s="83" t="s">
        <v>27</v>
      </c>
      <c r="K5045" s="98">
        <v>313</v>
      </c>
      <c r="L5045" s="98">
        <v>332</v>
      </c>
      <c r="M5045" s="98">
        <f t="shared" si="325"/>
        <v>-19</v>
      </c>
      <c r="N5045" s="83" t="s">
        <v>70</v>
      </c>
      <c r="O5045" s="98">
        <v>312094</v>
      </c>
      <c r="P5045" s="81"/>
      <c r="Q5045" s="33"/>
      <c r="R5045" s="39" t="s">
        <v>2511</v>
      </c>
    </row>
    <row r="5046" spans="1:18" ht="18" customHeight="1" x14ac:dyDescent="0.15">
      <c r="A5046" s="30">
        <v>10</v>
      </c>
      <c r="B5046" s="31" t="s">
        <v>2023</v>
      </c>
      <c r="C5046" s="31">
        <v>7</v>
      </c>
      <c r="D5046" s="31" t="s">
        <v>2508</v>
      </c>
      <c r="E5046" s="31">
        <v>5</v>
      </c>
      <c r="F5046" s="31" t="s">
        <v>2576</v>
      </c>
      <c r="G5046" s="31">
        <v>3</v>
      </c>
      <c r="H5046" s="31" t="s">
        <v>22</v>
      </c>
      <c r="I5046" s="32">
        <v>41</v>
      </c>
      <c r="J5046" s="83" t="s">
        <v>75</v>
      </c>
      <c r="K5046" s="98">
        <v>51</v>
      </c>
      <c r="L5046" s="98">
        <v>37</v>
      </c>
      <c r="M5046" s="98">
        <f t="shared" si="325"/>
        <v>14</v>
      </c>
      <c r="N5046" s="83" t="s">
        <v>70</v>
      </c>
      <c r="O5046" s="98">
        <v>51000</v>
      </c>
      <c r="P5046" s="81"/>
      <c r="Q5046" s="33"/>
      <c r="R5046" s="39" t="s">
        <v>2511</v>
      </c>
    </row>
    <row r="5047" spans="1:18" ht="18" customHeight="1" x14ac:dyDescent="0.15">
      <c r="A5047" s="30">
        <v>10</v>
      </c>
      <c r="B5047" s="31" t="s">
        <v>2023</v>
      </c>
      <c r="C5047" s="31">
        <v>7</v>
      </c>
      <c r="D5047" s="31" t="s">
        <v>2508</v>
      </c>
      <c r="E5047" s="31">
        <v>5</v>
      </c>
      <c r="F5047" s="31" t="s">
        <v>2576</v>
      </c>
      <c r="G5047" s="32">
        <v>4</v>
      </c>
      <c r="H5047" s="32" t="s">
        <v>28</v>
      </c>
      <c r="I5047" s="32"/>
      <c r="J5047" s="83"/>
      <c r="K5047" s="98"/>
      <c r="L5047" s="98"/>
      <c r="M5047" s="98"/>
      <c r="N5047" s="83"/>
      <c r="O5047" s="33"/>
      <c r="P5047" s="81"/>
      <c r="Q5047" s="33"/>
      <c r="R5047" s="39" t="s">
        <v>2511</v>
      </c>
    </row>
    <row r="5048" spans="1:18" ht="18" customHeight="1" x14ac:dyDescent="0.15">
      <c r="A5048" s="30">
        <v>10</v>
      </c>
      <c r="B5048" s="31" t="s">
        <v>2023</v>
      </c>
      <c r="C5048" s="31">
        <v>7</v>
      </c>
      <c r="D5048" s="31" t="s">
        <v>2508</v>
      </c>
      <c r="E5048" s="31">
        <v>5</v>
      </c>
      <c r="F5048" s="31" t="s">
        <v>2576</v>
      </c>
      <c r="G5048" s="31">
        <v>4</v>
      </c>
      <c r="H5048" s="31" t="s">
        <v>28</v>
      </c>
      <c r="I5048" s="32">
        <v>31</v>
      </c>
      <c r="J5048" s="83" t="s">
        <v>29</v>
      </c>
      <c r="K5048" s="98">
        <v>621</v>
      </c>
      <c r="L5048" s="98">
        <v>680</v>
      </c>
      <c r="M5048" s="98">
        <f>K5048-L5048</f>
        <v>-59</v>
      </c>
      <c r="N5048" s="83" t="s">
        <v>70</v>
      </c>
      <c r="O5048" s="98">
        <v>620967</v>
      </c>
      <c r="P5048" s="81"/>
      <c r="Q5048" s="33"/>
      <c r="R5048" s="39" t="s">
        <v>2511</v>
      </c>
    </row>
    <row r="5049" spans="1:18" ht="18" customHeight="1" x14ac:dyDescent="0.15">
      <c r="A5049" s="30">
        <v>10</v>
      </c>
      <c r="B5049" s="31" t="s">
        <v>2023</v>
      </c>
      <c r="C5049" s="31">
        <v>7</v>
      </c>
      <c r="D5049" s="31" t="s">
        <v>2508</v>
      </c>
      <c r="E5049" s="31">
        <v>5</v>
      </c>
      <c r="F5049" s="31" t="s">
        <v>2576</v>
      </c>
      <c r="G5049" s="32">
        <v>7</v>
      </c>
      <c r="H5049" s="32" t="s">
        <v>44</v>
      </c>
      <c r="I5049" s="32"/>
      <c r="J5049" s="83"/>
      <c r="K5049" s="98"/>
      <c r="L5049" s="98"/>
      <c r="M5049" s="98"/>
      <c r="N5049" s="83"/>
      <c r="O5049" s="33"/>
      <c r="P5049" s="81"/>
      <c r="Q5049" s="33"/>
      <c r="R5049" s="39" t="s">
        <v>2511</v>
      </c>
    </row>
    <row r="5050" spans="1:18" ht="18" customHeight="1" x14ac:dyDescent="0.15">
      <c r="A5050" s="30">
        <v>10</v>
      </c>
      <c r="B5050" s="31" t="s">
        <v>2023</v>
      </c>
      <c r="C5050" s="31">
        <v>7</v>
      </c>
      <c r="D5050" s="31" t="s">
        <v>2508</v>
      </c>
      <c r="E5050" s="31">
        <v>5</v>
      </c>
      <c r="F5050" s="31" t="s">
        <v>2576</v>
      </c>
      <c r="G5050" s="31">
        <v>7</v>
      </c>
      <c r="H5050" s="31" t="s">
        <v>44</v>
      </c>
      <c r="I5050" s="32">
        <v>31</v>
      </c>
      <c r="J5050" s="83" t="s">
        <v>2101</v>
      </c>
      <c r="K5050" s="98">
        <v>744</v>
      </c>
      <c r="L5050" s="98">
        <v>720</v>
      </c>
      <c r="M5050" s="98">
        <f>K5050-L5050</f>
        <v>24</v>
      </c>
      <c r="N5050" s="83" t="s">
        <v>3922</v>
      </c>
      <c r="O5050" s="98">
        <v>744000</v>
      </c>
      <c r="P5050" s="81"/>
      <c r="Q5050" s="33"/>
      <c r="R5050" s="39" t="s">
        <v>2511</v>
      </c>
    </row>
    <row r="5051" spans="1:18" ht="18" customHeight="1" x14ac:dyDescent="0.15">
      <c r="A5051" s="30">
        <v>10</v>
      </c>
      <c r="B5051" s="31" t="s">
        <v>2023</v>
      </c>
      <c r="C5051" s="31">
        <v>7</v>
      </c>
      <c r="D5051" s="31" t="s">
        <v>2508</v>
      </c>
      <c r="E5051" s="31">
        <v>5</v>
      </c>
      <c r="F5051" s="31" t="s">
        <v>2576</v>
      </c>
      <c r="G5051" s="32">
        <v>8</v>
      </c>
      <c r="H5051" s="32" t="s">
        <v>77</v>
      </c>
      <c r="I5051" s="32"/>
      <c r="J5051" s="83"/>
      <c r="K5051" s="98"/>
      <c r="L5051" s="98"/>
      <c r="M5051" s="98"/>
      <c r="N5051" s="83"/>
      <c r="O5051" s="33"/>
      <c r="P5051" s="81"/>
      <c r="Q5051" s="33"/>
      <c r="R5051" s="39" t="s">
        <v>2511</v>
      </c>
    </row>
    <row r="5052" spans="1:18" ht="18" customHeight="1" x14ac:dyDescent="0.15">
      <c r="A5052" s="30">
        <v>10</v>
      </c>
      <c r="B5052" s="31" t="s">
        <v>2023</v>
      </c>
      <c r="C5052" s="31">
        <v>7</v>
      </c>
      <c r="D5052" s="31" t="s">
        <v>2508</v>
      </c>
      <c r="E5052" s="31">
        <v>5</v>
      </c>
      <c r="F5052" s="31" t="s">
        <v>2576</v>
      </c>
      <c r="G5052" s="31">
        <v>8</v>
      </c>
      <c r="H5052" s="31" t="s">
        <v>77</v>
      </c>
      <c r="I5052" s="32">
        <v>1</v>
      </c>
      <c r="J5052" s="83" t="s">
        <v>2577</v>
      </c>
      <c r="K5052" s="98">
        <v>162</v>
      </c>
      <c r="L5052" s="98">
        <v>192</v>
      </c>
      <c r="M5052" s="98">
        <f>K5052-L5052</f>
        <v>-30</v>
      </c>
      <c r="N5052" s="83" t="s">
        <v>3923</v>
      </c>
      <c r="O5052" s="98">
        <v>32000</v>
      </c>
      <c r="P5052" s="81"/>
      <c r="Q5052" s="33"/>
      <c r="R5052" s="39" t="s">
        <v>2511</v>
      </c>
    </row>
    <row r="5053" spans="1:18" ht="18" customHeight="1" x14ac:dyDescent="0.15">
      <c r="A5053" s="30">
        <v>10</v>
      </c>
      <c r="B5053" s="31" t="s">
        <v>2023</v>
      </c>
      <c r="C5053" s="31">
        <v>7</v>
      </c>
      <c r="D5053" s="31" t="s">
        <v>2508</v>
      </c>
      <c r="E5053" s="31">
        <v>5</v>
      </c>
      <c r="F5053" s="31" t="s">
        <v>2576</v>
      </c>
      <c r="G5053" s="31">
        <v>8</v>
      </c>
      <c r="H5053" s="31" t="s">
        <v>77</v>
      </c>
      <c r="I5053" s="31">
        <v>1</v>
      </c>
      <c r="J5053" s="84" t="s">
        <v>2577</v>
      </c>
      <c r="K5053" s="98"/>
      <c r="L5053" s="98"/>
      <c r="M5053" s="98"/>
      <c r="N5053" s="83" t="s">
        <v>3924</v>
      </c>
      <c r="O5053" s="98">
        <v>10000</v>
      </c>
      <c r="P5053" s="81"/>
      <c r="Q5053" s="33"/>
      <c r="R5053" s="39" t="s">
        <v>2511</v>
      </c>
    </row>
    <row r="5054" spans="1:18" ht="18" customHeight="1" x14ac:dyDescent="0.15">
      <c r="A5054" s="30">
        <v>10</v>
      </c>
      <c r="B5054" s="31" t="s">
        <v>2023</v>
      </c>
      <c r="C5054" s="31">
        <v>7</v>
      </c>
      <c r="D5054" s="31" t="s">
        <v>2508</v>
      </c>
      <c r="E5054" s="31">
        <v>5</v>
      </c>
      <c r="F5054" s="31" t="s">
        <v>2576</v>
      </c>
      <c r="G5054" s="31">
        <v>8</v>
      </c>
      <c r="H5054" s="31" t="s">
        <v>77</v>
      </c>
      <c r="I5054" s="31">
        <v>1</v>
      </c>
      <c r="J5054" s="84" t="s">
        <v>2577</v>
      </c>
      <c r="K5054" s="98"/>
      <c r="L5054" s="98"/>
      <c r="M5054" s="98"/>
      <c r="N5054" s="83" t="s">
        <v>3925</v>
      </c>
      <c r="O5054" s="98">
        <v>40000</v>
      </c>
      <c r="P5054" s="81"/>
      <c r="Q5054" s="33"/>
      <c r="R5054" s="39" t="s">
        <v>2511</v>
      </c>
    </row>
    <row r="5055" spans="1:18" ht="18" customHeight="1" x14ac:dyDescent="0.15">
      <c r="A5055" s="30">
        <v>10</v>
      </c>
      <c r="B5055" s="31" t="s">
        <v>2023</v>
      </c>
      <c r="C5055" s="31">
        <v>7</v>
      </c>
      <c r="D5055" s="31" t="s">
        <v>2508</v>
      </c>
      <c r="E5055" s="31">
        <v>5</v>
      </c>
      <c r="F5055" s="31" t="s">
        <v>2576</v>
      </c>
      <c r="G5055" s="31">
        <v>8</v>
      </c>
      <c r="H5055" s="31" t="s">
        <v>77</v>
      </c>
      <c r="I5055" s="31">
        <v>1</v>
      </c>
      <c r="J5055" s="84" t="s">
        <v>2577</v>
      </c>
      <c r="K5055" s="98"/>
      <c r="L5055" s="98"/>
      <c r="M5055" s="98"/>
      <c r="N5055" s="83" t="s">
        <v>3926</v>
      </c>
      <c r="O5055" s="98">
        <v>40000</v>
      </c>
      <c r="P5055" s="81"/>
      <c r="Q5055" s="33"/>
      <c r="R5055" s="39" t="s">
        <v>2511</v>
      </c>
    </row>
    <row r="5056" spans="1:18" ht="18" customHeight="1" x14ac:dyDescent="0.15">
      <c r="A5056" s="30">
        <v>10</v>
      </c>
      <c r="B5056" s="31" t="s">
        <v>2023</v>
      </c>
      <c r="C5056" s="31">
        <v>7</v>
      </c>
      <c r="D5056" s="31" t="s">
        <v>2508</v>
      </c>
      <c r="E5056" s="31">
        <v>5</v>
      </c>
      <c r="F5056" s="31" t="s">
        <v>2576</v>
      </c>
      <c r="G5056" s="31">
        <v>8</v>
      </c>
      <c r="H5056" s="31" t="s">
        <v>77</v>
      </c>
      <c r="I5056" s="31">
        <v>1</v>
      </c>
      <c r="J5056" s="84" t="s">
        <v>2577</v>
      </c>
      <c r="K5056" s="98"/>
      <c r="L5056" s="98"/>
      <c r="M5056" s="98"/>
      <c r="N5056" s="83" t="s">
        <v>2578</v>
      </c>
      <c r="O5056" s="98">
        <v>20000</v>
      </c>
      <c r="P5056" s="81"/>
      <c r="Q5056" s="33"/>
      <c r="R5056" s="39" t="s">
        <v>2511</v>
      </c>
    </row>
    <row r="5057" spans="1:18" ht="18" customHeight="1" x14ac:dyDescent="0.15">
      <c r="A5057" s="30">
        <v>10</v>
      </c>
      <c r="B5057" s="31" t="s">
        <v>2023</v>
      </c>
      <c r="C5057" s="31">
        <v>7</v>
      </c>
      <c r="D5057" s="31" t="s">
        <v>2508</v>
      </c>
      <c r="E5057" s="31">
        <v>5</v>
      </c>
      <c r="F5057" s="31" t="s">
        <v>2576</v>
      </c>
      <c r="G5057" s="31">
        <v>8</v>
      </c>
      <c r="H5057" s="31" t="s">
        <v>77</v>
      </c>
      <c r="I5057" s="31">
        <v>1</v>
      </c>
      <c r="J5057" s="84" t="s">
        <v>2577</v>
      </c>
      <c r="K5057" s="98"/>
      <c r="L5057" s="98"/>
      <c r="M5057" s="98"/>
      <c r="N5057" s="83" t="s">
        <v>2577</v>
      </c>
      <c r="O5057" s="98">
        <v>20000</v>
      </c>
      <c r="P5057" s="81"/>
      <c r="Q5057" s="33"/>
      <c r="R5057" s="39" t="s">
        <v>2511</v>
      </c>
    </row>
    <row r="5058" spans="1:18" ht="18" customHeight="1" x14ac:dyDescent="0.15">
      <c r="A5058" s="30">
        <v>10</v>
      </c>
      <c r="B5058" s="31" t="s">
        <v>2023</v>
      </c>
      <c r="C5058" s="31">
        <v>7</v>
      </c>
      <c r="D5058" s="31" t="s">
        <v>2508</v>
      </c>
      <c r="E5058" s="31">
        <v>5</v>
      </c>
      <c r="F5058" s="31" t="s">
        <v>2576</v>
      </c>
      <c r="G5058" s="31">
        <v>8</v>
      </c>
      <c r="H5058" s="31" t="s">
        <v>77</v>
      </c>
      <c r="I5058" s="32">
        <v>11</v>
      </c>
      <c r="J5058" s="83" t="s">
        <v>2579</v>
      </c>
      <c r="K5058" s="98">
        <v>45</v>
      </c>
      <c r="L5058" s="98">
        <v>45</v>
      </c>
      <c r="M5058" s="98">
        <f>K5058-L5058</f>
        <v>0</v>
      </c>
      <c r="N5058" s="83" t="s">
        <v>3927</v>
      </c>
      <c r="O5058" s="98">
        <v>15000</v>
      </c>
      <c r="P5058" s="81"/>
      <c r="Q5058" s="33"/>
      <c r="R5058" s="39" t="s">
        <v>2511</v>
      </c>
    </row>
    <row r="5059" spans="1:18" ht="18" customHeight="1" x14ac:dyDescent="0.15">
      <c r="A5059" s="30">
        <v>10</v>
      </c>
      <c r="B5059" s="31" t="s">
        <v>2023</v>
      </c>
      <c r="C5059" s="31">
        <v>7</v>
      </c>
      <c r="D5059" s="31" t="s">
        <v>2508</v>
      </c>
      <c r="E5059" s="31">
        <v>5</v>
      </c>
      <c r="F5059" s="31" t="s">
        <v>2576</v>
      </c>
      <c r="G5059" s="31">
        <v>8</v>
      </c>
      <c r="H5059" s="31" t="s">
        <v>77</v>
      </c>
      <c r="I5059" s="31">
        <v>11</v>
      </c>
      <c r="J5059" s="84" t="s">
        <v>2579</v>
      </c>
      <c r="K5059" s="98"/>
      <c r="L5059" s="98"/>
      <c r="M5059" s="98"/>
      <c r="N5059" s="83" t="s">
        <v>3928</v>
      </c>
      <c r="O5059" s="98">
        <v>30000</v>
      </c>
      <c r="P5059" s="81"/>
      <c r="Q5059" s="33"/>
      <c r="R5059" s="39" t="s">
        <v>2511</v>
      </c>
    </row>
    <row r="5060" spans="1:18" ht="18" customHeight="1" x14ac:dyDescent="0.15">
      <c r="A5060" s="30">
        <v>10</v>
      </c>
      <c r="B5060" s="31" t="s">
        <v>2023</v>
      </c>
      <c r="C5060" s="31">
        <v>7</v>
      </c>
      <c r="D5060" s="31" t="s">
        <v>2508</v>
      </c>
      <c r="E5060" s="31">
        <v>5</v>
      </c>
      <c r="F5060" s="31" t="s">
        <v>2576</v>
      </c>
      <c r="G5060" s="31">
        <v>8</v>
      </c>
      <c r="H5060" s="31" t="s">
        <v>77</v>
      </c>
      <c r="I5060" s="32">
        <v>31</v>
      </c>
      <c r="J5060" s="83" t="s">
        <v>2580</v>
      </c>
      <c r="K5060" s="98">
        <v>374</v>
      </c>
      <c r="L5060" s="98">
        <v>364</v>
      </c>
      <c r="M5060" s="98">
        <f>K5060-L5060</f>
        <v>10</v>
      </c>
      <c r="N5060" s="83" t="s">
        <v>3929</v>
      </c>
      <c r="O5060" s="98">
        <v>40000</v>
      </c>
      <c r="P5060" s="81"/>
      <c r="Q5060" s="33"/>
      <c r="R5060" s="39" t="s">
        <v>2511</v>
      </c>
    </row>
    <row r="5061" spans="1:18" ht="18" customHeight="1" x14ac:dyDescent="0.15">
      <c r="A5061" s="30">
        <v>10</v>
      </c>
      <c r="B5061" s="31" t="s">
        <v>2023</v>
      </c>
      <c r="C5061" s="31">
        <v>7</v>
      </c>
      <c r="D5061" s="31" t="s">
        <v>2508</v>
      </c>
      <c r="E5061" s="31">
        <v>5</v>
      </c>
      <c r="F5061" s="31" t="s">
        <v>2576</v>
      </c>
      <c r="G5061" s="31">
        <v>8</v>
      </c>
      <c r="H5061" s="31" t="s">
        <v>77</v>
      </c>
      <c r="I5061" s="31">
        <v>31</v>
      </c>
      <c r="J5061" s="84" t="s">
        <v>2580</v>
      </c>
      <c r="K5061" s="98"/>
      <c r="L5061" s="98"/>
      <c r="M5061" s="98"/>
      <c r="N5061" s="83" t="s">
        <v>3930</v>
      </c>
      <c r="O5061" s="98">
        <v>24000</v>
      </c>
      <c r="P5061" s="81"/>
      <c r="Q5061" s="33"/>
      <c r="R5061" s="39" t="s">
        <v>2511</v>
      </c>
    </row>
    <row r="5062" spans="1:18" ht="18" customHeight="1" x14ac:dyDescent="0.15">
      <c r="A5062" s="30">
        <v>10</v>
      </c>
      <c r="B5062" s="31" t="s">
        <v>2023</v>
      </c>
      <c r="C5062" s="31">
        <v>7</v>
      </c>
      <c r="D5062" s="31" t="s">
        <v>2508</v>
      </c>
      <c r="E5062" s="31">
        <v>5</v>
      </c>
      <c r="F5062" s="31" t="s">
        <v>2576</v>
      </c>
      <c r="G5062" s="31">
        <v>8</v>
      </c>
      <c r="H5062" s="31" t="s">
        <v>77</v>
      </c>
      <c r="I5062" s="31">
        <v>31</v>
      </c>
      <c r="J5062" s="84" t="s">
        <v>2580</v>
      </c>
      <c r="K5062" s="98"/>
      <c r="L5062" s="98"/>
      <c r="M5062" s="98"/>
      <c r="N5062" s="83" t="s">
        <v>3931</v>
      </c>
      <c r="O5062" s="98">
        <v>310000</v>
      </c>
      <c r="P5062" s="81"/>
      <c r="Q5062" s="33"/>
      <c r="R5062" s="39" t="s">
        <v>2511</v>
      </c>
    </row>
    <row r="5063" spans="1:18" ht="18" customHeight="1" x14ac:dyDescent="0.15">
      <c r="A5063" s="30">
        <v>10</v>
      </c>
      <c r="B5063" s="31" t="s">
        <v>2023</v>
      </c>
      <c r="C5063" s="31">
        <v>7</v>
      </c>
      <c r="D5063" s="31" t="s">
        <v>2508</v>
      </c>
      <c r="E5063" s="31">
        <v>5</v>
      </c>
      <c r="F5063" s="31" t="s">
        <v>2576</v>
      </c>
      <c r="G5063" s="32">
        <v>9</v>
      </c>
      <c r="H5063" s="32" t="s">
        <v>30</v>
      </c>
      <c r="I5063" s="32"/>
      <c r="J5063" s="83"/>
      <c r="K5063" s="98"/>
      <c r="L5063" s="98"/>
      <c r="M5063" s="98"/>
      <c r="N5063" s="83"/>
      <c r="O5063" s="33"/>
      <c r="P5063" s="81"/>
      <c r="Q5063" s="33"/>
      <c r="R5063" s="39" t="s">
        <v>2511</v>
      </c>
    </row>
    <row r="5064" spans="1:18" ht="18" customHeight="1" x14ac:dyDescent="0.15">
      <c r="A5064" s="30">
        <v>10</v>
      </c>
      <c r="B5064" s="31" t="s">
        <v>2023</v>
      </c>
      <c r="C5064" s="31">
        <v>7</v>
      </c>
      <c r="D5064" s="31" t="s">
        <v>2508</v>
      </c>
      <c r="E5064" s="31">
        <v>5</v>
      </c>
      <c r="F5064" s="31" t="s">
        <v>2576</v>
      </c>
      <c r="G5064" s="31">
        <v>9</v>
      </c>
      <c r="H5064" s="31" t="s">
        <v>30</v>
      </c>
      <c r="I5064" s="32">
        <v>2</v>
      </c>
      <c r="J5064" s="83" t="s">
        <v>31</v>
      </c>
      <c r="K5064" s="98">
        <v>6</v>
      </c>
      <c r="L5064" s="98">
        <v>6</v>
      </c>
      <c r="M5064" s="98">
        <f>K5064-L5064</f>
        <v>0</v>
      </c>
      <c r="N5064" s="83" t="s">
        <v>3932</v>
      </c>
      <c r="O5064" s="98">
        <v>3600</v>
      </c>
      <c r="P5064" s="81"/>
      <c r="Q5064" s="33"/>
      <c r="R5064" s="39" t="s">
        <v>2511</v>
      </c>
    </row>
    <row r="5065" spans="1:18" ht="18" customHeight="1" x14ac:dyDescent="0.15">
      <c r="A5065" s="30">
        <v>10</v>
      </c>
      <c r="B5065" s="31" t="s">
        <v>2023</v>
      </c>
      <c r="C5065" s="31">
        <v>7</v>
      </c>
      <c r="D5065" s="31" t="s">
        <v>2508</v>
      </c>
      <c r="E5065" s="31">
        <v>5</v>
      </c>
      <c r="F5065" s="31" t="s">
        <v>2576</v>
      </c>
      <c r="G5065" s="31">
        <v>9</v>
      </c>
      <c r="H5065" s="31" t="s">
        <v>30</v>
      </c>
      <c r="I5065" s="31">
        <v>2</v>
      </c>
      <c r="J5065" s="84" t="s">
        <v>31</v>
      </c>
      <c r="K5065" s="98"/>
      <c r="L5065" s="98"/>
      <c r="M5065" s="98"/>
      <c r="N5065" s="83" t="s">
        <v>3933</v>
      </c>
      <c r="O5065" s="98">
        <v>2100</v>
      </c>
      <c r="P5065" s="81"/>
      <c r="Q5065" s="33"/>
      <c r="R5065" s="39" t="s">
        <v>2511</v>
      </c>
    </row>
    <row r="5066" spans="1:18" ht="18" customHeight="1" x14ac:dyDescent="0.15">
      <c r="A5066" s="30">
        <v>10</v>
      </c>
      <c r="B5066" s="31" t="s">
        <v>2023</v>
      </c>
      <c r="C5066" s="31">
        <v>7</v>
      </c>
      <c r="D5066" s="31" t="s">
        <v>2508</v>
      </c>
      <c r="E5066" s="31">
        <v>5</v>
      </c>
      <c r="F5066" s="31" t="s">
        <v>2576</v>
      </c>
      <c r="G5066" s="31">
        <v>9</v>
      </c>
      <c r="H5066" s="31" t="s">
        <v>30</v>
      </c>
      <c r="I5066" s="32">
        <v>3</v>
      </c>
      <c r="J5066" s="83" t="s">
        <v>32</v>
      </c>
      <c r="K5066" s="98">
        <v>9</v>
      </c>
      <c r="L5066" s="98">
        <v>9</v>
      </c>
      <c r="M5066" s="98">
        <f>K5066-L5066</f>
        <v>0</v>
      </c>
      <c r="N5066" s="83" t="s">
        <v>3934</v>
      </c>
      <c r="O5066" s="98">
        <v>4200</v>
      </c>
      <c r="P5066" s="81"/>
      <c r="Q5066" s="33"/>
      <c r="R5066" s="39" t="s">
        <v>2511</v>
      </c>
    </row>
    <row r="5067" spans="1:18" ht="18" customHeight="1" x14ac:dyDescent="0.15">
      <c r="A5067" s="30">
        <v>10</v>
      </c>
      <c r="B5067" s="31" t="s">
        <v>2023</v>
      </c>
      <c r="C5067" s="31">
        <v>7</v>
      </c>
      <c r="D5067" s="31" t="s">
        <v>2508</v>
      </c>
      <c r="E5067" s="31">
        <v>5</v>
      </c>
      <c r="F5067" s="31" t="s">
        <v>2576</v>
      </c>
      <c r="G5067" s="31">
        <v>9</v>
      </c>
      <c r="H5067" s="31" t="s">
        <v>30</v>
      </c>
      <c r="I5067" s="31">
        <v>3</v>
      </c>
      <c r="J5067" s="84" t="s">
        <v>32</v>
      </c>
      <c r="K5067" s="98"/>
      <c r="L5067" s="98"/>
      <c r="M5067" s="98"/>
      <c r="N5067" s="83" t="s">
        <v>3935</v>
      </c>
      <c r="O5067" s="98">
        <v>2400</v>
      </c>
      <c r="P5067" s="81"/>
      <c r="Q5067" s="33"/>
      <c r="R5067" s="39" t="s">
        <v>2511</v>
      </c>
    </row>
    <row r="5068" spans="1:18" ht="18" customHeight="1" x14ac:dyDescent="0.15">
      <c r="A5068" s="30">
        <v>10</v>
      </c>
      <c r="B5068" s="31" t="s">
        <v>2023</v>
      </c>
      <c r="C5068" s="31">
        <v>7</v>
      </c>
      <c r="D5068" s="31" t="s">
        <v>2508</v>
      </c>
      <c r="E5068" s="31">
        <v>5</v>
      </c>
      <c r="F5068" s="31" t="s">
        <v>2576</v>
      </c>
      <c r="G5068" s="31">
        <v>9</v>
      </c>
      <c r="H5068" s="31" t="s">
        <v>30</v>
      </c>
      <c r="I5068" s="31">
        <v>3</v>
      </c>
      <c r="J5068" s="84" t="s">
        <v>32</v>
      </c>
      <c r="K5068" s="98"/>
      <c r="L5068" s="98"/>
      <c r="M5068" s="98"/>
      <c r="N5068" s="83" t="s">
        <v>3936</v>
      </c>
      <c r="O5068" s="98">
        <v>1800</v>
      </c>
      <c r="P5068" s="81"/>
      <c r="Q5068" s="33"/>
      <c r="R5068" s="39" t="s">
        <v>2511</v>
      </c>
    </row>
    <row r="5069" spans="1:18" ht="18" customHeight="1" x14ac:dyDescent="0.15">
      <c r="A5069" s="30">
        <v>10</v>
      </c>
      <c r="B5069" s="31" t="s">
        <v>2023</v>
      </c>
      <c r="C5069" s="31">
        <v>7</v>
      </c>
      <c r="D5069" s="31" t="s">
        <v>2508</v>
      </c>
      <c r="E5069" s="31">
        <v>5</v>
      </c>
      <c r="F5069" s="31" t="s">
        <v>2576</v>
      </c>
      <c r="G5069" s="32">
        <v>11</v>
      </c>
      <c r="H5069" s="32" t="s">
        <v>33</v>
      </c>
      <c r="I5069" s="32"/>
      <c r="J5069" s="83"/>
      <c r="K5069" s="98"/>
      <c r="L5069" s="98"/>
      <c r="M5069" s="98"/>
      <c r="N5069" s="83"/>
      <c r="O5069" s="33"/>
      <c r="P5069" s="81"/>
      <c r="Q5069" s="33"/>
      <c r="R5069" s="39" t="s">
        <v>2511</v>
      </c>
    </row>
    <row r="5070" spans="1:18" ht="18" customHeight="1" x14ac:dyDescent="0.15">
      <c r="A5070" s="30">
        <v>10</v>
      </c>
      <c r="B5070" s="31" t="s">
        <v>2023</v>
      </c>
      <c r="C5070" s="31">
        <v>7</v>
      </c>
      <c r="D5070" s="31" t="s">
        <v>2508</v>
      </c>
      <c r="E5070" s="31">
        <v>5</v>
      </c>
      <c r="F5070" s="31" t="s">
        <v>2576</v>
      </c>
      <c r="G5070" s="31">
        <v>11</v>
      </c>
      <c r="H5070" s="31" t="s">
        <v>33</v>
      </c>
      <c r="I5070" s="32">
        <v>1</v>
      </c>
      <c r="J5070" s="83" t="s">
        <v>34</v>
      </c>
      <c r="K5070" s="98">
        <v>468</v>
      </c>
      <c r="L5070" s="98">
        <v>596</v>
      </c>
      <c r="M5070" s="98">
        <f>K5070-L5070</f>
        <v>-128</v>
      </c>
      <c r="N5070" s="83" t="s">
        <v>3761</v>
      </c>
      <c r="O5070" s="98">
        <v>37116</v>
      </c>
      <c r="P5070" s="81"/>
      <c r="Q5070" s="33"/>
      <c r="R5070" s="39" t="s">
        <v>2511</v>
      </c>
    </row>
    <row r="5071" spans="1:18" ht="18" customHeight="1" x14ac:dyDescent="0.15">
      <c r="A5071" s="30">
        <v>10</v>
      </c>
      <c r="B5071" s="31" t="s">
        <v>2023</v>
      </c>
      <c r="C5071" s="31">
        <v>7</v>
      </c>
      <c r="D5071" s="31" t="s">
        <v>2508</v>
      </c>
      <c r="E5071" s="31">
        <v>5</v>
      </c>
      <c r="F5071" s="31" t="s">
        <v>2576</v>
      </c>
      <c r="G5071" s="31">
        <v>11</v>
      </c>
      <c r="H5071" s="31" t="s">
        <v>33</v>
      </c>
      <c r="I5071" s="31">
        <v>1</v>
      </c>
      <c r="J5071" s="84" t="s">
        <v>34</v>
      </c>
      <c r="K5071" s="98"/>
      <c r="L5071" s="98"/>
      <c r="M5071" s="98"/>
      <c r="N5071" s="83" t="s">
        <v>3937</v>
      </c>
      <c r="O5071" s="98">
        <v>8196</v>
      </c>
      <c r="P5071" s="81"/>
      <c r="Q5071" s="33"/>
      <c r="R5071" s="39" t="s">
        <v>2511</v>
      </c>
    </row>
    <row r="5072" spans="1:18" ht="18" customHeight="1" x14ac:dyDescent="0.15">
      <c r="A5072" s="30">
        <v>10</v>
      </c>
      <c r="B5072" s="31" t="s">
        <v>2023</v>
      </c>
      <c r="C5072" s="31">
        <v>7</v>
      </c>
      <c r="D5072" s="31" t="s">
        <v>2508</v>
      </c>
      <c r="E5072" s="31">
        <v>5</v>
      </c>
      <c r="F5072" s="31" t="s">
        <v>2576</v>
      </c>
      <c r="G5072" s="31">
        <v>11</v>
      </c>
      <c r="H5072" s="31" t="s">
        <v>33</v>
      </c>
      <c r="I5072" s="31">
        <v>1</v>
      </c>
      <c r="J5072" s="84" t="s">
        <v>34</v>
      </c>
      <c r="K5072" s="98"/>
      <c r="L5072" s="98"/>
      <c r="M5072" s="98"/>
      <c r="N5072" s="83" t="s">
        <v>3938</v>
      </c>
      <c r="O5072" s="98">
        <v>96000</v>
      </c>
      <c r="P5072" s="81"/>
      <c r="Q5072" s="33"/>
      <c r="R5072" s="39" t="s">
        <v>2511</v>
      </c>
    </row>
    <row r="5073" spans="1:18" ht="18" customHeight="1" x14ac:dyDescent="0.15">
      <c r="A5073" s="30">
        <v>10</v>
      </c>
      <c r="B5073" s="31" t="s">
        <v>2023</v>
      </c>
      <c r="C5073" s="31">
        <v>7</v>
      </c>
      <c r="D5073" s="31" t="s">
        <v>2508</v>
      </c>
      <c r="E5073" s="31">
        <v>5</v>
      </c>
      <c r="F5073" s="31" t="s">
        <v>2576</v>
      </c>
      <c r="G5073" s="31">
        <v>11</v>
      </c>
      <c r="H5073" s="31" t="s">
        <v>33</v>
      </c>
      <c r="I5073" s="31">
        <v>1</v>
      </c>
      <c r="J5073" s="84" t="s">
        <v>34</v>
      </c>
      <c r="K5073" s="98"/>
      <c r="L5073" s="98"/>
      <c r="M5073" s="98"/>
      <c r="N5073" s="83" t="s">
        <v>2581</v>
      </c>
      <c r="O5073" s="98">
        <v>60000</v>
      </c>
      <c r="P5073" s="81"/>
      <c r="Q5073" s="33"/>
      <c r="R5073" s="39" t="s">
        <v>2511</v>
      </c>
    </row>
    <row r="5074" spans="1:18" ht="18" customHeight="1" x14ac:dyDescent="0.15">
      <c r="A5074" s="30">
        <v>10</v>
      </c>
      <c r="B5074" s="31" t="s">
        <v>2023</v>
      </c>
      <c r="C5074" s="31">
        <v>7</v>
      </c>
      <c r="D5074" s="31" t="s">
        <v>2508</v>
      </c>
      <c r="E5074" s="31">
        <v>5</v>
      </c>
      <c r="F5074" s="31" t="s">
        <v>2576</v>
      </c>
      <c r="G5074" s="31">
        <v>11</v>
      </c>
      <c r="H5074" s="31" t="s">
        <v>33</v>
      </c>
      <c r="I5074" s="31">
        <v>1</v>
      </c>
      <c r="J5074" s="84" t="s">
        <v>34</v>
      </c>
      <c r="K5074" s="98"/>
      <c r="L5074" s="98"/>
      <c r="M5074" s="98"/>
      <c r="N5074" s="83" t="s">
        <v>3939</v>
      </c>
      <c r="O5074" s="98">
        <v>52800</v>
      </c>
      <c r="P5074" s="81"/>
      <c r="Q5074" s="33"/>
      <c r="R5074" s="39" t="s">
        <v>2511</v>
      </c>
    </row>
    <row r="5075" spans="1:18" ht="18" customHeight="1" x14ac:dyDescent="0.15">
      <c r="A5075" s="30">
        <v>10</v>
      </c>
      <c r="B5075" s="31" t="s">
        <v>2023</v>
      </c>
      <c r="C5075" s="31">
        <v>7</v>
      </c>
      <c r="D5075" s="31" t="s">
        <v>2508</v>
      </c>
      <c r="E5075" s="31">
        <v>5</v>
      </c>
      <c r="F5075" s="31" t="s">
        <v>2576</v>
      </c>
      <c r="G5075" s="31">
        <v>11</v>
      </c>
      <c r="H5075" s="31" t="s">
        <v>33</v>
      </c>
      <c r="I5075" s="31">
        <v>1</v>
      </c>
      <c r="J5075" s="84" t="s">
        <v>34</v>
      </c>
      <c r="K5075" s="98"/>
      <c r="L5075" s="98"/>
      <c r="M5075" s="98"/>
      <c r="N5075" s="83" t="s">
        <v>3940</v>
      </c>
      <c r="O5075" s="98">
        <v>42240</v>
      </c>
      <c r="P5075" s="81"/>
      <c r="Q5075" s="33"/>
      <c r="R5075" s="39" t="s">
        <v>2511</v>
      </c>
    </row>
    <row r="5076" spans="1:18" ht="18" customHeight="1" x14ac:dyDescent="0.15">
      <c r="A5076" s="30">
        <v>10</v>
      </c>
      <c r="B5076" s="31" t="s">
        <v>2023</v>
      </c>
      <c r="C5076" s="31">
        <v>7</v>
      </c>
      <c r="D5076" s="31" t="s">
        <v>2508</v>
      </c>
      <c r="E5076" s="31">
        <v>5</v>
      </c>
      <c r="F5076" s="31" t="s">
        <v>2576</v>
      </c>
      <c r="G5076" s="31">
        <v>11</v>
      </c>
      <c r="H5076" s="31" t="s">
        <v>33</v>
      </c>
      <c r="I5076" s="31">
        <v>1</v>
      </c>
      <c r="J5076" s="84" t="s">
        <v>34</v>
      </c>
      <c r="K5076" s="98"/>
      <c r="L5076" s="98"/>
      <c r="M5076" s="98"/>
      <c r="N5076" s="83" t="s">
        <v>4749</v>
      </c>
      <c r="O5076" s="98">
        <v>21120</v>
      </c>
      <c r="P5076" s="81"/>
      <c r="Q5076" s="33"/>
      <c r="R5076" s="39" t="s">
        <v>2511</v>
      </c>
    </row>
    <row r="5077" spans="1:18" ht="18" customHeight="1" x14ac:dyDescent="0.15">
      <c r="A5077" s="30">
        <v>10</v>
      </c>
      <c r="B5077" s="31" t="s">
        <v>2023</v>
      </c>
      <c r="C5077" s="31">
        <v>7</v>
      </c>
      <c r="D5077" s="31" t="s">
        <v>2508</v>
      </c>
      <c r="E5077" s="31">
        <v>5</v>
      </c>
      <c r="F5077" s="31" t="s">
        <v>2576</v>
      </c>
      <c r="G5077" s="31">
        <v>11</v>
      </c>
      <c r="H5077" s="31" t="s">
        <v>33</v>
      </c>
      <c r="I5077" s="31">
        <v>1</v>
      </c>
      <c r="J5077" s="84" t="s">
        <v>34</v>
      </c>
      <c r="K5077" s="98"/>
      <c r="L5077" s="98"/>
      <c r="M5077" s="98"/>
      <c r="N5077" s="83" t="s">
        <v>2582</v>
      </c>
      <c r="O5077" s="98">
        <v>150000</v>
      </c>
      <c r="P5077" s="81"/>
      <c r="Q5077" s="33"/>
      <c r="R5077" s="39" t="s">
        <v>2511</v>
      </c>
    </row>
    <row r="5078" spans="1:18" ht="18" customHeight="1" x14ac:dyDescent="0.15">
      <c r="A5078" s="30">
        <v>10</v>
      </c>
      <c r="B5078" s="31" t="s">
        <v>2023</v>
      </c>
      <c r="C5078" s="31">
        <v>7</v>
      </c>
      <c r="D5078" s="31" t="s">
        <v>2508</v>
      </c>
      <c r="E5078" s="31">
        <v>5</v>
      </c>
      <c r="F5078" s="31" t="s">
        <v>2576</v>
      </c>
      <c r="G5078" s="31">
        <v>11</v>
      </c>
      <c r="H5078" s="31" t="s">
        <v>33</v>
      </c>
      <c r="I5078" s="32">
        <v>2</v>
      </c>
      <c r="J5078" s="83" t="s">
        <v>46</v>
      </c>
      <c r="K5078" s="98">
        <v>1261</v>
      </c>
      <c r="L5078" s="98">
        <v>928</v>
      </c>
      <c r="M5078" s="98">
        <f>K5078-L5078</f>
        <v>333</v>
      </c>
      <c r="N5078" s="83" t="s">
        <v>3941</v>
      </c>
      <c r="O5078" s="98">
        <v>46200</v>
      </c>
      <c r="P5078" s="81"/>
      <c r="Q5078" s="33"/>
      <c r="R5078" s="39" t="s">
        <v>2511</v>
      </c>
    </row>
    <row r="5079" spans="1:18" ht="18" customHeight="1" x14ac:dyDescent="0.15">
      <c r="A5079" s="30">
        <v>10</v>
      </c>
      <c r="B5079" s="31" t="s">
        <v>2023</v>
      </c>
      <c r="C5079" s="31">
        <v>7</v>
      </c>
      <c r="D5079" s="31" t="s">
        <v>2508</v>
      </c>
      <c r="E5079" s="31">
        <v>5</v>
      </c>
      <c r="F5079" s="31" t="s">
        <v>2576</v>
      </c>
      <c r="G5079" s="31">
        <v>11</v>
      </c>
      <c r="H5079" s="31" t="s">
        <v>33</v>
      </c>
      <c r="I5079" s="31">
        <v>2</v>
      </c>
      <c r="J5079" s="84" t="s">
        <v>46</v>
      </c>
      <c r="K5079" s="98"/>
      <c r="L5079" s="98"/>
      <c r="M5079" s="98"/>
      <c r="N5079" s="83" t="s">
        <v>3942</v>
      </c>
      <c r="O5079" s="98">
        <v>13950</v>
      </c>
      <c r="P5079" s="81"/>
      <c r="Q5079" s="33"/>
      <c r="R5079" s="39" t="s">
        <v>2511</v>
      </c>
    </row>
    <row r="5080" spans="1:18" ht="18" customHeight="1" x14ac:dyDescent="0.15">
      <c r="A5080" s="30">
        <v>10</v>
      </c>
      <c r="B5080" s="31" t="s">
        <v>2023</v>
      </c>
      <c r="C5080" s="31">
        <v>7</v>
      </c>
      <c r="D5080" s="31" t="s">
        <v>2508</v>
      </c>
      <c r="E5080" s="31">
        <v>5</v>
      </c>
      <c r="F5080" s="31" t="s">
        <v>2576</v>
      </c>
      <c r="G5080" s="31">
        <v>11</v>
      </c>
      <c r="H5080" s="31" t="s">
        <v>33</v>
      </c>
      <c r="I5080" s="31">
        <v>2</v>
      </c>
      <c r="J5080" s="84" t="s">
        <v>46</v>
      </c>
      <c r="K5080" s="98"/>
      <c r="L5080" s="98"/>
      <c r="M5080" s="98"/>
      <c r="N5080" s="83" t="s">
        <v>3943</v>
      </c>
      <c r="O5080" s="98">
        <v>1200000</v>
      </c>
      <c r="P5080" s="81"/>
      <c r="Q5080" s="33"/>
      <c r="R5080" s="39" t="s">
        <v>2511</v>
      </c>
    </row>
    <row r="5081" spans="1:18" ht="18" customHeight="1" x14ac:dyDescent="0.15">
      <c r="A5081" s="30">
        <v>10</v>
      </c>
      <c r="B5081" s="31" t="s">
        <v>2023</v>
      </c>
      <c r="C5081" s="31">
        <v>7</v>
      </c>
      <c r="D5081" s="31" t="s">
        <v>2508</v>
      </c>
      <c r="E5081" s="31">
        <v>5</v>
      </c>
      <c r="F5081" s="31" t="s">
        <v>2576</v>
      </c>
      <c r="G5081" s="31">
        <v>11</v>
      </c>
      <c r="H5081" s="31" t="s">
        <v>33</v>
      </c>
      <c r="I5081" s="32">
        <v>3</v>
      </c>
      <c r="J5081" s="83" t="s">
        <v>35</v>
      </c>
      <c r="K5081" s="98">
        <v>169</v>
      </c>
      <c r="L5081" s="98">
        <v>166</v>
      </c>
      <c r="M5081" s="98">
        <f>K5081-L5081</f>
        <v>3</v>
      </c>
      <c r="N5081" s="83" t="s">
        <v>3944</v>
      </c>
      <c r="O5081" s="98">
        <v>10800</v>
      </c>
      <c r="P5081" s="81"/>
      <c r="Q5081" s="33"/>
      <c r="R5081" s="39" t="s">
        <v>2511</v>
      </c>
    </row>
    <row r="5082" spans="1:18" ht="18" customHeight="1" x14ac:dyDescent="0.15">
      <c r="A5082" s="30">
        <v>10</v>
      </c>
      <c r="B5082" s="31" t="s">
        <v>2023</v>
      </c>
      <c r="C5082" s="31">
        <v>7</v>
      </c>
      <c r="D5082" s="31" t="s">
        <v>2508</v>
      </c>
      <c r="E5082" s="31">
        <v>5</v>
      </c>
      <c r="F5082" s="31" t="s">
        <v>2576</v>
      </c>
      <c r="G5082" s="31">
        <v>11</v>
      </c>
      <c r="H5082" s="31" t="s">
        <v>33</v>
      </c>
      <c r="I5082" s="31">
        <v>3</v>
      </c>
      <c r="J5082" s="84" t="s">
        <v>35</v>
      </c>
      <c r="K5082" s="98"/>
      <c r="L5082" s="98"/>
      <c r="M5082" s="98"/>
      <c r="N5082" s="83" t="s">
        <v>3945</v>
      </c>
      <c r="O5082" s="98">
        <v>15600</v>
      </c>
      <c r="P5082" s="81"/>
      <c r="Q5082" s="33"/>
      <c r="R5082" s="39" t="s">
        <v>2511</v>
      </c>
    </row>
    <row r="5083" spans="1:18" ht="18" customHeight="1" x14ac:dyDescent="0.15">
      <c r="A5083" s="30">
        <v>10</v>
      </c>
      <c r="B5083" s="31" t="s">
        <v>2023</v>
      </c>
      <c r="C5083" s="31">
        <v>7</v>
      </c>
      <c r="D5083" s="31" t="s">
        <v>2508</v>
      </c>
      <c r="E5083" s="31">
        <v>5</v>
      </c>
      <c r="F5083" s="31" t="s">
        <v>2576</v>
      </c>
      <c r="G5083" s="31">
        <v>11</v>
      </c>
      <c r="H5083" s="31" t="s">
        <v>33</v>
      </c>
      <c r="I5083" s="31">
        <v>3</v>
      </c>
      <c r="J5083" s="84" t="s">
        <v>35</v>
      </c>
      <c r="K5083" s="98"/>
      <c r="L5083" s="98"/>
      <c r="M5083" s="98"/>
      <c r="N5083" s="83" t="s">
        <v>3946</v>
      </c>
      <c r="O5083" s="98">
        <v>100000</v>
      </c>
      <c r="P5083" s="81"/>
      <c r="Q5083" s="33"/>
      <c r="R5083" s="39" t="s">
        <v>2511</v>
      </c>
    </row>
    <row r="5084" spans="1:18" ht="18" customHeight="1" x14ac:dyDescent="0.15">
      <c r="A5084" s="30">
        <v>10</v>
      </c>
      <c r="B5084" s="31" t="s">
        <v>2023</v>
      </c>
      <c r="C5084" s="31">
        <v>7</v>
      </c>
      <c r="D5084" s="31" t="s">
        <v>2508</v>
      </c>
      <c r="E5084" s="31">
        <v>5</v>
      </c>
      <c r="F5084" s="31" t="s">
        <v>2576</v>
      </c>
      <c r="G5084" s="31">
        <v>11</v>
      </c>
      <c r="H5084" s="31" t="s">
        <v>33</v>
      </c>
      <c r="I5084" s="31">
        <v>3</v>
      </c>
      <c r="J5084" s="84" t="s">
        <v>35</v>
      </c>
      <c r="K5084" s="98"/>
      <c r="L5084" s="98"/>
      <c r="M5084" s="98"/>
      <c r="N5084" s="83" t="s">
        <v>3947</v>
      </c>
      <c r="O5084" s="98">
        <v>36000</v>
      </c>
      <c r="P5084" s="81"/>
      <c r="Q5084" s="33"/>
      <c r="R5084" s="39" t="s">
        <v>2511</v>
      </c>
    </row>
    <row r="5085" spans="1:18" ht="18" customHeight="1" x14ac:dyDescent="0.15">
      <c r="A5085" s="30">
        <v>10</v>
      </c>
      <c r="B5085" s="31" t="s">
        <v>2023</v>
      </c>
      <c r="C5085" s="31">
        <v>7</v>
      </c>
      <c r="D5085" s="31" t="s">
        <v>2508</v>
      </c>
      <c r="E5085" s="31">
        <v>5</v>
      </c>
      <c r="F5085" s="31" t="s">
        <v>2576</v>
      </c>
      <c r="G5085" s="31">
        <v>11</v>
      </c>
      <c r="H5085" s="31" t="s">
        <v>33</v>
      </c>
      <c r="I5085" s="31">
        <v>3</v>
      </c>
      <c r="J5085" s="84" t="s">
        <v>35</v>
      </c>
      <c r="K5085" s="98"/>
      <c r="L5085" s="98"/>
      <c r="M5085" s="98"/>
      <c r="N5085" s="83" t="s">
        <v>4750</v>
      </c>
      <c r="O5085" s="98">
        <v>6000</v>
      </c>
      <c r="P5085" s="81"/>
      <c r="Q5085" s="33"/>
      <c r="R5085" s="39" t="s">
        <v>2511</v>
      </c>
    </row>
    <row r="5086" spans="1:18" ht="18" customHeight="1" x14ac:dyDescent="0.15">
      <c r="A5086" s="30">
        <v>10</v>
      </c>
      <c r="B5086" s="31" t="s">
        <v>2023</v>
      </c>
      <c r="C5086" s="31">
        <v>7</v>
      </c>
      <c r="D5086" s="31" t="s">
        <v>2508</v>
      </c>
      <c r="E5086" s="31">
        <v>5</v>
      </c>
      <c r="F5086" s="31" t="s">
        <v>2576</v>
      </c>
      <c r="G5086" s="31">
        <v>11</v>
      </c>
      <c r="H5086" s="31" t="s">
        <v>33</v>
      </c>
      <c r="I5086" s="32">
        <v>4</v>
      </c>
      <c r="J5086" s="83" t="s">
        <v>111</v>
      </c>
      <c r="K5086" s="98">
        <v>64</v>
      </c>
      <c r="L5086" s="98">
        <v>64</v>
      </c>
      <c r="M5086" s="98">
        <f>K5086-L5086</f>
        <v>0</v>
      </c>
      <c r="N5086" s="83" t="s">
        <v>3948</v>
      </c>
      <c r="O5086" s="98">
        <v>44000</v>
      </c>
      <c r="P5086" s="81"/>
      <c r="Q5086" s="33"/>
      <c r="R5086" s="39" t="s">
        <v>2511</v>
      </c>
    </row>
    <row r="5087" spans="1:18" ht="18" customHeight="1" x14ac:dyDescent="0.15">
      <c r="A5087" s="30">
        <v>10</v>
      </c>
      <c r="B5087" s="31" t="s">
        <v>2023</v>
      </c>
      <c r="C5087" s="31">
        <v>7</v>
      </c>
      <c r="D5087" s="31" t="s">
        <v>2508</v>
      </c>
      <c r="E5087" s="31">
        <v>5</v>
      </c>
      <c r="F5087" s="31" t="s">
        <v>2576</v>
      </c>
      <c r="G5087" s="31">
        <v>11</v>
      </c>
      <c r="H5087" s="31" t="s">
        <v>33</v>
      </c>
      <c r="I5087" s="31">
        <v>4</v>
      </c>
      <c r="J5087" s="84" t="s">
        <v>111</v>
      </c>
      <c r="K5087" s="98"/>
      <c r="L5087" s="98"/>
      <c r="M5087" s="98"/>
      <c r="N5087" s="83" t="s">
        <v>2583</v>
      </c>
      <c r="O5087" s="98">
        <v>20000</v>
      </c>
      <c r="P5087" s="81"/>
      <c r="Q5087" s="33"/>
      <c r="R5087" s="39" t="s">
        <v>2511</v>
      </c>
    </row>
    <row r="5088" spans="1:18" ht="18" customHeight="1" x14ac:dyDescent="0.15">
      <c r="A5088" s="30">
        <v>10</v>
      </c>
      <c r="B5088" s="31" t="s">
        <v>2023</v>
      </c>
      <c r="C5088" s="31">
        <v>7</v>
      </c>
      <c r="D5088" s="31" t="s">
        <v>2508</v>
      </c>
      <c r="E5088" s="31">
        <v>5</v>
      </c>
      <c r="F5088" s="31" t="s">
        <v>2576</v>
      </c>
      <c r="G5088" s="31">
        <v>11</v>
      </c>
      <c r="H5088" s="31" t="s">
        <v>33</v>
      </c>
      <c r="I5088" s="32">
        <v>5</v>
      </c>
      <c r="J5088" s="83" t="s">
        <v>47</v>
      </c>
      <c r="K5088" s="98">
        <v>2088</v>
      </c>
      <c r="L5088" s="98">
        <v>2088</v>
      </c>
      <c r="M5088" s="98">
        <f>K5088-L5088</f>
        <v>0</v>
      </c>
      <c r="N5088" s="83" t="s">
        <v>3949</v>
      </c>
      <c r="O5088" s="98">
        <v>1800000</v>
      </c>
      <c r="P5088" s="81"/>
      <c r="Q5088" s="33"/>
      <c r="R5088" s="39" t="s">
        <v>2511</v>
      </c>
    </row>
    <row r="5089" spans="1:18" ht="18" customHeight="1" x14ac:dyDescent="0.15">
      <c r="A5089" s="30">
        <v>10</v>
      </c>
      <c r="B5089" s="31" t="s">
        <v>2023</v>
      </c>
      <c r="C5089" s="31">
        <v>7</v>
      </c>
      <c r="D5089" s="31" t="s">
        <v>2508</v>
      </c>
      <c r="E5089" s="31">
        <v>5</v>
      </c>
      <c r="F5089" s="31" t="s">
        <v>2576</v>
      </c>
      <c r="G5089" s="31">
        <v>11</v>
      </c>
      <c r="H5089" s="31" t="s">
        <v>33</v>
      </c>
      <c r="I5089" s="31">
        <v>5</v>
      </c>
      <c r="J5089" s="84" t="s">
        <v>47</v>
      </c>
      <c r="K5089" s="98"/>
      <c r="L5089" s="98"/>
      <c r="M5089" s="98"/>
      <c r="N5089" s="83" t="s">
        <v>3950</v>
      </c>
      <c r="O5089" s="98">
        <v>288000</v>
      </c>
      <c r="P5089" s="81"/>
      <c r="Q5089" s="33"/>
      <c r="R5089" s="39" t="s">
        <v>2511</v>
      </c>
    </row>
    <row r="5090" spans="1:18" ht="18" customHeight="1" x14ac:dyDescent="0.15">
      <c r="A5090" s="30">
        <v>10</v>
      </c>
      <c r="B5090" s="31" t="s">
        <v>2023</v>
      </c>
      <c r="C5090" s="31">
        <v>7</v>
      </c>
      <c r="D5090" s="31" t="s">
        <v>2508</v>
      </c>
      <c r="E5090" s="31">
        <v>5</v>
      </c>
      <c r="F5090" s="31" t="s">
        <v>2576</v>
      </c>
      <c r="G5090" s="31">
        <v>11</v>
      </c>
      <c r="H5090" s="31" t="s">
        <v>33</v>
      </c>
      <c r="I5090" s="32">
        <v>6</v>
      </c>
      <c r="J5090" s="83" t="s">
        <v>48</v>
      </c>
      <c r="K5090" s="98">
        <v>300</v>
      </c>
      <c r="L5090" s="98">
        <v>468</v>
      </c>
      <c r="M5090" s="98">
        <f t="shared" ref="M5090:M5092" si="326">K5090-L5090</f>
        <v>-168</v>
      </c>
      <c r="N5090" s="83" t="s">
        <v>2584</v>
      </c>
      <c r="O5090" s="98">
        <v>300000</v>
      </c>
      <c r="P5090" s="81"/>
      <c r="Q5090" s="33"/>
      <c r="R5090" s="39" t="s">
        <v>2511</v>
      </c>
    </row>
    <row r="5091" spans="1:18" ht="18" customHeight="1" x14ac:dyDescent="0.15">
      <c r="A5091" s="30">
        <v>10</v>
      </c>
      <c r="B5091" s="31" t="s">
        <v>2023</v>
      </c>
      <c r="C5091" s="31">
        <v>7</v>
      </c>
      <c r="D5091" s="31" t="s">
        <v>2508</v>
      </c>
      <c r="E5091" s="31">
        <v>5</v>
      </c>
      <c r="F5091" s="31" t="s">
        <v>2576</v>
      </c>
      <c r="G5091" s="31">
        <v>11</v>
      </c>
      <c r="H5091" s="31" t="s">
        <v>33</v>
      </c>
      <c r="I5091" s="32">
        <v>7</v>
      </c>
      <c r="J5091" s="83" t="s">
        <v>1148</v>
      </c>
      <c r="K5091" s="98">
        <v>30</v>
      </c>
      <c r="L5091" s="98">
        <v>30</v>
      </c>
      <c r="M5091" s="98">
        <f t="shared" si="326"/>
        <v>0</v>
      </c>
      <c r="N5091" s="83" t="s">
        <v>2585</v>
      </c>
      <c r="O5091" s="98">
        <v>30000</v>
      </c>
      <c r="P5091" s="81"/>
      <c r="Q5091" s="33"/>
      <c r="R5091" s="39" t="s">
        <v>2511</v>
      </c>
    </row>
    <row r="5092" spans="1:18" ht="18" customHeight="1" x14ac:dyDescent="0.15">
      <c r="A5092" s="30">
        <v>10</v>
      </c>
      <c r="B5092" s="31" t="s">
        <v>2023</v>
      </c>
      <c r="C5092" s="31">
        <v>7</v>
      </c>
      <c r="D5092" s="31" t="s">
        <v>2508</v>
      </c>
      <c r="E5092" s="31">
        <v>5</v>
      </c>
      <c r="F5092" s="31" t="s">
        <v>2576</v>
      </c>
      <c r="G5092" s="31">
        <v>11</v>
      </c>
      <c r="H5092" s="31" t="s">
        <v>33</v>
      </c>
      <c r="I5092" s="32">
        <v>8</v>
      </c>
      <c r="J5092" s="83" t="s">
        <v>815</v>
      </c>
      <c r="K5092" s="98">
        <v>10</v>
      </c>
      <c r="L5092" s="98">
        <v>10</v>
      </c>
      <c r="M5092" s="98">
        <f t="shared" si="326"/>
        <v>0</v>
      </c>
      <c r="N5092" s="83" t="s">
        <v>2586</v>
      </c>
      <c r="O5092" s="98">
        <v>10000</v>
      </c>
      <c r="P5092" s="81"/>
      <c r="Q5092" s="33"/>
      <c r="R5092" s="39" t="s">
        <v>2511</v>
      </c>
    </row>
    <row r="5093" spans="1:18" ht="18" customHeight="1" x14ac:dyDescent="0.15">
      <c r="A5093" s="30">
        <v>10</v>
      </c>
      <c r="B5093" s="31" t="s">
        <v>2023</v>
      </c>
      <c r="C5093" s="31">
        <v>7</v>
      </c>
      <c r="D5093" s="31" t="s">
        <v>2508</v>
      </c>
      <c r="E5093" s="31">
        <v>5</v>
      </c>
      <c r="F5093" s="31" t="s">
        <v>2576</v>
      </c>
      <c r="G5093" s="32">
        <v>12</v>
      </c>
      <c r="H5093" s="32" t="s">
        <v>36</v>
      </c>
      <c r="I5093" s="32"/>
      <c r="J5093" s="83"/>
      <c r="K5093" s="98"/>
      <c r="L5093" s="98"/>
      <c r="M5093" s="98"/>
      <c r="N5093" s="83"/>
      <c r="O5093" s="33"/>
      <c r="P5093" s="81"/>
      <c r="Q5093" s="33"/>
      <c r="R5093" s="39" t="s">
        <v>2511</v>
      </c>
    </row>
    <row r="5094" spans="1:18" ht="18" customHeight="1" x14ac:dyDescent="0.15">
      <c r="A5094" s="30">
        <v>10</v>
      </c>
      <c r="B5094" s="31" t="s">
        <v>2023</v>
      </c>
      <c r="C5094" s="31">
        <v>7</v>
      </c>
      <c r="D5094" s="31" t="s">
        <v>2508</v>
      </c>
      <c r="E5094" s="31">
        <v>5</v>
      </c>
      <c r="F5094" s="31" t="s">
        <v>2576</v>
      </c>
      <c r="G5094" s="31">
        <v>12</v>
      </c>
      <c r="H5094" s="31" t="s">
        <v>36</v>
      </c>
      <c r="I5094" s="32">
        <v>1</v>
      </c>
      <c r="J5094" s="83" t="s">
        <v>37</v>
      </c>
      <c r="K5094" s="98">
        <v>200</v>
      </c>
      <c r="L5094" s="98">
        <v>242</v>
      </c>
      <c r="M5094" s="98">
        <f>K5094-L5094</f>
        <v>-42</v>
      </c>
      <c r="N5094" s="83" t="s">
        <v>3951</v>
      </c>
      <c r="O5094" s="98">
        <v>41000</v>
      </c>
      <c r="P5094" s="81"/>
      <c r="Q5094" s="33"/>
      <c r="R5094" s="39" t="s">
        <v>2511</v>
      </c>
    </row>
    <row r="5095" spans="1:18" ht="18" customHeight="1" x14ac:dyDescent="0.15">
      <c r="A5095" s="30">
        <v>10</v>
      </c>
      <c r="B5095" s="31" t="s">
        <v>2023</v>
      </c>
      <c r="C5095" s="31">
        <v>7</v>
      </c>
      <c r="D5095" s="31" t="s">
        <v>2508</v>
      </c>
      <c r="E5095" s="31">
        <v>5</v>
      </c>
      <c r="F5095" s="31" t="s">
        <v>2576</v>
      </c>
      <c r="G5095" s="31">
        <v>12</v>
      </c>
      <c r="H5095" s="31" t="s">
        <v>36</v>
      </c>
      <c r="I5095" s="31">
        <v>1</v>
      </c>
      <c r="J5095" s="84" t="s">
        <v>37</v>
      </c>
      <c r="K5095" s="98"/>
      <c r="L5095" s="98"/>
      <c r="M5095" s="98"/>
      <c r="N5095" s="83" t="s">
        <v>3952</v>
      </c>
      <c r="O5095" s="98">
        <v>31000</v>
      </c>
      <c r="P5095" s="81"/>
      <c r="Q5095" s="33"/>
      <c r="R5095" s="39" t="s">
        <v>2511</v>
      </c>
    </row>
    <row r="5096" spans="1:18" ht="18" customHeight="1" x14ac:dyDescent="0.15">
      <c r="A5096" s="30">
        <v>10</v>
      </c>
      <c r="B5096" s="31" t="s">
        <v>2023</v>
      </c>
      <c r="C5096" s="31">
        <v>7</v>
      </c>
      <c r="D5096" s="31" t="s">
        <v>2508</v>
      </c>
      <c r="E5096" s="31">
        <v>5</v>
      </c>
      <c r="F5096" s="31" t="s">
        <v>2576</v>
      </c>
      <c r="G5096" s="31">
        <v>12</v>
      </c>
      <c r="H5096" s="31" t="s">
        <v>36</v>
      </c>
      <c r="I5096" s="31">
        <v>1</v>
      </c>
      <c r="J5096" s="84" t="s">
        <v>37</v>
      </c>
      <c r="K5096" s="98"/>
      <c r="L5096" s="98"/>
      <c r="M5096" s="98"/>
      <c r="N5096" s="83" t="s">
        <v>2587</v>
      </c>
      <c r="O5096" s="98">
        <v>50000</v>
      </c>
      <c r="P5096" s="81"/>
      <c r="Q5096" s="33"/>
      <c r="R5096" s="39" t="s">
        <v>2511</v>
      </c>
    </row>
    <row r="5097" spans="1:18" ht="18" customHeight="1" x14ac:dyDescent="0.15">
      <c r="A5097" s="30">
        <v>10</v>
      </c>
      <c r="B5097" s="31" t="s">
        <v>2023</v>
      </c>
      <c r="C5097" s="31">
        <v>7</v>
      </c>
      <c r="D5097" s="31" t="s">
        <v>2508</v>
      </c>
      <c r="E5097" s="31">
        <v>5</v>
      </c>
      <c r="F5097" s="31" t="s">
        <v>2576</v>
      </c>
      <c r="G5097" s="31">
        <v>12</v>
      </c>
      <c r="H5097" s="31" t="s">
        <v>36</v>
      </c>
      <c r="I5097" s="31">
        <v>1</v>
      </c>
      <c r="J5097" s="84" t="s">
        <v>37</v>
      </c>
      <c r="K5097" s="98"/>
      <c r="L5097" s="98"/>
      <c r="M5097" s="98"/>
      <c r="N5097" s="83" t="s">
        <v>3953</v>
      </c>
      <c r="O5097" s="98">
        <v>78000</v>
      </c>
      <c r="P5097" s="81"/>
      <c r="Q5097" s="33"/>
      <c r="R5097" s="39" t="s">
        <v>2511</v>
      </c>
    </row>
    <row r="5098" spans="1:18" ht="18" customHeight="1" x14ac:dyDescent="0.15">
      <c r="A5098" s="30">
        <v>10</v>
      </c>
      <c r="B5098" s="31" t="s">
        <v>2023</v>
      </c>
      <c r="C5098" s="31">
        <v>7</v>
      </c>
      <c r="D5098" s="31" t="s">
        <v>2508</v>
      </c>
      <c r="E5098" s="31">
        <v>5</v>
      </c>
      <c r="F5098" s="31" t="s">
        <v>2576</v>
      </c>
      <c r="G5098" s="31">
        <v>12</v>
      </c>
      <c r="H5098" s="31" t="s">
        <v>36</v>
      </c>
      <c r="I5098" s="32">
        <v>2</v>
      </c>
      <c r="J5098" s="83" t="s">
        <v>115</v>
      </c>
      <c r="K5098" s="98">
        <v>18</v>
      </c>
      <c r="L5098" s="98">
        <v>18</v>
      </c>
      <c r="M5098" s="98">
        <f t="shared" ref="M5098:M5100" si="327">K5098-L5098</f>
        <v>0</v>
      </c>
      <c r="N5098" s="83" t="s">
        <v>3954</v>
      </c>
      <c r="O5098" s="98">
        <v>18000</v>
      </c>
      <c r="P5098" s="81"/>
      <c r="Q5098" s="33"/>
      <c r="R5098" s="39" t="s">
        <v>2511</v>
      </c>
    </row>
    <row r="5099" spans="1:18" ht="18" customHeight="1" x14ac:dyDescent="0.15">
      <c r="A5099" s="30">
        <v>10</v>
      </c>
      <c r="B5099" s="31" t="s">
        <v>2023</v>
      </c>
      <c r="C5099" s="31">
        <v>7</v>
      </c>
      <c r="D5099" s="31" t="s">
        <v>2508</v>
      </c>
      <c r="E5099" s="31">
        <v>5</v>
      </c>
      <c r="F5099" s="31" t="s">
        <v>2576</v>
      </c>
      <c r="G5099" s="31">
        <v>12</v>
      </c>
      <c r="H5099" s="31" t="s">
        <v>36</v>
      </c>
      <c r="I5099" s="32">
        <v>3</v>
      </c>
      <c r="J5099" s="83" t="s">
        <v>6</v>
      </c>
      <c r="K5099" s="98">
        <v>42</v>
      </c>
      <c r="L5099" s="98">
        <v>42</v>
      </c>
      <c r="M5099" s="98">
        <f t="shared" si="327"/>
        <v>0</v>
      </c>
      <c r="N5099" s="83" t="s">
        <v>2588</v>
      </c>
      <c r="O5099" s="98">
        <v>42000</v>
      </c>
      <c r="P5099" s="81"/>
      <c r="Q5099" s="33"/>
      <c r="R5099" s="39" t="s">
        <v>2511</v>
      </c>
    </row>
    <row r="5100" spans="1:18" ht="18" customHeight="1" x14ac:dyDescent="0.15">
      <c r="A5100" s="30">
        <v>10</v>
      </c>
      <c r="B5100" s="31" t="s">
        <v>2023</v>
      </c>
      <c r="C5100" s="31">
        <v>7</v>
      </c>
      <c r="D5100" s="31" t="s">
        <v>2508</v>
      </c>
      <c r="E5100" s="31">
        <v>5</v>
      </c>
      <c r="F5100" s="31" t="s">
        <v>2576</v>
      </c>
      <c r="G5100" s="31">
        <v>12</v>
      </c>
      <c r="H5100" s="31" t="s">
        <v>36</v>
      </c>
      <c r="I5100" s="32">
        <v>11</v>
      </c>
      <c r="J5100" s="83" t="s">
        <v>38</v>
      </c>
      <c r="K5100" s="98">
        <v>56</v>
      </c>
      <c r="L5100" s="98">
        <v>56</v>
      </c>
      <c r="M5100" s="98">
        <f t="shared" si="327"/>
        <v>0</v>
      </c>
      <c r="N5100" s="83" t="s">
        <v>2589</v>
      </c>
      <c r="O5100" s="98">
        <v>50526</v>
      </c>
      <c r="P5100" s="81"/>
      <c r="Q5100" s="33"/>
      <c r="R5100" s="39" t="s">
        <v>2511</v>
      </c>
    </row>
    <row r="5101" spans="1:18" ht="18" customHeight="1" x14ac:dyDescent="0.15">
      <c r="A5101" s="30">
        <v>10</v>
      </c>
      <c r="B5101" s="31" t="s">
        <v>2023</v>
      </c>
      <c r="C5101" s="31">
        <v>7</v>
      </c>
      <c r="D5101" s="31" t="s">
        <v>2508</v>
      </c>
      <c r="E5101" s="31">
        <v>5</v>
      </c>
      <c r="F5101" s="31" t="s">
        <v>2576</v>
      </c>
      <c r="G5101" s="31">
        <v>12</v>
      </c>
      <c r="H5101" s="31" t="s">
        <v>36</v>
      </c>
      <c r="I5101" s="31">
        <v>11</v>
      </c>
      <c r="J5101" s="84" t="s">
        <v>38</v>
      </c>
      <c r="K5101" s="98"/>
      <c r="L5101" s="98"/>
      <c r="M5101" s="98"/>
      <c r="N5101" s="83" t="s">
        <v>4751</v>
      </c>
      <c r="O5101" s="98">
        <v>5000</v>
      </c>
      <c r="P5101" s="81"/>
      <c r="Q5101" s="33"/>
      <c r="R5101" s="39" t="s">
        <v>2511</v>
      </c>
    </row>
    <row r="5102" spans="1:18" ht="18" customHeight="1" x14ac:dyDescent="0.15">
      <c r="A5102" s="30">
        <v>10</v>
      </c>
      <c r="B5102" s="31" t="s">
        <v>2023</v>
      </c>
      <c r="C5102" s="31">
        <v>7</v>
      </c>
      <c r="D5102" s="31" t="s">
        <v>2508</v>
      </c>
      <c r="E5102" s="31">
        <v>5</v>
      </c>
      <c r="F5102" s="31" t="s">
        <v>2576</v>
      </c>
      <c r="G5102" s="32">
        <v>13</v>
      </c>
      <c r="H5102" s="32" t="s">
        <v>39</v>
      </c>
      <c r="I5102" s="32"/>
      <c r="J5102" s="83"/>
      <c r="K5102" s="98"/>
      <c r="L5102" s="98"/>
      <c r="M5102" s="98"/>
      <c r="N5102" s="83"/>
      <c r="O5102" s="33"/>
      <c r="P5102" s="81"/>
      <c r="Q5102" s="33"/>
      <c r="R5102" s="39" t="s">
        <v>2511</v>
      </c>
    </row>
    <row r="5103" spans="1:18" ht="18" customHeight="1" x14ac:dyDescent="0.15">
      <c r="A5103" s="30">
        <v>10</v>
      </c>
      <c r="B5103" s="31" t="s">
        <v>2023</v>
      </c>
      <c r="C5103" s="31">
        <v>7</v>
      </c>
      <c r="D5103" s="31" t="s">
        <v>2508</v>
      </c>
      <c r="E5103" s="31">
        <v>5</v>
      </c>
      <c r="F5103" s="31" t="s">
        <v>2576</v>
      </c>
      <c r="G5103" s="31">
        <v>13</v>
      </c>
      <c r="H5103" s="31" t="s">
        <v>39</v>
      </c>
      <c r="I5103" s="32">
        <v>31</v>
      </c>
      <c r="J5103" s="83" t="s">
        <v>258</v>
      </c>
      <c r="K5103" s="98">
        <v>2441</v>
      </c>
      <c r="L5103" s="98">
        <v>2294</v>
      </c>
      <c r="M5103" s="98">
        <f>K5103-L5103</f>
        <v>147</v>
      </c>
      <c r="N5103" s="83" t="s">
        <v>4752</v>
      </c>
      <c r="O5103" s="98">
        <v>777600</v>
      </c>
      <c r="P5103" s="81"/>
      <c r="Q5103" s="33"/>
      <c r="R5103" s="39" t="s">
        <v>2511</v>
      </c>
    </row>
    <row r="5104" spans="1:18" ht="18" customHeight="1" x14ac:dyDescent="0.15">
      <c r="A5104" s="30">
        <v>10</v>
      </c>
      <c r="B5104" s="31" t="s">
        <v>2023</v>
      </c>
      <c r="C5104" s="31">
        <v>7</v>
      </c>
      <c r="D5104" s="31" t="s">
        <v>2508</v>
      </c>
      <c r="E5104" s="31">
        <v>5</v>
      </c>
      <c r="F5104" s="31" t="s">
        <v>2576</v>
      </c>
      <c r="G5104" s="31">
        <v>13</v>
      </c>
      <c r="H5104" s="31" t="s">
        <v>39</v>
      </c>
      <c r="I5104" s="31">
        <v>31</v>
      </c>
      <c r="J5104" s="84" t="s">
        <v>258</v>
      </c>
      <c r="K5104" s="98"/>
      <c r="L5104" s="98"/>
      <c r="M5104" s="98"/>
      <c r="N5104" s="83" t="s">
        <v>4753</v>
      </c>
      <c r="O5104" s="98">
        <v>1662938</v>
      </c>
      <c r="P5104" s="81"/>
      <c r="Q5104" s="33"/>
      <c r="R5104" s="39" t="s">
        <v>2511</v>
      </c>
    </row>
    <row r="5105" spans="1:18" ht="18" customHeight="1" x14ac:dyDescent="0.15">
      <c r="A5105" s="30">
        <v>10</v>
      </c>
      <c r="B5105" s="31" t="s">
        <v>2023</v>
      </c>
      <c r="C5105" s="31">
        <v>7</v>
      </c>
      <c r="D5105" s="31" t="s">
        <v>2508</v>
      </c>
      <c r="E5105" s="31">
        <v>5</v>
      </c>
      <c r="F5105" s="31" t="s">
        <v>2576</v>
      </c>
      <c r="G5105" s="31">
        <v>13</v>
      </c>
      <c r="H5105" s="31" t="s">
        <v>39</v>
      </c>
      <c r="I5105" s="32">
        <v>33</v>
      </c>
      <c r="J5105" s="83" t="s">
        <v>49</v>
      </c>
      <c r="K5105" s="98">
        <v>485</v>
      </c>
      <c r="L5105" s="98">
        <v>556</v>
      </c>
      <c r="M5105" s="98">
        <f>K5105-L5105</f>
        <v>-71</v>
      </c>
      <c r="N5105" s="83" t="s">
        <v>2590</v>
      </c>
      <c r="O5105" s="98">
        <v>49680</v>
      </c>
      <c r="P5105" s="81"/>
      <c r="Q5105" s="33"/>
      <c r="R5105" s="39" t="s">
        <v>2511</v>
      </c>
    </row>
    <row r="5106" spans="1:18" ht="18" customHeight="1" x14ac:dyDescent="0.15">
      <c r="A5106" s="30">
        <v>10</v>
      </c>
      <c r="B5106" s="31" t="s">
        <v>2023</v>
      </c>
      <c r="C5106" s="31">
        <v>7</v>
      </c>
      <c r="D5106" s="31" t="s">
        <v>2508</v>
      </c>
      <c r="E5106" s="31">
        <v>5</v>
      </c>
      <c r="F5106" s="31" t="s">
        <v>2576</v>
      </c>
      <c r="G5106" s="31">
        <v>13</v>
      </c>
      <c r="H5106" s="31" t="s">
        <v>39</v>
      </c>
      <c r="I5106" s="31">
        <v>33</v>
      </c>
      <c r="J5106" s="84" t="s">
        <v>49</v>
      </c>
      <c r="K5106" s="98"/>
      <c r="L5106" s="98"/>
      <c r="M5106" s="98"/>
      <c r="N5106" s="83" t="s">
        <v>2591</v>
      </c>
      <c r="O5106" s="98">
        <v>151200</v>
      </c>
      <c r="P5106" s="81"/>
      <c r="Q5106" s="33"/>
      <c r="R5106" s="39" t="s">
        <v>2511</v>
      </c>
    </row>
    <row r="5107" spans="1:18" ht="18" customHeight="1" x14ac:dyDescent="0.15">
      <c r="A5107" s="30">
        <v>10</v>
      </c>
      <c r="B5107" s="31" t="s">
        <v>2023</v>
      </c>
      <c r="C5107" s="31">
        <v>7</v>
      </c>
      <c r="D5107" s="31" t="s">
        <v>2508</v>
      </c>
      <c r="E5107" s="31">
        <v>5</v>
      </c>
      <c r="F5107" s="31" t="s">
        <v>2576</v>
      </c>
      <c r="G5107" s="31">
        <v>13</v>
      </c>
      <c r="H5107" s="31" t="s">
        <v>39</v>
      </c>
      <c r="I5107" s="31">
        <v>33</v>
      </c>
      <c r="J5107" s="84" t="s">
        <v>49</v>
      </c>
      <c r="K5107" s="98"/>
      <c r="L5107" s="98"/>
      <c r="M5107" s="98"/>
      <c r="N5107" s="83" t="s">
        <v>2592</v>
      </c>
      <c r="O5107" s="98">
        <v>86400</v>
      </c>
      <c r="P5107" s="81"/>
      <c r="Q5107" s="33"/>
      <c r="R5107" s="39" t="s">
        <v>2511</v>
      </c>
    </row>
    <row r="5108" spans="1:18" ht="18" customHeight="1" x14ac:dyDescent="0.15">
      <c r="A5108" s="30">
        <v>10</v>
      </c>
      <c r="B5108" s="31" t="s">
        <v>2023</v>
      </c>
      <c r="C5108" s="31">
        <v>7</v>
      </c>
      <c r="D5108" s="31" t="s">
        <v>2508</v>
      </c>
      <c r="E5108" s="31">
        <v>5</v>
      </c>
      <c r="F5108" s="31" t="s">
        <v>2576</v>
      </c>
      <c r="G5108" s="31">
        <v>13</v>
      </c>
      <c r="H5108" s="31" t="s">
        <v>39</v>
      </c>
      <c r="I5108" s="31">
        <v>33</v>
      </c>
      <c r="J5108" s="84" t="s">
        <v>49</v>
      </c>
      <c r="K5108" s="98"/>
      <c r="L5108" s="98"/>
      <c r="M5108" s="98"/>
      <c r="N5108" s="83" t="s">
        <v>2593</v>
      </c>
      <c r="O5108" s="98">
        <v>97200</v>
      </c>
      <c r="P5108" s="81"/>
      <c r="Q5108" s="33"/>
      <c r="R5108" s="39" t="s">
        <v>2511</v>
      </c>
    </row>
    <row r="5109" spans="1:18" ht="18" customHeight="1" x14ac:dyDescent="0.15">
      <c r="A5109" s="30">
        <v>10</v>
      </c>
      <c r="B5109" s="31" t="s">
        <v>2023</v>
      </c>
      <c r="C5109" s="31">
        <v>7</v>
      </c>
      <c r="D5109" s="31" t="s">
        <v>2508</v>
      </c>
      <c r="E5109" s="31">
        <v>5</v>
      </c>
      <c r="F5109" s="31" t="s">
        <v>2576</v>
      </c>
      <c r="G5109" s="31">
        <v>13</v>
      </c>
      <c r="H5109" s="31" t="s">
        <v>39</v>
      </c>
      <c r="I5109" s="31">
        <v>33</v>
      </c>
      <c r="J5109" s="84" t="s">
        <v>49</v>
      </c>
      <c r="K5109" s="98"/>
      <c r="L5109" s="98"/>
      <c r="M5109" s="98"/>
      <c r="N5109" s="83" t="s">
        <v>2594</v>
      </c>
      <c r="O5109" s="98">
        <v>100000</v>
      </c>
      <c r="P5109" s="81"/>
      <c r="Q5109" s="33"/>
      <c r="R5109" s="39" t="s">
        <v>2511</v>
      </c>
    </row>
    <row r="5110" spans="1:18" ht="18" customHeight="1" x14ac:dyDescent="0.15">
      <c r="A5110" s="30">
        <v>10</v>
      </c>
      <c r="B5110" s="31" t="s">
        <v>2023</v>
      </c>
      <c r="C5110" s="31">
        <v>7</v>
      </c>
      <c r="D5110" s="31" t="s">
        <v>2508</v>
      </c>
      <c r="E5110" s="31">
        <v>5</v>
      </c>
      <c r="F5110" s="31" t="s">
        <v>2576</v>
      </c>
      <c r="G5110" s="32">
        <v>14</v>
      </c>
      <c r="H5110" s="32" t="s">
        <v>40</v>
      </c>
      <c r="I5110" s="32"/>
      <c r="J5110" s="83"/>
      <c r="K5110" s="98"/>
      <c r="L5110" s="98"/>
      <c r="M5110" s="98"/>
      <c r="N5110" s="83"/>
      <c r="O5110" s="33"/>
      <c r="P5110" s="81"/>
      <c r="Q5110" s="33"/>
      <c r="R5110" s="39" t="s">
        <v>2511</v>
      </c>
    </row>
    <row r="5111" spans="1:18" ht="18" customHeight="1" x14ac:dyDescent="0.15">
      <c r="A5111" s="30">
        <v>10</v>
      </c>
      <c r="B5111" s="31" t="s">
        <v>2023</v>
      </c>
      <c r="C5111" s="31">
        <v>7</v>
      </c>
      <c r="D5111" s="31" t="s">
        <v>2508</v>
      </c>
      <c r="E5111" s="31">
        <v>5</v>
      </c>
      <c r="F5111" s="31" t="s">
        <v>2576</v>
      </c>
      <c r="G5111" s="31">
        <v>14</v>
      </c>
      <c r="H5111" s="31" t="s">
        <v>40</v>
      </c>
      <c r="I5111" s="32">
        <v>1</v>
      </c>
      <c r="J5111" s="83" t="s">
        <v>1505</v>
      </c>
      <c r="K5111" s="98">
        <v>76</v>
      </c>
      <c r="L5111" s="98">
        <v>10</v>
      </c>
      <c r="M5111" s="98">
        <f>K5111-L5111</f>
        <v>66</v>
      </c>
      <c r="N5111" s="83" t="s">
        <v>2595</v>
      </c>
      <c r="O5111" s="98">
        <v>10000</v>
      </c>
      <c r="P5111" s="81"/>
      <c r="Q5111" s="33"/>
      <c r="R5111" s="39" t="s">
        <v>2511</v>
      </c>
    </row>
    <row r="5112" spans="1:18" ht="18" customHeight="1" x14ac:dyDescent="0.15">
      <c r="A5112" s="30">
        <v>10</v>
      </c>
      <c r="B5112" s="31" t="s">
        <v>2023</v>
      </c>
      <c r="C5112" s="31">
        <v>7</v>
      </c>
      <c r="D5112" s="31" t="s">
        <v>2508</v>
      </c>
      <c r="E5112" s="31">
        <v>5</v>
      </c>
      <c r="F5112" s="31" t="s">
        <v>2576</v>
      </c>
      <c r="G5112" s="31">
        <v>14</v>
      </c>
      <c r="H5112" s="31" t="s">
        <v>40</v>
      </c>
      <c r="I5112" s="31">
        <v>1</v>
      </c>
      <c r="J5112" s="84" t="s">
        <v>1505</v>
      </c>
      <c r="K5112" s="98"/>
      <c r="L5112" s="98"/>
      <c r="M5112" s="98"/>
      <c r="N5112" s="83" t="s">
        <v>4754</v>
      </c>
      <c r="O5112" s="98">
        <v>66000</v>
      </c>
      <c r="P5112" s="81"/>
      <c r="Q5112" s="33"/>
      <c r="R5112" s="39" t="s">
        <v>2511</v>
      </c>
    </row>
    <row r="5113" spans="1:18" ht="18" customHeight="1" x14ac:dyDescent="0.15">
      <c r="A5113" s="30">
        <v>10</v>
      </c>
      <c r="B5113" s="31" t="s">
        <v>2023</v>
      </c>
      <c r="C5113" s="31">
        <v>7</v>
      </c>
      <c r="D5113" s="31" t="s">
        <v>2508</v>
      </c>
      <c r="E5113" s="31">
        <v>5</v>
      </c>
      <c r="F5113" s="31" t="s">
        <v>2576</v>
      </c>
      <c r="G5113" s="31">
        <v>14</v>
      </c>
      <c r="H5113" s="31" t="s">
        <v>40</v>
      </c>
      <c r="I5113" s="32">
        <v>2</v>
      </c>
      <c r="J5113" s="83" t="s">
        <v>179</v>
      </c>
      <c r="K5113" s="98">
        <v>26</v>
      </c>
      <c r="L5113" s="98">
        <v>26</v>
      </c>
      <c r="M5113" s="98">
        <f t="shared" ref="M5113:M5115" si="328">K5113-L5113</f>
        <v>0</v>
      </c>
      <c r="N5113" s="83" t="s">
        <v>2596</v>
      </c>
      <c r="O5113" s="98">
        <v>25520</v>
      </c>
      <c r="P5113" s="81"/>
      <c r="Q5113" s="33"/>
      <c r="R5113" s="39" t="s">
        <v>2511</v>
      </c>
    </row>
    <row r="5114" spans="1:18" ht="18" customHeight="1" x14ac:dyDescent="0.15">
      <c r="A5114" s="30">
        <v>10</v>
      </c>
      <c r="B5114" s="31" t="s">
        <v>2023</v>
      </c>
      <c r="C5114" s="31">
        <v>7</v>
      </c>
      <c r="D5114" s="31" t="s">
        <v>2508</v>
      </c>
      <c r="E5114" s="31">
        <v>5</v>
      </c>
      <c r="F5114" s="31" t="s">
        <v>2576</v>
      </c>
      <c r="G5114" s="31">
        <v>14</v>
      </c>
      <c r="H5114" s="31" t="s">
        <v>40</v>
      </c>
      <c r="I5114" s="32">
        <v>3</v>
      </c>
      <c r="J5114" s="83" t="s">
        <v>2597</v>
      </c>
      <c r="K5114" s="98">
        <v>3</v>
      </c>
      <c r="L5114" s="98">
        <v>3</v>
      </c>
      <c r="M5114" s="98">
        <f t="shared" si="328"/>
        <v>0</v>
      </c>
      <c r="N5114" s="83" t="s">
        <v>2598</v>
      </c>
      <c r="O5114" s="98">
        <v>3000</v>
      </c>
      <c r="P5114" s="81"/>
      <c r="Q5114" s="33"/>
      <c r="R5114" s="39" t="s">
        <v>2511</v>
      </c>
    </row>
    <row r="5115" spans="1:18" ht="18" customHeight="1" x14ac:dyDescent="0.15">
      <c r="A5115" s="30">
        <v>10</v>
      </c>
      <c r="B5115" s="31" t="s">
        <v>2023</v>
      </c>
      <c r="C5115" s="31">
        <v>7</v>
      </c>
      <c r="D5115" s="31" t="s">
        <v>2508</v>
      </c>
      <c r="E5115" s="31">
        <v>5</v>
      </c>
      <c r="F5115" s="31" t="s">
        <v>2576</v>
      </c>
      <c r="G5115" s="31">
        <v>14</v>
      </c>
      <c r="H5115" s="31" t="s">
        <v>40</v>
      </c>
      <c r="I5115" s="32">
        <v>31</v>
      </c>
      <c r="J5115" s="83" t="s">
        <v>181</v>
      </c>
      <c r="K5115" s="98">
        <v>143</v>
      </c>
      <c r="L5115" s="98">
        <v>13</v>
      </c>
      <c r="M5115" s="98">
        <f t="shared" si="328"/>
        <v>130</v>
      </c>
      <c r="N5115" s="83" t="s">
        <v>4755</v>
      </c>
      <c r="O5115" s="98">
        <v>142560</v>
      </c>
      <c r="P5115" s="81"/>
      <c r="Q5115" s="33"/>
      <c r="R5115" s="39" t="s">
        <v>2511</v>
      </c>
    </row>
    <row r="5116" spans="1:18" ht="18" customHeight="1" x14ac:dyDescent="0.15">
      <c r="A5116" s="30">
        <v>10</v>
      </c>
      <c r="B5116" s="31" t="s">
        <v>2023</v>
      </c>
      <c r="C5116" s="31">
        <v>7</v>
      </c>
      <c r="D5116" s="31" t="s">
        <v>2508</v>
      </c>
      <c r="E5116" s="31">
        <v>5</v>
      </c>
      <c r="F5116" s="31" t="s">
        <v>2576</v>
      </c>
      <c r="G5116" s="32">
        <v>15</v>
      </c>
      <c r="H5116" s="32" t="s">
        <v>50</v>
      </c>
      <c r="I5116" s="32"/>
      <c r="J5116" s="83"/>
      <c r="K5116" s="98"/>
      <c r="L5116" s="98"/>
      <c r="M5116" s="98"/>
      <c r="N5116" s="83"/>
      <c r="O5116" s="33"/>
      <c r="P5116" s="81"/>
      <c r="Q5116" s="33"/>
      <c r="R5116" s="39" t="s">
        <v>2511</v>
      </c>
    </row>
    <row r="5117" spans="1:18" ht="18" customHeight="1" x14ac:dyDescent="0.15">
      <c r="A5117" s="30">
        <v>10</v>
      </c>
      <c r="B5117" s="31" t="s">
        <v>2023</v>
      </c>
      <c r="C5117" s="31">
        <v>7</v>
      </c>
      <c r="D5117" s="31" t="s">
        <v>2508</v>
      </c>
      <c r="E5117" s="31">
        <v>5</v>
      </c>
      <c r="F5117" s="31" t="s">
        <v>2576</v>
      </c>
      <c r="G5117" s="31">
        <v>15</v>
      </c>
      <c r="H5117" s="31" t="s">
        <v>50</v>
      </c>
      <c r="I5117" s="32">
        <v>1</v>
      </c>
      <c r="J5117" s="83" t="s">
        <v>51</v>
      </c>
      <c r="K5117" s="98">
        <v>1100</v>
      </c>
      <c r="L5117" s="98">
        <v>1200</v>
      </c>
      <c r="M5117" s="98">
        <f>K5117-L5117</f>
        <v>-100</v>
      </c>
      <c r="N5117" s="83" t="s">
        <v>2599</v>
      </c>
      <c r="O5117" s="98">
        <v>1100000</v>
      </c>
      <c r="P5117" s="81"/>
      <c r="Q5117" s="33"/>
      <c r="R5117" s="39" t="s">
        <v>2511</v>
      </c>
    </row>
    <row r="5118" spans="1:18" ht="18" customHeight="1" x14ac:dyDescent="0.15">
      <c r="A5118" s="30">
        <v>10</v>
      </c>
      <c r="B5118" s="31" t="s">
        <v>2023</v>
      </c>
      <c r="C5118" s="31">
        <v>7</v>
      </c>
      <c r="D5118" s="31" t="s">
        <v>2508</v>
      </c>
      <c r="E5118" s="31">
        <v>5</v>
      </c>
      <c r="F5118" s="31" t="s">
        <v>2576</v>
      </c>
      <c r="G5118" s="32">
        <v>16</v>
      </c>
      <c r="H5118" s="32" t="s">
        <v>52</v>
      </c>
      <c r="I5118" s="32"/>
      <c r="J5118" s="83"/>
      <c r="K5118" s="98"/>
      <c r="L5118" s="98"/>
      <c r="M5118" s="98"/>
      <c r="N5118" s="83"/>
      <c r="O5118" s="33"/>
      <c r="P5118" s="81"/>
      <c r="Q5118" s="33"/>
      <c r="R5118" s="39" t="s">
        <v>2511</v>
      </c>
    </row>
    <row r="5119" spans="1:18" ht="18" customHeight="1" x14ac:dyDescent="0.15">
      <c r="A5119" s="30">
        <v>10</v>
      </c>
      <c r="B5119" s="31" t="s">
        <v>2023</v>
      </c>
      <c r="C5119" s="31">
        <v>7</v>
      </c>
      <c r="D5119" s="31" t="s">
        <v>2508</v>
      </c>
      <c r="E5119" s="31">
        <v>5</v>
      </c>
      <c r="F5119" s="31" t="s">
        <v>2576</v>
      </c>
      <c r="G5119" s="31">
        <v>16</v>
      </c>
      <c r="H5119" s="31" t="s">
        <v>52</v>
      </c>
      <c r="I5119" s="32">
        <v>11</v>
      </c>
      <c r="J5119" s="83" t="s">
        <v>1207</v>
      </c>
      <c r="K5119" s="98">
        <v>50</v>
      </c>
      <c r="L5119" s="98">
        <v>50</v>
      </c>
      <c r="M5119" s="98">
        <f>K5119-L5119</f>
        <v>0</v>
      </c>
      <c r="N5119" s="83" t="s">
        <v>2600</v>
      </c>
      <c r="O5119" s="98">
        <v>50000</v>
      </c>
      <c r="P5119" s="81"/>
      <c r="Q5119" s="33"/>
      <c r="R5119" s="39" t="s">
        <v>2511</v>
      </c>
    </row>
    <row r="5120" spans="1:18" ht="18" customHeight="1" x14ac:dyDescent="0.15">
      <c r="A5120" s="30">
        <v>10</v>
      </c>
      <c r="B5120" s="31" t="s">
        <v>2023</v>
      </c>
      <c r="C5120" s="31">
        <v>7</v>
      </c>
      <c r="D5120" s="31" t="s">
        <v>2508</v>
      </c>
      <c r="E5120" s="31">
        <v>5</v>
      </c>
      <c r="F5120" s="31" t="s">
        <v>2576</v>
      </c>
      <c r="G5120" s="32">
        <v>18</v>
      </c>
      <c r="H5120" s="32" t="s">
        <v>125</v>
      </c>
      <c r="I5120" s="32"/>
      <c r="J5120" s="83"/>
      <c r="K5120" s="98"/>
      <c r="L5120" s="98"/>
      <c r="M5120" s="98"/>
      <c r="N5120" s="83"/>
      <c r="O5120" s="33"/>
      <c r="P5120" s="81"/>
      <c r="Q5120" s="33"/>
      <c r="R5120" s="39" t="s">
        <v>2511</v>
      </c>
    </row>
    <row r="5121" spans="1:18" ht="18" customHeight="1" x14ac:dyDescent="0.15">
      <c r="A5121" s="30">
        <v>10</v>
      </c>
      <c r="B5121" s="31" t="s">
        <v>2023</v>
      </c>
      <c r="C5121" s="31">
        <v>7</v>
      </c>
      <c r="D5121" s="31" t="s">
        <v>2508</v>
      </c>
      <c r="E5121" s="31">
        <v>5</v>
      </c>
      <c r="F5121" s="31" t="s">
        <v>2576</v>
      </c>
      <c r="G5121" s="31">
        <v>18</v>
      </c>
      <c r="H5121" s="31" t="s">
        <v>125</v>
      </c>
      <c r="I5121" s="32">
        <v>11</v>
      </c>
      <c r="J5121" s="83" t="s">
        <v>126</v>
      </c>
      <c r="K5121" s="98">
        <v>400</v>
      </c>
      <c r="L5121" s="98">
        <v>400</v>
      </c>
      <c r="M5121" s="98">
        <f>K5121-L5121</f>
        <v>0</v>
      </c>
      <c r="N5121" s="83" t="s">
        <v>2601</v>
      </c>
      <c r="O5121" s="98">
        <v>400000</v>
      </c>
      <c r="P5121" s="81"/>
      <c r="Q5121" s="33"/>
      <c r="R5121" s="39" t="s">
        <v>2511</v>
      </c>
    </row>
    <row r="5122" spans="1:18" ht="18" customHeight="1" x14ac:dyDescent="0.15">
      <c r="A5122" s="30">
        <v>10</v>
      </c>
      <c r="B5122" s="31" t="s">
        <v>2023</v>
      </c>
      <c r="C5122" s="31">
        <v>7</v>
      </c>
      <c r="D5122" s="31" t="s">
        <v>2508</v>
      </c>
      <c r="E5122" s="31">
        <v>5</v>
      </c>
      <c r="F5122" s="31" t="s">
        <v>2576</v>
      </c>
      <c r="G5122" s="32">
        <v>19</v>
      </c>
      <c r="H5122" s="32" t="s">
        <v>42</v>
      </c>
      <c r="I5122" s="32"/>
      <c r="J5122" s="83"/>
      <c r="K5122" s="98"/>
      <c r="L5122" s="98"/>
      <c r="M5122" s="98"/>
      <c r="N5122" s="83"/>
      <c r="O5122" s="33"/>
      <c r="P5122" s="81"/>
      <c r="Q5122" s="33"/>
      <c r="R5122" s="39" t="s">
        <v>2511</v>
      </c>
    </row>
    <row r="5123" spans="1:18" ht="18" customHeight="1" x14ac:dyDescent="0.15">
      <c r="A5123" s="30">
        <v>10</v>
      </c>
      <c r="B5123" s="31" t="s">
        <v>2023</v>
      </c>
      <c r="C5123" s="31">
        <v>7</v>
      </c>
      <c r="D5123" s="31" t="s">
        <v>2508</v>
      </c>
      <c r="E5123" s="31">
        <v>5</v>
      </c>
      <c r="F5123" s="31" t="s">
        <v>2576</v>
      </c>
      <c r="G5123" s="31">
        <v>19</v>
      </c>
      <c r="H5123" s="31" t="s">
        <v>42</v>
      </c>
      <c r="I5123" s="32">
        <v>11</v>
      </c>
      <c r="J5123" s="83" t="s">
        <v>43</v>
      </c>
      <c r="K5123" s="98">
        <v>17</v>
      </c>
      <c r="L5123" s="98">
        <v>17</v>
      </c>
      <c r="M5123" s="98">
        <f>K5123-L5123</f>
        <v>0</v>
      </c>
      <c r="N5123" s="83" t="s">
        <v>2602</v>
      </c>
      <c r="O5123" s="98">
        <v>7661</v>
      </c>
      <c r="P5123" s="81"/>
      <c r="Q5123" s="33"/>
      <c r="R5123" s="39" t="s">
        <v>2511</v>
      </c>
    </row>
    <row r="5124" spans="1:18" ht="18" customHeight="1" x14ac:dyDescent="0.15">
      <c r="A5124" s="30">
        <v>10</v>
      </c>
      <c r="B5124" s="31" t="s">
        <v>2023</v>
      </c>
      <c r="C5124" s="31">
        <v>7</v>
      </c>
      <c r="D5124" s="31" t="s">
        <v>2508</v>
      </c>
      <c r="E5124" s="31">
        <v>5</v>
      </c>
      <c r="F5124" s="31" t="s">
        <v>2576</v>
      </c>
      <c r="G5124" s="31">
        <v>19</v>
      </c>
      <c r="H5124" s="31" t="s">
        <v>42</v>
      </c>
      <c r="I5124" s="31">
        <v>11</v>
      </c>
      <c r="J5124" s="84" t="s">
        <v>43</v>
      </c>
      <c r="K5124" s="98"/>
      <c r="L5124" s="98"/>
      <c r="M5124" s="98"/>
      <c r="N5124" s="83" t="s">
        <v>2603</v>
      </c>
      <c r="O5124" s="98">
        <v>3600</v>
      </c>
      <c r="P5124" s="81"/>
      <c r="Q5124" s="33"/>
      <c r="R5124" s="39" t="s">
        <v>2511</v>
      </c>
    </row>
    <row r="5125" spans="1:18" ht="18" customHeight="1" x14ac:dyDescent="0.15">
      <c r="A5125" s="30">
        <v>10</v>
      </c>
      <c r="B5125" s="31" t="s">
        <v>2023</v>
      </c>
      <c r="C5125" s="31">
        <v>7</v>
      </c>
      <c r="D5125" s="31" t="s">
        <v>2508</v>
      </c>
      <c r="E5125" s="31">
        <v>5</v>
      </c>
      <c r="F5125" s="31" t="s">
        <v>2576</v>
      </c>
      <c r="G5125" s="31">
        <v>19</v>
      </c>
      <c r="H5125" s="31" t="s">
        <v>42</v>
      </c>
      <c r="I5125" s="31">
        <v>11</v>
      </c>
      <c r="J5125" s="84" t="s">
        <v>43</v>
      </c>
      <c r="K5125" s="98"/>
      <c r="L5125" s="98"/>
      <c r="M5125" s="98"/>
      <c r="N5125" s="83" t="s">
        <v>2604</v>
      </c>
      <c r="O5125" s="98">
        <v>5000</v>
      </c>
      <c r="P5125" s="81"/>
      <c r="Q5125" s="33"/>
      <c r="R5125" s="39" t="s">
        <v>2511</v>
      </c>
    </row>
    <row r="5126" spans="1:18" ht="18" customHeight="1" x14ac:dyDescent="0.15">
      <c r="A5126" s="30">
        <v>10</v>
      </c>
      <c r="B5126" s="31" t="s">
        <v>2023</v>
      </c>
      <c r="C5126" s="31">
        <v>7</v>
      </c>
      <c r="D5126" s="31" t="s">
        <v>2508</v>
      </c>
      <c r="E5126" s="31">
        <v>5</v>
      </c>
      <c r="F5126" s="31" t="s">
        <v>2576</v>
      </c>
      <c r="G5126" s="31">
        <v>19</v>
      </c>
      <c r="H5126" s="31" t="s">
        <v>42</v>
      </c>
      <c r="I5126" s="32">
        <v>31</v>
      </c>
      <c r="J5126" s="83" t="s">
        <v>2605</v>
      </c>
      <c r="K5126" s="98">
        <v>256</v>
      </c>
      <c r="L5126" s="98">
        <v>256</v>
      </c>
      <c r="M5126" s="98">
        <f t="shared" ref="M5126:M5127" si="329">K5126-L5126</f>
        <v>0</v>
      </c>
      <c r="N5126" s="83" t="s">
        <v>2606</v>
      </c>
      <c r="O5126" s="98">
        <v>256000</v>
      </c>
      <c r="P5126" s="81"/>
      <c r="Q5126" s="33"/>
      <c r="R5126" s="39" t="s">
        <v>2511</v>
      </c>
    </row>
    <row r="5127" spans="1:18" ht="18" customHeight="1" x14ac:dyDescent="0.15">
      <c r="A5127" s="30">
        <v>10</v>
      </c>
      <c r="B5127" s="31" t="s">
        <v>2023</v>
      </c>
      <c r="C5127" s="31">
        <v>7</v>
      </c>
      <c r="D5127" s="31" t="s">
        <v>2508</v>
      </c>
      <c r="E5127" s="31">
        <v>5</v>
      </c>
      <c r="F5127" s="31" t="s">
        <v>2576</v>
      </c>
      <c r="G5127" s="31">
        <v>19</v>
      </c>
      <c r="H5127" s="31" t="s">
        <v>42</v>
      </c>
      <c r="I5127" s="32">
        <v>41</v>
      </c>
      <c r="J5127" s="83" t="s">
        <v>200</v>
      </c>
      <c r="K5127" s="98">
        <v>7</v>
      </c>
      <c r="L5127" s="98">
        <v>7</v>
      </c>
      <c r="M5127" s="98">
        <f t="shared" si="329"/>
        <v>0</v>
      </c>
      <c r="N5127" s="83" t="s">
        <v>2607</v>
      </c>
      <c r="O5127" s="98">
        <v>6080</v>
      </c>
      <c r="P5127" s="81"/>
      <c r="Q5127" s="33"/>
      <c r="R5127" s="39" t="s">
        <v>2511</v>
      </c>
    </row>
    <row r="5128" spans="1:18" s="6" customFormat="1" ht="18" customHeight="1" x14ac:dyDescent="0.15">
      <c r="A5128" s="13">
        <v>10</v>
      </c>
      <c r="B5128" s="14" t="s">
        <v>3104</v>
      </c>
      <c r="C5128" s="19">
        <v>7</v>
      </c>
      <c r="D5128" s="14" t="s">
        <v>2508</v>
      </c>
      <c r="E5128" s="20">
        <v>6</v>
      </c>
      <c r="F5128" s="21" t="s">
        <v>3126</v>
      </c>
      <c r="G5128" s="20"/>
      <c r="H5128" s="21"/>
      <c r="I5128" s="20"/>
      <c r="J5128" s="20"/>
      <c r="K5128" s="22">
        <f>IF(C5128="",SUMIFS($K5129:$K$6096,$A5129:$A$6096,A5128,$E5129:$E$6096,""),IF(E5128="",SUMIFS($K5129:$K$6096,$A5129:$A$6096,A5128,$C5129:$C$6096,C5128,$G5129:$G$6096,""),IF(G5128="",SUMIFS($K5129:$K$6096,$A5129:$A$6096,A5128,$C5129:$C$6096,C5128,$E5129:$E$6096,E5128,$R5129:$R$6096,R5128),IF(I5128="",SUMIFS($K5129:$K$6096,$A5129:$A$6096,A5128,$C5129:$C$6096,C5128,$E5129:$E$6096,E5128,$G5129:$G$6096,G5128,$R5129:$R$6096,R5128),0))))</f>
        <v>19235</v>
      </c>
      <c r="L5128" s="22">
        <f>IF(C5128="",SUMIFS($L5129:$L$6096,$A5129:$A$6096,A5128,$E5129:$E$6096,""),IF(E5128="",SUMIFS($L5129:$L$6096,$A5129:$A$6096,A5128,$C5129:$C$6096,C5128,$G5129:$G$6096,""),IF(G5128="",SUMIFS($L5129:$L$6096,$A5129:$A$6096,A5128,$C5129:$C$6096,C5128,$E5129:$E$6096,E5128,$R5129:$R$6096,R5128),IF(I5128="",SUMIFS($L5129:$L$6096,$A5129:$A$6096,A5128,$C5129:$C$6096,C5128,$E5129:$E$6096,E5128,$G5129:$G$6096,G5128,$R5129:$R$6096,R5128),0))))</f>
        <v>7816</v>
      </c>
      <c r="M5128" s="22">
        <f t="shared" ref="M5128" si="330">K5128-L5128</f>
        <v>11419</v>
      </c>
      <c r="N5128" s="77"/>
      <c r="O5128" s="23"/>
      <c r="P5128" s="60"/>
      <c r="Q5128" s="73">
        <f>IF(C5128="",SUMIFS($Q5129:$Q$6096,$A5129:$A$6096,A5128,$E5129:$E$6096,""),IF(E5128="",SUMIFS($Q5129:$Q$6096,$A5129:$A$6096,A5128,$C5129:$C$6096,C5128,$G5129:$G$6096,""),IF(G5128="",SUMIFS($Q5129:$Q$6096,$A5129:$A$6096,A5128,$C5129:$C$6096,C5128,$E5129:$E$6096,E5128,$R5129:$R$6096,R5128),IF(I5128="",SUMIFS($Q5129:$Q$6096,$A5129:$A$6096,A5128,$C5129:$C$6096,C5128,$E5129:$E$6096,E5128,$G5129:$G$6096,G5128,$R5129:$R$6096,R5128),0))))</f>
        <v>13090</v>
      </c>
      <c r="R5128" s="61" t="s">
        <v>3121</v>
      </c>
    </row>
    <row r="5129" spans="1:18" ht="18" customHeight="1" x14ac:dyDescent="0.15">
      <c r="A5129" s="30">
        <v>10</v>
      </c>
      <c r="B5129" s="31" t="s">
        <v>2023</v>
      </c>
      <c r="C5129" s="31">
        <v>7</v>
      </c>
      <c r="D5129" s="31" t="s">
        <v>2508</v>
      </c>
      <c r="E5129" s="31">
        <v>6</v>
      </c>
      <c r="F5129" s="31" t="s">
        <v>2608</v>
      </c>
      <c r="G5129" s="32">
        <v>1</v>
      </c>
      <c r="H5129" s="32" t="s">
        <v>19</v>
      </c>
      <c r="I5129" s="32"/>
      <c r="J5129" s="83"/>
      <c r="K5129" s="98"/>
      <c r="L5129" s="98"/>
      <c r="M5129" s="98"/>
      <c r="N5129" s="83"/>
      <c r="O5129" s="33"/>
      <c r="P5129" s="81" t="s">
        <v>2939</v>
      </c>
      <c r="Q5129" s="33">
        <v>50</v>
      </c>
      <c r="R5129" s="39" t="s">
        <v>2511</v>
      </c>
    </row>
    <row r="5130" spans="1:18" ht="18" customHeight="1" x14ac:dyDescent="0.15">
      <c r="A5130" s="30">
        <v>10</v>
      </c>
      <c r="B5130" s="31" t="s">
        <v>2023</v>
      </c>
      <c r="C5130" s="31">
        <v>7</v>
      </c>
      <c r="D5130" s="31" t="s">
        <v>2508</v>
      </c>
      <c r="E5130" s="31">
        <v>6</v>
      </c>
      <c r="F5130" s="31" t="s">
        <v>2608</v>
      </c>
      <c r="G5130" s="31">
        <v>1</v>
      </c>
      <c r="H5130" s="31" t="s">
        <v>19</v>
      </c>
      <c r="I5130" s="32">
        <v>11</v>
      </c>
      <c r="J5130" s="83" t="s">
        <v>2609</v>
      </c>
      <c r="K5130" s="98">
        <v>854</v>
      </c>
      <c r="L5130" s="98">
        <v>854</v>
      </c>
      <c r="M5130" s="98">
        <f>K5130-L5130</f>
        <v>0</v>
      </c>
      <c r="N5130" s="83" t="s">
        <v>3955</v>
      </c>
      <c r="O5130" s="98">
        <v>853400</v>
      </c>
      <c r="P5130" s="81" t="s">
        <v>2784</v>
      </c>
      <c r="Q5130" s="33">
        <v>340</v>
      </c>
      <c r="R5130" s="39" t="s">
        <v>2511</v>
      </c>
    </row>
    <row r="5131" spans="1:18" ht="18" customHeight="1" x14ac:dyDescent="0.15">
      <c r="A5131" s="30">
        <v>10</v>
      </c>
      <c r="B5131" s="31" t="s">
        <v>2023</v>
      </c>
      <c r="C5131" s="31">
        <v>7</v>
      </c>
      <c r="D5131" s="31" t="s">
        <v>2508</v>
      </c>
      <c r="E5131" s="31">
        <v>6</v>
      </c>
      <c r="F5131" s="31" t="s">
        <v>2608</v>
      </c>
      <c r="G5131" s="32">
        <v>8</v>
      </c>
      <c r="H5131" s="32" t="s">
        <v>77</v>
      </c>
      <c r="I5131" s="32"/>
      <c r="J5131" s="83"/>
      <c r="K5131" s="98"/>
      <c r="L5131" s="98"/>
      <c r="M5131" s="98"/>
      <c r="N5131" s="83"/>
      <c r="O5131" s="33"/>
      <c r="P5131" s="81" t="s">
        <v>4787</v>
      </c>
      <c r="Q5131" s="33">
        <v>12700</v>
      </c>
      <c r="R5131" s="39" t="s">
        <v>2511</v>
      </c>
    </row>
    <row r="5132" spans="1:18" ht="18" customHeight="1" x14ac:dyDescent="0.15">
      <c r="A5132" s="30">
        <v>10</v>
      </c>
      <c r="B5132" s="31" t="s">
        <v>2023</v>
      </c>
      <c r="C5132" s="31">
        <v>7</v>
      </c>
      <c r="D5132" s="31" t="s">
        <v>2508</v>
      </c>
      <c r="E5132" s="31">
        <v>6</v>
      </c>
      <c r="F5132" s="31" t="s">
        <v>2608</v>
      </c>
      <c r="G5132" s="31">
        <v>8</v>
      </c>
      <c r="H5132" s="31" t="s">
        <v>77</v>
      </c>
      <c r="I5132" s="32">
        <v>1</v>
      </c>
      <c r="J5132" s="83" t="s">
        <v>2577</v>
      </c>
      <c r="K5132" s="98">
        <v>340</v>
      </c>
      <c r="L5132" s="98">
        <v>340</v>
      </c>
      <c r="M5132" s="98">
        <f t="shared" ref="M5132:M5133" si="331">K5132-L5132</f>
        <v>0</v>
      </c>
      <c r="N5132" s="83" t="s">
        <v>3956</v>
      </c>
      <c r="O5132" s="98">
        <v>340000</v>
      </c>
      <c r="P5132" s="81" t="s">
        <v>4786</v>
      </c>
      <c r="Q5132" s="33"/>
      <c r="R5132" s="39" t="s">
        <v>2511</v>
      </c>
    </row>
    <row r="5133" spans="1:18" ht="18" customHeight="1" x14ac:dyDescent="0.15">
      <c r="A5133" s="30">
        <v>10</v>
      </c>
      <c r="B5133" s="31" t="s">
        <v>2023</v>
      </c>
      <c r="C5133" s="31">
        <v>7</v>
      </c>
      <c r="D5133" s="31" t="s">
        <v>2508</v>
      </c>
      <c r="E5133" s="31">
        <v>6</v>
      </c>
      <c r="F5133" s="31" t="s">
        <v>2608</v>
      </c>
      <c r="G5133" s="31">
        <v>8</v>
      </c>
      <c r="H5133" s="31" t="s">
        <v>77</v>
      </c>
      <c r="I5133" s="32">
        <v>31</v>
      </c>
      <c r="J5133" s="83" t="s">
        <v>2610</v>
      </c>
      <c r="K5133" s="98">
        <v>680</v>
      </c>
      <c r="L5133" s="98">
        <v>680</v>
      </c>
      <c r="M5133" s="98">
        <f t="shared" si="331"/>
        <v>0</v>
      </c>
      <c r="N5133" s="83" t="s">
        <v>2611</v>
      </c>
      <c r="O5133" s="98">
        <v>680000</v>
      </c>
      <c r="P5133" s="81"/>
      <c r="Q5133" s="33"/>
      <c r="R5133" s="39" t="s">
        <v>2511</v>
      </c>
    </row>
    <row r="5134" spans="1:18" ht="18" customHeight="1" x14ac:dyDescent="0.15">
      <c r="A5134" s="30">
        <v>10</v>
      </c>
      <c r="B5134" s="31" t="s">
        <v>2023</v>
      </c>
      <c r="C5134" s="31">
        <v>7</v>
      </c>
      <c r="D5134" s="31" t="s">
        <v>2508</v>
      </c>
      <c r="E5134" s="31">
        <v>6</v>
      </c>
      <c r="F5134" s="31" t="s">
        <v>2608</v>
      </c>
      <c r="G5134" s="32">
        <v>11</v>
      </c>
      <c r="H5134" s="32" t="s">
        <v>33</v>
      </c>
      <c r="I5134" s="32"/>
      <c r="J5134" s="83"/>
      <c r="K5134" s="98"/>
      <c r="L5134" s="98"/>
      <c r="M5134" s="98"/>
      <c r="N5134" s="83"/>
      <c r="O5134" s="33"/>
      <c r="P5134" s="81"/>
      <c r="Q5134" s="33"/>
      <c r="R5134" s="39" t="s">
        <v>2511</v>
      </c>
    </row>
    <row r="5135" spans="1:18" ht="18" customHeight="1" x14ac:dyDescent="0.15">
      <c r="A5135" s="30">
        <v>10</v>
      </c>
      <c r="B5135" s="31" t="s">
        <v>2023</v>
      </c>
      <c r="C5135" s="31">
        <v>7</v>
      </c>
      <c r="D5135" s="31" t="s">
        <v>2508</v>
      </c>
      <c r="E5135" s="31">
        <v>6</v>
      </c>
      <c r="F5135" s="31" t="s">
        <v>2608</v>
      </c>
      <c r="G5135" s="31">
        <v>11</v>
      </c>
      <c r="H5135" s="31" t="s">
        <v>33</v>
      </c>
      <c r="I5135" s="32">
        <v>1</v>
      </c>
      <c r="J5135" s="83" t="s">
        <v>34</v>
      </c>
      <c r="K5135" s="98">
        <v>460</v>
      </c>
      <c r="L5135" s="98">
        <v>460</v>
      </c>
      <c r="M5135" s="98">
        <f>K5135-L5135</f>
        <v>0</v>
      </c>
      <c r="N5135" s="83" t="s">
        <v>4756</v>
      </c>
      <c r="O5135" s="98">
        <v>340000</v>
      </c>
      <c r="P5135" s="81"/>
      <c r="Q5135" s="33"/>
      <c r="R5135" s="39" t="s">
        <v>2511</v>
      </c>
    </row>
    <row r="5136" spans="1:18" ht="18" customHeight="1" x14ac:dyDescent="0.15">
      <c r="A5136" s="30">
        <v>10</v>
      </c>
      <c r="B5136" s="31" t="s">
        <v>2023</v>
      </c>
      <c r="C5136" s="31">
        <v>7</v>
      </c>
      <c r="D5136" s="31" t="s">
        <v>2508</v>
      </c>
      <c r="E5136" s="31">
        <v>6</v>
      </c>
      <c r="F5136" s="31" t="s">
        <v>2608</v>
      </c>
      <c r="G5136" s="31">
        <v>11</v>
      </c>
      <c r="H5136" s="31" t="s">
        <v>33</v>
      </c>
      <c r="I5136" s="31">
        <v>1</v>
      </c>
      <c r="J5136" s="84" t="s">
        <v>34</v>
      </c>
      <c r="K5136" s="98"/>
      <c r="L5136" s="98"/>
      <c r="M5136" s="98"/>
      <c r="N5136" s="83" t="s">
        <v>4757</v>
      </c>
      <c r="O5136" s="98">
        <v>120000</v>
      </c>
      <c r="P5136" s="81"/>
      <c r="Q5136" s="33"/>
      <c r="R5136" s="39" t="s">
        <v>2511</v>
      </c>
    </row>
    <row r="5137" spans="1:18" ht="18" customHeight="1" x14ac:dyDescent="0.15">
      <c r="A5137" s="30">
        <v>10</v>
      </c>
      <c r="B5137" s="31" t="s">
        <v>2023</v>
      </c>
      <c r="C5137" s="31">
        <v>7</v>
      </c>
      <c r="D5137" s="31" t="s">
        <v>2508</v>
      </c>
      <c r="E5137" s="31">
        <v>6</v>
      </c>
      <c r="F5137" s="31" t="s">
        <v>2608</v>
      </c>
      <c r="G5137" s="31">
        <v>11</v>
      </c>
      <c r="H5137" s="31" t="s">
        <v>33</v>
      </c>
      <c r="I5137" s="32">
        <v>2</v>
      </c>
      <c r="J5137" s="83" t="s">
        <v>46</v>
      </c>
      <c r="K5137" s="98">
        <v>593</v>
      </c>
      <c r="L5137" s="98">
        <v>501</v>
      </c>
      <c r="M5137" s="98">
        <f>K5137-L5137</f>
        <v>92</v>
      </c>
      <c r="N5137" s="83" t="s">
        <v>2612</v>
      </c>
      <c r="O5137" s="98"/>
      <c r="P5137" s="81"/>
      <c r="Q5137" s="33"/>
      <c r="R5137" s="39" t="s">
        <v>2511</v>
      </c>
    </row>
    <row r="5138" spans="1:18" ht="18" customHeight="1" x14ac:dyDescent="0.15">
      <c r="A5138" s="30">
        <v>10</v>
      </c>
      <c r="B5138" s="31" t="s">
        <v>2023</v>
      </c>
      <c r="C5138" s="31">
        <v>7</v>
      </c>
      <c r="D5138" s="31" t="s">
        <v>2508</v>
      </c>
      <c r="E5138" s="31">
        <v>6</v>
      </c>
      <c r="F5138" s="31" t="s">
        <v>2608</v>
      </c>
      <c r="G5138" s="31">
        <v>11</v>
      </c>
      <c r="H5138" s="31" t="s">
        <v>33</v>
      </c>
      <c r="I5138" s="31">
        <v>2</v>
      </c>
      <c r="J5138" s="84" t="s">
        <v>46</v>
      </c>
      <c r="K5138" s="98"/>
      <c r="L5138" s="98"/>
      <c r="M5138" s="98"/>
      <c r="N5138" s="83" t="s">
        <v>4758</v>
      </c>
      <c r="O5138" s="98">
        <v>372000</v>
      </c>
      <c r="P5138" s="81"/>
      <c r="Q5138" s="33"/>
      <c r="R5138" s="39" t="s">
        <v>2511</v>
      </c>
    </row>
    <row r="5139" spans="1:18" ht="18" customHeight="1" x14ac:dyDescent="0.15">
      <c r="A5139" s="30">
        <v>10</v>
      </c>
      <c r="B5139" s="31" t="s">
        <v>2023</v>
      </c>
      <c r="C5139" s="31">
        <v>7</v>
      </c>
      <c r="D5139" s="31" t="s">
        <v>2508</v>
      </c>
      <c r="E5139" s="31">
        <v>6</v>
      </c>
      <c r="F5139" s="31" t="s">
        <v>2608</v>
      </c>
      <c r="G5139" s="31">
        <v>11</v>
      </c>
      <c r="H5139" s="31" t="s">
        <v>33</v>
      </c>
      <c r="I5139" s="31">
        <v>2</v>
      </c>
      <c r="J5139" s="84" t="s">
        <v>46</v>
      </c>
      <c r="K5139" s="98"/>
      <c r="L5139" s="98"/>
      <c r="M5139" s="98"/>
      <c r="N5139" s="83" t="s">
        <v>4759</v>
      </c>
      <c r="O5139" s="98">
        <v>220800</v>
      </c>
      <c r="P5139" s="81"/>
      <c r="Q5139" s="33"/>
      <c r="R5139" s="39" t="s">
        <v>2511</v>
      </c>
    </row>
    <row r="5140" spans="1:18" ht="18" customHeight="1" x14ac:dyDescent="0.15">
      <c r="A5140" s="30">
        <v>10</v>
      </c>
      <c r="B5140" s="31" t="s">
        <v>2023</v>
      </c>
      <c r="C5140" s="31">
        <v>7</v>
      </c>
      <c r="D5140" s="31" t="s">
        <v>2508</v>
      </c>
      <c r="E5140" s="31">
        <v>6</v>
      </c>
      <c r="F5140" s="31" t="s">
        <v>2608</v>
      </c>
      <c r="G5140" s="31">
        <v>11</v>
      </c>
      <c r="H5140" s="31" t="s">
        <v>33</v>
      </c>
      <c r="I5140" s="32">
        <v>5</v>
      </c>
      <c r="J5140" s="83" t="s">
        <v>47</v>
      </c>
      <c r="K5140" s="98">
        <v>980</v>
      </c>
      <c r="L5140" s="98">
        <v>980</v>
      </c>
      <c r="M5140" s="98">
        <f>K5140-L5140</f>
        <v>0</v>
      </c>
      <c r="N5140" s="83" t="s">
        <v>4760</v>
      </c>
      <c r="O5140" s="98">
        <v>451200</v>
      </c>
      <c r="P5140" s="81"/>
      <c r="Q5140" s="33"/>
      <c r="R5140" s="39" t="s">
        <v>2511</v>
      </c>
    </row>
    <row r="5141" spans="1:18" ht="18" customHeight="1" x14ac:dyDescent="0.15">
      <c r="A5141" s="30">
        <v>10</v>
      </c>
      <c r="B5141" s="31" t="s">
        <v>2023</v>
      </c>
      <c r="C5141" s="31">
        <v>7</v>
      </c>
      <c r="D5141" s="31" t="s">
        <v>2508</v>
      </c>
      <c r="E5141" s="31">
        <v>6</v>
      </c>
      <c r="F5141" s="31" t="s">
        <v>2608</v>
      </c>
      <c r="G5141" s="31">
        <v>11</v>
      </c>
      <c r="H5141" s="31" t="s">
        <v>33</v>
      </c>
      <c r="I5141" s="31">
        <v>5</v>
      </c>
      <c r="J5141" s="84" t="s">
        <v>47</v>
      </c>
      <c r="K5141" s="98"/>
      <c r="L5141" s="98"/>
      <c r="M5141" s="98"/>
      <c r="N5141" s="83" t="s">
        <v>4761</v>
      </c>
      <c r="O5141" s="98">
        <v>528000</v>
      </c>
      <c r="P5141" s="81"/>
      <c r="Q5141" s="33"/>
      <c r="R5141" s="39" t="s">
        <v>2511</v>
      </c>
    </row>
    <row r="5142" spans="1:18" ht="18" customHeight="1" x14ac:dyDescent="0.15">
      <c r="A5142" s="30">
        <v>10</v>
      </c>
      <c r="B5142" s="31" t="s">
        <v>2023</v>
      </c>
      <c r="C5142" s="31">
        <v>7</v>
      </c>
      <c r="D5142" s="31" t="s">
        <v>2508</v>
      </c>
      <c r="E5142" s="31">
        <v>6</v>
      </c>
      <c r="F5142" s="31" t="s">
        <v>2608</v>
      </c>
      <c r="G5142" s="31">
        <v>11</v>
      </c>
      <c r="H5142" s="31" t="s">
        <v>33</v>
      </c>
      <c r="I5142" s="32">
        <v>6</v>
      </c>
      <c r="J5142" s="83" t="s">
        <v>48</v>
      </c>
      <c r="K5142" s="98">
        <v>350</v>
      </c>
      <c r="L5142" s="98">
        <v>200</v>
      </c>
      <c r="M5142" s="98">
        <f>K5142-L5142</f>
        <v>150</v>
      </c>
      <c r="N5142" s="83" t="s">
        <v>2613</v>
      </c>
      <c r="O5142" s="98"/>
      <c r="P5142" s="81"/>
      <c r="Q5142" s="33"/>
      <c r="R5142" s="39" t="s">
        <v>2511</v>
      </c>
    </row>
    <row r="5143" spans="1:18" ht="18" customHeight="1" x14ac:dyDescent="0.15">
      <c r="A5143" s="30">
        <v>10</v>
      </c>
      <c r="B5143" s="31" t="s">
        <v>2023</v>
      </c>
      <c r="C5143" s="31">
        <v>7</v>
      </c>
      <c r="D5143" s="31" t="s">
        <v>2508</v>
      </c>
      <c r="E5143" s="31">
        <v>6</v>
      </c>
      <c r="F5143" s="31" t="s">
        <v>2608</v>
      </c>
      <c r="G5143" s="31">
        <v>11</v>
      </c>
      <c r="H5143" s="31" t="s">
        <v>33</v>
      </c>
      <c r="I5143" s="31">
        <v>6</v>
      </c>
      <c r="J5143" s="84" t="s">
        <v>48</v>
      </c>
      <c r="K5143" s="98"/>
      <c r="L5143" s="98"/>
      <c r="M5143" s="98"/>
      <c r="N5143" s="83" t="s">
        <v>2614</v>
      </c>
      <c r="O5143" s="98">
        <v>350000</v>
      </c>
      <c r="P5143" s="81"/>
      <c r="Q5143" s="33"/>
      <c r="R5143" s="39" t="s">
        <v>2511</v>
      </c>
    </row>
    <row r="5144" spans="1:18" ht="18" customHeight="1" x14ac:dyDescent="0.15">
      <c r="A5144" s="30">
        <v>10</v>
      </c>
      <c r="B5144" s="31" t="s">
        <v>2023</v>
      </c>
      <c r="C5144" s="31">
        <v>7</v>
      </c>
      <c r="D5144" s="31" t="s">
        <v>2508</v>
      </c>
      <c r="E5144" s="31">
        <v>6</v>
      </c>
      <c r="F5144" s="31" t="s">
        <v>2608</v>
      </c>
      <c r="G5144" s="32">
        <v>12</v>
      </c>
      <c r="H5144" s="32" t="s">
        <v>36</v>
      </c>
      <c r="I5144" s="32"/>
      <c r="J5144" s="83"/>
      <c r="K5144" s="98"/>
      <c r="L5144" s="98"/>
      <c r="M5144" s="98"/>
      <c r="N5144" s="83"/>
      <c r="O5144" s="33"/>
      <c r="P5144" s="81"/>
      <c r="Q5144" s="33"/>
      <c r="R5144" s="39" t="s">
        <v>2511</v>
      </c>
    </row>
    <row r="5145" spans="1:18" ht="18" customHeight="1" x14ac:dyDescent="0.15">
      <c r="A5145" s="30">
        <v>10</v>
      </c>
      <c r="B5145" s="31" t="s">
        <v>2023</v>
      </c>
      <c r="C5145" s="31">
        <v>7</v>
      </c>
      <c r="D5145" s="31" t="s">
        <v>2508</v>
      </c>
      <c r="E5145" s="31">
        <v>6</v>
      </c>
      <c r="F5145" s="31" t="s">
        <v>2608</v>
      </c>
      <c r="G5145" s="31">
        <v>12</v>
      </c>
      <c r="H5145" s="31" t="s">
        <v>36</v>
      </c>
      <c r="I5145" s="32">
        <v>3</v>
      </c>
      <c r="J5145" s="83" t="s">
        <v>6</v>
      </c>
      <c r="K5145" s="98">
        <v>50</v>
      </c>
      <c r="L5145" s="98">
        <v>50</v>
      </c>
      <c r="M5145" s="98">
        <f t="shared" ref="M5145:M5147" si="332">K5145-L5145</f>
        <v>0</v>
      </c>
      <c r="N5145" s="83" t="s">
        <v>2615</v>
      </c>
      <c r="O5145" s="98">
        <v>50000</v>
      </c>
      <c r="P5145" s="81"/>
      <c r="Q5145" s="33"/>
      <c r="R5145" s="39" t="s">
        <v>2511</v>
      </c>
    </row>
    <row r="5146" spans="1:18" ht="18" customHeight="1" x14ac:dyDescent="0.15">
      <c r="A5146" s="30">
        <v>10</v>
      </c>
      <c r="B5146" s="31" t="s">
        <v>2023</v>
      </c>
      <c r="C5146" s="31">
        <v>7</v>
      </c>
      <c r="D5146" s="31" t="s">
        <v>2508</v>
      </c>
      <c r="E5146" s="31">
        <v>6</v>
      </c>
      <c r="F5146" s="31" t="s">
        <v>2608</v>
      </c>
      <c r="G5146" s="31">
        <v>12</v>
      </c>
      <c r="H5146" s="31" t="s">
        <v>36</v>
      </c>
      <c r="I5146" s="32">
        <v>4</v>
      </c>
      <c r="J5146" s="83" t="s">
        <v>1239</v>
      </c>
      <c r="K5146" s="98">
        <v>30</v>
      </c>
      <c r="L5146" s="98">
        <v>30</v>
      </c>
      <c r="M5146" s="98">
        <f t="shared" si="332"/>
        <v>0</v>
      </c>
      <c r="N5146" s="83" t="s">
        <v>2616</v>
      </c>
      <c r="O5146" s="98">
        <v>30000</v>
      </c>
      <c r="P5146" s="81"/>
      <c r="Q5146" s="33"/>
      <c r="R5146" s="39" t="s">
        <v>2511</v>
      </c>
    </row>
    <row r="5147" spans="1:18" ht="18" customHeight="1" x14ac:dyDescent="0.15">
      <c r="A5147" s="30">
        <v>10</v>
      </c>
      <c r="B5147" s="31" t="s">
        <v>2023</v>
      </c>
      <c r="C5147" s="31">
        <v>7</v>
      </c>
      <c r="D5147" s="31" t="s">
        <v>2508</v>
      </c>
      <c r="E5147" s="31">
        <v>6</v>
      </c>
      <c r="F5147" s="31" t="s">
        <v>2608</v>
      </c>
      <c r="G5147" s="31">
        <v>12</v>
      </c>
      <c r="H5147" s="31" t="s">
        <v>36</v>
      </c>
      <c r="I5147" s="32">
        <v>11</v>
      </c>
      <c r="J5147" s="83" t="s">
        <v>38</v>
      </c>
      <c r="K5147" s="98">
        <v>242</v>
      </c>
      <c r="L5147" s="98">
        <v>242</v>
      </c>
      <c r="M5147" s="98">
        <f t="shared" si="332"/>
        <v>0</v>
      </c>
      <c r="N5147" s="83" t="s">
        <v>2617</v>
      </c>
      <c r="O5147" s="98">
        <v>241390</v>
      </c>
      <c r="P5147" s="81"/>
      <c r="Q5147" s="33"/>
      <c r="R5147" s="39" t="s">
        <v>2511</v>
      </c>
    </row>
    <row r="5148" spans="1:18" ht="18" customHeight="1" x14ac:dyDescent="0.15">
      <c r="A5148" s="30">
        <v>10</v>
      </c>
      <c r="B5148" s="31" t="s">
        <v>2023</v>
      </c>
      <c r="C5148" s="31">
        <v>7</v>
      </c>
      <c r="D5148" s="31" t="s">
        <v>2508</v>
      </c>
      <c r="E5148" s="31">
        <v>6</v>
      </c>
      <c r="F5148" s="31" t="s">
        <v>2608</v>
      </c>
      <c r="G5148" s="32">
        <v>13</v>
      </c>
      <c r="H5148" s="32" t="s">
        <v>39</v>
      </c>
      <c r="I5148" s="32"/>
      <c r="J5148" s="83"/>
      <c r="K5148" s="98"/>
      <c r="L5148" s="98"/>
      <c r="M5148" s="98"/>
      <c r="N5148" s="83"/>
      <c r="O5148" s="33"/>
      <c r="P5148" s="81"/>
      <c r="Q5148" s="33"/>
      <c r="R5148" s="39" t="s">
        <v>2511</v>
      </c>
    </row>
    <row r="5149" spans="1:18" ht="18" customHeight="1" x14ac:dyDescent="0.15">
      <c r="A5149" s="30">
        <v>10</v>
      </c>
      <c r="B5149" s="31" t="s">
        <v>2023</v>
      </c>
      <c r="C5149" s="31">
        <v>7</v>
      </c>
      <c r="D5149" s="31" t="s">
        <v>2508</v>
      </c>
      <c r="E5149" s="31">
        <v>6</v>
      </c>
      <c r="F5149" s="31" t="s">
        <v>2608</v>
      </c>
      <c r="G5149" s="31">
        <v>13</v>
      </c>
      <c r="H5149" s="31" t="s">
        <v>39</v>
      </c>
      <c r="I5149" s="32">
        <v>21</v>
      </c>
      <c r="J5149" s="83" t="s">
        <v>117</v>
      </c>
      <c r="K5149" s="98">
        <v>0</v>
      </c>
      <c r="L5149" s="98">
        <v>100</v>
      </c>
      <c r="M5149" s="98">
        <f t="shared" ref="M5149:M5150" si="333">K5149-L5149</f>
        <v>-100</v>
      </c>
      <c r="N5149" s="83"/>
      <c r="O5149" s="98"/>
      <c r="P5149" s="81"/>
      <c r="Q5149" s="33"/>
      <c r="R5149" s="39" t="s">
        <v>2511</v>
      </c>
    </row>
    <row r="5150" spans="1:18" ht="18" customHeight="1" x14ac:dyDescent="0.15">
      <c r="A5150" s="30">
        <v>10</v>
      </c>
      <c r="B5150" s="31" t="s">
        <v>2023</v>
      </c>
      <c r="C5150" s="31">
        <v>7</v>
      </c>
      <c r="D5150" s="31" t="s">
        <v>2508</v>
      </c>
      <c r="E5150" s="31">
        <v>6</v>
      </c>
      <c r="F5150" s="31" t="s">
        <v>2608</v>
      </c>
      <c r="G5150" s="31">
        <v>13</v>
      </c>
      <c r="H5150" s="31" t="s">
        <v>39</v>
      </c>
      <c r="I5150" s="32">
        <v>32</v>
      </c>
      <c r="J5150" s="83" t="s">
        <v>259</v>
      </c>
      <c r="K5150" s="98">
        <v>241</v>
      </c>
      <c r="L5150" s="98">
        <v>139</v>
      </c>
      <c r="M5150" s="98">
        <f t="shared" si="333"/>
        <v>102</v>
      </c>
      <c r="N5150" s="83" t="s">
        <v>3957</v>
      </c>
      <c r="O5150" s="98">
        <v>140800</v>
      </c>
      <c r="P5150" s="81"/>
      <c r="Q5150" s="33"/>
      <c r="R5150" s="39" t="s">
        <v>2511</v>
      </c>
    </row>
    <row r="5151" spans="1:18" ht="18" customHeight="1" x14ac:dyDescent="0.15">
      <c r="A5151" s="30">
        <v>10</v>
      </c>
      <c r="B5151" s="31" t="s">
        <v>2023</v>
      </c>
      <c r="C5151" s="31">
        <v>7</v>
      </c>
      <c r="D5151" s="31" t="s">
        <v>2508</v>
      </c>
      <c r="E5151" s="31">
        <v>6</v>
      </c>
      <c r="F5151" s="31" t="s">
        <v>2608</v>
      </c>
      <c r="G5151" s="31">
        <v>13</v>
      </c>
      <c r="H5151" s="31" t="s">
        <v>39</v>
      </c>
      <c r="I5151" s="31">
        <v>32</v>
      </c>
      <c r="J5151" s="84" t="s">
        <v>259</v>
      </c>
      <c r="K5151" s="98"/>
      <c r="L5151" s="98"/>
      <c r="M5151" s="98"/>
      <c r="N5151" s="83" t="s">
        <v>2618</v>
      </c>
      <c r="O5151" s="98">
        <v>80000</v>
      </c>
      <c r="P5151" s="81"/>
      <c r="Q5151" s="33"/>
      <c r="R5151" s="39" t="s">
        <v>2511</v>
      </c>
    </row>
    <row r="5152" spans="1:18" ht="18" customHeight="1" x14ac:dyDescent="0.15">
      <c r="A5152" s="30">
        <v>10</v>
      </c>
      <c r="B5152" s="31" t="s">
        <v>2023</v>
      </c>
      <c r="C5152" s="31">
        <v>7</v>
      </c>
      <c r="D5152" s="31" t="s">
        <v>2508</v>
      </c>
      <c r="E5152" s="31">
        <v>6</v>
      </c>
      <c r="F5152" s="31" t="s">
        <v>2608</v>
      </c>
      <c r="G5152" s="31">
        <v>13</v>
      </c>
      <c r="H5152" s="31" t="s">
        <v>39</v>
      </c>
      <c r="I5152" s="31">
        <v>32</v>
      </c>
      <c r="J5152" s="84" t="s">
        <v>259</v>
      </c>
      <c r="K5152" s="98"/>
      <c r="L5152" s="98"/>
      <c r="M5152" s="98"/>
      <c r="N5152" s="83" t="s">
        <v>2619</v>
      </c>
      <c r="O5152" s="98">
        <v>19440</v>
      </c>
      <c r="P5152" s="81"/>
      <c r="Q5152" s="33"/>
      <c r="R5152" s="39" t="s">
        <v>2511</v>
      </c>
    </row>
    <row r="5153" spans="1:18" ht="18" customHeight="1" x14ac:dyDescent="0.15">
      <c r="A5153" s="30">
        <v>10</v>
      </c>
      <c r="B5153" s="31" t="s">
        <v>2023</v>
      </c>
      <c r="C5153" s="31">
        <v>7</v>
      </c>
      <c r="D5153" s="31" t="s">
        <v>2508</v>
      </c>
      <c r="E5153" s="31">
        <v>6</v>
      </c>
      <c r="F5153" s="31" t="s">
        <v>2608</v>
      </c>
      <c r="G5153" s="32">
        <v>14</v>
      </c>
      <c r="H5153" s="32" t="s">
        <v>40</v>
      </c>
      <c r="I5153" s="32"/>
      <c r="J5153" s="83"/>
      <c r="K5153" s="98"/>
      <c r="L5153" s="98"/>
      <c r="M5153" s="98"/>
      <c r="N5153" s="83"/>
      <c r="O5153" s="33"/>
      <c r="P5153" s="81"/>
      <c r="Q5153" s="33"/>
      <c r="R5153" s="39" t="s">
        <v>2511</v>
      </c>
    </row>
    <row r="5154" spans="1:18" ht="18" customHeight="1" x14ac:dyDescent="0.15">
      <c r="A5154" s="30">
        <v>10</v>
      </c>
      <c r="B5154" s="31" t="s">
        <v>2023</v>
      </c>
      <c r="C5154" s="31">
        <v>7</v>
      </c>
      <c r="D5154" s="31" t="s">
        <v>2508</v>
      </c>
      <c r="E5154" s="31">
        <v>6</v>
      </c>
      <c r="F5154" s="31" t="s">
        <v>2608</v>
      </c>
      <c r="G5154" s="31">
        <v>14</v>
      </c>
      <c r="H5154" s="31" t="s">
        <v>40</v>
      </c>
      <c r="I5154" s="32">
        <v>2</v>
      </c>
      <c r="J5154" s="83" t="s">
        <v>179</v>
      </c>
      <c r="K5154" s="98">
        <v>120</v>
      </c>
      <c r="L5154" s="98">
        <v>120</v>
      </c>
      <c r="M5154" s="98">
        <f>K5154-L5154</f>
        <v>0</v>
      </c>
      <c r="N5154" s="83" t="s">
        <v>3958</v>
      </c>
      <c r="O5154" s="98">
        <v>119280</v>
      </c>
      <c r="P5154" s="81"/>
      <c r="Q5154" s="33"/>
      <c r="R5154" s="39" t="s">
        <v>2511</v>
      </c>
    </row>
    <row r="5155" spans="1:18" ht="18" customHeight="1" x14ac:dyDescent="0.15">
      <c r="A5155" s="30">
        <v>10</v>
      </c>
      <c r="B5155" s="31" t="s">
        <v>2023</v>
      </c>
      <c r="C5155" s="31">
        <v>7</v>
      </c>
      <c r="D5155" s="31" t="s">
        <v>2508</v>
      </c>
      <c r="E5155" s="31">
        <v>6</v>
      </c>
      <c r="F5155" s="31" t="s">
        <v>2608</v>
      </c>
      <c r="G5155" s="32">
        <v>15</v>
      </c>
      <c r="H5155" s="32" t="s">
        <v>50</v>
      </c>
      <c r="I5155" s="32"/>
      <c r="J5155" s="83"/>
      <c r="K5155" s="98"/>
      <c r="L5155" s="98"/>
      <c r="M5155" s="98"/>
      <c r="N5155" s="83"/>
      <c r="O5155" s="33"/>
      <c r="P5155" s="81"/>
      <c r="Q5155" s="33"/>
      <c r="R5155" s="39" t="s">
        <v>2511</v>
      </c>
    </row>
    <row r="5156" spans="1:18" ht="18" customHeight="1" x14ac:dyDescent="0.15">
      <c r="A5156" s="30">
        <v>10</v>
      </c>
      <c r="B5156" s="31" t="s">
        <v>2023</v>
      </c>
      <c r="C5156" s="31">
        <v>7</v>
      </c>
      <c r="D5156" s="31" t="s">
        <v>2508</v>
      </c>
      <c r="E5156" s="31">
        <v>6</v>
      </c>
      <c r="F5156" s="31" t="s">
        <v>2608</v>
      </c>
      <c r="G5156" s="31">
        <v>15</v>
      </c>
      <c r="H5156" s="31" t="s">
        <v>50</v>
      </c>
      <c r="I5156" s="32">
        <v>1</v>
      </c>
      <c r="J5156" s="83" t="s">
        <v>51</v>
      </c>
      <c r="K5156" s="98">
        <v>3688</v>
      </c>
      <c r="L5156" s="98">
        <v>2800</v>
      </c>
      <c r="M5156" s="98">
        <f>K5156-L5156</f>
        <v>888</v>
      </c>
      <c r="N5156" s="83" t="s">
        <v>2620</v>
      </c>
      <c r="O5156" s="98">
        <v>1200000</v>
      </c>
      <c r="P5156" s="81"/>
      <c r="Q5156" s="33"/>
      <c r="R5156" s="39" t="s">
        <v>2511</v>
      </c>
    </row>
    <row r="5157" spans="1:18" ht="18" customHeight="1" x14ac:dyDescent="0.15">
      <c r="A5157" s="30">
        <v>10</v>
      </c>
      <c r="B5157" s="31" t="s">
        <v>2023</v>
      </c>
      <c r="C5157" s="31">
        <v>7</v>
      </c>
      <c r="D5157" s="31" t="s">
        <v>2508</v>
      </c>
      <c r="E5157" s="31">
        <v>6</v>
      </c>
      <c r="F5157" s="31" t="s">
        <v>2608</v>
      </c>
      <c r="G5157" s="31">
        <v>15</v>
      </c>
      <c r="H5157" s="31" t="s">
        <v>50</v>
      </c>
      <c r="I5157" s="31">
        <v>1</v>
      </c>
      <c r="J5157" s="84" t="s">
        <v>51</v>
      </c>
      <c r="K5157" s="98"/>
      <c r="L5157" s="98"/>
      <c r="M5157" s="98"/>
      <c r="N5157" s="83" t="s">
        <v>2621</v>
      </c>
      <c r="O5157" s="98">
        <v>1300000</v>
      </c>
      <c r="P5157" s="81"/>
      <c r="Q5157" s="33"/>
      <c r="R5157" s="39" t="s">
        <v>2511</v>
      </c>
    </row>
    <row r="5158" spans="1:18" ht="18" customHeight="1" x14ac:dyDescent="0.15">
      <c r="A5158" s="30">
        <v>10</v>
      </c>
      <c r="B5158" s="31" t="s">
        <v>2023</v>
      </c>
      <c r="C5158" s="31">
        <v>7</v>
      </c>
      <c r="D5158" s="31" t="s">
        <v>2508</v>
      </c>
      <c r="E5158" s="31">
        <v>6</v>
      </c>
      <c r="F5158" s="31" t="s">
        <v>2608</v>
      </c>
      <c r="G5158" s="31">
        <v>15</v>
      </c>
      <c r="H5158" s="31" t="s">
        <v>50</v>
      </c>
      <c r="I5158" s="31">
        <v>1</v>
      </c>
      <c r="J5158" s="84" t="s">
        <v>51</v>
      </c>
      <c r="K5158" s="98"/>
      <c r="L5158" s="98"/>
      <c r="M5158" s="98"/>
      <c r="N5158" s="83" t="s">
        <v>2622</v>
      </c>
      <c r="O5158" s="98">
        <v>1188000</v>
      </c>
      <c r="P5158" s="81"/>
      <c r="Q5158" s="33"/>
      <c r="R5158" s="39" t="s">
        <v>2511</v>
      </c>
    </row>
    <row r="5159" spans="1:18" ht="18" customHeight="1" x14ac:dyDescent="0.15">
      <c r="A5159" s="30">
        <v>10</v>
      </c>
      <c r="B5159" s="31" t="s">
        <v>2023</v>
      </c>
      <c r="C5159" s="31">
        <v>7</v>
      </c>
      <c r="D5159" s="31" t="s">
        <v>2508</v>
      </c>
      <c r="E5159" s="31">
        <v>6</v>
      </c>
      <c r="F5159" s="31" t="s">
        <v>2608</v>
      </c>
      <c r="G5159" s="31">
        <v>15</v>
      </c>
      <c r="H5159" s="31" t="s">
        <v>50</v>
      </c>
      <c r="I5159" s="32">
        <v>2</v>
      </c>
      <c r="J5159" s="83" t="s">
        <v>280</v>
      </c>
      <c r="K5159" s="98">
        <v>10287</v>
      </c>
      <c r="L5159" s="98">
        <v>0</v>
      </c>
      <c r="M5159" s="98">
        <f>K5159-L5159</f>
        <v>10287</v>
      </c>
      <c r="N5159" s="83" t="s">
        <v>2623</v>
      </c>
      <c r="O5159" s="98">
        <v>10286370</v>
      </c>
      <c r="P5159" s="81"/>
      <c r="Q5159" s="33"/>
      <c r="R5159" s="39" t="s">
        <v>2511</v>
      </c>
    </row>
    <row r="5160" spans="1:18" ht="18" customHeight="1" x14ac:dyDescent="0.15">
      <c r="A5160" s="30">
        <v>10</v>
      </c>
      <c r="B5160" s="31" t="s">
        <v>2023</v>
      </c>
      <c r="C5160" s="31">
        <v>7</v>
      </c>
      <c r="D5160" s="31" t="s">
        <v>2508</v>
      </c>
      <c r="E5160" s="31">
        <v>6</v>
      </c>
      <c r="F5160" s="31" t="s">
        <v>2608</v>
      </c>
      <c r="G5160" s="32">
        <v>16</v>
      </c>
      <c r="H5160" s="32" t="s">
        <v>52</v>
      </c>
      <c r="I5160" s="32"/>
      <c r="J5160" s="83"/>
      <c r="K5160" s="98"/>
      <c r="L5160" s="98"/>
      <c r="M5160" s="98"/>
      <c r="N5160" s="83"/>
      <c r="O5160" s="33"/>
      <c r="P5160" s="81"/>
      <c r="Q5160" s="33"/>
      <c r="R5160" s="39" t="s">
        <v>2511</v>
      </c>
    </row>
    <row r="5161" spans="1:18" ht="18" customHeight="1" x14ac:dyDescent="0.15">
      <c r="A5161" s="30">
        <v>10</v>
      </c>
      <c r="B5161" s="31" t="s">
        <v>2023</v>
      </c>
      <c r="C5161" s="31">
        <v>7</v>
      </c>
      <c r="D5161" s="31" t="s">
        <v>2508</v>
      </c>
      <c r="E5161" s="31">
        <v>6</v>
      </c>
      <c r="F5161" s="31" t="s">
        <v>2608</v>
      </c>
      <c r="G5161" s="31">
        <v>16</v>
      </c>
      <c r="H5161" s="31" t="s">
        <v>52</v>
      </c>
      <c r="I5161" s="32">
        <v>1</v>
      </c>
      <c r="J5161" s="83" t="s">
        <v>53</v>
      </c>
      <c r="K5161" s="98">
        <v>120</v>
      </c>
      <c r="L5161" s="98">
        <v>120</v>
      </c>
      <c r="M5161" s="98">
        <f>K5161-L5161</f>
        <v>0</v>
      </c>
      <c r="N5161" s="83" t="s">
        <v>4762</v>
      </c>
      <c r="O5161" s="98">
        <v>120000</v>
      </c>
      <c r="P5161" s="81"/>
      <c r="Q5161" s="33"/>
      <c r="R5161" s="39" t="s">
        <v>2511</v>
      </c>
    </row>
    <row r="5162" spans="1:18" ht="18" customHeight="1" x14ac:dyDescent="0.15">
      <c r="A5162" s="30">
        <v>10</v>
      </c>
      <c r="B5162" s="31" t="s">
        <v>2023</v>
      </c>
      <c r="C5162" s="31">
        <v>7</v>
      </c>
      <c r="D5162" s="31" t="s">
        <v>2508</v>
      </c>
      <c r="E5162" s="31">
        <v>6</v>
      </c>
      <c r="F5162" s="31" t="s">
        <v>2608</v>
      </c>
      <c r="G5162" s="32">
        <v>18</v>
      </c>
      <c r="H5162" s="32" t="s">
        <v>125</v>
      </c>
      <c r="I5162" s="32"/>
      <c r="J5162" s="83"/>
      <c r="K5162" s="98"/>
      <c r="L5162" s="98"/>
      <c r="M5162" s="98"/>
      <c r="N5162" s="83"/>
      <c r="O5162" s="33"/>
      <c r="P5162" s="81"/>
      <c r="Q5162" s="33"/>
      <c r="R5162" s="39" t="s">
        <v>2511</v>
      </c>
    </row>
    <row r="5163" spans="1:18" ht="18" customHeight="1" x14ac:dyDescent="0.15">
      <c r="A5163" s="30">
        <v>10</v>
      </c>
      <c r="B5163" s="31" t="s">
        <v>2023</v>
      </c>
      <c r="C5163" s="31">
        <v>7</v>
      </c>
      <c r="D5163" s="31" t="s">
        <v>2508</v>
      </c>
      <c r="E5163" s="31">
        <v>6</v>
      </c>
      <c r="F5163" s="31" t="s">
        <v>2608</v>
      </c>
      <c r="G5163" s="31">
        <v>18</v>
      </c>
      <c r="H5163" s="31" t="s">
        <v>125</v>
      </c>
      <c r="I5163" s="32">
        <v>11</v>
      </c>
      <c r="J5163" s="83" t="s">
        <v>126</v>
      </c>
      <c r="K5163" s="98">
        <v>200</v>
      </c>
      <c r="L5163" s="98">
        <v>200</v>
      </c>
      <c r="M5163" s="98">
        <f>K5163-L5163</f>
        <v>0</v>
      </c>
      <c r="N5163" s="83" t="s">
        <v>2624</v>
      </c>
      <c r="O5163" s="98">
        <v>200000</v>
      </c>
      <c r="P5163" s="81"/>
      <c r="Q5163" s="33"/>
      <c r="R5163" s="39" t="s">
        <v>2511</v>
      </c>
    </row>
    <row r="5164" spans="1:18" s="12" customFormat="1" ht="18" customHeight="1" x14ac:dyDescent="0.15">
      <c r="A5164" s="13">
        <v>10</v>
      </c>
      <c r="B5164" s="14" t="s">
        <v>2023</v>
      </c>
      <c r="C5164" s="15">
        <v>8</v>
      </c>
      <c r="D5164" s="15" t="s">
        <v>2990</v>
      </c>
      <c r="E5164" s="16"/>
      <c r="F5164" s="15"/>
      <c r="G5164" s="16"/>
      <c r="H5164" s="15"/>
      <c r="I5164" s="16"/>
      <c r="J5164" s="16"/>
      <c r="K5164" s="17">
        <f>IF(C5164="",SUMIFS($K5165:$K$6096,$A5165:$A$6096,A5164,$E5165:$E$6096,""),IF(E5164="",SUMIFS($K5165:$K$6096,$A5165:$A$6096,A5164,$C5165:$C$6096,C5164,$G5165:$G$6096,""),IF(G5164="",SUMIFS($K5165:$K$6096,$A5165:$A$6096,A5164,$C5165:$C$6096,C5164,$E5165:$E$6096,E5164,$R5165:$R$6096,R5164),IF(I5164="",SUMIFS($K5165:$K$6096,$A5165:$A$6096,A5164,$C5165:$C$6096,C5164,$E5165:$E$6096,E5164,$G5165:$G$6096,G5164,$R5165:$R$6096,R5164),0))))</f>
        <v>126722</v>
      </c>
      <c r="L5164" s="17">
        <f>IF(C5164="",SUMIFS($L5165:$L$6096,$A5165:$A$6096,A5164,$E5165:$E$6096,""),IF(E5164="",SUMIFS($L5165:$L$6096,$A5165:$A$6096,A5164,$C5165:$C$6096,C5164,$G5165:$G$6096,""),IF(G5164="",SUMIFS($L5165:$L$6096,$A5165:$A$6096,A5164,$C5165:$C$6096,C5164,$E5165:$E$6096,E5164,$R5165:$R$6096,R5164),IF(I5164="",SUMIFS($L5165:$L$6096,$A5165:$A$6096,A5164,$C5165:$C$6096,C5164,$E5165:$E$6096,E5164,$G5165:$G$6096,G5164,$R5165:$R$6096,R5164),0))))</f>
        <v>133712</v>
      </c>
      <c r="M5164" s="17">
        <f t="shared" ref="M5164:M5165" si="334">K5164-L5164</f>
        <v>-6990</v>
      </c>
      <c r="N5164" s="58"/>
      <c r="O5164" s="72"/>
      <c r="P5164" s="18"/>
      <c r="Q5164" s="17">
        <f>IF(C5164="",SUMIFS($Q5165:$Q$6096,$A5165:$A$6096,A5164,$E5165:$E$6096,""),IF(E5164="",SUMIFS($Q5165:$Q$6096,$A5165:$A$6096,A5164,$C5165:$C$6096,C5164,$G5165:$G$6096,""),IF(G5164="",SUMIFS($Q5165:$Q$6096,$A5165:$A$6096,A5164,$C5165:$C$6096,C5164,$E5165:$E$6096,E5164,$R5165:$R$6096,R5164),IF(I5164="",SUMIFS($Q5165:$Q$6096,$A5165:$A$6096,A5164,$C5165:$C$6096,C5164,$E5165:$E$6096,E5164,$G5165:$G$6096,G5164,$R5165:$R$6096,R5164),0))))</f>
        <v>25655</v>
      </c>
      <c r="R5164" s="59"/>
    </row>
    <row r="5165" spans="1:18" s="6" customFormat="1" ht="18" customHeight="1" x14ac:dyDescent="0.15">
      <c r="A5165" s="13">
        <v>10</v>
      </c>
      <c r="B5165" s="14" t="s">
        <v>3104</v>
      </c>
      <c r="C5165" s="19">
        <v>8</v>
      </c>
      <c r="D5165" s="14" t="s">
        <v>2625</v>
      </c>
      <c r="E5165" s="20">
        <v>1</v>
      </c>
      <c r="F5165" s="21" t="s">
        <v>3127</v>
      </c>
      <c r="G5165" s="20"/>
      <c r="H5165" s="21"/>
      <c r="I5165" s="20"/>
      <c r="J5165" s="20"/>
      <c r="K5165" s="22">
        <f>IF(C5165="",SUMIFS($K5166:$K$6096,$A5166:$A$6096,A5165,$E5166:$E$6096,""),IF(E5165="",SUMIFS($K5166:$K$6096,$A5166:$A$6096,A5165,$C5166:$C$6096,C5165,$G5166:$G$6096,""),IF(G5165="",SUMIFS($K5166:$K$6096,$A5166:$A$6096,A5165,$C5166:$C$6096,C5165,$E5166:$E$6096,E5165,$R5166:$R$6096,R5165),IF(I5165="",SUMIFS($K5166:$K$6096,$A5166:$A$6096,A5165,$C5166:$C$6096,C5165,$E5166:$E$6096,E5165,$G5166:$G$6096,G5165,$R5166:$R$6096,R5165),0))))</f>
        <v>22109</v>
      </c>
      <c r="L5165" s="22">
        <f>IF(C5165="",SUMIFS($L5166:$L$6096,$A5166:$A$6096,A5165,$E5166:$E$6096,""),IF(E5165="",SUMIFS($L5166:$L$6096,$A5166:$A$6096,A5165,$C5166:$C$6096,C5165,$G5166:$G$6096,""),IF(G5165="",SUMIFS($L5166:$L$6096,$A5166:$A$6096,A5165,$C5166:$C$6096,C5165,$E5166:$E$6096,E5165,$R5166:$R$6096,R5165),IF(I5165="",SUMIFS($L5166:$L$6096,$A5166:$A$6096,A5165,$C5166:$C$6096,C5165,$E5166:$E$6096,E5165,$G5166:$G$6096,G5165,$R5166:$R$6096,R5165),0))))</f>
        <v>21871</v>
      </c>
      <c r="M5165" s="22">
        <f t="shared" si="334"/>
        <v>238</v>
      </c>
      <c r="N5165" s="77"/>
      <c r="O5165" s="23"/>
      <c r="P5165" s="60"/>
      <c r="Q5165" s="73">
        <f>IF(C5165="",SUMIFS($Q5166:$Q$6096,$A5166:$A$6096,A5165,$E5166:$E$6096,""),IF(E5165="",SUMIFS($Q5166:$Q$6096,$A5166:$A$6096,A5165,$C5166:$C$6096,C5165,$G5166:$G$6096,""),IF(G5165="",SUMIFS($Q5166:$Q$6096,$A5166:$A$6096,A5165,$C5166:$C$6096,C5165,$E5166:$E$6096,E5165,$R5166:$R$6096,R5165),IF(I5165="",SUMIFS($Q5166:$Q$6096,$A5166:$A$6096,A5165,$C5166:$C$6096,C5165,$E5166:$E$6096,E5165,$G5166:$G$6096,G5165,$R5166:$R$6096,R5165),0))))</f>
        <v>3200</v>
      </c>
      <c r="R5165" s="61" t="s">
        <v>3121</v>
      </c>
    </row>
    <row r="5166" spans="1:18" ht="18" customHeight="1" x14ac:dyDescent="0.15">
      <c r="A5166" s="30">
        <v>10</v>
      </c>
      <c r="B5166" s="31" t="s">
        <v>2023</v>
      </c>
      <c r="C5166" s="31">
        <v>8</v>
      </c>
      <c r="D5166" s="31" t="s">
        <v>2625</v>
      </c>
      <c r="E5166" s="31">
        <v>1</v>
      </c>
      <c r="F5166" s="31" t="s">
        <v>2626</v>
      </c>
      <c r="G5166" s="32">
        <v>1</v>
      </c>
      <c r="H5166" s="32" t="s">
        <v>19</v>
      </c>
      <c r="I5166" s="32"/>
      <c r="J5166" s="83"/>
      <c r="K5166" s="98"/>
      <c r="L5166" s="98"/>
      <c r="M5166" s="98"/>
      <c r="N5166" s="83"/>
      <c r="O5166" s="33"/>
      <c r="P5166" s="81" t="s">
        <v>2940</v>
      </c>
      <c r="Q5166" s="33">
        <v>3200</v>
      </c>
      <c r="R5166" s="39" t="s">
        <v>2511</v>
      </c>
    </row>
    <row r="5167" spans="1:18" ht="18" customHeight="1" x14ac:dyDescent="0.15">
      <c r="A5167" s="30">
        <v>10</v>
      </c>
      <c r="B5167" s="31" t="s">
        <v>2023</v>
      </c>
      <c r="C5167" s="31">
        <v>8</v>
      </c>
      <c r="D5167" s="31" t="s">
        <v>2625</v>
      </c>
      <c r="E5167" s="31">
        <v>1</v>
      </c>
      <c r="F5167" s="31" t="s">
        <v>2626</v>
      </c>
      <c r="G5167" s="31">
        <v>1</v>
      </c>
      <c r="H5167" s="31" t="s">
        <v>19</v>
      </c>
      <c r="I5167" s="32">
        <v>21</v>
      </c>
      <c r="J5167" s="83" t="s">
        <v>2627</v>
      </c>
      <c r="K5167" s="98">
        <v>630</v>
      </c>
      <c r="L5167" s="98">
        <v>630</v>
      </c>
      <c r="M5167" s="98">
        <f>K5167-L5167</f>
        <v>0</v>
      </c>
      <c r="N5167" s="83" t="s">
        <v>3959</v>
      </c>
      <c r="O5167" s="98">
        <v>336000</v>
      </c>
      <c r="P5167" s="81"/>
      <c r="Q5167" s="33"/>
      <c r="R5167" s="39" t="s">
        <v>2511</v>
      </c>
    </row>
    <row r="5168" spans="1:18" ht="18" customHeight="1" x14ac:dyDescent="0.15">
      <c r="A5168" s="30">
        <v>10</v>
      </c>
      <c r="B5168" s="31" t="s">
        <v>2023</v>
      </c>
      <c r="C5168" s="31">
        <v>8</v>
      </c>
      <c r="D5168" s="31" t="s">
        <v>2625</v>
      </c>
      <c r="E5168" s="31">
        <v>1</v>
      </c>
      <c r="F5168" s="31" t="s">
        <v>2626</v>
      </c>
      <c r="G5168" s="31">
        <v>1</v>
      </c>
      <c r="H5168" s="31" t="s">
        <v>19</v>
      </c>
      <c r="I5168" s="31">
        <v>21</v>
      </c>
      <c r="J5168" s="84" t="s">
        <v>2627</v>
      </c>
      <c r="K5168" s="98"/>
      <c r="L5168" s="98"/>
      <c r="M5168" s="98"/>
      <c r="N5168" s="83" t="s">
        <v>3960</v>
      </c>
      <c r="O5168" s="98">
        <v>168000</v>
      </c>
      <c r="P5168" s="81"/>
      <c r="Q5168" s="33"/>
      <c r="R5168" s="39" t="s">
        <v>2511</v>
      </c>
    </row>
    <row r="5169" spans="1:18" ht="18" customHeight="1" x14ac:dyDescent="0.15">
      <c r="A5169" s="30">
        <v>10</v>
      </c>
      <c r="B5169" s="31" t="s">
        <v>2023</v>
      </c>
      <c r="C5169" s="31">
        <v>8</v>
      </c>
      <c r="D5169" s="31" t="s">
        <v>2625</v>
      </c>
      <c r="E5169" s="31">
        <v>1</v>
      </c>
      <c r="F5169" s="31" t="s">
        <v>2626</v>
      </c>
      <c r="G5169" s="31">
        <v>1</v>
      </c>
      <c r="H5169" s="31" t="s">
        <v>19</v>
      </c>
      <c r="I5169" s="31">
        <v>21</v>
      </c>
      <c r="J5169" s="84" t="s">
        <v>2627</v>
      </c>
      <c r="K5169" s="98"/>
      <c r="L5169" s="98"/>
      <c r="M5169" s="98"/>
      <c r="N5169" s="83" t="s">
        <v>3961</v>
      </c>
      <c r="O5169" s="98">
        <v>126000</v>
      </c>
      <c r="P5169" s="81"/>
      <c r="Q5169" s="33"/>
      <c r="R5169" s="39" t="s">
        <v>2511</v>
      </c>
    </row>
    <row r="5170" spans="1:18" ht="18" customHeight="1" x14ac:dyDescent="0.15">
      <c r="A5170" s="30">
        <v>10</v>
      </c>
      <c r="B5170" s="31" t="s">
        <v>2023</v>
      </c>
      <c r="C5170" s="31">
        <v>8</v>
      </c>
      <c r="D5170" s="31" t="s">
        <v>2625</v>
      </c>
      <c r="E5170" s="31">
        <v>1</v>
      </c>
      <c r="F5170" s="31" t="s">
        <v>2626</v>
      </c>
      <c r="G5170" s="32">
        <v>2</v>
      </c>
      <c r="H5170" s="32" t="s">
        <v>20</v>
      </c>
      <c r="I5170" s="32"/>
      <c r="J5170" s="83"/>
      <c r="K5170" s="98"/>
      <c r="L5170" s="98"/>
      <c r="M5170" s="98"/>
      <c r="N5170" s="83"/>
      <c r="O5170" s="33"/>
      <c r="P5170" s="81"/>
      <c r="Q5170" s="33"/>
      <c r="R5170" s="39" t="s">
        <v>2511</v>
      </c>
    </row>
    <row r="5171" spans="1:18" ht="18" customHeight="1" x14ac:dyDescent="0.15">
      <c r="A5171" s="30">
        <v>10</v>
      </c>
      <c r="B5171" s="31" t="s">
        <v>2023</v>
      </c>
      <c r="C5171" s="31">
        <v>8</v>
      </c>
      <c r="D5171" s="31" t="s">
        <v>2625</v>
      </c>
      <c r="E5171" s="31">
        <v>1</v>
      </c>
      <c r="F5171" s="31" t="s">
        <v>2626</v>
      </c>
      <c r="G5171" s="31">
        <v>2</v>
      </c>
      <c r="H5171" s="31" t="s">
        <v>20</v>
      </c>
      <c r="I5171" s="32">
        <v>3</v>
      </c>
      <c r="J5171" s="83" t="s">
        <v>21</v>
      </c>
      <c r="K5171" s="98">
        <v>3703</v>
      </c>
      <c r="L5171" s="98">
        <v>3621</v>
      </c>
      <c r="M5171" s="98">
        <f>K5171-L5171</f>
        <v>82</v>
      </c>
      <c r="N5171" s="83" t="s">
        <v>70</v>
      </c>
      <c r="O5171" s="98">
        <v>3702900</v>
      </c>
      <c r="P5171" s="81"/>
      <c r="Q5171" s="33"/>
      <c r="R5171" s="39" t="s">
        <v>2511</v>
      </c>
    </row>
    <row r="5172" spans="1:18" ht="18" customHeight="1" x14ac:dyDescent="0.15">
      <c r="A5172" s="30">
        <v>10</v>
      </c>
      <c r="B5172" s="31" t="s">
        <v>2023</v>
      </c>
      <c r="C5172" s="31">
        <v>8</v>
      </c>
      <c r="D5172" s="31" t="s">
        <v>2625</v>
      </c>
      <c r="E5172" s="31">
        <v>1</v>
      </c>
      <c r="F5172" s="31" t="s">
        <v>2626</v>
      </c>
      <c r="G5172" s="32">
        <v>3</v>
      </c>
      <c r="H5172" s="32" t="s">
        <v>22</v>
      </c>
      <c r="I5172" s="32"/>
      <c r="J5172" s="83"/>
      <c r="K5172" s="98"/>
      <c r="L5172" s="98"/>
      <c r="M5172" s="98"/>
      <c r="N5172" s="83"/>
      <c r="O5172" s="33"/>
      <c r="P5172" s="81"/>
      <c r="Q5172" s="33"/>
      <c r="R5172" s="39" t="s">
        <v>2511</v>
      </c>
    </row>
    <row r="5173" spans="1:18" ht="18" customHeight="1" x14ac:dyDescent="0.15">
      <c r="A5173" s="30">
        <v>10</v>
      </c>
      <c r="B5173" s="31" t="s">
        <v>2023</v>
      </c>
      <c r="C5173" s="31">
        <v>8</v>
      </c>
      <c r="D5173" s="31" t="s">
        <v>2625</v>
      </c>
      <c r="E5173" s="31">
        <v>1</v>
      </c>
      <c r="F5173" s="31" t="s">
        <v>2626</v>
      </c>
      <c r="G5173" s="31">
        <v>3</v>
      </c>
      <c r="H5173" s="31" t="s">
        <v>22</v>
      </c>
      <c r="I5173" s="32">
        <v>31</v>
      </c>
      <c r="J5173" s="83" t="s">
        <v>23</v>
      </c>
      <c r="K5173" s="98">
        <v>240</v>
      </c>
      <c r="L5173" s="98">
        <v>240</v>
      </c>
      <c r="M5173" s="98">
        <f t="shared" ref="M5173:M5175" si="335">K5173-L5173</f>
        <v>0</v>
      </c>
      <c r="N5173" s="83" t="s">
        <v>70</v>
      </c>
      <c r="O5173" s="98">
        <v>240000</v>
      </c>
      <c r="P5173" s="81"/>
      <c r="Q5173" s="33"/>
      <c r="R5173" s="39" t="s">
        <v>2511</v>
      </c>
    </row>
    <row r="5174" spans="1:18" ht="18" customHeight="1" x14ac:dyDescent="0.15">
      <c r="A5174" s="30">
        <v>10</v>
      </c>
      <c r="B5174" s="31" t="s">
        <v>2023</v>
      </c>
      <c r="C5174" s="31">
        <v>8</v>
      </c>
      <c r="D5174" s="31" t="s">
        <v>2625</v>
      </c>
      <c r="E5174" s="31">
        <v>1</v>
      </c>
      <c r="F5174" s="31" t="s">
        <v>2626</v>
      </c>
      <c r="G5174" s="31">
        <v>3</v>
      </c>
      <c r="H5174" s="31" t="s">
        <v>22</v>
      </c>
      <c r="I5174" s="32">
        <v>32</v>
      </c>
      <c r="J5174" s="83" t="s">
        <v>139</v>
      </c>
      <c r="K5174" s="98">
        <v>294</v>
      </c>
      <c r="L5174" s="98">
        <v>294</v>
      </c>
      <c r="M5174" s="98">
        <f t="shared" si="335"/>
        <v>0</v>
      </c>
      <c r="N5174" s="83" t="s">
        <v>70</v>
      </c>
      <c r="O5174" s="98">
        <v>294000</v>
      </c>
      <c r="P5174" s="81"/>
      <c r="Q5174" s="33"/>
      <c r="R5174" s="39" t="s">
        <v>2511</v>
      </c>
    </row>
    <row r="5175" spans="1:18" ht="18" customHeight="1" x14ac:dyDescent="0.15">
      <c r="A5175" s="30">
        <v>10</v>
      </c>
      <c r="B5175" s="31" t="s">
        <v>2023</v>
      </c>
      <c r="C5175" s="31">
        <v>8</v>
      </c>
      <c r="D5175" s="31" t="s">
        <v>2625</v>
      </c>
      <c r="E5175" s="31">
        <v>1</v>
      </c>
      <c r="F5175" s="31" t="s">
        <v>2626</v>
      </c>
      <c r="G5175" s="31">
        <v>3</v>
      </c>
      <c r="H5175" s="31" t="s">
        <v>22</v>
      </c>
      <c r="I5175" s="32">
        <v>35</v>
      </c>
      <c r="J5175" s="83" t="s">
        <v>25</v>
      </c>
      <c r="K5175" s="98">
        <v>1125</v>
      </c>
      <c r="L5175" s="98">
        <v>1485</v>
      </c>
      <c r="M5175" s="98">
        <f t="shared" si="335"/>
        <v>-360</v>
      </c>
      <c r="N5175" s="83" t="s">
        <v>4763</v>
      </c>
      <c r="O5175" s="98">
        <v>55000</v>
      </c>
      <c r="P5175" s="81"/>
      <c r="Q5175" s="33"/>
      <c r="R5175" s="39" t="s">
        <v>2511</v>
      </c>
    </row>
    <row r="5176" spans="1:18" ht="18" customHeight="1" x14ac:dyDescent="0.15">
      <c r="A5176" s="30">
        <v>10</v>
      </c>
      <c r="B5176" s="31" t="s">
        <v>2023</v>
      </c>
      <c r="C5176" s="31">
        <v>8</v>
      </c>
      <c r="D5176" s="31" t="s">
        <v>2625</v>
      </c>
      <c r="E5176" s="31">
        <v>1</v>
      </c>
      <c r="F5176" s="31" t="s">
        <v>2626</v>
      </c>
      <c r="G5176" s="31">
        <v>3</v>
      </c>
      <c r="H5176" s="31" t="s">
        <v>22</v>
      </c>
      <c r="I5176" s="31">
        <v>35</v>
      </c>
      <c r="J5176" s="84" t="s">
        <v>25</v>
      </c>
      <c r="K5176" s="98"/>
      <c r="L5176" s="98"/>
      <c r="M5176" s="98"/>
      <c r="N5176" s="83" t="s">
        <v>4764</v>
      </c>
      <c r="O5176" s="98">
        <v>22000</v>
      </c>
      <c r="P5176" s="81"/>
      <c r="Q5176" s="33"/>
      <c r="R5176" s="39" t="s">
        <v>2511</v>
      </c>
    </row>
    <row r="5177" spans="1:18" ht="18" customHeight="1" x14ac:dyDescent="0.15">
      <c r="A5177" s="30">
        <v>10</v>
      </c>
      <c r="B5177" s="31" t="s">
        <v>2023</v>
      </c>
      <c r="C5177" s="31">
        <v>8</v>
      </c>
      <c r="D5177" s="31" t="s">
        <v>2625</v>
      </c>
      <c r="E5177" s="31">
        <v>1</v>
      </c>
      <c r="F5177" s="31" t="s">
        <v>2626</v>
      </c>
      <c r="G5177" s="31">
        <v>3</v>
      </c>
      <c r="H5177" s="31" t="s">
        <v>22</v>
      </c>
      <c r="I5177" s="31">
        <v>35</v>
      </c>
      <c r="J5177" s="84" t="s">
        <v>25</v>
      </c>
      <c r="K5177" s="98"/>
      <c r="L5177" s="98"/>
      <c r="M5177" s="98"/>
      <c r="N5177" s="83" t="s">
        <v>4765</v>
      </c>
      <c r="O5177" s="98">
        <v>400000</v>
      </c>
      <c r="P5177" s="81"/>
      <c r="Q5177" s="33"/>
      <c r="R5177" s="39" t="s">
        <v>2511</v>
      </c>
    </row>
    <row r="5178" spans="1:18" ht="18" customHeight="1" x14ac:dyDescent="0.15">
      <c r="A5178" s="30">
        <v>10</v>
      </c>
      <c r="B5178" s="31" t="s">
        <v>2023</v>
      </c>
      <c r="C5178" s="31">
        <v>8</v>
      </c>
      <c r="D5178" s="31" t="s">
        <v>2625</v>
      </c>
      <c r="E5178" s="31">
        <v>1</v>
      </c>
      <c r="F5178" s="31" t="s">
        <v>2626</v>
      </c>
      <c r="G5178" s="31">
        <v>3</v>
      </c>
      <c r="H5178" s="31" t="s">
        <v>22</v>
      </c>
      <c r="I5178" s="31">
        <v>35</v>
      </c>
      <c r="J5178" s="84" t="s">
        <v>25</v>
      </c>
      <c r="K5178" s="98"/>
      <c r="L5178" s="98"/>
      <c r="M5178" s="98"/>
      <c r="N5178" s="83" t="s">
        <v>4766</v>
      </c>
      <c r="O5178" s="98">
        <v>648000</v>
      </c>
      <c r="P5178" s="81"/>
      <c r="Q5178" s="33"/>
      <c r="R5178" s="39" t="s">
        <v>2511</v>
      </c>
    </row>
    <row r="5179" spans="1:18" ht="18" customHeight="1" x14ac:dyDescent="0.15">
      <c r="A5179" s="30">
        <v>10</v>
      </c>
      <c r="B5179" s="31" t="s">
        <v>2023</v>
      </c>
      <c r="C5179" s="31">
        <v>8</v>
      </c>
      <c r="D5179" s="31" t="s">
        <v>2625</v>
      </c>
      <c r="E5179" s="31">
        <v>1</v>
      </c>
      <c r="F5179" s="31" t="s">
        <v>2626</v>
      </c>
      <c r="G5179" s="31">
        <v>3</v>
      </c>
      <c r="H5179" s="31" t="s">
        <v>22</v>
      </c>
      <c r="I5179" s="31">
        <v>35</v>
      </c>
      <c r="J5179" s="84" t="s">
        <v>25</v>
      </c>
      <c r="K5179" s="98"/>
      <c r="L5179" s="98"/>
      <c r="M5179" s="98"/>
      <c r="N5179" s="83" t="s">
        <v>2628</v>
      </c>
      <c r="O5179" s="98"/>
      <c r="P5179" s="81"/>
      <c r="Q5179" s="33"/>
      <c r="R5179" s="39" t="s">
        <v>2511</v>
      </c>
    </row>
    <row r="5180" spans="1:18" ht="18" customHeight="1" x14ac:dyDescent="0.15">
      <c r="A5180" s="30">
        <v>10</v>
      </c>
      <c r="B5180" s="31" t="s">
        <v>2023</v>
      </c>
      <c r="C5180" s="31">
        <v>8</v>
      </c>
      <c r="D5180" s="31" t="s">
        <v>2625</v>
      </c>
      <c r="E5180" s="31">
        <v>1</v>
      </c>
      <c r="F5180" s="31" t="s">
        <v>2626</v>
      </c>
      <c r="G5180" s="31">
        <v>3</v>
      </c>
      <c r="H5180" s="31" t="s">
        <v>22</v>
      </c>
      <c r="I5180" s="31">
        <v>35</v>
      </c>
      <c r="J5180" s="84" t="s">
        <v>25</v>
      </c>
      <c r="K5180" s="98"/>
      <c r="L5180" s="98"/>
      <c r="M5180" s="98"/>
      <c r="N5180" s="83" t="s">
        <v>2629</v>
      </c>
      <c r="O5180" s="98"/>
      <c r="P5180" s="81"/>
      <c r="Q5180" s="33"/>
      <c r="R5180" s="39" t="s">
        <v>2511</v>
      </c>
    </row>
    <row r="5181" spans="1:18" ht="18" customHeight="1" x14ac:dyDescent="0.15">
      <c r="A5181" s="30">
        <v>10</v>
      </c>
      <c r="B5181" s="31" t="s">
        <v>2023</v>
      </c>
      <c r="C5181" s="31">
        <v>8</v>
      </c>
      <c r="D5181" s="31" t="s">
        <v>2625</v>
      </c>
      <c r="E5181" s="31">
        <v>1</v>
      </c>
      <c r="F5181" s="31" t="s">
        <v>2626</v>
      </c>
      <c r="G5181" s="31">
        <v>3</v>
      </c>
      <c r="H5181" s="31" t="s">
        <v>22</v>
      </c>
      <c r="I5181" s="32">
        <v>39</v>
      </c>
      <c r="J5181" s="83" t="s">
        <v>26</v>
      </c>
      <c r="K5181" s="98">
        <v>891</v>
      </c>
      <c r="L5181" s="98">
        <v>872</v>
      </c>
      <c r="M5181" s="98">
        <f t="shared" ref="M5181:M5183" si="336">K5181-L5181</f>
        <v>19</v>
      </c>
      <c r="N5181" s="83" t="s">
        <v>70</v>
      </c>
      <c r="O5181" s="98">
        <v>890656</v>
      </c>
      <c r="P5181" s="81"/>
      <c r="Q5181" s="33"/>
      <c r="R5181" s="39" t="s">
        <v>2511</v>
      </c>
    </row>
    <row r="5182" spans="1:18" ht="18" customHeight="1" x14ac:dyDescent="0.15">
      <c r="A5182" s="30">
        <v>10</v>
      </c>
      <c r="B5182" s="31" t="s">
        <v>2023</v>
      </c>
      <c r="C5182" s="31">
        <v>8</v>
      </c>
      <c r="D5182" s="31" t="s">
        <v>2625</v>
      </c>
      <c r="E5182" s="31">
        <v>1</v>
      </c>
      <c r="F5182" s="31" t="s">
        <v>2626</v>
      </c>
      <c r="G5182" s="31">
        <v>3</v>
      </c>
      <c r="H5182" s="31" t="s">
        <v>22</v>
      </c>
      <c r="I5182" s="32">
        <v>40</v>
      </c>
      <c r="J5182" s="83" t="s">
        <v>27</v>
      </c>
      <c r="K5182" s="98">
        <v>597</v>
      </c>
      <c r="L5182" s="98">
        <v>568</v>
      </c>
      <c r="M5182" s="98">
        <f t="shared" si="336"/>
        <v>29</v>
      </c>
      <c r="N5182" s="83" t="s">
        <v>70</v>
      </c>
      <c r="O5182" s="98">
        <v>596736</v>
      </c>
      <c r="P5182" s="81"/>
      <c r="Q5182" s="33"/>
      <c r="R5182" s="39" t="s">
        <v>2511</v>
      </c>
    </row>
    <row r="5183" spans="1:18" ht="18" customHeight="1" x14ac:dyDescent="0.15">
      <c r="A5183" s="30">
        <v>10</v>
      </c>
      <c r="B5183" s="31" t="s">
        <v>2023</v>
      </c>
      <c r="C5183" s="31">
        <v>8</v>
      </c>
      <c r="D5183" s="31" t="s">
        <v>2625</v>
      </c>
      <c r="E5183" s="31">
        <v>1</v>
      </c>
      <c r="F5183" s="31" t="s">
        <v>2626</v>
      </c>
      <c r="G5183" s="31">
        <v>3</v>
      </c>
      <c r="H5183" s="31" t="s">
        <v>22</v>
      </c>
      <c r="I5183" s="32">
        <v>41</v>
      </c>
      <c r="J5183" s="83" t="s">
        <v>75</v>
      </c>
      <c r="K5183" s="98">
        <v>89</v>
      </c>
      <c r="L5183" s="98">
        <v>89</v>
      </c>
      <c r="M5183" s="98">
        <f t="shared" si="336"/>
        <v>0</v>
      </c>
      <c r="N5183" s="83" t="s">
        <v>70</v>
      </c>
      <c r="O5183" s="98">
        <v>89000</v>
      </c>
      <c r="P5183" s="81"/>
      <c r="Q5183" s="33"/>
      <c r="R5183" s="39" t="s">
        <v>2511</v>
      </c>
    </row>
    <row r="5184" spans="1:18" ht="18" customHeight="1" x14ac:dyDescent="0.15">
      <c r="A5184" s="30">
        <v>10</v>
      </c>
      <c r="B5184" s="31" t="s">
        <v>2023</v>
      </c>
      <c r="C5184" s="31">
        <v>8</v>
      </c>
      <c r="D5184" s="31" t="s">
        <v>2625</v>
      </c>
      <c r="E5184" s="31">
        <v>1</v>
      </c>
      <c r="F5184" s="31" t="s">
        <v>2626</v>
      </c>
      <c r="G5184" s="32">
        <v>4</v>
      </c>
      <c r="H5184" s="32" t="s">
        <v>28</v>
      </c>
      <c r="I5184" s="32"/>
      <c r="J5184" s="83"/>
      <c r="K5184" s="98"/>
      <c r="L5184" s="98"/>
      <c r="M5184" s="98"/>
      <c r="N5184" s="83"/>
      <c r="O5184" s="33"/>
      <c r="P5184" s="81"/>
      <c r="Q5184" s="33"/>
      <c r="R5184" s="39" t="s">
        <v>2511</v>
      </c>
    </row>
    <row r="5185" spans="1:18" ht="18" customHeight="1" x14ac:dyDescent="0.15">
      <c r="A5185" s="30">
        <v>10</v>
      </c>
      <c r="B5185" s="31" t="s">
        <v>2023</v>
      </c>
      <c r="C5185" s="31">
        <v>8</v>
      </c>
      <c r="D5185" s="31" t="s">
        <v>2625</v>
      </c>
      <c r="E5185" s="31">
        <v>1</v>
      </c>
      <c r="F5185" s="31" t="s">
        <v>2626</v>
      </c>
      <c r="G5185" s="31">
        <v>4</v>
      </c>
      <c r="H5185" s="31" t="s">
        <v>28</v>
      </c>
      <c r="I5185" s="32">
        <v>31</v>
      </c>
      <c r="J5185" s="83" t="s">
        <v>29</v>
      </c>
      <c r="K5185" s="98">
        <v>1284</v>
      </c>
      <c r="L5185" s="98">
        <v>1204</v>
      </c>
      <c r="M5185" s="98">
        <f>K5185-L5185</f>
        <v>80</v>
      </c>
      <c r="N5185" s="83" t="s">
        <v>70</v>
      </c>
      <c r="O5185" s="98">
        <v>1283830</v>
      </c>
      <c r="P5185" s="81"/>
      <c r="Q5185" s="33"/>
      <c r="R5185" s="39" t="s">
        <v>2511</v>
      </c>
    </row>
    <row r="5186" spans="1:18" ht="18" customHeight="1" x14ac:dyDescent="0.15">
      <c r="A5186" s="30">
        <v>10</v>
      </c>
      <c r="B5186" s="31" t="s">
        <v>2023</v>
      </c>
      <c r="C5186" s="31">
        <v>8</v>
      </c>
      <c r="D5186" s="31" t="s">
        <v>2625</v>
      </c>
      <c r="E5186" s="31">
        <v>1</v>
      </c>
      <c r="F5186" s="31" t="s">
        <v>2626</v>
      </c>
      <c r="G5186" s="32">
        <v>7</v>
      </c>
      <c r="H5186" s="32" t="s">
        <v>44</v>
      </c>
      <c r="I5186" s="32"/>
      <c r="J5186" s="83"/>
      <c r="K5186" s="98"/>
      <c r="L5186" s="98"/>
      <c r="M5186" s="98"/>
      <c r="N5186" s="83"/>
      <c r="O5186" s="33"/>
      <c r="P5186" s="81"/>
      <c r="Q5186" s="33"/>
      <c r="R5186" s="39" t="s">
        <v>2511</v>
      </c>
    </row>
    <row r="5187" spans="1:18" ht="18" customHeight="1" x14ac:dyDescent="0.15">
      <c r="A5187" s="30">
        <v>10</v>
      </c>
      <c r="B5187" s="31" t="s">
        <v>2023</v>
      </c>
      <c r="C5187" s="31">
        <v>8</v>
      </c>
      <c r="D5187" s="31" t="s">
        <v>2625</v>
      </c>
      <c r="E5187" s="31">
        <v>1</v>
      </c>
      <c r="F5187" s="31" t="s">
        <v>2626</v>
      </c>
      <c r="G5187" s="31">
        <v>7</v>
      </c>
      <c r="H5187" s="31" t="s">
        <v>44</v>
      </c>
      <c r="I5187" s="32">
        <v>31</v>
      </c>
      <c r="J5187" s="83" t="s">
        <v>2101</v>
      </c>
      <c r="K5187" s="98">
        <v>1200</v>
      </c>
      <c r="L5187" s="98">
        <v>1200</v>
      </c>
      <c r="M5187" s="98">
        <f>K5187-L5187</f>
        <v>0</v>
      </c>
      <c r="N5187" s="83" t="s">
        <v>3962</v>
      </c>
      <c r="O5187" s="98">
        <v>1200000</v>
      </c>
      <c r="P5187" s="81"/>
      <c r="Q5187" s="33"/>
      <c r="R5187" s="39" t="s">
        <v>2511</v>
      </c>
    </row>
    <row r="5188" spans="1:18" ht="18" customHeight="1" x14ac:dyDescent="0.15">
      <c r="A5188" s="30">
        <v>10</v>
      </c>
      <c r="B5188" s="31" t="s">
        <v>2023</v>
      </c>
      <c r="C5188" s="31">
        <v>8</v>
      </c>
      <c r="D5188" s="31" t="s">
        <v>2625</v>
      </c>
      <c r="E5188" s="31">
        <v>1</v>
      </c>
      <c r="F5188" s="31" t="s">
        <v>2626</v>
      </c>
      <c r="G5188" s="32">
        <v>8</v>
      </c>
      <c r="H5188" s="32" t="s">
        <v>77</v>
      </c>
      <c r="I5188" s="32"/>
      <c r="J5188" s="83"/>
      <c r="K5188" s="98"/>
      <c r="L5188" s="98"/>
      <c r="M5188" s="98"/>
      <c r="N5188" s="83"/>
      <c r="O5188" s="33"/>
      <c r="P5188" s="81"/>
      <c r="Q5188" s="33"/>
      <c r="R5188" s="39" t="s">
        <v>2511</v>
      </c>
    </row>
    <row r="5189" spans="1:18" ht="18" customHeight="1" x14ac:dyDescent="0.15">
      <c r="A5189" s="30">
        <v>10</v>
      </c>
      <c r="B5189" s="31" t="s">
        <v>2023</v>
      </c>
      <c r="C5189" s="31">
        <v>8</v>
      </c>
      <c r="D5189" s="31" t="s">
        <v>2625</v>
      </c>
      <c r="E5189" s="31">
        <v>1</v>
      </c>
      <c r="F5189" s="31" t="s">
        <v>2626</v>
      </c>
      <c r="G5189" s="31">
        <v>8</v>
      </c>
      <c r="H5189" s="31" t="s">
        <v>77</v>
      </c>
      <c r="I5189" s="32">
        <v>1</v>
      </c>
      <c r="J5189" s="83" t="s">
        <v>2630</v>
      </c>
      <c r="K5189" s="98">
        <v>640</v>
      </c>
      <c r="L5189" s="98">
        <v>640</v>
      </c>
      <c r="M5189" s="98">
        <f>K5189-L5189</f>
        <v>0</v>
      </c>
      <c r="N5189" s="83" t="s">
        <v>3963</v>
      </c>
      <c r="O5189" s="98">
        <v>480000</v>
      </c>
      <c r="P5189" s="81"/>
      <c r="Q5189" s="33"/>
      <c r="R5189" s="39" t="s">
        <v>2511</v>
      </c>
    </row>
    <row r="5190" spans="1:18" ht="18" customHeight="1" x14ac:dyDescent="0.15">
      <c r="A5190" s="30">
        <v>10</v>
      </c>
      <c r="B5190" s="31" t="s">
        <v>2023</v>
      </c>
      <c r="C5190" s="31">
        <v>8</v>
      </c>
      <c r="D5190" s="31" t="s">
        <v>2625</v>
      </c>
      <c r="E5190" s="31">
        <v>1</v>
      </c>
      <c r="F5190" s="31" t="s">
        <v>2626</v>
      </c>
      <c r="G5190" s="31">
        <v>8</v>
      </c>
      <c r="H5190" s="31" t="s">
        <v>77</v>
      </c>
      <c r="I5190" s="31">
        <v>1</v>
      </c>
      <c r="J5190" s="84" t="s">
        <v>2630</v>
      </c>
      <c r="K5190" s="98"/>
      <c r="L5190" s="98"/>
      <c r="M5190" s="98"/>
      <c r="N5190" s="83" t="s">
        <v>3964</v>
      </c>
      <c r="O5190" s="98">
        <v>160000</v>
      </c>
      <c r="P5190" s="81"/>
      <c r="Q5190" s="33"/>
      <c r="R5190" s="39" t="s">
        <v>2511</v>
      </c>
    </row>
    <row r="5191" spans="1:18" ht="18" customHeight="1" x14ac:dyDescent="0.15">
      <c r="A5191" s="30">
        <v>10</v>
      </c>
      <c r="B5191" s="31" t="s">
        <v>2023</v>
      </c>
      <c r="C5191" s="31">
        <v>8</v>
      </c>
      <c r="D5191" s="31" t="s">
        <v>2625</v>
      </c>
      <c r="E5191" s="31">
        <v>1</v>
      </c>
      <c r="F5191" s="31" t="s">
        <v>2626</v>
      </c>
      <c r="G5191" s="31">
        <v>8</v>
      </c>
      <c r="H5191" s="31" t="s">
        <v>77</v>
      </c>
      <c r="I5191" s="32">
        <v>11</v>
      </c>
      <c r="J5191" s="83" t="s">
        <v>78</v>
      </c>
      <c r="K5191" s="98">
        <v>387</v>
      </c>
      <c r="L5191" s="98">
        <v>513</v>
      </c>
      <c r="M5191" s="98">
        <f>K5191-L5191</f>
        <v>-126</v>
      </c>
      <c r="N5191" s="83" t="s">
        <v>3965</v>
      </c>
      <c r="O5191" s="98">
        <v>84000</v>
      </c>
      <c r="P5191" s="81"/>
      <c r="Q5191" s="33"/>
      <c r="R5191" s="39" t="s">
        <v>2511</v>
      </c>
    </row>
    <row r="5192" spans="1:18" ht="18" customHeight="1" x14ac:dyDescent="0.15">
      <c r="A5192" s="30">
        <v>10</v>
      </c>
      <c r="B5192" s="31" t="s">
        <v>2023</v>
      </c>
      <c r="C5192" s="31">
        <v>8</v>
      </c>
      <c r="D5192" s="31" t="s">
        <v>2625</v>
      </c>
      <c r="E5192" s="31">
        <v>1</v>
      </c>
      <c r="F5192" s="31" t="s">
        <v>2626</v>
      </c>
      <c r="G5192" s="31">
        <v>8</v>
      </c>
      <c r="H5192" s="31" t="s">
        <v>77</v>
      </c>
      <c r="I5192" s="31">
        <v>11</v>
      </c>
      <c r="J5192" s="84" t="s">
        <v>78</v>
      </c>
      <c r="K5192" s="98"/>
      <c r="L5192" s="98"/>
      <c r="M5192" s="98"/>
      <c r="N5192" s="83" t="s">
        <v>3966</v>
      </c>
      <c r="O5192" s="98">
        <v>42000</v>
      </c>
      <c r="P5192" s="81"/>
      <c r="Q5192" s="33"/>
      <c r="R5192" s="39" t="s">
        <v>2511</v>
      </c>
    </row>
    <row r="5193" spans="1:18" ht="18" customHeight="1" x14ac:dyDescent="0.15">
      <c r="A5193" s="30">
        <v>10</v>
      </c>
      <c r="B5193" s="31" t="s">
        <v>2023</v>
      </c>
      <c r="C5193" s="31">
        <v>8</v>
      </c>
      <c r="D5193" s="31" t="s">
        <v>2625</v>
      </c>
      <c r="E5193" s="31">
        <v>1</v>
      </c>
      <c r="F5193" s="31" t="s">
        <v>2626</v>
      </c>
      <c r="G5193" s="31">
        <v>8</v>
      </c>
      <c r="H5193" s="31" t="s">
        <v>77</v>
      </c>
      <c r="I5193" s="31">
        <v>11</v>
      </c>
      <c r="J5193" s="84" t="s">
        <v>78</v>
      </c>
      <c r="K5193" s="98"/>
      <c r="L5193" s="98"/>
      <c r="M5193" s="98"/>
      <c r="N5193" s="83" t="s">
        <v>2631</v>
      </c>
      <c r="O5193" s="98"/>
      <c r="P5193" s="81"/>
      <c r="Q5193" s="33"/>
      <c r="R5193" s="39" t="s">
        <v>2511</v>
      </c>
    </row>
    <row r="5194" spans="1:18" ht="18" customHeight="1" x14ac:dyDescent="0.15">
      <c r="A5194" s="30">
        <v>10</v>
      </c>
      <c r="B5194" s="31" t="s">
        <v>2023</v>
      </c>
      <c r="C5194" s="31">
        <v>8</v>
      </c>
      <c r="D5194" s="31" t="s">
        <v>2625</v>
      </c>
      <c r="E5194" s="31">
        <v>1</v>
      </c>
      <c r="F5194" s="31" t="s">
        <v>2626</v>
      </c>
      <c r="G5194" s="31">
        <v>8</v>
      </c>
      <c r="H5194" s="31" t="s">
        <v>77</v>
      </c>
      <c r="I5194" s="31">
        <v>11</v>
      </c>
      <c r="J5194" s="84" t="s">
        <v>78</v>
      </c>
      <c r="K5194" s="98"/>
      <c r="L5194" s="98"/>
      <c r="M5194" s="98"/>
      <c r="N5194" s="83" t="s">
        <v>3967</v>
      </c>
      <c r="O5194" s="98">
        <v>25200</v>
      </c>
      <c r="P5194" s="81"/>
      <c r="Q5194" s="33"/>
      <c r="R5194" s="39" t="s">
        <v>2511</v>
      </c>
    </row>
    <row r="5195" spans="1:18" ht="18" customHeight="1" x14ac:dyDescent="0.15">
      <c r="A5195" s="30">
        <v>10</v>
      </c>
      <c r="B5195" s="31" t="s">
        <v>2023</v>
      </c>
      <c r="C5195" s="31">
        <v>8</v>
      </c>
      <c r="D5195" s="31" t="s">
        <v>2625</v>
      </c>
      <c r="E5195" s="31">
        <v>1</v>
      </c>
      <c r="F5195" s="31" t="s">
        <v>2626</v>
      </c>
      <c r="G5195" s="31">
        <v>8</v>
      </c>
      <c r="H5195" s="31" t="s">
        <v>77</v>
      </c>
      <c r="I5195" s="31">
        <v>11</v>
      </c>
      <c r="J5195" s="84" t="s">
        <v>78</v>
      </c>
      <c r="K5195" s="98"/>
      <c r="L5195" s="98"/>
      <c r="M5195" s="98"/>
      <c r="N5195" s="83" t="s">
        <v>3968</v>
      </c>
      <c r="O5195" s="98">
        <v>67200</v>
      </c>
      <c r="P5195" s="81"/>
      <c r="Q5195" s="33"/>
      <c r="R5195" s="39" t="s">
        <v>2511</v>
      </c>
    </row>
    <row r="5196" spans="1:18" ht="18" customHeight="1" x14ac:dyDescent="0.15">
      <c r="A5196" s="30">
        <v>10</v>
      </c>
      <c r="B5196" s="31" t="s">
        <v>2023</v>
      </c>
      <c r="C5196" s="31">
        <v>8</v>
      </c>
      <c r="D5196" s="31" t="s">
        <v>2625</v>
      </c>
      <c r="E5196" s="31">
        <v>1</v>
      </c>
      <c r="F5196" s="31" t="s">
        <v>2626</v>
      </c>
      <c r="G5196" s="31">
        <v>8</v>
      </c>
      <c r="H5196" s="31" t="s">
        <v>77</v>
      </c>
      <c r="I5196" s="31">
        <v>11</v>
      </c>
      <c r="J5196" s="84" t="s">
        <v>78</v>
      </c>
      <c r="K5196" s="98"/>
      <c r="L5196" s="98"/>
      <c r="M5196" s="98"/>
      <c r="N5196" s="83" t="s">
        <v>3969</v>
      </c>
      <c r="O5196" s="98">
        <v>168000</v>
      </c>
      <c r="P5196" s="81"/>
      <c r="Q5196" s="33"/>
      <c r="R5196" s="39" t="s">
        <v>2511</v>
      </c>
    </row>
    <row r="5197" spans="1:18" ht="18" customHeight="1" x14ac:dyDescent="0.15">
      <c r="A5197" s="30">
        <v>10</v>
      </c>
      <c r="B5197" s="31" t="s">
        <v>2023</v>
      </c>
      <c r="C5197" s="31">
        <v>8</v>
      </c>
      <c r="D5197" s="31" t="s">
        <v>2625</v>
      </c>
      <c r="E5197" s="31">
        <v>1</v>
      </c>
      <c r="F5197" s="31" t="s">
        <v>2626</v>
      </c>
      <c r="G5197" s="31">
        <v>8</v>
      </c>
      <c r="H5197" s="31" t="s">
        <v>77</v>
      </c>
      <c r="I5197" s="32">
        <v>31</v>
      </c>
      <c r="J5197" s="83" t="s">
        <v>2632</v>
      </c>
      <c r="K5197" s="98">
        <v>176</v>
      </c>
      <c r="L5197" s="98">
        <v>227</v>
      </c>
      <c r="M5197" s="98">
        <f>K5197-L5197</f>
        <v>-51</v>
      </c>
      <c r="N5197" s="83" t="s">
        <v>3970</v>
      </c>
      <c r="O5197" s="98">
        <v>32000</v>
      </c>
      <c r="P5197" s="81"/>
      <c r="Q5197" s="33"/>
      <c r="R5197" s="39" t="s">
        <v>2511</v>
      </c>
    </row>
    <row r="5198" spans="1:18" ht="18" customHeight="1" x14ac:dyDescent="0.15">
      <c r="A5198" s="30">
        <v>10</v>
      </c>
      <c r="B5198" s="31" t="s">
        <v>2023</v>
      </c>
      <c r="C5198" s="31">
        <v>8</v>
      </c>
      <c r="D5198" s="31" t="s">
        <v>2625</v>
      </c>
      <c r="E5198" s="31">
        <v>1</v>
      </c>
      <c r="F5198" s="31" t="s">
        <v>2626</v>
      </c>
      <c r="G5198" s="31">
        <v>8</v>
      </c>
      <c r="H5198" s="31" t="s">
        <v>77</v>
      </c>
      <c r="I5198" s="31">
        <v>31</v>
      </c>
      <c r="J5198" s="84" t="s">
        <v>2632</v>
      </c>
      <c r="K5198" s="98"/>
      <c r="L5198" s="98"/>
      <c r="M5198" s="98"/>
      <c r="N5198" s="83" t="s">
        <v>3971</v>
      </c>
      <c r="O5198" s="98">
        <v>80000</v>
      </c>
      <c r="P5198" s="81"/>
      <c r="Q5198" s="33"/>
      <c r="R5198" s="39" t="s">
        <v>2511</v>
      </c>
    </row>
    <row r="5199" spans="1:18" ht="18" customHeight="1" x14ac:dyDescent="0.15">
      <c r="A5199" s="30">
        <v>10</v>
      </c>
      <c r="B5199" s="31" t="s">
        <v>2023</v>
      </c>
      <c r="C5199" s="31">
        <v>8</v>
      </c>
      <c r="D5199" s="31" t="s">
        <v>2625</v>
      </c>
      <c r="E5199" s="31">
        <v>1</v>
      </c>
      <c r="F5199" s="31" t="s">
        <v>2626</v>
      </c>
      <c r="G5199" s="31">
        <v>8</v>
      </c>
      <c r="H5199" s="31" t="s">
        <v>77</v>
      </c>
      <c r="I5199" s="31">
        <v>31</v>
      </c>
      <c r="J5199" s="84" t="s">
        <v>2632</v>
      </c>
      <c r="K5199" s="98"/>
      <c r="L5199" s="98"/>
      <c r="M5199" s="98"/>
      <c r="N5199" s="83" t="s">
        <v>3972</v>
      </c>
      <c r="O5199" s="98">
        <v>64000</v>
      </c>
      <c r="P5199" s="81"/>
      <c r="Q5199" s="33"/>
      <c r="R5199" s="39" t="s">
        <v>2511</v>
      </c>
    </row>
    <row r="5200" spans="1:18" ht="18" customHeight="1" x14ac:dyDescent="0.15">
      <c r="A5200" s="30">
        <v>10</v>
      </c>
      <c r="B5200" s="31" t="s">
        <v>2023</v>
      </c>
      <c r="C5200" s="31">
        <v>8</v>
      </c>
      <c r="D5200" s="31" t="s">
        <v>2625</v>
      </c>
      <c r="E5200" s="31">
        <v>1</v>
      </c>
      <c r="F5200" s="31" t="s">
        <v>2626</v>
      </c>
      <c r="G5200" s="32">
        <v>9</v>
      </c>
      <c r="H5200" s="32" t="s">
        <v>30</v>
      </c>
      <c r="I5200" s="32"/>
      <c r="J5200" s="83"/>
      <c r="K5200" s="98"/>
      <c r="L5200" s="98"/>
      <c r="M5200" s="98"/>
      <c r="N5200" s="83"/>
      <c r="O5200" s="33"/>
      <c r="P5200" s="81"/>
      <c r="Q5200" s="33"/>
      <c r="R5200" s="39" t="s">
        <v>2511</v>
      </c>
    </row>
    <row r="5201" spans="1:18" ht="18" customHeight="1" x14ac:dyDescent="0.15">
      <c r="A5201" s="30">
        <v>10</v>
      </c>
      <c r="B5201" s="31" t="s">
        <v>2023</v>
      </c>
      <c r="C5201" s="31">
        <v>8</v>
      </c>
      <c r="D5201" s="31" t="s">
        <v>2625</v>
      </c>
      <c r="E5201" s="31">
        <v>1</v>
      </c>
      <c r="F5201" s="31" t="s">
        <v>2626</v>
      </c>
      <c r="G5201" s="31">
        <v>9</v>
      </c>
      <c r="H5201" s="31" t="s">
        <v>30</v>
      </c>
      <c r="I5201" s="32">
        <v>1</v>
      </c>
      <c r="J5201" s="83" t="s">
        <v>80</v>
      </c>
      <c r="K5201" s="98">
        <v>286</v>
      </c>
      <c r="L5201" s="98">
        <v>303</v>
      </c>
      <c r="M5201" s="98">
        <f>K5201-L5201</f>
        <v>-17</v>
      </c>
      <c r="N5201" s="83" t="s">
        <v>3973</v>
      </c>
      <c r="O5201" s="98">
        <v>16920</v>
      </c>
      <c r="P5201" s="81"/>
      <c r="Q5201" s="33"/>
      <c r="R5201" s="39" t="s">
        <v>2511</v>
      </c>
    </row>
    <row r="5202" spans="1:18" ht="18" customHeight="1" x14ac:dyDescent="0.15">
      <c r="A5202" s="30">
        <v>10</v>
      </c>
      <c r="B5202" s="31" t="s">
        <v>2023</v>
      </c>
      <c r="C5202" s="31">
        <v>8</v>
      </c>
      <c r="D5202" s="31" t="s">
        <v>2625</v>
      </c>
      <c r="E5202" s="31">
        <v>1</v>
      </c>
      <c r="F5202" s="31" t="s">
        <v>2626</v>
      </c>
      <c r="G5202" s="31">
        <v>9</v>
      </c>
      <c r="H5202" s="31" t="s">
        <v>30</v>
      </c>
      <c r="I5202" s="31">
        <v>1</v>
      </c>
      <c r="J5202" s="84" t="s">
        <v>80</v>
      </c>
      <c r="K5202" s="98"/>
      <c r="L5202" s="98"/>
      <c r="M5202" s="98"/>
      <c r="N5202" s="83" t="s">
        <v>3974</v>
      </c>
      <c r="O5202" s="98">
        <v>32400</v>
      </c>
      <c r="P5202" s="81"/>
      <c r="Q5202" s="33"/>
      <c r="R5202" s="39" t="s">
        <v>2511</v>
      </c>
    </row>
    <row r="5203" spans="1:18" ht="18" customHeight="1" x14ac:dyDescent="0.15">
      <c r="A5203" s="30">
        <v>10</v>
      </c>
      <c r="B5203" s="31" t="s">
        <v>2023</v>
      </c>
      <c r="C5203" s="31">
        <v>8</v>
      </c>
      <c r="D5203" s="31" t="s">
        <v>2625</v>
      </c>
      <c r="E5203" s="31">
        <v>1</v>
      </c>
      <c r="F5203" s="31" t="s">
        <v>2626</v>
      </c>
      <c r="G5203" s="31">
        <v>9</v>
      </c>
      <c r="H5203" s="31" t="s">
        <v>30</v>
      </c>
      <c r="I5203" s="31">
        <v>1</v>
      </c>
      <c r="J5203" s="84" t="s">
        <v>80</v>
      </c>
      <c r="K5203" s="98"/>
      <c r="L5203" s="98"/>
      <c r="M5203" s="98"/>
      <c r="N5203" s="83" t="s">
        <v>4767</v>
      </c>
      <c r="O5203" s="98">
        <v>236600</v>
      </c>
      <c r="P5203" s="81"/>
      <c r="Q5203" s="33"/>
      <c r="R5203" s="39" t="s">
        <v>2511</v>
      </c>
    </row>
    <row r="5204" spans="1:18" ht="18" customHeight="1" x14ac:dyDescent="0.15">
      <c r="A5204" s="30">
        <v>10</v>
      </c>
      <c r="B5204" s="31" t="s">
        <v>2023</v>
      </c>
      <c r="C5204" s="31">
        <v>8</v>
      </c>
      <c r="D5204" s="31" t="s">
        <v>2625</v>
      </c>
      <c r="E5204" s="31">
        <v>1</v>
      </c>
      <c r="F5204" s="31" t="s">
        <v>2626</v>
      </c>
      <c r="G5204" s="31">
        <v>9</v>
      </c>
      <c r="H5204" s="31" t="s">
        <v>30</v>
      </c>
      <c r="I5204" s="32">
        <v>2</v>
      </c>
      <c r="J5204" s="83" t="s">
        <v>31</v>
      </c>
      <c r="K5204" s="98">
        <v>236</v>
      </c>
      <c r="L5204" s="98">
        <v>254</v>
      </c>
      <c r="M5204" s="98">
        <f>K5204-L5204</f>
        <v>-18</v>
      </c>
      <c r="N5204" s="83" t="s">
        <v>3975</v>
      </c>
      <c r="O5204" s="98">
        <v>7200</v>
      </c>
      <c r="P5204" s="81"/>
      <c r="Q5204" s="33"/>
      <c r="R5204" s="39" t="s">
        <v>2511</v>
      </c>
    </row>
    <row r="5205" spans="1:18" ht="18" customHeight="1" x14ac:dyDescent="0.15">
      <c r="A5205" s="30">
        <v>10</v>
      </c>
      <c r="B5205" s="31" t="s">
        <v>2023</v>
      </c>
      <c r="C5205" s="31">
        <v>8</v>
      </c>
      <c r="D5205" s="31" t="s">
        <v>2625</v>
      </c>
      <c r="E5205" s="31">
        <v>1</v>
      </c>
      <c r="F5205" s="31" t="s">
        <v>2626</v>
      </c>
      <c r="G5205" s="31">
        <v>9</v>
      </c>
      <c r="H5205" s="31" t="s">
        <v>30</v>
      </c>
      <c r="I5205" s="31">
        <v>2</v>
      </c>
      <c r="J5205" s="84" t="s">
        <v>31</v>
      </c>
      <c r="K5205" s="98"/>
      <c r="L5205" s="98"/>
      <c r="M5205" s="98"/>
      <c r="N5205" s="83" t="s">
        <v>3976</v>
      </c>
      <c r="O5205" s="98">
        <v>11400</v>
      </c>
      <c r="P5205" s="81"/>
      <c r="Q5205" s="33"/>
      <c r="R5205" s="39" t="s">
        <v>2511</v>
      </c>
    </row>
    <row r="5206" spans="1:18" ht="18" customHeight="1" x14ac:dyDescent="0.15">
      <c r="A5206" s="30">
        <v>10</v>
      </c>
      <c r="B5206" s="31" t="s">
        <v>2023</v>
      </c>
      <c r="C5206" s="31">
        <v>8</v>
      </c>
      <c r="D5206" s="31" t="s">
        <v>2625</v>
      </c>
      <c r="E5206" s="31">
        <v>1</v>
      </c>
      <c r="F5206" s="31" t="s">
        <v>2626</v>
      </c>
      <c r="G5206" s="31">
        <v>9</v>
      </c>
      <c r="H5206" s="31" t="s">
        <v>30</v>
      </c>
      <c r="I5206" s="31">
        <v>2</v>
      </c>
      <c r="J5206" s="84" t="s">
        <v>31</v>
      </c>
      <c r="K5206" s="98"/>
      <c r="L5206" s="98"/>
      <c r="M5206" s="98"/>
      <c r="N5206" s="83" t="s">
        <v>3977</v>
      </c>
      <c r="O5206" s="98">
        <v>36400</v>
      </c>
      <c r="P5206" s="81"/>
      <c r="Q5206" s="33"/>
      <c r="R5206" s="39" t="s">
        <v>2511</v>
      </c>
    </row>
    <row r="5207" spans="1:18" ht="18" customHeight="1" x14ac:dyDescent="0.15">
      <c r="A5207" s="30">
        <v>10</v>
      </c>
      <c r="B5207" s="31" t="s">
        <v>2023</v>
      </c>
      <c r="C5207" s="31">
        <v>8</v>
      </c>
      <c r="D5207" s="31" t="s">
        <v>2625</v>
      </c>
      <c r="E5207" s="31">
        <v>1</v>
      </c>
      <c r="F5207" s="31" t="s">
        <v>2626</v>
      </c>
      <c r="G5207" s="31">
        <v>9</v>
      </c>
      <c r="H5207" s="31" t="s">
        <v>30</v>
      </c>
      <c r="I5207" s="31">
        <v>2</v>
      </c>
      <c r="J5207" s="84" t="s">
        <v>31</v>
      </c>
      <c r="K5207" s="98"/>
      <c r="L5207" s="98"/>
      <c r="M5207" s="98"/>
      <c r="N5207" s="83" t="s">
        <v>3978</v>
      </c>
      <c r="O5207" s="98">
        <v>10800</v>
      </c>
      <c r="P5207" s="81"/>
      <c r="Q5207" s="33"/>
      <c r="R5207" s="39" t="s">
        <v>2511</v>
      </c>
    </row>
    <row r="5208" spans="1:18" ht="18" customHeight="1" x14ac:dyDescent="0.15">
      <c r="A5208" s="30">
        <v>10</v>
      </c>
      <c r="B5208" s="31" t="s">
        <v>2023</v>
      </c>
      <c r="C5208" s="31">
        <v>8</v>
      </c>
      <c r="D5208" s="31" t="s">
        <v>2625</v>
      </c>
      <c r="E5208" s="31">
        <v>1</v>
      </c>
      <c r="F5208" s="31" t="s">
        <v>2626</v>
      </c>
      <c r="G5208" s="31">
        <v>9</v>
      </c>
      <c r="H5208" s="31" t="s">
        <v>30</v>
      </c>
      <c r="I5208" s="31">
        <v>2</v>
      </c>
      <c r="J5208" s="84" t="s">
        <v>31</v>
      </c>
      <c r="K5208" s="98"/>
      <c r="L5208" s="98"/>
      <c r="M5208" s="98"/>
      <c r="N5208" s="83" t="s">
        <v>3979</v>
      </c>
      <c r="O5208" s="98">
        <v>5400</v>
      </c>
      <c r="P5208" s="81"/>
      <c r="Q5208" s="33"/>
      <c r="R5208" s="39" t="s">
        <v>2511</v>
      </c>
    </row>
    <row r="5209" spans="1:18" ht="18" customHeight="1" x14ac:dyDescent="0.15">
      <c r="A5209" s="30">
        <v>10</v>
      </c>
      <c r="B5209" s="31" t="s">
        <v>2023</v>
      </c>
      <c r="C5209" s="31">
        <v>8</v>
      </c>
      <c r="D5209" s="31" t="s">
        <v>2625</v>
      </c>
      <c r="E5209" s="31">
        <v>1</v>
      </c>
      <c r="F5209" s="31" t="s">
        <v>2626</v>
      </c>
      <c r="G5209" s="31">
        <v>9</v>
      </c>
      <c r="H5209" s="31" t="s">
        <v>30</v>
      </c>
      <c r="I5209" s="31">
        <v>2</v>
      </c>
      <c r="J5209" s="84" t="s">
        <v>31</v>
      </c>
      <c r="K5209" s="98"/>
      <c r="L5209" s="98"/>
      <c r="M5209" s="98"/>
      <c r="N5209" s="83" t="s">
        <v>4768</v>
      </c>
      <c r="O5209" s="98">
        <v>163840</v>
      </c>
      <c r="P5209" s="81"/>
      <c r="Q5209" s="33"/>
      <c r="R5209" s="39" t="s">
        <v>2511</v>
      </c>
    </row>
    <row r="5210" spans="1:18" ht="18" customHeight="1" x14ac:dyDescent="0.15">
      <c r="A5210" s="30">
        <v>10</v>
      </c>
      <c r="B5210" s="31" t="s">
        <v>2023</v>
      </c>
      <c r="C5210" s="31">
        <v>8</v>
      </c>
      <c r="D5210" s="31" t="s">
        <v>2625</v>
      </c>
      <c r="E5210" s="31">
        <v>1</v>
      </c>
      <c r="F5210" s="31" t="s">
        <v>2626</v>
      </c>
      <c r="G5210" s="31">
        <v>9</v>
      </c>
      <c r="H5210" s="31" t="s">
        <v>30</v>
      </c>
      <c r="I5210" s="32">
        <v>3</v>
      </c>
      <c r="J5210" s="83" t="s">
        <v>32</v>
      </c>
      <c r="K5210" s="98">
        <v>55</v>
      </c>
      <c r="L5210" s="98">
        <v>55</v>
      </c>
      <c r="M5210" s="98">
        <f>K5210-L5210</f>
        <v>0</v>
      </c>
      <c r="N5210" s="83" t="s">
        <v>4769</v>
      </c>
      <c r="O5210" s="98">
        <v>54600</v>
      </c>
      <c r="P5210" s="81"/>
      <c r="Q5210" s="33"/>
      <c r="R5210" s="39" t="s">
        <v>2511</v>
      </c>
    </row>
    <row r="5211" spans="1:18" ht="18" customHeight="1" x14ac:dyDescent="0.15">
      <c r="A5211" s="30">
        <v>10</v>
      </c>
      <c r="B5211" s="31" t="s">
        <v>2023</v>
      </c>
      <c r="C5211" s="31">
        <v>8</v>
      </c>
      <c r="D5211" s="31" t="s">
        <v>2625</v>
      </c>
      <c r="E5211" s="31">
        <v>1</v>
      </c>
      <c r="F5211" s="31" t="s">
        <v>2626</v>
      </c>
      <c r="G5211" s="32">
        <v>11</v>
      </c>
      <c r="H5211" s="32" t="s">
        <v>33</v>
      </c>
      <c r="I5211" s="32"/>
      <c r="J5211" s="83"/>
      <c r="K5211" s="98"/>
      <c r="L5211" s="98"/>
      <c r="M5211" s="98"/>
      <c r="N5211" s="83"/>
      <c r="O5211" s="33"/>
      <c r="P5211" s="81"/>
      <c r="Q5211" s="33"/>
      <c r="R5211" s="39" t="s">
        <v>2511</v>
      </c>
    </row>
    <row r="5212" spans="1:18" ht="18" customHeight="1" x14ac:dyDescent="0.15">
      <c r="A5212" s="30">
        <v>10</v>
      </c>
      <c r="B5212" s="31" t="s">
        <v>2023</v>
      </c>
      <c r="C5212" s="31">
        <v>8</v>
      </c>
      <c r="D5212" s="31" t="s">
        <v>2625</v>
      </c>
      <c r="E5212" s="31">
        <v>1</v>
      </c>
      <c r="F5212" s="31" t="s">
        <v>2626</v>
      </c>
      <c r="G5212" s="31">
        <v>11</v>
      </c>
      <c r="H5212" s="31" t="s">
        <v>33</v>
      </c>
      <c r="I5212" s="32">
        <v>1</v>
      </c>
      <c r="J5212" s="83" t="s">
        <v>34</v>
      </c>
      <c r="K5212" s="98">
        <v>1965</v>
      </c>
      <c r="L5212" s="98">
        <v>1339</v>
      </c>
      <c r="M5212" s="98">
        <f>K5212-L5212</f>
        <v>626</v>
      </c>
      <c r="N5212" s="83" t="s">
        <v>3980</v>
      </c>
      <c r="O5212" s="98">
        <v>192000</v>
      </c>
      <c r="P5212" s="81"/>
      <c r="Q5212" s="33"/>
      <c r="R5212" s="39" t="s">
        <v>2511</v>
      </c>
    </row>
    <row r="5213" spans="1:18" ht="18" customHeight="1" x14ac:dyDescent="0.15">
      <c r="A5213" s="30">
        <v>10</v>
      </c>
      <c r="B5213" s="31" t="s">
        <v>2023</v>
      </c>
      <c r="C5213" s="31">
        <v>8</v>
      </c>
      <c r="D5213" s="31" t="s">
        <v>2625</v>
      </c>
      <c r="E5213" s="31">
        <v>1</v>
      </c>
      <c r="F5213" s="31" t="s">
        <v>2626</v>
      </c>
      <c r="G5213" s="31">
        <v>11</v>
      </c>
      <c r="H5213" s="31" t="s">
        <v>33</v>
      </c>
      <c r="I5213" s="31">
        <v>1</v>
      </c>
      <c r="J5213" s="84" t="s">
        <v>34</v>
      </c>
      <c r="K5213" s="98"/>
      <c r="L5213" s="98"/>
      <c r="M5213" s="98"/>
      <c r="N5213" s="83" t="s">
        <v>4770</v>
      </c>
      <c r="O5213" s="98">
        <v>157500</v>
      </c>
      <c r="P5213" s="81"/>
      <c r="Q5213" s="33"/>
      <c r="R5213" s="39" t="s">
        <v>2511</v>
      </c>
    </row>
    <row r="5214" spans="1:18" ht="18" customHeight="1" x14ac:dyDescent="0.15">
      <c r="A5214" s="30">
        <v>10</v>
      </c>
      <c r="B5214" s="31" t="s">
        <v>2023</v>
      </c>
      <c r="C5214" s="31">
        <v>8</v>
      </c>
      <c r="D5214" s="31" t="s">
        <v>2625</v>
      </c>
      <c r="E5214" s="31">
        <v>1</v>
      </c>
      <c r="F5214" s="31" t="s">
        <v>2626</v>
      </c>
      <c r="G5214" s="31">
        <v>11</v>
      </c>
      <c r="H5214" s="31" t="s">
        <v>33</v>
      </c>
      <c r="I5214" s="31">
        <v>1</v>
      </c>
      <c r="J5214" s="84" t="s">
        <v>34</v>
      </c>
      <c r="K5214" s="98"/>
      <c r="L5214" s="98"/>
      <c r="M5214" s="98"/>
      <c r="N5214" s="83" t="s">
        <v>4771</v>
      </c>
      <c r="O5214" s="98">
        <v>63000</v>
      </c>
      <c r="P5214" s="81"/>
      <c r="Q5214" s="33"/>
      <c r="R5214" s="39" t="s">
        <v>2511</v>
      </c>
    </row>
    <row r="5215" spans="1:18" ht="18" customHeight="1" x14ac:dyDescent="0.15">
      <c r="A5215" s="30">
        <v>10</v>
      </c>
      <c r="B5215" s="31" t="s">
        <v>2023</v>
      </c>
      <c r="C5215" s="31">
        <v>8</v>
      </c>
      <c r="D5215" s="31" t="s">
        <v>2625</v>
      </c>
      <c r="E5215" s="31">
        <v>1</v>
      </c>
      <c r="F5215" s="31" t="s">
        <v>2626</v>
      </c>
      <c r="G5215" s="31">
        <v>11</v>
      </c>
      <c r="H5215" s="31" t="s">
        <v>33</v>
      </c>
      <c r="I5215" s="31">
        <v>1</v>
      </c>
      <c r="J5215" s="84" t="s">
        <v>34</v>
      </c>
      <c r="K5215" s="98"/>
      <c r="L5215" s="98"/>
      <c r="M5215" s="98"/>
      <c r="N5215" s="83" t="s">
        <v>2633</v>
      </c>
      <c r="O5215" s="98">
        <v>105000</v>
      </c>
      <c r="P5215" s="81"/>
      <c r="Q5215" s="33"/>
      <c r="R5215" s="39" t="s">
        <v>2511</v>
      </c>
    </row>
    <row r="5216" spans="1:18" ht="18" customHeight="1" x14ac:dyDescent="0.15">
      <c r="A5216" s="30">
        <v>10</v>
      </c>
      <c r="B5216" s="31" t="s">
        <v>2023</v>
      </c>
      <c r="C5216" s="31">
        <v>8</v>
      </c>
      <c r="D5216" s="31" t="s">
        <v>2625</v>
      </c>
      <c r="E5216" s="31">
        <v>1</v>
      </c>
      <c r="F5216" s="31" t="s">
        <v>2626</v>
      </c>
      <c r="G5216" s="31">
        <v>11</v>
      </c>
      <c r="H5216" s="31" t="s">
        <v>33</v>
      </c>
      <c r="I5216" s="31">
        <v>1</v>
      </c>
      <c r="J5216" s="84" t="s">
        <v>34</v>
      </c>
      <c r="K5216" s="98"/>
      <c r="L5216" s="98"/>
      <c r="M5216" s="98"/>
      <c r="N5216" s="83" t="s">
        <v>4772</v>
      </c>
      <c r="O5216" s="98">
        <v>315000</v>
      </c>
      <c r="P5216" s="81"/>
      <c r="Q5216" s="33"/>
      <c r="R5216" s="39" t="s">
        <v>2511</v>
      </c>
    </row>
    <row r="5217" spans="1:18" ht="18" customHeight="1" x14ac:dyDescent="0.15">
      <c r="A5217" s="30">
        <v>10</v>
      </c>
      <c r="B5217" s="31" t="s">
        <v>2023</v>
      </c>
      <c r="C5217" s="31">
        <v>8</v>
      </c>
      <c r="D5217" s="31" t="s">
        <v>2625</v>
      </c>
      <c r="E5217" s="31">
        <v>1</v>
      </c>
      <c r="F5217" s="31" t="s">
        <v>2626</v>
      </c>
      <c r="G5217" s="31">
        <v>11</v>
      </c>
      <c r="H5217" s="31" t="s">
        <v>33</v>
      </c>
      <c r="I5217" s="31">
        <v>1</v>
      </c>
      <c r="J5217" s="84" t="s">
        <v>34</v>
      </c>
      <c r="K5217" s="98"/>
      <c r="L5217" s="98"/>
      <c r="M5217" s="98"/>
      <c r="N5217" s="83" t="s">
        <v>2634</v>
      </c>
      <c r="O5217" s="98">
        <v>52500</v>
      </c>
      <c r="P5217" s="81"/>
      <c r="Q5217" s="33"/>
      <c r="R5217" s="39" t="s">
        <v>2511</v>
      </c>
    </row>
    <row r="5218" spans="1:18" ht="18" customHeight="1" x14ac:dyDescent="0.15">
      <c r="A5218" s="30">
        <v>10</v>
      </c>
      <c r="B5218" s="31" t="s">
        <v>2023</v>
      </c>
      <c r="C5218" s="31">
        <v>8</v>
      </c>
      <c r="D5218" s="31" t="s">
        <v>2625</v>
      </c>
      <c r="E5218" s="31">
        <v>1</v>
      </c>
      <c r="F5218" s="31" t="s">
        <v>2626</v>
      </c>
      <c r="G5218" s="31">
        <v>11</v>
      </c>
      <c r="H5218" s="31" t="s">
        <v>33</v>
      </c>
      <c r="I5218" s="31">
        <v>1</v>
      </c>
      <c r="J5218" s="84" t="s">
        <v>34</v>
      </c>
      <c r="K5218" s="98"/>
      <c r="L5218" s="98"/>
      <c r="M5218" s="98"/>
      <c r="N5218" s="83" t="s">
        <v>2635</v>
      </c>
      <c r="O5218" s="98">
        <v>30000</v>
      </c>
      <c r="P5218" s="81"/>
      <c r="Q5218" s="33"/>
      <c r="R5218" s="39" t="s">
        <v>2511</v>
      </c>
    </row>
    <row r="5219" spans="1:18" ht="18" customHeight="1" x14ac:dyDescent="0.15">
      <c r="A5219" s="30">
        <v>10</v>
      </c>
      <c r="B5219" s="31" t="s">
        <v>2023</v>
      </c>
      <c r="C5219" s="31">
        <v>8</v>
      </c>
      <c r="D5219" s="31" t="s">
        <v>2625</v>
      </c>
      <c r="E5219" s="31">
        <v>1</v>
      </c>
      <c r="F5219" s="31" t="s">
        <v>2626</v>
      </c>
      <c r="G5219" s="31">
        <v>11</v>
      </c>
      <c r="H5219" s="31" t="s">
        <v>33</v>
      </c>
      <c r="I5219" s="31">
        <v>1</v>
      </c>
      <c r="J5219" s="84" t="s">
        <v>34</v>
      </c>
      <c r="K5219" s="98"/>
      <c r="L5219" s="98"/>
      <c r="M5219" s="98"/>
      <c r="N5219" s="83" t="s">
        <v>2636</v>
      </c>
      <c r="O5219" s="98">
        <v>155000</v>
      </c>
      <c r="P5219" s="81"/>
      <c r="Q5219" s="33"/>
      <c r="R5219" s="39" t="s">
        <v>2511</v>
      </c>
    </row>
    <row r="5220" spans="1:18" ht="18" customHeight="1" x14ac:dyDescent="0.15">
      <c r="A5220" s="30">
        <v>10</v>
      </c>
      <c r="B5220" s="31" t="s">
        <v>2023</v>
      </c>
      <c r="C5220" s="31">
        <v>8</v>
      </c>
      <c r="D5220" s="31" t="s">
        <v>2625</v>
      </c>
      <c r="E5220" s="31">
        <v>1</v>
      </c>
      <c r="F5220" s="31" t="s">
        <v>2626</v>
      </c>
      <c r="G5220" s="31">
        <v>11</v>
      </c>
      <c r="H5220" s="31" t="s">
        <v>33</v>
      </c>
      <c r="I5220" s="31">
        <v>1</v>
      </c>
      <c r="J5220" s="84" t="s">
        <v>34</v>
      </c>
      <c r="K5220" s="98"/>
      <c r="L5220" s="98"/>
      <c r="M5220" s="98"/>
      <c r="N5220" s="83" t="s">
        <v>2637</v>
      </c>
      <c r="O5220" s="98">
        <v>84000</v>
      </c>
      <c r="P5220" s="81"/>
      <c r="Q5220" s="33"/>
      <c r="R5220" s="39" t="s">
        <v>2511</v>
      </c>
    </row>
    <row r="5221" spans="1:18" ht="18" customHeight="1" x14ac:dyDescent="0.15">
      <c r="A5221" s="30">
        <v>10</v>
      </c>
      <c r="B5221" s="31" t="s">
        <v>2023</v>
      </c>
      <c r="C5221" s="31">
        <v>8</v>
      </c>
      <c r="D5221" s="31" t="s">
        <v>2625</v>
      </c>
      <c r="E5221" s="31">
        <v>1</v>
      </c>
      <c r="F5221" s="31" t="s">
        <v>2626</v>
      </c>
      <c r="G5221" s="31">
        <v>11</v>
      </c>
      <c r="H5221" s="31" t="s">
        <v>33</v>
      </c>
      <c r="I5221" s="31">
        <v>1</v>
      </c>
      <c r="J5221" s="84" t="s">
        <v>34</v>
      </c>
      <c r="K5221" s="98"/>
      <c r="L5221" s="98"/>
      <c r="M5221" s="98"/>
      <c r="N5221" s="83" t="s">
        <v>2638</v>
      </c>
      <c r="O5221" s="98">
        <v>40000</v>
      </c>
      <c r="P5221" s="81"/>
      <c r="Q5221" s="33"/>
      <c r="R5221" s="39" t="s">
        <v>2511</v>
      </c>
    </row>
    <row r="5222" spans="1:18" ht="18" customHeight="1" x14ac:dyDescent="0.15">
      <c r="A5222" s="30">
        <v>10</v>
      </c>
      <c r="B5222" s="31" t="s">
        <v>2023</v>
      </c>
      <c r="C5222" s="31">
        <v>8</v>
      </c>
      <c r="D5222" s="31" t="s">
        <v>2625</v>
      </c>
      <c r="E5222" s="31">
        <v>1</v>
      </c>
      <c r="F5222" s="31" t="s">
        <v>2626</v>
      </c>
      <c r="G5222" s="31">
        <v>11</v>
      </c>
      <c r="H5222" s="31" t="s">
        <v>33</v>
      </c>
      <c r="I5222" s="31">
        <v>1</v>
      </c>
      <c r="J5222" s="84" t="s">
        <v>34</v>
      </c>
      <c r="K5222" s="98"/>
      <c r="L5222" s="98"/>
      <c r="M5222" s="98"/>
      <c r="N5222" s="83" t="s">
        <v>2639</v>
      </c>
      <c r="O5222" s="98">
        <v>26250</v>
      </c>
      <c r="P5222" s="81"/>
      <c r="Q5222" s="33"/>
      <c r="R5222" s="39" t="s">
        <v>2511</v>
      </c>
    </row>
    <row r="5223" spans="1:18" ht="18" customHeight="1" x14ac:dyDescent="0.15">
      <c r="A5223" s="30">
        <v>10</v>
      </c>
      <c r="B5223" s="31" t="s">
        <v>2023</v>
      </c>
      <c r="C5223" s="31">
        <v>8</v>
      </c>
      <c r="D5223" s="31" t="s">
        <v>2625</v>
      </c>
      <c r="E5223" s="31">
        <v>1</v>
      </c>
      <c r="F5223" s="31" t="s">
        <v>2626</v>
      </c>
      <c r="G5223" s="31">
        <v>11</v>
      </c>
      <c r="H5223" s="31" t="s">
        <v>33</v>
      </c>
      <c r="I5223" s="31">
        <v>1</v>
      </c>
      <c r="J5223" s="84" t="s">
        <v>34</v>
      </c>
      <c r="K5223" s="98"/>
      <c r="L5223" s="98"/>
      <c r="M5223" s="98"/>
      <c r="N5223" s="83" t="s">
        <v>3981</v>
      </c>
      <c r="O5223" s="98">
        <v>37800</v>
      </c>
      <c r="P5223" s="81"/>
      <c r="Q5223" s="33"/>
      <c r="R5223" s="39" t="s">
        <v>2511</v>
      </c>
    </row>
    <row r="5224" spans="1:18" ht="18" customHeight="1" x14ac:dyDescent="0.15">
      <c r="A5224" s="30">
        <v>10</v>
      </c>
      <c r="B5224" s="31" t="s">
        <v>2023</v>
      </c>
      <c r="C5224" s="31">
        <v>8</v>
      </c>
      <c r="D5224" s="31" t="s">
        <v>2625</v>
      </c>
      <c r="E5224" s="31">
        <v>1</v>
      </c>
      <c r="F5224" s="31" t="s">
        <v>2626</v>
      </c>
      <c r="G5224" s="31">
        <v>11</v>
      </c>
      <c r="H5224" s="31" t="s">
        <v>33</v>
      </c>
      <c r="I5224" s="31">
        <v>1</v>
      </c>
      <c r="J5224" s="84" t="s">
        <v>34</v>
      </c>
      <c r="K5224" s="98"/>
      <c r="L5224" s="98"/>
      <c r="M5224" s="98"/>
      <c r="N5224" s="83" t="s">
        <v>3982</v>
      </c>
      <c r="O5224" s="98">
        <v>594000</v>
      </c>
      <c r="P5224" s="81"/>
      <c r="Q5224" s="33"/>
      <c r="R5224" s="39" t="s">
        <v>2511</v>
      </c>
    </row>
    <row r="5225" spans="1:18" ht="18" customHeight="1" x14ac:dyDescent="0.15">
      <c r="A5225" s="30">
        <v>10</v>
      </c>
      <c r="B5225" s="31" t="s">
        <v>2023</v>
      </c>
      <c r="C5225" s="31">
        <v>8</v>
      </c>
      <c r="D5225" s="31" t="s">
        <v>2625</v>
      </c>
      <c r="E5225" s="31">
        <v>1</v>
      </c>
      <c r="F5225" s="31" t="s">
        <v>2626</v>
      </c>
      <c r="G5225" s="31">
        <v>11</v>
      </c>
      <c r="H5225" s="31" t="s">
        <v>33</v>
      </c>
      <c r="I5225" s="31">
        <v>1</v>
      </c>
      <c r="J5225" s="84" t="s">
        <v>34</v>
      </c>
      <c r="K5225" s="98"/>
      <c r="L5225" s="98"/>
      <c r="M5225" s="98"/>
      <c r="N5225" s="83" t="s">
        <v>3983</v>
      </c>
      <c r="O5225" s="98">
        <v>112200</v>
      </c>
      <c r="P5225" s="81"/>
      <c r="Q5225" s="33"/>
      <c r="R5225" s="39" t="s">
        <v>2511</v>
      </c>
    </row>
    <row r="5226" spans="1:18" ht="18" customHeight="1" x14ac:dyDescent="0.15">
      <c r="A5226" s="30">
        <v>10</v>
      </c>
      <c r="B5226" s="31" t="s">
        <v>2023</v>
      </c>
      <c r="C5226" s="31">
        <v>8</v>
      </c>
      <c r="D5226" s="31" t="s">
        <v>2625</v>
      </c>
      <c r="E5226" s="31">
        <v>1</v>
      </c>
      <c r="F5226" s="31" t="s">
        <v>2626</v>
      </c>
      <c r="G5226" s="31">
        <v>11</v>
      </c>
      <c r="H5226" s="31" t="s">
        <v>33</v>
      </c>
      <c r="I5226" s="32">
        <v>3</v>
      </c>
      <c r="J5226" s="83" t="s">
        <v>35</v>
      </c>
      <c r="K5226" s="98">
        <v>93</v>
      </c>
      <c r="L5226" s="98">
        <v>93</v>
      </c>
      <c r="M5226" s="98">
        <f>K5226-L5226</f>
        <v>0</v>
      </c>
      <c r="N5226" s="83" t="s">
        <v>3984</v>
      </c>
      <c r="O5226" s="98">
        <v>12400</v>
      </c>
      <c r="P5226" s="81"/>
      <c r="Q5226" s="33"/>
      <c r="R5226" s="39" t="s">
        <v>2511</v>
      </c>
    </row>
    <row r="5227" spans="1:18" ht="18" customHeight="1" x14ac:dyDescent="0.15">
      <c r="A5227" s="30">
        <v>10</v>
      </c>
      <c r="B5227" s="31" t="s">
        <v>2023</v>
      </c>
      <c r="C5227" s="31">
        <v>8</v>
      </c>
      <c r="D5227" s="31" t="s">
        <v>2625</v>
      </c>
      <c r="E5227" s="31">
        <v>1</v>
      </c>
      <c r="F5227" s="31" t="s">
        <v>2626</v>
      </c>
      <c r="G5227" s="31">
        <v>11</v>
      </c>
      <c r="H5227" s="31" t="s">
        <v>33</v>
      </c>
      <c r="I5227" s="31">
        <v>3</v>
      </c>
      <c r="J5227" s="84" t="s">
        <v>35</v>
      </c>
      <c r="K5227" s="98"/>
      <c r="L5227" s="98"/>
      <c r="M5227" s="98"/>
      <c r="N5227" s="83" t="s">
        <v>3985</v>
      </c>
      <c r="O5227" s="98">
        <v>12400</v>
      </c>
      <c r="P5227" s="81"/>
      <c r="Q5227" s="33"/>
      <c r="R5227" s="39" t="s">
        <v>2511</v>
      </c>
    </row>
    <row r="5228" spans="1:18" ht="18" customHeight="1" x14ac:dyDescent="0.15">
      <c r="A5228" s="30">
        <v>10</v>
      </c>
      <c r="B5228" s="31" t="s">
        <v>2023</v>
      </c>
      <c r="C5228" s="31">
        <v>8</v>
      </c>
      <c r="D5228" s="31" t="s">
        <v>2625</v>
      </c>
      <c r="E5228" s="31">
        <v>1</v>
      </c>
      <c r="F5228" s="31" t="s">
        <v>2626</v>
      </c>
      <c r="G5228" s="31">
        <v>11</v>
      </c>
      <c r="H5228" s="31" t="s">
        <v>33</v>
      </c>
      <c r="I5228" s="31">
        <v>3</v>
      </c>
      <c r="J5228" s="84" t="s">
        <v>35</v>
      </c>
      <c r="K5228" s="98"/>
      <c r="L5228" s="98"/>
      <c r="M5228" s="98"/>
      <c r="N5228" s="83" t="s">
        <v>3986</v>
      </c>
      <c r="O5228" s="98">
        <v>12400</v>
      </c>
      <c r="P5228" s="81"/>
      <c r="Q5228" s="33"/>
      <c r="R5228" s="39" t="s">
        <v>2511</v>
      </c>
    </row>
    <row r="5229" spans="1:18" ht="18" customHeight="1" x14ac:dyDescent="0.15">
      <c r="A5229" s="30">
        <v>10</v>
      </c>
      <c r="B5229" s="31" t="s">
        <v>2023</v>
      </c>
      <c r="C5229" s="31">
        <v>8</v>
      </c>
      <c r="D5229" s="31" t="s">
        <v>2625</v>
      </c>
      <c r="E5229" s="31">
        <v>1</v>
      </c>
      <c r="F5229" s="31" t="s">
        <v>2626</v>
      </c>
      <c r="G5229" s="31">
        <v>11</v>
      </c>
      <c r="H5229" s="31" t="s">
        <v>33</v>
      </c>
      <c r="I5229" s="31">
        <v>3</v>
      </c>
      <c r="J5229" s="84" t="s">
        <v>35</v>
      </c>
      <c r="K5229" s="98"/>
      <c r="L5229" s="98"/>
      <c r="M5229" s="98"/>
      <c r="N5229" s="83" t="s">
        <v>3987</v>
      </c>
      <c r="O5229" s="98">
        <v>24800</v>
      </c>
      <c r="P5229" s="81"/>
      <c r="Q5229" s="33"/>
      <c r="R5229" s="39" t="s">
        <v>2511</v>
      </c>
    </row>
    <row r="5230" spans="1:18" ht="18" customHeight="1" x14ac:dyDescent="0.15">
      <c r="A5230" s="30">
        <v>10</v>
      </c>
      <c r="B5230" s="31" t="s">
        <v>2023</v>
      </c>
      <c r="C5230" s="31">
        <v>8</v>
      </c>
      <c r="D5230" s="31" t="s">
        <v>2625</v>
      </c>
      <c r="E5230" s="31">
        <v>1</v>
      </c>
      <c r="F5230" s="31" t="s">
        <v>2626</v>
      </c>
      <c r="G5230" s="31">
        <v>11</v>
      </c>
      <c r="H5230" s="31" t="s">
        <v>33</v>
      </c>
      <c r="I5230" s="31">
        <v>3</v>
      </c>
      <c r="J5230" s="84" t="s">
        <v>35</v>
      </c>
      <c r="K5230" s="98"/>
      <c r="L5230" s="98"/>
      <c r="M5230" s="98"/>
      <c r="N5230" s="83" t="s">
        <v>3988</v>
      </c>
      <c r="O5230" s="98">
        <v>31000</v>
      </c>
      <c r="P5230" s="81"/>
      <c r="Q5230" s="33"/>
      <c r="R5230" s="39" t="s">
        <v>2511</v>
      </c>
    </row>
    <row r="5231" spans="1:18" ht="18" customHeight="1" x14ac:dyDescent="0.15">
      <c r="A5231" s="30">
        <v>10</v>
      </c>
      <c r="B5231" s="31" t="s">
        <v>2023</v>
      </c>
      <c r="C5231" s="31">
        <v>8</v>
      </c>
      <c r="D5231" s="31" t="s">
        <v>2625</v>
      </c>
      <c r="E5231" s="31">
        <v>1</v>
      </c>
      <c r="F5231" s="31" t="s">
        <v>2626</v>
      </c>
      <c r="G5231" s="31">
        <v>11</v>
      </c>
      <c r="H5231" s="31" t="s">
        <v>33</v>
      </c>
      <c r="I5231" s="32">
        <v>4</v>
      </c>
      <c r="J5231" s="83" t="s">
        <v>111</v>
      </c>
      <c r="K5231" s="98">
        <v>236</v>
      </c>
      <c r="L5231" s="98">
        <v>236</v>
      </c>
      <c r="M5231" s="98">
        <f>K5231-L5231</f>
        <v>0</v>
      </c>
      <c r="N5231" s="83" t="s">
        <v>4773</v>
      </c>
      <c r="O5231" s="98">
        <v>27000</v>
      </c>
      <c r="P5231" s="81"/>
      <c r="Q5231" s="33"/>
      <c r="R5231" s="39" t="s">
        <v>2511</v>
      </c>
    </row>
    <row r="5232" spans="1:18" ht="18" customHeight="1" x14ac:dyDescent="0.15">
      <c r="A5232" s="30">
        <v>10</v>
      </c>
      <c r="B5232" s="31" t="s">
        <v>2023</v>
      </c>
      <c r="C5232" s="31">
        <v>8</v>
      </c>
      <c r="D5232" s="31" t="s">
        <v>2625</v>
      </c>
      <c r="E5232" s="31">
        <v>1</v>
      </c>
      <c r="F5232" s="31" t="s">
        <v>2626</v>
      </c>
      <c r="G5232" s="31">
        <v>11</v>
      </c>
      <c r="H5232" s="31" t="s">
        <v>33</v>
      </c>
      <c r="I5232" s="31">
        <v>4</v>
      </c>
      <c r="J5232" s="84" t="s">
        <v>111</v>
      </c>
      <c r="K5232" s="98"/>
      <c r="L5232" s="98"/>
      <c r="M5232" s="98"/>
      <c r="N5232" s="83" t="s">
        <v>2640</v>
      </c>
      <c r="O5232" s="98"/>
      <c r="P5232" s="81"/>
      <c r="Q5232" s="33"/>
      <c r="R5232" s="39" t="s">
        <v>2511</v>
      </c>
    </row>
    <row r="5233" spans="1:18" ht="18" customHeight="1" x14ac:dyDescent="0.15">
      <c r="A5233" s="30">
        <v>10</v>
      </c>
      <c r="B5233" s="31" t="s">
        <v>2023</v>
      </c>
      <c r="C5233" s="31">
        <v>8</v>
      </c>
      <c r="D5233" s="31" t="s">
        <v>2625</v>
      </c>
      <c r="E5233" s="31">
        <v>1</v>
      </c>
      <c r="F5233" s="31" t="s">
        <v>2626</v>
      </c>
      <c r="G5233" s="31">
        <v>11</v>
      </c>
      <c r="H5233" s="31" t="s">
        <v>33</v>
      </c>
      <c r="I5233" s="31">
        <v>4</v>
      </c>
      <c r="J5233" s="84" t="s">
        <v>111</v>
      </c>
      <c r="K5233" s="98"/>
      <c r="L5233" s="98"/>
      <c r="M5233" s="98"/>
      <c r="N5233" s="83" t="s">
        <v>4774</v>
      </c>
      <c r="O5233" s="98">
        <v>208350</v>
      </c>
      <c r="P5233" s="81"/>
      <c r="Q5233" s="33"/>
      <c r="R5233" s="39" t="s">
        <v>2511</v>
      </c>
    </row>
    <row r="5234" spans="1:18" ht="18" customHeight="1" x14ac:dyDescent="0.15">
      <c r="A5234" s="30">
        <v>10</v>
      </c>
      <c r="B5234" s="31" t="s">
        <v>2023</v>
      </c>
      <c r="C5234" s="31">
        <v>8</v>
      </c>
      <c r="D5234" s="31" t="s">
        <v>2625</v>
      </c>
      <c r="E5234" s="31">
        <v>1</v>
      </c>
      <c r="F5234" s="31" t="s">
        <v>2626</v>
      </c>
      <c r="G5234" s="32">
        <v>12</v>
      </c>
      <c r="H5234" s="32" t="s">
        <v>36</v>
      </c>
      <c r="I5234" s="32"/>
      <c r="J5234" s="83"/>
      <c r="K5234" s="98"/>
      <c r="L5234" s="98"/>
      <c r="M5234" s="98"/>
      <c r="N5234" s="83"/>
      <c r="O5234" s="33"/>
      <c r="P5234" s="81"/>
      <c r="Q5234" s="33"/>
      <c r="R5234" s="39" t="s">
        <v>2511</v>
      </c>
    </row>
    <row r="5235" spans="1:18" ht="18" customHeight="1" x14ac:dyDescent="0.15">
      <c r="A5235" s="30">
        <v>10</v>
      </c>
      <c r="B5235" s="31" t="s">
        <v>2023</v>
      </c>
      <c r="C5235" s="31">
        <v>8</v>
      </c>
      <c r="D5235" s="31" t="s">
        <v>2625</v>
      </c>
      <c r="E5235" s="31">
        <v>1</v>
      </c>
      <c r="F5235" s="31" t="s">
        <v>2626</v>
      </c>
      <c r="G5235" s="31">
        <v>12</v>
      </c>
      <c r="H5235" s="31" t="s">
        <v>36</v>
      </c>
      <c r="I5235" s="32">
        <v>1</v>
      </c>
      <c r="J5235" s="83" t="s">
        <v>37</v>
      </c>
      <c r="K5235" s="98">
        <v>50</v>
      </c>
      <c r="L5235" s="98">
        <v>70</v>
      </c>
      <c r="M5235" s="98">
        <f t="shared" ref="M5235:M5237" si="337">K5235-L5235</f>
        <v>-20</v>
      </c>
      <c r="N5235" s="83" t="s">
        <v>2641</v>
      </c>
      <c r="O5235" s="98">
        <v>50000</v>
      </c>
      <c r="P5235" s="81"/>
      <c r="Q5235" s="33"/>
      <c r="R5235" s="39" t="s">
        <v>2511</v>
      </c>
    </row>
    <row r="5236" spans="1:18" ht="18" customHeight="1" x14ac:dyDescent="0.15">
      <c r="A5236" s="30">
        <v>10</v>
      </c>
      <c r="B5236" s="31" t="s">
        <v>2023</v>
      </c>
      <c r="C5236" s="31">
        <v>8</v>
      </c>
      <c r="D5236" s="31" t="s">
        <v>2625</v>
      </c>
      <c r="E5236" s="31">
        <v>1</v>
      </c>
      <c r="F5236" s="31" t="s">
        <v>2626</v>
      </c>
      <c r="G5236" s="31">
        <v>12</v>
      </c>
      <c r="H5236" s="31" t="s">
        <v>36</v>
      </c>
      <c r="I5236" s="32">
        <v>2</v>
      </c>
      <c r="J5236" s="83" t="s">
        <v>115</v>
      </c>
      <c r="K5236" s="98">
        <v>15</v>
      </c>
      <c r="L5236" s="98">
        <v>15</v>
      </c>
      <c r="M5236" s="98">
        <f t="shared" si="337"/>
        <v>0</v>
      </c>
      <c r="N5236" s="83" t="s">
        <v>3989</v>
      </c>
      <c r="O5236" s="98">
        <v>15000</v>
      </c>
      <c r="P5236" s="81"/>
      <c r="Q5236" s="33"/>
      <c r="R5236" s="39" t="s">
        <v>2511</v>
      </c>
    </row>
    <row r="5237" spans="1:18" ht="18" customHeight="1" x14ac:dyDescent="0.15">
      <c r="A5237" s="30">
        <v>10</v>
      </c>
      <c r="B5237" s="31" t="s">
        <v>2023</v>
      </c>
      <c r="C5237" s="31">
        <v>8</v>
      </c>
      <c r="D5237" s="31" t="s">
        <v>2625</v>
      </c>
      <c r="E5237" s="31">
        <v>1</v>
      </c>
      <c r="F5237" s="31" t="s">
        <v>2626</v>
      </c>
      <c r="G5237" s="31">
        <v>12</v>
      </c>
      <c r="H5237" s="31" t="s">
        <v>36</v>
      </c>
      <c r="I5237" s="32">
        <v>11</v>
      </c>
      <c r="J5237" s="83" t="s">
        <v>38</v>
      </c>
      <c r="K5237" s="98">
        <v>462</v>
      </c>
      <c r="L5237" s="98">
        <v>592</v>
      </c>
      <c r="M5237" s="98">
        <f t="shared" si="337"/>
        <v>-130</v>
      </c>
      <c r="N5237" s="83" t="s">
        <v>2642</v>
      </c>
      <c r="O5237" s="98">
        <v>295887</v>
      </c>
      <c r="P5237" s="81"/>
      <c r="Q5237" s="33"/>
      <c r="R5237" s="39" t="s">
        <v>2511</v>
      </c>
    </row>
    <row r="5238" spans="1:18" ht="18" customHeight="1" x14ac:dyDescent="0.15">
      <c r="A5238" s="30">
        <v>10</v>
      </c>
      <c r="B5238" s="31" t="s">
        <v>2023</v>
      </c>
      <c r="C5238" s="31">
        <v>8</v>
      </c>
      <c r="D5238" s="31" t="s">
        <v>2625</v>
      </c>
      <c r="E5238" s="31">
        <v>1</v>
      </c>
      <c r="F5238" s="31" t="s">
        <v>2626</v>
      </c>
      <c r="G5238" s="31">
        <v>12</v>
      </c>
      <c r="H5238" s="31" t="s">
        <v>36</v>
      </c>
      <c r="I5238" s="31">
        <v>11</v>
      </c>
      <c r="J5238" s="84" t="s">
        <v>38</v>
      </c>
      <c r="K5238" s="98"/>
      <c r="L5238" s="98"/>
      <c r="M5238" s="98"/>
      <c r="N5238" s="83" t="s">
        <v>2643</v>
      </c>
      <c r="O5238" s="98">
        <v>100000</v>
      </c>
      <c r="P5238" s="81"/>
      <c r="Q5238" s="33"/>
      <c r="R5238" s="39" t="s">
        <v>2511</v>
      </c>
    </row>
    <row r="5239" spans="1:18" ht="18" customHeight="1" x14ac:dyDescent="0.15">
      <c r="A5239" s="30">
        <v>10</v>
      </c>
      <c r="B5239" s="31" t="s">
        <v>2023</v>
      </c>
      <c r="C5239" s="31">
        <v>8</v>
      </c>
      <c r="D5239" s="31" t="s">
        <v>2625</v>
      </c>
      <c r="E5239" s="31">
        <v>1</v>
      </c>
      <c r="F5239" s="31" t="s">
        <v>2626</v>
      </c>
      <c r="G5239" s="31">
        <v>12</v>
      </c>
      <c r="H5239" s="31" t="s">
        <v>36</v>
      </c>
      <c r="I5239" s="31">
        <v>11</v>
      </c>
      <c r="J5239" s="84" t="s">
        <v>38</v>
      </c>
      <c r="K5239" s="98"/>
      <c r="L5239" s="98"/>
      <c r="M5239" s="98"/>
      <c r="N5239" s="83" t="s">
        <v>3990</v>
      </c>
      <c r="O5239" s="98">
        <v>59400</v>
      </c>
      <c r="P5239" s="81"/>
      <c r="Q5239" s="33"/>
      <c r="R5239" s="39" t="s">
        <v>2511</v>
      </c>
    </row>
    <row r="5240" spans="1:18" ht="18" customHeight="1" x14ac:dyDescent="0.15">
      <c r="A5240" s="30">
        <v>10</v>
      </c>
      <c r="B5240" s="31" t="s">
        <v>2023</v>
      </c>
      <c r="C5240" s="31">
        <v>8</v>
      </c>
      <c r="D5240" s="31" t="s">
        <v>2625</v>
      </c>
      <c r="E5240" s="31">
        <v>1</v>
      </c>
      <c r="F5240" s="31" t="s">
        <v>2626</v>
      </c>
      <c r="G5240" s="31">
        <v>12</v>
      </c>
      <c r="H5240" s="31" t="s">
        <v>36</v>
      </c>
      <c r="I5240" s="31">
        <v>11</v>
      </c>
      <c r="J5240" s="84" t="s">
        <v>38</v>
      </c>
      <c r="K5240" s="98"/>
      <c r="L5240" s="98"/>
      <c r="M5240" s="98"/>
      <c r="N5240" s="83" t="s">
        <v>4775</v>
      </c>
      <c r="O5240" s="98">
        <v>6000</v>
      </c>
      <c r="P5240" s="81"/>
      <c r="Q5240" s="33"/>
      <c r="R5240" s="39" t="s">
        <v>2511</v>
      </c>
    </row>
    <row r="5241" spans="1:18" ht="18" customHeight="1" x14ac:dyDescent="0.15">
      <c r="A5241" s="30">
        <v>10</v>
      </c>
      <c r="B5241" s="31" t="s">
        <v>2023</v>
      </c>
      <c r="C5241" s="31">
        <v>8</v>
      </c>
      <c r="D5241" s="31" t="s">
        <v>2625</v>
      </c>
      <c r="E5241" s="31">
        <v>1</v>
      </c>
      <c r="F5241" s="31" t="s">
        <v>2626</v>
      </c>
      <c r="G5241" s="32">
        <v>14</v>
      </c>
      <c r="H5241" s="32" t="s">
        <v>40</v>
      </c>
      <c r="I5241" s="32"/>
      <c r="J5241" s="83"/>
      <c r="K5241" s="98"/>
      <c r="L5241" s="98"/>
      <c r="M5241" s="98"/>
      <c r="N5241" s="83"/>
      <c r="O5241" s="33"/>
      <c r="P5241" s="81"/>
      <c r="Q5241" s="33"/>
      <c r="R5241" s="39" t="s">
        <v>2511</v>
      </c>
    </row>
    <row r="5242" spans="1:18" ht="18" customHeight="1" x14ac:dyDescent="0.15">
      <c r="A5242" s="30">
        <v>10</v>
      </c>
      <c r="B5242" s="31" t="s">
        <v>2023</v>
      </c>
      <c r="C5242" s="31">
        <v>8</v>
      </c>
      <c r="D5242" s="31" t="s">
        <v>2625</v>
      </c>
      <c r="E5242" s="31">
        <v>1</v>
      </c>
      <c r="F5242" s="31" t="s">
        <v>2626</v>
      </c>
      <c r="G5242" s="31">
        <v>14</v>
      </c>
      <c r="H5242" s="31" t="s">
        <v>40</v>
      </c>
      <c r="I5242" s="32">
        <v>1</v>
      </c>
      <c r="J5242" s="83" t="s">
        <v>41</v>
      </c>
      <c r="K5242" s="98">
        <v>116</v>
      </c>
      <c r="L5242" s="98">
        <v>50</v>
      </c>
      <c r="M5242" s="98">
        <f>K5242-L5242</f>
        <v>66</v>
      </c>
      <c r="N5242" s="83" t="s">
        <v>2644</v>
      </c>
      <c r="O5242" s="98">
        <v>50000</v>
      </c>
      <c r="P5242" s="81"/>
      <c r="Q5242" s="33"/>
      <c r="R5242" s="39" t="s">
        <v>2511</v>
      </c>
    </row>
    <row r="5243" spans="1:18" ht="18" customHeight="1" x14ac:dyDescent="0.15">
      <c r="A5243" s="30">
        <v>10</v>
      </c>
      <c r="B5243" s="31" t="s">
        <v>2023</v>
      </c>
      <c r="C5243" s="31">
        <v>8</v>
      </c>
      <c r="D5243" s="31" t="s">
        <v>2625</v>
      </c>
      <c r="E5243" s="31">
        <v>1</v>
      </c>
      <c r="F5243" s="31" t="s">
        <v>2626</v>
      </c>
      <c r="G5243" s="31">
        <v>14</v>
      </c>
      <c r="H5243" s="31" t="s">
        <v>40</v>
      </c>
      <c r="I5243" s="31">
        <v>1</v>
      </c>
      <c r="J5243" s="84" t="s">
        <v>41</v>
      </c>
      <c r="K5243" s="98"/>
      <c r="L5243" s="98"/>
      <c r="M5243" s="98"/>
      <c r="N5243" s="83" t="s">
        <v>4754</v>
      </c>
      <c r="O5243" s="98">
        <v>66000</v>
      </c>
      <c r="P5243" s="81"/>
      <c r="Q5243" s="33"/>
      <c r="R5243" s="39" t="s">
        <v>2511</v>
      </c>
    </row>
    <row r="5244" spans="1:18" ht="18" customHeight="1" x14ac:dyDescent="0.15">
      <c r="A5244" s="30">
        <v>10</v>
      </c>
      <c r="B5244" s="31" t="s">
        <v>2023</v>
      </c>
      <c r="C5244" s="31">
        <v>8</v>
      </c>
      <c r="D5244" s="31" t="s">
        <v>2625</v>
      </c>
      <c r="E5244" s="31">
        <v>1</v>
      </c>
      <c r="F5244" s="31" t="s">
        <v>2626</v>
      </c>
      <c r="G5244" s="31">
        <v>14</v>
      </c>
      <c r="H5244" s="31" t="s">
        <v>40</v>
      </c>
      <c r="I5244" s="32">
        <v>21</v>
      </c>
      <c r="J5244" s="83" t="s">
        <v>56</v>
      </c>
      <c r="K5244" s="98">
        <v>128</v>
      </c>
      <c r="L5244" s="98">
        <v>128</v>
      </c>
      <c r="M5244" s="98">
        <f t="shared" ref="M5244:M5245" si="338">K5244-L5244</f>
        <v>0</v>
      </c>
      <c r="N5244" s="83" t="s">
        <v>2645</v>
      </c>
      <c r="O5244" s="98">
        <v>127200</v>
      </c>
      <c r="P5244" s="81"/>
      <c r="Q5244" s="33"/>
      <c r="R5244" s="39" t="s">
        <v>2511</v>
      </c>
    </row>
    <row r="5245" spans="1:18" ht="18" customHeight="1" x14ac:dyDescent="0.15">
      <c r="A5245" s="30">
        <v>10</v>
      </c>
      <c r="B5245" s="31" t="s">
        <v>2023</v>
      </c>
      <c r="C5245" s="31">
        <v>8</v>
      </c>
      <c r="D5245" s="31" t="s">
        <v>2625</v>
      </c>
      <c r="E5245" s="31">
        <v>1</v>
      </c>
      <c r="F5245" s="31" t="s">
        <v>2626</v>
      </c>
      <c r="G5245" s="31">
        <v>14</v>
      </c>
      <c r="H5245" s="31" t="s">
        <v>40</v>
      </c>
      <c r="I5245" s="32">
        <v>31</v>
      </c>
      <c r="J5245" s="83" t="s">
        <v>181</v>
      </c>
      <c r="K5245" s="98">
        <v>279</v>
      </c>
      <c r="L5245" s="98">
        <v>79</v>
      </c>
      <c r="M5245" s="98">
        <f t="shared" si="338"/>
        <v>200</v>
      </c>
      <c r="N5245" s="83" t="s">
        <v>3991</v>
      </c>
      <c r="O5245" s="98">
        <v>66000</v>
      </c>
      <c r="P5245" s="81"/>
      <c r="Q5245" s="33"/>
      <c r="R5245" s="39" t="s">
        <v>2511</v>
      </c>
    </row>
    <row r="5246" spans="1:18" ht="18" customHeight="1" x14ac:dyDescent="0.15">
      <c r="A5246" s="30">
        <v>10</v>
      </c>
      <c r="B5246" s="31" t="s">
        <v>2023</v>
      </c>
      <c r="C5246" s="31">
        <v>8</v>
      </c>
      <c r="D5246" s="31" t="s">
        <v>2625</v>
      </c>
      <c r="E5246" s="31">
        <v>1</v>
      </c>
      <c r="F5246" s="31" t="s">
        <v>2626</v>
      </c>
      <c r="G5246" s="31">
        <v>14</v>
      </c>
      <c r="H5246" s="31" t="s">
        <v>40</v>
      </c>
      <c r="I5246" s="31">
        <v>31</v>
      </c>
      <c r="J5246" s="84" t="s">
        <v>181</v>
      </c>
      <c r="K5246" s="98"/>
      <c r="L5246" s="98"/>
      <c r="M5246" s="98"/>
      <c r="N5246" s="83" t="s">
        <v>4776</v>
      </c>
      <c r="O5246" s="98">
        <v>132000</v>
      </c>
      <c r="P5246" s="81"/>
      <c r="Q5246" s="33"/>
      <c r="R5246" s="39" t="s">
        <v>2511</v>
      </c>
    </row>
    <row r="5247" spans="1:18" ht="18" customHeight="1" x14ac:dyDescent="0.15">
      <c r="A5247" s="30">
        <v>10</v>
      </c>
      <c r="B5247" s="31" t="s">
        <v>2023</v>
      </c>
      <c r="C5247" s="31">
        <v>8</v>
      </c>
      <c r="D5247" s="31" t="s">
        <v>2625</v>
      </c>
      <c r="E5247" s="31">
        <v>1</v>
      </c>
      <c r="F5247" s="31" t="s">
        <v>2626</v>
      </c>
      <c r="G5247" s="31">
        <v>14</v>
      </c>
      <c r="H5247" s="31" t="s">
        <v>40</v>
      </c>
      <c r="I5247" s="31">
        <v>31</v>
      </c>
      <c r="J5247" s="84" t="s">
        <v>181</v>
      </c>
      <c r="K5247" s="98"/>
      <c r="L5247" s="98"/>
      <c r="M5247" s="98"/>
      <c r="N5247" s="83" t="s">
        <v>4777</v>
      </c>
      <c r="O5247" s="98">
        <v>80520</v>
      </c>
      <c r="P5247" s="81"/>
      <c r="Q5247" s="33"/>
      <c r="R5247" s="39" t="s">
        <v>2511</v>
      </c>
    </row>
    <row r="5248" spans="1:18" ht="18" customHeight="1" x14ac:dyDescent="0.15">
      <c r="A5248" s="30">
        <v>10</v>
      </c>
      <c r="B5248" s="31" t="s">
        <v>2023</v>
      </c>
      <c r="C5248" s="31">
        <v>8</v>
      </c>
      <c r="D5248" s="31" t="s">
        <v>2625</v>
      </c>
      <c r="E5248" s="31">
        <v>1</v>
      </c>
      <c r="F5248" s="31" t="s">
        <v>2626</v>
      </c>
      <c r="G5248" s="32">
        <v>16</v>
      </c>
      <c r="H5248" s="32" t="s">
        <v>52</v>
      </c>
      <c r="I5248" s="32"/>
      <c r="J5248" s="83"/>
      <c r="K5248" s="98"/>
      <c r="L5248" s="98"/>
      <c r="M5248" s="98"/>
      <c r="N5248" s="83"/>
      <c r="O5248" s="33"/>
      <c r="P5248" s="81"/>
      <c r="Q5248" s="33"/>
      <c r="R5248" s="39" t="s">
        <v>2511</v>
      </c>
    </row>
    <row r="5249" spans="1:18" ht="18" customHeight="1" x14ac:dyDescent="0.15">
      <c r="A5249" s="30">
        <v>10</v>
      </c>
      <c r="B5249" s="31" t="s">
        <v>2023</v>
      </c>
      <c r="C5249" s="31">
        <v>8</v>
      </c>
      <c r="D5249" s="31" t="s">
        <v>2625</v>
      </c>
      <c r="E5249" s="31">
        <v>1</v>
      </c>
      <c r="F5249" s="31" t="s">
        <v>2626</v>
      </c>
      <c r="G5249" s="31">
        <v>16</v>
      </c>
      <c r="H5249" s="31" t="s">
        <v>52</v>
      </c>
      <c r="I5249" s="32">
        <v>1</v>
      </c>
      <c r="J5249" s="83" t="s">
        <v>53</v>
      </c>
      <c r="K5249" s="98">
        <v>100</v>
      </c>
      <c r="L5249" s="98">
        <v>100</v>
      </c>
      <c r="M5249" s="98">
        <f>K5249-L5249</f>
        <v>0</v>
      </c>
      <c r="N5249" s="83" t="s">
        <v>2646</v>
      </c>
      <c r="O5249" s="98">
        <v>50000</v>
      </c>
      <c r="P5249" s="81"/>
      <c r="Q5249" s="33"/>
      <c r="R5249" s="39" t="s">
        <v>2511</v>
      </c>
    </row>
    <row r="5250" spans="1:18" ht="18" customHeight="1" x14ac:dyDescent="0.15">
      <c r="A5250" s="30">
        <v>10</v>
      </c>
      <c r="B5250" s="31" t="s">
        <v>2023</v>
      </c>
      <c r="C5250" s="31">
        <v>8</v>
      </c>
      <c r="D5250" s="31" t="s">
        <v>2625</v>
      </c>
      <c r="E5250" s="31">
        <v>1</v>
      </c>
      <c r="F5250" s="31" t="s">
        <v>2626</v>
      </c>
      <c r="G5250" s="31">
        <v>16</v>
      </c>
      <c r="H5250" s="31" t="s">
        <v>52</v>
      </c>
      <c r="I5250" s="31">
        <v>1</v>
      </c>
      <c r="J5250" s="84" t="s">
        <v>53</v>
      </c>
      <c r="K5250" s="98"/>
      <c r="L5250" s="98"/>
      <c r="M5250" s="98"/>
      <c r="N5250" s="83" t="s">
        <v>2647</v>
      </c>
      <c r="O5250" s="98">
        <v>50000</v>
      </c>
      <c r="P5250" s="81"/>
      <c r="Q5250" s="33"/>
      <c r="R5250" s="39" t="s">
        <v>2511</v>
      </c>
    </row>
    <row r="5251" spans="1:18" ht="18" customHeight="1" x14ac:dyDescent="0.15">
      <c r="A5251" s="30">
        <v>10</v>
      </c>
      <c r="B5251" s="31" t="s">
        <v>2023</v>
      </c>
      <c r="C5251" s="31">
        <v>8</v>
      </c>
      <c r="D5251" s="31" t="s">
        <v>2625</v>
      </c>
      <c r="E5251" s="31">
        <v>1</v>
      </c>
      <c r="F5251" s="31" t="s">
        <v>2626</v>
      </c>
      <c r="G5251" s="32">
        <v>18</v>
      </c>
      <c r="H5251" s="32" t="s">
        <v>125</v>
      </c>
      <c r="I5251" s="32"/>
      <c r="J5251" s="83"/>
      <c r="K5251" s="98"/>
      <c r="L5251" s="98"/>
      <c r="M5251" s="98"/>
      <c r="N5251" s="83"/>
      <c r="O5251" s="33"/>
      <c r="P5251" s="81"/>
      <c r="Q5251" s="33"/>
      <c r="R5251" s="39" t="s">
        <v>2511</v>
      </c>
    </row>
    <row r="5252" spans="1:18" ht="18" customHeight="1" x14ac:dyDescent="0.15">
      <c r="A5252" s="30">
        <v>10</v>
      </c>
      <c r="B5252" s="31" t="s">
        <v>2023</v>
      </c>
      <c r="C5252" s="31">
        <v>8</v>
      </c>
      <c r="D5252" s="31" t="s">
        <v>2625</v>
      </c>
      <c r="E5252" s="31">
        <v>1</v>
      </c>
      <c r="F5252" s="31" t="s">
        <v>2626</v>
      </c>
      <c r="G5252" s="31">
        <v>18</v>
      </c>
      <c r="H5252" s="31" t="s">
        <v>125</v>
      </c>
      <c r="I5252" s="32">
        <v>11</v>
      </c>
      <c r="J5252" s="83" t="s">
        <v>126</v>
      </c>
      <c r="K5252" s="98">
        <v>656</v>
      </c>
      <c r="L5252" s="98">
        <v>800</v>
      </c>
      <c r="M5252" s="98">
        <f>K5252-L5252</f>
        <v>-144</v>
      </c>
      <c r="N5252" s="83" t="s">
        <v>3992</v>
      </c>
      <c r="O5252" s="98">
        <v>472000</v>
      </c>
      <c r="P5252" s="81"/>
      <c r="Q5252" s="33"/>
      <c r="R5252" s="39" t="s">
        <v>2511</v>
      </c>
    </row>
    <row r="5253" spans="1:18" ht="18" customHeight="1" x14ac:dyDescent="0.15">
      <c r="A5253" s="30">
        <v>10</v>
      </c>
      <c r="B5253" s="31" t="s">
        <v>2023</v>
      </c>
      <c r="C5253" s="31">
        <v>8</v>
      </c>
      <c r="D5253" s="31" t="s">
        <v>2625</v>
      </c>
      <c r="E5253" s="31">
        <v>1</v>
      </c>
      <c r="F5253" s="31" t="s">
        <v>2626</v>
      </c>
      <c r="G5253" s="31">
        <v>18</v>
      </c>
      <c r="H5253" s="31" t="s">
        <v>125</v>
      </c>
      <c r="I5253" s="31">
        <v>11</v>
      </c>
      <c r="J5253" s="84" t="s">
        <v>126</v>
      </c>
      <c r="K5253" s="98"/>
      <c r="L5253" s="98"/>
      <c r="M5253" s="98"/>
      <c r="N5253" s="83" t="s">
        <v>3993</v>
      </c>
      <c r="O5253" s="98">
        <v>183600</v>
      </c>
      <c r="P5253" s="81"/>
      <c r="Q5253" s="33"/>
      <c r="R5253" s="39" t="s">
        <v>2511</v>
      </c>
    </row>
    <row r="5254" spans="1:18" ht="18" customHeight="1" x14ac:dyDescent="0.15">
      <c r="A5254" s="30">
        <v>10</v>
      </c>
      <c r="B5254" s="31" t="s">
        <v>2023</v>
      </c>
      <c r="C5254" s="31">
        <v>8</v>
      </c>
      <c r="D5254" s="31" t="s">
        <v>2625</v>
      </c>
      <c r="E5254" s="31">
        <v>1</v>
      </c>
      <c r="F5254" s="31" t="s">
        <v>2626</v>
      </c>
      <c r="G5254" s="32">
        <v>19</v>
      </c>
      <c r="H5254" s="32" t="s">
        <v>42</v>
      </c>
      <c r="I5254" s="32"/>
      <c r="J5254" s="83"/>
      <c r="K5254" s="98"/>
      <c r="L5254" s="98"/>
      <c r="M5254" s="98"/>
      <c r="N5254" s="83"/>
      <c r="O5254" s="33"/>
      <c r="P5254" s="81"/>
      <c r="Q5254" s="33"/>
      <c r="R5254" s="39" t="s">
        <v>2511</v>
      </c>
    </row>
    <row r="5255" spans="1:18" ht="18" customHeight="1" x14ac:dyDescent="0.15">
      <c r="A5255" s="30">
        <v>10</v>
      </c>
      <c r="B5255" s="31" t="s">
        <v>2023</v>
      </c>
      <c r="C5255" s="31">
        <v>8</v>
      </c>
      <c r="D5255" s="31" t="s">
        <v>2625</v>
      </c>
      <c r="E5255" s="31">
        <v>1</v>
      </c>
      <c r="F5255" s="31" t="s">
        <v>2626</v>
      </c>
      <c r="G5255" s="31">
        <v>19</v>
      </c>
      <c r="H5255" s="31" t="s">
        <v>42</v>
      </c>
      <c r="I5255" s="32">
        <v>11</v>
      </c>
      <c r="J5255" s="83" t="s">
        <v>43</v>
      </c>
      <c r="K5255" s="98">
        <v>166</v>
      </c>
      <c r="L5255" s="98">
        <v>164</v>
      </c>
      <c r="M5255" s="98">
        <f>K5255-L5255</f>
        <v>2</v>
      </c>
      <c r="N5255" s="83" t="s">
        <v>2648</v>
      </c>
      <c r="O5255" s="98">
        <v>35500</v>
      </c>
      <c r="P5255" s="81"/>
      <c r="Q5255" s="33"/>
      <c r="R5255" s="39" t="s">
        <v>2511</v>
      </c>
    </row>
    <row r="5256" spans="1:18" ht="18" customHeight="1" x14ac:dyDescent="0.15">
      <c r="A5256" s="30">
        <v>10</v>
      </c>
      <c r="B5256" s="31" t="s">
        <v>2023</v>
      </c>
      <c r="C5256" s="31">
        <v>8</v>
      </c>
      <c r="D5256" s="31" t="s">
        <v>2625</v>
      </c>
      <c r="E5256" s="31">
        <v>1</v>
      </c>
      <c r="F5256" s="31" t="s">
        <v>2626</v>
      </c>
      <c r="G5256" s="31">
        <v>19</v>
      </c>
      <c r="H5256" s="31" t="s">
        <v>42</v>
      </c>
      <c r="I5256" s="31">
        <v>11</v>
      </c>
      <c r="J5256" s="84" t="s">
        <v>43</v>
      </c>
      <c r="K5256" s="98"/>
      <c r="L5256" s="98"/>
      <c r="M5256" s="98"/>
      <c r="N5256" s="83" t="s">
        <v>2649</v>
      </c>
      <c r="O5256" s="98">
        <v>30000</v>
      </c>
      <c r="P5256" s="81"/>
      <c r="Q5256" s="33"/>
      <c r="R5256" s="39" t="s">
        <v>2511</v>
      </c>
    </row>
    <row r="5257" spans="1:18" ht="18" customHeight="1" x14ac:dyDescent="0.15">
      <c r="A5257" s="30">
        <v>10</v>
      </c>
      <c r="B5257" s="31" t="s">
        <v>2023</v>
      </c>
      <c r="C5257" s="31">
        <v>8</v>
      </c>
      <c r="D5257" s="31" t="s">
        <v>2625</v>
      </c>
      <c r="E5257" s="31">
        <v>1</v>
      </c>
      <c r="F5257" s="31" t="s">
        <v>2626</v>
      </c>
      <c r="G5257" s="31">
        <v>19</v>
      </c>
      <c r="H5257" s="31" t="s">
        <v>42</v>
      </c>
      <c r="I5257" s="31">
        <v>11</v>
      </c>
      <c r="J5257" s="84" t="s">
        <v>43</v>
      </c>
      <c r="K5257" s="98"/>
      <c r="L5257" s="98"/>
      <c r="M5257" s="98"/>
      <c r="N5257" s="83" t="s">
        <v>2650</v>
      </c>
      <c r="O5257" s="98">
        <v>10000</v>
      </c>
      <c r="P5257" s="81"/>
      <c r="Q5257" s="33"/>
      <c r="R5257" s="39" t="s">
        <v>2511</v>
      </c>
    </row>
    <row r="5258" spans="1:18" ht="18" customHeight="1" x14ac:dyDescent="0.15">
      <c r="A5258" s="30">
        <v>10</v>
      </c>
      <c r="B5258" s="31" t="s">
        <v>2023</v>
      </c>
      <c r="C5258" s="31">
        <v>8</v>
      </c>
      <c r="D5258" s="31" t="s">
        <v>2625</v>
      </c>
      <c r="E5258" s="31">
        <v>1</v>
      </c>
      <c r="F5258" s="31" t="s">
        <v>2626</v>
      </c>
      <c r="G5258" s="31">
        <v>19</v>
      </c>
      <c r="H5258" s="31" t="s">
        <v>42</v>
      </c>
      <c r="I5258" s="31">
        <v>11</v>
      </c>
      <c r="J5258" s="84" t="s">
        <v>43</v>
      </c>
      <c r="K5258" s="98"/>
      <c r="L5258" s="98"/>
      <c r="M5258" s="98"/>
      <c r="N5258" s="83" t="s">
        <v>2651</v>
      </c>
      <c r="O5258" s="98">
        <v>50000</v>
      </c>
      <c r="P5258" s="81"/>
      <c r="Q5258" s="33"/>
      <c r="R5258" s="39" t="s">
        <v>2511</v>
      </c>
    </row>
    <row r="5259" spans="1:18" ht="18" customHeight="1" x14ac:dyDescent="0.15">
      <c r="A5259" s="30">
        <v>10</v>
      </c>
      <c r="B5259" s="31" t="s">
        <v>2023</v>
      </c>
      <c r="C5259" s="31">
        <v>8</v>
      </c>
      <c r="D5259" s="31" t="s">
        <v>2625</v>
      </c>
      <c r="E5259" s="31">
        <v>1</v>
      </c>
      <c r="F5259" s="31" t="s">
        <v>2626</v>
      </c>
      <c r="G5259" s="31">
        <v>19</v>
      </c>
      <c r="H5259" s="31" t="s">
        <v>42</v>
      </c>
      <c r="I5259" s="31">
        <v>11</v>
      </c>
      <c r="J5259" s="84" t="s">
        <v>43</v>
      </c>
      <c r="K5259" s="98"/>
      <c r="L5259" s="98"/>
      <c r="M5259" s="98"/>
      <c r="N5259" s="83" t="s">
        <v>2652</v>
      </c>
      <c r="O5259" s="98">
        <v>10000</v>
      </c>
      <c r="P5259" s="81"/>
      <c r="Q5259" s="33"/>
      <c r="R5259" s="39" t="s">
        <v>2511</v>
      </c>
    </row>
    <row r="5260" spans="1:18" ht="18" customHeight="1" x14ac:dyDescent="0.15">
      <c r="A5260" s="30">
        <v>10</v>
      </c>
      <c r="B5260" s="31" t="s">
        <v>2023</v>
      </c>
      <c r="C5260" s="31">
        <v>8</v>
      </c>
      <c r="D5260" s="31" t="s">
        <v>2625</v>
      </c>
      <c r="E5260" s="31">
        <v>1</v>
      </c>
      <c r="F5260" s="31" t="s">
        <v>2626</v>
      </c>
      <c r="G5260" s="31">
        <v>19</v>
      </c>
      <c r="H5260" s="31" t="s">
        <v>42</v>
      </c>
      <c r="I5260" s="31">
        <v>11</v>
      </c>
      <c r="J5260" s="84" t="s">
        <v>43</v>
      </c>
      <c r="K5260" s="98"/>
      <c r="L5260" s="98"/>
      <c r="M5260" s="98"/>
      <c r="N5260" s="83" t="s">
        <v>2653</v>
      </c>
      <c r="O5260" s="98">
        <v>30000</v>
      </c>
      <c r="P5260" s="81"/>
      <c r="Q5260" s="33"/>
      <c r="R5260" s="39" t="s">
        <v>2511</v>
      </c>
    </row>
    <row r="5261" spans="1:18" ht="18" customHeight="1" x14ac:dyDescent="0.15">
      <c r="A5261" s="30">
        <v>10</v>
      </c>
      <c r="B5261" s="31" t="s">
        <v>2023</v>
      </c>
      <c r="C5261" s="31">
        <v>8</v>
      </c>
      <c r="D5261" s="31" t="s">
        <v>2625</v>
      </c>
      <c r="E5261" s="31">
        <v>1</v>
      </c>
      <c r="F5261" s="31" t="s">
        <v>2626</v>
      </c>
      <c r="G5261" s="31">
        <v>19</v>
      </c>
      <c r="H5261" s="31" t="s">
        <v>42</v>
      </c>
      <c r="I5261" s="32">
        <v>21</v>
      </c>
      <c r="J5261" s="83" t="s">
        <v>477</v>
      </c>
      <c r="K5261" s="98">
        <v>5050</v>
      </c>
      <c r="L5261" s="98">
        <v>5050</v>
      </c>
      <c r="M5261" s="98">
        <f>K5261-L5261</f>
        <v>0</v>
      </c>
      <c r="N5261" s="83" t="s">
        <v>2654</v>
      </c>
      <c r="O5261" s="98">
        <v>800000</v>
      </c>
      <c r="P5261" s="81"/>
      <c r="Q5261" s="33"/>
      <c r="R5261" s="39" t="s">
        <v>2511</v>
      </c>
    </row>
    <row r="5262" spans="1:18" ht="18" customHeight="1" x14ac:dyDescent="0.15">
      <c r="A5262" s="30">
        <v>10</v>
      </c>
      <c r="B5262" s="31" t="s">
        <v>2023</v>
      </c>
      <c r="C5262" s="31">
        <v>8</v>
      </c>
      <c r="D5262" s="31" t="s">
        <v>2625</v>
      </c>
      <c r="E5262" s="31">
        <v>1</v>
      </c>
      <c r="F5262" s="31" t="s">
        <v>2626</v>
      </c>
      <c r="G5262" s="31">
        <v>19</v>
      </c>
      <c r="H5262" s="31" t="s">
        <v>42</v>
      </c>
      <c r="I5262" s="31">
        <v>21</v>
      </c>
      <c r="J5262" s="84" t="s">
        <v>477</v>
      </c>
      <c r="K5262" s="98"/>
      <c r="L5262" s="98"/>
      <c r="M5262" s="98"/>
      <c r="N5262" s="83" t="s">
        <v>2655</v>
      </c>
      <c r="O5262" s="98">
        <v>250000</v>
      </c>
      <c r="P5262" s="81"/>
      <c r="Q5262" s="33"/>
      <c r="R5262" s="39" t="s">
        <v>2511</v>
      </c>
    </row>
    <row r="5263" spans="1:18" ht="18" customHeight="1" x14ac:dyDescent="0.15">
      <c r="A5263" s="30">
        <v>10</v>
      </c>
      <c r="B5263" s="31" t="s">
        <v>2023</v>
      </c>
      <c r="C5263" s="31">
        <v>8</v>
      </c>
      <c r="D5263" s="31" t="s">
        <v>2625</v>
      </c>
      <c r="E5263" s="31">
        <v>1</v>
      </c>
      <c r="F5263" s="31" t="s">
        <v>2626</v>
      </c>
      <c r="G5263" s="31">
        <v>19</v>
      </c>
      <c r="H5263" s="31" t="s">
        <v>42</v>
      </c>
      <c r="I5263" s="31">
        <v>21</v>
      </c>
      <c r="J5263" s="84" t="s">
        <v>477</v>
      </c>
      <c r="K5263" s="98"/>
      <c r="L5263" s="98"/>
      <c r="M5263" s="98"/>
      <c r="N5263" s="83" t="s">
        <v>2656</v>
      </c>
      <c r="O5263" s="98">
        <v>4000000</v>
      </c>
      <c r="P5263" s="81"/>
      <c r="Q5263" s="33"/>
      <c r="R5263" s="39" t="s">
        <v>2511</v>
      </c>
    </row>
    <row r="5264" spans="1:18" ht="18" customHeight="1" x14ac:dyDescent="0.15">
      <c r="A5264" s="30">
        <v>10</v>
      </c>
      <c r="B5264" s="31" t="s">
        <v>2023</v>
      </c>
      <c r="C5264" s="31">
        <v>8</v>
      </c>
      <c r="D5264" s="31" t="s">
        <v>2625</v>
      </c>
      <c r="E5264" s="31">
        <v>1</v>
      </c>
      <c r="F5264" s="31" t="s">
        <v>2626</v>
      </c>
      <c r="G5264" s="31">
        <v>19</v>
      </c>
      <c r="H5264" s="31" t="s">
        <v>42</v>
      </c>
      <c r="I5264" s="32">
        <v>31</v>
      </c>
      <c r="J5264" s="83" t="s">
        <v>386</v>
      </c>
      <c r="K5264" s="98">
        <v>960</v>
      </c>
      <c r="L5264" s="98">
        <v>960</v>
      </c>
      <c r="M5264" s="98">
        <f>K5264-L5264</f>
        <v>0</v>
      </c>
      <c r="N5264" s="83" t="s">
        <v>2657</v>
      </c>
      <c r="O5264" s="98">
        <v>300000</v>
      </c>
      <c r="P5264" s="81"/>
      <c r="Q5264" s="33"/>
      <c r="R5264" s="39" t="s">
        <v>2511</v>
      </c>
    </row>
    <row r="5265" spans="1:18" ht="18" customHeight="1" x14ac:dyDescent="0.15">
      <c r="A5265" s="30">
        <v>10</v>
      </c>
      <c r="B5265" s="31" t="s">
        <v>2023</v>
      </c>
      <c r="C5265" s="31">
        <v>8</v>
      </c>
      <c r="D5265" s="31" t="s">
        <v>2625</v>
      </c>
      <c r="E5265" s="31">
        <v>1</v>
      </c>
      <c r="F5265" s="31" t="s">
        <v>2626</v>
      </c>
      <c r="G5265" s="31">
        <v>19</v>
      </c>
      <c r="H5265" s="31" t="s">
        <v>42</v>
      </c>
      <c r="I5265" s="31">
        <v>31</v>
      </c>
      <c r="J5265" s="84" t="s">
        <v>386</v>
      </c>
      <c r="K5265" s="98"/>
      <c r="L5265" s="98"/>
      <c r="M5265" s="98"/>
      <c r="N5265" s="83" t="s">
        <v>2658</v>
      </c>
      <c r="O5265" s="98"/>
      <c r="P5265" s="81"/>
      <c r="Q5265" s="33"/>
      <c r="R5265" s="39" t="s">
        <v>2511</v>
      </c>
    </row>
    <row r="5266" spans="1:18" ht="18" customHeight="1" x14ac:dyDescent="0.15">
      <c r="A5266" s="30">
        <v>10</v>
      </c>
      <c r="B5266" s="31" t="s">
        <v>2023</v>
      </c>
      <c r="C5266" s="31">
        <v>8</v>
      </c>
      <c r="D5266" s="31" t="s">
        <v>2625</v>
      </c>
      <c r="E5266" s="31">
        <v>1</v>
      </c>
      <c r="F5266" s="31" t="s">
        <v>2626</v>
      </c>
      <c r="G5266" s="31">
        <v>19</v>
      </c>
      <c r="H5266" s="31" t="s">
        <v>42</v>
      </c>
      <c r="I5266" s="31">
        <v>31</v>
      </c>
      <c r="J5266" s="84" t="s">
        <v>386</v>
      </c>
      <c r="K5266" s="98"/>
      <c r="L5266" s="98"/>
      <c r="M5266" s="98"/>
      <c r="N5266" s="83" t="s">
        <v>4778</v>
      </c>
      <c r="O5266" s="98">
        <v>550000</v>
      </c>
      <c r="P5266" s="81"/>
      <c r="Q5266" s="33"/>
      <c r="R5266" s="39" t="s">
        <v>2511</v>
      </c>
    </row>
    <row r="5267" spans="1:18" ht="18" customHeight="1" x14ac:dyDescent="0.15">
      <c r="A5267" s="30">
        <v>10</v>
      </c>
      <c r="B5267" s="31" t="s">
        <v>2023</v>
      </c>
      <c r="C5267" s="31">
        <v>8</v>
      </c>
      <c r="D5267" s="31" t="s">
        <v>2625</v>
      </c>
      <c r="E5267" s="31">
        <v>1</v>
      </c>
      <c r="F5267" s="31" t="s">
        <v>2626</v>
      </c>
      <c r="G5267" s="31">
        <v>19</v>
      </c>
      <c r="H5267" s="31" t="s">
        <v>42</v>
      </c>
      <c r="I5267" s="31">
        <v>31</v>
      </c>
      <c r="J5267" s="84" t="s">
        <v>386</v>
      </c>
      <c r="K5267" s="98"/>
      <c r="L5267" s="98"/>
      <c r="M5267" s="98"/>
      <c r="N5267" s="83" t="s">
        <v>4779</v>
      </c>
      <c r="O5267" s="98">
        <v>110000</v>
      </c>
      <c r="P5267" s="81"/>
      <c r="Q5267" s="33"/>
      <c r="R5267" s="39" t="s">
        <v>2511</v>
      </c>
    </row>
    <row r="5268" spans="1:18" s="6" customFormat="1" ht="18" customHeight="1" x14ac:dyDescent="0.15">
      <c r="A5268" s="13">
        <v>10</v>
      </c>
      <c r="B5268" s="14" t="s">
        <v>3104</v>
      </c>
      <c r="C5268" s="19">
        <v>8</v>
      </c>
      <c r="D5268" s="14" t="s">
        <v>2625</v>
      </c>
      <c r="E5268" s="20">
        <v>2</v>
      </c>
      <c r="F5268" s="21" t="s">
        <v>3128</v>
      </c>
      <c r="G5268" s="20"/>
      <c r="H5268" s="21"/>
      <c r="I5268" s="20"/>
      <c r="J5268" s="20"/>
      <c r="K5268" s="22">
        <f>IF(C5268="",SUMIFS($K5269:$K$6096,$A5269:$A$6096,A5268,$E5269:$E$6096,""),IF(E5268="",SUMIFS($K5269:$K$6096,$A5269:$A$6096,A5268,$C5269:$C$6096,C5268,$G5269:$G$6096,""),IF(G5268="",SUMIFS($K5269:$K$6096,$A5269:$A$6096,A5268,$C5269:$C$6096,C5268,$E5269:$E$6096,E5268,$R5269:$R$6096,R5268),IF(I5268="",SUMIFS($K5269:$K$6096,$A5269:$A$6096,A5268,$C5269:$C$6096,C5268,$E5269:$E$6096,E5268,$G5269:$G$6096,G5268,$R5269:$R$6096,R5268),0))))</f>
        <v>34067</v>
      </c>
      <c r="L5268" s="22">
        <f>IF(C5268="",SUMIFS($L5269:$L$6096,$A5269:$A$6096,A5268,$E5269:$E$6096,""),IF(E5268="",SUMIFS($L5269:$L$6096,$A5269:$A$6096,A5268,$C5269:$C$6096,C5268,$G5269:$G$6096,""),IF(G5268="",SUMIFS($L5269:$L$6096,$A5269:$A$6096,A5268,$C5269:$C$6096,C5268,$E5269:$E$6096,E5268,$R5269:$R$6096,R5268),IF(I5268="",SUMIFS($L5269:$L$6096,$A5269:$A$6096,A5268,$C5269:$C$6096,C5268,$E5269:$E$6096,E5268,$G5269:$G$6096,G5268,$R5269:$R$6096,R5268),0))))</f>
        <v>33948</v>
      </c>
      <c r="M5268" s="22">
        <f t="shared" ref="M5268" si="339">K5268-L5268</f>
        <v>119</v>
      </c>
      <c r="N5268" s="77"/>
      <c r="O5268" s="23"/>
      <c r="P5268" s="60"/>
      <c r="Q5268" s="73">
        <f>IF(C5268="",SUMIFS($Q5269:$Q$6096,$A5269:$A$6096,A5268,$E5269:$E$6096,""),IF(E5268="",SUMIFS($Q5269:$Q$6096,$A5269:$A$6096,A5268,$C5269:$C$6096,C5268,$G5269:$G$6096,""),IF(G5268="",SUMIFS($Q5269:$Q$6096,$A5269:$A$6096,A5268,$C5269:$C$6096,C5268,$E5269:$E$6096,E5268,$R5269:$R$6096,R5268),IF(I5268="",SUMIFS($Q5269:$Q$6096,$A5269:$A$6096,A5268,$C5269:$C$6096,C5268,$E5269:$E$6096,E5268,$G5269:$G$6096,G5268,$R5269:$R$6096,R5268),0))))</f>
        <v>1308</v>
      </c>
      <c r="R5268" s="61" t="s">
        <v>3121</v>
      </c>
    </row>
    <row r="5269" spans="1:18" ht="18" customHeight="1" x14ac:dyDescent="0.15">
      <c r="A5269" s="30">
        <v>10</v>
      </c>
      <c r="B5269" s="31" t="s">
        <v>2023</v>
      </c>
      <c r="C5269" s="31">
        <v>8</v>
      </c>
      <c r="D5269" s="31" t="s">
        <v>2625</v>
      </c>
      <c r="E5269" s="31">
        <v>2</v>
      </c>
      <c r="F5269" s="31" t="s">
        <v>2659</v>
      </c>
      <c r="G5269" s="32">
        <v>11</v>
      </c>
      <c r="H5269" s="32" t="s">
        <v>33</v>
      </c>
      <c r="I5269" s="32"/>
      <c r="J5269" s="83"/>
      <c r="K5269" s="98"/>
      <c r="L5269" s="98"/>
      <c r="M5269" s="98"/>
      <c r="N5269" s="83"/>
      <c r="O5269" s="33"/>
      <c r="P5269" s="81" t="s">
        <v>2941</v>
      </c>
      <c r="Q5269" s="33">
        <v>492</v>
      </c>
      <c r="R5269" s="39" t="s">
        <v>2511</v>
      </c>
    </row>
    <row r="5270" spans="1:18" ht="18" customHeight="1" x14ac:dyDescent="0.15">
      <c r="A5270" s="30">
        <v>10</v>
      </c>
      <c r="B5270" s="31" t="s">
        <v>2023</v>
      </c>
      <c r="C5270" s="31">
        <v>8</v>
      </c>
      <c r="D5270" s="31" t="s">
        <v>2625</v>
      </c>
      <c r="E5270" s="31">
        <v>2</v>
      </c>
      <c r="F5270" s="31" t="s">
        <v>2659</v>
      </c>
      <c r="G5270" s="31">
        <v>11</v>
      </c>
      <c r="H5270" s="31" t="s">
        <v>33</v>
      </c>
      <c r="I5270" s="32">
        <v>1</v>
      </c>
      <c r="J5270" s="83" t="s">
        <v>34</v>
      </c>
      <c r="K5270" s="98">
        <v>434</v>
      </c>
      <c r="L5270" s="98">
        <v>434</v>
      </c>
      <c r="M5270" s="98">
        <f>K5270-L5270</f>
        <v>0</v>
      </c>
      <c r="N5270" s="83" t="s">
        <v>2660</v>
      </c>
      <c r="O5270" s="98">
        <v>20000</v>
      </c>
      <c r="P5270" s="81" t="s">
        <v>2942</v>
      </c>
      <c r="Q5270" s="33">
        <v>160</v>
      </c>
      <c r="R5270" s="39" t="s">
        <v>2511</v>
      </c>
    </row>
    <row r="5271" spans="1:18" ht="18" customHeight="1" x14ac:dyDescent="0.15">
      <c r="A5271" s="30">
        <v>10</v>
      </c>
      <c r="B5271" s="31" t="s">
        <v>2023</v>
      </c>
      <c r="C5271" s="31">
        <v>8</v>
      </c>
      <c r="D5271" s="31" t="s">
        <v>2625</v>
      </c>
      <c r="E5271" s="31">
        <v>2</v>
      </c>
      <c r="F5271" s="31" t="s">
        <v>2659</v>
      </c>
      <c r="G5271" s="31">
        <v>11</v>
      </c>
      <c r="H5271" s="31" t="s">
        <v>33</v>
      </c>
      <c r="I5271" s="31">
        <v>1</v>
      </c>
      <c r="J5271" s="84" t="s">
        <v>34</v>
      </c>
      <c r="K5271" s="98"/>
      <c r="L5271" s="98"/>
      <c r="M5271" s="98"/>
      <c r="N5271" s="83" t="s">
        <v>2661</v>
      </c>
      <c r="O5271" s="98">
        <v>124425</v>
      </c>
      <c r="P5271" s="81" t="s">
        <v>2943</v>
      </c>
      <c r="Q5271" s="33">
        <v>168</v>
      </c>
      <c r="R5271" s="39" t="s">
        <v>2511</v>
      </c>
    </row>
    <row r="5272" spans="1:18" ht="18" customHeight="1" x14ac:dyDescent="0.15">
      <c r="A5272" s="30">
        <v>10</v>
      </c>
      <c r="B5272" s="31" t="s">
        <v>2023</v>
      </c>
      <c r="C5272" s="31">
        <v>8</v>
      </c>
      <c r="D5272" s="31" t="s">
        <v>2625</v>
      </c>
      <c r="E5272" s="31">
        <v>2</v>
      </c>
      <c r="F5272" s="31" t="s">
        <v>2659</v>
      </c>
      <c r="G5272" s="31">
        <v>11</v>
      </c>
      <c r="H5272" s="31" t="s">
        <v>33</v>
      </c>
      <c r="I5272" s="31">
        <v>1</v>
      </c>
      <c r="J5272" s="84" t="s">
        <v>34</v>
      </c>
      <c r="K5272" s="98"/>
      <c r="L5272" s="98"/>
      <c r="M5272" s="98"/>
      <c r="N5272" s="83" t="s">
        <v>3994</v>
      </c>
      <c r="O5272" s="98">
        <v>20160</v>
      </c>
      <c r="P5272" s="81" t="s">
        <v>2944</v>
      </c>
      <c r="Q5272" s="33">
        <v>210</v>
      </c>
      <c r="R5272" s="39" t="s">
        <v>2511</v>
      </c>
    </row>
    <row r="5273" spans="1:18" ht="18" customHeight="1" x14ac:dyDescent="0.15">
      <c r="A5273" s="30">
        <v>10</v>
      </c>
      <c r="B5273" s="31" t="s">
        <v>2023</v>
      </c>
      <c r="C5273" s="31">
        <v>8</v>
      </c>
      <c r="D5273" s="31" t="s">
        <v>2625</v>
      </c>
      <c r="E5273" s="31">
        <v>2</v>
      </c>
      <c r="F5273" s="31" t="s">
        <v>2659</v>
      </c>
      <c r="G5273" s="31">
        <v>11</v>
      </c>
      <c r="H5273" s="31" t="s">
        <v>33</v>
      </c>
      <c r="I5273" s="31">
        <v>1</v>
      </c>
      <c r="J5273" s="84" t="s">
        <v>34</v>
      </c>
      <c r="K5273" s="98"/>
      <c r="L5273" s="98"/>
      <c r="M5273" s="98"/>
      <c r="N5273" s="83" t="s">
        <v>2662</v>
      </c>
      <c r="O5273" s="98">
        <v>94500</v>
      </c>
      <c r="P5273" s="81" t="s">
        <v>2945</v>
      </c>
      <c r="Q5273" s="33">
        <v>80</v>
      </c>
      <c r="R5273" s="39" t="s">
        <v>2511</v>
      </c>
    </row>
    <row r="5274" spans="1:18" ht="18" customHeight="1" x14ac:dyDescent="0.15">
      <c r="A5274" s="30">
        <v>10</v>
      </c>
      <c r="B5274" s="31" t="s">
        <v>2023</v>
      </c>
      <c r="C5274" s="31">
        <v>8</v>
      </c>
      <c r="D5274" s="31" t="s">
        <v>2625</v>
      </c>
      <c r="E5274" s="31">
        <v>2</v>
      </c>
      <c r="F5274" s="31" t="s">
        <v>2659</v>
      </c>
      <c r="G5274" s="31">
        <v>11</v>
      </c>
      <c r="H5274" s="31" t="s">
        <v>33</v>
      </c>
      <c r="I5274" s="31">
        <v>1</v>
      </c>
      <c r="J5274" s="84" t="s">
        <v>34</v>
      </c>
      <c r="K5274" s="98"/>
      <c r="L5274" s="98"/>
      <c r="M5274" s="98"/>
      <c r="N5274" s="83" t="s">
        <v>2663</v>
      </c>
      <c r="O5274" s="98">
        <v>50000</v>
      </c>
      <c r="P5274" s="81" t="s">
        <v>2946</v>
      </c>
      <c r="Q5274" s="33">
        <v>108</v>
      </c>
      <c r="R5274" s="39" t="s">
        <v>2511</v>
      </c>
    </row>
    <row r="5275" spans="1:18" ht="18" customHeight="1" x14ac:dyDescent="0.15">
      <c r="A5275" s="30">
        <v>10</v>
      </c>
      <c r="B5275" s="31" t="s">
        <v>2023</v>
      </c>
      <c r="C5275" s="31">
        <v>8</v>
      </c>
      <c r="D5275" s="31" t="s">
        <v>2625</v>
      </c>
      <c r="E5275" s="31">
        <v>2</v>
      </c>
      <c r="F5275" s="31" t="s">
        <v>2659</v>
      </c>
      <c r="G5275" s="31">
        <v>11</v>
      </c>
      <c r="H5275" s="31" t="s">
        <v>33</v>
      </c>
      <c r="I5275" s="31">
        <v>1</v>
      </c>
      <c r="J5275" s="84" t="s">
        <v>34</v>
      </c>
      <c r="K5275" s="98"/>
      <c r="L5275" s="98"/>
      <c r="M5275" s="98"/>
      <c r="N5275" s="83" t="s">
        <v>2664</v>
      </c>
      <c r="O5275" s="98">
        <v>25000</v>
      </c>
      <c r="P5275" s="81" t="s">
        <v>4944</v>
      </c>
      <c r="Q5275" s="33">
        <v>50</v>
      </c>
      <c r="R5275" s="39" t="s">
        <v>2511</v>
      </c>
    </row>
    <row r="5276" spans="1:18" ht="18" customHeight="1" x14ac:dyDescent="0.15">
      <c r="A5276" s="30">
        <v>10</v>
      </c>
      <c r="B5276" s="31" t="s">
        <v>2023</v>
      </c>
      <c r="C5276" s="31">
        <v>8</v>
      </c>
      <c r="D5276" s="31" t="s">
        <v>2625</v>
      </c>
      <c r="E5276" s="31">
        <v>2</v>
      </c>
      <c r="F5276" s="31" t="s">
        <v>2659</v>
      </c>
      <c r="G5276" s="31">
        <v>11</v>
      </c>
      <c r="H5276" s="31" t="s">
        <v>33</v>
      </c>
      <c r="I5276" s="31">
        <v>1</v>
      </c>
      <c r="J5276" s="84" t="s">
        <v>34</v>
      </c>
      <c r="K5276" s="98"/>
      <c r="L5276" s="98"/>
      <c r="M5276" s="98"/>
      <c r="N5276" s="83" t="s">
        <v>2665</v>
      </c>
      <c r="O5276" s="98">
        <v>31500</v>
      </c>
      <c r="P5276" s="81" t="s">
        <v>4945</v>
      </c>
      <c r="Q5276" s="33"/>
      <c r="R5276" s="39" t="s">
        <v>2511</v>
      </c>
    </row>
    <row r="5277" spans="1:18" ht="18" customHeight="1" x14ac:dyDescent="0.15">
      <c r="A5277" s="30">
        <v>10</v>
      </c>
      <c r="B5277" s="31" t="s">
        <v>2023</v>
      </c>
      <c r="C5277" s="31">
        <v>8</v>
      </c>
      <c r="D5277" s="31" t="s">
        <v>2625</v>
      </c>
      <c r="E5277" s="31">
        <v>2</v>
      </c>
      <c r="F5277" s="31" t="s">
        <v>2659</v>
      </c>
      <c r="G5277" s="31">
        <v>11</v>
      </c>
      <c r="H5277" s="31" t="s">
        <v>33</v>
      </c>
      <c r="I5277" s="31">
        <v>1</v>
      </c>
      <c r="J5277" s="84" t="s">
        <v>34</v>
      </c>
      <c r="K5277" s="98"/>
      <c r="L5277" s="98"/>
      <c r="M5277" s="98"/>
      <c r="N5277" s="83" t="s">
        <v>3995</v>
      </c>
      <c r="O5277" s="98">
        <v>68320</v>
      </c>
      <c r="P5277" s="81" t="s">
        <v>2841</v>
      </c>
      <c r="Q5277" s="33">
        <v>38</v>
      </c>
      <c r="R5277" s="39" t="s">
        <v>2511</v>
      </c>
    </row>
    <row r="5278" spans="1:18" ht="18" customHeight="1" x14ac:dyDescent="0.15">
      <c r="A5278" s="30">
        <v>10</v>
      </c>
      <c r="B5278" s="31" t="s">
        <v>2023</v>
      </c>
      <c r="C5278" s="31">
        <v>8</v>
      </c>
      <c r="D5278" s="31" t="s">
        <v>2625</v>
      </c>
      <c r="E5278" s="31">
        <v>2</v>
      </c>
      <c r="F5278" s="31" t="s">
        <v>2659</v>
      </c>
      <c r="G5278" s="31">
        <v>11</v>
      </c>
      <c r="H5278" s="31" t="s">
        <v>33</v>
      </c>
      <c r="I5278" s="32">
        <v>2</v>
      </c>
      <c r="J5278" s="83" t="s">
        <v>46</v>
      </c>
      <c r="K5278" s="98">
        <v>1313</v>
      </c>
      <c r="L5278" s="98">
        <v>981</v>
      </c>
      <c r="M5278" s="98">
        <f>K5278-L5278</f>
        <v>332</v>
      </c>
      <c r="N5278" s="83" t="s">
        <v>3996</v>
      </c>
      <c r="O5278" s="98">
        <v>139500</v>
      </c>
      <c r="P5278" s="81" t="s">
        <v>4942</v>
      </c>
      <c r="Q5278" s="33">
        <v>2</v>
      </c>
      <c r="R5278" s="39" t="s">
        <v>2511</v>
      </c>
    </row>
    <row r="5279" spans="1:18" ht="18" customHeight="1" x14ac:dyDescent="0.15">
      <c r="A5279" s="30">
        <v>10</v>
      </c>
      <c r="B5279" s="31" t="s">
        <v>2023</v>
      </c>
      <c r="C5279" s="31">
        <v>8</v>
      </c>
      <c r="D5279" s="31" t="s">
        <v>2625</v>
      </c>
      <c r="E5279" s="31">
        <v>2</v>
      </c>
      <c r="F5279" s="31" t="s">
        <v>2659</v>
      </c>
      <c r="G5279" s="31">
        <v>11</v>
      </c>
      <c r="H5279" s="31" t="s">
        <v>33</v>
      </c>
      <c r="I5279" s="31">
        <v>2</v>
      </c>
      <c r="J5279" s="84" t="s">
        <v>46</v>
      </c>
      <c r="K5279" s="98"/>
      <c r="L5279" s="98"/>
      <c r="M5279" s="98"/>
      <c r="N5279" s="83" t="s">
        <v>3997</v>
      </c>
      <c r="O5279" s="98">
        <v>1056000</v>
      </c>
      <c r="P5279" s="81" t="s">
        <v>4946</v>
      </c>
      <c r="Q5279" s="33"/>
      <c r="R5279" s="39" t="s">
        <v>2511</v>
      </c>
    </row>
    <row r="5280" spans="1:18" ht="18" customHeight="1" x14ac:dyDescent="0.15">
      <c r="A5280" s="30">
        <v>10</v>
      </c>
      <c r="B5280" s="31" t="s">
        <v>2023</v>
      </c>
      <c r="C5280" s="31">
        <v>8</v>
      </c>
      <c r="D5280" s="31" t="s">
        <v>2625</v>
      </c>
      <c r="E5280" s="31">
        <v>2</v>
      </c>
      <c r="F5280" s="31" t="s">
        <v>2659</v>
      </c>
      <c r="G5280" s="31">
        <v>11</v>
      </c>
      <c r="H5280" s="31" t="s">
        <v>33</v>
      </c>
      <c r="I5280" s="31">
        <v>2</v>
      </c>
      <c r="J5280" s="84" t="s">
        <v>46</v>
      </c>
      <c r="K5280" s="98"/>
      <c r="L5280" s="98"/>
      <c r="M5280" s="98"/>
      <c r="N5280" s="83" t="s">
        <v>3998</v>
      </c>
      <c r="O5280" s="98">
        <v>30000</v>
      </c>
      <c r="P5280" s="81"/>
      <c r="Q5280" s="33"/>
      <c r="R5280" s="39" t="s">
        <v>2511</v>
      </c>
    </row>
    <row r="5281" spans="1:18" ht="18" customHeight="1" x14ac:dyDescent="0.15">
      <c r="A5281" s="30">
        <v>10</v>
      </c>
      <c r="B5281" s="31" t="s">
        <v>2023</v>
      </c>
      <c r="C5281" s="31">
        <v>8</v>
      </c>
      <c r="D5281" s="31" t="s">
        <v>2625</v>
      </c>
      <c r="E5281" s="31">
        <v>2</v>
      </c>
      <c r="F5281" s="31" t="s">
        <v>2659</v>
      </c>
      <c r="G5281" s="31">
        <v>11</v>
      </c>
      <c r="H5281" s="31" t="s">
        <v>33</v>
      </c>
      <c r="I5281" s="31">
        <v>2</v>
      </c>
      <c r="J5281" s="84" t="s">
        <v>46</v>
      </c>
      <c r="K5281" s="98"/>
      <c r="L5281" s="98"/>
      <c r="M5281" s="98"/>
      <c r="N5281" s="83" t="s">
        <v>3999</v>
      </c>
      <c r="O5281" s="98">
        <v>64000</v>
      </c>
      <c r="P5281" s="81"/>
      <c r="Q5281" s="33"/>
      <c r="R5281" s="39" t="s">
        <v>2511</v>
      </c>
    </row>
    <row r="5282" spans="1:18" ht="18" customHeight="1" x14ac:dyDescent="0.15">
      <c r="A5282" s="30">
        <v>10</v>
      </c>
      <c r="B5282" s="31" t="s">
        <v>2023</v>
      </c>
      <c r="C5282" s="31">
        <v>8</v>
      </c>
      <c r="D5282" s="31" t="s">
        <v>2625</v>
      </c>
      <c r="E5282" s="31">
        <v>2</v>
      </c>
      <c r="F5282" s="31" t="s">
        <v>2659</v>
      </c>
      <c r="G5282" s="31">
        <v>11</v>
      </c>
      <c r="H5282" s="31" t="s">
        <v>33</v>
      </c>
      <c r="I5282" s="31">
        <v>2</v>
      </c>
      <c r="J5282" s="84" t="s">
        <v>46</v>
      </c>
      <c r="K5282" s="98"/>
      <c r="L5282" s="98"/>
      <c r="M5282" s="98"/>
      <c r="N5282" s="83" t="s">
        <v>4000</v>
      </c>
      <c r="O5282" s="98">
        <v>23000</v>
      </c>
      <c r="P5282" s="81"/>
      <c r="Q5282" s="33"/>
      <c r="R5282" s="39" t="s">
        <v>2511</v>
      </c>
    </row>
    <row r="5283" spans="1:18" ht="18" customHeight="1" x14ac:dyDescent="0.15">
      <c r="A5283" s="30">
        <v>10</v>
      </c>
      <c r="B5283" s="31" t="s">
        <v>2023</v>
      </c>
      <c r="C5283" s="31">
        <v>8</v>
      </c>
      <c r="D5283" s="31" t="s">
        <v>2625</v>
      </c>
      <c r="E5283" s="31">
        <v>2</v>
      </c>
      <c r="F5283" s="31" t="s">
        <v>2659</v>
      </c>
      <c r="G5283" s="31">
        <v>11</v>
      </c>
      <c r="H5283" s="31" t="s">
        <v>33</v>
      </c>
      <c r="I5283" s="32">
        <v>5</v>
      </c>
      <c r="J5283" s="83" t="s">
        <v>47</v>
      </c>
      <c r="K5283" s="98">
        <v>5292</v>
      </c>
      <c r="L5283" s="98">
        <v>5652</v>
      </c>
      <c r="M5283" s="98">
        <f>K5283-L5283</f>
        <v>-360</v>
      </c>
      <c r="N5283" s="83" t="s">
        <v>4001</v>
      </c>
      <c r="O5283" s="98">
        <v>4560000</v>
      </c>
      <c r="P5283" s="81"/>
      <c r="Q5283" s="33"/>
      <c r="R5283" s="39" t="s">
        <v>2511</v>
      </c>
    </row>
    <row r="5284" spans="1:18" ht="18" customHeight="1" x14ac:dyDescent="0.15">
      <c r="A5284" s="30">
        <v>10</v>
      </c>
      <c r="B5284" s="31" t="s">
        <v>2023</v>
      </c>
      <c r="C5284" s="31">
        <v>8</v>
      </c>
      <c r="D5284" s="31" t="s">
        <v>2625</v>
      </c>
      <c r="E5284" s="31">
        <v>2</v>
      </c>
      <c r="F5284" s="31" t="s">
        <v>2659</v>
      </c>
      <c r="G5284" s="31">
        <v>11</v>
      </c>
      <c r="H5284" s="31" t="s">
        <v>33</v>
      </c>
      <c r="I5284" s="31">
        <v>5</v>
      </c>
      <c r="J5284" s="84" t="s">
        <v>47</v>
      </c>
      <c r="K5284" s="98"/>
      <c r="L5284" s="98"/>
      <c r="M5284" s="98"/>
      <c r="N5284" s="83" t="s">
        <v>4002</v>
      </c>
      <c r="O5284" s="98">
        <v>240000</v>
      </c>
      <c r="P5284" s="81"/>
      <c r="Q5284" s="33"/>
      <c r="R5284" s="39" t="s">
        <v>2511</v>
      </c>
    </row>
    <row r="5285" spans="1:18" ht="18" customHeight="1" x14ac:dyDescent="0.15">
      <c r="A5285" s="30">
        <v>10</v>
      </c>
      <c r="B5285" s="31" t="s">
        <v>2023</v>
      </c>
      <c r="C5285" s="31">
        <v>8</v>
      </c>
      <c r="D5285" s="31" t="s">
        <v>2625</v>
      </c>
      <c r="E5285" s="31">
        <v>2</v>
      </c>
      <c r="F5285" s="31" t="s">
        <v>2659</v>
      </c>
      <c r="G5285" s="31">
        <v>11</v>
      </c>
      <c r="H5285" s="31" t="s">
        <v>33</v>
      </c>
      <c r="I5285" s="31">
        <v>5</v>
      </c>
      <c r="J5285" s="84" t="s">
        <v>47</v>
      </c>
      <c r="K5285" s="98"/>
      <c r="L5285" s="98"/>
      <c r="M5285" s="98"/>
      <c r="N5285" s="83" t="s">
        <v>4003</v>
      </c>
      <c r="O5285" s="98">
        <v>192000</v>
      </c>
      <c r="P5285" s="81"/>
      <c r="Q5285" s="33"/>
      <c r="R5285" s="39" t="s">
        <v>2511</v>
      </c>
    </row>
    <row r="5286" spans="1:18" ht="18" customHeight="1" x14ac:dyDescent="0.15">
      <c r="A5286" s="30">
        <v>10</v>
      </c>
      <c r="B5286" s="31" t="s">
        <v>2023</v>
      </c>
      <c r="C5286" s="31">
        <v>8</v>
      </c>
      <c r="D5286" s="31" t="s">
        <v>2625</v>
      </c>
      <c r="E5286" s="31">
        <v>2</v>
      </c>
      <c r="F5286" s="31" t="s">
        <v>2659</v>
      </c>
      <c r="G5286" s="31">
        <v>11</v>
      </c>
      <c r="H5286" s="31" t="s">
        <v>33</v>
      </c>
      <c r="I5286" s="31">
        <v>5</v>
      </c>
      <c r="J5286" s="84" t="s">
        <v>47</v>
      </c>
      <c r="K5286" s="98"/>
      <c r="L5286" s="98"/>
      <c r="M5286" s="98"/>
      <c r="N5286" s="83" t="s">
        <v>4004</v>
      </c>
      <c r="O5286" s="98">
        <v>300000</v>
      </c>
      <c r="P5286" s="81"/>
      <c r="Q5286" s="33"/>
      <c r="R5286" s="39" t="s">
        <v>2511</v>
      </c>
    </row>
    <row r="5287" spans="1:18" ht="18" customHeight="1" x14ac:dyDescent="0.15">
      <c r="A5287" s="30">
        <v>10</v>
      </c>
      <c r="B5287" s="31" t="s">
        <v>2023</v>
      </c>
      <c r="C5287" s="31">
        <v>8</v>
      </c>
      <c r="D5287" s="31" t="s">
        <v>2625</v>
      </c>
      <c r="E5287" s="31">
        <v>2</v>
      </c>
      <c r="F5287" s="31" t="s">
        <v>2659</v>
      </c>
      <c r="G5287" s="31">
        <v>11</v>
      </c>
      <c r="H5287" s="31" t="s">
        <v>33</v>
      </c>
      <c r="I5287" s="32">
        <v>6</v>
      </c>
      <c r="J5287" s="83" t="s">
        <v>48</v>
      </c>
      <c r="K5287" s="98">
        <v>650</v>
      </c>
      <c r="L5287" s="98">
        <v>850</v>
      </c>
      <c r="M5287" s="98">
        <f>K5287-L5287</f>
        <v>-200</v>
      </c>
      <c r="N5287" s="83" t="s">
        <v>2666</v>
      </c>
      <c r="O5287" s="98">
        <v>250000</v>
      </c>
      <c r="P5287" s="81"/>
      <c r="Q5287" s="33"/>
      <c r="R5287" s="39" t="s">
        <v>2511</v>
      </c>
    </row>
    <row r="5288" spans="1:18" ht="18" customHeight="1" x14ac:dyDescent="0.15">
      <c r="A5288" s="30">
        <v>10</v>
      </c>
      <c r="B5288" s="31" t="s">
        <v>2023</v>
      </c>
      <c r="C5288" s="31">
        <v>8</v>
      </c>
      <c r="D5288" s="31" t="s">
        <v>2625</v>
      </c>
      <c r="E5288" s="31">
        <v>2</v>
      </c>
      <c r="F5288" s="31" t="s">
        <v>2659</v>
      </c>
      <c r="G5288" s="31">
        <v>11</v>
      </c>
      <c r="H5288" s="31" t="s">
        <v>33</v>
      </c>
      <c r="I5288" s="31">
        <v>6</v>
      </c>
      <c r="J5288" s="84" t="s">
        <v>48</v>
      </c>
      <c r="K5288" s="98"/>
      <c r="L5288" s="98"/>
      <c r="M5288" s="98"/>
      <c r="N5288" s="83" t="s">
        <v>2667</v>
      </c>
      <c r="O5288" s="98">
        <v>100000</v>
      </c>
      <c r="P5288" s="81"/>
      <c r="Q5288" s="33"/>
      <c r="R5288" s="39" t="s">
        <v>2511</v>
      </c>
    </row>
    <row r="5289" spans="1:18" ht="18" customHeight="1" x14ac:dyDescent="0.15">
      <c r="A5289" s="30">
        <v>10</v>
      </c>
      <c r="B5289" s="31" t="s">
        <v>2023</v>
      </c>
      <c r="C5289" s="31">
        <v>8</v>
      </c>
      <c r="D5289" s="31" t="s">
        <v>2625</v>
      </c>
      <c r="E5289" s="31">
        <v>2</v>
      </c>
      <c r="F5289" s="31" t="s">
        <v>2659</v>
      </c>
      <c r="G5289" s="31">
        <v>11</v>
      </c>
      <c r="H5289" s="31" t="s">
        <v>33</v>
      </c>
      <c r="I5289" s="31">
        <v>6</v>
      </c>
      <c r="J5289" s="84" t="s">
        <v>48</v>
      </c>
      <c r="K5289" s="98"/>
      <c r="L5289" s="98"/>
      <c r="M5289" s="98"/>
      <c r="N5289" s="83" t="s">
        <v>2668</v>
      </c>
      <c r="O5289" s="98">
        <v>300000</v>
      </c>
      <c r="P5289" s="81"/>
      <c r="Q5289" s="33"/>
      <c r="R5289" s="39" t="s">
        <v>2511</v>
      </c>
    </row>
    <row r="5290" spans="1:18" ht="18" customHeight="1" x14ac:dyDescent="0.15">
      <c r="A5290" s="30">
        <v>10</v>
      </c>
      <c r="B5290" s="31" t="s">
        <v>2023</v>
      </c>
      <c r="C5290" s="31">
        <v>8</v>
      </c>
      <c r="D5290" s="31" t="s">
        <v>2625</v>
      </c>
      <c r="E5290" s="31">
        <v>2</v>
      </c>
      <c r="F5290" s="31" t="s">
        <v>2659</v>
      </c>
      <c r="G5290" s="31">
        <v>11</v>
      </c>
      <c r="H5290" s="31" t="s">
        <v>33</v>
      </c>
      <c r="I5290" s="32">
        <v>8</v>
      </c>
      <c r="J5290" s="83" t="s">
        <v>815</v>
      </c>
      <c r="K5290" s="98">
        <v>30</v>
      </c>
      <c r="L5290" s="98">
        <v>30</v>
      </c>
      <c r="M5290" s="98">
        <f>K5290-L5290</f>
        <v>0</v>
      </c>
      <c r="N5290" s="83" t="s">
        <v>2669</v>
      </c>
      <c r="O5290" s="98">
        <v>30000</v>
      </c>
      <c r="P5290" s="81"/>
      <c r="Q5290" s="33"/>
      <c r="R5290" s="39" t="s">
        <v>2511</v>
      </c>
    </row>
    <row r="5291" spans="1:18" ht="18" customHeight="1" x14ac:dyDescent="0.15">
      <c r="A5291" s="30">
        <v>10</v>
      </c>
      <c r="B5291" s="31" t="s">
        <v>2023</v>
      </c>
      <c r="C5291" s="31">
        <v>8</v>
      </c>
      <c r="D5291" s="31" t="s">
        <v>2625</v>
      </c>
      <c r="E5291" s="31">
        <v>2</v>
      </c>
      <c r="F5291" s="31" t="s">
        <v>2659</v>
      </c>
      <c r="G5291" s="32">
        <v>12</v>
      </c>
      <c r="H5291" s="32" t="s">
        <v>36</v>
      </c>
      <c r="I5291" s="32"/>
      <c r="J5291" s="83"/>
      <c r="K5291" s="98"/>
      <c r="L5291" s="98"/>
      <c r="M5291" s="98"/>
      <c r="N5291" s="83"/>
      <c r="O5291" s="33"/>
      <c r="P5291" s="81"/>
      <c r="Q5291" s="33"/>
      <c r="R5291" s="39" t="s">
        <v>2511</v>
      </c>
    </row>
    <row r="5292" spans="1:18" ht="18" customHeight="1" x14ac:dyDescent="0.15">
      <c r="A5292" s="30">
        <v>10</v>
      </c>
      <c r="B5292" s="31" t="s">
        <v>2023</v>
      </c>
      <c r="C5292" s="31">
        <v>8</v>
      </c>
      <c r="D5292" s="31" t="s">
        <v>2625</v>
      </c>
      <c r="E5292" s="31">
        <v>2</v>
      </c>
      <c r="F5292" s="31" t="s">
        <v>2659</v>
      </c>
      <c r="G5292" s="31">
        <v>12</v>
      </c>
      <c r="H5292" s="31" t="s">
        <v>36</v>
      </c>
      <c r="I5292" s="32">
        <v>1</v>
      </c>
      <c r="J5292" s="83" t="s">
        <v>37</v>
      </c>
      <c r="K5292" s="98">
        <v>168</v>
      </c>
      <c r="L5292" s="98">
        <v>168</v>
      </c>
      <c r="M5292" s="98">
        <f>K5292-L5292</f>
        <v>0</v>
      </c>
      <c r="N5292" s="83" t="s">
        <v>4780</v>
      </c>
      <c r="O5292" s="98">
        <v>168000</v>
      </c>
      <c r="P5292" s="81"/>
      <c r="Q5292" s="33"/>
      <c r="R5292" s="39" t="s">
        <v>2511</v>
      </c>
    </row>
    <row r="5293" spans="1:18" ht="18" customHeight="1" x14ac:dyDescent="0.15">
      <c r="A5293" s="30">
        <v>10</v>
      </c>
      <c r="B5293" s="31" t="s">
        <v>2023</v>
      </c>
      <c r="C5293" s="31">
        <v>8</v>
      </c>
      <c r="D5293" s="31" t="s">
        <v>2625</v>
      </c>
      <c r="E5293" s="31">
        <v>2</v>
      </c>
      <c r="F5293" s="31" t="s">
        <v>2659</v>
      </c>
      <c r="G5293" s="32">
        <v>13</v>
      </c>
      <c r="H5293" s="32" t="s">
        <v>39</v>
      </c>
      <c r="I5293" s="32"/>
      <c r="J5293" s="83"/>
      <c r="K5293" s="98"/>
      <c r="L5293" s="98"/>
      <c r="M5293" s="98"/>
      <c r="N5293" s="83"/>
      <c r="O5293" s="33"/>
      <c r="P5293" s="81"/>
      <c r="Q5293" s="33"/>
      <c r="R5293" s="39" t="s">
        <v>2511</v>
      </c>
    </row>
    <row r="5294" spans="1:18" ht="18" customHeight="1" x14ac:dyDescent="0.15">
      <c r="A5294" s="30">
        <v>10</v>
      </c>
      <c r="B5294" s="31" t="s">
        <v>2023</v>
      </c>
      <c r="C5294" s="31">
        <v>8</v>
      </c>
      <c r="D5294" s="31" t="s">
        <v>2625</v>
      </c>
      <c r="E5294" s="31">
        <v>2</v>
      </c>
      <c r="F5294" s="31" t="s">
        <v>2659</v>
      </c>
      <c r="G5294" s="31">
        <v>13</v>
      </c>
      <c r="H5294" s="31" t="s">
        <v>39</v>
      </c>
      <c r="I5294" s="32">
        <v>13</v>
      </c>
      <c r="J5294" s="83" t="s">
        <v>1744</v>
      </c>
      <c r="K5294" s="98">
        <v>330</v>
      </c>
      <c r="L5294" s="98">
        <v>0</v>
      </c>
      <c r="M5294" s="98">
        <f>K5294-L5294</f>
        <v>330</v>
      </c>
      <c r="N5294" s="83" t="s">
        <v>2670</v>
      </c>
      <c r="O5294" s="98">
        <v>330000</v>
      </c>
      <c r="P5294" s="81"/>
      <c r="Q5294" s="33"/>
      <c r="R5294" s="39" t="s">
        <v>2511</v>
      </c>
    </row>
    <row r="5295" spans="1:18" ht="18" customHeight="1" x14ac:dyDescent="0.15">
      <c r="A5295" s="30">
        <v>10</v>
      </c>
      <c r="B5295" s="31" t="s">
        <v>2023</v>
      </c>
      <c r="C5295" s="31">
        <v>8</v>
      </c>
      <c r="D5295" s="31" t="s">
        <v>2625</v>
      </c>
      <c r="E5295" s="31">
        <v>2</v>
      </c>
      <c r="F5295" s="31" t="s">
        <v>2659</v>
      </c>
      <c r="G5295" s="31">
        <v>13</v>
      </c>
      <c r="H5295" s="31" t="s">
        <v>39</v>
      </c>
      <c r="I5295" s="31">
        <v>13</v>
      </c>
      <c r="J5295" s="84" t="s">
        <v>1744</v>
      </c>
      <c r="K5295" s="98"/>
      <c r="L5295" s="98"/>
      <c r="M5295" s="98"/>
      <c r="N5295" s="83" t="s">
        <v>2671</v>
      </c>
      <c r="O5295" s="98"/>
      <c r="P5295" s="81"/>
      <c r="Q5295" s="33"/>
      <c r="R5295" s="39" t="s">
        <v>2511</v>
      </c>
    </row>
    <row r="5296" spans="1:18" s="68" customFormat="1" ht="18" customHeight="1" x14ac:dyDescent="0.15">
      <c r="A5296" s="1">
        <v>10</v>
      </c>
      <c r="B5296" s="2" t="s">
        <v>2023</v>
      </c>
      <c r="C5296" s="2">
        <v>8</v>
      </c>
      <c r="D5296" s="2" t="s">
        <v>2625</v>
      </c>
      <c r="E5296" s="2">
        <v>2</v>
      </c>
      <c r="F5296" s="2" t="s">
        <v>2659</v>
      </c>
      <c r="G5296" s="2">
        <v>13</v>
      </c>
      <c r="H5296" s="2" t="s">
        <v>39</v>
      </c>
      <c r="I5296" s="3">
        <v>21</v>
      </c>
      <c r="J5296" s="65" t="s">
        <v>117</v>
      </c>
      <c r="K5296" s="67">
        <v>0</v>
      </c>
      <c r="L5296" s="67">
        <v>57</v>
      </c>
      <c r="M5296" s="98">
        <f t="shared" ref="M5296:M5298" si="340">K5296-L5296</f>
        <v>-57</v>
      </c>
      <c r="N5296" s="65"/>
      <c r="O5296" s="67"/>
      <c r="P5296" s="4"/>
      <c r="Q5296" s="66"/>
      <c r="R5296" s="40" t="s">
        <v>2511</v>
      </c>
    </row>
    <row r="5297" spans="1:18" ht="18" customHeight="1" x14ac:dyDescent="0.15">
      <c r="A5297" s="30">
        <v>10</v>
      </c>
      <c r="B5297" s="31" t="s">
        <v>2023</v>
      </c>
      <c r="C5297" s="31">
        <v>8</v>
      </c>
      <c r="D5297" s="31" t="s">
        <v>2625</v>
      </c>
      <c r="E5297" s="31">
        <v>2</v>
      </c>
      <c r="F5297" s="31" t="s">
        <v>2659</v>
      </c>
      <c r="G5297" s="31">
        <v>13</v>
      </c>
      <c r="H5297" s="31" t="s">
        <v>39</v>
      </c>
      <c r="I5297" s="32">
        <v>31</v>
      </c>
      <c r="J5297" s="83" t="s">
        <v>258</v>
      </c>
      <c r="K5297" s="98">
        <v>389</v>
      </c>
      <c r="L5297" s="98">
        <v>389</v>
      </c>
      <c r="M5297" s="98">
        <f t="shared" si="340"/>
        <v>0</v>
      </c>
      <c r="N5297" s="83" t="s">
        <v>4005</v>
      </c>
      <c r="O5297" s="98">
        <v>388800</v>
      </c>
      <c r="P5297" s="81"/>
      <c r="Q5297" s="33"/>
      <c r="R5297" s="39" t="s">
        <v>2511</v>
      </c>
    </row>
    <row r="5298" spans="1:18" ht="18" customHeight="1" x14ac:dyDescent="0.15">
      <c r="A5298" s="30">
        <v>10</v>
      </c>
      <c r="B5298" s="31" t="s">
        <v>2023</v>
      </c>
      <c r="C5298" s="31">
        <v>8</v>
      </c>
      <c r="D5298" s="31" t="s">
        <v>2625</v>
      </c>
      <c r="E5298" s="31">
        <v>2</v>
      </c>
      <c r="F5298" s="31" t="s">
        <v>2659</v>
      </c>
      <c r="G5298" s="31">
        <v>13</v>
      </c>
      <c r="H5298" s="31" t="s">
        <v>39</v>
      </c>
      <c r="I5298" s="32">
        <v>32</v>
      </c>
      <c r="J5298" s="83" t="s">
        <v>259</v>
      </c>
      <c r="K5298" s="98">
        <v>20664</v>
      </c>
      <c r="L5298" s="98">
        <v>20023</v>
      </c>
      <c r="M5298" s="98">
        <f t="shared" si="340"/>
        <v>641</v>
      </c>
      <c r="N5298" s="83" t="s">
        <v>2672</v>
      </c>
      <c r="O5298" s="98">
        <v>16480000</v>
      </c>
      <c r="P5298" s="81"/>
      <c r="Q5298" s="33"/>
      <c r="R5298" s="39" t="s">
        <v>2511</v>
      </c>
    </row>
    <row r="5299" spans="1:18" ht="18" customHeight="1" x14ac:dyDescent="0.15">
      <c r="A5299" s="30">
        <v>10</v>
      </c>
      <c r="B5299" s="31" t="s">
        <v>2023</v>
      </c>
      <c r="C5299" s="31">
        <v>8</v>
      </c>
      <c r="D5299" s="31" t="s">
        <v>2625</v>
      </c>
      <c r="E5299" s="31">
        <v>2</v>
      </c>
      <c r="F5299" s="31" t="s">
        <v>2659</v>
      </c>
      <c r="G5299" s="31">
        <v>13</v>
      </c>
      <c r="H5299" s="31" t="s">
        <v>39</v>
      </c>
      <c r="I5299" s="31">
        <v>32</v>
      </c>
      <c r="J5299" s="84" t="s">
        <v>259</v>
      </c>
      <c r="K5299" s="98"/>
      <c r="L5299" s="98"/>
      <c r="M5299" s="98"/>
      <c r="N5299" s="83" t="s">
        <v>2673</v>
      </c>
      <c r="O5299" s="98">
        <v>3019000</v>
      </c>
      <c r="P5299" s="81"/>
      <c r="Q5299" s="33"/>
      <c r="R5299" s="39" t="s">
        <v>2511</v>
      </c>
    </row>
    <row r="5300" spans="1:18" ht="18" customHeight="1" x14ac:dyDescent="0.15">
      <c r="A5300" s="30">
        <v>10</v>
      </c>
      <c r="B5300" s="31" t="s">
        <v>2023</v>
      </c>
      <c r="C5300" s="31">
        <v>8</v>
      </c>
      <c r="D5300" s="31" t="s">
        <v>2625</v>
      </c>
      <c r="E5300" s="31">
        <v>2</v>
      </c>
      <c r="F5300" s="31" t="s">
        <v>2659</v>
      </c>
      <c r="G5300" s="31">
        <v>13</v>
      </c>
      <c r="H5300" s="31" t="s">
        <v>39</v>
      </c>
      <c r="I5300" s="31">
        <v>32</v>
      </c>
      <c r="J5300" s="84" t="s">
        <v>259</v>
      </c>
      <c r="K5300" s="98"/>
      <c r="L5300" s="98"/>
      <c r="M5300" s="98"/>
      <c r="N5300" s="83" t="s">
        <v>2674</v>
      </c>
      <c r="O5300" s="98">
        <v>378300</v>
      </c>
      <c r="P5300" s="81"/>
      <c r="Q5300" s="33"/>
      <c r="R5300" s="39" t="s">
        <v>2511</v>
      </c>
    </row>
    <row r="5301" spans="1:18" ht="18" customHeight="1" x14ac:dyDescent="0.15">
      <c r="A5301" s="30">
        <v>10</v>
      </c>
      <c r="B5301" s="31" t="s">
        <v>2023</v>
      </c>
      <c r="C5301" s="31">
        <v>8</v>
      </c>
      <c r="D5301" s="31" t="s">
        <v>2625</v>
      </c>
      <c r="E5301" s="31">
        <v>2</v>
      </c>
      <c r="F5301" s="31" t="s">
        <v>2659</v>
      </c>
      <c r="G5301" s="31">
        <v>13</v>
      </c>
      <c r="H5301" s="31" t="s">
        <v>39</v>
      </c>
      <c r="I5301" s="31">
        <v>32</v>
      </c>
      <c r="J5301" s="84" t="s">
        <v>259</v>
      </c>
      <c r="K5301" s="98"/>
      <c r="L5301" s="98"/>
      <c r="M5301" s="98"/>
      <c r="N5301" s="83" t="s">
        <v>2675</v>
      </c>
      <c r="O5301" s="98">
        <v>213400</v>
      </c>
      <c r="P5301" s="81"/>
      <c r="Q5301" s="33"/>
      <c r="R5301" s="39" t="s">
        <v>2511</v>
      </c>
    </row>
    <row r="5302" spans="1:18" ht="18" customHeight="1" x14ac:dyDescent="0.15">
      <c r="A5302" s="30">
        <v>10</v>
      </c>
      <c r="B5302" s="31" t="s">
        <v>2023</v>
      </c>
      <c r="C5302" s="31">
        <v>8</v>
      </c>
      <c r="D5302" s="31" t="s">
        <v>2625</v>
      </c>
      <c r="E5302" s="31">
        <v>2</v>
      </c>
      <c r="F5302" s="31" t="s">
        <v>2659</v>
      </c>
      <c r="G5302" s="31">
        <v>13</v>
      </c>
      <c r="H5302" s="31" t="s">
        <v>39</v>
      </c>
      <c r="I5302" s="31">
        <v>32</v>
      </c>
      <c r="J5302" s="84" t="s">
        <v>259</v>
      </c>
      <c r="K5302" s="98"/>
      <c r="L5302" s="98"/>
      <c r="M5302" s="98"/>
      <c r="N5302" s="83" t="s">
        <v>2676</v>
      </c>
      <c r="O5302" s="98">
        <v>379500</v>
      </c>
      <c r="P5302" s="81"/>
      <c r="Q5302" s="33"/>
      <c r="R5302" s="39" t="s">
        <v>2511</v>
      </c>
    </row>
    <row r="5303" spans="1:18" ht="18" customHeight="1" x14ac:dyDescent="0.15">
      <c r="A5303" s="30">
        <v>10</v>
      </c>
      <c r="B5303" s="31" t="s">
        <v>2023</v>
      </c>
      <c r="C5303" s="31">
        <v>8</v>
      </c>
      <c r="D5303" s="31" t="s">
        <v>2625</v>
      </c>
      <c r="E5303" s="31">
        <v>2</v>
      </c>
      <c r="F5303" s="31" t="s">
        <v>2659</v>
      </c>
      <c r="G5303" s="31">
        <v>13</v>
      </c>
      <c r="H5303" s="31" t="s">
        <v>39</v>
      </c>
      <c r="I5303" s="31">
        <v>32</v>
      </c>
      <c r="J5303" s="84" t="s">
        <v>259</v>
      </c>
      <c r="K5303" s="98"/>
      <c r="L5303" s="98"/>
      <c r="M5303" s="98"/>
      <c r="N5303" s="83" t="s">
        <v>2677</v>
      </c>
      <c r="O5303" s="98">
        <v>136400</v>
      </c>
      <c r="P5303" s="81"/>
      <c r="Q5303" s="33"/>
      <c r="R5303" s="39" t="s">
        <v>2511</v>
      </c>
    </row>
    <row r="5304" spans="1:18" ht="18" customHeight="1" x14ac:dyDescent="0.15">
      <c r="A5304" s="30">
        <v>10</v>
      </c>
      <c r="B5304" s="31" t="s">
        <v>2023</v>
      </c>
      <c r="C5304" s="31">
        <v>8</v>
      </c>
      <c r="D5304" s="31" t="s">
        <v>2625</v>
      </c>
      <c r="E5304" s="31">
        <v>2</v>
      </c>
      <c r="F5304" s="31" t="s">
        <v>2659</v>
      </c>
      <c r="G5304" s="31">
        <v>13</v>
      </c>
      <c r="H5304" s="31" t="s">
        <v>39</v>
      </c>
      <c r="I5304" s="31">
        <v>32</v>
      </c>
      <c r="J5304" s="84" t="s">
        <v>259</v>
      </c>
      <c r="K5304" s="98"/>
      <c r="L5304" s="98"/>
      <c r="M5304" s="98"/>
      <c r="N5304" s="83" t="s">
        <v>2678</v>
      </c>
      <c r="O5304" s="98">
        <v>57000</v>
      </c>
      <c r="P5304" s="81"/>
      <c r="Q5304" s="33"/>
      <c r="R5304" s="39" t="s">
        <v>2511</v>
      </c>
    </row>
    <row r="5305" spans="1:18" ht="18" customHeight="1" x14ac:dyDescent="0.15">
      <c r="A5305" s="30">
        <v>10</v>
      </c>
      <c r="B5305" s="31" t="s">
        <v>2023</v>
      </c>
      <c r="C5305" s="31">
        <v>8</v>
      </c>
      <c r="D5305" s="31" t="s">
        <v>2625</v>
      </c>
      <c r="E5305" s="31">
        <v>2</v>
      </c>
      <c r="F5305" s="31" t="s">
        <v>2659</v>
      </c>
      <c r="G5305" s="31">
        <v>13</v>
      </c>
      <c r="H5305" s="31" t="s">
        <v>39</v>
      </c>
      <c r="I5305" s="32">
        <v>33</v>
      </c>
      <c r="J5305" s="83" t="s">
        <v>49</v>
      </c>
      <c r="K5305" s="98">
        <v>716</v>
      </c>
      <c r="L5305" s="98">
        <v>706</v>
      </c>
      <c r="M5305" s="98">
        <f>K5305-L5305</f>
        <v>10</v>
      </c>
      <c r="N5305" s="83" t="s">
        <v>2679</v>
      </c>
      <c r="O5305" s="98">
        <v>191531</v>
      </c>
      <c r="P5305" s="81"/>
      <c r="Q5305" s="33"/>
      <c r="R5305" s="39" t="s">
        <v>2511</v>
      </c>
    </row>
    <row r="5306" spans="1:18" ht="18" customHeight="1" x14ac:dyDescent="0.15">
      <c r="A5306" s="30">
        <v>10</v>
      </c>
      <c r="B5306" s="31" t="s">
        <v>2023</v>
      </c>
      <c r="C5306" s="31">
        <v>8</v>
      </c>
      <c r="D5306" s="31" t="s">
        <v>2625</v>
      </c>
      <c r="E5306" s="31">
        <v>2</v>
      </c>
      <c r="F5306" s="31" t="s">
        <v>2659</v>
      </c>
      <c r="G5306" s="31">
        <v>13</v>
      </c>
      <c r="H5306" s="31" t="s">
        <v>39</v>
      </c>
      <c r="I5306" s="31">
        <v>33</v>
      </c>
      <c r="J5306" s="84" t="s">
        <v>49</v>
      </c>
      <c r="K5306" s="98"/>
      <c r="L5306" s="98"/>
      <c r="M5306" s="98"/>
      <c r="N5306" s="83" t="s">
        <v>2680</v>
      </c>
      <c r="O5306" s="98">
        <v>66960</v>
      </c>
      <c r="P5306" s="81"/>
      <c r="Q5306" s="33"/>
      <c r="R5306" s="39" t="s">
        <v>2511</v>
      </c>
    </row>
    <row r="5307" spans="1:18" ht="18" customHeight="1" x14ac:dyDescent="0.15">
      <c r="A5307" s="30">
        <v>10</v>
      </c>
      <c r="B5307" s="31" t="s">
        <v>2023</v>
      </c>
      <c r="C5307" s="31">
        <v>8</v>
      </c>
      <c r="D5307" s="31" t="s">
        <v>2625</v>
      </c>
      <c r="E5307" s="31">
        <v>2</v>
      </c>
      <c r="F5307" s="31" t="s">
        <v>2659</v>
      </c>
      <c r="G5307" s="31">
        <v>13</v>
      </c>
      <c r="H5307" s="31" t="s">
        <v>39</v>
      </c>
      <c r="I5307" s="31">
        <v>33</v>
      </c>
      <c r="J5307" s="84" t="s">
        <v>49</v>
      </c>
      <c r="K5307" s="98"/>
      <c r="L5307" s="98"/>
      <c r="M5307" s="98"/>
      <c r="N5307" s="83" t="s">
        <v>2681</v>
      </c>
      <c r="O5307" s="98">
        <v>77000</v>
      </c>
      <c r="P5307" s="81"/>
      <c r="Q5307" s="33"/>
      <c r="R5307" s="39" t="s">
        <v>2511</v>
      </c>
    </row>
    <row r="5308" spans="1:18" ht="18" customHeight="1" x14ac:dyDescent="0.15">
      <c r="A5308" s="30">
        <v>10</v>
      </c>
      <c r="B5308" s="31" t="s">
        <v>2023</v>
      </c>
      <c r="C5308" s="31">
        <v>8</v>
      </c>
      <c r="D5308" s="31" t="s">
        <v>2625</v>
      </c>
      <c r="E5308" s="31">
        <v>2</v>
      </c>
      <c r="F5308" s="31" t="s">
        <v>2659</v>
      </c>
      <c r="G5308" s="31">
        <v>13</v>
      </c>
      <c r="H5308" s="31" t="s">
        <v>39</v>
      </c>
      <c r="I5308" s="31">
        <v>33</v>
      </c>
      <c r="J5308" s="84" t="s">
        <v>49</v>
      </c>
      <c r="K5308" s="98"/>
      <c r="L5308" s="98"/>
      <c r="M5308" s="98"/>
      <c r="N5308" s="83" t="s">
        <v>2682</v>
      </c>
      <c r="O5308" s="98">
        <v>64800</v>
      </c>
      <c r="P5308" s="81"/>
      <c r="Q5308" s="33"/>
      <c r="R5308" s="39" t="s">
        <v>2511</v>
      </c>
    </row>
    <row r="5309" spans="1:18" ht="18" customHeight="1" x14ac:dyDescent="0.15">
      <c r="A5309" s="30">
        <v>10</v>
      </c>
      <c r="B5309" s="31" t="s">
        <v>2023</v>
      </c>
      <c r="C5309" s="31">
        <v>8</v>
      </c>
      <c r="D5309" s="31" t="s">
        <v>2625</v>
      </c>
      <c r="E5309" s="31">
        <v>2</v>
      </c>
      <c r="F5309" s="31" t="s">
        <v>2659</v>
      </c>
      <c r="G5309" s="31">
        <v>13</v>
      </c>
      <c r="H5309" s="31" t="s">
        <v>39</v>
      </c>
      <c r="I5309" s="31">
        <v>33</v>
      </c>
      <c r="J5309" s="84" t="s">
        <v>49</v>
      </c>
      <c r="K5309" s="98"/>
      <c r="L5309" s="98"/>
      <c r="M5309" s="98"/>
      <c r="N5309" s="83" t="s">
        <v>2683</v>
      </c>
      <c r="O5309" s="98">
        <v>250800</v>
      </c>
      <c r="P5309" s="81"/>
      <c r="Q5309" s="33"/>
      <c r="R5309" s="39" t="s">
        <v>2511</v>
      </c>
    </row>
    <row r="5310" spans="1:18" ht="18" customHeight="1" x14ac:dyDescent="0.15">
      <c r="A5310" s="30">
        <v>10</v>
      </c>
      <c r="B5310" s="31" t="s">
        <v>2023</v>
      </c>
      <c r="C5310" s="31">
        <v>8</v>
      </c>
      <c r="D5310" s="31" t="s">
        <v>2625</v>
      </c>
      <c r="E5310" s="31">
        <v>2</v>
      </c>
      <c r="F5310" s="31" t="s">
        <v>2659</v>
      </c>
      <c r="G5310" s="31">
        <v>13</v>
      </c>
      <c r="H5310" s="31" t="s">
        <v>39</v>
      </c>
      <c r="I5310" s="31">
        <v>33</v>
      </c>
      <c r="J5310" s="84" t="s">
        <v>49</v>
      </c>
      <c r="K5310" s="98"/>
      <c r="L5310" s="98"/>
      <c r="M5310" s="98"/>
      <c r="N5310" s="83" t="s">
        <v>2684</v>
      </c>
      <c r="O5310" s="98">
        <v>64900</v>
      </c>
      <c r="P5310" s="81"/>
      <c r="Q5310" s="33"/>
      <c r="R5310" s="39" t="s">
        <v>2511</v>
      </c>
    </row>
    <row r="5311" spans="1:18" ht="18" customHeight="1" x14ac:dyDescent="0.15">
      <c r="A5311" s="30">
        <v>10</v>
      </c>
      <c r="B5311" s="31" t="s">
        <v>2023</v>
      </c>
      <c r="C5311" s="31">
        <v>8</v>
      </c>
      <c r="D5311" s="31" t="s">
        <v>2625</v>
      </c>
      <c r="E5311" s="31">
        <v>2</v>
      </c>
      <c r="F5311" s="31" t="s">
        <v>2659</v>
      </c>
      <c r="G5311" s="31">
        <v>13</v>
      </c>
      <c r="H5311" s="31" t="s">
        <v>39</v>
      </c>
      <c r="I5311" s="32">
        <v>61</v>
      </c>
      <c r="J5311" s="83" t="s">
        <v>58</v>
      </c>
      <c r="K5311" s="98">
        <v>39</v>
      </c>
      <c r="L5311" s="98">
        <v>39</v>
      </c>
      <c r="M5311" s="98">
        <f>K5311-L5311</f>
        <v>0</v>
      </c>
      <c r="N5311" s="83" t="s">
        <v>2685</v>
      </c>
      <c r="O5311" s="98">
        <v>38880</v>
      </c>
      <c r="P5311" s="81"/>
      <c r="Q5311" s="33"/>
      <c r="R5311" s="39" t="s">
        <v>2511</v>
      </c>
    </row>
    <row r="5312" spans="1:18" ht="18" customHeight="1" x14ac:dyDescent="0.15">
      <c r="A5312" s="30">
        <v>10</v>
      </c>
      <c r="B5312" s="31" t="s">
        <v>2023</v>
      </c>
      <c r="C5312" s="31">
        <v>8</v>
      </c>
      <c r="D5312" s="31" t="s">
        <v>2625</v>
      </c>
      <c r="E5312" s="31">
        <v>2</v>
      </c>
      <c r="F5312" s="31" t="s">
        <v>2659</v>
      </c>
      <c r="G5312" s="32">
        <v>14</v>
      </c>
      <c r="H5312" s="32" t="s">
        <v>40</v>
      </c>
      <c r="I5312" s="32"/>
      <c r="J5312" s="83"/>
      <c r="K5312" s="98"/>
      <c r="L5312" s="98"/>
      <c r="M5312" s="98"/>
      <c r="N5312" s="83"/>
      <c r="O5312" s="33"/>
      <c r="P5312" s="81"/>
      <c r="Q5312" s="33"/>
      <c r="R5312" s="39" t="s">
        <v>2511</v>
      </c>
    </row>
    <row r="5313" spans="1:18" ht="18" customHeight="1" x14ac:dyDescent="0.15">
      <c r="A5313" s="30">
        <v>10</v>
      </c>
      <c r="B5313" s="31" t="s">
        <v>2023</v>
      </c>
      <c r="C5313" s="31">
        <v>8</v>
      </c>
      <c r="D5313" s="31" t="s">
        <v>2625</v>
      </c>
      <c r="E5313" s="31">
        <v>2</v>
      </c>
      <c r="F5313" s="31" t="s">
        <v>2659</v>
      </c>
      <c r="G5313" s="31">
        <v>14</v>
      </c>
      <c r="H5313" s="31" t="s">
        <v>40</v>
      </c>
      <c r="I5313" s="32">
        <v>2</v>
      </c>
      <c r="J5313" s="83" t="s">
        <v>179</v>
      </c>
      <c r="K5313" s="98">
        <v>28</v>
      </c>
      <c r="L5313" s="98">
        <v>28</v>
      </c>
      <c r="M5313" s="98">
        <f>K5313-L5313</f>
        <v>0</v>
      </c>
      <c r="N5313" s="83" t="s">
        <v>4006</v>
      </c>
      <c r="O5313" s="98">
        <v>27980</v>
      </c>
      <c r="P5313" s="81"/>
      <c r="Q5313" s="33"/>
      <c r="R5313" s="39" t="s">
        <v>2511</v>
      </c>
    </row>
    <row r="5314" spans="1:18" ht="18" customHeight="1" x14ac:dyDescent="0.15">
      <c r="A5314" s="30">
        <v>10</v>
      </c>
      <c r="B5314" s="31" t="s">
        <v>2023</v>
      </c>
      <c r="C5314" s="31">
        <v>8</v>
      </c>
      <c r="D5314" s="31" t="s">
        <v>2625</v>
      </c>
      <c r="E5314" s="31">
        <v>2</v>
      </c>
      <c r="F5314" s="31" t="s">
        <v>2659</v>
      </c>
      <c r="G5314" s="32">
        <v>15</v>
      </c>
      <c r="H5314" s="32" t="s">
        <v>50</v>
      </c>
      <c r="I5314" s="32"/>
      <c r="J5314" s="83"/>
      <c r="K5314" s="98"/>
      <c r="L5314" s="98"/>
      <c r="M5314" s="98"/>
      <c r="N5314" s="83"/>
      <c r="O5314" s="33"/>
      <c r="P5314" s="81"/>
      <c r="Q5314" s="33"/>
      <c r="R5314" s="39" t="s">
        <v>2511</v>
      </c>
    </row>
    <row r="5315" spans="1:18" ht="18" customHeight="1" x14ac:dyDescent="0.15">
      <c r="A5315" s="30">
        <v>10</v>
      </c>
      <c r="B5315" s="31" t="s">
        <v>2023</v>
      </c>
      <c r="C5315" s="31">
        <v>8</v>
      </c>
      <c r="D5315" s="31" t="s">
        <v>2625</v>
      </c>
      <c r="E5315" s="31">
        <v>2</v>
      </c>
      <c r="F5315" s="31" t="s">
        <v>2659</v>
      </c>
      <c r="G5315" s="31">
        <v>15</v>
      </c>
      <c r="H5315" s="31" t="s">
        <v>50</v>
      </c>
      <c r="I5315" s="32">
        <v>1</v>
      </c>
      <c r="J5315" s="83" t="s">
        <v>51</v>
      </c>
      <c r="K5315" s="98">
        <v>3800</v>
      </c>
      <c r="L5315" s="98">
        <v>4591</v>
      </c>
      <c r="M5315" s="98">
        <f>K5315-L5315</f>
        <v>-791</v>
      </c>
      <c r="N5315" s="83" t="s">
        <v>2686</v>
      </c>
      <c r="O5315" s="98">
        <v>3800000</v>
      </c>
      <c r="P5315" s="81"/>
      <c r="Q5315" s="33"/>
      <c r="R5315" s="39" t="s">
        <v>2511</v>
      </c>
    </row>
    <row r="5316" spans="1:18" ht="18" customHeight="1" x14ac:dyDescent="0.15">
      <c r="A5316" s="30">
        <v>10</v>
      </c>
      <c r="B5316" s="31" t="s">
        <v>2023</v>
      </c>
      <c r="C5316" s="31">
        <v>8</v>
      </c>
      <c r="D5316" s="31" t="s">
        <v>2625</v>
      </c>
      <c r="E5316" s="31">
        <v>2</v>
      </c>
      <c r="F5316" s="31" t="s">
        <v>2659</v>
      </c>
      <c r="G5316" s="32">
        <v>18</v>
      </c>
      <c r="H5316" s="32" t="s">
        <v>125</v>
      </c>
      <c r="I5316" s="32"/>
      <c r="J5316" s="83"/>
      <c r="K5316" s="98"/>
      <c r="L5316" s="98"/>
      <c r="M5316" s="98"/>
      <c r="N5316" s="83"/>
      <c r="O5316" s="33"/>
      <c r="P5316" s="81"/>
      <c r="Q5316" s="33"/>
      <c r="R5316" s="39" t="s">
        <v>2511</v>
      </c>
    </row>
    <row r="5317" spans="1:18" ht="18" customHeight="1" x14ac:dyDescent="0.15">
      <c r="A5317" s="30">
        <v>10</v>
      </c>
      <c r="B5317" s="31" t="s">
        <v>2023</v>
      </c>
      <c r="C5317" s="31">
        <v>8</v>
      </c>
      <c r="D5317" s="31" t="s">
        <v>2625</v>
      </c>
      <c r="E5317" s="31">
        <v>2</v>
      </c>
      <c r="F5317" s="31" t="s">
        <v>2659</v>
      </c>
      <c r="G5317" s="31">
        <v>18</v>
      </c>
      <c r="H5317" s="31" t="s">
        <v>125</v>
      </c>
      <c r="I5317" s="32">
        <v>11</v>
      </c>
      <c r="J5317" s="83" t="s">
        <v>126</v>
      </c>
      <c r="K5317" s="98">
        <v>214</v>
      </c>
      <c r="L5317" s="98">
        <v>0</v>
      </c>
      <c r="M5317" s="98">
        <f>K5317-L5317</f>
        <v>214</v>
      </c>
      <c r="N5317" s="83" t="s">
        <v>4781</v>
      </c>
      <c r="O5317" s="98">
        <v>156000</v>
      </c>
      <c r="P5317" s="81"/>
      <c r="Q5317" s="33"/>
      <c r="R5317" s="39" t="s">
        <v>2511</v>
      </c>
    </row>
    <row r="5318" spans="1:18" ht="18" customHeight="1" x14ac:dyDescent="0.15">
      <c r="A5318" s="30">
        <v>10</v>
      </c>
      <c r="B5318" s="31" t="s">
        <v>2023</v>
      </c>
      <c r="C5318" s="31">
        <v>8</v>
      </c>
      <c r="D5318" s="31" t="s">
        <v>2625</v>
      </c>
      <c r="E5318" s="31">
        <v>2</v>
      </c>
      <c r="F5318" s="31" t="s">
        <v>2659</v>
      </c>
      <c r="G5318" s="31">
        <v>18</v>
      </c>
      <c r="H5318" s="31" t="s">
        <v>125</v>
      </c>
      <c r="I5318" s="31">
        <v>11</v>
      </c>
      <c r="J5318" s="84" t="s">
        <v>126</v>
      </c>
      <c r="K5318" s="98"/>
      <c r="L5318" s="98"/>
      <c r="M5318" s="98"/>
      <c r="N5318" s="83" t="s">
        <v>4782</v>
      </c>
      <c r="O5318" s="98">
        <v>58000</v>
      </c>
      <c r="P5318" s="81"/>
      <c r="Q5318" s="33"/>
      <c r="R5318" s="39" t="s">
        <v>2511</v>
      </c>
    </row>
    <row r="5319" spans="1:18" s="6" customFormat="1" ht="18" customHeight="1" x14ac:dyDescent="0.15">
      <c r="A5319" s="13">
        <v>10</v>
      </c>
      <c r="B5319" s="14" t="s">
        <v>3104</v>
      </c>
      <c r="C5319" s="19">
        <v>8</v>
      </c>
      <c r="D5319" s="14" t="s">
        <v>2625</v>
      </c>
      <c r="E5319" s="20">
        <v>3</v>
      </c>
      <c r="F5319" s="21" t="s">
        <v>3129</v>
      </c>
      <c r="G5319" s="20"/>
      <c r="H5319" s="21"/>
      <c r="I5319" s="20"/>
      <c r="J5319" s="20"/>
      <c r="K5319" s="22">
        <f>IF(C5319="",SUMIFS($K5320:$K$6096,$A5320:$A$6096,A5319,$E5320:$E$6096,""),IF(E5319="",SUMIFS($K5320:$K$6096,$A5320:$A$6096,A5319,$C5320:$C$6096,C5319,$G5320:$G$6096,""),IF(G5319="",SUMIFS($K5320:$K$6096,$A5320:$A$6096,A5319,$C5320:$C$6096,C5319,$E5320:$E$6096,E5319,$R5320:$R$6096,R5319),IF(I5319="",SUMIFS($K5320:$K$6096,$A5320:$A$6096,A5319,$C5320:$C$6096,C5319,$E5320:$E$6096,E5319,$G5320:$G$6096,G5319,$R5320:$R$6096,R5319),0))))</f>
        <v>70546</v>
      </c>
      <c r="L5319" s="22">
        <f>IF(C5319="",SUMIFS($L5320:$L$6096,$A5320:$A$6096,A5319,$E5320:$E$6096,""),IF(E5319="",SUMIFS($L5320:$L$6096,$A5320:$A$6096,A5319,$C5320:$C$6096,C5319,$G5320:$G$6096,""),IF(G5319="",SUMIFS($L5320:$L$6096,$A5320:$A$6096,A5319,$C5320:$C$6096,C5319,$E5320:$E$6096,E5319,$R5320:$R$6096,R5319),IF(I5319="",SUMIFS($L5320:$L$6096,$A5320:$A$6096,A5319,$C5320:$C$6096,C5319,$E5320:$E$6096,E5319,$G5320:$G$6096,G5319,$R5320:$R$6096,R5319),0))))</f>
        <v>77893</v>
      </c>
      <c r="M5319" s="22">
        <f t="shared" ref="M5319" si="341">K5319-L5319</f>
        <v>-7347</v>
      </c>
      <c r="N5319" s="77"/>
      <c r="O5319" s="23"/>
      <c r="P5319" s="60"/>
      <c r="Q5319" s="73">
        <f>IF(C5319="",SUMIFS($Q5320:$Q$6096,$A5320:$A$6096,A5319,$E5320:$E$6096,""),IF(E5319="",SUMIFS($Q5320:$Q$6096,$A5320:$A$6096,A5319,$C5320:$C$6096,C5319,$G5320:$G$6096,""),IF(G5319="",SUMIFS($Q5320:$Q$6096,$A5320:$A$6096,A5319,$C5320:$C$6096,C5319,$E5320:$E$6096,E5319,$R5320:$R$6096,R5319),IF(I5319="",SUMIFS($Q5320:$Q$6096,$A5320:$A$6096,A5319,$C5320:$C$6096,C5319,$E5320:$E$6096,E5319,$G5320:$G$6096,G5319,$R5320:$R$6096,R5319),0))))</f>
        <v>21147</v>
      </c>
      <c r="R5319" s="61" t="s">
        <v>3106</v>
      </c>
    </row>
    <row r="5320" spans="1:18" ht="18" customHeight="1" x14ac:dyDescent="0.15">
      <c r="A5320" s="30">
        <v>10</v>
      </c>
      <c r="B5320" s="31" t="s">
        <v>2023</v>
      </c>
      <c r="C5320" s="31">
        <v>8</v>
      </c>
      <c r="D5320" s="31" t="s">
        <v>2625</v>
      </c>
      <c r="E5320" s="31">
        <v>3</v>
      </c>
      <c r="F5320" s="31" t="s">
        <v>2687</v>
      </c>
      <c r="G5320" s="32">
        <v>1</v>
      </c>
      <c r="H5320" s="32" t="s">
        <v>19</v>
      </c>
      <c r="I5320" s="32"/>
      <c r="J5320" s="83"/>
      <c r="K5320" s="98"/>
      <c r="L5320" s="98"/>
      <c r="M5320" s="98"/>
      <c r="N5320" s="83"/>
      <c r="O5320" s="33"/>
      <c r="P5320" s="81" t="s">
        <v>4947</v>
      </c>
      <c r="Q5320" s="33">
        <v>21147</v>
      </c>
      <c r="R5320" s="39" t="s">
        <v>2027</v>
      </c>
    </row>
    <row r="5321" spans="1:18" ht="18" customHeight="1" x14ac:dyDescent="0.15">
      <c r="A5321" s="30">
        <v>10</v>
      </c>
      <c r="B5321" s="31" t="s">
        <v>2023</v>
      </c>
      <c r="C5321" s="31">
        <v>8</v>
      </c>
      <c r="D5321" s="31" t="s">
        <v>2625</v>
      </c>
      <c r="E5321" s="31">
        <v>3</v>
      </c>
      <c r="F5321" s="31" t="s">
        <v>2687</v>
      </c>
      <c r="G5321" s="31">
        <v>1</v>
      </c>
      <c r="H5321" s="31" t="s">
        <v>19</v>
      </c>
      <c r="I5321" s="32">
        <v>21</v>
      </c>
      <c r="J5321" s="83" t="s">
        <v>2688</v>
      </c>
      <c r="K5321" s="98">
        <v>51</v>
      </c>
      <c r="L5321" s="98">
        <v>51</v>
      </c>
      <c r="M5321" s="98">
        <f>K5321-L5321</f>
        <v>0</v>
      </c>
      <c r="N5321" s="83" t="s">
        <v>4007</v>
      </c>
      <c r="O5321" s="98">
        <v>50400</v>
      </c>
      <c r="P5321" s="81" t="s">
        <v>4938</v>
      </c>
      <c r="Q5321" s="33"/>
      <c r="R5321" s="39" t="s">
        <v>2027</v>
      </c>
    </row>
    <row r="5322" spans="1:18" ht="18" customHeight="1" x14ac:dyDescent="0.15">
      <c r="A5322" s="30">
        <v>10</v>
      </c>
      <c r="B5322" s="31" t="s">
        <v>2023</v>
      </c>
      <c r="C5322" s="31">
        <v>8</v>
      </c>
      <c r="D5322" s="31" t="s">
        <v>2625</v>
      </c>
      <c r="E5322" s="31">
        <v>3</v>
      </c>
      <c r="F5322" s="31" t="s">
        <v>2687</v>
      </c>
      <c r="G5322" s="32">
        <v>2</v>
      </c>
      <c r="H5322" s="32" t="s">
        <v>20</v>
      </c>
      <c r="I5322" s="32"/>
      <c r="J5322" s="83"/>
      <c r="K5322" s="98"/>
      <c r="L5322" s="98"/>
      <c r="M5322" s="98"/>
      <c r="N5322" s="83"/>
      <c r="O5322" s="33"/>
      <c r="P5322" s="81"/>
      <c r="Q5322" s="33"/>
      <c r="R5322" s="39" t="s">
        <v>2027</v>
      </c>
    </row>
    <row r="5323" spans="1:18" ht="18" customHeight="1" x14ac:dyDescent="0.15">
      <c r="A5323" s="30">
        <v>10</v>
      </c>
      <c r="B5323" s="31" t="s">
        <v>2023</v>
      </c>
      <c r="C5323" s="31">
        <v>8</v>
      </c>
      <c r="D5323" s="31" t="s">
        <v>2625</v>
      </c>
      <c r="E5323" s="31">
        <v>3</v>
      </c>
      <c r="F5323" s="31" t="s">
        <v>2687</v>
      </c>
      <c r="G5323" s="31">
        <v>2</v>
      </c>
      <c r="H5323" s="31" t="s">
        <v>20</v>
      </c>
      <c r="I5323" s="32">
        <v>3</v>
      </c>
      <c r="J5323" s="83" t="s">
        <v>21</v>
      </c>
      <c r="K5323" s="98">
        <v>2700</v>
      </c>
      <c r="L5323" s="98">
        <v>6134</v>
      </c>
      <c r="M5323" s="98">
        <f>K5323-L5323</f>
        <v>-3434</v>
      </c>
      <c r="N5323" s="83" t="s">
        <v>70</v>
      </c>
      <c r="O5323" s="98">
        <v>2699700</v>
      </c>
      <c r="P5323" s="81"/>
      <c r="Q5323" s="33"/>
      <c r="R5323" s="39" t="s">
        <v>2027</v>
      </c>
    </row>
    <row r="5324" spans="1:18" ht="18" customHeight="1" x14ac:dyDescent="0.15">
      <c r="A5324" s="30">
        <v>10</v>
      </c>
      <c r="B5324" s="31" t="s">
        <v>2023</v>
      </c>
      <c r="C5324" s="31">
        <v>8</v>
      </c>
      <c r="D5324" s="31" t="s">
        <v>2625</v>
      </c>
      <c r="E5324" s="31">
        <v>3</v>
      </c>
      <c r="F5324" s="31" t="s">
        <v>2687</v>
      </c>
      <c r="G5324" s="32">
        <v>3</v>
      </c>
      <c r="H5324" s="32" t="s">
        <v>22</v>
      </c>
      <c r="I5324" s="32"/>
      <c r="J5324" s="83"/>
      <c r="K5324" s="98"/>
      <c r="L5324" s="98"/>
      <c r="M5324" s="98"/>
      <c r="N5324" s="83"/>
      <c r="O5324" s="33"/>
      <c r="P5324" s="81"/>
      <c r="Q5324" s="33"/>
      <c r="R5324" s="39" t="s">
        <v>2027</v>
      </c>
    </row>
    <row r="5325" spans="1:18" ht="18" customHeight="1" x14ac:dyDescent="0.15">
      <c r="A5325" s="30">
        <v>10</v>
      </c>
      <c r="B5325" s="31" t="s">
        <v>2023</v>
      </c>
      <c r="C5325" s="31">
        <v>8</v>
      </c>
      <c r="D5325" s="31" t="s">
        <v>2625</v>
      </c>
      <c r="E5325" s="31">
        <v>3</v>
      </c>
      <c r="F5325" s="31" t="s">
        <v>2687</v>
      </c>
      <c r="G5325" s="31">
        <v>3</v>
      </c>
      <c r="H5325" s="31" t="s">
        <v>22</v>
      </c>
      <c r="I5325" s="32">
        <v>31</v>
      </c>
      <c r="J5325" s="83" t="s">
        <v>23</v>
      </c>
      <c r="K5325" s="98">
        <v>78</v>
      </c>
      <c r="L5325" s="98">
        <v>156</v>
      </c>
      <c r="M5325" s="98">
        <f t="shared" ref="M5325:M5331" si="342">K5325-L5325</f>
        <v>-78</v>
      </c>
      <c r="N5325" s="83" t="s">
        <v>70</v>
      </c>
      <c r="O5325" s="98">
        <v>78000</v>
      </c>
      <c r="P5325" s="81"/>
      <c r="Q5325" s="33"/>
      <c r="R5325" s="39" t="s">
        <v>2027</v>
      </c>
    </row>
    <row r="5326" spans="1:18" ht="18" customHeight="1" x14ac:dyDescent="0.15">
      <c r="A5326" s="30">
        <v>10</v>
      </c>
      <c r="B5326" s="31" t="s">
        <v>2023</v>
      </c>
      <c r="C5326" s="31">
        <v>8</v>
      </c>
      <c r="D5326" s="31" t="s">
        <v>2625</v>
      </c>
      <c r="E5326" s="31">
        <v>3</v>
      </c>
      <c r="F5326" s="31" t="s">
        <v>2687</v>
      </c>
      <c r="G5326" s="31">
        <v>3</v>
      </c>
      <c r="H5326" s="31" t="s">
        <v>22</v>
      </c>
      <c r="I5326" s="32">
        <v>32</v>
      </c>
      <c r="J5326" s="83" t="s">
        <v>139</v>
      </c>
      <c r="K5326" s="98">
        <v>0</v>
      </c>
      <c r="L5326" s="98">
        <v>294</v>
      </c>
      <c r="M5326" s="98">
        <f t="shared" si="342"/>
        <v>-294</v>
      </c>
      <c r="N5326" s="83"/>
      <c r="O5326" s="98"/>
      <c r="P5326" s="81"/>
      <c r="Q5326" s="33"/>
      <c r="R5326" s="39" t="s">
        <v>2027</v>
      </c>
    </row>
    <row r="5327" spans="1:18" ht="18" customHeight="1" x14ac:dyDescent="0.15">
      <c r="A5327" s="30">
        <v>10</v>
      </c>
      <c r="B5327" s="31" t="s">
        <v>2023</v>
      </c>
      <c r="C5327" s="31">
        <v>8</v>
      </c>
      <c r="D5327" s="31" t="s">
        <v>2625</v>
      </c>
      <c r="E5327" s="31">
        <v>3</v>
      </c>
      <c r="F5327" s="31" t="s">
        <v>2687</v>
      </c>
      <c r="G5327" s="31">
        <v>3</v>
      </c>
      <c r="H5327" s="31" t="s">
        <v>22</v>
      </c>
      <c r="I5327" s="32">
        <v>33</v>
      </c>
      <c r="J5327" s="83" t="s">
        <v>24</v>
      </c>
      <c r="K5327" s="98">
        <v>0</v>
      </c>
      <c r="L5327" s="98">
        <v>155</v>
      </c>
      <c r="M5327" s="98">
        <f t="shared" si="342"/>
        <v>-155</v>
      </c>
      <c r="N5327" s="83"/>
      <c r="O5327" s="98"/>
      <c r="P5327" s="81"/>
      <c r="Q5327" s="33"/>
      <c r="R5327" s="39" t="s">
        <v>2027</v>
      </c>
    </row>
    <row r="5328" spans="1:18" ht="18" customHeight="1" x14ac:dyDescent="0.15">
      <c r="A5328" s="30">
        <v>10</v>
      </c>
      <c r="B5328" s="31" t="s">
        <v>2023</v>
      </c>
      <c r="C5328" s="31">
        <v>8</v>
      </c>
      <c r="D5328" s="31" t="s">
        <v>2625</v>
      </c>
      <c r="E5328" s="31">
        <v>3</v>
      </c>
      <c r="F5328" s="31" t="s">
        <v>2687</v>
      </c>
      <c r="G5328" s="31">
        <v>3</v>
      </c>
      <c r="H5328" s="31" t="s">
        <v>22</v>
      </c>
      <c r="I5328" s="32">
        <v>35</v>
      </c>
      <c r="J5328" s="83" t="s">
        <v>25</v>
      </c>
      <c r="K5328" s="98">
        <v>108</v>
      </c>
      <c r="L5328" s="98">
        <v>118</v>
      </c>
      <c r="M5328" s="98">
        <f t="shared" si="342"/>
        <v>-10</v>
      </c>
      <c r="N5328" s="83" t="s">
        <v>2689</v>
      </c>
      <c r="O5328" s="98">
        <v>108000</v>
      </c>
      <c r="P5328" s="81"/>
      <c r="Q5328" s="33"/>
      <c r="R5328" s="39" t="s">
        <v>2027</v>
      </c>
    </row>
    <row r="5329" spans="1:18" ht="18" customHeight="1" x14ac:dyDescent="0.15">
      <c r="A5329" s="30">
        <v>10</v>
      </c>
      <c r="B5329" s="31" t="s">
        <v>2023</v>
      </c>
      <c r="C5329" s="31">
        <v>8</v>
      </c>
      <c r="D5329" s="31" t="s">
        <v>2625</v>
      </c>
      <c r="E5329" s="31">
        <v>3</v>
      </c>
      <c r="F5329" s="31" t="s">
        <v>2687</v>
      </c>
      <c r="G5329" s="31">
        <v>3</v>
      </c>
      <c r="H5329" s="31" t="s">
        <v>22</v>
      </c>
      <c r="I5329" s="32">
        <v>39</v>
      </c>
      <c r="J5329" s="83" t="s">
        <v>26</v>
      </c>
      <c r="K5329" s="98">
        <v>598</v>
      </c>
      <c r="L5329" s="98">
        <v>1397</v>
      </c>
      <c r="M5329" s="98">
        <f t="shared" si="342"/>
        <v>-799</v>
      </c>
      <c r="N5329" s="83" t="s">
        <v>70</v>
      </c>
      <c r="O5329" s="98">
        <v>597740</v>
      </c>
      <c r="P5329" s="81"/>
      <c r="Q5329" s="33"/>
      <c r="R5329" s="39" t="s">
        <v>2027</v>
      </c>
    </row>
    <row r="5330" spans="1:18" ht="18" customHeight="1" x14ac:dyDescent="0.15">
      <c r="A5330" s="30">
        <v>10</v>
      </c>
      <c r="B5330" s="31" t="s">
        <v>2023</v>
      </c>
      <c r="C5330" s="31">
        <v>8</v>
      </c>
      <c r="D5330" s="31" t="s">
        <v>2625</v>
      </c>
      <c r="E5330" s="31">
        <v>3</v>
      </c>
      <c r="F5330" s="31" t="s">
        <v>2687</v>
      </c>
      <c r="G5330" s="31">
        <v>3</v>
      </c>
      <c r="H5330" s="31" t="s">
        <v>22</v>
      </c>
      <c r="I5330" s="32">
        <v>40</v>
      </c>
      <c r="J5330" s="83" t="s">
        <v>27</v>
      </c>
      <c r="K5330" s="98">
        <v>414</v>
      </c>
      <c r="L5330" s="98">
        <v>944</v>
      </c>
      <c r="M5330" s="98">
        <f t="shared" si="342"/>
        <v>-530</v>
      </c>
      <c r="N5330" s="83" t="s">
        <v>70</v>
      </c>
      <c r="O5330" s="98">
        <v>413290</v>
      </c>
      <c r="P5330" s="81"/>
      <c r="Q5330" s="33"/>
      <c r="R5330" s="39" t="s">
        <v>2027</v>
      </c>
    </row>
    <row r="5331" spans="1:18" ht="18" customHeight="1" x14ac:dyDescent="0.15">
      <c r="A5331" s="30">
        <v>10</v>
      </c>
      <c r="B5331" s="31" t="s">
        <v>2023</v>
      </c>
      <c r="C5331" s="31">
        <v>8</v>
      </c>
      <c r="D5331" s="31" t="s">
        <v>2625</v>
      </c>
      <c r="E5331" s="31">
        <v>3</v>
      </c>
      <c r="F5331" s="31" t="s">
        <v>2687</v>
      </c>
      <c r="G5331" s="31">
        <v>3</v>
      </c>
      <c r="H5331" s="31" t="s">
        <v>22</v>
      </c>
      <c r="I5331" s="32">
        <v>41</v>
      </c>
      <c r="J5331" s="83" t="s">
        <v>75</v>
      </c>
      <c r="K5331" s="98">
        <v>89</v>
      </c>
      <c r="L5331" s="98">
        <v>178</v>
      </c>
      <c r="M5331" s="98">
        <f t="shared" si="342"/>
        <v>-89</v>
      </c>
      <c r="N5331" s="83" t="s">
        <v>70</v>
      </c>
      <c r="O5331" s="98">
        <v>89000</v>
      </c>
      <c r="P5331" s="81"/>
      <c r="Q5331" s="33"/>
      <c r="R5331" s="39" t="s">
        <v>2027</v>
      </c>
    </row>
    <row r="5332" spans="1:18" ht="18" customHeight="1" x14ac:dyDescent="0.15">
      <c r="A5332" s="30">
        <v>10</v>
      </c>
      <c r="B5332" s="31" t="s">
        <v>2023</v>
      </c>
      <c r="C5332" s="31">
        <v>8</v>
      </c>
      <c r="D5332" s="31" t="s">
        <v>2625</v>
      </c>
      <c r="E5332" s="31">
        <v>3</v>
      </c>
      <c r="F5332" s="31" t="s">
        <v>2687</v>
      </c>
      <c r="G5332" s="32">
        <v>4</v>
      </c>
      <c r="H5332" s="32" t="s">
        <v>28</v>
      </c>
      <c r="I5332" s="32"/>
      <c r="J5332" s="83"/>
      <c r="K5332" s="98"/>
      <c r="L5332" s="98"/>
      <c r="M5332" s="98"/>
      <c r="N5332" s="83"/>
      <c r="O5332" s="33"/>
      <c r="P5332" s="81"/>
      <c r="Q5332" s="33"/>
      <c r="R5332" s="39" t="s">
        <v>2027</v>
      </c>
    </row>
    <row r="5333" spans="1:18" ht="18" customHeight="1" x14ac:dyDescent="0.15">
      <c r="A5333" s="30">
        <v>10</v>
      </c>
      <c r="B5333" s="31" t="s">
        <v>2023</v>
      </c>
      <c r="C5333" s="31">
        <v>8</v>
      </c>
      <c r="D5333" s="31" t="s">
        <v>2625</v>
      </c>
      <c r="E5333" s="31">
        <v>3</v>
      </c>
      <c r="F5333" s="31" t="s">
        <v>2687</v>
      </c>
      <c r="G5333" s="31">
        <v>4</v>
      </c>
      <c r="H5333" s="31" t="s">
        <v>28</v>
      </c>
      <c r="I5333" s="32">
        <v>31</v>
      </c>
      <c r="J5333" s="83" t="s">
        <v>29</v>
      </c>
      <c r="K5333" s="98">
        <v>765</v>
      </c>
      <c r="L5333" s="98">
        <v>1994</v>
      </c>
      <c r="M5333" s="98">
        <f>K5333-L5333</f>
        <v>-1229</v>
      </c>
      <c r="N5333" s="83" t="s">
        <v>70</v>
      </c>
      <c r="O5333" s="98">
        <v>764837</v>
      </c>
      <c r="P5333" s="81"/>
      <c r="Q5333" s="33"/>
      <c r="R5333" s="39" t="s">
        <v>2027</v>
      </c>
    </row>
    <row r="5334" spans="1:18" ht="18" customHeight="1" x14ac:dyDescent="0.15">
      <c r="A5334" s="30">
        <v>10</v>
      </c>
      <c r="B5334" s="31" t="s">
        <v>2023</v>
      </c>
      <c r="C5334" s="31">
        <v>8</v>
      </c>
      <c r="D5334" s="31" t="s">
        <v>2625</v>
      </c>
      <c r="E5334" s="31">
        <v>3</v>
      </c>
      <c r="F5334" s="31" t="s">
        <v>2687</v>
      </c>
      <c r="G5334" s="32">
        <v>8</v>
      </c>
      <c r="H5334" s="32" t="s">
        <v>77</v>
      </c>
      <c r="I5334" s="32"/>
      <c r="J5334" s="83"/>
      <c r="K5334" s="98"/>
      <c r="L5334" s="98"/>
      <c r="M5334" s="98"/>
      <c r="N5334" s="83"/>
      <c r="O5334" s="33"/>
      <c r="P5334" s="81"/>
      <c r="Q5334" s="33"/>
      <c r="R5334" s="39" t="s">
        <v>2027</v>
      </c>
    </row>
    <row r="5335" spans="1:18" ht="18" customHeight="1" x14ac:dyDescent="0.15">
      <c r="A5335" s="30">
        <v>10</v>
      </c>
      <c r="B5335" s="31" t="s">
        <v>2023</v>
      </c>
      <c r="C5335" s="31">
        <v>8</v>
      </c>
      <c r="D5335" s="31" t="s">
        <v>2625</v>
      </c>
      <c r="E5335" s="31">
        <v>3</v>
      </c>
      <c r="F5335" s="31" t="s">
        <v>2687</v>
      </c>
      <c r="G5335" s="31">
        <v>8</v>
      </c>
      <c r="H5335" s="31" t="s">
        <v>77</v>
      </c>
      <c r="I5335" s="32">
        <v>31</v>
      </c>
      <c r="J5335" s="83" t="s">
        <v>310</v>
      </c>
      <c r="K5335" s="98">
        <v>15</v>
      </c>
      <c r="L5335" s="98">
        <v>15</v>
      </c>
      <c r="M5335" s="98">
        <f>K5335-L5335</f>
        <v>0</v>
      </c>
      <c r="N5335" s="83" t="s">
        <v>2690</v>
      </c>
      <c r="O5335" s="98">
        <v>15000</v>
      </c>
      <c r="P5335" s="81"/>
      <c r="Q5335" s="33"/>
      <c r="R5335" s="39" t="s">
        <v>2027</v>
      </c>
    </row>
    <row r="5336" spans="1:18" ht="18" customHeight="1" x14ac:dyDescent="0.15">
      <c r="A5336" s="30">
        <v>10</v>
      </c>
      <c r="B5336" s="31" t="s">
        <v>2023</v>
      </c>
      <c r="C5336" s="31">
        <v>8</v>
      </c>
      <c r="D5336" s="31" t="s">
        <v>2625</v>
      </c>
      <c r="E5336" s="31">
        <v>3</v>
      </c>
      <c r="F5336" s="31" t="s">
        <v>2687</v>
      </c>
      <c r="G5336" s="32">
        <v>9</v>
      </c>
      <c r="H5336" s="32" t="s">
        <v>30</v>
      </c>
      <c r="I5336" s="32"/>
      <c r="J5336" s="83"/>
      <c r="K5336" s="98"/>
      <c r="L5336" s="98"/>
      <c r="M5336" s="98"/>
      <c r="N5336" s="83"/>
      <c r="O5336" s="33"/>
      <c r="P5336" s="81"/>
      <c r="Q5336" s="33"/>
      <c r="R5336" s="39" t="s">
        <v>2027</v>
      </c>
    </row>
    <row r="5337" spans="1:18" ht="18" customHeight="1" x14ac:dyDescent="0.15">
      <c r="A5337" s="30">
        <v>10</v>
      </c>
      <c r="B5337" s="31" t="s">
        <v>2023</v>
      </c>
      <c r="C5337" s="31">
        <v>8</v>
      </c>
      <c r="D5337" s="31" t="s">
        <v>2625</v>
      </c>
      <c r="E5337" s="31">
        <v>3</v>
      </c>
      <c r="F5337" s="31" t="s">
        <v>2687</v>
      </c>
      <c r="G5337" s="31">
        <v>9</v>
      </c>
      <c r="H5337" s="31" t="s">
        <v>30</v>
      </c>
      <c r="I5337" s="32">
        <v>1</v>
      </c>
      <c r="J5337" s="83" t="s">
        <v>80</v>
      </c>
      <c r="K5337" s="98">
        <v>10</v>
      </c>
      <c r="L5337" s="98">
        <v>10</v>
      </c>
      <c r="M5337" s="98">
        <f t="shared" ref="M5337:M5339" si="343">K5337-L5337</f>
        <v>0</v>
      </c>
      <c r="N5337" s="83" t="s">
        <v>4008</v>
      </c>
      <c r="O5337" s="98">
        <v>9600</v>
      </c>
      <c r="P5337" s="81"/>
      <c r="Q5337" s="33"/>
      <c r="R5337" s="39" t="s">
        <v>2027</v>
      </c>
    </row>
    <row r="5338" spans="1:18" ht="18" customHeight="1" x14ac:dyDescent="0.15">
      <c r="A5338" s="30">
        <v>10</v>
      </c>
      <c r="B5338" s="31" t="s">
        <v>2023</v>
      </c>
      <c r="C5338" s="31">
        <v>8</v>
      </c>
      <c r="D5338" s="31" t="s">
        <v>2625</v>
      </c>
      <c r="E5338" s="31">
        <v>3</v>
      </c>
      <c r="F5338" s="31" t="s">
        <v>2687</v>
      </c>
      <c r="G5338" s="31">
        <v>9</v>
      </c>
      <c r="H5338" s="31" t="s">
        <v>30</v>
      </c>
      <c r="I5338" s="32">
        <v>2</v>
      </c>
      <c r="J5338" s="83" t="s">
        <v>31</v>
      </c>
      <c r="K5338" s="98">
        <v>9</v>
      </c>
      <c r="L5338" s="98">
        <v>9</v>
      </c>
      <c r="M5338" s="98">
        <f t="shared" si="343"/>
        <v>0</v>
      </c>
      <c r="N5338" s="83" t="s">
        <v>7251</v>
      </c>
      <c r="O5338" s="98">
        <v>9000</v>
      </c>
      <c r="P5338" s="81"/>
      <c r="Q5338" s="33"/>
      <c r="R5338" s="39" t="s">
        <v>2027</v>
      </c>
    </row>
    <row r="5339" spans="1:18" ht="18" customHeight="1" x14ac:dyDescent="0.15">
      <c r="A5339" s="30">
        <v>10</v>
      </c>
      <c r="B5339" s="31" t="s">
        <v>2023</v>
      </c>
      <c r="C5339" s="31">
        <v>8</v>
      </c>
      <c r="D5339" s="31" t="s">
        <v>2625</v>
      </c>
      <c r="E5339" s="31">
        <v>3</v>
      </c>
      <c r="F5339" s="31" t="s">
        <v>2687</v>
      </c>
      <c r="G5339" s="31">
        <v>9</v>
      </c>
      <c r="H5339" s="31" t="s">
        <v>30</v>
      </c>
      <c r="I5339" s="32">
        <v>3</v>
      </c>
      <c r="J5339" s="83" t="s">
        <v>32</v>
      </c>
      <c r="K5339" s="98">
        <v>13</v>
      </c>
      <c r="L5339" s="98">
        <v>13</v>
      </c>
      <c r="M5339" s="98">
        <f t="shared" si="343"/>
        <v>0</v>
      </c>
      <c r="N5339" s="83" t="s">
        <v>2691</v>
      </c>
      <c r="O5339" s="98">
        <v>13000</v>
      </c>
      <c r="P5339" s="81"/>
      <c r="Q5339" s="33"/>
      <c r="R5339" s="39" t="s">
        <v>2027</v>
      </c>
    </row>
    <row r="5340" spans="1:18" ht="18" customHeight="1" x14ac:dyDescent="0.15">
      <c r="A5340" s="30">
        <v>10</v>
      </c>
      <c r="B5340" s="31" t="s">
        <v>2023</v>
      </c>
      <c r="C5340" s="31">
        <v>8</v>
      </c>
      <c r="D5340" s="31" t="s">
        <v>2625</v>
      </c>
      <c r="E5340" s="31">
        <v>3</v>
      </c>
      <c r="F5340" s="31" t="s">
        <v>2687</v>
      </c>
      <c r="G5340" s="32">
        <v>11</v>
      </c>
      <c r="H5340" s="32" t="s">
        <v>33</v>
      </c>
      <c r="I5340" s="32"/>
      <c r="J5340" s="83"/>
      <c r="K5340" s="98"/>
      <c r="L5340" s="98"/>
      <c r="M5340" s="98"/>
      <c r="N5340" s="83"/>
      <c r="O5340" s="33"/>
      <c r="P5340" s="81"/>
      <c r="Q5340" s="33"/>
      <c r="R5340" s="39" t="s">
        <v>2027</v>
      </c>
    </row>
    <row r="5341" spans="1:18" ht="18" customHeight="1" x14ac:dyDescent="0.15">
      <c r="A5341" s="30">
        <v>10</v>
      </c>
      <c r="B5341" s="31" t="s">
        <v>2023</v>
      </c>
      <c r="C5341" s="31">
        <v>8</v>
      </c>
      <c r="D5341" s="31" t="s">
        <v>2625</v>
      </c>
      <c r="E5341" s="31">
        <v>3</v>
      </c>
      <c r="F5341" s="31" t="s">
        <v>2687</v>
      </c>
      <c r="G5341" s="31">
        <v>11</v>
      </c>
      <c r="H5341" s="31" t="s">
        <v>33</v>
      </c>
      <c r="I5341" s="32">
        <v>1</v>
      </c>
      <c r="J5341" s="83" t="s">
        <v>34</v>
      </c>
      <c r="K5341" s="98">
        <v>1946</v>
      </c>
      <c r="L5341" s="98">
        <v>1903</v>
      </c>
      <c r="M5341" s="98">
        <f>K5341-L5341</f>
        <v>43</v>
      </c>
      <c r="N5341" s="83" t="s">
        <v>2692</v>
      </c>
      <c r="O5341" s="98"/>
      <c r="P5341" s="81"/>
      <c r="Q5341" s="33"/>
      <c r="R5341" s="39" t="s">
        <v>2027</v>
      </c>
    </row>
    <row r="5342" spans="1:18" ht="18" customHeight="1" x14ac:dyDescent="0.15">
      <c r="A5342" s="30">
        <v>10</v>
      </c>
      <c r="B5342" s="31" t="s">
        <v>2023</v>
      </c>
      <c r="C5342" s="31">
        <v>8</v>
      </c>
      <c r="D5342" s="31" t="s">
        <v>2625</v>
      </c>
      <c r="E5342" s="31">
        <v>3</v>
      </c>
      <c r="F5342" s="31" t="s">
        <v>2687</v>
      </c>
      <c r="G5342" s="31">
        <v>11</v>
      </c>
      <c r="H5342" s="31" t="s">
        <v>33</v>
      </c>
      <c r="I5342" s="31">
        <v>1</v>
      </c>
      <c r="J5342" s="84" t="s">
        <v>34</v>
      </c>
      <c r="K5342" s="98"/>
      <c r="L5342" s="98"/>
      <c r="M5342" s="98"/>
      <c r="N5342" s="83" t="s">
        <v>4009</v>
      </c>
      <c r="O5342" s="98">
        <v>161770</v>
      </c>
      <c r="P5342" s="81"/>
      <c r="Q5342" s="33"/>
      <c r="R5342" s="39" t="s">
        <v>2027</v>
      </c>
    </row>
    <row r="5343" spans="1:18" ht="18" customHeight="1" x14ac:dyDescent="0.15">
      <c r="A5343" s="30">
        <v>10</v>
      </c>
      <c r="B5343" s="31" t="s">
        <v>2023</v>
      </c>
      <c r="C5343" s="31">
        <v>8</v>
      </c>
      <c r="D5343" s="31" t="s">
        <v>2625</v>
      </c>
      <c r="E5343" s="31">
        <v>3</v>
      </c>
      <c r="F5343" s="31" t="s">
        <v>2687</v>
      </c>
      <c r="G5343" s="31">
        <v>11</v>
      </c>
      <c r="H5343" s="31" t="s">
        <v>33</v>
      </c>
      <c r="I5343" s="31">
        <v>1</v>
      </c>
      <c r="J5343" s="84" t="s">
        <v>34</v>
      </c>
      <c r="K5343" s="98"/>
      <c r="L5343" s="98"/>
      <c r="M5343" s="98"/>
      <c r="N5343" s="83" t="s">
        <v>2693</v>
      </c>
      <c r="O5343" s="98">
        <v>48600</v>
      </c>
      <c r="P5343" s="81"/>
      <c r="Q5343" s="33"/>
      <c r="R5343" s="39" t="s">
        <v>2027</v>
      </c>
    </row>
    <row r="5344" spans="1:18" ht="18" customHeight="1" x14ac:dyDescent="0.15">
      <c r="A5344" s="30">
        <v>10</v>
      </c>
      <c r="B5344" s="31" t="s">
        <v>2023</v>
      </c>
      <c r="C5344" s="31">
        <v>8</v>
      </c>
      <c r="D5344" s="31" t="s">
        <v>2625</v>
      </c>
      <c r="E5344" s="31">
        <v>3</v>
      </c>
      <c r="F5344" s="31" t="s">
        <v>2687</v>
      </c>
      <c r="G5344" s="31">
        <v>11</v>
      </c>
      <c r="H5344" s="31" t="s">
        <v>33</v>
      </c>
      <c r="I5344" s="31">
        <v>1</v>
      </c>
      <c r="J5344" s="84" t="s">
        <v>34</v>
      </c>
      <c r="K5344" s="98"/>
      <c r="L5344" s="98"/>
      <c r="M5344" s="98"/>
      <c r="N5344" s="83" t="s">
        <v>2694</v>
      </c>
      <c r="O5344" s="98">
        <v>68250</v>
      </c>
      <c r="P5344" s="81"/>
      <c r="Q5344" s="33"/>
      <c r="R5344" s="39" t="s">
        <v>2027</v>
      </c>
    </row>
    <row r="5345" spans="1:18" ht="18" customHeight="1" x14ac:dyDescent="0.15">
      <c r="A5345" s="30">
        <v>10</v>
      </c>
      <c r="B5345" s="31" t="s">
        <v>2023</v>
      </c>
      <c r="C5345" s="31">
        <v>8</v>
      </c>
      <c r="D5345" s="31" t="s">
        <v>2625</v>
      </c>
      <c r="E5345" s="31">
        <v>3</v>
      </c>
      <c r="F5345" s="31" t="s">
        <v>2687</v>
      </c>
      <c r="G5345" s="31">
        <v>11</v>
      </c>
      <c r="H5345" s="31" t="s">
        <v>33</v>
      </c>
      <c r="I5345" s="31">
        <v>1</v>
      </c>
      <c r="J5345" s="84" t="s">
        <v>34</v>
      </c>
      <c r="K5345" s="98"/>
      <c r="L5345" s="98"/>
      <c r="M5345" s="98"/>
      <c r="N5345" s="83" t="s">
        <v>2695</v>
      </c>
      <c r="O5345" s="98">
        <v>151200</v>
      </c>
      <c r="P5345" s="81"/>
      <c r="Q5345" s="33"/>
      <c r="R5345" s="39" t="s">
        <v>2027</v>
      </c>
    </row>
    <row r="5346" spans="1:18" ht="18" customHeight="1" x14ac:dyDescent="0.15">
      <c r="A5346" s="30">
        <v>10</v>
      </c>
      <c r="B5346" s="31" t="s">
        <v>2023</v>
      </c>
      <c r="C5346" s="31">
        <v>8</v>
      </c>
      <c r="D5346" s="31" t="s">
        <v>2625</v>
      </c>
      <c r="E5346" s="31">
        <v>3</v>
      </c>
      <c r="F5346" s="31" t="s">
        <v>2687</v>
      </c>
      <c r="G5346" s="31">
        <v>11</v>
      </c>
      <c r="H5346" s="31" t="s">
        <v>33</v>
      </c>
      <c r="I5346" s="31">
        <v>1</v>
      </c>
      <c r="J5346" s="84" t="s">
        <v>34</v>
      </c>
      <c r="K5346" s="98"/>
      <c r="L5346" s="98"/>
      <c r="M5346" s="98"/>
      <c r="N5346" s="83" t="s">
        <v>2696</v>
      </c>
      <c r="O5346" s="98">
        <v>25920</v>
      </c>
      <c r="P5346" s="81"/>
      <c r="Q5346" s="33"/>
      <c r="R5346" s="39" t="s">
        <v>2027</v>
      </c>
    </row>
    <row r="5347" spans="1:18" ht="18" customHeight="1" x14ac:dyDescent="0.15">
      <c r="A5347" s="30">
        <v>10</v>
      </c>
      <c r="B5347" s="31" t="s">
        <v>2023</v>
      </c>
      <c r="C5347" s="31">
        <v>8</v>
      </c>
      <c r="D5347" s="31" t="s">
        <v>2625</v>
      </c>
      <c r="E5347" s="31">
        <v>3</v>
      </c>
      <c r="F5347" s="31" t="s">
        <v>2687</v>
      </c>
      <c r="G5347" s="31">
        <v>11</v>
      </c>
      <c r="H5347" s="31" t="s">
        <v>33</v>
      </c>
      <c r="I5347" s="31">
        <v>1</v>
      </c>
      <c r="J5347" s="84" t="s">
        <v>34</v>
      </c>
      <c r="K5347" s="98"/>
      <c r="L5347" s="98"/>
      <c r="M5347" s="98"/>
      <c r="N5347" s="83" t="s">
        <v>2697</v>
      </c>
      <c r="O5347" s="98">
        <v>97200</v>
      </c>
      <c r="P5347" s="81"/>
      <c r="Q5347" s="33"/>
      <c r="R5347" s="39" t="s">
        <v>2027</v>
      </c>
    </row>
    <row r="5348" spans="1:18" ht="18" customHeight="1" x14ac:dyDescent="0.15">
      <c r="A5348" s="30">
        <v>10</v>
      </c>
      <c r="B5348" s="31" t="s">
        <v>2023</v>
      </c>
      <c r="C5348" s="31">
        <v>8</v>
      </c>
      <c r="D5348" s="31" t="s">
        <v>2625</v>
      </c>
      <c r="E5348" s="31">
        <v>3</v>
      </c>
      <c r="F5348" s="31" t="s">
        <v>2687</v>
      </c>
      <c r="G5348" s="31">
        <v>11</v>
      </c>
      <c r="H5348" s="31" t="s">
        <v>33</v>
      </c>
      <c r="I5348" s="31">
        <v>1</v>
      </c>
      <c r="J5348" s="84" t="s">
        <v>34</v>
      </c>
      <c r="K5348" s="98"/>
      <c r="L5348" s="98"/>
      <c r="M5348" s="98"/>
      <c r="N5348" s="83" t="s">
        <v>2698</v>
      </c>
      <c r="O5348" s="98">
        <v>91800</v>
      </c>
      <c r="P5348" s="81"/>
      <c r="Q5348" s="33"/>
      <c r="R5348" s="39" t="s">
        <v>2027</v>
      </c>
    </row>
    <row r="5349" spans="1:18" ht="18" customHeight="1" x14ac:dyDescent="0.15">
      <c r="A5349" s="30">
        <v>10</v>
      </c>
      <c r="B5349" s="31" t="s">
        <v>2023</v>
      </c>
      <c r="C5349" s="31">
        <v>8</v>
      </c>
      <c r="D5349" s="31" t="s">
        <v>2625</v>
      </c>
      <c r="E5349" s="31">
        <v>3</v>
      </c>
      <c r="F5349" s="31" t="s">
        <v>2687</v>
      </c>
      <c r="G5349" s="31">
        <v>11</v>
      </c>
      <c r="H5349" s="31" t="s">
        <v>33</v>
      </c>
      <c r="I5349" s="31">
        <v>1</v>
      </c>
      <c r="J5349" s="84" t="s">
        <v>34</v>
      </c>
      <c r="K5349" s="98"/>
      <c r="L5349" s="98"/>
      <c r="M5349" s="98"/>
      <c r="N5349" s="83" t="s">
        <v>2699</v>
      </c>
      <c r="O5349" s="98"/>
      <c r="P5349" s="81"/>
      <c r="Q5349" s="33"/>
      <c r="R5349" s="39" t="s">
        <v>2027</v>
      </c>
    </row>
    <row r="5350" spans="1:18" ht="18" customHeight="1" x14ac:dyDescent="0.15">
      <c r="A5350" s="30">
        <v>10</v>
      </c>
      <c r="B5350" s="31" t="s">
        <v>2023</v>
      </c>
      <c r="C5350" s="31">
        <v>8</v>
      </c>
      <c r="D5350" s="31" t="s">
        <v>2625</v>
      </c>
      <c r="E5350" s="31">
        <v>3</v>
      </c>
      <c r="F5350" s="31" t="s">
        <v>2687</v>
      </c>
      <c r="G5350" s="31">
        <v>11</v>
      </c>
      <c r="H5350" s="31" t="s">
        <v>33</v>
      </c>
      <c r="I5350" s="31">
        <v>1</v>
      </c>
      <c r="J5350" s="84" t="s">
        <v>34</v>
      </c>
      <c r="K5350" s="98"/>
      <c r="L5350" s="98"/>
      <c r="M5350" s="98"/>
      <c r="N5350" s="83" t="s">
        <v>4010</v>
      </c>
      <c r="O5350" s="98">
        <v>101640</v>
      </c>
      <c r="P5350" s="81"/>
      <c r="Q5350" s="33"/>
      <c r="R5350" s="39" t="s">
        <v>2027</v>
      </c>
    </row>
    <row r="5351" spans="1:18" ht="18" customHeight="1" x14ac:dyDescent="0.15">
      <c r="A5351" s="30">
        <v>10</v>
      </c>
      <c r="B5351" s="31" t="s">
        <v>2023</v>
      </c>
      <c r="C5351" s="31">
        <v>8</v>
      </c>
      <c r="D5351" s="31" t="s">
        <v>2625</v>
      </c>
      <c r="E5351" s="31">
        <v>3</v>
      </c>
      <c r="F5351" s="31" t="s">
        <v>2687</v>
      </c>
      <c r="G5351" s="31">
        <v>11</v>
      </c>
      <c r="H5351" s="31" t="s">
        <v>33</v>
      </c>
      <c r="I5351" s="31">
        <v>1</v>
      </c>
      <c r="J5351" s="84" t="s">
        <v>34</v>
      </c>
      <c r="K5351" s="98"/>
      <c r="L5351" s="98"/>
      <c r="M5351" s="98"/>
      <c r="N5351" s="83" t="s">
        <v>4011</v>
      </c>
      <c r="O5351" s="98">
        <v>15840</v>
      </c>
      <c r="P5351" s="81"/>
      <c r="Q5351" s="33"/>
      <c r="R5351" s="39" t="s">
        <v>2027</v>
      </c>
    </row>
    <row r="5352" spans="1:18" ht="18" customHeight="1" x14ac:dyDescent="0.15">
      <c r="A5352" s="30">
        <v>10</v>
      </c>
      <c r="B5352" s="31" t="s">
        <v>2023</v>
      </c>
      <c r="C5352" s="31">
        <v>8</v>
      </c>
      <c r="D5352" s="31" t="s">
        <v>2625</v>
      </c>
      <c r="E5352" s="31">
        <v>3</v>
      </c>
      <c r="F5352" s="31" t="s">
        <v>2687</v>
      </c>
      <c r="G5352" s="31">
        <v>11</v>
      </c>
      <c r="H5352" s="31" t="s">
        <v>33</v>
      </c>
      <c r="I5352" s="31">
        <v>1</v>
      </c>
      <c r="J5352" s="84" t="s">
        <v>34</v>
      </c>
      <c r="K5352" s="98"/>
      <c r="L5352" s="98"/>
      <c r="M5352" s="98"/>
      <c r="N5352" s="83" t="s">
        <v>4012</v>
      </c>
      <c r="O5352" s="98">
        <v>280500</v>
      </c>
      <c r="P5352" s="81"/>
      <c r="Q5352" s="33"/>
      <c r="R5352" s="39" t="s">
        <v>2027</v>
      </c>
    </row>
    <row r="5353" spans="1:18" ht="18" customHeight="1" x14ac:dyDescent="0.15">
      <c r="A5353" s="30">
        <v>10</v>
      </c>
      <c r="B5353" s="31" t="s">
        <v>2023</v>
      </c>
      <c r="C5353" s="31">
        <v>8</v>
      </c>
      <c r="D5353" s="31" t="s">
        <v>2625</v>
      </c>
      <c r="E5353" s="31">
        <v>3</v>
      </c>
      <c r="F5353" s="31" t="s">
        <v>2687</v>
      </c>
      <c r="G5353" s="31">
        <v>11</v>
      </c>
      <c r="H5353" s="31" t="s">
        <v>33</v>
      </c>
      <c r="I5353" s="31">
        <v>1</v>
      </c>
      <c r="J5353" s="84" t="s">
        <v>34</v>
      </c>
      <c r="K5353" s="98"/>
      <c r="L5353" s="98"/>
      <c r="M5353" s="98"/>
      <c r="N5353" s="83" t="s">
        <v>4013</v>
      </c>
      <c r="O5353" s="98">
        <v>59400</v>
      </c>
      <c r="P5353" s="81"/>
      <c r="Q5353" s="33"/>
      <c r="R5353" s="39" t="s">
        <v>2027</v>
      </c>
    </row>
    <row r="5354" spans="1:18" ht="18" customHeight="1" x14ac:dyDescent="0.15">
      <c r="A5354" s="30">
        <v>10</v>
      </c>
      <c r="B5354" s="31" t="s">
        <v>2023</v>
      </c>
      <c r="C5354" s="31">
        <v>8</v>
      </c>
      <c r="D5354" s="31" t="s">
        <v>2625</v>
      </c>
      <c r="E5354" s="31">
        <v>3</v>
      </c>
      <c r="F5354" s="31" t="s">
        <v>2687</v>
      </c>
      <c r="G5354" s="31">
        <v>11</v>
      </c>
      <c r="H5354" s="31" t="s">
        <v>33</v>
      </c>
      <c r="I5354" s="31">
        <v>1</v>
      </c>
      <c r="J5354" s="84" t="s">
        <v>34</v>
      </c>
      <c r="K5354" s="98"/>
      <c r="L5354" s="98"/>
      <c r="M5354" s="98"/>
      <c r="N5354" s="83" t="s">
        <v>4014</v>
      </c>
      <c r="O5354" s="98">
        <v>141900</v>
      </c>
      <c r="P5354" s="81"/>
      <c r="Q5354" s="33"/>
      <c r="R5354" s="39" t="s">
        <v>2027</v>
      </c>
    </row>
    <row r="5355" spans="1:18" ht="18" customHeight="1" x14ac:dyDescent="0.15">
      <c r="A5355" s="30">
        <v>10</v>
      </c>
      <c r="B5355" s="31" t="s">
        <v>2023</v>
      </c>
      <c r="C5355" s="31">
        <v>8</v>
      </c>
      <c r="D5355" s="31" t="s">
        <v>2625</v>
      </c>
      <c r="E5355" s="31">
        <v>3</v>
      </c>
      <c r="F5355" s="31" t="s">
        <v>2687</v>
      </c>
      <c r="G5355" s="31">
        <v>11</v>
      </c>
      <c r="H5355" s="31" t="s">
        <v>33</v>
      </c>
      <c r="I5355" s="31">
        <v>1</v>
      </c>
      <c r="J5355" s="84" t="s">
        <v>34</v>
      </c>
      <c r="K5355" s="98"/>
      <c r="L5355" s="98"/>
      <c r="M5355" s="98"/>
      <c r="N5355" s="83" t="s">
        <v>4015</v>
      </c>
      <c r="O5355" s="98">
        <v>83160</v>
      </c>
      <c r="P5355" s="81"/>
      <c r="Q5355" s="33"/>
      <c r="R5355" s="39" t="s">
        <v>2027</v>
      </c>
    </row>
    <row r="5356" spans="1:18" ht="18" customHeight="1" x14ac:dyDescent="0.15">
      <c r="A5356" s="30">
        <v>10</v>
      </c>
      <c r="B5356" s="31" t="s">
        <v>2023</v>
      </c>
      <c r="C5356" s="31">
        <v>8</v>
      </c>
      <c r="D5356" s="31" t="s">
        <v>2625</v>
      </c>
      <c r="E5356" s="31">
        <v>3</v>
      </c>
      <c r="F5356" s="31" t="s">
        <v>2687</v>
      </c>
      <c r="G5356" s="31">
        <v>11</v>
      </c>
      <c r="H5356" s="31" t="s">
        <v>33</v>
      </c>
      <c r="I5356" s="31">
        <v>1</v>
      </c>
      <c r="J5356" s="84" t="s">
        <v>34</v>
      </c>
      <c r="K5356" s="98"/>
      <c r="L5356" s="98"/>
      <c r="M5356" s="98"/>
      <c r="N5356" s="83" t="s">
        <v>2700</v>
      </c>
      <c r="O5356" s="98">
        <v>21600</v>
      </c>
      <c r="P5356" s="81"/>
      <c r="Q5356" s="33"/>
      <c r="R5356" s="39" t="s">
        <v>2027</v>
      </c>
    </row>
    <row r="5357" spans="1:18" ht="18" customHeight="1" x14ac:dyDescent="0.15">
      <c r="A5357" s="30">
        <v>10</v>
      </c>
      <c r="B5357" s="31" t="s">
        <v>2023</v>
      </c>
      <c r="C5357" s="31">
        <v>8</v>
      </c>
      <c r="D5357" s="31" t="s">
        <v>2625</v>
      </c>
      <c r="E5357" s="31">
        <v>3</v>
      </c>
      <c r="F5357" s="31" t="s">
        <v>2687</v>
      </c>
      <c r="G5357" s="31">
        <v>11</v>
      </c>
      <c r="H5357" s="31" t="s">
        <v>33</v>
      </c>
      <c r="I5357" s="31">
        <v>1</v>
      </c>
      <c r="J5357" s="84" t="s">
        <v>34</v>
      </c>
      <c r="K5357" s="98"/>
      <c r="L5357" s="98"/>
      <c r="M5357" s="98"/>
      <c r="N5357" s="83" t="s">
        <v>4016</v>
      </c>
      <c r="O5357" s="98">
        <v>25740</v>
      </c>
      <c r="P5357" s="81"/>
      <c r="Q5357" s="33"/>
      <c r="R5357" s="39" t="s">
        <v>2027</v>
      </c>
    </row>
    <row r="5358" spans="1:18" ht="18" customHeight="1" x14ac:dyDescent="0.15">
      <c r="A5358" s="30">
        <v>10</v>
      </c>
      <c r="B5358" s="31" t="s">
        <v>2023</v>
      </c>
      <c r="C5358" s="31">
        <v>8</v>
      </c>
      <c r="D5358" s="31" t="s">
        <v>2625</v>
      </c>
      <c r="E5358" s="31">
        <v>3</v>
      </c>
      <c r="F5358" s="31" t="s">
        <v>2687</v>
      </c>
      <c r="G5358" s="31">
        <v>11</v>
      </c>
      <c r="H5358" s="31" t="s">
        <v>33</v>
      </c>
      <c r="I5358" s="31">
        <v>1</v>
      </c>
      <c r="J5358" s="84" t="s">
        <v>34</v>
      </c>
      <c r="K5358" s="98"/>
      <c r="L5358" s="98"/>
      <c r="M5358" s="98"/>
      <c r="N5358" s="83" t="s">
        <v>2701</v>
      </c>
      <c r="O5358" s="98">
        <v>7260</v>
      </c>
      <c r="P5358" s="81"/>
      <c r="Q5358" s="33"/>
      <c r="R5358" s="39" t="s">
        <v>2027</v>
      </c>
    </row>
    <row r="5359" spans="1:18" ht="18" customHeight="1" x14ac:dyDescent="0.15">
      <c r="A5359" s="30">
        <v>10</v>
      </c>
      <c r="B5359" s="31" t="s">
        <v>2023</v>
      </c>
      <c r="C5359" s="31">
        <v>8</v>
      </c>
      <c r="D5359" s="31" t="s">
        <v>2625</v>
      </c>
      <c r="E5359" s="31">
        <v>3</v>
      </c>
      <c r="F5359" s="31" t="s">
        <v>2687</v>
      </c>
      <c r="G5359" s="31">
        <v>11</v>
      </c>
      <c r="H5359" s="31" t="s">
        <v>33</v>
      </c>
      <c r="I5359" s="31">
        <v>1</v>
      </c>
      <c r="J5359" s="84" t="s">
        <v>34</v>
      </c>
      <c r="K5359" s="98"/>
      <c r="L5359" s="98"/>
      <c r="M5359" s="98"/>
      <c r="N5359" s="83" t="s">
        <v>4017</v>
      </c>
      <c r="O5359" s="98">
        <v>8360</v>
      </c>
      <c r="P5359" s="81"/>
      <c r="Q5359" s="33"/>
      <c r="R5359" s="39" t="s">
        <v>2027</v>
      </c>
    </row>
    <row r="5360" spans="1:18" ht="18" customHeight="1" x14ac:dyDescent="0.15">
      <c r="A5360" s="30">
        <v>10</v>
      </c>
      <c r="B5360" s="31" t="s">
        <v>2023</v>
      </c>
      <c r="C5360" s="31">
        <v>8</v>
      </c>
      <c r="D5360" s="31" t="s">
        <v>2625</v>
      </c>
      <c r="E5360" s="31">
        <v>3</v>
      </c>
      <c r="F5360" s="31" t="s">
        <v>2687</v>
      </c>
      <c r="G5360" s="31">
        <v>11</v>
      </c>
      <c r="H5360" s="31" t="s">
        <v>33</v>
      </c>
      <c r="I5360" s="31">
        <v>1</v>
      </c>
      <c r="J5360" s="84" t="s">
        <v>34</v>
      </c>
      <c r="K5360" s="98"/>
      <c r="L5360" s="98"/>
      <c r="M5360" s="98"/>
      <c r="N5360" s="83" t="s">
        <v>4018</v>
      </c>
      <c r="O5360" s="98">
        <v>22170</v>
      </c>
      <c r="P5360" s="81"/>
      <c r="Q5360" s="33"/>
      <c r="R5360" s="39" t="s">
        <v>2027</v>
      </c>
    </row>
    <row r="5361" spans="1:18" ht="18" customHeight="1" x14ac:dyDescent="0.15">
      <c r="A5361" s="30">
        <v>10</v>
      </c>
      <c r="B5361" s="31" t="s">
        <v>2023</v>
      </c>
      <c r="C5361" s="31">
        <v>8</v>
      </c>
      <c r="D5361" s="31" t="s">
        <v>2625</v>
      </c>
      <c r="E5361" s="31">
        <v>3</v>
      </c>
      <c r="F5361" s="31" t="s">
        <v>2687</v>
      </c>
      <c r="G5361" s="31">
        <v>11</v>
      </c>
      <c r="H5361" s="31" t="s">
        <v>33</v>
      </c>
      <c r="I5361" s="31">
        <v>1</v>
      </c>
      <c r="J5361" s="84" t="s">
        <v>34</v>
      </c>
      <c r="K5361" s="98"/>
      <c r="L5361" s="98"/>
      <c r="M5361" s="98"/>
      <c r="N5361" s="83" t="s">
        <v>2702</v>
      </c>
      <c r="O5361" s="98"/>
      <c r="P5361" s="81"/>
      <c r="Q5361" s="33"/>
      <c r="R5361" s="39" t="s">
        <v>2027</v>
      </c>
    </row>
    <row r="5362" spans="1:18" ht="18" customHeight="1" x14ac:dyDescent="0.15">
      <c r="A5362" s="30">
        <v>10</v>
      </c>
      <c r="B5362" s="31" t="s">
        <v>2023</v>
      </c>
      <c r="C5362" s="31">
        <v>8</v>
      </c>
      <c r="D5362" s="31" t="s">
        <v>2625</v>
      </c>
      <c r="E5362" s="31">
        <v>3</v>
      </c>
      <c r="F5362" s="31" t="s">
        <v>2687</v>
      </c>
      <c r="G5362" s="31">
        <v>11</v>
      </c>
      <c r="H5362" s="31" t="s">
        <v>33</v>
      </c>
      <c r="I5362" s="31">
        <v>1</v>
      </c>
      <c r="J5362" s="84" t="s">
        <v>34</v>
      </c>
      <c r="K5362" s="98"/>
      <c r="L5362" s="98"/>
      <c r="M5362" s="98"/>
      <c r="N5362" s="83" t="s">
        <v>2703</v>
      </c>
      <c r="O5362" s="98">
        <v>81000</v>
      </c>
      <c r="P5362" s="81"/>
      <c r="Q5362" s="33"/>
      <c r="R5362" s="39" t="s">
        <v>2027</v>
      </c>
    </row>
    <row r="5363" spans="1:18" ht="18" customHeight="1" x14ac:dyDescent="0.15">
      <c r="A5363" s="30">
        <v>10</v>
      </c>
      <c r="B5363" s="31" t="s">
        <v>2023</v>
      </c>
      <c r="C5363" s="31">
        <v>8</v>
      </c>
      <c r="D5363" s="31" t="s">
        <v>2625</v>
      </c>
      <c r="E5363" s="31">
        <v>3</v>
      </c>
      <c r="F5363" s="31" t="s">
        <v>2687</v>
      </c>
      <c r="G5363" s="31">
        <v>11</v>
      </c>
      <c r="H5363" s="31" t="s">
        <v>33</v>
      </c>
      <c r="I5363" s="31">
        <v>1</v>
      </c>
      <c r="J5363" s="84" t="s">
        <v>34</v>
      </c>
      <c r="K5363" s="98"/>
      <c r="L5363" s="98"/>
      <c r="M5363" s="98"/>
      <c r="N5363" s="83" t="s">
        <v>2704</v>
      </c>
      <c r="O5363" s="98">
        <v>41040</v>
      </c>
      <c r="P5363" s="81"/>
      <c r="Q5363" s="33"/>
      <c r="R5363" s="39" t="s">
        <v>2027</v>
      </c>
    </row>
    <row r="5364" spans="1:18" ht="18" customHeight="1" x14ac:dyDescent="0.15">
      <c r="A5364" s="30">
        <v>10</v>
      </c>
      <c r="B5364" s="31" t="s">
        <v>2023</v>
      </c>
      <c r="C5364" s="31">
        <v>8</v>
      </c>
      <c r="D5364" s="31" t="s">
        <v>2625</v>
      </c>
      <c r="E5364" s="31">
        <v>3</v>
      </c>
      <c r="F5364" s="31" t="s">
        <v>2687</v>
      </c>
      <c r="G5364" s="31">
        <v>11</v>
      </c>
      <c r="H5364" s="31" t="s">
        <v>33</v>
      </c>
      <c r="I5364" s="31">
        <v>1</v>
      </c>
      <c r="J5364" s="84" t="s">
        <v>34</v>
      </c>
      <c r="K5364" s="98"/>
      <c r="L5364" s="98"/>
      <c r="M5364" s="98"/>
      <c r="N5364" s="83" t="s">
        <v>4019</v>
      </c>
      <c r="O5364" s="98">
        <v>143000</v>
      </c>
      <c r="P5364" s="81"/>
      <c r="Q5364" s="33"/>
      <c r="R5364" s="39" t="s">
        <v>2027</v>
      </c>
    </row>
    <row r="5365" spans="1:18" ht="18" customHeight="1" x14ac:dyDescent="0.15">
      <c r="A5365" s="30">
        <v>10</v>
      </c>
      <c r="B5365" s="31" t="s">
        <v>2023</v>
      </c>
      <c r="C5365" s="31">
        <v>8</v>
      </c>
      <c r="D5365" s="31" t="s">
        <v>2625</v>
      </c>
      <c r="E5365" s="31">
        <v>3</v>
      </c>
      <c r="F5365" s="31" t="s">
        <v>2687</v>
      </c>
      <c r="G5365" s="31">
        <v>11</v>
      </c>
      <c r="H5365" s="31" t="s">
        <v>33</v>
      </c>
      <c r="I5365" s="31">
        <v>1</v>
      </c>
      <c r="J5365" s="84" t="s">
        <v>34</v>
      </c>
      <c r="K5365" s="98"/>
      <c r="L5365" s="98"/>
      <c r="M5365" s="98"/>
      <c r="N5365" s="83" t="s">
        <v>4020</v>
      </c>
      <c r="O5365" s="98">
        <v>17600</v>
      </c>
      <c r="P5365" s="81"/>
      <c r="Q5365" s="33"/>
      <c r="R5365" s="39" t="s">
        <v>2027</v>
      </c>
    </row>
    <row r="5366" spans="1:18" ht="18" customHeight="1" x14ac:dyDescent="0.15">
      <c r="A5366" s="30">
        <v>10</v>
      </c>
      <c r="B5366" s="31" t="s">
        <v>2023</v>
      </c>
      <c r="C5366" s="31">
        <v>8</v>
      </c>
      <c r="D5366" s="31" t="s">
        <v>2625</v>
      </c>
      <c r="E5366" s="31">
        <v>3</v>
      </c>
      <c r="F5366" s="31" t="s">
        <v>2687</v>
      </c>
      <c r="G5366" s="31">
        <v>11</v>
      </c>
      <c r="H5366" s="31" t="s">
        <v>33</v>
      </c>
      <c r="I5366" s="31">
        <v>1</v>
      </c>
      <c r="J5366" s="84" t="s">
        <v>34</v>
      </c>
      <c r="K5366" s="98"/>
      <c r="L5366" s="98"/>
      <c r="M5366" s="98"/>
      <c r="N5366" s="83" t="s">
        <v>2705</v>
      </c>
      <c r="O5366" s="98"/>
      <c r="P5366" s="81"/>
      <c r="Q5366" s="33"/>
      <c r="R5366" s="39" t="s">
        <v>2027</v>
      </c>
    </row>
    <row r="5367" spans="1:18" ht="18" customHeight="1" x14ac:dyDescent="0.15">
      <c r="A5367" s="30">
        <v>10</v>
      </c>
      <c r="B5367" s="31" t="s">
        <v>2023</v>
      </c>
      <c r="C5367" s="31">
        <v>8</v>
      </c>
      <c r="D5367" s="31" t="s">
        <v>2625</v>
      </c>
      <c r="E5367" s="31">
        <v>3</v>
      </c>
      <c r="F5367" s="31" t="s">
        <v>2687</v>
      </c>
      <c r="G5367" s="31">
        <v>11</v>
      </c>
      <c r="H5367" s="31" t="s">
        <v>33</v>
      </c>
      <c r="I5367" s="31">
        <v>1</v>
      </c>
      <c r="J5367" s="84" t="s">
        <v>34</v>
      </c>
      <c r="K5367" s="98"/>
      <c r="L5367" s="98"/>
      <c r="M5367" s="98"/>
      <c r="N5367" s="83" t="s">
        <v>2706</v>
      </c>
      <c r="O5367" s="98">
        <v>37888</v>
      </c>
      <c r="P5367" s="81"/>
      <c r="Q5367" s="33"/>
      <c r="R5367" s="39" t="s">
        <v>2027</v>
      </c>
    </row>
    <row r="5368" spans="1:18" ht="18" customHeight="1" x14ac:dyDescent="0.15">
      <c r="A5368" s="30">
        <v>10</v>
      </c>
      <c r="B5368" s="31" t="s">
        <v>2023</v>
      </c>
      <c r="C5368" s="31">
        <v>8</v>
      </c>
      <c r="D5368" s="31" t="s">
        <v>2625</v>
      </c>
      <c r="E5368" s="31">
        <v>3</v>
      </c>
      <c r="F5368" s="31" t="s">
        <v>2687</v>
      </c>
      <c r="G5368" s="31">
        <v>11</v>
      </c>
      <c r="H5368" s="31" t="s">
        <v>33</v>
      </c>
      <c r="I5368" s="31">
        <v>1</v>
      </c>
      <c r="J5368" s="84" t="s">
        <v>34</v>
      </c>
      <c r="K5368" s="98"/>
      <c r="L5368" s="98"/>
      <c r="M5368" s="98"/>
      <c r="N5368" s="83" t="s">
        <v>4021</v>
      </c>
      <c r="O5368" s="98">
        <v>84000</v>
      </c>
      <c r="P5368" s="81"/>
      <c r="Q5368" s="33"/>
      <c r="R5368" s="39" t="s">
        <v>2027</v>
      </c>
    </row>
    <row r="5369" spans="1:18" ht="18" customHeight="1" x14ac:dyDescent="0.15">
      <c r="A5369" s="30">
        <v>10</v>
      </c>
      <c r="B5369" s="31" t="s">
        <v>2023</v>
      </c>
      <c r="C5369" s="31">
        <v>8</v>
      </c>
      <c r="D5369" s="31" t="s">
        <v>2625</v>
      </c>
      <c r="E5369" s="31">
        <v>3</v>
      </c>
      <c r="F5369" s="31" t="s">
        <v>2687</v>
      </c>
      <c r="G5369" s="31">
        <v>11</v>
      </c>
      <c r="H5369" s="31" t="s">
        <v>33</v>
      </c>
      <c r="I5369" s="31">
        <v>1</v>
      </c>
      <c r="J5369" s="84" t="s">
        <v>34</v>
      </c>
      <c r="K5369" s="98"/>
      <c r="L5369" s="98"/>
      <c r="M5369" s="98"/>
      <c r="N5369" s="83" t="s">
        <v>2707</v>
      </c>
      <c r="O5369" s="98">
        <v>33000</v>
      </c>
      <c r="P5369" s="81"/>
      <c r="Q5369" s="33"/>
      <c r="R5369" s="39" t="s">
        <v>2027</v>
      </c>
    </row>
    <row r="5370" spans="1:18" ht="18" customHeight="1" x14ac:dyDescent="0.15">
      <c r="A5370" s="30">
        <v>10</v>
      </c>
      <c r="B5370" s="31" t="s">
        <v>2023</v>
      </c>
      <c r="C5370" s="31">
        <v>8</v>
      </c>
      <c r="D5370" s="31" t="s">
        <v>2625</v>
      </c>
      <c r="E5370" s="31">
        <v>3</v>
      </c>
      <c r="F5370" s="31" t="s">
        <v>2687</v>
      </c>
      <c r="G5370" s="31">
        <v>11</v>
      </c>
      <c r="H5370" s="31" t="s">
        <v>33</v>
      </c>
      <c r="I5370" s="31">
        <v>1</v>
      </c>
      <c r="J5370" s="84" t="s">
        <v>34</v>
      </c>
      <c r="K5370" s="98"/>
      <c r="L5370" s="98"/>
      <c r="M5370" s="98"/>
      <c r="N5370" s="83" t="s">
        <v>2708</v>
      </c>
      <c r="O5370" s="98">
        <v>38473</v>
      </c>
      <c r="P5370" s="81"/>
      <c r="Q5370" s="33"/>
      <c r="R5370" s="39" t="s">
        <v>2027</v>
      </c>
    </row>
    <row r="5371" spans="1:18" ht="18" customHeight="1" x14ac:dyDescent="0.15">
      <c r="A5371" s="30">
        <v>10</v>
      </c>
      <c r="B5371" s="31" t="s">
        <v>2023</v>
      </c>
      <c r="C5371" s="31">
        <v>8</v>
      </c>
      <c r="D5371" s="31" t="s">
        <v>2625</v>
      </c>
      <c r="E5371" s="31">
        <v>3</v>
      </c>
      <c r="F5371" s="31" t="s">
        <v>2687</v>
      </c>
      <c r="G5371" s="31">
        <v>11</v>
      </c>
      <c r="H5371" s="31" t="s">
        <v>33</v>
      </c>
      <c r="I5371" s="31">
        <v>1</v>
      </c>
      <c r="J5371" s="84" t="s">
        <v>34</v>
      </c>
      <c r="K5371" s="98"/>
      <c r="L5371" s="98"/>
      <c r="M5371" s="98"/>
      <c r="N5371" s="83" t="s">
        <v>2709</v>
      </c>
      <c r="O5371" s="98">
        <v>12500</v>
      </c>
      <c r="P5371" s="81"/>
      <c r="Q5371" s="33"/>
      <c r="R5371" s="39" t="s">
        <v>2027</v>
      </c>
    </row>
    <row r="5372" spans="1:18" ht="18" customHeight="1" x14ac:dyDescent="0.15">
      <c r="A5372" s="30">
        <v>10</v>
      </c>
      <c r="B5372" s="31" t="s">
        <v>2023</v>
      </c>
      <c r="C5372" s="31">
        <v>8</v>
      </c>
      <c r="D5372" s="31" t="s">
        <v>2625</v>
      </c>
      <c r="E5372" s="31">
        <v>3</v>
      </c>
      <c r="F5372" s="31" t="s">
        <v>2687</v>
      </c>
      <c r="G5372" s="31">
        <v>11</v>
      </c>
      <c r="H5372" s="31" t="s">
        <v>33</v>
      </c>
      <c r="I5372" s="31">
        <v>1</v>
      </c>
      <c r="J5372" s="84" t="s">
        <v>34</v>
      </c>
      <c r="K5372" s="98"/>
      <c r="L5372" s="98"/>
      <c r="M5372" s="98"/>
      <c r="N5372" s="83" t="s">
        <v>2710</v>
      </c>
      <c r="O5372" s="98">
        <v>45000</v>
      </c>
      <c r="P5372" s="81"/>
      <c r="Q5372" s="33"/>
      <c r="R5372" s="39" t="s">
        <v>2027</v>
      </c>
    </row>
    <row r="5373" spans="1:18" ht="18" customHeight="1" x14ac:dyDescent="0.15">
      <c r="A5373" s="30">
        <v>10</v>
      </c>
      <c r="B5373" s="31" t="s">
        <v>2023</v>
      </c>
      <c r="C5373" s="31">
        <v>8</v>
      </c>
      <c r="D5373" s="31" t="s">
        <v>2625</v>
      </c>
      <c r="E5373" s="31">
        <v>3</v>
      </c>
      <c r="F5373" s="31" t="s">
        <v>2687</v>
      </c>
      <c r="G5373" s="31">
        <v>11</v>
      </c>
      <c r="H5373" s="31" t="s">
        <v>33</v>
      </c>
      <c r="I5373" s="32">
        <v>2</v>
      </c>
      <c r="J5373" s="83" t="s">
        <v>46</v>
      </c>
      <c r="K5373" s="98">
        <v>2810</v>
      </c>
      <c r="L5373" s="98">
        <v>1795</v>
      </c>
      <c r="M5373" s="98">
        <f>K5373-L5373</f>
        <v>1015</v>
      </c>
      <c r="N5373" s="83" t="s">
        <v>4022</v>
      </c>
      <c r="O5373" s="98">
        <v>2073600</v>
      </c>
      <c r="P5373" s="81"/>
      <c r="Q5373" s="33"/>
      <c r="R5373" s="39" t="s">
        <v>2027</v>
      </c>
    </row>
    <row r="5374" spans="1:18" ht="18" customHeight="1" x14ac:dyDescent="0.15">
      <c r="A5374" s="30">
        <v>10</v>
      </c>
      <c r="B5374" s="31" t="s">
        <v>2023</v>
      </c>
      <c r="C5374" s="31">
        <v>8</v>
      </c>
      <c r="D5374" s="31" t="s">
        <v>2625</v>
      </c>
      <c r="E5374" s="31">
        <v>3</v>
      </c>
      <c r="F5374" s="31" t="s">
        <v>2687</v>
      </c>
      <c r="G5374" s="31">
        <v>11</v>
      </c>
      <c r="H5374" s="31" t="s">
        <v>33</v>
      </c>
      <c r="I5374" s="31">
        <v>2</v>
      </c>
      <c r="J5374" s="84" t="s">
        <v>46</v>
      </c>
      <c r="K5374" s="98"/>
      <c r="L5374" s="98"/>
      <c r="M5374" s="98"/>
      <c r="N5374" s="83" t="s">
        <v>4023</v>
      </c>
      <c r="O5374" s="98">
        <v>208320</v>
      </c>
      <c r="P5374" s="81"/>
      <c r="Q5374" s="33"/>
      <c r="R5374" s="39" t="s">
        <v>2027</v>
      </c>
    </row>
    <row r="5375" spans="1:18" ht="18" customHeight="1" x14ac:dyDescent="0.15">
      <c r="A5375" s="30">
        <v>10</v>
      </c>
      <c r="B5375" s="31" t="s">
        <v>2023</v>
      </c>
      <c r="C5375" s="31">
        <v>8</v>
      </c>
      <c r="D5375" s="31" t="s">
        <v>2625</v>
      </c>
      <c r="E5375" s="31">
        <v>3</v>
      </c>
      <c r="F5375" s="31" t="s">
        <v>2687</v>
      </c>
      <c r="G5375" s="31">
        <v>11</v>
      </c>
      <c r="H5375" s="31" t="s">
        <v>33</v>
      </c>
      <c r="I5375" s="31">
        <v>2</v>
      </c>
      <c r="J5375" s="84" t="s">
        <v>46</v>
      </c>
      <c r="K5375" s="98"/>
      <c r="L5375" s="98"/>
      <c r="M5375" s="98"/>
      <c r="N5375" s="83" t="s">
        <v>4024</v>
      </c>
      <c r="O5375" s="98">
        <v>451200</v>
      </c>
      <c r="P5375" s="81"/>
      <c r="Q5375" s="33"/>
      <c r="R5375" s="39" t="s">
        <v>2027</v>
      </c>
    </row>
    <row r="5376" spans="1:18" ht="18" customHeight="1" x14ac:dyDescent="0.15">
      <c r="A5376" s="30">
        <v>10</v>
      </c>
      <c r="B5376" s="31" t="s">
        <v>2023</v>
      </c>
      <c r="C5376" s="31">
        <v>8</v>
      </c>
      <c r="D5376" s="31" t="s">
        <v>2625</v>
      </c>
      <c r="E5376" s="31">
        <v>3</v>
      </c>
      <c r="F5376" s="31" t="s">
        <v>2687</v>
      </c>
      <c r="G5376" s="31">
        <v>11</v>
      </c>
      <c r="H5376" s="31" t="s">
        <v>33</v>
      </c>
      <c r="I5376" s="31">
        <v>2</v>
      </c>
      <c r="J5376" s="84" t="s">
        <v>46</v>
      </c>
      <c r="K5376" s="98"/>
      <c r="L5376" s="98"/>
      <c r="M5376" s="98"/>
      <c r="N5376" s="83" t="s">
        <v>4025</v>
      </c>
      <c r="O5376" s="98">
        <v>76725</v>
      </c>
      <c r="P5376" s="81"/>
      <c r="Q5376" s="33"/>
      <c r="R5376" s="39" t="s">
        <v>2027</v>
      </c>
    </row>
    <row r="5377" spans="1:18" ht="18" customHeight="1" x14ac:dyDescent="0.15">
      <c r="A5377" s="30">
        <v>10</v>
      </c>
      <c r="B5377" s="31" t="s">
        <v>2023</v>
      </c>
      <c r="C5377" s="31">
        <v>8</v>
      </c>
      <c r="D5377" s="31" t="s">
        <v>2625</v>
      </c>
      <c r="E5377" s="31">
        <v>3</v>
      </c>
      <c r="F5377" s="31" t="s">
        <v>2687</v>
      </c>
      <c r="G5377" s="31">
        <v>11</v>
      </c>
      <c r="H5377" s="31" t="s">
        <v>33</v>
      </c>
      <c r="I5377" s="32">
        <v>3</v>
      </c>
      <c r="J5377" s="83" t="s">
        <v>35</v>
      </c>
      <c r="K5377" s="98">
        <v>9</v>
      </c>
      <c r="L5377" s="98">
        <v>9</v>
      </c>
      <c r="M5377" s="98">
        <f>K5377-L5377</f>
        <v>0</v>
      </c>
      <c r="N5377" s="83" t="s">
        <v>4026</v>
      </c>
      <c r="O5377" s="98">
        <v>5060</v>
      </c>
      <c r="P5377" s="81"/>
      <c r="Q5377" s="33"/>
      <c r="R5377" s="39" t="s">
        <v>2027</v>
      </c>
    </row>
    <row r="5378" spans="1:18" ht="18" customHeight="1" x14ac:dyDescent="0.15">
      <c r="A5378" s="30">
        <v>10</v>
      </c>
      <c r="B5378" s="31" t="s">
        <v>2023</v>
      </c>
      <c r="C5378" s="31">
        <v>8</v>
      </c>
      <c r="D5378" s="31" t="s">
        <v>2625</v>
      </c>
      <c r="E5378" s="31">
        <v>3</v>
      </c>
      <c r="F5378" s="31" t="s">
        <v>2687</v>
      </c>
      <c r="G5378" s="31">
        <v>11</v>
      </c>
      <c r="H5378" s="31" t="s">
        <v>33</v>
      </c>
      <c r="I5378" s="31">
        <v>3</v>
      </c>
      <c r="J5378" s="84" t="s">
        <v>35</v>
      </c>
      <c r="K5378" s="98"/>
      <c r="L5378" s="98"/>
      <c r="M5378" s="98"/>
      <c r="N5378" s="83" t="s">
        <v>2711</v>
      </c>
      <c r="O5378" s="98">
        <v>3000</v>
      </c>
      <c r="P5378" s="81"/>
      <c r="Q5378" s="33"/>
      <c r="R5378" s="39" t="s">
        <v>2027</v>
      </c>
    </row>
    <row r="5379" spans="1:18" ht="18" customHeight="1" x14ac:dyDescent="0.15">
      <c r="A5379" s="30">
        <v>10</v>
      </c>
      <c r="B5379" s="31" t="s">
        <v>2023</v>
      </c>
      <c r="C5379" s="31">
        <v>8</v>
      </c>
      <c r="D5379" s="31" t="s">
        <v>2625</v>
      </c>
      <c r="E5379" s="31">
        <v>3</v>
      </c>
      <c r="F5379" s="31" t="s">
        <v>2687</v>
      </c>
      <c r="G5379" s="31">
        <v>11</v>
      </c>
      <c r="H5379" s="31" t="s">
        <v>33</v>
      </c>
      <c r="I5379" s="32">
        <v>5</v>
      </c>
      <c r="J5379" s="83" t="s">
        <v>47</v>
      </c>
      <c r="K5379" s="98">
        <v>3564</v>
      </c>
      <c r="L5379" s="98">
        <v>3420</v>
      </c>
      <c r="M5379" s="98">
        <f>K5379-L5379</f>
        <v>144</v>
      </c>
      <c r="N5379" s="83" t="s">
        <v>4027</v>
      </c>
      <c r="O5379" s="98">
        <v>1380000</v>
      </c>
      <c r="P5379" s="81"/>
      <c r="Q5379" s="33"/>
      <c r="R5379" s="39" t="s">
        <v>2027</v>
      </c>
    </row>
    <row r="5380" spans="1:18" ht="18" customHeight="1" x14ac:dyDescent="0.15">
      <c r="A5380" s="30">
        <v>10</v>
      </c>
      <c r="B5380" s="31" t="s">
        <v>2023</v>
      </c>
      <c r="C5380" s="31">
        <v>8</v>
      </c>
      <c r="D5380" s="31" t="s">
        <v>2625</v>
      </c>
      <c r="E5380" s="31">
        <v>3</v>
      </c>
      <c r="F5380" s="31" t="s">
        <v>2687</v>
      </c>
      <c r="G5380" s="31">
        <v>11</v>
      </c>
      <c r="H5380" s="31" t="s">
        <v>33</v>
      </c>
      <c r="I5380" s="31">
        <v>5</v>
      </c>
      <c r="J5380" s="84" t="s">
        <v>47</v>
      </c>
      <c r="K5380" s="98"/>
      <c r="L5380" s="98"/>
      <c r="M5380" s="98"/>
      <c r="N5380" s="83" t="s">
        <v>4028</v>
      </c>
      <c r="O5380" s="98">
        <v>2184000</v>
      </c>
      <c r="P5380" s="81"/>
      <c r="Q5380" s="33"/>
      <c r="R5380" s="39" t="s">
        <v>2027</v>
      </c>
    </row>
    <row r="5381" spans="1:18" ht="18" customHeight="1" x14ac:dyDescent="0.15">
      <c r="A5381" s="30">
        <v>10</v>
      </c>
      <c r="B5381" s="31" t="s">
        <v>2023</v>
      </c>
      <c r="C5381" s="31">
        <v>8</v>
      </c>
      <c r="D5381" s="31" t="s">
        <v>2625</v>
      </c>
      <c r="E5381" s="31">
        <v>3</v>
      </c>
      <c r="F5381" s="31" t="s">
        <v>2687</v>
      </c>
      <c r="G5381" s="31">
        <v>11</v>
      </c>
      <c r="H5381" s="31" t="s">
        <v>33</v>
      </c>
      <c r="I5381" s="32">
        <v>6</v>
      </c>
      <c r="J5381" s="83" t="s">
        <v>48</v>
      </c>
      <c r="K5381" s="98">
        <v>711</v>
      </c>
      <c r="L5381" s="98">
        <v>500</v>
      </c>
      <c r="M5381" s="98">
        <f>K5381-L5381</f>
        <v>211</v>
      </c>
      <c r="N5381" s="83" t="s">
        <v>2712</v>
      </c>
      <c r="O5381" s="98">
        <v>500000</v>
      </c>
      <c r="P5381" s="81"/>
      <c r="Q5381" s="33"/>
      <c r="R5381" s="39" t="s">
        <v>2027</v>
      </c>
    </row>
    <row r="5382" spans="1:18" ht="18" customHeight="1" x14ac:dyDescent="0.15">
      <c r="A5382" s="30">
        <v>10</v>
      </c>
      <c r="B5382" s="31" t="s">
        <v>2023</v>
      </c>
      <c r="C5382" s="31">
        <v>8</v>
      </c>
      <c r="D5382" s="31" t="s">
        <v>2625</v>
      </c>
      <c r="E5382" s="31">
        <v>3</v>
      </c>
      <c r="F5382" s="31" t="s">
        <v>2687</v>
      </c>
      <c r="G5382" s="31">
        <v>11</v>
      </c>
      <c r="H5382" s="31" t="s">
        <v>33</v>
      </c>
      <c r="I5382" s="31">
        <v>6</v>
      </c>
      <c r="J5382" s="84" t="s">
        <v>48</v>
      </c>
      <c r="K5382" s="98"/>
      <c r="L5382" s="98"/>
      <c r="M5382" s="98"/>
      <c r="N5382" s="83" t="s">
        <v>2713</v>
      </c>
      <c r="O5382" s="98">
        <v>210650</v>
      </c>
      <c r="P5382" s="81"/>
      <c r="Q5382" s="33"/>
      <c r="R5382" s="39" t="s">
        <v>2027</v>
      </c>
    </row>
    <row r="5383" spans="1:18" ht="18" customHeight="1" x14ac:dyDescent="0.15">
      <c r="A5383" s="30">
        <v>10</v>
      </c>
      <c r="B5383" s="31" t="s">
        <v>2023</v>
      </c>
      <c r="C5383" s="31">
        <v>8</v>
      </c>
      <c r="D5383" s="31" t="s">
        <v>2625</v>
      </c>
      <c r="E5383" s="31">
        <v>3</v>
      </c>
      <c r="F5383" s="31" t="s">
        <v>2687</v>
      </c>
      <c r="G5383" s="31">
        <v>11</v>
      </c>
      <c r="H5383" s="31" t="s">
        <v>33</v>
      </c>
      <c r="I5383" s="32">
        <v>7</v>
      </c>
      <c r="J5383" s="83" t="s">
        <v>1148</v>
      </c>
      <c r="K5383" s="98">
        <v>29930</v>
      </c>
      <c r="L5383" s="98">
        <v>30142</v>
      </c>
      <c r="M5383" s="98">
        <f>K5383-L5383</f>
        <v>-212</v>
      </c>
      <c r="N5383" s="83" t="s">
        <v>4029</v>
      </c>
      <c r="O5383" s="98">
        <v>15163900</v>
      </c>
      <c r="P5383" s="81"/>
      <c r="Q5383" s="33"/>
      <c r="R5383" s="39" t="s">
        <v>2027</v>
      </c>
    </row>
    <row r="5384" spans="1:18" ht="18" customHeight="1" x14ac:dyDescent="0.15">
      <c r="A5384" s="30">
        <v>10</v>
      </c>
      <c r="B5384" s="31" t="s">
        <v>2023</v>
      </c>
      <c r="C5384" s="31">
        <v>8</v>
      </c>
      <c r="D5384" s="31" t="s">
        <v>2625</v>
      </c>
      <c r="E5384" s="31">
        <v>3</v>
      </c>
      <c r="F5384" s="31" t="s">
        <v>2687</v>
      </c>
      <c r="G5384" s="31">
        <v>11</v>
      </c>
      <c r="H5384" s="31" t="s">
        <v>33</v>
      </c>
      <c r="I5384" s="31">
        <v>7</v>
      </c>
      <c r="J5384" s="84" t="s">
        <v>1148</v>
      </c>
      <c r="K5384" s="98"/>
      <c r="L5384" s="98"/>
      <c r="M5384" s="98"/>
      <c r="N5384" s="83" t="s">
        <v>4030</v>
      </c>
      <c r="O5384" s="98">
        <v>9477288</v>
      </c>
      <c r="P5384" s="81"/>
      <c r="Q5384" s="33"/>
      <c r="R5384" s="39" t="s">
        <v>2027</v>
      </c>
    </row>
    <row r="5385" spans="1:18" ht="18" customHeight="1" x14ac:dyDescent="0.15">
      <c r="A5385" s="30">
        <v>10</v>
      </c>
      <c r="B5385" s="31" t="s">
        <v>2023</v>
      </c>
      <c r="C5385" s="31">
        <v>8</v>
      </c>
      <c r="D5385" s="31" t="s">
        <v>2625</v>
      </c>
      <c r="E5385" s="31">
        <v>3</v>
      </c>
      <c r="F5385" s="31" t="s">
        <v>2687</v>
      </c>
      <c r="G5385" s="31">
        <v>11</v>
      </c>
      <c r="H5385" s="31" t="s">
        <v>33</v>
      </c>
      <c r="I5385" s="31">
        <v>7</v>
      </c>
      <c r="J5385" s="84" t="s">
        <v>1148</v>
      </c>
      <c r="K5385" s="98"/>
      <c r="L5385" s="98"/>
      <c r="M5385" s="98"/>
      <c r="N5385" s="83" t="s">
        <v>4031</v>
      </c>
      <c r="O5385" s="98">
        <v>2796800</v>
      </c>
      <c r="P5385" s="81"/>
      <c r="Q5385" s="33"/>
      <c r="R5385" s="39" t="s">
        <v>2027</v>
      </c>
    </row>
    <row r="5386" spans="1:18" ht="18" customHeight="1" x14ac:dyDescent="0.15">
      <c r="A5386" s="30">
        <v>10</v>
      </c>
      <c r="B5386" s="31" t="s">
        <v>2023</v>
      </c>
      <c r="C5386" s="31">
        <v>8</v>
      </c>
      <c r="D5386" s="31" t="s">
        <v>2625</v>
      </c>
      <c r="E5386" s="31">
        <v>3</v>
      </c>
      <c r="F5386" s="31" t="s">
        <v>2687</v>
      </c>
      <c r="G5386" s="31">
        <v>11</v>
      </c>
      <c r="H5386" s="31" t="s">
        <v>33</v>
      </c>
      <c r="I5386" s="31">
        <v>7</v>
      </c>
      <c r="J5386" s="84" t="s">
        <v>1148</v>
      </c>
      <c r="K5386" s="98"/>
      <c r="L5386" s="98"/>
      <c r="M5386" s="98"/>
      <c r="N5386" s="83" t="s">
        <v>4032</v>
      </c>
      <c r="O5386" s="98">
        <v>1905228</v>
      </c>
      <c r="P5386" s="81"/>
      <c r="Q5386" s="33"/>
      <c r="R5386" s="39" t="s">
        <v>2027</v>
      </c>
    </row>
    <row r="5387" spans="1:18" ht="18" customHeight="1" x14ac:dyDescent="0.15">
      <c r="A5387" s="30">
        <v>10</v>
      </c>
      <c r="B5387" s="31" t="s">
        <v>2023</v>
      </c>
      <c r="C5387" s="31">
        <v>8</v>
      </c>
      <c r="D5387" s="31" t="s">
        <v>2625</v>
      </c>
      <c r="E5387" s="31">
        <v>3</v>
      </c>
      <c r="F5387" s="31" t="s">
        <v>2687</v>
      </c>
      <c r="G5387" s="31">
        <v>11</v>
      </c>
      <c r="H5387" s="31" t="s">
        <v>33</v>
      </c>
      <c r="I5387" s="31">
        <v>7</v>
      </c>
      <c r="J5387" s="84" t="s">
        <v>1148</v>
      </c>
      <c r="K5387" s="98"/>
      <c r="L5387" s="98"/>
      <c r="M5387" s="98"/>
      <c r="N5387" s="83" t="s">
        <v>4033</v>
      </c>
      <c r="O5387" s="98">
        <v>269100</v>
      </c>
      <c r="P5387" s="81"/>
      <c r="Q5387" s="33"/>
      <c r="R5387" s="39" t="s">
        <v>2027</v>
      </c>
    </row>
    <row r="5388" spans="1:18" ht="18" customHeight="1" x14ac:dyDescent="0.15">
      <c r="A5388" s="30">
        <v>10</v>
      </c>
      <c r="B5388" s="31" t="s">
        <v>2023</v>
      </c>
      <c r="C5388" s="31">
        <v>8</v>
      </c>
      <c r="D5388" s="31" t="s">
        <v>2625</v>
      </c>
      <c r="E5388" s="31">
        <v>3</v>
      </c>
      <c r="F5388" s="31" t="s">
        <v>2687</v>
      </c>
      <c r="G5388" s="31">
        <v>11</v>
      </c>
      <c r="H5388" s="31" t="s">
        <v>33</v>
      </c>
      <c r="I5388" s="31">
        <v>7</v>
      </c>
      <c r="J5388" s="84" t="s">
        <v>1148</v>
      </c>
      <c r="K5388" s="98"/>
      <c r="L5388" s="98"/>
      <c r="M5388" s="98"/>
      <c r="N5388" s="83" t="s">
        <v>4034</v>
      </c>
      <c r="O5388" s="98">
        <v>98670</v>
      </c>
      <c r="P5388" s="81"/>
      <c r="Q5388" s="33"/>
      <c r="R5388" s="39" t="s">
        <v>2027</v>
      </c>
    </row>
    <row r="5389" spans="1:18" ht="18" customHeight="1" x14ac:dyDescent="0.15">
      <c r="A5389" s="30">
        <v>10</v>
      </c>
      <c r="B5389" s="31" t="s">
        <v>2023</v>
      </c>
      <c r="C5389" s="31">
        <v>8</v>
      </c>
      <c r="D5389" s="31" t="s">
        <v>2625</v>
      </c>
      <c r="E5389" s="31">
        <v>3</v>
      </c>
      <c r="F5389" s="31" t="s">
        <v>2687</v>
      </c>
      <c r="G5389" s="31">
        <v>11</v>
      </c>
      <c r="H5389" s="31" t="s">
        <v>33</v>
      </c>
      <c r="I5389" s="31">
        <v>7</v>
      </c>
      <c r="J5389" s="84" t="s">
        <v>1148</v>
      </c>
      <c r="K5389" s="98"/>
      <c r="L5389" s="98"/>
      <c r="M5389" s="98"/>
      <c r="N5389" s="83" t="s">
        <v>4035</v>
      </c>
      <c r="O5389" s="98">
        <v>124200</v>
      </c>
      <c r="P5389" s="81"/>
      <c r="Q5389" s="33"/>
      <c r="R5389" s="39" t="s">
        <v>2027</v>
      </c>
    </row>
    <row r="5390" spans="1:18" ht="18" customHeight="1" x14ac:dyDescent="0.15">
      <c r="A5390" s="30">
        <v>10</v>
      </c>
      <c r="B5390" s="31" t="s">
        <v>2023</v>
      </c>
      <c r="C5390" s="31">
        <v>8</v>
      </c>
      <c r="D5390" s="31" t="s">
        <v>2625</v>
      </c>
      <c r="E5390" s="31">
        <v>3</v>
      </c>
      <c r="F5390" s="31" t="s">
        <v>2687</v>
      </c>
      <c r="G5390" s="31">
        <v>11</v>
      </c>
      <c r="H5390" s="31" t="s">
        <v>33</v>
      </c>
      <c r="I5390" s="31">
        <v>7</v>
      </c>
      <c r="J5390" s="84" t="s">
        <v>1148</v>
      </c>
      <c r="K5390" s="98"/>
      <c r="L5390" s="98"/>
      <c r="M5390" s="98"/>
      <c r="N5390" s="83" t="s">
        <v>2714</v>
      </c>
      <c r="O5390" s="98"/>
      <c r="P5390" s="81"/>
      <c r="Q5390" s="33"/>
      <c r="R5390" s="39" t="s">
        <v>2027</v>
      </c>
    </row>
    <row r="5391" spans="1:18" ht="18" customHeight="1" x14ac:dyDescent="0.15">
      <c r="A5391" s="30">
        <v>10</v>
      </c>
      <c r="B5391" s="31" t="s">
        <v>2023</v>
      </c>
      <c r="C5391" s="31">
        <v>8</v>
      </c>
      <c r="D5391" s="31" t="s">
        <v>2625</v>
      </c>
      <c r="E5391" s="31">
        <v>3</v>
      </c>
      <c r="F5391" s="31" t="s">
        <v>2687</v>
      </c>
      <c r="G5391" s="31">
        <v>11</v>
      </c>
      <c r="H5391" s="31" t="s">
        <v>33</v>
      </c>
      <c r="I5391" s="31">
        <v>7</v>
      </c>
      <c r="J5391" s="84" t="s">
        <v>1148</v>
      </c>
      <c r="K5391" s="98"/>
      <c r="L5391" s="98"/>
      <c r="M5391" s="98"/>
      <c r="N5391" s="83" t="s">
        <v>4036</v>
      </c>
      <c r="O5391" s="98">
        <v>22770</v>
      </c>
      <c r="P5391" s="81"/>
      <c r="Q5391" s="33"/>
      <c r="R5391" s="39" t="s">
        <v>2027</v>
      </c>
    </row>
    <row r="5392" spans="1:18" ht="18" customHeight="1" x14ac:dyDescent="0.15">
      <c r="A5392" s="30">
        <v>10</v>
      </c>
      <c r="B5392" s="31" t="s">
        <v>2023</v>
      </c>
      <c r="C5392" s="31">
        <v>8</v>
      </c>
      <c r="D5392" s="31" t="s">
        <v>2625</v>
      </c>
      <c r="E5392" s="31">
        <v>3</v>
      </c>
      <c r="F5392" s="31" t="s">
        <v>2687</v>
      </c>
      <c r="G5392" s="31">
        <v>11</v>
      </c>
      <c r="H5392" s="31" t="s">
        <v>33</v>
      </c>
      <c r="I5392" s="31">
        <v>7</v>
      </c>
      <c r="J5392" s="84" t="s">
        <v>1148</v>
      </c>
      <c r="K5392" s="98"/>
      <c r="L5392" s="98"/>
      <c r="M5392" s="98"/>
      <c r="N5392" s="83" t="s">
        <v>4037</v>
      </c>
      <c r="O5392" s="98">
        <v>72000</v>
      </c>
      <c r="P5392" s="81"/>
      <c r="Q5392" s="33"/>
      <c r="R5392" s="39" t="s">
        <v>2027</v>
      </c>
    </row>
    <row r="5393" spans="1:18" ht="18" customHeight="1" x14ac:dyDescent="0.15">
      <c r="A5393" s="30">
        <v>10</v>
      </c>
      <c r="B5393" s="31" t="s">
        <v>2023</v>
      </c>
      <c r="C5393" s="31">
        <v>8</v>
      </c>
      <c r="D5393" s="31" t="s">
        <v>2625</v>
      </c>
      <c r="E5393" s="31">
        <v>3</v>
      </c>
      <c r="F5393" s="31" t="s">
        <v>2687</v>
      </c>
      <c r="G5393" s="31">
        <v>11</v>
      </c>
      <c r="H5393" s="31" t="s">
        <v>33</v>
      </c>
      <c r="I5393" s="32">
        <v>8</v>
      </c>
      <c r="J5393" s="83" t="s">
        <v>815</v>
      </c>
      <c r="K5393" s="98">
        <v>25</v>
      </c>
      <c r="L5393" s="98">
        <v>25</v>
      </c>
      <c r="M5393" s="98">
        <f>K5393-L5393</f>
        <v>0</v>
      </c>
      <c r="N5393" s="83" t="s">
        <v>2715</v>
      </c>
      <c r="O5393" s="98">
        <v>25000</v>
      </c>
      <c r="P5393" s="81"/>
      <c r="Q5393" s="33"/>
      <c r="R5393" s="39" t="s">
        <v>2027</v>
      </c>
    </row>
    <row r="5394" spans="1:18" ht="18" customHeight="1" x14ac:dyDescent="0.15">
      <c r="A5394" s="30">
        <v>10</v>
      </c>
      <c r="B5394" s="31" t="s">
        <v>2023</v>
      </c>
      <c r="C5394" s="31">
        <v>8</v>
      </c>
      <c r="D5394" s="31" t="s">
        <v>2625</v>
      </c>
      <c r="E5394" s="31">
        <v>3</v>
      </c>
      <c r="F5394" s="31" t="s">
        <v>2687</v>
      </c>
      <c r="G5394" s="32">
        <v>12</v>
      </c>
      <c r="H5394" s="32" t="s">
        <v>36</v>
      </c>
      <c r="I5394" s="32"/>
      <c r="J5394" s="83"/>
      <c r="K5394" s="98"/>
      <c r="L5394" s="98"/>
      <c r="M5394" s="98"/>
      <c r="N5394" s="83"/>
      <c r="O5394" s="33"/>
      <c r="P5394" s="81"/>
      <c r="Q5394" s="33"/>
      <c r="R5394" s="39" t="s">
        <v>2027</v>
      </c>
    </row>
    <row r="5395" spans="1:18" ht="18" customHeight="1" x14ac:dyDescent="0.15">
      <c r="A5395" s="30">
        <v>10</v>
      </c>
      <c r="B5395" s="31" t="s">
        <v>2023</v>
      </c>
      <c r="C5395" s="31">
        <v>8</v>
      </c>
      <c r="D5395" s="31" t="s">
        <v>2625</v>
      </c>
      <c r="E5395" s="31">
        <v>3</v>
      </c>
      <c r="F5395" s="31" t="s">
        <v>2687</v>
      </c>
      <c r="G5395" s="31">
        <v>12</v>
      </c>
      <c r="H5395" s="31" t="s">
        <v>36</v>
      </c>
      <c r="I5395" s="32">
        <v>1</v>
      </c>
      <c r="J5395" s="83" t="s">
        <v>37</v>
      </c>
      <c r="K5395" s="98">
        <v>94</v>
      </c>
      <c r="L5395" s="98">
        <v>94</v>
      </c>
      <c r="M5395" s="98">
        <f>K5395-L5395</f>
        <v>0</v>
      </c>
      <c r="N5395" s="83" t="s">
        <v>3461</v>
      </c>
      <c r="O5395" s="98">
        <v>84000</v>
      </c>
      <c r="P5395" s="81"/>
      <c r="Q5395" s="33"/>
      <c r="R5395" s="39" t="s">
        <v>2027</v>
      </c>
    </row>
    <row r="5396" spans="1:18" ht="18" customHeight="1" x14ac:dyDescent="0.15">
      <c r="A5396" s="30">
        <v>10</v>
      </c>
      <c r="B5396" s="31" t="s">
        <v>2023</v>
      </c>
      <c r="C5396" s="31">
        <v>8</v>
      </c>
      <c r="D5396" s="31" t="s">
        <v>2625</v>
      </c>
      <c r="E5396" s="31">
        <v>3</v>
      </c>
      <c r="F5396" s="31" t="s">
        <v>2687</v>
      </c>
      <c r="G5396" s="31">
        <v>12</v>
      </c>
      <c r="H5396" s="31" t="s">
        <v>36</v>
      </c>
      <c r="I5396" s="31">
        <v>1</v>
      </c>
      <c r="J5396" s="84" t="s">
        <v>37</v>
      </c>
      <c r="K5396" s="98"/>
      <c r="L5396" s="98"/>
      <c r="M5396" s="98"/>
      <c r="N5396" s="83" t="s">
        <v>66</v>
      </c>
      <c r="O5396" s="98">
        <v>10000</v>
      </c>
      <c r="P5396" s="81"/>
      <c r="Q5396" s="33"/>
      <c r="R5396" s="39" t="s">
        <v>2027</v>
      </c>
    </row>
    <row r="5397" spans="1:18" ht="18" customHeight="1" x14ac:dyDescent="0.15">
      <c r="A5397" s="30">
        <v>10</v>
      </c>
      <c r="B5397" s="31" t="s">
        <v>2023</v>
      </c>
      <c r="C5397" s="31">
        <v>8</v>
      </c>
      <c r="D5397" s="31" t="s">
        <v>2625</v>
      </c>
      <c r="E5397" s="31">
        <v>3</v>
      </c>
      <c r="F5397" s="31" t="s">
        <v>2687</v>
      </c>
      <c r="G5397" s="31">
        <v>12</v>
      </c>
      <c r="H5397" s="31" t="s">
        <v>36</v>
      </c>
      <c r="I5397" s="32">
        <v>3</v>
      </c>
      <c r="J5397" s="83" t="s">
        <v>6</v>
      </c>
      <c r="K5397" s="98">
        <v>69</v>
      </c>
      <c r="L5397" s="98">
        <v>63</v>
      </c>
      <c r="M5397" s="98">
        <f>K5397-L5397</f>
        <v>6</v>
      </c>
      <c r="N5397" s="83" t="s">
        <v>2716</v>
      </c>
      <c r="O5397" s="98">
        <v>15180</v>
      </c>
      <c r="P5397" s="81"/>
      <c r="Q5397" s="33"/>
      <c r="R5397" s="39" t="s">
        <v>2027</v>
      </c>
    </row>
    <row r="5398" spans="1:18" ht="18" customHeight="1" x14ac:dyDescent="0.15">
      <c r="A5398" s="30">
        <v>10</v>
      </c>
      <c r="B5398" s="31" t="s">
        <v>2023</v>
      </c>
      <c r="C5398" s="31">
        <v>8</v>
      </c>
      <c r="D5398" s="31" t="s">
        <v>2625</v>
      </c>
      <c r="E5398" s="31">
        <v>3</v>
      </c>
      <c r="F5398" s="31" t="s">
        <v>2687</v>
      </c>
      <c r="G5398" s="31">
        <v>12</v>
      </c>
      <c r="H5398" s="31" t="s">
        <v>36</v>
      </c>
      <c r="I5398" s="31">
        <v>3</v>
      </c>
      <c r="J5398" s="84" t="s">
        <v>6</v>
      </c>
      <c r="K5398" s="98"/>
      <c r="L5398" s="98"/>
      <c r="M5398" s="98"/>
      <c r="N5398" s="83" t="s">
        <v>116</v>
      </c>
      <c r="O5398" s="98">
        <v>10000</v>
      </c>
      <c r="P5398" s="81"/>
      <c r="Q5398" s="33"/>
      <c r="R5398" s="39" t="s">
        <v>2027</v>
      </c>
    </row>
    <row r="5399" spans="1:18" ht="18" customHeight="1" x14ac:dyDescent="0.15">
      <c r="A5399" s="30">
        <v>10</v>
      </c>
      <c r="B5399" s="31" t="s">
        <v>2023</v>
      </c>
      <c r="C5399" s="31">
        <v>8</v>
      </c>
      <c r="D5399" s="31" t="s">
        <v>2625</v>
      </c>
      <c r="E5399" s="31">
        <v>3</v>
      </c>
      <c r="F5399" s="31" t="s">
        <v>2687</v>
      </c>
      <c r="G5399" s="31">
        <v>12</v>
      </c>
      <c r="H5399" s="31" t="s">
        <v>36</v>
      </c>
      <c r="I5399" s="31">
        <v>3</v>
      </c>
      <c r="J5399" s="84" t="s">
        <v>6</v>
      </c>
      <c r="K5399" s="98"/>
      <c r="L5399" s="98"/>
      <c r="M5399" s="98"/>
      <c r="N5399" s="83" t="s">
        <v>2717</v>
      </c>
      <c r="O5399" s="98">
        <v>39085</v>
      </c>
      <c r="P5399" s="81"/>
      <c r="Q5399" s="33"/>
      <c r="R5399" s="39" t="s">
        <v>2027</v>
      </c>
    </row>
    <row r="5400" spans="1:18" ht="18" customHeight="1" x14ac:dyDescent="0.15">
      <c r="A5400" s="30">
        <v>10</v>
      </c>
      <c r="B5400" s="31" t="s">
        <v>2023</v>
      </c>
      <c r="C5400" s="31">
        <v>8</v>
      </c>
      <c r="D5400" s="31" t="s">
        <v>2625</v>
      </c>
      <c r="E5400" s="31">
        <v>3</v>
      </c>
      <c r="F5400" s="31" t="s">
        <v>2687</v>
      </c>
      <c r="G5400" s="31">
        <v>12</v>
      </c>
      <c r="H5400" s="31" t="s">
        <v>36</v>
      </c>
      <c r="I5400" s="31">
        <v>3</v>
      </c>
      <c r="J5400" s="84" t="s">
        <v>6</v>
      </c>
      <c r="K5400" s="98"/>
      <c r="L5400" s="98"/>
      <c r="M5400" s="98"/>
      <c r="N5400" s="83" t="s">
        <v>4038</v>
      </c>
      <c r="O5400" s="98">
        <v>4200</v>
      </c>
      <c r="P5400" s="81"/>
      <c r="Q5400" s="33"/>
      <c r="R5400" s="39" t="s">
        <v>2027</v>
      </c>
    </row>
    <row r="5401" spans="1:18" ht="18" customHeight="1" x14ac:dyDescent="0.15">
      <c r="A5401" s="30">
        <v>10</v>
      </c>
      <c r="B5401" s="31" t="s">
        <v>2023</v>
      </c>
      <c r="C5401" s="31">
        <v>8</v>
      </c>
      <c r="D5401" s="31" t="s">
        <v>2625</v>
      </c>
      <c r="E5401" s="31">
        <v>3</v>
      </c>
      <c r="F5401" s="31" t="s">
        <v>2687</v>
      </c>
      <c r="G5401" s="31">
        <v>12</v>
      </c>
      <c r="H5401" s="31" t="s">
        <v>36</v>
      </c>
      <c r="I5401" s="32">
        <v>11</v>
      </c>
      <c r="J5401" s="83" t="s">
        <v>38</v>
      </c>
      <c r="K5401" s="98">
        <v>21</v>
      </c>
      <c r="L5401" s="98">
        <v>21</v>
      </c>
      <c r="M5401" s="98">
        <f>K5401-L5401</f>
        <v>0</v>
      </c>
      <c r="N5401" s="83" t="s">
        <v>2718</v>
      </c>
      <c r="O5401" s="98">
        <v>20621</v>
      </c>
      <c r="P5401" s="81"/>
      <c r="Q5401" s="33"/>
      <c r="R5401" s="39" t="s">
        <v>2027</v>
      </c>
    </row>
    <row r="5402" spans="1:18" ht="18" customHeight="1" x14ac:dyDescent="0.15">
      <c r="A5402" s="30">
        <v>10</v>
      </c>
      <c r="B5402" s="31" t="s">
        <v>2023</v>
      </c>
      <c r="C5402" s="31">
        <v>8</v>
      </c>
      <c r="D5402" s="31" t="s">
        <v>2625</v>
      </c>
      <c r="E5402" s="31">
        <v>3</v>
      </c>
      <c r="F5402" s="31" t="s">
        <v>2687</v>
      </c>
      <c r="G5402" s="32">
        <v>13</v>
      </c>
      <c r="H5402" s="32" t="s">
        <v>39</v>
      </c>
      <c r="I5402" s="32"/>
      <c r="J5402" s="83"/>
      <c r="K5402" s="98"/>
      <c r="L5402" s="98"/>
      <c r="M5402" s="98"/>
      <c r="N5402" s="83"/>
      <c r="O5402" s="33"/>
      <c r="P5402" s="81"/>
      <c r="Q5402" s="33"/>
      <c r="R5402" s="39" t="s">
        <v>2027</v>
      </c>
    </row>
    <row r="5403" spans="1:18" ht="18" customHeight="1" x14ac:dyDescent="0.15">
      <c r="A5403" s="30">
        <v>10</v>
      </c>
      <c r="B5403" s="31" t="s">
        <v>2023</v>
      </c>
      <c r="C5403" s="31">
        <v>8</v>
      </c>
      <c r="D5403" s="31" t="s">
        <v>2625</v>
      </c>
      <c r="E5403" s="31">
        <v>3</v>
      </c>
      <c r="F5403" s="31" t="s">
        <v>2687</v>
      </c>
      <c r="G5403" s="31">
        <v>13</v>
      </c>
      <c r="H5403" s="31" t="s">
        <v>39</v>
      </c>
      <c r="I5403" s="32">
        <v>21</v>
      </c>
      <c r="J5403" s="83" t="s">
        <v>2719</v>
      </c>
      <c r="K5403" s="98">
        <v>106</v>
      </c>
      <c r="L5403" s="98">
        <v>104</v>
      </c>
      <c r="M5403" s="98">
        <f t="shared" ref="M5403:M5405" si="344">K5403-L5403</f>
        <v>2</v>
      </c>
      <c r="N5403" s="83" t="s">
        <v>2719</v>
      </c>
      <c r="O5403" s="98">
        <v>105600</v>
      </c>
      <c r="P5403" s="81"/>
      <c r="Q5403" s="33"/>
      <c r="R5403" s="39" t="s">
        <v>2027</v>
      </c>
    </row>
    <row r="5404" spans="1:18" ht="18" customHeight="1" x14ac:dyDescent="0.15">
      <c r="A5404" s="30">
        <v>10</v>
      </c>
      <c r="B5404" s="31" t="s">
        <v>2023</v>
      </c>
      <c r="C5404" s="31">
        <v>8</v>
      </c>
      <c r="D5404" s="31" t="s">
        <v>2625</v>
      </c>
      <c r="E5404" s="31">
        <v>3</v>
      </c>
      <c r="F5404" s="31" t="s">
        <v>2687</v>
      </c>
      <c r="G5404" s="31">
        <v>13</v>
      </c>
      <c r="H5404" s="31" t="s">
        <v>39</v>
      </c>
      <c r="I5404" s="32">
        <v>31</v>
      </c>
      <c r="J5404" s="83" t="s">
        <v>258</v>
      </c>
      <c r="K5404" s="98">
        <v>396</v>
      </c>
      <c r="L5404" s="98">
        <v>389</v>
      </c>
      <c r="M5404" s="98">
        <f t="shared" si="344"/>
        <v>7</v>
      </c>
      <c r="N5404" s="83" t="s">
        <v>4039</v>
      </c>
      <c r="O5404" s="98">
        <v>396000</v>
      </c>
      <c r="P5404" s="81"/>
      <c r="Q5404" s="33"/>
      <c r="R5404" s="39" t="s">
        <v>2027</v>
      </c>
    </row>
    <row r="5405" spans="1:18" ht="18" customHeight="1" x14ac:dyDescent="0.15">
      <c r="A5405" s="30">
        <v>10</v>
      </c>
      <c r="B5405" s="31" t="s">
        <v>2023</v>
      </c>
      <c r="C5405" s="31">
        <v>8</v>
      </c>
      <c r="D5405" s="31" t="s">
        <v>2625</v>
      </c>
      <c r="E5405" s="31">
        <v>3</v>
      </c>
      <c r="F5405" s="31" t="s">
        <v>2687</v>
      </c>
      <c r="G5405" s="31">
        <v>13</v>
      </c>
      <c r="H5405" s="31" t="s">
        <v>39</v>
      </c>
      <c r="I5405" s="32">
        <v>32</v>
      </c>
      <c r="J5405" s="83" t="s">
        <v>259</v>
      </c>
      <c r="K5405" s="98">
        <v>17125</v>
      </c>
      <c r="L5405" s="98">
        <v>17125</v>
      </c>
      <c r="M5405" s="98">
        <f t="shared" si="344"/>
        <v>0</v>
      </c>
      <c r="N5405" s="83" t="s">
        <v>4040</v>
      </c>
      <c r="O5405" s="98">
        <v>17124105</v>
      </c>
      <c r="P5405" s="81"/>
      <c r="Q5405" s="33"/>
      <c r="R5405" s="39" t="s">
        <v>2027</v>
      </c>
    </row>
    <row r="5406" spans="1:18" ht="18" customHeight="1" x14ac:dyDescent="0.15">
      <c r="A5406" s="30">
        <v>10</v>
      </c>
      <c r="B5406" s="31" t="s">
        <v>2023</v>
      </c>
      <c r="C5406" s="31">
        <v>8</v>
      </c>
      <c r="D5406" s="31" t="s">
        <v>2625</v>
      </c>
      <c r="E5406" s="31">
        <v>3</v>
      </c>
      <c r="F5406" s="31" t="s">
        <v>2687</v>
      </c>
      <c r="G5406" s="31">
        <v>13</v>
      </c>
      <c r="H5406" s="31" t="s">
        <v>39</v>
      </c>
      <c r="I5406" s="31">
        <v>32</v>
      </c>
      <c r="J5406" s="84" t="s">
        <v>259</v>
      </c>
      <c r="K5406" s="98"/>
      <c r="L5406" s="98"/>
      <c r="M5406" s="98"/>
      <c r="N5406" s="83" t="s">
        <v>2720</v>
      </c>
      <c r="O5406" s="98"/>
      <c r="P5406" s="81"/>
      <c r="Q5406" s="33"/>
      <c r="R5406" s="39" t="s">
        <v>2027</v>
      </c>
    </row>
    <row r="5407" spans="1:18" ht="18" customHeight="1" x14ac:dyDescent="0.15">
      <c r="A5407" s="30">
        <v>10</v>
      </c>
      <c r="B5407" s="31" t="s">
        <v>2023</v>
      </c>
      <c r="C5407" s="31">
        <v>8</v>
      </c>
      <c r="D5407" s="31" t="s">
        <v>2625</v>
      </c>
      <c r="E5407" s="31">
        <v>3</v>
      </c>
      <c r="F5407" s="31" t="s">
        <v>2687</v>
      </c>
      <c r="G5407" s="31">
        <v>13</v>
      </c>
      <c r="H5407" s="31" t="s">
        <v>39</v>
      </c>
      <c r="I5407" s="32">
        <v>33</v>
      </c>
      <c r="J5407" s="83" t="s">
        <v>49</v>
      </c>
      <c r="K5407" s="98">
        <v>980</v>
      </c>
      <c r="L5407" s="98">
        <v>966</v>
      </c>
      <c r="M5407" s="98">
        <f>K5407-L5407</f>
        <v>14</v>
      </c>
      <c r="N5407" s="83" t="s">
        <v>2721</v>
      </c>
      <c r="O5407" s="98">
        <v>41800</v>
      </c>
      <c r="P5407" s="81"/>
      <c r="Q5407" s="33"/>
      <c r="R5407" s="39" t="s">
        <v>2027</v>
      </c>
    </row>
    <row r="5408" spans="1:18" ht="18" customHeight="1" x14ac:dyDescent="0.15">
      <c r="A5408" s="30">
        <v>10</v>
      </c>
      <c r="B5408" s="31" t="s">
        <v>2023</v>
      </c>
      <c r="C5408" s="31">
        <v>8</v>
      </c>
      <c r="D5408" s="31" t="s">
        <v>2625</v>
      </c>
      <c r="E5408" s="31">
        <v>3</v>
      </c>
      <c r="F5408" s="31" t="s">
        <v>2687</v>
      </c>
      <c r="G5408" s="31">
        <v>13</v>
      </c>
      <c r="H5408" s="31" t="s">
        <v>39</v>
      </c>
      <c r="I5408" s="31">
        <v>33</v>
      </c>
      <c r="J5408" s="84" t="s">
        <v>49</v>
      </c>
      <c r="K5408" s="98"/>
      <c r="L5408" s="98"/>
      <c r="M5408" s="98"/>
      <c r="N5408" s="83" t="s">
        <v>2722</v>
      </c>
      <c r="O5408" s="98">
        <v>372280</v>
      </c>
      <c r="P5408" s="81"/>
      <c r="Q5408" s="33"/>
      <c r="R5408" s="39" t="s">
        <v>2027</v>
      </c>
    </row>
    <row r="5409" spans="1:18" ht="18" customHeight="1" x14ac:dyDescent="0.15">
      <c r="A5409" s="30">
        <v>10</v>
      </c>
      <c r="B5409" s="31" t="s">
        <v>2023</v>
      </c>
      <c r="C5409" s="31">
        <v>8</v>
      </c>
      <c r="D5409" s="31" t="s">
        <v>2625</v>
      </c>
      <c r="E5409" s="31">
        <v>3</v>
      </c>
      <c r="F5409" s="31" t="s">
        <v>2687</v>
      </c>
      <c r="G5409" s="31">
        <v>13</v>
      </c>
      <c r="H5409" s="31" t="s">
        <v>39</v>
      </c>
      <c r="I5409" s="31">
        <v>33</v>
      </c>
      <c r="J5409" s="84" t="s">
        <v>49</v>
      </c>
      <c r="K5409" s="98"/>
      <c r="L5409" s="98"/>
      <c r="M5409" s="98"/>
      <c r="N5409" s="83" t="s">
        <v>2723</v>
      </c>
      <c r="O5409" s="98">
        <v>41800</v>
      </c>
      <c r="P5409" s="81"/>
      <c r="Q5409" s="33"/>
      <c r="R5409" s="39" t="s">
        <v>2027</v>
      </c>
    </row>
    <row r="5410" spans="1:18" ht="18" customHeight="1" x14ac:dyDescent="0.15">
      <c r="A5410" s="30">
        <v>10</v>
      </c>
      <c r="B5410" s="31" t="s">
        <v>2023</v>
      </c>
      <c r="C5410" s="31">
        <v>8</v>
      </c>
      <c r="D5410" s="31" t="s">
        <v>2625</v>
      </c>
      <c r="E5410" s="31">
        <v>3</v>
      </c>
      <c r="F5410" s="31" t="s">
        <v>2687</v>
      </c>
      <c r="G5410" s="31">
        <v>13</v>
      </c>
      <c r="H5410" s="31" t="s">
        <v>39</v>
      </c>
      <c r="I5410" s="31">
        <v>33</v>
      </c>
      <c r="J5410" s="84" t="s">
        <v>49</v>
      </c>
      <c r="K5410" s="98"/>
      <c r="L5410" s="98"/>
      <c r="M5410" s="98"/>
      <c r="N5410" s="83" t="s">
        <v>2724</v>
      </c>
      <c r="O5410" s="98">
        <v>81000</v>
      </c>
      <c r="P5410" s="81"/>
      <c r="Q5410" s="33"/>
      <c r="R5410" s="39" t="s">
        <v>2027</v>
      </c>
    </row>
    <row r="5411" spans="1:18" ht="18" customHeight="1" x14ac:dyDescent="0.15">
      <c r="A5411" s="30">
        <v>10</v>
      </c>
      <c r="B5411" s="31" t="s">
        <v>2023</v>
      </c>
      <c r="C5411" s="31">
        <v>8</v>
      </c>
      <c r="D5411" s="31" t="s">
        <v>2625</v>
      </c>
      <c r="E5411" s="31">
        <v>3</v>
      </c>
      <c r="F5411" s="31" t="s">
        <v>2687</v>
      </c>
      <c r="G5411" s="31">
        <v>13</v>
      </c>
      <c r="H5411" s="31" t="s">
        <v>39</v>
      </c>
      <c r="I5411" s="31">
        <v>33</v>
      </c>
      <c r="J5411" s="84" t="s">
        <v>49</v>
      </c>
      <c r="K5411" s="98"/>
      <c r="L5411" s="98"/>
      <c r="M5411" s="98"/>
      <c r="N5411" s="83" t="s">
        <v>2725</v>
      </c>
      <c r="O5411" s="98">
        <v>124872</v>
      </c>
      <c r="P5411" s="81"/>
      <c r="Q5411" s="33"/>
      <c r="R5411" s="39" t="s">
        <v>2027</v>
      </c>
    </row>
    <row r="5412" spans="1:18" ht="18" customHeight="1" x14ac:dyDescent="0.15">
      <c r="A5412" s="30">
        <v>10</v>
      </c>
      <c r="B5412" s="31" t="s">
        <v>2023</v>
      </c>
      <c r="C5412" s="31">
        <v>8</v>
      </c>
      <c r="D5412" s="31" t="s">
        <v>2625</v>
      </c>
      <c r="E5412" s="31">
        <v>3</v>
      </c>
      <c r="F5412" s="31" t="s">
        <v>2687</v>
      </c>
      <c r="G5412" s="31">
        <v>13</v>
      </c>
      <c r="H5412" s="31" t="s">
        <v>39</v>
      </c>
      <c r="I5412" s="31">
        <v>33</v>
      </c>
      <c r="J5412" s="84" t="s">
        <v>49</v>
      </c>
      <c r="K5412" s="98"/>
      <c r="L5412" s="98"/>
      <c r="M5412" s="98"/>
      <c r="N5412" s="83" t="s">
        <v>2726</v>
      </c>
      <c r="O5412" s="98">
        <v>137500</v>
      </c>
      <c r="P5412" s="81"/>
      <c r="Q5412" s="33"/>
      <c r="R5412" s="39" t="s">
        <v>2027</v>
      </c>
    </row>
    <row r="5413" spans="1:18" ht="18" customHeight="1" x14ac:dyDescent="0.15">
      <c r="A5413" s="30">
        <v>10</v>
      </c>
      <c r="B5413" s="31" t="s">
        <v>2023</v>
      </c>
      <c r="C5413" s="31">
        <v>8</v>
      </c>
      <c r="D5413" s="31" t="s">
        <v>2625</v>
      </c>
      <c r="E5413" s="31">
        <v>3</v>
      </c>
      <c r="F5413" s="31" t="s">
        <v>2687</v>
      </c>
      <c r="G5413" s="31">
        <v>13</v>
      </c>
      <c r="H5413" s="31" t="s">
        <v>39</v>
      </c>
      <c r="I5413" s="31">
        <v>33</v>
      </c>
      <c r="J5413" s="84" t="s">
        <v>49</v>
      </c>
      <c r="K5413" s="98"/>
      <c r="L5413" s="98"/>
      <c r="M5413" s="98"/>
      <c r="N5413" s="83" t="s">
        <v>2727</v>
      </c>
      <c r="O5413" s="98">
        <v>39600</v>
      </c>
      <c r="P5413" s="81"/>
      <c r="Q5413" s="33"/>
      <c r="R5413" s="39" t="s">
        <v>2027</v>
      </c>
    </row>
    <row r="5414" spans="1:18" ht="18" customHeight="1" x14ac:dyDescent="0.15">
      <c r="A5414" s="30">
        <v>10</v>
      </c>
      <c r="B5414" s="31" t="s">
        <v>2023</v>
      </c>
      <c r="C5414" s="31">
        <v>8</v>
      </c>
      <c r="D5414" s="31" t="s">
        <v>2625</v>
      </c>
      <c r="E5414" s="31">
        <v>3</v>
      </c>
      <c r="F5414" s="31" t="s">
        <v>2687</v>
      </c>
      <c r="G5414" s="31">
        <v>13</v>
      </c>
      <c r="H5414" s="31" t="s">
        <v>39</v>
      </c>
      <c r="I5414" s="31">
        <v>33</v>
      </c>
      <c r="J5414" s="84" t="s">
        <v>49</v>
      </c>
      <c r="K5414" s="98"/>
      <c r="L5414" s="98"/>
      <c r="M5414" s="98"/>
      <c r="N5414" s="83" t="s">
        <v>2728</v>
      </c>
      <c r="O5414" s="98">
        <v>88000</v>
      </c>
      <c r="P5414" s="81"/>
      <c r="Q5414" s="33"/>
      <c r="R5414" s="39" t="s">
        <v>2027</v>
      </c>
    </row>
    <row r="5415" spans="1:18" ht="18" customHeight="1" x14ac:dyDescent="0.15">
      <c r="A5415" s="30">
        <v>10</v>
      </c>
      <c r="B5415" s="31" t="s">
        <v>2023</v>
      </c>
      <c r="C5415" s="31">
        <v>8</v>
      </c>
      <c r="D5415" s="31" t="s">
        <v>2625</v>
      </c>
      <c r="E5415" s="31">
        <v>3</v>
      </c>
      <c r="F5415" s="31" t="s">
        <v>2687</v>
      </c>
      <c r="G5415" s="31">
        <v>13</v>
      </c>
      <c r="H5415" s="31" t="s">
        <v>39</v>
      </c>
      <c r="I5415" s="31">
        <v>33</v>
      </c>
      <c r="J5415" s="84" t="s">
        <v>49</v>
      </c>
      <c r="K5415" s="98"/>
      <c r="L5415" s="98"/>
      <c r="M5415" s="98"/>
      <c r="N5415" s="83" t="s">
        <v>2729</v>
      </c>
      <c r="O5415" s="98">
        <v>52800</v>
      </c>
      <c r="P5415" s="81"/>
      <c r="Q5415" s="33"/>
      <c r="R5415" s="39" t="s">
        <v>2027</v>
      </c>
    </row>
    <row r="5416" spans="1:18" ht="18" customHeight="1" x14ac:dyDescent="0.15">
      <c r="A5416" s="30">
        <v>10</v>
      </c>
      <c r="B5416" s="31" t="s">
        <v>2023</v>
      </c>
      <c r="C5416" s="31">
        <v>8</v>
      </c>
      <c r="D5416" s="31" t="s">
        <v>2625</v>
      </c>
      <c r="E5416" s="31">
        <v>3</v>
      </c>
      <c r="F5416" s="31" t="s">
        <v>2687</v>
      </c>
      <c r="G5416" s="31">
        <v>13</v>
      </c>
      <c r="H5416" s="31" t="s">
        <v>39</v>
      </c>
      <c r="I5416" s="32">
        <v>34</v>
      </c>
      <c r="J5416" s="83" t="s">
        <v>2730</v>
      </c>
      <c r="K5416" s="98">
        <v>7486</v>
      </c>
      <c r="L5416" s="98">
        <v>7350</v>
      </c>
      <c r="M5416" s="98">
        <f>K5416-L5416</f>
        <v>136</v>
      </c>
      <c r="N5416" s="83" t="s">
        <v>2730</v>
      </c>
      <c r="O5416" s="98"/>
      <c r="P5416" s="81"/>
      <c r="Q5416" s="33"/>
      <c r="R5416" s="39" t="s">
        <v>2027</v>
      </c>
    </row>
    <row r="5417" spans="1:18" ht="18" customHeight="1" x14ac:dyDescent="0.15">
      <c r="A5417" s="30">
        <v>10</v>
      </c>
      <c r="B5417" s="31" t="s">
        <v>2023</v>
      </c>
      <c r="C5417" s="31">
        <v>8</v>
      </c>
      <c r="D5417" s="31" t="s">
        <v>2625</v>
      </c>
      <c r="E5417" s="31">
        <v>3</v>
      </c>
      <c r="F5417" s="31" t="s">
        <v>2687</v>
      </c>
      <c r="G5417" s="31">
        <v>13</v>
      </c>
      <c r="H5417" s="31" t="s">
        <v>39</v>
      </c>
      <c r="I5417" s="31">
        <v>34</v>
      </c>
      <c r="J5417" s="84" t="s">
        <v>2730</v>
      </c>
      <c r="K5417" s="98"/>
      <c r="L5417" s="98"/>
      <c r="M5417" s="98"/>
      <c r="N5417" s="83" t="s">
        <v>4041</v>
      </c>
      <c r="O5417" s="98">
        <v>3743000</v>
      </c>
      <c r="P5417" s="81"/>
      <c r="Q5417" s="33"/>
      <c r="R5417" s="39" t="s">
        <v>2027</v>
      </c>
    </row>
    <row r="5418" spans="1:18" ht="18" customHeight="1" x14ac:dyDescent="0.15">
      <c r="A5418" s="30">
        <v>10</v>
      </c>
      <c r="B5418" s="31" t="s">
        <v>2023</v>
      </c>
      <c r="C5418" s="31">
        <v>8</v>
      </c>
      <c r="D5418" s="31" t="s">
        <v>2625</v>
      </c>
      <c r="E5418" s="31">
        <v>3</v>
      </c>
      <c r="F5418" s="31" t="s">
        <v>2687</v>
      </c>
      <c r="G5418" s="31">
        <v>13</v>
      </c>
      <c r="H5418" s="31" t="s">
        <v>39</v>
      </c>
      <c r="I5418" s="31">
        <v>34</v>
      </c>
      <c r="J5418" s="84" t="s">
        <v>2730</v>
      </c>
      <c r="K5418" s="98"/>
      <c r="L5418" s="98"/>
      <c r="M5418" s="98"/>
      <c r="N5418" s="83" t="s">
        <v>4042</v>
      </c>
      <c r="O5418" s="98">
        <v>3743000</v>
      </c>
      <c r="P5418" s="81"/>
      <c r="Q5418" s="33"/>
      <c r="R5418" s="39" t="s">
        <v>2027</v>
      </c>
    </row>
    <row r="5419" spans="1:18" ht="18" customHeight="1" x14ac:dyDescent="0.15">
      <c r="A5419" s="30">
        <v>10</v>
      </c>
      <c r="B5419" s="31" t="s">
        <v>2023</v>
      </c>
      <c r="C5419" s="31">
        <v>8</v>
      </c>
      <c r="D5419" s="31" t="s">
        <v>2625</v>
      </c>
      <c r="E5419" s="31">
        <v>3</v>
      </c>
      <c r="F5419" s="31" t="s">
        <v>2687</v>
      </c>
      <c r="G5419" s="31">
        <v>13</v>
      </c>
      <c r="H5419" s="31" t="s">
        <v>39</v>
      </c>
      <c r="I5419" s="32">
        <v>61</v>
      </c>
      <c r="J5419" s="83" t="s">
        <v>2429</v>
      </c>
      <c r="K5419" s="98">
        <v>90</v>
      </c>
      <c r="L5419" s="98">
        <v>85</v>
      </c>
      <c r="M5419" s="98">
        <f>K5419-L5419</f>
        <v>5</v>
      </c>
      <c r="N5419" s="83" t="s">
        <v>4043</v>
      </c>
      <c r="O5419" s="98">
        <v>66000</v>
      </c>
      <c r="P5419" s="81"/>
      <c r="Q5419" s="33"/>
      <c r="R5419" s="39" t="s">
        <v>2027</v>
      </c>
    </row>
    <row r="5420" spans="1:18" ht="18" customHeight="1" x14ac:dyDescent="0.15">
      <c r="A5420" s="30">
        <v>10</v>
      </c>
      <c r="B5420" s="31" t="s">
        <v>2023</v>
      </c>
      <c r="C5420" s="31">
        <v>8</v>
      </c>
      <c r="D5420" s="31" t="s">
        <v>2625</v>
      </c>
      <c r="E5420" s="31">
        <v>3</v>
      </c>
      <c r="F5420" s="31" t="s">
        <v>2687</v>
      </c>
      <c r="G5420" s="31">
        <v>13</v>
      </c>
      <c r="H5420" s="31" t="s">
        <v>39</v>
      </c>
      <c r="I5420" s="31">
        <v>61</v>
      </c>
      <c r="J5420" s="84" t="s">
        <v>2429</v>
      </c>
      <c r="K5420" s="98"/>
      <c r="L5420" s="98"/>
      <c r="M5420" s="98"/>
      <c r="N5420" s="83" t="s">
        <v>4044</v>
      </c>
      <c r="O5420" s="98">
        <v>23760</v>
      </c>
      <c r="P5420" s="81"/>
      <c r="Q5420" s="33"/>
      <c r="R5420" s="39" t="s">
        <v>2027</v>
      </c>
    </row>
    <row r="5421" spans="1:18" ht="18" customHeight="1" x14ac:dyDescent="0.15">
      <c r="A5421" s="30">
        <v>10</v>
      </c>
      <c r="B5421" s="31" t="s">
        <v>2023</v>
      </c>
      <c r="C5421" s="31">
        <v>8</v>
      </c>
      <c r="D5421" s="31" t="s">
        <v>2625</v>
      </c>
      <c r="E5421" s="31">
        <v>3</v>
      </c>
      <c r="F5421" s="31" t="s">
        <v>2687</v>
      </c>
      <c r="G5421" s="32">
        <v>14</v>
      </c>
      <c r="H5421" s="32" t="s">
        <v>40</v>
      </c>
      <c r="I5421" s="32"/>
      <c r="J5421" s="83"/>
      <c r="K5421" s="98"/>
      <c r="L5421" s="98"/>
      <c r="M5421" s="98"/>
      <c r="N5421" s="83"/>
      <c r="O5421" s="33"/>
      <c r="P5421" s="81"/>
      <c r="Q5421" s="33"/>
      <c r="R5421" s="39" t="s">
        <v>2027</v>
      </c>
    </row>
    <row r="5422" spans="1:18" ht="18" customHeight="1" x14ac:dyDescent="0.15">
      <c r="A5422" s="30">
        <v>10</v>
      </c>
      <c r="B5422" s="31" t="s">
        <v>2023</v>
      </c>
      <c r="C5422" s="31">
        <v>8</v>
      </c>
      <c r="D5422" s="31" t="s">
        <v>2625</v>
      </c>
      <c r="E5422" s="31">
        <v>3</v>
      </c>
      <c r="F5422" s="31" t="s">
        <v>2687</v>
      </c>
      <c r="G5422" s="31">
        <v>14</v>
      </c>
      <c r="H5422" s="31" t="s">
        <v>40</v>
      </c>
      <c r="I5422" s="32">
        <v>1</v>
      </c>
      <c r="J5422" s="83" t="s">
        <v>41</v>
      </c>
      <c r="K5422" s="98">
        <v>10</v>
      </c>
      <c r="L5422" s="98">
        <v>10</v>
      </c>
      <c r="M5422" s="98">
        <f t="shared" ref="M5422:M5424" si="345">K5422-L5422</f>
        <v>0</v>
      </c>
      <c r="N5422" s="83" t="s">
        <v>2731</v>
      </c>
      <c r="O5422" s="98">
        <v>10000</v>
      </c>
      <c r="P5422" s="81"/>
      <c r="Q5422" s="33"/>
      <c r="R5422" s="39" t="s">
        <v>2027</v>
      </c>
    </row>
    <row r="5423" spans="1:18" ht="18" customHeight="1" x14ac:dyDescent="0.15">
      <c r="A5423" s="30">
        <v>10</v>
      </c>
      <c r="B5423" s="31" t="s">
        <v>2023</v>
      </c>
      <c r="C5423" s="31">
        <v>8</v>
      </c>
      <c r="D5423" s="31" t="s">
        <v>2625</v>
      </c>
      <c r="E5423" s="31">
        <v>3</v>
      </c>
      <c r="F5423" s="31" t="s">
        <v>2687</v>
      </c>
      <c r="G5423" s="31">
        <v>14</v>
      </c>
      <c r="H5423" s="31" t="s">
        <v>40</v>
      </c>
      <c r="I5423" s="32">
        <v>2</v>
      </c>
      <c r="J5423" s="83" t="s">
        <v>179</v>
      </c>
      <c r="K5423" s="98">
        <v>14</v>
      </c>
      <c r="L5423" s="98">
        <v>14</v>
      </c>
      <c r="M5423" s="98">
        <f t="shared" si="345"/>
        <v>0</v>
      </c>
      <c r="N5423" s="83" t="s">
        <v>408</v>
      </c>
      <c r="O5423" s="98">
        <v>13990</v>
      </c>
      <c r="P5423" s="81"/>
      <c r="Q5423" s="33"/>
      <c r="R5423" s="39" t="s">
        <v>2027</v>
      </c>
    </row>
    <row r="5424" spans="1:18" ht="18" customHeight="1" x14ac:dyDescent="0.15">
      <c r="A5424" s="30">
        <v>10</v>
      </c>
      <c r="B5424" s="31" t="s">
        <v>2023</v>
      </c>
      <c r="C5424" s="31">
        <v>8</v>
      </c>
      <c r="D5424" s="31" t="s">
        <v>2625</v>
      </c>
      <c r="E5424" s="31">
        <v>3</v>
      </c>
      <c r="F5424" s="31" t="s">
        <v>2687</v>
      </c>
      <c r="G5424" s="31">
        <v>14</v>
      </c>
      <c r="H5424" s="31" t="s">
        <v>40</v>
      </c>
      <c r="I5424" s="32">
        <v>51</v>
      </c>
      <c r="J5424" s="83" t="s">
        <v>276</v>
      </c>
      <c r="K5424" s="98">
        <v>7</v>
      </c>
      <c r="L5424" s="98">
        <v>7</v>
      </c>
      <c r="M5424" s="98">
        <f t="shared" si="345"/>
        <v>0</v>
      </c>
      <c r="N5424" s="83" t="s">
        <v>4045</v>
      </c>
      <c r="O5424" s="98">
        <v>6600</v>
      </c>
      <c r="P5424" s="81"/>
      <c r="Q5424" s="33"/>
      <c r="R5424" s="39" t="s">
        <v>2027</v>
      </c>
    </row>
    <row r="5425" spans="1:18" s="68" customFormat="1" ht="18" customHeight="1" x14ac:dyDescent="0.15">
      <c r="A5425" s="1">
        <v>10</v>
      </c>
      <c r="B5425" s="2" t="s">
        <v>2023</v>
      </c>
      <c r="C5425" s="2">
        <v>8</v>
      </c>
      <c r="D5425" s="2" t="s">
        <v>2625</v>
      </c>
      <c r="E5425" s="2">
        <v>3</v>
      </c>
      <c r="F5425" s="2" t="s">
        <v>2687</v>
      </c>
      <c r="G5425" s="3">
        <v>15</v>
      </c>
      <c r="H5425" s="3" t="s">
        <v>50</v>
      </c>
      <c r="I5425" s="3"/>
      <c r="J5425" s="65"/>
      <c r="K5425" s="67"/>
      <c r="L5425" s="67"/>
      <c r="M5425" s="67"/>
      <c r="N5425" s="65"/>
      <c r="O5425" s="67"/>
      <c r="P5425" s="4"/>
      <c r="Q5425" s="66"/>
      <c r="R5425" s="40" t="s">
        <v>2027</v>
      </c>
    </row>
    <row r="5426" spans="1:18" s="12" customFormat="1" ht="18" customHeight="1" x14ac:dyDescent="0.15">
      <c r="A5426" s="1">
        <v>10</v>
      </c>
      <c r="B5426" s="2" t="s">
        <v>2023</v>
      </c>
      <c r="C5426" s="2">
        <v>8</v>
      </c>
      <c r="D5426" s="2" t="s">
        <v>2625</v>
      </c>
      <c r="E5426" s="2">
        <v>3</v>
      </c>
      <c r="F5426" s="2" t="s">
        <v>2687</v>
      </c>
      <c r="G5426" s="2">
        <v>15</v>
      </c>
      <c r="H5426" s="2" t="s">
        <v>50</v>
      </c>
      <c r="I5426" s="3">
        <v>1</v>
      </c>
      <c r="J5426" s="65" t="s">
        <v>51</v>
      </c>
      <c r="K5426" s="67">
        <v>0</v>
      </c>
      <c r="L5426" s="67">
        <v>2200</v>
      </c>
      <c r="M5426" s="98">
        <f>K5426-L5426</f>
        <v>-2200</v>
      </c>
      <c r="N5426" s="65"/>
      <c r="O5426" s="67"/>
      <c r="P5426" s="4"/>
      <c r="Q5426" s="66"/>
      <c r="R5426" s="40" t="s">
        <v>2027</v>
      </c>
    </row>
    <row r="5427" spans="1:18" ht="18" customHeight="1" x14ac:dyDescent="0.15">
      <c r="A5427" s="30">
        <v>10</v>
      </c>
      <c r="B5427" s="31" t="s">
        <v>2023</v>
      </c>
      <c r="C5427" s="31">
        <v>8</v>
      </c>
      <c r="D5427" s="31" t="s">
        <v>2625</v>
      </c>
      <c r="E5427" s="31">
        <v>3</v>
      </c>
      <c r="F5427" s="31" t="s">
        <v>2687</v>
      </c>
      <c r="G5427" s="32">
        <v>18</v>
      </c>
      <c r="H5427" s="32" t="s">
        <v>125</v>
      </c>
      <c r="I5427" s="32"/>
      <c r="J5427" s="83"/>
      <c r="K5427" s="98"/>
      <c r="L5427" s="98"/>
      <c r="M5427" s="98"/>
      <c r="N5427" s="83"/>
      <c r="O5427" s="33"/>
      <c r="P5427" s="81"/>
      <c r="Q5427" s="33"/>
      <c r="R5427" s="39" t="s">
        <v>2027</v>
      </c>
    </row>
    <row r="5428" spans="1:18" ht="18" customHeight="1" x14ac:dyDescent="0.15">
      <c r="A5428" s="30">
        <v>10</v>
      </c>
      <c r="B5428" s="31" t="s">
        <v>2023</v>
      </c>
      <c r="C5428" s="31">
        <v>8</v>
      </c>
      <c r="D5428" s="31" t="s">
        <v>2625</v>
      </c>
      <c r="E5428" s="31">
        <v>3</v>
      </c>
      <c r="F5428" s="31" t="s">
        <v>2687</v>
      </c>
      <c r="G5428" s="31">
        <v>18</v>
      </c>
      <c r="H5428" s="31" t="s">
        <v>125</v>
      </c>
      <c r="I5428" s="32">
        <v>11</v>
      </c>
      <c r="J5428" s="83" t="s">
        <v>126</v>
      </c>
      <c r="K5428" s="98">
        <v>200</v>
      </c>
      <c r="L5428" s="98">
        <v>100</v>
      </c>
      <c r="M5428" s="98">
        <f>K5428-L5428</f>
        <v>100</v>
      </c>
      <c r="N5428" s="83" t="s">
        <v>2732</v>
      </c>
      <c r="O5428" s="98">
        <v>200000</v>
      </c>
      <c r="P5428" s="81"/>
      <c r="Q5428" s="33"/>
      <c r="R5428" s="39" t="s">
        <v>2027</v>
      </c>
    </row>
    <row r="5429" spans="1:18" ht="18" customHeight="1" x14ac:dyDescent="0.15">
      <c r="A5429" s="30">
        <v>10</v>
      </c>
      <c r="B5429" s="31" t="s">
        <v>2023</v>
      </c>
      <c r="C5429" s="31">
        <v>8</v>
      </c>
      <c r="D5429" s="31" t="s">
        <v>2625</v>
      </c>
      <c r="E5429" s="31">
        <v>3</v>
      </c>
      <c r="F5429" s="31" t="s">
        <v>2687</v>
      </c>
      <c r="G5429" s="32">
        <v>19</v>
      </c>
      <c r="H5429" s="32" t="s">
        <v>42</v>
      </c>
      <c r="I5429" s="32"/>
      <c r="J5429" s="83"/>
      <c r="K5429" s="98"/>
      <c r="L5429" s="98"/>
      <c r="M5429" s="98"/>
      <c r="N5429" s="83"/>
      <c r="O5429" s="33"/>
      <c r="P5429" s="81"/>
      <c r="Q5429" s="33"/>
      <c r="R5429" s="39" t="s">
        <v>2027</v>
      </c>
    </row>
    <row r="5430" spans="1:18" ht="18" customHeight="1" x14ac:dyDescent="0.15">
      <c r="A5430" s="30">
        <v>10</v>
      </c>
      <c r="B5430" s="31" t="s">
        <v>2023</v>
      </c>
      <c r="C5430" s="31">
        <v>8</v>
      </c>
      <c r="D5430" s="31" t="s">
        <v>2625</v>
      </c>
      <c r="E5430" s="31">
        <v>3</v>
      </c>
      <c r="F5430" s="31" t="s">
        <v>2687</v>
      </c>
      <c r="G5430" s="31">
        <v>19</v>
      </c>
      <c r="H5430" s="31" t="s">
        <v>42</v>
      </c>
      <c r="I5430" s="32">
        <v>11</v>
      </c>
      <c r="J5430" s="83" t="s">
        <v>43</v>
      </c>
      <c r="K5430" s="98">
        <v>11</v>
      </c>
      <c r="L5430" s="98">
        <v>11</v>
      </c>
      <c r="M5430" s="98">
        <f>K5430-L5430</f>
        <v>0</v>
      </c>
      <c r="N5430" s="83" t="s">
        <v>2733</v>
      </c>
      <c r="O5430" s="98">
        <v>9000</v>
      </c>
      <c r="P5430" s="81"/>
      <c r="Q5430" s="33"/>
      <c r="R5430" s="39" t="s">
        <v>2027</v>
      </c>
    </row>
    <row r="5431" spans="1:18" ht="18" customHeight="1" x14ac:dyDescent="0.15">
      <c r="A5431" s="30">
        <v>10</v>
      </c>
      <c r="B5431" s="31" t="s">
        <v>2023</v>
      </c>
      <c r="C5431" s="31">
        <v>8</v>
      </c>
      <c r="D5431" s="31" t="s">
        <v>2625</v>
      </c>
      <c r="E5431" s="31">
        <v>3</v>
      </c>
      <c r="F5431" s="31" t="s">
        <v>2687</v>
      </c>
      <c r="G5431" s="31">
        <v>19</v>
      </c>
      <c r="H5431" s="31" t="s">
        <v>42</v>
      </c>
      <c r="I5431" s="31">
        <v>11</v>
      </c>
      <c r="J5431" s="84" t="s">
        <v>43</v>
      </c>
      <c r="K5431" s="98"/>
      <c r="L5431" s="98"/>
      <c r="M5431" s="98"/>
      <c r="N5431" s="83" t="s">
        <v>2734</v>
      </c>
      <c r="O5431" s="98">
        <v>1350</v>
      </c>
      <c r="P5431" s="81"/>
      <c r="Q5431" s="33"/>
      <c r="R5431" s="39" t="s">
        <v>2027</v>
      </c>
    </row>
    <row r="5432" spans="1:18" ht="18" customHeight="1" x14ac:dyDescent="0.15">
      <c r="A5432" s="30">
        <v>10</v>
      </c>
      <c r="B5432" s="31" t="s">
        <v>2023</v>
      </c>
      <c r="C5432" s="31">
        <v>8</v>
      </c>
      <c r="D5432" s="31" t="s">
        <v>2625</v>
      </c>
      <c r="E5432" s="31">
        <v>3</v>
      </c>
      <c r="F5432" s="31" t="s">
        <v>2687</v>
      </c>
      <c r="G5432" s="31">
        <v>19</v>
      </c>
      <c r="H5432" s="31" t="s">
        <v>42</v>
      </c>
      <c r="I5432" s="32">
        <v>31</v>
      </c>
      <c r="J5432" s="83" t="s">
        <v>386</v>
      </c>
      <c r="K5432" s="98">
        <v>92</v>
      </c>
      <c r="L5432" s="98">
        <v>92</v>
      </c>
      <c r="M5432" s="98">
        <f>K5432-L5432</f>
        <v>0</v>
      </c>
      <c r="N5432" s="83" t="s">
        <v>2735</v>
      </c>
      <c r="O5432" s="98"/>
      <c r="P5432" s="81"/>
      <c r="Q5432" s="33"/>
      <c r="R5432" s="39" t="s">
        <v>2027</v>
      </c>
    </row>
    <row r="5433" spans="1:18" ht="18" customHeight="1" x14ac:dyDescent="0.15">
      <c r="A5433" s="30">
        <v>10</v>
      </c>
      <c r="B5433" s="31" t="s">
        <v>2023</v>
      </c>
      <c r="C5433" s="31">
        <v>8</v>
      </c>
      <c r="D5433" s="31" t="s">
        <v>2625</v>
      </c>
      <c r="E5433" s="31">
        <v>3</v>
      </c>
      <c r="F5433" s="31" t="s">
        <v>2687</v>
      </c>
      <c r="G5433" s="31">
        <v>19</v>
      </c>
      <c r="H5433" s="31" t="s">
        <v>42</v>
      </c>
      <c r="I5433" s="31">
        <v>31</v>
      </c>
      <c r="J5433" s="84" t="s">
        <v>386</v>
      </c>
      <c r="K5433" s="98"/>
      <c r="L5433" s="98"/>
      <c r="M5433" s="98"/>
      <c r="N5433" s="83" t="s">
        <v>2736</v>
      </c>
      <c r="O5433" s="98"/>
      <c r="P5433" s="81"/>
      <c r="Q5433" s="33"/>
      <c r="R5433" s="39" t="s">
        <v>2027</v>
      </c>
    </row>
    <row r="5434" spans="1:18" ht="18" customHeight="1" x14ac:dyDescent="0.15">
      <c r="A5434" s="30">
        <v>10</v>
      </c>
      <c r="B5434" s="31" t="s">
        <v>2023</v>
      </c>
      <c r="C5434" s="31">
        <v>8</v>
      </c>
      <c r="D5434" s="31" t="s">
        <v>2625</v>
      </c>
      <c r="E5434" s="31">
        <v>3</v>
      </c>
      <c r="F5434" s="31" t="s">
        <v>2687</v>
      </c>
      <c r="G5434" s="31">
        <v>19</v>
      </c>
      <c r="H5434" s="31" t="s">
        <v>42</v>
      </c>
      <c r="I5434" s="31">
        <v>31</v>
      </c>
      <c r="J5434" s="84" t="s">
        <v>386</v>
      </c>
      <c r="K5434" s="98"/>
      <c r="L5434" s="98"/>
      <c r="M5434" s="98"/>
      <c r="N5434" s="83" t="s">
        <v>2737</v>
      </c>
      <c r="O5434" s="98"/>
      <c r="P5434" s="81"/>
      <c r="Q5434" s="33"/>
      <c r="R5434" s="39" t="s">
        <v>2027</v>
      </c>
    </row>
    <row r="5435" spans="1:18" ht="18" customHeight="1" x14ac:dyDescent="0.15">
      <c r="A5435" s="30">
        <v>10</v>
      </c>
      <c r="B5435" s="31" t="s">
        <v>2023</v>
      </c>
      <c r="C5435" s="31">
        <v>8</v>
      </c>
      <c r="D5435" s="31" t="s">
        <v>2625</v>
      </c>
      <c r="E5435" s="31">
        <v>3</v>
      </c>
      <c r="F5435" s="31" t="s">
        <v>2687</v>
      </c>
      <c r="G5435" s="31">
        <v>19</v>
      </c>
      <c r="H5435" s="31" t="s">
        <v>42</v>
      </c>
      <c r="I5435" s="31">
        <v>31</v>
      </c>
      <c r="J5435" s="84" t="s">
        <v>386</v>
      </c>
      <c r="K5435" s="98"/>
      <c r="L5435" s="98"/>
      <c r="M5435" s="98"/>
      <c r="N5435" s="83" t="s">
        <v>4783</v>
      </c>
      <c r="O5435" s="98">
        <v>43010</v>
      </c>
      <c r="P5435" s="81"/>
      <c r="Q5435" s="33"/>
      <c r="R5435" s="39" t="s">
        <v>2027</v>
      </c>
    </row>
    <row r="5436" spans="1:18" ht="18" customHeight="1" x14ac:dyDescent="0.15">
      <c r="A5436" s="30">
        <v>10</v>
      </c>
      <c r="B5436" s="31" t="s">
        <v>2023</v>
      </c>
      <c r="C5436" s="31">
        <v>8</v>
      </c>
      <c r="D5436" s="31" t="s">
        <v>2625</v>
      </c>
      <c r="E5436" s="31">
        <v>3</v>
      </c>
      <c r="F5436" s="31" t="s">
        <v>2687</v>
      </c>
      <c r="G5436" s="31">
        <v>19</v>
      </c>
      <c r="H5436" s="31" t="s">
        <v>42</v>
      </c>
      <c r="I5436" s="31">
        <v>31</v>
      </c>
      <c r="J5436" s="84" t="s">
        <v>386</v>
      </c>
      <c r="K5436" s="98"/>
      <c r="L5436" s="98"/>
      <c r="M5436" s="98"/>
      <c r="N5436" s="83" t="s">
        <v>4046</v>
      </c>
      <c r="O5436" s="98">
        <v>48024</v>
      </c>
      <c r="P5436" s="81"/>
      <c r="Q5436" s="33"/>
      <c r="R5436" s="39" t="s">
        <v>2027</v>
      </c>
    </row>
    <row r="5437" spans="1:18" s="12" customFormat="1" ht="18" customHeight="1" x14ac:dyDescent="0.15">
      <c r="A5437" s="24">
        <v>11</v>
      </c>
      <c r="B5437" s="25" t="s">
        <v>2738</v>
      </c>
      <c r="C5437" s="25"/>
      <c r="D5437" s="25"/>
      <c r="E5437" s="26"/>
      <c r="F5437" s="25"/>
      <c r="G5437" s="26"/>
      <c r="H5437" s="25"/>
      <c r="I5437" s="26"/>
      <c r="J5437" s="26"/>
      <c r="K5437" s="27">
        <f>IF(C5437="",SUMIFS($K5438:$K$6096,$A5438:$A$6096,A5437,$E5438:$E$6096,""),IF(E5437="",SUMIFS($K5438:$K$6096,$A5438:$A$6096,A5437,$C5438:$C$6096,C5437,$G5438:$G$6096,""),IF(G5437="",SUMIFS($K5438:$K$6096,$A5438:$A$6096,A5437,$C5438:$C$6096,C5437,$E5438:$E$6096,E5437,$R5438:$R$6096,R5437),IF(I5437="",SUMIFS($K5438:$K$6096,$A5438:$A$6096,A5437,$C5438:$C$6096,C5437,$E5438:$E$6096,E5437,$G5438:$G$6096,G5437,$R5438:$R$6096,R5437),0))))</f>
        <v>3</v>
      </c>
      <c r="L5437" s="27">
        <f>IF(C5437="",SUMIFS($L5438:$L$6096,$A5438:$A$6096,A5437,$E5438:$E$6096,""),IF(E5437="",SUMIFS($L5438:$L$6096,$A5438:$A$6096,A5437,$C5438:$C$6096,C5437,$G5438:$G$6096,""),IF(G5437="",SUMIFS($L5438:$L$6096,$A5438:$A$6096,A5437,$C5438:$C$6096,C5437,$E5438:$E$6096,E5437,$R5438:$R$6096,R5437),IF(I5437="",SUMIFS($L5438:$L$6096,$A5438:$A$6096,A5437,$C5438:$C$6096,C5437,$E5438:$E$6096,E5437,$G5438:$G$6096,G5437,$R5438:$R$6096,R5437),0))))</f>
        <v>3</v>
      </c>
      <c r="M5437" s="27">
        <f>K5437-L5437</f>
        <v>0</v>
      </c>
      <c r="N5437" s="56"/>
      <c r="O5437" s="71"/>
      <c r="P5437" s="28"/>
      <c r="Q5437" s="27">
        <f>IF(C5437="",SUMIFS($Q5438:$Q$6096,$A5438:$A$6096,A5437,$E5438:$E$6096,""),IF(E5437="",SUMIFS($Q5438:$Q$6096,$A5438:$A$6096,A5437,$C5438:$C$6096,C5437,$G5438:$G$6096,""),IF(G5437="",SUMIFS($Q5438:$Q$6096,$A5438:$A$6096,A5437,$C5438:$C$6096,C5437,$E5438:$E$6096,E5437,$R5438:$R$6096,R5437),IF(I5437="",SUMIFS($Q5438:$Q$6096,$A5438:$A$6096,A5437,$C5438:$C$6096,C5437,$E5438:$E$6096,E5437,$G5438:$G$6096,G5437,$R5438:$R$6096,R5437),0))))</f>
        <v>0</v>
      </c>
      <c r="R5437" s="57"/>
    </row>
    <row r="5438" spans="1:18" s="12" customFormat="1" ht="18" customHeight="1" x14ac:dyDescent="0.15">
      <c r="A5438" s="13">
        <v>11</v>
      </c>
      <c r="B5438" s="14" t="s">
        <v>2738</v>
      </c>
      <c r="C5438" s="15">
        <v>1</v>
      </c>
      <c r="D5438" s="15" t="s">
        <v>2991</v>
      </c>
      <c r="E5438" s="16"/>
      <c r="F5438" s="15"/>
      <c r="G5438" s="16"/>
      <c r="H5438" s="15"/>
      <c r="I5438" s="16"/>
      <c r="J5438" s="16"/>
      <c r="K5438" s="17">
        <f>IF(C5438="",SUMIFS($K5439:$K$6096,$A5439:$A$6096,A5438,$E5439:$E$6096,""),IF(E5438="",SUMIFS($K5439:$K$6096,$A5439:$A$6096,A5438,$C5439:$C$6096,C5438,$G5439:$G$6096,""),IF(G5438="",SUMIFS($K5439:$K$6096,$A5439:$A$6096,A5438,$C5439:$C$6096,C5438,$E5439:$E$6096,E5438,$R5439:$R$6096,R5438),IF(I5438="",SUMIFS($K5439:$K$6096,$A5439:$A$6096,A5438,$C5439:$C$6096,C5438,$E5439:$E$6096,E5438,$G5439:$G$6096,G5438,$R5439:$R$6096,R5438),0))))</f>
        <v>2</v>
      </c>
      <c r="L5438" s="17">
        <f>IF(C5438="",SUMIFS($L5439:$L$6096,$A5439:$A$6096,A5438,$E5439:$E$6096,""),IF(E5438="",SUMIFS($L5439:$L$6096,$A5439:$A$6096,A5438,$C5439:$C$6096,C5438,$G5439:$G$6096,""),IF(G5438="",SUMIFS($L5439:$L$6096,$A5439:$A$6096,A5438,$C5439:$C$6096,C5438,$E5439:$E$6096,E5438,$R5439:$R$6096,R5438),IF(I5438="",SUMIFS($L5439:$L$6096,$A5439:$A$6096,A5438,$C5439:$C$6096,C5438,$E5439:$E$6096,E5438,$G5439:$G$6096,G5438,$R5439:$R$6096,R5438),0))))</f>
        <v>2</v>
      </c>
      <c r="M5438" s="17">
        <f t="shared" ref="M5438:M5439" si="346">K5438-L5438</f>
        <v>0</v>
      </c>
      <c r="N5438" s="58"/>
      <c r="O5438" s="72"/>
      <c r="P5438" s="18"/>
      <c r="Q5438" s="17">
        <f>IF(C5438="",SUMIFS($Q5439:$Q$6096,$A5439:$A$6096,A5438,$E5439:$E$6096,""),IF(E5438="",SUMIFS($Q5439:$Q$6096,$A5439:$A$6096,A5438,$C5439:$C$6096,C5438,$G5439:$G$6096,""),IF(G5438="",SUMIFS($Q5439:$Q$6096,$A5439:$A$6096,A5438,$C5439:$C$6096,C5438,$E5439:$E$6096,E5438,$R5439:$R$6096,R5438),IF(I5438="",SUMIFS($Q5439:$Q$6096,$A5439:$A$6096,A5438,$C5439:$C$6096,C5438,$E5439:$E$6096,E5438,$G5439:$G$6096,G5438,$R5439:$R$6096,R5438),0))))</f>
        <v>0</v>
      </c>
      <c r="R5438" s="59"/>
    </row>
    <row r="5439" spans="1:18" s="6" customFormat="1" ht="18" customHeight="1" x14ac:dyDescent="0.15">
      <c r="A5439" s="13">
        <v>11</v>
      </c>
      <c r="B5439" s="14" t="s">
        <v>3130</v>
      </c>
      <c r="C5439" s="19">
        <v>1</v>
      </c>
      <c r="D5439" s="14" t="s">
        <v>2739</v>
      </c>
      <c r="E5439" s="20">
        <v>1</v>
      </c>
      <c r="F5439" s="21" t="s">
        <v>3131</v>
      </c>
      <c r="G5439" s="20"/>
      <c r="H5439" s="21"/>
      <c r="I5439" s="20"/>
      <c r="J5439" s="20"/>
      <c r="K5439" s="22">
        <f>IF(C5439="",SUMIFS($K5440:$K$6096,$A5440:$A$6096,A5439,$E5440:$E$6096,""),IF(E5439="",SUMIFS($K5440:$K$6096,$A5440:$A$6096,A5439,$C5440:$C$6096,C5439,$G5440:$G$6096,""),IF(G5439="",SUMIFS($K5440:$K$6096,$A5440:$A$6096,A5439,$C5440:$C$6096,C5439,$E5440:$E$6096,E5439,$R5440:$R$6096,R5439),IF(I5439="",SUMIFS($K5440:$K$6096,$A5440:$A$6096,A5439,$C5440:$C$6096,C5439,$E5440:$E$6096,E5439,$G5440:$G$6096,G5439,$R5440:$R$6096,R5439),0))))</f>
        <v>1</v>
      </c>
      <c r="L5439" s="22">
        <f>IF(C5439="",SUMIFS($L5440:$L$6096,$A5440:$A$6096,A5439,$E5440:$E$6096,""),IF(E5439="",SUMIFS($L5440:$L$6096,$A5440:$A$6096,A5439,$C5440:$C$6096,C5439,$G5440:$G$6096,""),IF(G5439="",SUMIFS($L5440:$L$6096,$A5440:$A$6096,A5439,$C5440:$C$6096,C5439,$E5440:$E$6096,E5439,$R5440:$R$6096,R5439),IF(I5439="",SUMIFS($L5440:$L$6096,$A5440:$A$6096,A5439,$C5440:$C$6096,C5439,$E5440:$E$6096,E5439,$G5440:$G$6096,G5439,$R5440:$R$6096,R5439),0))))</f>
        <v>1</v>
      </c>
      <c r="M5439" s="22">
        <f t="shared" si="346"/>
        <v>0</v>
      </c>
      <c r="N5439" s="77"/>
      <c r="O5439" s="23"/>
      <c r="P5439" s="60"/>
      <c r="Q5439" s="73">
        <f>IF(C5439="",SUMIFS($Q5440:$Q$6096,$A5440:$A$6096,A5439,$E5440:$E$6096,""),IF(E5439="",SUMIFS($Q5440:$Q$6096,$A5440:$A$6096,A5439,$C5440:$C$6096,C5439,$G5440:$G$6096,""),IF(G5439="",SUMIFS($Q5440:$Q$6096,$A5440:$A$6096,A5439,$C5440:$C$6096,C5439,$E5440:$E$6096,E5439,$R5440:$R$6096,R5439),IF(I5439="",SUMIFS($Q5440:$Q$6096,$A5440:$A$6096,A5439,$C5440:$C$6096,C5439,$E5440:$E$6096,E5439,$G5440:$G$6096,G5439,$R5440:$R$6096,R5439),0))))</f>
        <v>0</v>
      </c>
      <c r="R5439" s="61" t="s">
        <v>3064</v>
      </c>
    </row>
    <row r="5440" spans="1:18" ht="18" customHeight="1" x14ac:dyDescent="0.15">
      <c r="A5440" s="30">
        <v>11</v>
      </c>
      <c r="B5440" s="31" t="s">
        <v>2738</v>
      </c>
      <c r="C5440" s="31">
        <v>1</v>
      </c>
      <c r="D5440" s="31" t="s">
        <v>2739</v>
      </c>
      <c r="E5440" s="31">
        <v>1</v>
      </c>
      <c r="F5440" s="31" t="s">
        <v>2740</v>
      </c>
      <c r="G5440" s="32">
        <v>11</v>
      </c>
      <c r="H5440" s="32" t="s">
        <v>33</v>
      </c>
      <c r="I5440" s="32"/>
      <c r="J5440" s="83"/>
      <c r="K5440" s="98"/>
      <c r="L5440" s="98"/>
      <c r="M5440" s="98"/>
      <c r="N5440" s="83"/>
      <c r="O5440" s="33"/>
      <c r="P5440" s="81"/>
      <c r="Q5440" s="33"/>
      <c r="R5440" s="39" t="s">
        <v>1292</v>
      </c>
    </row>
    <row r="5441" spans="1:18" ht="18" customHeight="1" x14ac:dyDescent="0.15">
      <c r="A5441" s="30">
        <v>11</v>
      </c>
      <c r="B5441" s="31" t="s">
        <v>2738</v>
      </c>
      <c r="C5441" s="31">
        <v>1</v>
      </c>
      <c r="D5441" s="31" t="s">
        <v>2739</v>
      </c>
      <c r="E5441" s="31">
        <v>1</v>
      </c>
      <c r="F5441" s="31" t="s">
        <v>2740</v>
      </c>
      <c r="G5441" s="31">
        <v>11</v>
      </c>
      <c r="H5441" s="31" t="s">
        <v>33</v>
      </c>
      <c r="I5441" s="32">
        <v>1</v>
      </c>
      <c r="J5441" s="83" t="s">
        <v>34</v>
      </c>
      <c r="K5441" s="98">
        <v>1</v>
      </c>
      <c r="L5441" s="98">
        <v>1</v>
      </c>
      <c r="M5441" s="98">
        <f>K5441-L5441</f>
        <v>0</v>
      </c>
      <c r="N5441" s="83" t="s">
        <v>59</v>
      </c>
      <c r="O5441" s="98">
        <v>1000</v>
      </c>
      <c r="P5441" s="81"/>
      <c r="Q5441" s="33"/>
      <c r="R5441" s="39" t="s">
        <v>1292</v>
      </c>
    </row>
    <row r="5442" spans="1:18" s="6" customFormat="1" ht="18" customHeight="1" x14ac:dyDescent="0.15">
      <c r="A5442" s="13">
        <v>11</v>
      </c>
      <c r="B5442" s="14" t="s">
        <v>3130</v>
      </c>
      <c r="C5442" s="19">
        <v>1</v>
      </c>
      <c r="D5442" s="14" t="s">
        <v>2739</v>
      </c>
      <c r="E5442" s="20">
        <v>2</v>
      </c>
      <c r="F5442" s="21" t="s">
        <v>3132</v>
      </c>
      <c r="G5442" s="20"/>
      <c r="H5442" s="21"/>
      <c r="I5442" s="20"/>
      <c r="J5442" s="20"/>
      <c r="K5442" s="22">
        <f>IF(C5442="",SUMIFS($K5443:$K$6096,$A5443:$A$6096,A5442,$E5443:$E$6096,""),IF(E5442="",SUMIFS($K5443:$K$6096,$A5443:$A$6096,A5442,$C5443:$C$6096,C5442,$G5443:$G$6096,""),IF(G5442="",SUMIFS($K5443:$K$6096,$A5443:$A$6096,A5442,$C5443:$C$6096,C5442,$E5443:$E$6096,E5442,$R5443:$R$6096,R5442),IF(I5442="",SUMIFS($K5443:$K$6096,$A5443:$A$6096,A5442,$C5443:$C$6096,C5442,$E5443:$E$6096,E5442,$G5443:$G$6096,G5442,$R5443:$R$6096,R5442),0))))</f>
        <v>1</v>
      </c>
      <c r="L5442" s="22">
        <f>IF(C5442="",SUMIFS($L5443:$L$6096,$A5443:$A$6096,A5442,$E5443:$E$6096,""),IF(E5442="",SUMIFS($L5443:$L$6096,$A5443:$A$6096,A5442,$C5443:$C$6096,C5442,$G5443:$G$6096,""),IF(G5442="",SUMIFS($L5443:$L$6096,$A5443:$A$6096,A5442,$C5443:$C$6096,C5442,$E5443:$E$6096,E5442,$R5443:$R$6096,R5442),IF(I5442="",SUMIFS($L5443:$L$6096,$A5443:$A$6096,A5442,$C5443:$C$6096,C5442,$E5443:$E$6096,E5442,$G5443:$G$6096,G5442,$R5443:$R$6096,R5442),0))))</f>
        <v>1</v>
      </c>
      <c r="M5442" s="22">
        <f t="shared" ref="M5442" si="347">K5442-L5442</f>
        <v>0</v>
      </c>
      <c r="N5442" s="77"/>
      <c r="O5442" s="23"/>
      <c r="P5442" s="60"/>
      <c r="Q5442" s="73">
        <f>IF(C5442="",SUMIFS($Q5443:$Q$6096,$A5443:$A$6096,A5442,$E5443:$E$6096,""),IF(E5442="",SUMIFS($Q5443:$Q$6096,$A5443:$A$6096,A5442,$C5443:$C$6096,C5442,$G5443:$G$6096,""),IF(G5442="",SUMIFS($Q5443:$Q$6096,$A5443:$A$6096,A5442,$C5443:$C$6096,C5442,$E5443:$E$6096,E5442,$R5443:$R$6096,R5442),IF(I5442="",SUMIFS($Q5443:$Q$6096,$A5443:$A$6096,A5442,$C5443:$C$6096,C5442,$E5443:$E$6096,E5442,$G5443:$G$6096,G5442,$R5443:$R$6096,R5442),0))))</f>
        <v>0</v>
      </c>
      <c r="R5442" s="61" t="s">
        <v>3064</v>
      </c>
    </row>
    <row r="5443" spans="1:18" ht="18" customHeight="1" x14ac:dyDescent="0.15">
      <c r="A5443" s="30">
        <v>11</v>
      </c>
      <c r="B5443" s="31" t="s">
        <v>2738</v>
      </c>
      <c r="C5443" s="31">
        <v>1</v>
      </c>
      <c r="D5443" s="31" t="s">
        <v>2739</v>
      </c>
      <c r="E5443" s="31">
        <v>2</v>
      </c>
      <c r="F5443" s="31" t="s">
        <v>2741</v>
      </c>
      <c r="G5443" s="32">
        <v>11</v>
      </c>
      <c r="H5443" s="32" t="s">
        <v>33</v>
      </c>
      <c r="I5443" s="32"/>
      <c r="J5443" s="83"/>
      <c r="K5443" s="98"/>
      <c r="L5443" s="98"/>
      <c r="M5443" s="98"/>
      <c r="N5443" s="83"/>
      <c r="O5443" s="33"/>
      <c r="P5443" s="81"/>
      <c r="Q5443" s="33"/>
      <c r="R5443" s="39" t="s">
        <v>1292</v>
      </c>
    </row>
    <row r="5444" spans="1:18" ht="18" customHeight="1" x14ac:dyDescent="0.15">
      <c r="A5444" s="30">
        <v>11</v>
      </c>
      <c r="B5444" s="31" t="s">
        <v>2738</v>
      </c>
      <c r="C5444" s="31">
        <v>1</v>
      </c>
      <c r="D5444" s="31" t="s">
        <v>2739</v>
      </c>
      <c r="E5444" s="31">
        <v>2</v>
      </c>
      <c r="F5444" s="31" t="s">
        <v>2741</v>
      </c>
      <c r="G5444" s="31">
        <v>11</v>
      </c>
      <c r="H5444" s="31" t="s">
        <v>33</v>
      </c>
      <c r="I5444" s="32">
        <v>1</v>
      </c>
      <c r="J5444" s="83" t="s">
        <v>34</v>
      </c>
      <c r="K5444" s="98">
        <v>1</v>
      </c>
      <c r="L5444" s="98">
        <v>1</v>
      </c>
      <c r="M5444" s="98">
        <f>K5444-L5444</f>
        <v>0</v>
      </c>
      <c r="N5444" s="83" t="s">
        <v>59</v>
      </c>
      <c r="O5444" s="98">
        <v>1000</v>
      </c>
      <c r="P5444" s="81"/>
      <c r="Q5444" s="33"/>
      <c r="R5444" s="39" t="s">
        <v>1292</v>
      </c>
    </row>
    <row r="5445" spans="1:18" s="12" customFormat="1" ht="18" customHeight="1" x14ac:dyDescent="0.15">
      <c r="A5445" s="13">
        <v>11</v>
      </c>
      <c r="B5445" s="14" t="s">
        <v>2738</v>
      </c>
      <c r="C5445" s="15">
        <v>2</v>
      </c>
      <c r="D5445" s="15" t="s">
        <v>2992</v>
      </c>
      <c r="E5445" s="16"/>
      <c r="F5445" s="15"/>
      <c r="G5445" s="16"/>
      <c r="H5445" s="15"/>
      <c r="I5445" s="16"/>
      <c r="J5445" s="16"/>
      <c r="K5445" s="17">
        <f>IF(C5445="",SUMIFS($K5446:$K$6096,$A5446:$A$6096,A5445,$E5446:$E$6096,""),IF(E5445="",SUMIFS($K5446:$K$6096,$A5446:$A$6096,A5445,$C5446:$C$6096,C5445,$G5446:$G$6096,""),IF(G5445="",SUMIFS($K5446:$K$6096,$A5446:$A$6096,A5445,$C5446:$C$6096,C5445,$E5446:$E$6096,E5445,$R5446:$R$6096,R5445),IF(I5445="",SUMIFS($K5446:$K$6096,$A5446:$A$6096,A5445,$C5446:$C$6096,C5445,$E5446:$E$6096,E5445,$G5446:$G$6096,G5445,$R5446:$R$6096,R5445),0))))</f>
        <v>1</v>
      </c>
      <c r="L5445" s="17">
        <f>IF(C5445="",SUMIFS($L5446:$L$6096,$A5446:$A$6096,A5445,$E5446:$E$6096,""),IF(E5445="",SUMIFS($L5446:$L$6096,$A5446:$A$6096,A5445,$C5446:$C$6096,C5445,$G5446:$G$6096,""),IF(G5445="",SUMIFS($L5446:$L$6096,$A5446:$A$6096,A5445,$C5446:$C$6096,C5445,$E5446:$E$6096,E5445,$R5446:$R$6096,R5445),IF(I5445="",SUMIFS($L5446:$L$6096,$A5446:$A$6096,A5445,$C5446:$C$6096,C5445,$E5446:$E$6096,E5445,$G5446:$G$6096,G5445,$R5446:$R$6096,R5445),0))))</f>
        <v>1</v>
      </c>
      <c r="M5445" s="17">
        <f t="shared" ref="M5445:M5446" si="348">K5445-L5445</f>
        <v>0</v>
      </c>
      <c r="N5445" s="58"/>
      <c r="O5445" s="72"/>
      <c r="P5445" s="18"/>
      <c r="Q5445" s="17">
        <f>IF(C5445="",SUMIFS($Q5446:$Q$6096,$A5446:$A$6096,A5445,$E5446:$E$6096,""),IF(E5445="",SUMIFS($Q5446:$Q$6096,$A5446:$A$6096,A5445,$C5446:$C$6096,C5445,$G5446:$G$6096,""),IF(G5445="",SUMIFS($Q5446:$Q$6096,$A5446:$A$6096,A5445,$C5446:$C$6096,C5445,$E5446:$E$6096,E5445,$R5446:$R$6096,R5445),IF(I5445="",SUMIFS($Q5446:$Q$6096,$A5446:$A$6096,A5445,$C5446:$C$6096,C5445,$E5446:$E$6096,E5445,$G5446:$G$6096,G5445,$R5446:$R$6096,R5445),0))))</f>
        <v>0</v>
      </c>
      <c r="R5445" s="59"/>
    </row>
    <row r="5446" spans="1:18" s="6" customFormat="1" ht="18" customHeight="1" x14ac:dyDescent="0.15">
      <c r="A5446" s="13">
        <v>11</v>
      </c>
      <c r="B5446" s="14" t="s">
        <v>3130</v>
      </c>
      <c r="C5446" s="19">
        <v>2</v>
      </c>
      <c r="D5446" s="14" t="s">
        <v>2742</v>
      </c>
      <c r="E5446" s="20">
        <v>1</v>
      </c>
      <c r="F5446" s="21" t="s">
        <v>3133</v>
      </c>
      <c r="G5446" s="20"/>
      <c r="H5446" s="21"/>
      <c r="I5446" s="20"/>
      <c r="J5446" s="20"/>
      <c r="K5446" s="22">
        <f>IF(C5446="",SUMIFS($K5447:$K$6096,$A5447:$A$6096,A5446,$E5447:$E$6096,""),IF(E5446="",SUMIFS($K5447:$K$6096,$A5447:$A$6096,A5446,$C5447:$C$6096,C5446,$G5447:$G$6096,""),IF(G5446="",SUMIFS($K5447:$K$6096,$A5447:$A$6096,A5446,$C5447:$C$6096,C5446,$E5447:$E$6096,E5446,$R5447:$R$6096,R5446),IF(I5446="",SUMIFS($K5447:$K$6096,$A5447:$A$6096,A5446,$C5447:$C$6096,C5446,$E5447:$E$6096,E5446,$G5447:$G$6096,G5446,$R5447:$R$6096,R5446),0))))</f>
        <v>1</v>
      </c>
      <c r="L5446" s="22">
        <f>IF(C5446="",SUMIFS($L5447:$L$6096,$A5447:$A$6096,A5446,$E5447:$E$6096,""),IF(E5446="",SUMIFS($L5447:$L$6096,$A5447:$A$6096,A5446,$C5447:$C$6096,C5446,$G5447:$G$6096,""),IF(G5446="",SUMIFS($L5447:$L$6096,$A5447:$A$6096,A5446,$C5447:$C$6096,C5446,$E5447:$E$6096,E5446,$R5447:$R$6096,R5446),IF(I5446="",SUMIFS($L5447:$L$6096,$A5447:$A$6096,A5446,$C5447:$C$6096,C5446,$E5447:$E$6096,E5446,$G5447:$G$6096,G5446,$R5447:$R$6096,R5446),0))))</f>
        <v>1</v>
      </c>
      <c r="M5446" s="22">
        <f t="shared" si="348"/>
        <v>0</v>
      </c>
      <c r="N5446" s="77"/>
      <c r="O5446" s="23"/>
      <c r="P5446" s="60"/>
      <c r="Q5446" s="73">
        <f>IF(C5446="",SUMIFS($Q5447:$Q$6096,$A5447:$A$6096,A5446,$E5447:$E$6096,""),IF(E5446="",SUMIFS($Q5447:$Q$6096,$A5447:$A$6096,A5446,$C5447:$C$6096,C5446,$G5447:$G$6096,""),IF(G5446="",SUMIFS($Q5447:$Q$6096,$A5447:$A$6096,A5446,$C5447:$C$6096,C5446,$E5447:$E$6096,E5446,$R5447:$R$6096,R5446),IF(I5446="",SUMIFS($Q5447:$Q$6096,$A5447:$A$6096,A5446,$C5447:$C$6096,C5446,$E5447:$E$6096,E5446,$G5447:$G$6096,G5446,$R5447:$R$6096,R5446),0))))</f>
        <v>0</v>
      </c>
      <c r="R5446" s="61" t="s">
        <v>61</v>
      </c>
    </row>
    <row r="5447" spans="1:18" ht="18" customHeight="1" x14ac:dyDescent="0.15">
      <c r="A5447" s="30">
        <v>11</v>
      </c>
      <c r="B5447" s="31" t="s">
        <v>2738</v>
      </c>
      <c r="C5447" s="31">
        <v>2</v>
      </c>
      <c r="D5447" s="31" t="s">
        <v>2742</v>
      </c>
      <c r="E5447" s="31">
        <v>1</v>
      </c>
      <c r="F5447" s="31" t="s">
        <v>2743</v>
      </c>
      <c r="G5447" s="32">
        <v>11</v>
      </c>
      <c r="H5447" s="32" t="s">
        <v>33</v>
      </c>
      <c r="I5447" s="32"/>
      <c r="J5447" s="83"/>
      <c r="K5447" s="98"/>
      <c r="L5447" s="98"/>
      <c r="M5447" s="98"/>
      <c r="N5447" s="83"/>
      <c r="O5447" s="33"/>
      <c r="P5447" s="81"/>
      <c r="Q5447" s="33"/>
      <c r="R5447" s="39" t="s">
        <v>5</v>
      </c>
    </row>
    <row r="5448" spans="1:18" ht="18" customHeight="1" x14ac:dyDescent="0.15">
      <c r="A5448" s="30">
        <v>11</v>
      </c>
      <c r="B5448" s="31" t="s">
        <v>2738</v>
      </c>
      <c r="C5448" s="31">
        <v>2</v>
      </c>
      <c r="D5448" s="31" t="s">
        <v>2742</v>
      </c>
      <c r="E5448" s="31">
        <v>1</v>
      </c>
      <c r="F5448" s="31" t="s">
        <v>2743</v>
      </c>
      <c r="G5448" s="31">
        <v>11</v>
      </c>
      <c r="H5448" s="31" t="s">
        <v>33</v>
      </c>
      <c r="I5448" s="32">
        <v>1</v>
      </c>
      <c r="J5448" s="83" t="s">
        <v>34</v>
      </c>
      <c r="K5448" s="98">
        <v>1</v>
      </c>
      <c r="L5448" s="98">
        <v>1</v>
      </c>
      <c r="M5448" s="98">
        <f>K5448-L5448</f>
        <v>0</v>
      </c>
      <c r="N5448" s="83" t="s">
        <v>59</v>
      </c>
      <c r="O5448" s="98">
        <v>1000</v>
      </c>
      <c r="P5448" s="81"/>
      <c r="Q5448" s="33"/>
      <c r="R5448" s="39" t="s">
        <v>5</v>
      </c>
    </row>
    <row r="5449" spans="1:18" s="12" customFormat="1" ht="18" customHeight="1" x14ac:dyDescent="0.15">
      <c r="A5449" s="24">
        <v>12</v>
      </c>
      <c r="B5449" s="25" t="s">
        <v>11</v>
      </c>
      <c r="C5449" s="25"/>
      <c r="D5449" s="25"/>
      <c r="E5449" s="26"/>
      <c r="F5449" s="25"/>
      <c r="G5449" s="26"/>
      <c r="H5449" s="25"/>
      <c r="I5449" s="26"/>
      <c r="J5449" s="26"/>
      <c r="K5449" s="27">
        <f>IF(C5449="",SUMIFS($K5450:$K$6096,$A5450:$A$6096,A5449,$E5450:$E$6096,""),IF(E5449="",SUMIFS($K5450:$K$6096,$A5450:$A$6096,A5449,$C5450:$C$6096,C5449,$G5450:$G$6096,""),IF(G5449="",SUMIFS($K5450:$K$6096,$A5450:$A$6096,A5449,$C5450:$C$6096,C5449,$E5450:$E$6096,E5449,$R5450:$R$6096,R5449),IF(I5449="",SUMIFS($K5450:$K$6096,$A5450:$A$6096,A5449,$C5450:$C$6096,C5449,$E5450:$E$6096,E5449,$G5450:$G$6096,G5449,$R5450:$R$6096,R5449),0))))</f>
        <v>296110</v>
      </c>
      <c r="L5449" s="27">
        <f>IF(C5449="",SUMIFS($L5450:$L$6096,$A5450:$A$6096,A5449,$E5450:$E$6096,""),IF(E5449="",SUMIFS($L5450:$L$6096,$A5450:$A$6096,A5449,$C5450:$C$6096,C5449,$G5450:$G$6096,""),IF(G5449="",SUMIFS($L5450:$L$6096,$A5450:$A$6096,A5449,$C5450:$C$6096,C5449,$E5450:$E$6096,E5449,$R5450:$R$6096,R5449),IF(I5449="",SUMIFS($L5450:$L$6096,$A5450:$A$6096,A5449,$C5450:$C$6096,C5449,$E5450:$E$6096,E5449,$G5450:$G$6096,G5449,$R5450:$R$6096,R5449),0))))</f>
        <v>261599</v>
      </c>
      <c r="M5449" s="27">
        <f>K5449-L5449</f>
        <v>34511</v>
      </c>
      <c r="N5449" s="56"/>
      <c r="O5449" s="71"/>
      <c r="P5449" s="28"/>
      <c r="Q5449" s="27">
        <f>IF(C5449="",SUMIFS($Q5450:$Q$6096,$A5450:$A$6096,A5449,$E5450:$E$6096,""),IF(E5449="",SUMIFS($Q5450:$Q$6096,$A5450:$A$6096,A5449,$C5450:$C$6096,C5449,$G5450:$G$6096,""),IF(G5449="",SUMIFS($Q5450:$Q$6096,$A5450:$A$6096,A5449,$C5450:$C$6096,C5449,$E5450:$E$6096,E5449,$R5450:$R$6096,R5449),IF(I5449="",SUMIFS($Q5450:$Q$6096,$A5450:$A$6096,A5449,$C5450:$C$6096,C5449,$E5450:$E$6096,E5449,$G5450:$G$6096,G5449,$R5450:$R$6096,R5449),0))))</f>
        <v>0</v>
      </c>
      <c r="R5449" s="57"/>
    </row>
    <row r="5450" spans="1:18" s="12" customFormat="1" ht="18" customHeight="1" x14ac:dyDescent="0.15">
      <c r="A5450" s="13">
        <v>12</v>
      </c>
      <c r="B5450" s="14" t="s">
        <v>11</v>
      </c>
      <c r="C5450" s="15">
        <v>1</v>
      </c>
      <c r="D5450" s="15" t="s">
        <v>2993</v>
      </c>
      <c r="E5450" s="16"/>
      <c r="F5450" s="15"/>
      <c r="G5450" s="16"/>
      <c r="H5450" s="15"/>
      <c r="I5450" s="16"/>
      <c r="J5450" s="16"/>
      <c r="K5450" s="17">
        <f>IF(C5450="",SUMIFS($K5451:$K$6096,$A5451:$A$6096,A5450,$E5451:$E$6096,""),IF(E5450="",SUMIFS($K5451:$K$6096,$A5451:$A$6096,A5450,$C5451:$C$6096,C5450,$G5451:$G$6096,""),IF(G5450="",SUMIFS($K5451:$K$6096,$A5451:$A$6096,A5450,$C5451:$C$6096,C5450,$E5451:$E$6096,E5450,$R5451:$R$6096,R5450),IF(I5450="",SUMIFS($K5451:$K$6096,$A5451:$A$6096,A5450,$C5451:$C$6096,C5450,$E5451:$E$6096,E5450,$G5451:$G$6096,G5450,$R5451:$R$6096,R5450),0))))</f>
        <v>296110</v>
      </c>
      <c r="L5450" s="17">
        <f>IF(C5450="",SUMIFS($L5451:$L$6096,$A5451:$A$6096,A5450,$E5451:$E$6096,""),IF(E5450="",SUMIFS($L5451:$L$6096,$A5451:$A$6096,A5450,$C5451:$C$6096,C5450,$G5451:$G$6096,""),IF(G5450="",SUMIFS($L5451:$L$6096,$A5451:$A$6096,A5450,$C5451:$C$6096,C5450,$E5451:$E$6096,E5450,$R5451:$R$6096,R5450),IF(I5450="",SUMIFS($L5451:$L$6096,$A5451:$A$6096,A5450,$C5451:$C$6096,C5450,$E5451:$E$6096,E5450,$G5451:$G$6096,G5450,$R5451:$R$6096,R5450),0))))</f>
        <v>261599</v>
      </c>
      <c r="M5450" s="17">
        <f t="shared" ref="M5450:M5451" si="349">K5450-L5450</f>
        <v>34511</v>
      </c>
      <c r="N5450" s="58"/>
      <c r="O5450" s="72"/>
      <c r="P5450" s="18"/>
      <c r="Q5450" s="17">
        <f>IF(C5450="",SUMIFS($Q5451:$Q$6096,$A5451:$A$6096,A5450,$E5451:$E$6096,""),IF(E5450="",SUMIFS($Q5451:$Q$6096,$A5451:$A$6096,A5450,$C5451:$C$6096,C5450,$G5451:$G$6096,""),IF(G5450="",SUMIFS($Q5451:$Q$6096,$A5451:$A$6096,A5450,$C5451:$C$6096,C5450,$E5451:$E$6096,E5450,$R5451:$R$6096,R5450),IF(I5450="",SUMIFS($Q5451:$Q$6096,$A5451:$A$6096,A5450,$C5451:$C$6096,C5450,$E5451:$E$6096,E5450,$G5451:$G$6096,G5450,$R5451:$R$6096,R5450),0))))</f>
        <v>0</v>
      </c>
      <c r="R5450" s="59"/>
    </row>
    <row r="5451" spans="1:18" s="6" customFormat="1" ht="18" customHeight="1" x14ac:dyDescent="0.15">
      <c r="A5451" s="13">
        <v>12</v>
      </c>
      <c r="B5451" s="14" t="s">
        <v>62</v>
      </c>
      <c r="C5451" s="19">
        <v>1</v>
      </c>
      <c r="D5451" s="14" t="s">
        <v>11</v>
      </c>
      <c r="E5451" s="20">
        <v>1</v>
      </c>
      <c r="F5451" s="21" t="s">
        <v>3134</v>
      </c>
      <c r="G5451" s="20"/>
      <c r="H5451" s="21"/>
      <c r="I5451" s="20"/>
      <c r="J5451" s="20"/>
      <c r="K5451" s="22">
        <f>IF(C5451="",SUMIFS($K5452:$K$6096,$A5452:$A$6096,A5451,$E5452:$E$6096,""),IF(E5451="",SUMIFS($K5452:$K$6096,$A5452:$A$6096,A5451,$C5452:$C$6096,C5451,$G5452:$G$6096,""),IF(G5451="",SUMIFS($K5452:$K$6096,$A5452:$A$6096,A5451,$C5452:$C$6096,C5451,$E5452:$E$6096,E5451,$R5452:$R$6096,R5451),IF(I5451="",SUMIFS($K5452:$K$6096,$A5452:$A$6096,A5451,$C5452:$C$6096,C5451,$E5452:$E$6096,E5451,$G5452:$G$6096,G5451,$R5452:$R$6096,R5451),0))))</f>
        <v>286831</v>
      </c>
      <c r="L5451" s="22">
        <f>IF(C5451="",SUMIFS($L5452:$L$6096,$A5452:$A$6096,A5451,$E5452:$E$6096,""),IF(E5451="",SUMIFS($L5452:$L$6096,$A5452:$A$6096,A5451,$C5452:$C$6096,C5451,$G5452:$G$6096,""),IF(G5451="",SUMIFS($L5452:$L$6096,$A5452:$A$6096,A5451,$C5452:$C$6096,C5451,$E5452:$E$6096,E5451,$R5452:$R$6096,R5451),IF(I5451="",SUMIFS($L5452:$L$6096,$A5452:$A$6096,A5451,$C5452:$C$6096,C5451,$E5452:$E$6096,E5451,$G5452:$G$6096,G5451,$R5452:$R$6096,R5451),0))))</f>
        <v>250091</v>
      </c>
      <c r="M5451" s="22">
        <f t="shared" si="349"/>
        <v>36740</v>
      </c>
      <c r="N5451" s="77"/>
      <c r="O5451" s="23"/>
      <c r="P5451" s="60"/>
      <c r="Q5451" s="73">
        <f>IF(C5451="",SUMIFS($Q5452:$Q$6096,$A5452:$A$6096,A5451,$E5452:$E$6096,""),IF(E5451="",SUMIFS($Q5452:$Q$6096,$A5452:$A$6096,A5451,$C5452:$C$6096,C5451,$G5452:$G$6096,""),IF(G5451="",SUMIFS($Q5452:$Q$6096,$A5452:$A$6096,A5451,$C5452:$C$6096,C5451,$E5452:$E$6096,E5451,$R5452:$R$6096,R5451),IF(I5451="",SUMIFS($Q5452:$Q$6096,$A5452:$A$6096,A5451,$C5452:$C$6096,C5451,$E5452:$E$6096,E5451,$G5452:$G$6096,G5451,$R5452:$R$6096,R5451),0))))</f>
        <v>0</v>
      </c>
      <c r="R5451" s="61" t="s">
        <v>3000</v>
      </c>
    </row>
    <row r="5452" spans="1:18" ht="18" customHeight="1" x14ac:dyDescent="0.15">
      <c r="A5452" s="30">
        <v>12</v>
      </c>
      <c r="B5452" s="31" t="s">
        <v>11</v>
      </c>
      <c r="C5452" s="31">
        <v>1</v>
      </c>
      <c r="D5452" s="31" t="s">
        <v>11</v>
      </c>
      <c r="E5452" s="31">
        <v>1</v>
      </c>
      <c r="F5452" s="31" t="s">
        <v>2744</v>
      </c>
      <c r="G5452" s="32">
        <v>23</v>
      </c>
      <c r="H5452" s="32" t="s">
        <v>57</v>
      </c>
      <c r="I5452" s="32"/>
      <c r="J5452" s="83"/>
      <c r="K5452" s="98"/>
      <c r="L5452" s="98"/>
      <c r="M5452" s="98"/>
      <c r="N5452" s="83"/>
      <c r="O5452" s="33"/>
      <c r="P5452" s="81"/>
      <c r="Q5452" s="33"/>
      <c r="R5452" s="39" t="s">
        <v>133</v>
      </c>
    </row>
    <row r="5453" spans="1:18" ht="18" customHeight="1" x14ac:dyDescent="0.15">
      <c r="A5453" s="30">
        <v>12</v>
      </c>
      <c r="B5453" s="31" t="s">
        <v>11</v>
      </c>
      <c r="C5453" s="31">
        <v>1</v>
      </c>
      <c r="D5453" s="31" t="s">
        <v>11</v>
      </c>
      <c r="E5453" s="31">
        <v>1</v>
      </c>
      <c r="F5453" s="31" t="s">
        <v>2744</v>
      </c>
      <c r="G5453" s="31">
        <v>23</v>
      </c>
      <c r="H5453" s="31" t="s">
        <v>57</v>
      </c>
      <c r="I5453" s="32">
        <v>81</v>
      </c>
      <c r="J5453" s="83" t="s">
        <v>2745</v>
      </c>
      <c r="K5453" s="98">
        <v>286831</v>
      </c>
      <c r="L5453" s="98">
        <v>250091</v>
      </c>
      <c r="M5453" s="98">
        <f>K5453-L5453</f>
        <v>36740</v>
      </c>
      <c r="N5453" s="83" t="s">
        <v>2746</v>
      </c>
      <c r="O5453" s="98">
        <v>286830141</v>
      </c>
      <c r="P5453" s="81"/>
      <c r="Q5453" s="33"/>
      <c r="R5453" s="39" t="s">
        <v>133</v>
      </c>
    </row>
    <row r="5454" spans="1:18" ht="18" customHeight="1" x14ac:dyDescent="0.15">
      <c r="A5454" s="30">
        <v>12</v>
      </c>
      <c r="B5454" s="31" t="s">
        <v>11</v>
      </c>
      <c r="C5454" s="31">
        <v>1</v>
      </c>
      <c r="D5454" s="31" t="s">
        <v>11</v>
      </c>
      <c r="E5454" s="31">
        <v>1</v>
      </c>
      <c r="F5454" s="31" t="s">
        <v>2744</v>
      </c>
      <c r="G5454" s="31">
        <v>23</v>
      </c>
      <c r="H5454" s="31" t="s">
        <v>57</v>
      </c>
      <c r="I5454" s="31">
        <v>81</v>
      </c>
      <c r="J5454" s="84" t="s">
        <v>2745</v>
      </c>
      <c r="K5454" s="98"/>
      <c r="L5454" s="98"/>
      <c r="M5454" s="98"/>
      <c r="N5454" s="83" t="s">
        <v>2747</v>
      </c>
      <c r="O5454" s="98"/>
      <c r="P5454" s="81"/>
      <c r="Q5454" s="33"/>
      <c r="R5454" s="39" t="s">
        <v>133</v>
      </c>
    </row>
    <row r="5455" spans="1:18" ht="18" customHeight="1" x14ac:dyDescent="0.15">
      <c r="A5455" s="30">
        <v>12</v>
      </c>
      <c r="B5455" s="31" t="s">
        <v>11</v>
      </c>
      <c r="C5455" s="31">
        <v>1</v>
      </c>
      <c r="D5455" s="31" t="s">
        <v>11</v>
      </c>
      <c r="E5455" s="31">
        <v>1</v>
      </c>
      <c r="F5455" s="31" t="s">
        <v>2744</v>
      </c>
      <c r="G5455" s="31">
        <v>23</v>
      </c>
      <c r="H5455" s="31" t="s">
        <v>57</v>
      </c>
      <c r="I5455" s="31">
        <v>81</v>
      </c>
      <c r="J5455" s="84" t="s">
        <v>2745</v>
      </c>
      <c r="K5455" s="98"/>
      <c r="L5455" s="98"/>
      <c r="M5455" s="98"/>
      <c r="N5455" s="83" t="s">
        <v>2748</v>
      </c>
      <c r="O5455" s="98"/>
      <c r="P5455" s="81"/>
      <c r="Q5455" s="33"/>
      <c r="R5455" s="39" t="s">
        <v>133</v>
      </c>
    </row>
    <row r="5456" spans="1:18" ht="18" customHeight="1" x14ac:dyDescent="0.15">
      <c r="A5456" s="30">
        <v>12</v>
      </c>
      <c r="B5456" s="31" t="s">
        <v>11</v>
      </c>
      <c r="C5456" s="31">
        <v>1</v>
      </c>
      <c r="D5456" s="31" t="s">
        <v>11</v>
      </c>
      <c r="E5456" s="31">
        <v>1</v>
      </c>
      <c r="F5456" s="31" t="s">
        <v>2744</v>
      </c>
      <c r="G5456" s="31">
        <v>23</v>
      </c>
      <c r="H5456" s="31" t="s">
        <v>57</v>
      </c>
      <c r="I5456" s="31">
        <v>81</v>
      </c>
      <c r="J5456" s="84" t="s">
        <v>2745</v>
      </c>
      <c r="K5456" s="98"/>
      <c r="L5456" s="98"/>
      <c r="M5456" s="98"/>
      <c r="N5456" s="83" t="s">
        <v>2749</v>
      </c>
      <c r="O5456" s="98"/>
      <c r="P5456" s="81"/>
      <c r="Q5456" s="33"/>
      <c r="R5456" s="39" t="s">
        <v>133</v>
      </c>
    </row>
    <row r="5457" spans="1:18" ht="18" customHeight="1" x14ac:dyDescent="0.15">
      <c r="A5457" s="30">
        <v>12</v>
      </c>
      <c r="B5457" s="31" t="s">
        <v>11</v>
      </c>
      <c r="C5457" s="31">
        <v>1</v>
      </c>
      <c r="D5457" s="31" t="s">
        <v>11</v>
      </c>
      <c r="E5457" s="31">
        <v>1</v>
      </c>
      <c r="F5457" s="31" t="s">
        <v>2744</v>
      </c>
      <c r="G5457" s="31">
        <v>23</v>
      </c>
      <c r="H5457" s="31" t="s">
        <v>57</v>
      </c>
      <c r="I5457" s="31">
        <v>81</v>
      </c>
      <c r="J5457" s="84" t="s">
        <v>2745</v>
      </c>
      <c r="K5457" s="98"/>
      <c r="L5457" s="98"/>
      <c r="M5457" s="98"/>
      <c r="N5457" s="83" t="s">
        <v>2750</v>
      </c>
      <c r="O5457" s="98"/>
      <c r="P5457" s="81"/>
      <c r="Q5457" s="33"/>
      <c r="R5457" s="39" t="s">
        <v>133</v>
      </c>
    </row>
    <row r="5458" spans="1:18" ht="18" customHeight="1" x14ac:dyDescent="0.15">
      <c r="A5458" s="30">
        <v>12</v>
      </c>
      <c r="B5458" s="31" t="s">
        <v>11</v>
      </c>
      <c r="C5458" s="31">
        <v>1</v>
      </c>
      <c r="D5458" s="31" t="s">
        <v>11</v>
      </c>
      <c r="E5458" s="31">
        <v>1</v>
      </c>
      <c r="F5458" s="31" t="s">
        <v>2744</v>
      </c>
      <c r="G5458" s="31">
        <v>23</v>
      </c>
      <c r="H5458" s="31" t="s">
        <v>57</v>
      </c>
      <c r="I5458" s="31">
        <v>81</v>
      </c>
      <c r="J5458" s="84" t="s">
        <v>2745</v>
      </c>
      <c r="K5458" s="98"/>
      <c r="L5458" s="98"/>
      <c r="M5458" s="98"/>
      <c r="N5458" s="83" t="s">
        <v>2751</v>
      </c>
      <c r="O5458" s="98"/>
      <c r="P5458" s="81"/>
      <c r="Q5458" s="33"/>
      <c r="R5458" s="39" t="s">
        <v>133</v>
      </c>
    </row>
    <row r="5459" spans="1:18" ht="18" customHeight="1" x14ac:dyDescent="0.15">
      <c r="A5459" s="30">
        <v>12</v>
      </c>
      <c r="B5459" s="31" t="s">
        <v>11</v>
      </c>
      <c r="C5459" s="31">
        <v>1</v>
      </c>
      <c r="D5459" s="31" t="s">
        <v>11</v>
      </c>
      <c r="E5459" s="31">
        <v>1</v>
      </c>
      <c r="F5459" s="31" t="s">
        <v>2744</v>
      </c>
      <c r="G5459" s="31">
        <v>23</v>
      </c>
      <c r="H5459" s="31" t="s">
        <v>57</v>
      </c>
      <c r="I5459" s="31">
        <v>81</v>
      </c>
      <c r="J5459" s="84" t="s">
        <v>2745</v>
      </c>
      <c r="K5459" s="98"/>
      <c r="L5459" s="98"/>
      <c r="M5459" s="98"/>
      <c r="N5459" s="83" t="s">
        <v>2752</v>
      </c>
      <c r="O5459" s="98"/>
      <c r="P5459" s="81"/>
      <c r="Q5459" s="33"/>
      <c r="R5459" s="39" t="s">
        <v>133</v>
      </c>
    </row>
    <row r="5460" spans="1:18" s="6" customFormat="1" ht="18" customHeight="1" x14ac:dyDescent="0.15">
      <c r="A5460" s="13">
        <v>12</v>
      </c>
      <c r="B5460" s="14" t="s">
        <v>62</v>
      </c>
      <c r="C5460" s="19">
        <v>1</v>
      </c>
      <c r="D5460" s="14" t="s">
        <v>11</v>
      </c>
      <c r="E5460" s="20">
        <v>2</v>
      </c>
      <c r="F5460" s="21" t="s">
        <v>63</v>
      </c>
      <c r="G5460" s="20"/>
      <c r="H5460" s="21"/>
      <c r="I5460" s="20"/>
      <c r="J5460" s="20"/>
      <c r="K5460" s="22">
        <f>IF(C5460="",SUMIFS($K5461:$K$6096,$A5461:$A$6096,A5460,$E5461:$E$6096,""),IF(E5460="",SUMIFS($K5461:$K$6096,$A5461:$A$6096,A5460,$C5461:$C$6096,C5460,$G5461:$G$6096,""),IF(G5460="",SUMIFS($K5461:$K$6096,$A5461:$A$6096,A5460,$C5461:$C$6096,C5460,$E5461:$E$6096,E5460,$R5461:$R$6096,R5460),IF(I5460="",SUMIFS($K5461:$K$6096,$A5461:$A$6096,A5460,$C5461:$C$6096,C5460,$E5461:$E$6096,E5460,$G5461:$G$6096,G5460,$R5461:$R$6096,R5460),0))))</f>
        <v>9279</v>
      </c>
      <c r="L5460" s="22">
        <f>IF(C5460="",SUMIFS($L5461:$L$6096,$A5461:$A$6096,A5460,$E5461:$E$6096,""),IF(E5460="",SUMIFS($L5461:$L$6096,$A5461:$A$6096,A5460,$C5461:$C$6096,C5460,$G5461:$G$6096,""),IF(G5460="",SUMIFS($L5461:$L$6096,$A5461:$A$6096,A5460,$C5461:$C$6096,C5460,$E5461:$E$6096,E5460,$R5461:$R$6096,R5460),IF(I5460="",SUMIFS($L5461:$L$6096,$A5461:$A$6096,A5460,$C5461:$C$6096,C5460,$E5461:$E$6096,E5460,$G5461:$G$6096,G5460,$R5461:$R$6096,R5460),0))))</f>
        <v>11508</v>
      </c>
      <c r="M5460" s="22">
        <f t="shared" ref="M5460" si="350">K5460-L5460</f>
        <v>-2229</v>
      </c>
      <c r="N5460" s="77"/>
      <c r="O5460" s="23"/>
      <c r="P5460" s="60"/>
      <c r="Q5460" s="73">
        <f>IF(C5460="",SUMIFS($Q5461:$Q$6096,$A5461:$A$6096,A5460,$E5461:$E$6096,""),IF(E5460="",SUMIFS($Q5461:$Q$6096,$A5461:$A$6096,A5460,$C5461:$C$6096,C5460,$G5461:$G$6096,""),IF(G5460="",SUMIFS($Q5461:$Q$6096,$A5461:$A$6096,A5460,$C5461:$C$6096,C5460,$E5461:$E$6096,E5460,$R5461:$R$6096,R5460),IF(I5460="",SUMIFS($Q5461:$Q$6096,$A5461:$A$6096,A5460,$C5461:$C$6096,C5460,$E5461:$E$6096,E5460,$G5461:$G$6096,G5460,$R5461:$R$6096,R5460),0))))</f>
        <v>0</v>
      </c>
      <c r="R5460" s="61" t="s">
        <v>3000</v>
      </c>
    </row>
    <row r="5461" spans="1:18" ht="18" customHeight="1" x14ac:dyDescent="0.15">
      <c r="A5461" s="30">
        <v>12</v>
      </c>
      <c r="B5461" s="31" t="s">
        <v>11</v>
      </c>
      <c r="C5461" s="31">
        <v>1</v>
      </c>
      <c r="D5461" s="31" t="s">
        <v>11</v>
      </c>
      <c r="E5461" s="31">
        <v>2</v>
      </c>
      <c r="F5461" s="31" t="s">
        <v>12</v>
      </c>
      <c r="G5461" s="32">
        <v>23</v>
      </c>
      <c r="H5461" s="32" t="s">
        <v>57</v>
      </c>
      <c r="I5461" s="32"/>
      <c r="J5461" s="83"/>
      <c r="K5461" s="98"/>
      <c r="L5461" s="98"/>
      <c r="M5461" s="98"/>
      <c r="N5461" s="83"/>
      <c r="O5461" s="33"/>
      <c r="P5461" s="81"/>
      <c r="Q5461" s="33"/>
      <c r="R5461" s="39" t="s">
        <v>133</v>
      </c>
    </row>
    <row r="5462" spans="1:18" ht="18" customHeight="1" x14ac:dyDescent="0.15">
      <c r="A5462" s="30">
        <v>12</v>
      </c>
      <c r="B5462" s="31" t="s">
        <v>11</v>
      </c>
      <c r="C5462" s="31">
        <v>1</v>
      </c>
      <c r="D5462" s="31" t="s">
        <v>11</v>
      </c>
      <c r="E5462" s="31">
        <v>2</v>
      </c>
      <c r="F5462" s="31" t="s">
        <v>12</v>
      </c>
      <c r="G5462" s="31">
        <v>23</v>
      </c>
      <c r="H5462" s="31" t="s">
        <v>57</v>
      </c>
      <c r="I5462" s="32">
        <v>82</v>
      </c>
      <c r="J5462" s="83" t="s">
        <v>2753</v>
      </c>
      <c r="K5462" s="98">
        <v>9029</v>
      </c>
      <c r="L5462" s="98">
        <v>11258</v>
      </c>
      <c r="M5462" s="98">
        <f>K5462-L5462</f>
        <v>-2229</v>
      </c>
      <c r="N5462" s="83" t="s">
        <v>2754</v>
      </c>
      <c r="O5462" s="98">
        <v>8692694</v>
      </c>
      <c r="P5462" s="81"/>
      <c r="Q5462" s="33"/>
      <c r="R5462" s="39" t="s">
        <v>133</v>
      </c>
    </row>
    <row r="5463" spans="1:18" ht="18" customHeight="1" x14ac:dyDescent="0.15">
      <c r="A5463" s="30">
        <v>12</v>
      </c>
      <c r="B5463" s="31" t="s">
        <v>11</v>
      </c>
      <c r="C5463" s="31">
        <v>1</v>
      </c>
      <c r="D5463" s="31" t="s">
        <v>11</v>
      </c>
      <c r="E5463" s="31">
        <v>2</v>
      </c>
      <c r="F5463" s="31" t="s">
        <v>12</v>
      </c>
      <c r="G5463" s="31">
        <v>23</v>
      </c>
      <c r="H5463" s="31" t="s">
        <v>57</v>
      </c>
      <c r="I5463" s="31">
        <v>82</v>
      </c>
      <c r="J5463" s="84" t="s">
        <v>2753</v>
      </c>
      <c r="K5463" s="98"/>
      <c r="L5463" s="98"/>
      <c r="M5463" s="98"/>
      <c r="N5463" s="83" t="s">
        <v>2755</v>
      </c>
      <c r="O5463" s="98">
        <v>336130</v>
      </c>
      <c r="P5463" s="81"/>
      <c r="Q5463" s="33"/>
      <c r="R5463" s="39" t="s">
        <v>133</v>
      </c>
    </row>
    <row r="5464" spans="1:18" ht="18" customHeight="1" x14ac:dyDescent="0.15">
      <c r="A5464" s="30">
        <v>12</v>
      </c>
      <c r="B5464" s="31" t="s">
        <v>11</v>
      </c>
      <c r="C5464" s="31">
        <v>1</v>
      </c>
      <c r="D5464" s="31" t="s">
        <v>11</v>
      </c>
      <c r="E5464" s="31">
        <v>2</v>
      </c>
      <c r="F5464" s="31" t="s">
        <v>12</v>
      </c>
      <c r="G5464" s="31">
        <v>23</v>
      </c>
      <c r="H5464" s="31" t="s">
        <v>57</v>
      </c>
      <c r="I5464" s="31">
        <v>82</v>
      </c>
      <c r="J5464" s="84" t="s">
        <v>2753</v>
      </c>
      <c r="K5464" s="98"/>
      <c r="L5464" s="98"/>
      <c r="M5464" s="98"/>
      <c r="N5464" s="83" t="s">
        <v>2756</v>
      </c>
      <c r="O5464" s="98"/>
      <c r="P5464" s="81"/>
      <c r="Q5464" s="33"/>
      <c r="R5464" s="39" t="s">
        <v>133</v>
      </c>
    </row>
    <row r="5465" spans="1:18" ht="18" customHeight="1" x14ac:dyDescent="0.15">
      <c r="A5465" s="30">
        <v>12</v>
      </c>
      <c r="B5465" s="31" t="s">
        <v>11</v>
      </c>
      <c r="C5465" s="31">
        <v>1</v>
      </c>
      <c r="D5465" s="31" t="s">
        <v>11</v>
      </c>
      <c r="E5465" s="31">
        <v>2</v>
      </c>
      <c r="F5465" s="31" t="s">
        <v>12</v>
      </c>
      <c r="G5465" s="31">
        <v>23</v>
      </c>
      <c r="H5465" s="31" t="s">
        <v>57</v>
      </c>
      <c r="I5465" s="31">
        <v>82</v>
      </c>
      <c r="J5465" s="84" t="s">
        <v>2753</v>
      </c>
      <c r="K5465" s="98"/>
      <c r="L5465" s="98"/>
      <c r="M5465" s="98"/>
      <c r="N5465" s="83" t="s">
        <v>2757</v>
      </c>
      <c r="O5465" s="98"/>
      <c r="P5465" s="81"/>
      <c r="Q5465" s="33"/>
      <c r="R5465" s="39" t="s">
        <v>133</v>
      </c>
    </row>
    <row r="5466" spans="1:18" ht="18" customHeight="1" x14ac:dyDescent="0.15">
      <c r="A5466" s="30">
        <v>12</v>
      </c>
      <c r="B5466" s="31" t="s">
        <v>11</v>
      </c>
      <c r="C5466" s="31">
        <v>1</v>
      </c>
      <c r="D5466" s="31" t="s">
        <v>11</v>
      </c>
      <c r="E5466" s="31">
        <v>2</v>
      </c>
      <c r="F5466" s="31" t="s">
        <v>12</v>
      </c>
      <c r="G5466" s="31">
        <v>23</v>
      </c>
      <c r="H5466" s="31" t="s">
        <v>57</v>
      </c>
      <c r="I5466" s="31">
        <v>82</v>
      </c>
      <c r="J5466" s="84" t="s">
        <v>2753</v>
      </c>
      <c r="K5466" s="98"/>
      <c r="L5466" s="98"/>
      <c r="M5466" s="98"/>
      <c r="N5466" s="83" t="s">
        <v>2758</v>
      </c>
      <c r="O5466" s="98"/>
      <c r="P5466" s="81"/>
      <c r="Q5466" s="33"/>
      <c r="R5466" s="39" t="s">
        <v>133</v>
      </c>
    </row>
    <row r="5467" spans="1:18" ht="18" customHeight="1" x14ac:dyDescent="0.15">
      <c r="A5467" s="30">
        <v>12</v>
      </c>
      <c r="B5467" s="31" t="s">
        <v>11</v>
      </c>
      <c r="C5467" s="31">
        <v>1</v>
      </c>
      <c r="D5467" s="31" t="s">
        <v>11</v>
      </c>
      <c r="E5467" s="31">
        <v>2</v>
      </c>
      <c r="F5467" s="31" t="s">
        <v>12</v>
      </c>
      <c r="G5467" s="31">
        <v>23</v>
      </c>
      <c r="H5467" s="31" t="s">
        <v>57</v>
      </c>
      <c r="I5467" s="31">
        <v>82</v>
      </c>
      <c r="J5467" s="84" t="s">
        <v>2753</v>
      </c>
      <c r="K5467" s="98"/>
      <c r="L5467" s="98"/>
      <c r="M5467" s="98"/>
      <c r="N5467" s="83" t="s">
        <v>2759</v>
      </c>
      <c r="O5467" s="98"/>
      <c r="P5467" s="81"/>
      <c r="Q5467" s="33"/>
      <c r="R5467" s="39" t="s">
        <v>133</v>
      </c>
    </row>
    <row r="5468" spans="1:18" ht="18" customHeight="1" x14ac:dyDescent="0.15">
      <c r="A5468" s="30">
        <v>12</v>
      </c>
      <c r="B5468" s="31" t="s">
        <v>11</v>
      </c>
      <c r="C5468" s="31">
        <v>1</v>
      </c>
      <c r="D5468" s="31" t="s">
        <v>11</v>
      </c>
      <c r="E5468" s="31">
        <v>2</v>
      </c>
      <c r="F5468" s="31" t="s">
        <v>12</v>
      </c>
      <c r="G5468" s="31">
        <v>23</v>
      </c>
      <c r="H5468" s="31" t="s">
        <v>57</v>
      </c>
      <c r="I5468" s="31">
        <v>82</v>
      </c>
      <c r="J5468" s="84" t="s">
        <v>2753</v>
      </c>
      <c r="K5468" s="98"/>
      <c r="L5468" s="98"/>
      <c r="M5468" s="98"/>
      <c r="N5468" s="83" t="s">
        <v>2760</v>
      </c>
      <c r="O5468" s="98"/>
      <c r="P5468" s="81"/>
      <c r="Q5468" s="33"/>
      <c r="R5468" s="39" t="s">
        <v>133</v>
      </c>
    </row>
    <row r="5469" spans="1:18" ht="18" customHeight="1" x14ac:dyDescent="0.15">
      <c r="A5469" s="30">
        <v>12</v>
      </c>
      <c r="B5469" s="31" t="s">
        <v>11</v>
      </c>
      <c r="C5469" s="31">
        <v>1</v>
      </c>
      <c r="D5469" s="31" t="s">
        <v>11</v>
      </c>
      <c r="E5469" s="31">
        <v>2</v>
      </c>
      <c r="F5469" s="31" t="s">
        <v>12</v>
      </c>
      <c r="G5469" s="31">
        <v>23</v>
      </c>
      <c r="H5469" s="31" t="s">
        <v>57</v>
      </c>
      <c r="I5469" s="31">
        <v>82</v>
      </c>
      <c r="J5469" s="84" t="s">
        <v>2753</v>
      </c>
      <c r="K5469" s="98"/>
      <c r="L5469" s="98"/>
      <c r="M5469" s="98"/>
      <c r="N5469" s="83" t="s">
        <v>2761</v>
      </c>
      <c r="O5469" s="98"/>
      <c r="P5469" s="81"/>
      <c r="Q5469" s="33"/>
      <c r="R5469" s="39" t="s">
        <v>133</v>
      </c>
    </row>
    <row r="5470" spans="1:18" ht="18" customHeight="1" x14ac:dyDescent="0.15">
      <c r="A5470" s="30">
        <v>12</v>
      </c>
      <c r="B5470" s="31" t="s">
        <v>11</v>
      </c>
      <c r="C5470" s="31">
        <v>1</v>
      </c>
      <c r="D5470" s="31" t="s">
        <v>11</v>
      </c>
      <c r="E5470" s="31">
        <v>2</v>
      </c>
      <c r="F5470" s="31" t="s">
        <v>12</v>
      </c>
      <c r="G5470" s="31">
        <v>23</v>
      </c>
      <c r="H5470" s="31" t="s">
        <v>57</v>
      </c>
      <c r="I5470" s="32">
        <v>83</v>
      </c>
      <c r="J5470" s="83" t="s">
        <v>60</v>
      </c>
      <c r="K5470" s="98">
        <v>250</v>
      </c>
      <c r="L5470" s="98">
        <v>250</v>
      </c>
      <c r="M5470" s="98">
        <f>K5470-L5470</f>
        <v>0</v>
      </c>
      <c r="N5470" s="83" t="s">
        <v>2762</v>
      </c>
      <c r="O5470" s="98"/>
      <c r="P5470" s="81"/>
      <c r="Q5470" s="33"/>
      <c r="R5470" s="39" t="s">
        <v>133</v>
      </c>
    </row>
    <row r="5471" spans="1:18" ht="18" customHeight="1" x14ac:dyDescent="0.15">
      <c r="A5471" s="30">
        <v>12</v>
      </c>
      <c r="B5471" s="31" t="s">
        <v>11</v>
      </c>
      <c r="C5471" s="31">
        <v>1</v>
      </c>
      <c r="D5471" s="31" t="s">
        <v>11</v>
      </c>
      <c r="E5471" s="31">
        <v>2</v>
      </c>
      <c r="F5471" s="31" t="s">
        <v>12</v>
      </c>
      <c r="G5471" s="31">
        <v>23</v>
      </c>
      <c r="H5471" s="31" t="s">
        <v>57</v>
      </c>
      <c r="I5471" s="31">
        <v>83</v>
      </c>
      <c r="J5471" s="84" t="s">
        <v>60</v>
      </c>
      <c r="K5471" s="98"/>
      <c r="L5471" s="98"/>
      <c r="M5471" s="98"/>
      <c r="N5471" s="83" t="s">
        <v>2763</v>
      </c>
      <c r="O5471" s="98"/>
      <c r="P5471" s="81"/>
      <c r="Q5471" s="33"/>
      <c r="R5471" s="39" t="s">
        <v>133</v>
      </c>
    </row>
    <row r="5472" spans="1:18" ht="18" customHeight="1" x14ac:dyDescent="0.15">
      <c r="A5472" s="30">
        <v>12</v>
      </c>
      <c r="B5472" s="31" t="s">
        <v>11</v>
      </c>
      <c r="C5472" s="31">
        <v>1</v>
      </c>
      <c r="D5472" s="31" t="s">
        <v>11</v>
      </c>
      <c r="E5472" s="31">
        <v>2</v>
      </c>
      <c r="F5472" s="31" t="s">
        <v>12</v>
      </c>
      <c r="G5472" s="31">
        <v>23</v>
      </c>
      <c r="H5472" s="31" t="s">
        <v>57</v>
      </c>
      <c r="I5472" s="31">
        <v>83</v>
      </c>
      <c r="J5472" s="84" t="s">
        <v>60</v>
      </c>
      <c r="K5472" s="98"/>
      <c r="L5472" s="98"/>
      <c r="M5472" s="98"/>
      <c r="N5472" s="83" t="s">
        <v>4047</v>
      </c>
      <c r="O5472" s="98">
        <v>250000</v>
      </c>
      <c r="P5472" s="81"/>
      <c r="Q5472" s="33"/>
      <c r="R5472" s="39" t="s">
        <v>133</v>
      </c>
    </row>
    <row r="5473" spans="1:19" s="12" customFormat="1" ht="18" customHeight="1" x14ac:dyDescent="0.15">
      <c r="A5473" s="24">
        <v>13</v>
      </c>
      <c r="B5473" s="25" t="s">
        <v>2764</v>
      </c>
      <c r="C5473" s="25"/>
      <c r="D5473" s="25"/>
      <c r="E5473" s="26"/>
      <c r="F5473" s="25"/>
      <c r="G5473" s="26"/>
      <c r="H5473" s="25"/>
      <c r="I5473" s="26"/>
      <c r="J5473" s="26"/>
      <c r="K5473" s="27">
        <f>IF(C5473="",SUMIFS($K5474:$K$6096,$A5474:$A$6096,A5473,$E5474:$E$6096,""),IF(E5473="",SUMIFS($K5474:$K$6096,$A5474:$A$6096,A5473,$C5474:$C$6096,C5473,$G5474:$G$6096,""),IF(G5473="",SUMIFS($K5474:$K$6096,$A5474:$A$6096,A5473,$C5474:$C$6096,C5473,$E5474:$E$6096,E5473,$R5474:$R$6096,R5473),IF(I5473="",SUMIFS($K5474:$K$6096,$A5474:$A$6096,A5473,$C5474:$C$6096,C5473,$E5474:$E$6096,E5473,$G5474:$G$6096,G5473,$R5474:$R$6096,R5473),0))))</f>
        <v>1</v>
      </c>
      <c r="L5473" s="27">
        <f>IF(C5473="",SUMIFS($L5474:$L$6096,$A5474:$A$6096,A5473,$E5474:$E$6096,""),IF(E5473="",SUMIFS($L5474:$L$6096,$A5474:$A$6096,A5473,$C5474:$C$6096,C5473,$G5474:$G$6096,""),IF(G5473="",SUMIFS($L5474:$L$6096,$A5474:$A$6096,A5473,$C5474:$C$6096,C5473,$E5474:$E$6096,E5473,$R5474:$R$6096,R5473),IF(I5473="",SUMIFS($L5474:$L$6096,$A5474:$A$6096,A5473,$C5474:$C$6096,C5473,$E5474:$E$6096,E5473,$G5474:$G$6096,G5473,$R5474:$R$6096,R5473),0))))</f>
        <v>1</v>
      </c>
      <c r="M5473" s="27">
        <f>K5473-L5473</f>
        <v>0</v>
      </c>
      <c r="N5473" s="56"/>
      <c r="O5473" s="71"/>
      <c r="P5473" s="28"/>
      <c r="Q5473" s="27">
        <f>IF(C5473="",SUMIFS($Q5474:$Q$6096,$A5474:$A$6096,A5473,$E5474:$E$6096,""),IF(E5473="",SUMIFS($Q5474:$Q$6096,$A5474:$A$6096,A5473,$C5474:$C$6096,C5473,$G5474:$G$6096,""),IF(G5473="",SUMIFS($Q5474:$Q$6096,$A5474:$A$6096,A5473,$C5474:$C$6096,C5473,$E5474:$E$6096,E5473,$R5474:$R$6096,R5473),IF(I5473="",SUMIFS($Q5474:$Q$6096,$A5474:$A$6096,A5473,$C5474:$C$6096,C5473,$E5474:$E$6096,E5473,$G5474:$G$6096,G5473,$R5474:$R$6096,R5473),0))))</f>
        <v>0</v>
      </c>
      <c r="R5473" s="57"/>
    </row>
    <row r="5474" spans="1:19" s="12" customFormat="1" ht="18" customHeight="1" x14ac:dyDescent="0.15">
      <c r="A5474" s="13">
        <v>13</v>
      </c>
      <c r="B5474" s="14" t="s">
        <v>2764</v>
      </c>
      <c r="C5474" s="15">
        <v>1</v>
      </c>
      <c r="D5474" s="15" t="s">
        <v>2994</v>
      </c>
      <c r="E5474" s="16"/>
      <c r="F5474" s="15"/>
      <c r="G5474" s="16"/>
      <c r="H5474" s="15"/>
      <c r="I5474" s="16"/>
      <c r="J5474" s="16"/>
      <c r="K5474" s="17">
        <f>IF(C5474="",SUMIFS($K5475:$K$6096,$A5475:$A$6096,A5474,$E5475:$E$6096,""),IF(E5474="",SUMIFS($K5475:$K$6096,$A5475:$A$6096,A5474,$C5475:$C$6096,C5474,$G5475:$G$6096,""),IF(G5474="",SUMIFS($K5475:$K$6096,$A5475:$A$6096,A5474,$C5475:$C$6096,C5474,$E5475:$E$6096,E5474,$R5475:$R$6096,R5474),IF(I5474="",SUMIFS($K5475:$K$6096,$A5475:$A$6096,A5474,$C5475:$C$6096,C5474,$E5475:$E$6096,E5474,$G5475:$G$6096,G5474,$R5475:$R$6096,R5474),0))))</f>
        <v>1</v>
      </c>
      <c r="L5474" s="17">
        <f>IF(C5474="",SUMIFS($L5475:$L$6096,$A5475:$A$6096,A5474,$E5475:$E$6096,""),IF(E5474="",SUMIFS($L5475:$L$6096,$A5475:$A$6096,A5474,$C5475:$C$6096,C5474,$G5475:$G$6096,""),IF(G5474="",SUMIFS($L5475:$L$6096,$A5475:$A$6096,A5474,$C5475:$C$6096,C5474,$E5475:$E$6096,E5474,$R5475:$R$6096,R5474),IF(I5474="",SUMIFS($L5475:$L$6096,$A5475:$A$6096,A5474,$C5475:$C$6096,C5474,$E5475:$E$6096,E5474,$G5475:$G$6096,G5474,$R5475:$R$6096,R5474),0))))</f>
        <v>1</v>
      </c>
      <c r="M5474" s="17">
        <f t="shared" ref="M5474:M5475" si="351">K5474-L5474</f>
        <v>0</v>
      </c>
      <c r="N5474" s="58"/>
      <c r="O5474" s="72"/>
      <c r="P5474" s="18"/>
      <c r="Q5474" s="17">
        <f>IF(C5474="",SUMIFS($Q5475:$Q$6096,$A5475:$A$6096,A5474,$E5475:$E$6096,""),IF(E5474="",SUMIFS($Q5475:$Q$6096,$A5475:$A$6096,A5474,$C5475:$C$6096,C5474,$G5475:$G$6096,""),IF(G5474="",SUMIFS($Q5475:$Q$6096,$A5475:$A$6096,A5474,$C5475:$C$6096,C5474,$E5475:$E$6096,E5474,$R5475:$R$6096,R5474),IF(I5474="",SUMIFS($Q5475:$Q$6096,$A5475:$A$6096,A5474,$C5475:$C$6096,C5474,$E5475:$E$6096,E5474,$G5475:$G$6096,G5474,$R5475:$R$6096,R5474),0))))</f>
        <v>0</v>
      </c>
      <c r="R5474" s="59"/>
    </row>
    <row r="5475" spans="1:19" s="6" customFormat="1" ht="18" customHeight="1" x14ac:dyDescent="0.15">
      <c r="A5475" s="13">
        <v>13</v>
      </c>
      <c r="B5475" s="14" t="s">
        <v>3135</v>
      </c>
      <c r="C5475" s="19">
        <v>1</v>
      </c>
      <c r="D5475" s="14" t="s">
        <v>2765</v>
      </c>
      <c r="E5475" s="20">
        <v>1</v>
      </c>
      <c r="F5475" s="21" t="s">
        <v>3136</v>
      </c>
      <c r="G5475" s="20"/>
      <c r="H5475" s="21"/>
      <c r="I5475" s="20"/>
      <c r="J5475" s="20"/>
      <c r="K5475" s="22">
        <f>IF(C5475="",SUMIFS($K5476:$K$6096,$A5476:$A$6096,A5475,$E5476:$E$6096,""),IF(E5475="",SUMIFS($K5476:$K$6096,$A5476:$A$6096,A5475,$C5476:$C$6096,C5475,$G5476:$G$6096,""),IF(G5475="",SUMIFS($K5476:$K$6096,$A5476:$A$6096,A5475,$C5476:$C$6096,C5475,$E5476:$E$6096,E5475,$R5476:$R$6096,R5475),IF(I5475="",SUMIFS($K5476:$K$6096,$A5476:$A$6096,A5475,$C5476:$C$6096,C5475,$E5476:$E$6096,E5475,$G5476:$G$6096,G5475,$R5476:$R$6096,R5475),0))))</f>
        <v>1</v>
      </c>
      <c r="L5475" s="22">
        <f>IF(C5475="",SUMIFS($L5476:$L$6096,$A5476:$A$6096,A5475,$E5476:$E$6096,""),IF(E5475="",SUMIFS($L5476:$L$6096,$A5476:$A$6096,A5475,$C5476:$C$6096,C5475,$G5476:$G$6096,""),IF(G5475="",SUMIFS($L5476:$L$6096,$A5476:$A$6096,A5475,$C5476:$C$6096,C5475,$E5476:$E$6096,E5475,$R5476:$R$6096,R5475),IF(I5475="",SUMIFS($L5476:$L$6096,$A5476:$A$6096,A5475,$C5476:$C$6096,C5475,$E5476:$E$6096,E5475,$G5476:$G$6096,G5475,$R5476:$R$6096,R5475),0))))</f>
        <v>1</v>
      </c>
      <c r="M5475" s="22">
        <f t="shared" si="351"/>
        <v>0</v>
      </c>
      <c r="N5475" s="77"/>
      <c r="O5475" s="23"/>
      <c r="P5475" s="60"/>
      <c r="Q5475" s="73">
        <f>IF(C5475="",SUMIFS($Q5476:$Q$6096,$A5476:$A$6096,A5475,$E5476:$E$6096,""),IF(E5475="",SUMIFS($Q5476:$Q$6096,$A5476:$A$6096,A5475,$C5476:$C$6096,C5475,$G5476:$G$6096,""),IF(G5475="",SUMIFS($Q5476:$Q$6096,$A5476:$A$6096,A5475,$C5476:$C$6096,C5475,$E5476:$E$6096,E5475,$R5476:$R$6096,R5475),IF(I5475="",SUMIFS($Q5476:$Q$6096,$A5476:$A$6096,A5475,$C5476:$C$6096,C5475,$E5476:$E$6096,E5475,$G5476:$G$6096,G5475,$R5476:$R$6096,R5475),0))))</f>
        <v>0</v>
      </c>
      <c r="R5475" s="61" t="s">
        <v>3137</v>
      </c>
    </row>
    <row r="5476" spans="1:19" ht="18" customHeight="1" x14ac:dyDescent="0.15">
      <c r="A5476" s="30">
        <v>13</v>
      </c>
      <c r="B5476" s="31" t="s">
        <v>2764</v>
      </c>
      <c r="C5476" s="31">
        <v>1</v>
      </c>
      <c r="D5476" s="31" t="s">
        <v>2765</v>
      </c>
      <c r="E5476" s="31">
        <v>1</v>
      </c>
      <c r="F5476" s="31" t="s">
        <v>2765</v>
      </c>
      <c r="G5476" s="32">
        <v>17</v>
      </c>
      <c r="H5476" s="32" t="s">
        <v>2766</v>
      </c>
      <c r="I5476" s="32"/>
      <c r="J5476" s="83"/>
      <c r="K5476" s="98"/>
      <c r="L5476" s="98"/>
      <c r="M5476" s="98"/>
      <c r="N5476" s="83"/>
      <c r="O5476" s="33"/>
      <c r="P5476" s="81"/>
      <c r="Q5476" s="33"/>
      <c r="R5476" s="39" t="s">
        <v>133</v>
      </c>
    </row>
    <row r="5477" spans="1:19" ht="18" customHeight="1" x14ac:dyDescent="0.15">
      <c r="A5477" s="30">
        <v>13</v>
      </c>
      <c r="B5477" s="31" t="s">
        <v>2764</v>
      </c>
      <c r="C5477" s="31">
        <v>1</v>
      </c>
      <c r="D5477" s="31" t="s">
        <v>2765</v>
      </c>
      <c r="E5477" s="31">
        <v>1</v>
      </c>
      <c r="F5477" s="31" t="s">
        <v>2765</v>
      </c>
      <c r="G5477" s="31">
        <v>17</v>
      </c>
      <c r="H5477" s="31" t="s">
        <v>2766</v>
      </c>
      <c r="I5477" s="32">
        <v>1</v>
      </c>
      <c r="J5477" s="83" t="s">
        <v>2767</v>
      </c>
      <c r="K5477" s="98">
        <v>1</v>
      </c>
      <c r="L5477" s="98">
        <v>1</v>
      </c>
      <c r="M5477" s="98">
        <f>K5477-L5477</f>
        <v>0</v>
      </c>
      <c r="N5477" s="83" t="s">
        <v>59</v>
      </c>
      <c r="O5477" s="98">
        <v>1000</v>
      </c>
      <c r="P5477" s="81"/>
      <c r="Q5477" s="33"/>
      <c r="R5477" s="39" t="s">
        <v>133</v>
      </c>
    </row>
    <row r="5478" spans="1:19" s="12" customFormat="1" ht="18" customHeight="1" x14ac:dyDescent="0.15">
      <c r="A5478" s="24">
        <v>14</v>
      </c>
      <c r="B5478" s="25" t="s">
        <v>13</v>
      </c>
      <c r="C5478" s="25"/>
      <c r="D5478" s="25"/>
      <c r="E5478" s="26"/>
      <c r="F5478" s="25"/>
      <c r="G5478" s="26"/>
      <c r="H5478" s="25"/>
      <c r="I5478" s="26"/>
      <c r="J5478" s="26"/>
      <c r="K5478" s="27">
        <f>IF(C5478="",SUMIFS($K5479:$K$6096,$A5479:$A$6096,A5478,$E5479:$E$6096,""),IF(E5478="",SUMIFS($K5479:$K$6096,$A5479:$A$6096,A5478,$C5479:$C$6096,C5478,$G5479:$G$6096,""),IF(G5478="",SUMIFS($K5479:$K$6096,$A5479:$A$6096,A5478,$C5479:$C$6096,C5478,$E5479:$E$6096,E5478,$R5479:$R$6096,R5478),IF(I5478="",SUMIFS($K5479:$K$6096,$A5479:$A$6096,A5478,$C5479:$C$6096,C5478,$E5479:$E$6096,E5478,$G5479:$G$6096,G5478,$R5479:$R$6096,R5478),0))))</f>
        <v>10000</v>
      </c>
      <c r="L5478" s="27">
        <f>IF(C5478="",SUMIFS($L5479:$L$6096,$A5479:$A$6096,A5478,$E5479:$E$6096,""),IF(E5478="",SUMIFS($L5479:$L$6096,$A5479:$A$6096,A5478,$C5479:$C$6096,C5478,$G5479:$G$6096,""),IF(G5478="",SUMIFS($L5479:$L$6096,$A5479:$A$6096,A5478,$C5479:$C$6096,C5478,$E5479:$E$6096,E5478,$R5479:$R$6096,R5478),IF(I5478="",SUMIFS($L5479:$L$6096,$A5479:$A$6096,A5478,$C5479:$C$6096,C5478,$E5479:$E$6096,E5478,$G5479:$G$6096,G5478,$R5479:$R$6096,R5478),0))))</f>
        <v>10000</v>
      </c>
      <c r="M5478" s="27">
        <f>K5478-L5478</f>
        <v>0</v>
      </c>
      <c r="N5478" s="56"/>
      <c r="O5478" s="71"/>
      <c r="P5478" s="28"/>
      <c r="Q5478" s="27">
        <f>IF(C5478="",SUMIFS($Q5479:$Q$6096,$A5479:$A$6096,A5478,$E5479:$E$6096,""),IF(E5478="",SUMIFS($Q5479:$Q$6096,$A5479:$A$6096,A5478,$C5479:$C$6096,C5478,$G5479:$G$6096,""),IF(G5478="",SUMIFS($Q5479:$Q$6096,$A5479:$A$6096,A5478,$C5479:$C$6096,C5478,$E5479:$E$6096,E5478,$R5479:$R$6096,R5478),IF(I5478="",SUMIFS($Q5479:$Q$6096,$A5479:$A$6096,A5478,$C5479:$C$6096,C5478,$E5479:$E$6096,E5478,$G5479:$G$6096,G5478,$R5479:$R$6096,R5478),0))))</f>
        <v>0</v>
      </c>
      <c r="R5478" s="57"/>
    </row>
    <row r="5479" spans="1:19" s="12" customFormat="1" ht="18" customHeight="1" x14ac:dyDescent="0.15">
      <c r="A5479" s="13">
        <v>14</v>
      </c>
      <c r="B5479" s="14" t="s">
        <v>13</v>
      </c>
      <c r="C5479" s="15">
        <v>1</v>
      </c>
      <c r="D5479" s="15" t="s">
        <v>64</v>
      </c>
      <c r="E5479" s="16"/>
      <c r="F5479" s="15"/>
      <c r="G5479" s="16"/>
      <c r="H5479" s="15"/>
      <c r="I5479" s="16"/>
      <c r="J5479" s="16"/>
      <c r="K5479" s="17">
        <f>IF(C5479="",SUMIFS($K5480:$K$6096,$A5480:$A$6096,A5479,$E5480:$E$6096,""),IF(E5479="",SUMIFS($K5480:$K$6096,$A5480:$A$6096,A5479,$C5480:$C$6096,C5479,$G5480:$G$6096,""),IF(G5479="",SUMIFS($K5480:$K$6096,$A5480:$A$6096,A5479,$C5480:$C$6096,C5479,$E5480:$E$6096,E5479,$R5480:$R$6096,R5479),IF(I5479="",SUMIFS($K5480:$K$6096,$A5480:$A$6096,A5479,$C5480:$C$6096,C5479,$E5480:$E$6096,E5479,$G5480:$G$6096,G5479,$R5480:$R$6096,R5479),0))))</f>
        <v>10000</v>
      </c>
      <c r="L5479" s="17">
        <f>IF(C5479="",SUMIFS($L5480:$L$6096,$A5480:$A$6096,A5479,$E5480:$E$6096,""),IF(E5479="",SUMIFS($L5480:$L$6096,$A5480:$A$6096,A5479,$C5480:$C$6096,C5479,$G5480:$G$6096,""),IF(G5479="",SUMIFS($L5480:$L$6096,$A5480:$A$6096,A5479,$C5480:$C$6096,C5479,$E5480:$E$6096,E5479,$R5480:$R$6096,R5479),IF(I5479="",SUMIFS($L5480:$L$6096,$A5480:$A$6096,A5479,$C5480:$C$6096,C5479,$E5480:$E$6096,E5479,$G5480:$G$6096,G5479,$R5480:$R$6096,R5479),0))))</f>
        <v>10000</v>
      </c>
      <c r="M5479" s="17">
        <f t="shared" ref="M5479:M5480" si="352">K5479-L5479</f>
        <v>0</v>
      </c>
      <c r="N5479" s="58"/>
      <c r="O5479" s="72"/>
      <c r="P5479" s="18"/>
      <c r="Q5479" s="17">
        <f>IF(C5479="",SUMIFS($Q5480:$Q$6096,$A5480:$A$6096,A5479,$E5480:$E$6096,""),IF(E5479="",SUMIFS($Q5480:$Q$6096,$A5480:$A$6096,A5479,$C5480:$C$6096,C5479,$G5480:$G$6096,""),IF(G5479="",SUMIFS($Q5480:$Q$6096,$A5480:$A$6096,A5479,$C5480:$C$6096,C5479,$E5480:$E$6096,E5479,$R5480:$R$6096,R5479),IF(I5479="",SUMIFS($Q5480:$Q$6096,$A5480:$A$6096,A5479,$C5480:$C$6096,C5479,$E5480:$E$6096,E5479,$G5480:$G$6096,G5479,$R5480:$R$6096,R5479),0))))</f>
        <v>0</v>
      </c>
      <c r="R5479" s="59"/>
    </row>
    <row r="5480" spans="1:19" s="6" customFormat="1" ht="18" customHeight="1" x14ac:dyDescent="0.15">
      <c r="A5480" s="13">
        <v>14</v>
      </c>
      <c r="B5480" s="14" t="s">
        <v>64</v>
      </c>
      <c r="C5480" s="19">
        <v>1</v>
      </c>
      <c r="D5480" s="14" t="s">
        <v>13</v>
      </c>
      <c r="E5480" s="20">
        <v>1</v>
      </c>
      <c r="F5480" s="21" t="s">
        <v>64</v>
      </c>
      <c r="G5480" s="20"/>
      <c r="H5480" s="21"/>
      <c r="I5480" s="20"/>
      <c r="J5480" s="20"/>
      <c r="K5480" s="22">
        <f>IF(C5480="",SUMIFS($K5481:$K$6096,$A5481:$A$6096,A5480,$E5481:$E$6096,""),IF(E5480="",SUMIFS($K5481:$K$6096,$A5481:$A$6096,A5480,$C5481:$C$6096,C5480,$G5481:$G$6096,""),IF(G5480="",SUMIFS($K5481:$K$6096,$A5481:$A$6096,A5480,$C5481:$C$6096,C5480,$E5481:$E$6096,E5480,$R5481:$R$6096,R5480),IF(I5480="",SUMIFS($K5481:$K$6096,$A5481:$A$6096,A5480,$C5481:$C$6096,C5480,$E5481:$E$6096,E5480,$G5481:$G$6096,G5480,$R5481:$R$6096,R5480),0))))</f>
        <v>10000</v>
      </c>
      <c r="L5480" s="22">
        <f>IF(C5480="",SUMIFS($L5481:$L$6096,$A5481:$A$6096,A5480,$E5481:$E$6096,""),IF(E5480="",SUMIFS($L5481:$L$6096,$A5481:$A$6096,A5480,$C5481:$C$6096,C5480,$G5481:$G$6096,""),IF(G5480="",SUMIFS($L5481:$L$6096,$A5481:$A$6096,A5480,$C5481:$C$6096,C5480,$E5481:$E$6096,E5480,$R5481:$R$6096,R5480),IF(I5480="",SUMIFS($L5481:$L$6096,$A5481:$A$6096,A5480,$C5481:$C$6096,C5480,$E5481:$E$6096,E5480,$G5481:$G$6096,G5480,$R5481:$R$6096,R5480),0))))</f>
        <v>10000</v>
      </c>
      <c r="M5480" s="22">
        <f t="shared" si="352"/>
        <v>0</v>
      </c>
      <c r="N5480" s="77"/>
      <c r="O5480" s="23"/>
      <c r="P5480" s="60"/>
      <c r="Q5480" s="73">
        <f>IF(C5480="",SUMIFS($Q5481:$Q$6096,$A5481:$A$6096,A5480,$E5481:$E$6096,""),IF(E5480="",SUMIFS($Q5481:$Q$6096,$A5481:$A$6096,A5480,$C5481:$C$6096,C5480,$G5481:$G$6096,""),IF(G5480="",SUMIFS($Q5481:$Q$6096,$A5481:$A$6096,A5480,$C5481:$C$6096,C5480,$E5481:$E$6096,E5480,$R5481:$R$6096,R5480),IF(I5480="",SUMIFS($Q5481:$Q$6096,$A5481:$A$6096,A5480,$C5481:$C$6096,C5480,$E5481:$E$6096,E5480,$G5481:$G$6096,G5480,$R5481:$R$6096,R5480),0))))</f>
        <v>0</v>
      </c>
      <c r="R5480" s="61" t="s">
        <v>3000</v>
      </c>
    </row>
    <row r="5481" spans="1:19" ht="18" customHeight="1" x14ac:dyDescent="0.15">
      <c r="A5481" s="30">
        <v>14</v>
      </c>
      <c r="B5481" s="31" t="s">
        <v>13</v>
      </c>
      <c r="C5481" s="31">
        <v>1</v>
      </c>
      <c r="D5481" s="31" t="s">
        <v>13</v>
      </c>
      <c r="E5481" s="31">
        <v>1</v>
      </c>
      <c r="F5481" s="31" t="s">
        <v>13</v>
      </c>
      <c r="G5481" s="32">
        <v>29</v>
      </c>
      <c r="H5481" s="32" t="s">
        <v>13</v>
      </c>
      <c r="I5481" s="32"/>
      <c r="J5481" s="83"/>
      <c r="K5481" s="98"/>
      <c r="L5481" s="98"/>
      <c r="M5481" s="98"/>
      <c r="N5481" s="83"/>
      <c r="O5481" s="33"/>
      <c r="P5481" s="81"/>
      <c r="Q5481" s="33"/>
      <c r="R5481" s="39" t="s">
        <v>133</v>
      </c>
    </row>
    <row r="5482" spans="1:19" ht="18" customHeight="1" x14ac:dyDescent="0.15">
      <c r="A5482" s="30">
        <v>14</v>
      </c>
      <c r="B5482" s="31" t="s">
        <v>13</v>
      </c>
      <c r="C5482" s="31">
        <v>1</v>
      </c>
      <c r="D5482" s="31" t="s">
        <v>13</v>
      </c>
      <c r="E5482" s="31">
        <v>1</v>
      </c>
      <c r="F5482" s="31" t="s">
        <v>13</v>
      </c>
      <c r="G5482" s="31">
        <v>29</v>
      </c>
      <c r="H5482" s="31" t="s">
        <v>13</v>
      </c>
      <c r="I5482" s="32">
        <v>1</v>
      </c>
      <c r="J5482" s="83" t="s">
        <v>13</v>
      </c>
      <c r="K5482" s="98">
        <v>10000</v>
      </c>
      <c r="L5482" s="98">
        <v>10000</v>
      </c>
      <c r="M5482" s="98">
        <f>K5482-L5482</f>
        <v>0</v>
      </c>
      <c r="N5482" s="83" t="s">
        <v>2768</v>
      </c>
      <c r="O5482" s="98">
        <v>10000000</v>
      </c>
      <c r="P5482" s="81"/>
      <c r="Q5482" s="33"/>
      <c r="R5482" s="39" t="s">
        <v>133</v>
      </c>
    </row>
    <row r="5483" spans="1:19" ht="18" customHeight="1" x14ac:dyDescent="0.15">
      <c r="A5483" s="34">
        <v>14</v>
      </c>
      <c r="B5483" s="35" t="s">
        <v>13</v>
      </c>
      <c r="C5483" s="35">
        <v>1</v>
      </c>
      <c r="D5483" s="35" t="s">
        <v>13</v>
      </c>
      <c r="E5483" s="35">
        <v>1</v>
      </c>
      <c r="F5483" s="35" t="s">
        <v>13</v>
      </c>
      <c r="G5483" s="35">
        <v>29</v>
      </c>
      <c r="H5483" s="35" t="s">
        <v>13</v>
      </c>
      <c r="I5483" s="35">
        <v>1</v>
      </c>
      <c r="J5483" s="85" t="s">
        <v>13</v>
      </c>
      <c r="K5483" s="101"/>
      <c r="L5483" s="101"/>
      <c r="M5483" s="101"/>
      <c r="N5483" s="102" t="s">
        <v>2769</v>
      </c>
      <c r="O5483" s="101"/>
      <c r="P5483" s="82"/>
      <c r="Q5483" s="37"/>
      <c r="R5483" s="80" t="s">
        <v>133</v>
      </c>
    </row>
    <row r="5484" spans="1:19" s="6" customFormat="1" ht="18" customHeight="1" x14ac:dyDescent="0.15">
      <c r="A5484" s="757" t="s">
        <v>3138</v>
      </c>
      <c r="B5484" s="758"/>
      <c r="C5484" s="758"/>
      <c r="D5484" s="758"/>
      <c r="E5484" s="758"/>
      <c r="F5484" s="758"/>
      <c r="G5484" s="758"/>
      <c r="H5484" s="758"/>
      <c r="I5484" s="758"/>
      <c r="J5484" s="758"/>
      <c r="K5484" s="62">
        <f>SUMIFS(K3:K5483,$C3:$C5483,"")</f>
        <v>5040000</v>
      </c>
      <c r="L5484" s="62">
        <f>SUMIFS(L3:L5483,$C3:$C5483,"")</f>
        <v>4930000</v>
      </c>
      <c r="M5484" s="62">
        <f>K5484-L5484</f>
        <v>110000</v>
      </c>
      <c r="N5484" s="78"/>
      <c r="O5484" s="62"/>
      <c r="P5484" s="63"/>
      <c r="Q5484" s="70">
        <f>SUMIFS(Q3:Q5483,$C3:$C5483,"")</f>
        <v>987166</v>
      </c>
      <c r="R5484" s="79"/>
      <c r="S5484" s="64"/>
    </row>
  </sheetData>
  <autoFilter ref="A2:S5484"/>
  <sortState ref="A2:AO5465">
    <sortCondition ref="A2:A5465"/>
    <sortCondition ref="C2:C5465"/>
    <sortCondition ref="E2:E5465"/>
    <sortCondition ref="G2:G5465"/>
  </sortState>
  <mergeCells count="2">
    <mergeCell ref="Q1:R1"/>
    <mergeCell ref="A5484:J5484"/>
  </mergeCells>
  <phoneticPr fontId="18"/>
  <conditionalFormatting sqref="O2">
    <cfRule type="cellIs" dxfId="431" priority="45" operator="equal">
      <formula>0</formula>
    </cfRule>
  </conditionalFormatting>
  <conditionalFormatting sqref="O1">
    <cfRule type="cellIs" dxfId="430" priority="44" operator="equal">
      <formula>0</formula>
    </cfRule>
  </conditionalFormatting>
  <conditionalFormatting sqref="O3">
    <cfRule type="cellIs" dxfId="429" priority="43" operator="equal">
      <formula>0</formula>
    </cfRule>
  </conditionalFormatting>
  <conditionalFormatting sqref="E3:F3">
    <cfRule type="expression" dxfId="428" priority="42">
      <formula>$G3=""</formula>
    </cfRule>
  </conditionalFormatting>
  <conditionalFormatting sqref="G3:H3">
    <cfRule type="expression" dxfId="427" priority="41">
      <formula>$I3=""</formula>
    </cfRule>
  </conditionalFormatting>
  <conditionalFormatting sqref="I3:J3">
    <cfRule type="expression" dxfId="426" priority="40">
      <formula>$K3=""</formula>
    </cfRule>
  </conditionalFormatting>
  <conditionalFormatting sqref="C3 A3 R3">
    <cfRule type="expression" dxfId="425" priority="39">
      <formula>$G3=""</formula>
    </cfRule>
  </conditionalFormatting>
  <conditionalFormatting sqref="B3">
    <cfRule type="expression" dxfId="424" priority="38">
      <formula>$C3=""</formula>
    </cfRule>
  </conditionalFormatting>
  <conditionalFormatting sqref="D3">
    <cfRule type="expression" dxfId="423" priority="37">
      <formula>$E3=""</formula>
    </cfRule>
  </conditionalFormatting>
  <conditionalFormatting sqref="O4">
    <cfRule type="cellIs" dxfId="422" priority="36" operator="equal">
      <formula>0</formula>
    </cfRule>
  </conditionalFormatting>
  <conditionalFormatting sqref="E4:F4">
    <cfRule type="expression" dxfId="421" priority="35">
      <formula>$G4=""</formula>
    </cfRule>
  </conditionalFormatting>
  <conditionalFormatting sqref="G4:H4">
    <cfRule type="expression" dxfId="420" priority="34">
      <formula>$I4=""</formula>
    </cfRule>
  </conditionalFormatting>
  <conditionalFormatting sqref="I4:J4">
    <cfRule type="expression" dxfId="419" priority="33">
      <formula>$K4=""</formula>
    </cfRule>
  </conditionalFormatting>
  <conditionalFormatting sqref="A4 R4">
    <cfRule type="expression" dxfId="418" priority="32">
      <formula>$G4=""</formula>
    </cfRule>
  </conditionalFormatting>
  <conditionalFormatting sqref="B4">
    <cfRule type="expression" dxfId="417" priority="31">
      <formula>$C4=""</formula>
    </cfRule>
  </conditionalFormatting>
  <conditionalFormatting sqref="D4">
    <cfRule type="expression" dxfId="416" priority="30">
      <formula>$E4=""</formula>
    </cfRule>
  </conditionalFormatting>
  <conditionalFormatting sqref="O5">
    <cfRule type="cellIs" dxfId="415" priority="29" operator="equal">
      <formula>0</formula>
    </cfRule>
  </conditionalFormatting>
  <conditionalFormatting sqref="F5">
    <cfRule type="expression" dxfId="414" priority="28">
      <formula>$G5=""</formula>
    </cfRule>
  </conditionalFormatting>
  <conditionalFormatting sqref="G5:H5">
    <cfRule type="expression" dxfId="413" priority="27">
      <formula>$I5=""</formula>
    </cfRule>
  </conditionalFormatting>
  <conditionalFormatting sqref="I5:J5">
    <cfRule type="expression" dxfId="412" priority="26">
      <formula>$K5=""</formula>
    </cfRule>
  </conditionalFormatting>
  <conditionalFormatting sqref="A5 C5 R5">
    <cfRule type="expression" dxfId="411" priority="25">
      <formula>$G5=""</formula>
    </cfRule>
  </conditionalFormatting>
  <conditionalFormatting sqref="B5">
    <cfRule type="expression" dxfId="410" priority="24">
      <formula>$C5=""</formula>
    </cfRule>
  </conditionalFormatting>
  <conditionalFormatting sqref="D5">
    <cfRule type="expression" dxfId="409" priority="23">
      <formula>$E5=""</formula>
    </cfRule>
  </conditionalFormatting>
  <conditionalFormatting sqref="O5478 O5473 O5449 O5437 O3784 O3585 O3302 O3052 O2519 O2513 O1985 O1522 O134">
    <cfRule type="cellIs" dxfId="408" priority="22" operator="equal">
      <formula>0</formula>
    </cfRule>
  </conditionalFormatting>
  <conditionalFormatting sqref="E5478:F5478 E5473:F5473 E5449:F5449 E5437:F5437 E3784:F3784 E3585:F3585 E3302:F3302 E3052:F3052 E2519:F2519 E2513:F2513 E1985:F1985 E1522:F1522 E134:F134">
    <cfRule type="expression" dxfId="407" priority="21">
      <formula>$G134=""</formula>
    </cfRule>
  </conditionalFormatting>
  <conditionalFormatting sqref="G5478:H5478 G5473:H5473 G5449:H5449 G5437:H5437 G3784:H3784 G3585:H3585 G3302:H3302 G3052:H3052 G2519:H2519 G2513:H2513 G1985:H1985 G1522:H1522 G134:H134">
    <cfRule type="expression" dxfId="406" priority="20">
      <formula>$I134=""</formula>
    </cfRule>
  </conditionalFormatting>
  <conditionalFormatting sqref="I5478:J5478 I5473:J5473 I5449:J5449 I5437:J5437 I3784:J3784 I3585:J3585 I3302:J3302 I3052:J3052 I2519:J2519 I2513:J2513 I1985:J1985 I1522:J1522 I134:J134">
    <cfRule type="expression" dxfId="405" priority="19">
      <formula>$K134=""</formula>
    </cfRule>
  </conditionalFormatting>
  <conditionalFormatting sqref="C5478 A5478 R5478 C5473 A5473 R5473 C5449 A5449 R5449 C5437 A5437 R5437 C3784 A3784 R3784 C3585 A3585 R3585 C3302 A3302 R3302 C3052 A3052 R3052 C2519 A2519 R2519 C2513 A2513 R2513 C1985 A1985 R1985 C1522 A1522 R1522 C134 A134 R134">
    <cfRule type="expression" dxfId="404" priority="18">
      <formula>$G134=""</formula>
    </cfRule>
  </conditionalFormatting>
  <conditionalFormatting sqref="B5478 B5473 B5449 B5437 B3784 B3585 B3302 B3052 B2519 B2513 B1985 B1522 B134">
    <cfRule type="expression" dxfId="403" priority="17">
      <formula>$C134=""</formula>
    </cfRule>
  </conditionalFormatting>
  <conditionalFormatting sqref="D5478 D5473 D5449 D5437 D3784 D3585 D3302 D3052 D2519 D2513 D1985 D1522 D134">
    <cfRule type="expression" dxfId="402" priority="16">
      <formula>$E134=""</formula>
    </cfRule>
  </conditionalFormatting>
  <conditionalFormatting sqref="O5479 O5474 O5450 O5445 O5438 O5164 O4854 O4754 O4472 O4454 O4255 O3916 O3785 O3586 O3543 O3536 O3501 O3490 O3346 O3303 O3053 O2957 O2520 O2514 O2507 O2492 O2461 O2405 O1986 O1887 O1523 O1477 O1365 O1126 O1065 O869 O135">
    <cfRule type="cellIs" dxfId="401" priority="15" operator="equal">
      <formula>0</formula>
    </cfRule>
  </conditionalFormatting>
  <conditionalFormatting sqref="E5479:F5479 E5474:F5474 E5450:F5450 E5445:F5445 E5438:F5438 E5164:F5164 E4854:F4854 E4754:F4754 E4472:F4472 E4454:F4454 E4255:F4255 E3916:F3916 E3785:F3785 E3586:F3586 E3543:F3543 E3536:F3536 E3501:F3501 E3490:F3490 E3346:F3346 E3303:F3303 E3053:F3053 E2957:F2957 E2520:F2520 E2514:F2514 E2507:F2507 E2492:F2492 E2461:F2461 E2405:F2405 E1986:F1986 E1887:F1887 E1523:F1523 E1477:F1477 E1365:F1365 E1126:F1126 E1065:F1065 E869:F869 E135:F135">
    <cfRule type="expression" dxfId="400" priority="14">
      <formula>$G135=""</formula>
    </cfRule>
  </conditionalFormatting>
  <conditionalFormatting sqref="G5479:H5479 G5474:H5474 G5450:H5450 G5445:H5445 G5438:H5438 G5164:H5164 G4854:H4854 G4754:H4754 G4472:H4472 G4454:H4454 G4255:H4255 G3916:H3916 G3785:H3785 G3586:H3586 G3543:H3543 G3536:H3536 G3501:H3501 G3490:H3490 G3346:H3346 G3303:H3303 G3053:H3053 G2957:H2957 G2520:H2520 G2514:H2514 G2507:H2507 G2492:H2492 G2461:H2461 G2405:H2405 G1986:H1986 G1887:H1887 G1523:H1523 G1477:H1477 G1365:H1365 G1126:H1126 G1065:H1065 G869:H869 G135:H135">
    <cfRule type="expression" dxfId="399" priority="13">
      <formula>$I135=""</formula>
    </cfRule>
  </conditionalFormatting>
  <conditionalFormatting sqref="I5479:J5479 I5474:J5474 I5450:J5450 I5445:J5445 I5438:J5438 I5164:J5164 I4854:J4854 I4754:J4754 I4472:J4472 I4454:J4454 I4255:J4255 I3916:J3916 I3785:J3785 I3586:J3586 I3543:J3543 I3536:J3536 I3501:J3501 I3490:J3490 I3346:J3346 I3303:J3303 I3053:J3053 I2957:J2957 I2520:J2520 I2514:J2514 I2507:J2507 I2492:J2492 I2461:J2461 I2405:J2405 I1986:J1986 I1887:J1887 I1523:J1523 I1477:J1477 I1365:J1365 I1126:J1126 I1065:J1065 I869:J869 I135:J135">
    <cfRule type="expression" dxfId="398" priority="12">
      <formula>$K135=""</formula>
    </cfRule>
  </conditionalFormatting>
  <conditionalFormatting sqref="A5479 R5479 A5474 R5474 A5450 R5450 A5445 R5445 A5438 R5438 A5164 R5164 A4854 R4854 A4754 R4754 A4472 R4472 A4454 R4454 A4255 R4255 A3916 R3916 A3785 R3785 A3586 R3586 A3543 R3543 A3536 R3536 A3501 R3501 A3490 R3490 A3346 R3346 A3303 R3303 A3053 R3053 A2957 R2957 A2520 R2520 A2514 R2514 A2507 R2507 A2492 R2492 A2461 R2461 A2405 R2405 A1986 R1986 A1887 R1887 A1523 R1523 A1477 R1477 A1365 R1365 A1126 R1126 A1065 R1065 A869 R869 A135 R135">
    <cfRule type="expression" dxfId="397" priority="11">
      <formula>$G135=""</formula>
    </cfRule>
  </conditionalFormatting>
  <conditionalFormatting sqref="B5479 B5474 B5450 B5445 B5438 B5164 B4854 B4754 B4472 B4454 B4255 B3916 B3785 B3586 B3543 B3536 B3501 B3490 B3346 B3303 B3053 B2957 B2520 B2514 B2507 B2492 B2461 B2405 B1986 B1887 B1523 B1477 B1365 B1126 B1065 B869 B135">
    <cfRule type="expression" dxfId="396" priority="10">
      <formula>$C135=""</formula>
    </cfRule>
  </conditionalFormatting>
  <conditionalFormatting sqref="D5479 D5474 D5450 D5445 D5438 D5164 D4854 D4754 D4472 D4454 D4255 D3916 D3785 D3586 D3543 D3536 D3501 D3490 D3346 D3303 D3053 D2957 D2520 D2514 D2507 D2492 D2461 D2405 D1986 D1887 D1523 D1477 D1365 D1126 D1065 D869 D135">
    <cfRule type="expression" dxfId="395" priority="9">
      <formula>$E135=""</formula>
    </cfRule>
  </conditionalFormatting>
  <conditionalFormatting sqref="O5480 O5475 O5460 O5451 O5446 O5442 O5439 O5319 O5268 O5165 O5128 O5039 O5000 O4964 O4945 O4855 O4755 O4694 O4650 O4473 O4460 O4455 O4439 O4422 O4397 O4367 O4334 O4256 O4243 O4230 O4214 O4186 O4146 O4116 O4086 O4056 O4014 O3917 O3807 O3786 O3757 O3701 O3590 O3587 O3573 O3544 O3537 O3509 O3502 O3491 O3473 O3463 O3392 O3347 O3304 O3299 O3221 O3122 O3054 O3046 O2986 O2958 O2897 O2870 O2853 O2784 O2760 O2650 O2611 O2521 O2515 O2508 O2493 O2462 O2449 O2406 O2342 O2109 O2042 O2027 O1987 O1888 O1884 O1806 O1710 O1615 O1591 O1524 O1478 O1406 O1387 O1366 O1311 O1255 O1204 O1152 O1127 O1066 O998 O870 O863 O807 O765 O749 O707 O686 O656 O626 O588 O566 O548 O397 O390 O307 O276 O254 O136">
    <cfRule type="cellIs" dxfId="394" priority="8" operator="equal">
      <formula>0</formula>
    </cfRule>
  </conditionalFormatting>
  <conditionalFormatting sqref="F5480 F5475 F5460 F5451 F5446 F5442 F5439 F5319 F5268 F5165 F5128 F5039 F5000 F4964 F4945 F4855 F4755 F4694 F4650 F4473 F4460 F4455 F4439 F4422 F4397 F4367 F4334 F4256 F4243 F4230 F4214 F4186 F4146 F4116 F4086 F4056 F4014 F3917 F3807 F3786 F3757 F3701 F3590 F3587 F3573 F3544 F3537 F3509 F3502 F3491 F3473 F3463 F3392 F3347 F3304 F3299 F3221 F3122 F3054 F3046 F2986 F2958 F2897 F2870 F2853 F2784 F2760 F2650 F2611 F2521 F2515 F2508 F2493 F2462 F2449 F2406 F2342 F2109 F2042 F2027 F1987 F1888 F1884 F1806 F1710 F1615 F1591 F1524 F1478 F1406 F1387 F1366 F1311 F1255 F1204 F1152 F1127 F1066 F998 F870 F863 F807 F765 F749 F707 F686 F656 F626 F588 F566 F548 F397 F390 F307 F276 F254 F136">
    <cfRule type="expression" dxfId="393" priority="7">
      <formula>$G136=""</formula>
    </cfRule>
  </conditionalFormatting>
  <conditionalFormatting sqref="G5480:H5480 G5475:H5475 G5460:H5460 G5451:H5451 G5446:H5446 G5442:H5442 G5439:H5439 G5319:H5319 G5268:H5268 G5165:H5165 G5128:H5128 G5039:H5039 G5000:H5000 G4964:H4964 G4945:H4945 G4855:H4855 G4755:H4755 G4694:H4694 G4650:H4650 G4473:H4473 G4460:H4460 G4455:H4455 G4439:H4439 G4422:H4422 G4397:H4397 G4367:H4367 G4334:H4334 G4256:H4256 G4243:H4243 G4230:H4230 G4214:H4214 G4186:H4186 G4146:H4146 G4116:H4116 G4086:H4086 G4056:H4056 G4014:H4014 G3917:H3917 G3807:H3807 G3786:H3786 G3757:H3757 G3701:H3701 G3590:H3590 G3587:H3587 G3573:H3573 G3544:H3544 G3537:H3537 G3509:H3509 G3502:H3502 G3491:H3491 G3473:H3473 G3463:H3463 G3392:H3392 G3347:H3347 G3304:H3304 G3299:H3299 G3221:H3221 G3122:H3122 G3054:H3054 G3046:H3046 G2986:H2986 G2958:H2958 G2897:H2897 G2870:H2870 G2853:H2853 G2784:H2784 G2760:H2760 G2650:H2650 G2611:H2611 G2521:H2521 G2515:H2515 G2508:H2508 G2493:H2493 G2462:H2462 G2449:H2449 G2406:H2406 G2342:H2342 G2109:H2109 G2042:H2042 G2027:H2027 G1987:H1987 G1888:H1888 G1884:H1884 G1806:H1806 G1710:H1710 G1615:H1615 G1591:H1591 G1524:H1524 G1478:H1478 G1406:H1406 G1387:H1387 G1366:H1366 G1311:H1311 G1255:H1255 G1204:H1204 G1152:H1152 G1127:H1127 G1066:H1066 G998:H998 G870:H870 G863:H863 G807:H807 G765:H765 G749:H749 G707:H707 G686:H686 G656:H656 G626:H626 G588:H588 G566:H566 G548:H548 G397:H397 G390:H390 G307:H307 G276:H276 G254:H254 G136:H136">
    <cfRule type="expression" dxfId="392" priority="6">
      <formula>$I136=""</formula>
    </cfRule>
  </conditionalFormatting>
  <conditionalFormatting sqref="I5480:J5480 I5475:J5475 I5460:J5460 I5451:J5451 I5446:J5446 I5442:J5442 I5439:J5439 I5319:J5319 I5268:J5268 I5165:J5165 I5128:J5128 I5039:J5039 I5000:J5000 I4964:J4964 I4945:J4945 I4855:J4855 I4755:J4755 I4694:J4694 I4650:J4650 I4473:J4473 I4460:J4460 I4455:J4455 I4439:J4439 I4422:J4422 I4397:J4397 I4367:J4367 I4334:J4334 I4256:J4256 I4243:J4243 I4230:J4230 I4214:J4214 I4186:J4186 I4146:J4146 I4116:J4116 I4086:J4086 I4056:J4056 I4014:J4014 I3917:J3917 I3807:J3807 I3786:J3786 I3757:J3757 I3701:J3701 I3590:J3590 I3587:J3587 I3573:J3573 I3544:J3544 I3537:J3537 I3509:J3509 I3502:J3502 I3491:J3491 I3473:J3473 I3463:J3463 I3392:J3392 I3347:J3347 I3304:J3304 I3299:J3299 I3221:J3221 I3122:J3122 I3054:J3054 I3046:J3046 I2986:J2986 I2958:J2958 I2897:J2897 I2870:J2870 I2853:J2853 I2784:J2784 I2760:J2760 I2650:J2650 I2611:J2611 I2521:J2521 I2515:J2515 I2508:J2508 I2493:J2493 I2462:J2462 I2449:J2449 I2406:J2406 I2342:J2342 I2109:J2109 I2042:J2042 I2027:J2027 I1987:J1987 I1888:J1888 I1884:J1884 I1806:J1806 I1710:J1710 I1615:J1615 I1591:J1591 I1524:J1524 I1478:J1478 I1406:J1406 I1387:J1387 I1366:J1366 I1311:J1311 I1255:J1255 I1204:J1204 I1152:J1152 I1127:J1127 I1066:J1066 I998:J998 I870:J870 I863:J863 I807:J807 I765:J765 I749:J749 I707:J707 I686:J686 I656:J656 I626:J626 I588:J588 I566:J566 I548:J548 I397:J397 I390:J390 I307:J307 I276:J276 I254:J254 I136:J136">
    <cfRule type="expression" dxfId="391" priority="5">
      <formula>$K136=""</formula>
    </cfRule>
  </conditionalFormatting>
  <conditionalFormatting sqref="A5480 C5480 R5480 A5475 C5475 R5475 A5460 C5460 R5460 A5451 C5451 R5451 A5446 C5446 R5446 A5442 C5442 R5442 A5439 C5439 R5439 A5319 C5319 R5319 A5268 C5268 R5268 A5165 C5165 R5165 A5128 C5128 R5128 A5039 C5039 R5039 A5000 C5000 R5000 A4964 C4964 R4964 A4945 C4945 R4945 A4855 C4855 R4855 A4755 C4755 R4755 A4694 C4694 R4694 A4650 C4650 R4650 A4473 C4473 R4473 A4460 C4460 R4460 A4455 C4455 R4455 A4439 C4439 R4439 A4422 C4422 R4422 A4397 C4397 R4397 A4367 C4367 R4367 A4334 C4334 R4334 A4256 C4256 R4256 A4243 C4243 R4243 A4230 C4230 R4230 A4214 C4214 R4214 A4186 C4186 R4186 A4146 C4146 R4146 A4116 C4116 R4116 A4086 C4086 R4086 A4056 C4056 R4056 A4014 C4014 R4014 A3917 C3917 R3917 A3807 C3807 R3807 A3786 C3786 R3786 A3757 C3757 R3757 A3701 C3701 R3701 A3590 C3590 R3590 A3587 C3587 R3587 A3573 C3573 R3573 A3544 C3544 R3544 A3537 C3537 R3537 A3509 C3509 R3509 A3502 C3502 R3502 A3491 C3491 R3491 A3473 C3473 R3473 A3463 C3463 R3463 A3392 C3392 R3392 A3347 C3347 R3347 A3304 C3304 R3304 A3299 C3299 R3299 A3221 C3221 R3221 A3122 C3122 R3122 A3054 C3054 R3054 A3046 C3046 R3046 A2986 C2986 R2986 A2958 C2958 R2958 A2897 C2897 R2897 A2870 C2870 R2870 A2853 C2853 R2853 A2784 C2784 R2784 A2760 C2760 R2760 A2650 C2650 R2650 A2611 C2611 R2611 A2521 C2521 R2521 A2515 C2515 R2515 A2508 C2508 R2508 A2493 C2493 R2493 A2462 C2462 R2462 A2449 C2449 R2449 A2406 C2406 R2406 A2342 C2342 R2342 A2109 C2109 R2109 A2042 C2042 R2042 A2027 C2027 R2027 A1987 C1987 R1987 A1888 C1888 R1888 A1884 C1884 R1884 A1806 C1806 R1806 A1710 C1710 R1710 A1615 C1615 R1615 A1591 C1591 R1591 A1524 C1524 R1524 A1478 C1478 R1478 A1406 C1406 R1406 A1387 C1387 R1387 A1366 C1366 R1366 A1311 C1311 R1311 A1255 C1255 R1255 A1204 C1204 R1204 A1152 C1152 R1152 A1127 C1127 R1127 A1066 C1066 R1066 A998 C998 R998 A870 C870 R870 A863 C863 R863 A807 C807 R807 A765 C765 R765 A749 C749 R749 A707 C707 R707 A686 C686 R686 A656 C656 R656 A626 C626 R626 A588 C588 R588 A566 C566 R566 A548 C548 R548 A397 C397 R397 A390 C390 R390 A307 C307 R307 A276 C276 R276 A254 C254 R254 A136 C136 R136">
    <cfRule type="expression" dxfId="390" priority="4">
      <formula>$G136=""</formula>
    </cfRule>
  </conditionalFormatting>
  <conditionalFormatting sqref="B5480 B5475 B5460 B5451 B5446 B5442 B5439 B5319 B5268 B5165 B5128 B5039 B5000 B4964 B4945 B4855 B4755 B4694 B4650 B4473 B4460 B4455 B4439 B4422 B4397 B4367 B4334 B4256 B4243 B4230 B4214 B4186 B4146 B4116 B4086 B4056 B4014 B3917 B3807 B3786 B3757 B3701 B3590 B3587 B3573 B3544 B3537 B3509 B3502 B3491 B3473 B3463 B3392 B3347 B3304 B3299 B3221 B3122 B3054 B3046 B2986 B2958 B2897 B2870 B2853 B2784 B2760 B2650 B2611 B2521 B2515 B2508 B2493 B2462 B2449 B2406 B2342 B2109 B2042 B2027 B1987 B1888 B1884 B1806 B1710 B1615 B1591 B1524 B1478 B1406 B1387 B1366 B1311 B1255 B1204 B1152 B1127 B1066 B998 B870 B863 B807 B765 B749 B707 B686 B656 B626 B588 B566 B548 B397 B390 B307 B276 B254 B136">
    <cfRule type="expression" dxfId="389" priority="3">
      <formula>$C136=""</formula>
    </cfRule>
  </conditionalFormatting>
  <conditionalFormatting sqref="D5480 D5475 D5460 D5451 D5446 D5442 D5439 D5319 D5268 D5165 D5128 D5039 D5000 D4964 D4945 D4855 D4755 D4694 D4650 D4473 D4460 D4455 D4439 D4422 D4397 D4367 D4334 D4256 D4243 D4230 D4214 D4186 D4146 D4116 D4086 D4056 D4014 D3917 D3807 D3786 D3757 D3701 D3590 D3587 D3573 D3544 D3537 D3509 D3502 D3491 D3473 D3463 D3392 D3347 D3304 D3299 D3221 D3122 D3054 D3046 D2986 D2958 D2897 D2870 D2853 D2784 D2760 D2650 D2611 D2521 D2515 D2508 D2493 D2462 D2449 D2406 D2342 D2109 D2042 D2027 D1987 D1888 D1884 D1806 D1710 D1615 D1591 D1524 D1478 D1406 D1387 D1366 D1311 D1255 D1204 D1152 D1127 D1066 D998 D870 D863 D807 D765 D749 D707 D686 D656 D626 D588 D566 D548 D397 D390 D307 D276 D254 D136">
    <cfRule type="expression" dxfId="388" priority="2">
      <formula>$E136=""</formula>
    </cfRule>
  </conditionalFormatting>
  <conditionalFormatting sqref="O5484">
    <cfRule type="cellIs" dxfId="387" priority="1" operator="equal">
      <formula>0</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5"/>
  <sheetViews>
    <sheetView topLeftCell="E1" zoomScale="80" zoomScaleNormal="80" zoomScaleSheetLayoutView="80" workbookViewId="0">
      <pane ySplit="2" topLeftCell="A3" activePane="bottomLeft" state="frozen"/>
      <selection pane="bottomLeft" activeCell="P5" sqref="P5"/>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2" width="9.875" style="125" customWidth="1"/>
    <col min="13" max="13" width="9.875" style="103" customWidth="1"/>
    <col min="14" max="14" width="63.5" style="5" customWidth="1"/>
    <col min="15" max="15" width="11.375" style="125" customWidth="1"/>
    <col min="16" max="16" width="18" style="38" customWidth="1"/>
    <col min="17" max="17" width="8.375" style="126" customWidth="1"/>
    <col min="18" max="18" width="9.625" style="38" customWidth="1"/>
    <col min="19" max="16384" width="9" style="5"/>
  </cols>
  <sheetData>
    <row r="1" spans="1:18" ht="17.25" x14ac:dyDescent="0.15">
      <c r="A1" s="41" t="s">
        <v>5652</v>
      </c>
      <c r="B1" s="86"/>
      <c r="C1" s="86"/>
      <c r="D1" s="86"/>
      <c r="E1" s="86"/>
      <c r="F1" s="86"/>
      <c r="G1" s="87"/>
      <c r="H1" s="86"/>
      <c r="I1" s="86"/>
      <c r="J1" s="88"/>
      <c r="K1" s="88"/>
      <c r="L1" s="88"/>
      <c r="M1" s="89"/>
      <c r="N1" s="89"/>
      <c r="O1" s="90"/>
      <c r="P1" s="88"/>
      <c r="Q1" s="760" t="s">
        <v>17</v>
      </c>
      <c r="R1" s="760"/>
    </row>
    <row r="2" spans="1:18" x14ac:dyDescent="0.15">
      <c r="A2" s="91" t="s">
        <v>0</v>
      </c>
      <c r="B2" s="92"/>
      <c r="C2" s="92" t="s">
        <v>1</v>
      </c>
      <c r="D2" s="92"/>
      <c r="E2" s="92" t="s">
        <v>2</v>
      </c>
      <c r="F2" s="93"/>
      <c r="G2" s="94" t="s">
        <v>3</v>
      </c>
      <c r="H2" s="92"/>
      <c r="I2" s="94" t="s">
        <v>14</v>
      </c>
      <c r="J2" s="94" t="s">
        <v>15</v>
      </c>
      <c r="K2" s="104" t="s">
        <v>4953</v>
      </c>
      <c r="L2" s="104" t="s">
        <v>4954</v>
      </c>
      <c r="M2" s="96" t="s">
        <v>2951</v>
      </c>
      <c r="N2" s="94" t="s">
        <v>16</v>
      </c>
      <c r="O2" s="97" t="s">
        <v>4</v>
      </c>
      <c r="P2" s="97" t="s">
        <v>4955</v>
      </c>
      <c r="Q2" s="97" t="s">
        <v>2952</v>
      </c>
      <c r="R2" s="105" t="s">
        <v>2953</v>
      </c>
    </row>
    <row r="3" spans="1:18" ht="18" customHeight="1" x14ac:dyDescent="0.15">
      <c r="A3" s="7">
        <v>1</v>
      </c>
      <c r="B3" s="8" t="s">
        <v>5653</v>
      </c>
      <c r="C3" s="8"/>
      <c r="D3" s="8"/>
      <c r="E3" s="9"/>
      <c r="F3" s="8"/>
      <c r="G3" s="9"/>
      <c r="H3" s="8"/>
      <c r="I3" s="9"/>
      <c r="J3" s="9"/>
      <c r="K3" s="106">
        <f>IF(C3="",SUMIFS($K4:$K$6024,$A4:$A$6024,A3,$E4:$E$6024,""),IF(E3="",SUMIFS($K4:$K$6024,$A4:$A$6024,A3,$C4:$C$6024,C3,$G4:$G$6024,""),IF(G3="",SUMIFS($K4:$K$6024,$A4:$A$6024,A3,$C4:$C$6024,C3,$E4:$E$6024,E3),0)))</f>
        <v>237552</v>
      </c>
      <c r="L3" s="106">
        <f>IF(C3="",SUMIFS($L4:$L$6024,$A4:$A$6024,A3,$E4:$E$6024,""),IF(E3="",SUMIFS($L4:$L$6024,$A4:$A$6024,A3,$C4:$C$6024,C3,$G4:$G$6024,""),IF(G3="",SUMIFS($L4:$L$6024,$A4:$A$6024,A3,$C4:$C$6024,C3,$E4:$E$6024,E3),0)))</f>
        <v>222826</v>
      </c>
      <c r="M3" s="10">
        <f>K3-L3</f>
        <v>14726</v>
      </c>
      <c r="N3" s="74"/>
      <c r="O3" s="11"/>
      <c r="P3" s="11"/>
      <c r="Q3" s="106">
        <f>IF(C3="",SUMIFS($Q$3:$Q$5572,$A$3:$A$5572,A3,$C$3:$C$5572,"&gt;0",$E$3:$E$5572,""),IF(E3="",SUMIFS($Q$3:$Q$5572,$A$3:$A$5572,A3,$C$3:$C$5572,C3,$E$3:$E$5572,"&gt;0",$G$3:$G$5572,""),IF(G3="",SUMIFS($Q$3:$Q$5572,$A$3:$A$5572,A3,$C$3:$C$5572,C3,$E$3:$E$5572,E3,$G$3:$G$5572,"&gt;0"))))</f>
        <v>0</v>
      </c>
      <c r="R3" s="107"/>
    </row>
    <row r="4" spans="1:18" ht="18" customHeight="1" x14ac:dyDescent="0.15">
      <c r="A4" s="13">
        <v>1</v>
      </c>
      <c r="B4" s="14" t="s">
        <v>5653</v>
      </c>
      <c r="C4" s="15">
        <v>1</v>
      </c>
      <c r="D4" s="15" t="s">
        <v>5653</v>
      </c>
      <c r="E4" s="16"/>
      <c r="F4" s="15"/>
      <c r="G4" s="16"/>
      <c r="H4" s="15"/>
      <c r="I4" s="16"/>
      <c r="J4" s="16"/>
      <c r="K4" s="108">
        <f>IF(C4="",SUMIFS($K5:$K$6024,$A5:$A$6024,A4,$E5:$E$6024,""),IF(E4="",SUMIFS($K5:$K$6024,$A5:$A$6024,A4,$C5:$C$6024,C4,$G5:$G$6024,""),IF(G4="",SUMIFS($K5:$K$6024,$A5:$A$6024,A4,$C5:$C$6024,C4,$E5:$E$6024,E4),0)))</f>
        <v>237552</v>
      </c>
      <c r="L4" s="108">
        <f>IF(C4="",SUMIFS($L5:$L$6024,$A5:$A$6024,A4,$E5:$E$6024,""),IF(E4="",SUMIFS($L5:$L$6024,$A5:$A$6024,A4,$C5:$C$6024,C4,$G5:$G$6024,""),IF(G4="",SUMIFS($L5:$L$6024,$A5:$A$6024,A4,$C5:$C$6024,C4,$E5:$E$6024,E4),0)))</f>
        <v>222826</v>
      </c>
      <c r="M4" s="17">
        <f t="shared" ref="M4:M5" si="0">K4-L4</f>
        <v>14726</v>
      </c>
      <c r="N4" s="58"/>
      <c r="O4" s="18"/>
      <c r="P4" s="18"/>
      <c r="Q4" s="108">
        <f>IF(C4="",SUMIFS($Q$3:$Q$5572,$A$3:$A$5572,A4,$C$3:$C$5572,"&gt;0",$E$3:$E$5572,""),IF(E4="",SUMIFS($Q$3:$Q$5572,$A$3:$A$5572,A4,$C$3:$C$5572,C4,$E$3:$E$5572,"&gt;0",$G$3:$G$5572,""),IF(G4="",SUMIFS($Q$3:$Q$5572,$A$3:$A$5572,A4,$C$3:$C$5572,C4,$E$3:$E$5572,E4,$G$3:$G$5572,"&gt;0"))))</f>
        <v>0</v>
      </c>
      <c r="R4" s="109"/>
    </row>
    <row r="5" spans="1:18" ht="18" customHeight="1" x14ac:dyDescent="0.15">
      <c r="A5" s="13">
        <v>1</v>
      </c>
      <c r="B5" s="14" t="s">
        <v>5653</v>
      </c>
      <c r="C5" s="19">
        <v>1</v>
      </c>
      <c r="D5" s="14" t="s">
        <v>5653</v>
      </c>
      <c r="E5" s="20">
        <v>1</v>
      </c>
      <c r="F5" s="21" t="s">
        <v>5654</v>
      </c>
      <c r="G5" s="20"/>
      <c r="H5" s="21"/>
      <c r="I5" s="20"/>
      <c r="J5" s="20"/>
      <c r="K5" s="110">
        <f>IF(C5="",SUMIFS($K6:$K$6024,$A6:$A$6024,A5,$E6:$E$6024,""),IF(E5="",SUMIFS($K6:$K$6024,$A6:$A$6024,A5,$C6:$C$6024,C5,$G6:$G$6024,""),IF(G5="",SUMIFS($K6:$K$6024,$A6:$A$6024,A5,$C6:$C$6024,C5,$E6:$E$6024,E5),0)))</f>
        <v>235961</v>
      </c>
      <c r="L5" s="110">
        <f>IF(C5="",SUMIFS($L6:$L$6024,$A6:$A$6024,A5,$E6:$E$6024,""),IF(E5="",SUMIFS($L6:$L$6024,$A6:$A$6024,A5,$C6:$C$6024,C5,$G6:$G$6024,""),IF(G5="",SUMIFS($L6:$L$6024,$A6:$A$6024,A5,$C6:$C$6024,C5,$E6:$E$6024,E5),0)))</f>
        <v>220195</v>
      </c>
      <c r="M5" s="22">
        <f t="shared" si="0"/>
        <v>15766</v>
      </c>
      <c r="N5" s="77"/>
      <c r="O5" s="60"/>
      <c r="P5" s="60"/>
      <c r="Q5" s="110">
        <f>IF(C5="",SUMIFS($Q$3:$Q$5572,$A$3:$A$5572,A5,$C$3:$C$5572,"&gt;0",$E$3:$E$5572,""),IF(E5="",SUMIFS($Q$3:$Q$5572,$A$3:$A$5572,A5,$C$3:$C$5572,C5,$E$3:$E$5572,"&gt;0",$G$3:$G$5572,""),IF(G5="",SUMIFS($Q$3:$Q$5572,$A$3:$A$5572,A5,$C$3:$C$5572,C5,$E$3:$E$5572,E5,$G$3:$G$5572,"&gt;0"))))</f>
        <v>0</v>
      </c>
      <c r="R5" s="111" t="s">
        <v>862</v>
      </c>
    </row>
    <row r="6" spans="1:18" ht="18" customHeight="1" x14ac:dyDescent="0.15">
      <c r="A6" s="30">
        <v>1</v>
      </c>
      <c r="B6" s="31" t="s">
        <v>5653</v>
      </c>
      <c r="C6" s="31">
        <v>1</v>
      </c>
      <c r="D6" s="31" t="s">
        <v>5653</v>
      </c>
      <c r="E6" s="31">
        <v>1</v>
      </c>
      <c r="F6" s="31" t="s">
        <v>5654</v>
      </c>
      <c r="G6" s="32">
        <v>1</v>
      </c>
      <c r="H6" s="32" t="s">
        <v>5655</v>
      </c>
      <c r="I6" s="32"/>
      <c r="J6" s="32"/>
      <c r="K6" s="112"/>
      <c r="L6" s="112"/>
      <c r="M6" s="81"/>
      <c r="N6" s="32"/>
      <c r="O6" s="112"/>
      <c r="P6" s="81"/>
      <c r="Q6" s="113"/>
      <c r="R6" s="39" t="s">
        <v>862</v>
      </c>
    </row>
    <row r="7" spans="1:18" ht="18" customHeight="1" x14ac:dyDescent="0.15">
      <c r="A7" s="30">
        <v>1</v>
      </c>
      <c r="B7" s="31" t="s">
        <v>5653</v>
      </c>
      <c r="C7" s="31">
        <v>1</v>
      </c>
      <c r="D7" s="31" t="s">
        <v>5653</v>
      </c>
      <c r="E7" s="31">
        <v>1</v>
      </c>
      <c r="F7" s="31" t="s">
        <v>5654</v>
      </c>
      <c r="G7" s="31">
        <v>1</v>
      </c>
      <c r="H7" s="31" t="s">
        <v>5655</v>
      </c>
      <c r="I7" s="32">
        <v>1</v>
      </c>
      <c r="J7" s="32" t="s">
        <v>5656</v>
      </c>
      <c r="K7" s="112">
        <v>146300</v>
      </c>
      <c r="L7" s="112">
        <v>140021</v>
      </c>
      <c r="M7" s="98">
        <f>K7-L7</f>
        <v>6279</v>
      </c>
      <c r="N7" s="32" t="s">
        <v>5657</v>
      </c>
      <c r="O7" s="112">
        <v>146300000</v>
      </c>
      <c r="P7" s="81"/>
      <c r="Q7" s="113"/>
      <c r="R7" s="39" t="s">
        <v>862</v>
      </c>
    </row>
    <row r="8" spans="1:18" ht="18" customHeight="1" x14ac:dyDescent="0.15">
      <c r="A8" s="30">
        <v>1</v>
      </c>
      <c r="B8" s="31" t="s">
        <v>5653</v>
      </c>
      <c r="C8" s="31">
        <v>1</v>
      </c>
      <c r="D8" s="31" t="s">
        <v>5653</v>
      </c>
      <c r="E8" s="31">
        <v>1</v>
      </c>
      <c r="F8" s="31" t="s">
        <v>5654</v>
      </c>
      <c r="G8" s="32">
        <v>2</v>
      </c>
      <c r="H8" s="32" t="s">
        <v>5658</v>
      </c>
      <c r="I8" s="32"/>
      <c r="J8" s="32"/>
      <c r="K8" s="112"/>
      <c r="L8" s="112"/>
      <c r="M8" s="81"/>
      <c r="N8" s="32"/>
      <c r="O8" s="112"/>
      <c r="P8" s="81"/>
      <c r="Q8" s="113"/>
      <c r="R8" s="39" t="s">
        <v>862</v>
      </c>
    </row>
    <row r="9" spans="1:18" ht="18" customHeight="1" x14ac:dyDescent="0.15">
      <c r="A9" s="30">
        <v>1</v>
      </c>
      <c r="B9" s="31" t="s">
        <v>5653</v>
      </c>
      <c r="C9" s="31">
        <v>1</v>
      </c>
      <c r="D9" s="31" t="s">
        <v>5653</v>
      </c>
      <c r="E9" s="31">
        <v>1</v>
      </c>
      <c r="F9" s="31" t="s">
        <v>5654</v>
      </c>
      <c r="G9" s="31">
        <v>2</v>
      </c>
      <c r="H9" s="31" t="s">
        <v>5658</v>
      </c>
      <c r="I9" s="32">
        <v>1</v>
      </c>
      <c r="J9" s="32" t="s">
        <v>5659</v>
      </c>
      <c r="K9" s="112">
        <v>14250</v>
      </c>
      <c r="L9" s="112">
        <v>14156</v>
      </c>
      <c r="M9" s="98">
        <f>K9-L9</f>
        <v>94</v>
      </c>
      <c r="N9" s="32" t="s">
        <v>5660</v>
      </c>
      <c r="O9" s="112">
        <v>14250000</v>
      </c>
      <c r="P9" s="81"/>
      <c r="Q9" s="113"/>
      <c r="R9" s="39" t="s">
        <v>862</v>
      </c>
    </row>
    <row r="10" spans="1:18" ht="18" customHeight="1" x14ac:dyDescent="0.15">
      <c r="A10" s="30">
        <v>1</v>
      </c>
      <c r="B10" s="31" t="s">
        <v>5653</v>
      </c>
      <c r="C10" s="31">
        <v>1</v>
      </c>
      <c r="D10" s="31" t="s">
        <v>5653</v>
      </c>
      <c r="E10" s="31">
        <v>1</v>
      </c>
      <c r="F10" s="31" t="s">
        <v>5654</v>
      </c>
      <c r="G10" s="32">
        <v>3</v>
      </c>
      <c r="H10" s="32" t="s">
        <v>5661</v>
      </c>
      <c r="I10" s="32"/>
      <c r="J10" s="32"/>
      <c r="K10" s="112"/>
      <c r="L10" s="112"/>
      <c r="M10" s="81"/>
      <c r="N10" s="32"/>
      <c r="O10" s="112"/>
      <c r="P10" s="81"/>
      <c r="Q10" s="113"/>
      <c r="R10" s="39" t="s">
        <v>862</v>
      </c>
    </row>
    <row r="11" spans="1:18" ht="18" customHeight="1" x14ac:dyDescent="0.15">
      <c r="A11" s="30">
        <v>1</v>
      </c>
      <c r="B11" s="31" t="s">
        <v>5653</v>
      </c>
      <c r="C11" s="31">
        <v>1</v>
      </c>
      <c r="D11" s="31" t="s">
        <v>5653</v>
      </c>
      <c r="E11" s="31">
        <v>1</v>
      </c>
      <c r="F11" s="31" t="s">
        <v>5654</v>
      </c>
      <c r="G11" s="31">
        <v>3</v>
      </c>
      <c r="H11" s="31" t="s">
        <v>5661</v>
      </c>
      <c r="I11" s="32">
        <v>1</v>
      </c>
      <c r="J11" s="32" t="s">
        <v>5661</v>
      </c>
      <c r="K11" s="112">
        <v>57051</v>
      </c>
      <c r="L11" s="112">
        <v>54752</v>
      </c>
      <c r="M11" s="98">
        <f>K11-L11</f>
        <v>2299</v>
      </c>
      <c r="N11" s="32" t="s">
        <v>5662</v>
      </c>
      <c r="O11" s="112">
        <v>57051300</v>
      </c>
      <c r="P11" s="81"/>
      <c r="Q11" s="113"/>
      <c r="R11" s="39" t="s">
        <v>862</v>
      </c>
    </row>
    <row r="12" spans="1:18" ht="18" customHeight="1" x14ac:dyDescent="0.15">
      <c r="A12" s="30">
        <v>1</v>
      </c>
      <c r="B12" s="31" t="s">
        <v>5653</v>
      </c>
      <c r="C12" s="31">
        <v>1</v>
      </c>
      <c r="D12" s="31" t="s">
        <v>5653</v>
      </c>
      <c r="E12" s="31">
        <v>1</v>
      </c>
      <c r="F12" s="31" t="s">
        <v>5654</v>
      </c>
      <c r="G12" s="32">
        <v>4</v>
      </c>
      <c r="H12" s="32" t="s">
        <v>5663</v>
      </c>
      <c r="I12" s="32"/>
      <c r="J12" s="32"/>
      <c r="K12" s="112"/>
      <c r="L12" s="112"/>
      <c r="M12" s="81"/>
      <c r="N12" s="32"/>
      <c r="O12" s="112"/>
      <c r="P12" s="81"/>
      <c r="Q12" s="113"/>
      <c r="R12" s="39" t="s">
        <v>862</v>
      </c>
    </row>
    <row r="13" spans="1:18" ht="18" customHeight="1" x14ac:dyDescent="0.15">
      <c r="A13" s="30">
        <v>1</v>
      </c>
      <c r="B13" s="31" t="s">
        <v>5653</v>
      </c>
      <c r="C13" s="31">
        <v>1</v>
      </c>
      <c r="D13" s="31" t="s">
        <v>5653</v>
      </c>
      <c r="E13" s="31">
        <v>1</v>
      </c>
      <c r="F13" s="31" t="s">
        <v>5654</v>
      </c>
      <c r="G13" s="31">
        <v>4</v>
      </c>
      <c r="H13" s="31" t="s">
        <v>5663</v>
      </c>
      <c r="I13" s="32">
        <v>1</v>
      </c>
      <c r="J13" s="32" t="s">
        <v>5664</v>
      </c>
      <c r="K13" s="112">
        <v>12478</v>
      </c>
      <c r="L13" s="112">
        <v>8001</v>
      </c>
      <c r="M13" s="98">
        <f>K13-L13</f>
        <v>4477</v>
      </c>
      <c r="N13" s="32" t="s">
        <v>5665</v>
      </c>
      <c r="O13" s="112">
        <v>12478060</v>
      </c>
      <c r="P13" s="81"/>
      <c r="Q13" s="113"/>
      <c r="R13" s="39" t="s">
        <v>862</v>
      </c>
    </row>
    <row r="14" spans="1:18" ht="18" customHeight="1" x14ac:dyDescent="0.15">
      <c r="A14" s="30">
        <v>1</v>
      </c>
      <c r="B14" s="31" t="s">
        <v>5653</v>
      </c>
      <c r="C14" s="31">
        <v>1</v>
      </c>
      <c r="D14" s="31" t="s">
        <v>5653</v>
      </c>
      <c r="E14" s="31">
        <v>1</v>
      </c>
      <c r="F14" s="31" t="s">
        <v>5654</v>
      </c>
      <c r="G14" s="32">
        <v>5</v>
      </c>
      <c r="H14" s="32" t="s">
        <v>5666</v>
      </c>
      <c r="I14" s="32"/>
      <c r="J14" s="32"/>
      <c r="K14" s="112"/>
      <c r="L14" s="112"/>
      <c r="M14" s="81"/>
      <c r="N14" s="32"/>
      <c r="O14" s="112"/>
      <c r="P14" s="81"/>
      <c r="Q14" s="113"/>
      <c r="R14" s="39" t="s">
        <v>862</v>
      </c>
    </row>
    <row r="15" spans="1:18" ht="18" customHeight="1" x14ac:dyDescent="0.15">
      <c r="A15" s="30">
        <v>1</v>
      </c>
      <c r="B15" s="31" t="s">
        <v>5653</v>
      </c>
      <c r="C15" s="31">
        <v>1</v>
      </c>
      <c r="D15" s="31" t="s">
        <v>5653</v>
      </c>
      <c r="E15" s="31">
        <v>1</v>
      </c>
      <c r="F15" s="31" t="s">
        <v>5654</v>
      </c>
      <c r="G15" s="31">
        <v>5</v>
      </c>
      <c r="H15" s="31" t="s">
        <v>5666</v>
      </c>
      <c r="I15" s="32">
        <v>1</v>
      </c>
      <c r="J15" s="32" t="s">
        <v>5667</v>
      </c>
      <c r="K15" s="112">
        <v>1510</v>
      </c>
      <c r="L15" s="112">
        <v>830</v>
      </c>
      <c r="M15" s="98">
        <f>K15-L15</f>
        <v>680</v>
      </c>
      <c r="N15" s="32" t="s">
        <v>5668</v>
      </c>
      <c r="O15" s="112">
        <v>1510915</v>
      </c>
      <c r="P15" s="81"/>
      <c r="Q15" s="113"/>
      <c r="R15" s="39" t="s">
        <v>862</v>
      </c>
    </row>
    <row r="16" spans="1:18" ht="18" customHeight="1" x14ac:dyDescent="0.15">
      <c r="A16" s="30">
        <v>1</v>
      </c>
      <c r="B16" s="31" t="s">
        <v>5653</v>
      </c>
      <c r="C16" s="31">
        <v>1</v>
      </c>
      <c r="D16" s="31" t="s">
        <v>5653</v>
      </c>
      <c r="E16" s="31">
        <v>1</v>
      </c>
      <c r="F16" s="31" t="s">
        <v>5654</v>
      </c>
      <c r="G16" s="32">
        <v>6</v>
      </c>
      <c r="H16" s="32" t="s">
        <v>5669</v>
      </c>
      <c r="I16" s="32"/>
      <c r="J16" s="32"/>
      <c r="K16" s="112"/>
      <c r="L16" s="112"/>
      <c r="M16" s="81"/>
      <c r="N16" s="32"/>
      <c r="O16" s="112"/>
      <c r="P16" s="81"/>
      <c r="Q16" s="113"/>
      <c r="R16" s="39" t="s">
        <v>862</v>
      </c>
    </row>
    <row r="17" spans="1:18" ht="18" customHeight="1" x14ac:dyDescent="0.15">
      <c r="A17" s="30">
        <v>1</v>
      </c>
      <c r="B17" s="31" t="s">
        <v>5653</v>
      </c>
      <c r="C17" s="31">
        <v>1</v>
      </c>
      <c r="D17" s="31" t="s">
        <v>5653</v>
      </c>
      <c r="E17" s="31">
        <v>1</v>
      </c>
      <c r="F17" s="31" t="s">
        <v>5654</v>
      </c>
      <c r="G17" s="31">
        <v>6</v>
      </c>
      <c r="H17" s="31" t="s">
        <v>5669</v>
      </c>
      <c r="I17" s="32">
        <v>1</v>
      </c>
      <c r="J17" s="32" t="s">
        <v>5669</v>
      </c>
      <c r="K17" s="112">
        <v>4372</v>
      </c>
      <c r="L17" s="112">
        <v>2435</v>
      </c>
      <c r="M17" s="98">
        <f>K17-L17</f>
        <v>1937</v>
      </c>
      <c r="N17" s="32" t="s">
        <v>5670</v>
      </c>
      <c r="O17" s="112">
        <v>4372070</v>
      </c>
      <c r="P17" s="81"/>
      <c r="Q17" s="113"/>
      <c r="R17" s="39" t="s">
        <v>862</v>
      </c>
    </row>
    <row r="18" spans="1:18" ht="18" customHeight="1" x14ac:dyDescent="0.15">
      <c r="A18" s="13">
        <v>1</v>
      </c>
      <c r="B18" s="14" t="s">
        <v>5653</v>
      </c>
      <c r="C18" s="19">
        <v>1</v>
      </c>
      <c r="D18" s="14" t="s">
        <v>5653</v>
      </c>
      <c r="E18" s="20">
        <v>2</v>
      </c>
      <c r="F18" s="21" t="s">
        <v>5671</v>
      </c>
      <c r="G18" s="20"/>
      <c r="H18" s="21"/>
      <c r="I18" s="20"/>
      <c r="J18" s="20"/>
      <c r="K18" s="110">
        <f>IF(C18="",SUMIFS($K19:$K$6024,$A19:$A$6024,A18,$E19:$E$6024,""),IF(E18="",SUMIFS($K19:$K$6024,$A19:$A$6024,A18,$C19:$C$6024,C18,$G19:$G$6024,""),IF(G18="",SUMIFS($K19:$K$6024,$A19:$A$6024,A18,$C19:$C$6024,C18,$E19:$E$6024,E18),0)))</f>
        <v>1591</v>
      </c>
      <c r="L18" s="110">
        <f>IF(C18="",SUMIFS($L19:$L$6024,$A19:$A$6024,A18,$E19:$E$6024,""),IF(E18="",SUMIFS($L19:$L$6024,$A19:$A$6024,A18,$C19:$C$6024,C18,$G19:$G$6024,""),IF(G18="",SUMIFS($L19:$L$6024,$A19:$A$6024,A18,$C19:$C$6024,C18,$E19:$E$6024,E18),0)))</f>
        <v>2631</v>
      </c>
      <c r="M18" s="22">
        <f>K18-L18</f>
        <v>-1040</v>
      </c>
      <c r="N18" s="77"/>
      <c r="O18" s="60"/>
      <c r="P18" s="60"/>
      <c r="Q18" s="110">
        <f>IF(C18="",SUMIFS($Q$3:$Q$5572,$A$3:$A$5572,A18,$C$3:$C$5572,"&gt;0",$E$3:$E$5572,""),IF(E18="",SUMIFS($Q$3:$Q$5572,$A$3:$A$5572,A18,$C$3:$C$5572,C18,$E$3:$E$5572,"&gt;0",$G$3:$G$5572,""),IF(G18="",SUMIFS($Q$3:$Q$5572,$A$3:$A$5572,A18,$C$3:$C$5572,C18,$E$3:$E$5572,E18,$G$3:$G$5572,"&gt;0"))))</f>
        <v>0</v>
      </c>
      <c r="R18" s="111" t="s">
        <v>862</v>
      </c>
    </row>
    <row r="19" spans="1:18" ht="18" customHeight="1" x14ac:dyDescent="0.15">
      <c r="A19" s="30">
        <v>1</v>
      </c>
      <c r="B19" s="31" t="s">
        <v>5653</v>
      </c>
      <c r="C19" s="31">
        <v>1</v>
      </c>
      <c r="D19" s="31" t="s">
        <v>5653</v>
      </c>
      <c r="E19" s="31">
        <v>2</v>
      </c>
      <c r="F19" s="31" t="s">
        <v>5671</v>
      </c>
      <c r="G19" s="32">
        <v>1</v>
      </c>
      <c r="H19" s="32" t="s">
        <v>5655</v>
      </c>
      <c r="I19" s="32"/>
      <c r="J19" s="32"/>
      <c r="K19" s="112"/>
      <c r="L19" s="112"/>
      <c r="M19" s="81"/>
      <c r="N19" s="32"/>
      <c r="O19" s="112"/>
      <c r="P19" s="81"/>
      <c r="Q19" s="113"/>
      <c r="R19" s="39" t="s">
        <v>862</v>
      </c>
    </row>
    <row r="20" spans="1:18" ht="18" customHeight="1" x14ac:dyDescent="0.15">
      <c r="A20" s="30">
        <v>1</v>
      </c>
      <c r="B20" s="31" t="s">
        <v>5653</v>
      </c>
      <c r="C20" s="31">
        <v>1</v>
      </c>
      <c r="D20" s="31" t="s">
        <v>5653</v>
      </c>
      <c r="E20" s="31">
        <v>2</v>
      </c>
      <c r="F20" s="31" t="s">
        <v>5671</v>
      </c>
      <c r="G20" s="31">
        <v>1</v>
      </c>
      <c r="H20" s="31" t="s">
        <v>5655</v>
      </c>
      <c r="I20" s="32">
        <v>1</v>
      </c>
      <c r="J20" s="32" t="s">
        <v>5656</v>
      </c>
      <c r="K20" s="112">
        <v>913</v>
      </c>
      <c r="L20" s="112">
        <v>1499</v>
      </c>
      <c r="M20" s="98">
        <f>K20-L20</f>
        <v>-586</v>
      </c>
      <c r="N20" s="32" t="s">
        <v>5672</v>
      </c>
      <c r="O20" s="112">
        <v>913837</v>
      </c>
      <c r="P20" s="81"/>
      <c r="Q20" s="113"/>
      <c r="R20" s="39" t="s">
        <v>862</v>
      </c>
    </row>
    <row r="21" spans="1:18" ht="18" customHeight="1" x14ac:dyDescent="0.15">
      <c r="A21" s="30">
        <v>1</v>
      </c>
      <c r="B21" s="31" t="s">
        <v>5653</v>
      </c>
      <c r="C21" s="31">
        <v>1</v>
      </c>
      <c r="D21" s="31" t="s">
        <v>5653</v>
      </c>
      <c r="E21" s="31">
        <v>2</v>
      </c>
      <c r="F21" s="31" t="s">
        <v>5671</v>
      </c>
      <c r="G21" s="32">
        <v>2</v>
      </c>
      <c r="H21" s="32" t="s">
        <v>5658</v>
      </c>
      <c r="I21" s="32"/>
      <c r="J21" s="32"/>
      <c r="K21" s="112"/>
      <c r="L21" s="112"/>
      <c r="M21" s="81"/>
      <c r="N21" s="32"/>
      <c r="O21" s="112"/>
      <c r="P21" s="81"/>
      <c r="Q21" s="113"/>
      <c r="R21" s="39" t="s">
        <v>862</v>
      </c>
    </row>
    <row r="22" spans="1:18" ht="18" customHeight="1" x14ac:dyDescent="0.15">
      <c r="A22" s="30">
        <v>1</v>
      </c>
      <c r="B22" s="31" t="s">
        <v>5653</v>
      </c>
      <c r="C22" s="31">
        <v>1</v>
      </c>
      <c r="D22" s="31" t="s">
        <v>5653</v>
      </c>
      <c r="E22" s="31">
        <v>2</v>
      </c>
      <c r="F22" s="31" t="s">
        <v>5671</v>
      </c>
      <c r="G22" s="31">
        <v>2</v>
      </c>
      <c r="H22" s="31" t="s">
        <v>5658</v>
      </c>
      <c r="I22" s="32">
        <v>1</v>
      </c>
      <c r="J22" s="32" t="s">
        <v>5659</v>
      </c>
      <c r="K22" s="112">
        <v>157</v>
      </c>
      <c r="L22" s="112">
        <v>328</v>
      </c>
      <c r="M22" s="98">
        <f>K22-L22</f>
        <v>-171</v>
      </c>
      <c r="N22" s="32" t="s">
        <v>5673</v>
      </c>
      <c r="O22" s="112">
        <v>157722</v>
      </c>
      <c r="P22" s="81"/>
      <c r="Q22" s="113"/>
      <c r="R22" s="39" t="s">
        <v>862</v>
      </c>
    </row>
    <row r="23" spans="1:18" ht="18" customHeight="1" x14ac:dyDescent="0.15">
      <c r="A23" s="30">
        <v>1</v>
      </c>
      <c r="B23" s="31" t="s">
        <v>5653</v>
      </c>
      <c r="C23" s="31">
        <v>1</v>
      </c>
      <c r="D23" s="31" t="s">
        <v>5653</v>
      </c>
      <c r="E23" s="31">
        <v>2</v>
      </c>
      <c r="F23" s="31" t="s">
        <v>5671</v>
      </c>
      <c r="G23" s="32">
        <v>3</v>
      </c>
      <c r="H23" s="32" t="s">
        <v>5661</v>
      </c>
      <c r="I23" s="32"/>
      <c r="J23" s="32"/>
      <c r="K23" s="112"/>
      <c r="L23" s="112"/>
      <c r="M23" s="81"/>
      <c r="N23" s="32"/>
      <c r="O23" s="112"/>
      <c r="P23" s="81"/>
      <c r="Q23" s="113"/>
      <c r="R23" s="39" t="s">
        <v>862</v>
      </c>
    </row>
    <row r="24" spans="1:18" ht="18" customHeight="1" x14ac:dyDescent="0.15">
      <c r="A24" s="30">
        <v>1</v>
      </c>
      <c r="B24" s="31" t="s">
        <v>5653</v>
      </c>
      <c r="C24" s="31">
        <v>1</v>
      </c>
      <c r="D24" s="31" t="s">
        <v>5653</v>
      </c>
      <c r="E24" s="31">
        <v>2</v>
      </c>
      <c r="F24" s="31" t="s">
        <v>5671</v>
      </c>
      <c r="G24" s="31">
        <v>3</v>
      </c>
      <c r="H24" s="31" t="s">
        <v>5661</v>
      </c>
      <c r="I24" s="32">
        <v>1</v>
      </c>
      <c r="J24" s="32" t="s">
        <v>5661</v>
      </c>
      <c r="K24" s="112">
        <v>361</v>
      </c>
      <c r="L24" s="112">
        <v>595</v>
      </c>
      <c r="M24" s="98">
        <f>K24-L24</f>
        <v>-234</v>
      </c>
      <c r="N24" s="32" t="s">
        <v>5674</v>
      </c>
      <c r="O24" s="112">
        <v>361589</v>
      </c>
      <c r="P24" s="81"/>
      <c r="Q24" s="113"/>
      <c r="R24" s="39" t="s">
        <v>862</v>
      </c>
    </row>
    <row r="25" spans="1:18" ht="18" customHeight="1" x14ac:dyDescent="0.15">
      <c r="A25" s="30">
        <v>1</v>
      </c>
      <c r="B25" s="31" t="s">
        <v>5653</v>
      </c>
      <c r="C25" s="31">
        <v>1</v>
      </c>
      <c r="D25" s="31" t="s">
        <v>5653</v>
      </c>
      <c r="E25" s="31">
        <v>2</v>
      </c>
      <c r="F25" s="31" t="s">
        <v>5671</v>
      </c>
      <c r="G25" s="32">
        <v>4</v>
      </c>
      <c r="H25" s="32" t="s">
        <v>5663</v>
      </c>
      <c r="I25" s="32"/>
      <c r="J25" s="32"/>
      <c r="K25" s="112"/>
      <c r="L25" s="112"/>
      <c r="M25" s="81"/>
      <c r="N25" s="32"/>
      <c r="O25" s="112"/>
      <c r="P25" s="81"/>
      <c r="Q25" s="113"/>
      <c r="R25" s="39" t="s">
        <v>862</v>
      </c>
    </row>
    <row r="26" spans="1:18" ht="18" customHeight="1" x14ac:dyDescent="0.15">
      <c r="A26" s="30">
        <v>1</v>
      </c>
      <c r="B26" s="31" t="s">
        <v>5653</v>
      </c>
      <c r="C26" s="31">
        <v>1</v>
      </c>
      <c r="D26" s="31" t="s">
        <v>5653</v>
      </c>
      <c r="E26" s="31">
        <v>2</v>
      </c>
      <c r="F26" s="31" t="s">
        <v>5671</v>
      </c>
      <c r="G26" s="31">
        <v>4</v>
      </c>
      <c r="H26" s="31" t="s">
        <v>5663</v>
      </c>
      <c r="I26" s="32">
        <v>1</v>
      </c>
      <c r="J26" s="32" t="s">
        <v>5664</v>
      </c>
      <c r="K26" s="112">
        <v>153</v>
      </c>
      <c r="L26" s="112">
        <v>192</v>
      </c>
      <c r="M26" s="98">
        <f>K26-L26</f>
        <v>-39</v>
      </c>
      <c r="N26" s="32" t="s">
        <v>5675</v>
      </c>
      <c r="O26" s="112">
        <v>153858</v>
      </c>
      <c r="P26" s="81"/>
      <c r="Q26" s="113"/>
      <c r="R26" s="39" t="s">
        <v>862</v>
      </c>
    </row>
    <row r="27" spans="1:18" ht="18" customHeight="1" x14ac:dyDescent="0.15">
      <c r="A27" s="30">
        <v>1</v>
      </c>
      <c r="B27" s="31" t="s">
        <v>5653</v>
      </c>
      <c r="C27" s="31">
        <v>1</v>
      </c>
      <c r="D27" s="31" t="s">
        <v>5653</v>
      </c>
      <c r="E27" s="31">
        <v>2</v>
      </c>
      <c r="F27" s="31" t="s">
        <v>5671</v>
      </c>
      <c r="G27" s="32">
        <v>5</v>
      </c>
      <c r="H27" s="32" t="s">
        <v>5666</v>
      </c>
      <c r="I27" s="32"/>
      <c r="J27" s="32"/>
      <c r="K27" s="112"/>
      <c r="L27" s="112"/>
      <c r="M27" s="81"/>
      <c r="N27" s="32"/>
      <c r="O27" s="112"/>
      <c r="P27" s="81"/>
      <c r="Q27" s="113"/>
      <c r="R27" s="39" t="s">
        <v>862</v>
      </c>
    </row>
    <row r="28" spans="1:18" ht="18" customHeight="1" x14ac:dyDescent="0.15">
      <c r="A28" s="30">
        <v>1</v>
      </c>
      <c r="B28" s="31" t="s">
        <v>5653</v>
      </c>
      <c r="C28" s="31">
        <v>1</v>
      </c>
      <c r="D28" s="31" t="s">
        <v>5653</v>
      </c>
      <c r="E28" s="31">
        <v>2</v>
      </c>
      <c r="F28" s="31" t="s">
        <v>5671</v>
      </c>
      <c r="G28" s="31">
        <v>5</v>
      </c>
      <c r="H28" s="31" t="s">
        <v>5666</v>
      </c>
      <c r="I28" s="32">
        <v>1</v>
      </c>
      <c r="J28" s="32" t="s">
        <v>5667</v>
      </c>
      <c r="K28" s="112">
        <v>2</v>
      </c>
      <c r="L28" s="112">
        <v>7</v>
      </c>
      <c r="M28" s="98">
        <f>K28-L28</f>
        <v>-5</v>
      </c>
      <c r="N28" s="32" t="s">
        <v>5676</v>
      </c>
      <c r="O28" s="112">
        <v>2515</v>
      </c>
      <c r="P28" s="81"/>
      <c r="Q28" s="113"/>
      <c r="R28" s="39" t="s">
        <v>862</v>
      </c>
    </row>
    <row r="29" spans="1:18" ht="18" customHeight="1" x14ac:dyDescent="0.15">
      <c r="A29" s="30">
        <v>1</v>
      </c>
      <c r="B29" s="31" t="s">
        <v>5653</v>
      </c>
      <c r="C29" s="31">
        <v>1</v>
      </c>
      <c r="D29" s="31" t="s">
        <v>5653</v>
      </c>
      <c r="E29" s="31">
        <v>2</v>
      </c>
      <c r="F29" s="31" t="s">
        <v>5671</v>
      </c>
      <c r="G29" s="32">
        <v>6</v>
      </c>
      <c r="H29" s="32" t="s">
        <v>5669</v>
      </c>
      <c r="I29" s="32"/>
      <c r="J29" s="32"/>
      <c r="K29" s="112"/>
      <c r="L29" s="112"/>
      <c r="M29" s="81"/>
      <c r="N29" s="32"/>
      <c r="O29" s="112"/>
      <c r="P29" s="81"/>
      <c r="Q29" s="113"/>
      <c r="R29" s="39" t="s">
        <v>862</v>
      </c>
    </row>
    <row r="30" spans="1:18" ht="18" customHeight="1" x14ac:dyDescent="0.15">
      <c r="A30" s="30">
        <v>1</v>
      </c>
      <c r="B30" s="31" t="s">
        <v>5653</v>
      </c>
      <c r="C30" s="31">
        <v>1</v>
      </c>
      <c r="D30" s="31" t="s">
        <v>5653</v>
      </c>
      <c r="E30" s="31">
        <v>2</v>
      </c>
      <c r="F30" s="31" t="s">
        <v>5671</v>
      </c>
      <c r="G30" s="31">
        <v>6</v>
      </c>
      <c r="H30" s="31" t="s">
        <v>5669</v>
      </c>
      <c r="I30" s="32">
        <v>1</v>
      </c>
      <c r="J30" s="32" t="s">
        <v>5669</v>
      </c>
      <c r="K30" s="112">
        <v>5</v>
      </c>
      <c r="L30" s="112">
        <v>10</v>
      </c>
      <c r="M30" s="98">
        <f>K30-L30</f>
        <v>-5</v>
      </c>
      <c r="N30" s="32" t="s">
        <v>5677</v>
      </c>
      <c r="O30" s="112">
        <v>5500</v>
      </c>
      <c r="P30" s="81"/>
      <c r="Q30" s="113"/>
      <c r="R30" s="39" t="s">
        <v>862</v>
      </c>
    </row>
    <row r="31" spans="1:18" ht="18" customHeight="1" x14ac:dyDescent="0.15">
      <c r="A31" s="24">
        <v>2</v>
      </c>
      <c r="B31" s="25" t="s">
        <v>5678</v>
      </c>
      <c r="C31" s="25"/>
      <c r="D31" s="25"/>
      <c r="E31" s="26"/>
      <c r="F31" s="25"/>
      <c r="G31" s="26"/>
      <c r="H31" s="25"/>
      <c r="I31" s="26"/>
      <c r="J31" s="26"/>
      <c r="K31" s="114">
        <f>IF(C31="",SUMIFS($K32:$K$6024,$A32:$A$6024,A31,$E32:$E$6024,""),IF(E31="",SUMIFS($K32:$K$6024,$A32:$A$6024,A31,$C32:$C$6024,C31,$G32:$G$6024,""),IF(G31="",SUMIFS($K32:$K$6024,$A32:$A$6024,A31,$C32:$C$6024,C31,$E32:$E$6024,E31),0)))</f>
        <v>3</v>
      </c>
      <c r="L31" s="114">
        <f>IF(C31="",SUMIFS($L32:$L$6024,$A32:$A$6024,A31,$E32:$E$6024,""),IF(E31="",SUMIFS($L32:$L$6024,$A32:$A$6024,A31,$C32:$C$6024,C31,$G32:$G$6024,""),IF(G31="",SUMIFS($L32:$L$6024,$A32:$A$6024,A31,$C32:$C$6024,C31,$E32:$E$6024,E31),0)))</f>
        <v>3</v>
      </c>
      <c r="M31" s="27">
        <f t="shared" ref="M31:M33" si="1">K31-L31</f>
        <v>0</v>
      </c>
      <c r="N31" s="56"/>
      <c r="O31" s="28"/>
      <c r="P31" s="28"/>
      <c r="Q31" s="114">
        <f>IF(C31="",SUMIFS($Q$3:$Q$5572,$A$3:$A$5572,A31,$C$3:$C$5572,"&gt;0",$E$3:$E$5572,""),IF(E31="",SUMIFS($Q$3:$Q$5572,$A$3:$A$5572,A31,$C$3:$C$5572,C31,$E$3:$E$5572,"&gt;0",$G$3:$G$5572,""),IF(G31="",SUMIFS($Q$3:$Q$5572,$A$3:$A$5572,A31,$C$3:$C$5572,C31,$E$3:$E$5572,E31,$G$3:$G$5572,"&gt;0"))))</f>
        <v>3</v>
      </c>
      <c r="R31" s="115"/>
    </row>
    <row r="32" spans="1:18" ht="18" customHeight="1" x14ac:dyDescent="0.15">
      <c r="A32" s="13">
        <v>2</v>
      </c>
      <c r="B32" s="14" t="s">
        <v>5678</v>
      </c>
      <c r="C32" s="15">
        <v>1</v>
      </c>
      <c r="D32" s="15" t="s">
        <v>5678</v>
      </c>
      <c r="E32" s="16"/>
      <c r="F32" s="15"/>
      <c r="G32" s="16"/>
      <c r="H32" s="15"/>
      <c r="I32" s="16"/>
      <c r="J32" s="16"/>
      <c r="K32" s="108">
        <f>IF(C32="",SUMIFS($K33:$K$6024,$A33:$A$6024,A32,$E33:$E$6024,""),IF(E32="",SUMIFS($K33:$K$6024,$A33:$A$6024,A32,$C33:$C$6024,C32,$G33:$G$6024,""),IF(G32="",SUMIFS($K33:$K$6024,$A33:$A$6024,A32,$C33:$C$6024,C32,$E33:$E$6024,E32),0)))</f>
        <v>3</v>
      </c>
      <c r="L32" s="108">
        <f>IF(C32="",SUMIFS($L33:$L$6024,$A33:$A$6024,A32,$E33:$E$6024,""),IF(E32="",SUMIFS($L33:$L$6024,$A33:$A$6024,A32,$C33:$C$6024,C32,$G33:$G$6024,""),IF(G32="",SUMIFS($L33:$L$6024,$A33:$A$6024,A32,$C33:$C$6024,C32,$E33:$E$6024,E32),0)))</f>
        <v>3</v>
      </c>
      <c r="M32" s="17">
        <f t="shared" si="1"/>
        <v>0</v>
      </c>
      <c r="N32" s="58"/>
      <c r="O32" s="18"/>
      <c r="P32" s="18"/>
      <c r="Q32" s="108">
        <f>IF(C32="",SUMIFS($Q$3:$Q$5572,$A$3:$A$5572,A32,$C$3:$C$5572,"&gt;0",$E$3:$E$5572,""),IF(E32="",SUMIFS($Q$3:$Q$5572,$A$3:$A$5572,A32,$C$3:$C$5572,C32,$E$3:$E$5572,"&gt;0",$G$3:$G$5572,""),IF(G32="",SUMIFS($Q$3:$Q$5572,$A$3:$A$5572,A32,$C$3:$C$5572,C32,$E$3:$E$5572,E32,$G$3:$G$5572,"&gt;0"))))</f>
        <v>3</v>
      </c>
      <c r="R32" s="109"/>
    </row>
    <row r="33" spans="1:18" ht="18" customHeight="1" x14ac:dyDescent="0.15">
      <c r="A33" s="13">
        <v>2</v>
      </c>
      <c r="B33" s="14" t="s">
        <v>5678</v>
      </c>
      <c r="C33" s="19">
        <v>1</v>
      </c>
      <c r="D33" s="14" t="s">
        <v>5678</v>
      </c>
      <c r="E33" s="20">
        <v>1</v>
      </c>
      <c r="F33" s="21" t="s">
        <v>5679</v>
      </c>
      <c r="G33" s="20"/>
      <c r="H33" s="21"/>
      <c r="I33" s="20"/>
      <c r="J33" s="20"/>
      <c r="K33" s="110">
        <f>IF(C33="",SUMIFS($K34:$K$6024,$A34:$A$6024,A33,$E34:$E$6024,""),IF(E33="",SUMIFS($K34:$K$6024,$A34:$A$6024,A33,$C34:$C$6024,C33,$G34:$G$6024,""),IF(G33="",SUMIFS($K34:$K$6024,$A34:$A$6024,A33,$C34:$C$6024,C33,$E34:$E$6024,E33),0)))</f>
        <v>2</v>
      </c>
      <c r="L33" s="110">
        <f>IF(C33="",SUMIFS($L34:$L$6024,$A34:$A$6024,A33,$E34:$E$6024,""),IF(E33="",SUMIFS($L34:$L$6024,$A34:$A$6024,A33,$C34:$C$6024,C33,$G34:$G$6024,""),IF(G33="",SUMIFS($L34:$L$6024,$A34:$A$6024,A33,$C34:$C$6024,C33,$E34:$E$6024,E33),0)))</f>
        <v>2</v>
      </c>
      <c r="M33" s="22">
        <f t="shared" si="1"/>
        <v>0</v>
      </c>
      <c r="N33" s="77"/>
      <c r="O33" s="60"/>
      <c r="P33" s="60"/>
      <c r="Q33" s="110">
        <f>IF(C33="",SUMIFS($Q$3:$Q$5572,$A$3:$A$5572,A33,$C$3:$C$5572,"&gt;0",$E$3:$E$5572,""),IF(E33="",SUMIFS($Q$3:$Q$5572,$A$3:$A$5572,A33,$C$3:$C$5572,C33,$E$3:$E$5572,"&gt;0",$G$3:$G$5572,""),IF(G33="",SUMIFS($Q$3:$Q$5572,$A$3:$A$5572,A33,$C$3:$C$5572,C33,$E$3:$E$5572,E33,$G$3:$G$5572,"&gt;0"))))</f>
        <v>2</v>
      </c>
      <c r="R33" s="111" t="s">
        <v>862</v>
      </c>
    </row>
    <row r="34" spans="1:18" ht="18" customHeight="1" x14ac:dyDescent="0.15">
      <c r="A34" s="30">
        <v>2</v>
      </c>
      <c r="B34" s="31" t="s">
        <v>5678</v>
      </c>
      <c r="C34" s="31">
        <v>1</v>
      </c>
      <c r="D34" s="31" t="s">
        <v>5678</v>
      </c>
      <c r="E34" s="31">
        <v>1</v>
      </c>
      <c r="F34" s="31" t="s">
        <v>5679</v>
      </c>
      <c r="G34" s="32">
        <v>1</v>
      </c>
      <c r="H34" s="32" t="s">
        <v>5680</v>
      </c>
      <c r="I34" s="32"/>
      <c r="J34" s="32"/>
      <c r="K34" s="112"/>
      <c r="L34" s="112"/>
      <c r="M34" s="81"/>
      <c r="N34" s="32"/>
      <c r="O34" s="112"/>
      <c r="P34" s="81"/>
      <c r="Q34" s="113"/>
      <c r="R34" s="39" t="s">
        <v>862</v>
      </c>
    </row>
    <row r="35" spans="1:18" ht="18" customHeight="1" x14ac:dyDescent="0.15">
      <c r="A35" s="30">
        <v>2</v>
      </c>
      <c r="B35" s="31" t="s">
        <v>5678</v>
      </c>
      <c r="C35" s="31">
        <v>1</v>
      </c>
      <c r="D35" s="31" t="s">
        <v>5678</v>
      </c>
      <c r="E35" s="31">
        <v>1</v>
      </c>
      <c r="F35" s="31" t="s">
        <v>5679</v>
      </c>
      <c r="G35" s="31">
        <v>1</v>
      </c>
      <c r="H35" s="31" t="s">
        <v>5680</v>
      </c>
      <c r="I35" s="32">
        <v>1</v>
      </c>
      <c r="J35" s="32" t="s">
        <v>5680</v>
      </c>
      <c r="K35" s="112">
        <v>1</v>
      </c>
      <c r="L35" s="112">
        <v>1</v>
      </c>
      <c r="M35" s="98">
        <f>K35-L35</f>
        <v>0</v>
      </c>
      <c r="N35" s="32" t="s">
        <v>59</v>
      </c>
      <c r="O35" s="112">
        <v>1000</v>
      </c>
      <c r="P35" s="81" t="s">
        <v>5681</v>
      </c>
      <c r="Q35" s="113">
        <v>1</v>
      </c>
      <c r="R35" s="39" t="s">
        <v>862</v>
      </c>
    </row>
    <row r="36" spans="1:18" ht="18" customHeight="1" x14ac:dyDescent="0.15">
      <c r="A36" s="30">
        <v>2</v>
      </c>
      <c r="B36" s="31" t="s">
        <v>5678</v>
      </c>
      <c r="C36" s="31">
        <v>1</v>
      </c>
      <c r="D36" s="31" t="s">
        <v>5678</v>
      </c>
      <c r="E36" s="31">
        <v>1</v>
      </c>
      <c r="F36" s="31" t="s">
        <v>5679</v>
      </c>
      <c r="G36" s="32">
        <v>2</v>
      </c>
      <c r="H36" s="32" t="s">
        <v>4963</v>
      </c>
      <c r="I36" s="32"/>
      <c r="J36" s="32"/>
      <c r="K36" s="112"/>
      <c r="L36" s="112"/>
      <c r="M36" s="81"/>
      <c r="N36" s="32"/>
      <c r="O36" s="112"/>
      <c r="P36" s="81" t="s">
        <v>5682</v>
      </c>
      <c r="Q36" s="113"/>
      <c r="R36" s="39" t="s">
        <v>862</v>
      </c>
    </row>
    <row r="37" spans="1:18" ht="18" customHeight="1" x14ac:dyDescent="0.15">
      <c r="A37" s="30">
        <v>2</v>
      </c>
      <c r="B37" s="31" t="s">
        <v>5678</v>
      </c>
      <c r="C37" s="31">
        <v>1</v>
      </c>
      <c r="D37" s="31" t="s">
        <v>5678</v>
      </c>
      <c r="E37" s="31">
        <v>1</v>
      </c>
      <c r="F37" s="31" t="s">
        <v>5679</v>
      </c>
      <c r="G37" s="31">
        <v>2</v>
      </c>
      <c r="H37" s="31" t="s">
        <v>4963</v>
      </c>
      <c r="I37" s="32">
        <v>1</v>
      </c>
      <c r="J37" s="32" t="s">
        <v>4963</v>
      </c>
      <c r="K37" s="112">
        <v>1</v>
      </c>
      <c r="L37" s="112">
        <v>1</v>
      </c>
      <c r="M37" s="98">
        <f>K37-L37</f>
        <v>0</v>
      </c>
      <c r="N37" s="32" t="s">
        <v>59</v>
      </c>
      <c r="O37" s="112">
        <v>1000</v>
      </c>
      <c r="P37" s="81" t="s">
        <v>5681</v>
      </c>
      <c r="Q37" s="113">
        <v>1</v>
      </c>
      <c r="R37" s="39" t="s">
        <v>862</v>
      </c>
    </row>
    <row r="38" spans="1:18" ht="18" customHeight="1" x14ac:dyDescent="0.15">
      <c r="A38" s="30">
        <v>2</v>
      </c>
      <c r="B38" s="31" t="s">
        <v>5678</v>
      </c>
      <c r="C38" s="31">
        <v>1</v>
      </c>
      <c r="D38" s="31" t="s">
        <v>5678</v>
      </c>
      <c r="E38" s="31">
        <v>1</v>
      </c>
      <c r="F38" s="31" t="s">
        <v>5679</v>
      </c>
      <c r="G38" s="31">
        <v>2</v>
      </c>
      <c r="H38" s="31" t="s">
        <v>4963</v>
      </c>
      <c r="I38" s="31">
        <v>1</v>
      </c>
      <c r="J38" s="31" t="s">
        <v>4963</v>
      </c>
      <c r="K38" s="112"/>
      <c r="L38" s="112"/>
      <c r="M38" s="98"/>
      <c r="N38" s="32"/>
      <c r="O38" s="112"/>
      <c r="P38" s="81" t="s">
        <v>5682</v>
      </c>
      <c r="Q38" s="113"/>
      <c r="R38" s="39" t="s">
        <v>862</v>
      </c>
    </row>
    <row r="39" spans="1:18" ht="18" customHeight="1" x14ac:dyDescent="0.15">
      <c r="A39" s="13">
        <v>2</v>
      </c>
      <c r="B39" s="14" t="s">
        <v>5678</v>
      </c>
      <c r="C39" s="19">
        <v>1</v>
      </c>
      <c r="D39" s="14" t="s">
        <v>5678</v>
      </c>
      <c r="E39" s="20">
        <v>2</v>
      </c>
      <c r="F39" s="21" t="s">
        <v>5683</v>
      </c>
      <c r="G39" s="20"/>
      <c r="H39" s="21"/>
      <c r="I39" s="20"/>
      <c r="J39" s="20"/>
      <c r="K39" s="110">
        <f>IF(C39="",SUMIFS($K40:$K$6024,$A40:$A$6024,A39,$E40:$E$6024,""),IF(E39="",SUMIFS($K40:$K$6024,$A40:$A$6024,A39,$C40:$C$6024,C39,$G40:$G$6024,""),IF(G39="",SUMIFS($K40:$K$6024,$A40:$A$6024,A39,$C40:$C$6024,C39,$E40:$E$6024,E39),0)))</f>
        <v>1</v>
      </c>
      <c r="L39" s="110">
        <f>IF(C39="",SUMIFS($L40:$L$6024,$A40:$A$6024,A39,$E40:$E$6024,""),IF(E39="",SUMIFS($L40:$L$6024,$A40:$A$6024,A39,$C40:$C$6024,C39,$G40:$G$6024,""),IF(G39="",SUMIFS($L40:$L$6024,$A40:$A$6024,A39,$C40:$C$6024,C39,$E40:$E$6024,E39),0)))</f>
        <v>1</v>
      </c>
      <c r="M39" s="22">
        <f>K39-L39</f>
        <v>0</v>
      </c>
      <c r="N39" s="77"/>
      <c r="O39" s="60"/>
      <c r="P39" s="60"/>
      <c r="Q39" s="110">
        <f>IF(C39="",SUMIFS($Q$3:$Q$5572,$A$3:$A$5572,A39,$C$3:$C$5572,"&gt;0",$E$3:$E$5572,""),IF(E39="",SUMIFS($Q$3:$Q$5572,$A$3:$A$5572,A39,$C$3:$C$5572,C39,$E$3:$E$5572,"&gt;0",$G$3:$G$5572,""),IF(G39="",SUMIFS($Q$3:$Q$5572,$A$3:$A$5572,A39,$C$3:$C$5572,C39,$E$3:$E$5572,E39,$G$3:$G$5572,"&gt;0"))))</f>
        <v>1</v>
      </c>
      <c r="R39" s="111" t="s">
        <v>862</v>
      </c>
    </row>
    <row r="40" spans="1:18" ht="18" customHeight="1" x14ac:dyDescent="0.15">
      <c r="A40" s="30">
        <v>2</v>
      </c>
      <c r="B40" s="31" t="s">
        <v>5678</v>
      </c>
      <c r="C40" s="31">
        <v>1</v>
      </c>
      <c r="D40" s="31" t="s">
        <v>5678</v>
      </c>
      <c r="E40" s="31">
        <v>2</v>
      </c>
      <c r="F40" s="31" t="s">
        <v>5683</v>
      </c>
      <c r="G40" s="32">
        <v>1</v>
      </c>
      <c r="H40" s="32" t="s">
        <v>5680</v>
      </c>
      <c r="I40" s="32"/>
      <c r="J40" s="32"/>
      <c r="K40" s="112"/>
      <c r="L40" s="112"/>
      <c r="M40" s="81"/>
      <c r="N40" s="32"/>
      <c r="O40" s="112"/>
      <c r="P40" s="81"/>
      <c r="Q40" s="113"/>
      <c r="R40" s="39" t="s">
        <v>862</v>
      </c>
    </row>
    <row r="41" spans="1:18" ht="18" customHeight="1" x14ac:dyDescent="0.15">
      <c r="A41" s="30">
        <v>2</v>
      </c>
      <c r="B41" s="31" t="s">
        <v>5678</v>
      </c>
      <c r="C41" s="31">
        <v>1</v>
      </c>
      <c r="D41" s="31" t="s">
        <v>5678</v>
      </c>
      <c r="E41" s="31">
        <v>2</v>
      </c>
      <c r="F41" s="31" t="s">
        <v>5683</v>
      </c>
      <c r="G41" s="31">
        <v>1</v>
      </c>
      <c r="H41" s="31" t="s">
        <v>5680</v>
      </c>
      <c r="I41" s="32">
        <v>1</v>
      </c>
      <c r="J41" s="32" t="s">
        <v>5680</v>
      </c>
      <c r="K41" s="112">
        <v>1</v>
      </c>
      <c r="L41" s="112">
        <v>1</v>
      </c>
      <c r="M41" s="98">
        <f>K41-L41</f>
        <v>0</v>
      </c>
      <c r="N41" s="32" t="s">
        <v>59</v>
      </c>
      <c r="O41" s="112">
        <v>1000</v>
      </c>
      <c r="P41" s="81" t="s">
        <v>5684</v>
      </c>
      <c r="Q41" s="113">
        <v>1</v>
      </c>
      <c r="R41" s="39" t="s">
        <v>862</v>
      </c>
    </row>
    <row r="42" spans="1:18" ht="18" customHeight="1" x14ac:dyDescent="0.15">
      <c r="A42" s="30">
        <v>2</v>
      </c>
      <c r="B42" s="31" t="s">
        <v>5678</v>
      </c>
      <c r="C42" s="31">
        <v>1</v>
      </c>
      <c r="D42" s="31" t="s">
        <v>5678</v>
      </c>
      <c r="E42" s="31">
        <v>2</v>
      </c>
      <c r="F42" s="31" t="s">
        <v>5683</v>
      </c>
      <c r="G42" s="31">
        <v>1</v>
      </c>
      <c r="H42" s="31" t="s">
        <v>5680</v>
      </c>
      <c r="I42" s="31">
        <v>1</v>
      </c>
      <c r="J42" s="31" t="s">
        <v>5680</v>
      </c>
      <c r="K42" s="112"/>
      <c r="L42" s="112"/>
      <c r="M42" s="98"/>
      <c r="N42" s="32"/>
      <c r="O42" s="112"/>
      <c r="P42" s="81" t="s">
        <v>5682</v>
      </c>
      <c r="Q42" s="113"/>
      <c r="R42" s="39" t="s">
        <v>862</v>
      </c>
    </row>
    <row r="43" spans="1:18" ht="18" customHeight="1" x14ac:dyDescent="0.15">
      <c r="A43" s="24">
        <v>3</v>
      </c>
      <c r="B43" s="25" t="s">
        <v>5076</v>
      </c>
      <c r="C43" s="25"/>
      <c r="D43" s="25"/>
      <c r="E43" s="26"/>
      <c r="F43" s="25"/>
      <c r="G43" s="26"/>
      <c r="H43" s="25"/>
      <c r="I43" s="26"/>
      <c r="J43" s="26"/>
      <c r="K43" s="114">
        <f>IF(C43="",SUMIFS($K44:$K$6024,$A44:$A$6024,A43,$E44:$E$6024,""),IF(E43="",SUMIFS($K44:$K$6024,$A44:$A$6024,A43,$C44:$C$6024,C43,$G44:$G$6024,""),IF(G43="",SUMIFS($K44:$K$6024,$A44:$A$6024,A43,$C44:$C$6024,C43,$E44:$E$6024,E43),0)))</f>
        <v>3084</v>
      </c>
      <c r="L43" s="114">
        <f>IF(C43="",SUMIFS($L44:$L$6024,$A44:$A$6024,A43,$E44:$E$6024,""),IF(E43="",SUMIFS($L44:$L$6024,$A44:$A$6024,A43,$C44:$C$6024,C43,$G44:$G$6024,""),IF(G43="",SUMIFS($L44:$L$6024,$A44:$A$6024,A43,$C44:$C$6024,C43,$E44:$E$6024,E43),0)))</f>
        <v>3084</v>
      </c>
      <c r="M43" s="27">
        <f t="shared" ref="M43:M45" si="2">K43-L43</f>
        <v>0</v>
      </c>
      <c r="N43" s="56"/>
      <c r="O43" s="28"/>
      <c r="P43" s="28"/>
      <c r="Q43" s="114">
        <f>IF(C43="",SUMIFS($Q$3:$Q$5572,$A$3:$A$5572,A43,$C$3:$C$5572,"&gt;0",$E$3:$E$5572,""),IF(E43="",SUMIFS($Q$3:$Q$5572,$A$3:$A$5572,A43,$C$3:$C$5572,C43,$E$3:$E$5572,"&gt;0",$G$3:$G$5572,""),IF(G43="",SUMIFS($Q$3:$Q$5572,$A$3:$A$5572,A43,$C$3:$C$5572,C43,$E$3:$E$5572,E43,$G$3:$G$5572,"&gt;0"))))</f>
        <v>3084</v>
      </c>
      <c r="R43" s="115"/>
    </row>
    <row r="44" spans="1:18" ht="18" customHeight="1" x14ac:dyDescent="0.15">
      <c r="A44" s="13">
        <v>3</v>
      </c>
      <c r="B44" s="14" t="s">
        <v>5076</v>
      </c>
      <c r="C44" s="15">
        <v>1</v>
      </c>
      <c r="D44" s="15" t="s">
        <v>5077</v>
      </c>
      <c r="E44" s="16"/>
      <c r="F44" s="15"/>
      <c r="G44" s="16"/>
      <c r="H44" s="15"/>
      <c r="I44" s="16"/>
      <c r="J44" s="16"/>
      <c r="K44" s="108">
        <f>IF(C44="",SUMIFS($K45:$K$6024,$A45:$A$6024,A44,$E45:$E$6024,""),IF(E44="",SUMIFS($K45:$K$6024,$A45:$A$6024,A44,$C45:$C$6024,C44,$G45:$G$6024,""),IF(G44="",SUMIFS($K45:$K$6024,$A45:$A$6024,A44,$C45:$C$6024,C44,$E45:$E$6024,E44),0)))</f>
        <v>3084</v>
      </c>
      <c r="L44" s="108">
        <f>IF(C44="",SUMIFS($L45:$L$6024,$A45:$A$6024,A44,$E45:$E$6024,""),IF(E44="",SUMIFS($L45:$L$6024,$A45:$A$6024,A44,$C45:$C$6024,C44,$G45:$G$6024,""),IF(G44="",SUMIFS($L45:$L$6024,$A45:$A$6024,A44,$C45:$C$6024,C44,$E45:$E$6024,E44),0)))</f>
        <v>3084</v>
      </c>
      <c r="M44" s="17">
        <f t="shared" si="2"/>
        <v>0</v>
      </c>
      <c r="N44" s="58"/>
      <c r="O44" s="18"/>
      <c r="P44" s="18"/>
      <c r="Q44" s="108">
        <f>IF(C44="",SUMIFS($Q$3:$Q$5572,$A$3:$A$5572,A44,$C$3:$C$5572,"&gt;0",$E$3:$E$5572,""),IF(E44="",SUMIFS($Q$3:$Q$5572,$A$3:$A$5572,A44,$C$3:$C$5572,C44,$E$3:$E$5572,"&gt;0",$G$3:$G$5572,""),IF(G44="",SUMIFS($Q$3:$Q$5572,$A$3:$A$5572,A44,$C$3:$C$5572,C44,$E$3:$E$5572,E44,$G$3:$G$5572,"&gt;0"))))</f>
        <v>3084</v>
      </c>
      <c r="R44" s="109"/>
    </row>
    <row r="45" spans="1:18" ht="18" customHeight="1" x14ac:dyDescent="0.15">
      <c r="A45" s="13">
        <v>3</v>
      </c>
      <c r="B45" s="14" t="s">
        <v>5076</v>
      </c>
      <c r="C45" s="19">
        <v>1</v>
      </c>
      <c r="D45" s="14" t="s">
        <v>5077</v>
      </c>
      <c r="E45" s="20">
        <v>1</v>
      </c>
      <c r="F45" s="21" t="s">
        <v>5685</v>
      </c>
      <c r="G45" s="20"/>
      <c r="H45" s="21"/>
      <c r="I45" s="20"/>
      <c r="J45" s="20"/>
      <c r="K45" s="110">
        <f>IF(C45="",SUMIFS($K46:$K$6024,$A46:$A$6024,A45,$E46:$E$6024,""),IF(E45="",SUMIFS($K46:$K$6024,$A46:$A$6024,A45,$C46:$C$6024,C45,$G46:$G$6024,""),IF(G45="",SUMIFS($K46:$K$6024,$A46:$A$6024,A45,$C46:$C$6024,C45,$E46:$E$6024,E45),0)))</f>
        <v>3084</v>
      </c>
      <c r="L45" s="110">
        <f>IF(C45="",SUMIFS($L46:$L$6024,$A46:$A$6024,A45,$E46:$E$6024,""),IF(E45="",SUMIFS($L46:$L$6024,$A46:$A$6024,A45,$C46:$C$6024,C45,$G46:$G$6024,""),IF(G45="",SUMIFS($L46:$L$6024,$A46:$A$6024,A45,$C46:$C$6024,C45,$E46:$E$6024,E45),0)))</f>
        <v>3084</v>
      </c>
      <c r="M45" s="22">
        <f t="shared" si="2"/>
        <v>0</v>
      </c>
      <c r="N45" s="77"/>
      <c r="O45" s="60"/>
      <c r="P45" s="60"/>
      <c r="Q45" s="110">
        <f>IF(C45="",SUMIFS($Q$3:$Q$5572,$A$3:$A$5572,A45,$C$3:$C$5572,"&gt;0",$E$3:$E$5572,""),IF(E45="",SUMIFS($Q$3:$Q$5572,$A$3:$A$5572,A45,$C$3:$C$5572,C45,$E$3:$E$5572,"&gt;0",$G$3:$G$5572,""),IF(G45="",SUMIFS($Q$3:$Q$5572,$A$3:$A$5572,A45,$C$3:$C$5572,C45,$E$3:$E$5572,E45,$G$3:$G$5572,"&gt;0"))))</f>
        <v>3084</v>
      </c>
      <c r="R45" s="111" t="s">
        <v>862</v>
      </c>
    </row>
    <row r="46" spans="1:18" ht="18" customHeight="1" x14ac:dyDescent="0.15">
      <c r="A46" s="30">
        <v>3</v>
      </c>
      <c r="B46" s="31" t="s">
        <v>5076</v>
      </c>
      <c r="C46" s="31">
        <v>1</v>
      </c>
      <c r="D46" s="31" t="s">
        <v>5077</v>
      </c>
      <c r="E46" s="31">
        <v>1</v>
      </c>
      <c r="F46" s="31" t="s">
        <v>5685</v>
      </c>
      <c r="G46" s="32">
        <v>1</v>
      </c>
      <c r="H46" s="32" t="s">
        <v>5686</v>
      </c>
      <c r="I46" s="32"/>
      <c r="J46" s="32"/>
      <c r="K46" s="112"/>
      <c r="L46" s="112"/>
      <c r="M46" s="81"/>
      <c r="N46" s="32"/>
      <c r="O46" s="112"/>
      <c r="P46" s="81"/>
      <c r="Q46" s="113"/>
      <c r="R46" s="39" t="s">
        <v>862</v>
      </c>
    </row>
    <row r="47" spans="1:18" ht="18" customHeight="1" x14ac:dyDescent="0.15">
      <c r="A47" s="30">
        <v>3</v>
      </c>
      <c r="B47" s="31" t="s">
        <v>5076</v>
      </c>
      <c r="C47" s="31">
        <v>1</v>
      </c>
      <c r="D47" s="31" t="s">
        <v>5077</v>
      </c>
      <c r="E47" s="31">
        <v>1</v>
      </c>
      <c r="F47" s="31" t="s">
        <v>5685</v>
      </c>
      <c r="G47" s="31">
        <v>1</v>
      </c>
      <c r="H47" s="31" t="s">
        <v>5686</v>
      </c>
      <c r="I47" s="32">
        <v>1</v>
      </c>
      <c r="J47" s="32" t="s">
        <v>5686</v>
      </c>
      <c r="K47" s="112">
        <v>3084</v>
      </c>
      <c r="L47" s="112">
        <v>3084</v>
      </c>
      <c r="M47" s="98">
        <f>K47-L47</f>
        <v>0</v>
      </c>
      <c r="N47" s="32" t="s">
        <v>5687</v>
      </c>
      <c r="O47" s="112">
        <v>600000</v>
      </c>
      <c r="P47" s="81" t="s">
        <v>5688</v>
      </c>
      <c r="Q47" s="113">
        <v>3084</v>
      </c>
      <c r="R47" s="39" t="s">
        <v>862</v>
      </c>
    </row>
    <row r="48" spans="1:18" ht="18" customHeight="1" x14ac:dyDescent="0.15">
      <c r="A48" s="30">
        <v>3</v>
      </c>
      <c r="B48" s="31" t="s">
        <v>5076</v>
      </c>
      <c r="C48" s="31">
        <v>1</v>
      </c>
      <c r="D48" s="31" t="s">
        <v>5077</v>
      </c>
      <c r="E48" s="31">
        <v>1</v>
      </c>
      <c r="F48" s="31" t="s">
        <v>5685</v>
      </c>
      <c r="G48" s="31">
        <v>1</v>
      </c>
      <c r="H48" s="31" t="s">
        <v>5686</v>
      </c>
      <c r="I48" s="31">
        <v>1</v>
      </c>
      <c r="J48" s="31" t="s">
        <v>5686</v>
      </c>
      <c r="K48" s="112"/>
      <c r="L48" s="112"/>
      <c r="M48" s="81"/>
      <c r="N48" s="32" t="s">
        <v>5689</v>
      </c>
      <c r="O48" s="112">
        <v>384000</v>
      </c>
      <c r="P48" s="81"/>
      <c r="Q48" s="113"/>
      <c r="R48" s="39" t="s">
        <v>862</v>
      </c>
    </row>
    <row r="49" spans="1:18" ht="18" customHeight="1" x14ac:dyDescent="0.15">
      <c r="A49" s="30">
        <v>3</v>
      </c>
      <c r="B49" s="31" t="s">
        <v>5076</v>
      </c>
      <c r="C49" s="31">
        <v>1</v>
      </c>
      <c r="D49" s="31" t="s">
        <v>5077</v>
      </c>
      <c r="E49" s="31">
        <v>1</v>
      </c>
      <c r="F49" s="31" t="s">
        <v>5685</v>
      </c>
      <c r="G49" s="31">
        <v>1</v>
      </c>
      <c r="H49" s="31" t="s">
        <v>5686</v>
      </c>
      <c r="I49" s="31">
        <v>1</v>
      </c>
      <c r="J49" s="31" t="s">
        <v>5686</v>
      </c>
      <c r="K49" s="112"/>
      <c r="L49" s="112"/>
      <c r="M49" s="81"/>
      <c r="N49" s="32" t="s">
        <v>5690</v>
      </c>
      <c r="O49" s="112">
        <v>2100000</v>
      </c>
      <c r="P49" s="81"/>
      <c r="Q49" s="113"/>
      <c r="R49" s="39" t="s">
        <v>862</v>
      </c>
    </row>
    <row r="50" spans="1:18" ht="18" customHeight="1" x14ac:dyDescent="0.15">
      <c r="A50" s="24">
        <v>4</v>
      </c>
      <c r="B50" s="25" t="s">
        <v>5115</v>
      </c>
      <c r="C50" s="25"/>
      <c r="D50" s="25"/>
      <c r="E50" s="26"/>
      <c r="F50" s="25"/>
      <c r="G50" s="26"/>
      <c r="H50" s="25"/>
      <c r="I50" s="26"/>
      <c r="J50" s="26"/>
      <c r="K50" s="114">
        <f>IF(C50="",SUMIFS($K51:$K$6024,$A51:$A$6024,A50,$E51:$E$6024,""),IF(E50="",SUMIFS($K51:$K$6024,$A51:$A$6024,A50,$C51:$C$6024,C50,$G51:$G$6024,""),IF(G50="",SUMIFS($K51:$K$6024,$A51:$A$6024,A50,$C51:$C$6024,C50,$E51:$E$6024,E50),0)))</f>
        <v>188</v>
      </c>
      <c r="L50" s="114">
        <f>IF(C50="",SUMIFS($L51:$L$6024,$A51:$A$6024,A50,$E51:$E$6024,""),IF(E50="",SUMIFS($L51:$L$6024,$A51:$A$6024,A50,$C51:$C$6024,C50,$G51:$G$6024,""),IF(G50="",SUMIFS($L51:$L$6024,$A51:$A$6024,A50,$C51:$C$6024,C50,$E51:$E$6024,E50),0)))</f>
        <v>150</v>
      </c>
      <c r="M50" s="27">
        <f t="shared" ref="M50:M52" si="3">K50-L50</f>
        <v>38</v>
      </c>
      <c r="N50" s="56"/>
      <c r="O50" s="28"/>
      <c r="P50" s="28"/>
      <c r="Q50" s="114">
        <f>IF(C50="",SUMIFS($Q$3:$Q$5572,$A$3:$A$5572,A50,$C$3:$C$5572,"&gt;0",$E$3:$E$5572,""),IF(E50="",SUMIFS($Q$3:$Q$5572,$A$3:$A$5572,A50,$C$3:$C$5572,C50,$E$3:$E$5572,"&gt;0",$G$3:$G$5572,""),IF(G50="",SUMIFS($Q$3:$Q$5572,$A$3:$A$5572,A50,$C$3:$C$5572,C50,$E$3:$E$5572,E50,$G$3:$G$5572,"&gt;0"))))</f>
        <v>188</v>
      </c>
      <c r="R50" s="115"/>
    </row>
    <row r="51" spans="1:18" ht="18" customHeight="1" x14ac:dyDescent="0.15">
      <c r="A51" s="13">
        <v>4</v>
      </c>
      <c r="B51" s="14" t="s">
        <v>5115</v>
      </c>
      <c r="C51" s="15">
        <v>2</v>
      </c>
      <c r="D51" s="15" t="s">
        <v>6</v>
      </c>
      <c r="E51" s="16"/>
      <c r="F51" s="15"/>
      <c r="G51" s="16"/>
      <c r="H51" s="15"/>
      <c r="I51" s="16"/>
      <c r="J51" s="16"/>
      <c r="K51" s="108">
        <f>IF(C51="",SUMIFS($K52:$K$6024,$A52:$A$6024,A51,$E52:$E$6024,""),IF(E51="",SUMIFS($K52:$K$6024,$A52:$A$6024,A51,$C52:$C$6024,C51,$G52:$G$6024,""),IF(G51="",SUMIFS($K52:$K$6024,$A52:$A$6024,A51,$C52:$C$6024,C51,$E52:$E$6024,E51),0)))</f>
        <v>188</v>
      </c>
      <c r="L51" s="108">
        <f>IF(C51="",SUMIFS($L52:$L$6024,$A52:$A$6024,A51,$E52:$E$6024,""),IF(E51="",SUMIFS($L52:$L$6024,$A52:$A$6024,A51,$C52:$C$6024,C51,$G52:$G$6024,""),IF(G51="",SUMIFS($L52:$L$6024,$A52:$A$6024,A51,$C52:$C$6024,C51,$E52:$E$6024,E51),0)))</f>
        <v>150</v>
      </c>
      <c r="M51" s="17">
        <f t="shared" si="3"/>
        <v>38</v>
      </c>
      <c r="N51" s="58"/>
      <c r="O51" s="18"/>
      <c r="P51" s="18"/>
      <c r="Q51" s="108">
        <f>IF(C51="",SUMIFS($Q$3:$Q$5572,$A$3:$A$5572,A51,$C$3:$C$5572,"&gt;0",$E$3:$E$5572,""),IF(E51="",SUMIFS($Q$3:$Q$5572,$A$3:$A$5572,A51,$C$3:$C$5572,C51,$E$3:$E$5572,"&gt;0",$G$3:$G$5572,""),IF(G51="",SUMIFS($Q$3:$Q$5572,$A$3:$A$5572,A51,$C$3:$C$5572,C51,$E$3:$E$5572,E51,$G$3:$G$5572,"&gt;0"))))</f>
        <v>188</v>
      </c>
      <c r="R51" s="109"/>
    </row>
    <row r="52" spans="1:18" ht="18" customHeight="1" x14ac:dyDescent="0.15">
      <c r="A52" s="13">
        <v>4</v>
      </c>
      <c r="B52" s="14" t="s">
        <v>5115</v>
      </c>
      <c r="C52" s="19">
        <v>2</v>
      </c>
      <c r="D52" s="14" t="s">
        <v>6</v>
      </c>
      <c r="E52" s="20">
        <v>1</v>
      </c>
      <c r="F52" s="21" t="s">
        <v>5691</v>
      </c>
      <c r="G52" s="20"/>
      <c r="H52" s="21"/>
      <c r="I52" s="20"/>
      <c r="J52" s="20"/>
      <c r="K52" s="110">
        <f>IF(C52="",SUMIFS($K53:$K$6024,$A53:$A$6024,A52,$E53:$E$6024,""),IF(E52="",SUMIFS($K53:$K$6024,$A53:$A$6024,A52,$C53:$C$6024,C52,$G53:$G$6024,""),IF(G52="",SUMIFS($K53:$K$6024,$A53:$A$6024,A52,$C53:$C$6024,C52,$E53:$E$6024,E52),0)))</f>
        <v>188</v>
      </c>
      <c r="L52" s="110">
        <f>IF(C52="",SUMIFS($L53:$L$6024,$A53:$A$6024,A52,$E53:$E$6024,""),IF(E52="",SUMIFS($L53:$L$6024,$A53:$A$6024,A52,$C53:$C$6024,C52,$G53:$G$6024,""),IF(G52="",SUMIFS($L53:$L$6024,$A53:$A$6024,A52,$C53:$C$6024,C52,$E53:$E$6024,E52),0)))</f>
        <v>150</v>
      </c>
      <c r="M52" s="22">
        <f t="shared" si="3"/>
        <v>38</v>
      </c>
      <c r="N52" s="77"/>
      <c r="O52" s="60"/>
      <c r="P52" s="60"/>
      <c r="Q52" s="110">
        <f>IF(C52="",SUMIFS($Q$3:$Q$5572,$A$3:$A$5572,A52,$C$3:$C$5572,"&gt;0",$E$3:$E$5572,""),IF(E52="",SUMIFS($Q$3:$Q$5572,$A$3:$A$5572,A52,$C$3:$C$5572,C52,$E$3:$E$5572,"&gt;0",$G$3:$G$5572,""),IF(G52="",SUMIFS($Q$3:$Q$5572,$A$3:$A$5572,A52,$C$3:$C$5572,C52,$E$3:$E$5572,E52,$G$3:$G$5572,"&gt;0"))))</f>
        <v>188</v>
      </c>
      <c r="R52" s="111" t="s">
        <v>862</v>
      </c>
    </row>
    <row r="53" spans="1:18" ht="18" customHeight="1" x14ac:dyDescent="0.15">
      <c r="A53" s="30">
        <v>4</v>
      </c>
      <c r="B53" s="31" t="s">
        <v>5115</v>
      </c>
      <c r="C53" s="31">
        <v>2</v>
      </c>
      <c r="D53" s="31" t="s">
        <v>6</v>
      </c>
      <c r="E53" s="31">
        <v>1</v>
      </c>
      <c r="F53" s="31" t="s">
        <v>5691</v>
      </c>
      <c r="G53" s="32">
        <v>1</v>
      </c>
      <c r="H53" s="32" t="s">
        <v>5692</v>
      </c>
      <c r="I53" s="32"/>
      <c r="J53" s="32"/>
      <c r="K53" s="112"/>
      <c r="L53" s="112"/>
      <c r="M53" s="81"/>
      <c r="N53" s="32"/>
      <c r="O53" s="112"/>
      <c r="P53" s="81"/>
      <c r="Q53" s="113"/>
      <c r="R53" s="39" t="s">
        <v>862</v>
      </c>
    </row>
    <row r="54" spans="1:18" ht="18" customHeight="1" x14ac:dyDescent="0.15">
      <c r="A54" s="30">
        <v>4</v>
      </c>
      <c r="B54" s="31" t="s">
        <v>5115</v>
      </c>
      <c r="C54" s="31">
        <v>2</v>
      </c>
      <c r="D54" s="31" t="s">
        <v>6</v>
      </c>
      <c r="E54" s="31">
        <v>1</v>
      </c>
      <c r="F54" s="31" t="s">
        <v>5691</v>
      </c>
      <c r="G54" s="31">
        <v>1</v>
      </c>
      <c r="H54" s="31" t="s">
        <v>5692</v>
      </c>
      <c r="I54" s="32">
        <v>1</v>
      </c>
      <c r="J54" s="32" t="s">
        <v>5692</v>
      </c>
      <c r="K54" s="112">
        <v>188</v>
      </c>
      <c r="L54" s="112">
        <v>150</v>
      </c>
      <c r="M54" s="98">
        <f>K54-L54</f>
        <v>38</v>
      </c>
      <c r="N54" s="32" t="s">
        <v>5693</v>
      </c>
      <c r="O54" s="112">
        <v>188000</v>
      </c>
      <c r="P54" s="81" t="s">
        <v>618</v>
      </c>
      <c r="Q54" s="113">
        <v>188</v>
      </c>
      <c r="R54" s="39" t="s">
        <v>862</v>
      </c>
    </row>
    <row r="55" spans="1:18" ht="18" customHeight="1" x14ac:dyDescent="0.15">
      <c r="A55" s="24">
        <v>5</v>
      </c>
      <c r="B55" s="25" t="s">
        <v>5222</v>
      </c>
      <c r="C55" s="25"/>
      <c r="D55" s="25"/>
      <c r="E55" s="26"/>
      <c r="F55" s="25"/>
      <c r="G55" s="26"/>
      <c r="H55" s="25"/>
      <c r="I55" s="26"/>
      <c r="J55" s="26"/>
      <c r="K55" s="114">
        <f>IF(C55="",SUMIFS($K56:$K$6024,$A56:$A$6024,A55,$E56:$E$6024,""),IF(E55="",SUMIFS($K56:$K$6024,$A56:$A$6024,A55,$C56:$C$6024,C55,$G56:$G$6024,""),IF(G55="",SUMIFS($K56:$K$6024,$A56:$A$6024,A55,$C56:$C$6024,C55,$E56:$E$6024,E55),0)))</f>
        <v>0</v>
      </c>
      <c r="L55" s="114">
        <f>IF(C55="",SUMIFS($L56:$L$6024,$A56:$A$6024,A55,$E56:$E$6024,""),IF(E55="",SUMIFS($L56:$L$6024,$A56:$A$6024,A55,$C56:$C$6024,C55,$G56:$G$6024,""),IF(G55="",SUMIFS($L56:$L$6024,$A56:$A$6024,A55,$C56:$C$6024,C55,$E56:$E$6024,E55),0)))</f>
        <v>4</v>
      </c>
      <c r="M55" s="27">
        <f t="shared" ref="M55:M57" si="4">K55-L55</f>
        <v>-4</v>
      </c>
      <c r="N55" s="56"/>
      <c r="O55" s="28"/>
      <c r="P55" s="28"/>
      <c r="Q55" s="114">
        <f>IF(C55="",SUMIFS($Q$3:$Q$5572,$A$3:$A$5572,A55,$C$3:$C$5572,"&gt;0",$E$3:$E$5572,""),IF(E55="",SUMIFS($Q$3:$Q$5572,$A$3:$A$5572,A55,$C$3:$C$5572,C55,$E$3:$E$5572,"&gt;0",$G$3:$G$5572,""),IF(G55="",SUMIFS($Q$3:$Q$5572,$A$3:$A$5572,A55,$C$3:$C$5572,C55,$E$3:$E$5572,E55,$G$3:$G$5572,"&gt;0"))))</f>
        <v>0</v>
      </c>
      <c r="R55" s="115"/>
    </row>
    <row r="56" spans="1:18" ht="18" customHeight="1" x14ac:dyDescent="0.15">
      <c r="A56" s="13">
        <v>5</v>
      </c>
      <c r="B56" s="14" t="s">
        <v>5222</v>
      </c>
      <c r="C56" s="15">
        <v>1</v>
      </c>
      <c r="D56" s="15" t="s">
        <v>5223</v>
      </c>
      <c r="E56" s="16"/>
      <c r="F56" s="15"/>
      <c r="G56" s="16"/>
      <c r="H56" s="15"/>
      <c r="I56" s="16"/>
      <c r="J56" s="16"/>
      <c r="K56" s="108">
        <f>IF(C56="",SUMIFS($K57:$K$6024,$A57:$A$6024,A56,$E57:$E$6024,""),IF(E56="",SUMIFS($K57:$K$6024,$A57:$A$6024,A56,$C57:$C$6024,C56,$G57:$G$6024,""),IF(G56="",SUMIFS($K57:$K$6024,$A57:$A$6024,A56,$C57:$C$6024,C56,$E57:$E$6024,E56),0)))</f>
        <v>0</v>
      </c>
      <c r="L56" s="108">
        <f>IF(C56="",SUMIFS($L57:$L$6024,$A57:$A$6024,A56,$E57:$E$6024,""),IF(E56="",SUMIFS($L57:$L$6024,$A57:$A$6024,A56,$C57:$C$6024,C56,$G57:$G$6024,""),IF(G56="",SUMIFS($L57:$L$6024,$A57:$A$6024,A56,$C57:$C$6024,C56,$E57:$E$6024,E56),0)))</f>
        <v>4</v>
      </c>
      <c r="M56" s="17">
        <f t="shared" si="4"/>
        <v>-4</v>
      </c>
      <c r="N56" s="58"/>
      <c r="O56" s="18"/>
      <c r="P56" s="18"/>
      <c r="Q56" s="108">
        <f>IF(C56="",SUMIFS($Q$3:$Q$5572,$A$3:$A$5572,A56,$C$3:$C$5572,"&gt;0",$E$3:$E$5572,""),IF(E56="",SUMIFS($Q$3:$Q$5572,$A$3:$A$5572,A56,$C$3:$C$5572,C56,$E$3:$E$5572,"&gt;0",$G$3:$G$5572,""),IF(G56="",SUMIFS($Q$3:$Q$5572,$A$3:$A$5572,A56,$C$3:$C$5572,C56,$E$3:$E$5572,E56,$G$3:$G$5572,"&gt;0"))))</f>
        <v>0</v>
      </c>
      <c r="R56" s="109"/>
    </row>
    <row r="57" spans="1:18" ht="18" customHeight="1" x14ac:dyDescent="0.15">
      <c r="A57" s="13">
        <v>5</v>
      </c>
      <c r="B57" s="14" t="s">
        <v>5222</v>
      </c>
      <c r="C57" s="19">
        <v>1</v>
      </c>
      <c r="D57" s="14" t="s">
        <v>5223</v>
      </c>
      <c r="E57" s="20">
        <v>2</v>
      </c>
      <c r="F57" s="21" t="s">
        <v>5694</v>
      </c>
      <c r="G57" s="20"/>
      <c r="H57" s="21"/>
      <c r="I57" s="20"/>
      <c r="J57" s="20"/>
      <c r="K57" s="110">
        <f>IF(C57="",SUMIFS($K58:$K$6024,$A58:$A$6024,A57,$E58:$E$6024,""),IF(E57="",SUMIFS($K58:$K$6024,$A58:$A$6024,A57,$C58:$C$6024,C57,$G58:$G$6024,""),IF(G57="",SUMIFS($K58:$K$6024,$A58:$A$6024,A57,$C58:$C$6024,C57,$E58:$E$6024,E57),0)))</f>
        <v>0</v>
      </c>
      <c r="L57" s="110">
        <f>IF(C57="",SUMIFS($L58:$L$6024,$A58:$A$6024,A57,$E58:$E$6024,""),IF(E57="",SUMIFS($L58:$L$6024,$A58:$A$6024,A57,$C58:$C$6024,C57,$G58:$G$6024,""),IF(G57="",SUMIFS($L58:$L$6024,$A58:$A$6024,A57,$C58:$C$6024,C57,$E58:$E$6024,E57),0)))</f>
        <v>4</v>
      </c>
      <c r="M57" s="22">
        <f t="shared" si="4"/>
        <v>-4</v>
      </c>
      <c r="N57" s="77"/>
      <c r="O57" s="60"/>
      <c r="P57" s="60"/>
      <c r="Q57" s="110">
        <f>IF(C57="",SUMIFS($Q$3:$Q$5572,$A$3:$A$5572,A57,$C$3:$C$5572,"&gt;0",$E$3:$E$5572,""),IF(E57="",SUMIFS($Q$3:$Q$5572,$A$3:$A$5572,A57,$C$3:$C$5572,C57,$E$3:$E$5572,"&gt;0",$G$3:$G$5572,""),IF(G57="",SUMIFS($Q$3:$Q$5572,$A$3:$A$5572,A57,$C$3:$C$5572,C57,$E$3:$E$5572,E57,$G$3:$G$5572,"&gt;0"))))</f>
        <v>0</v>
      </c>
      <c r="R57" s="111" t="s">
        <v>862</v>
      </c>
    </row>
    <row r="58" spans="1:18" ht="18" customHeight="1" x14ac:dyDescent="0.15">
      <c r="A58" s="30">
        <v>5</v>
      </c>
      <c r="B58" s="31" t="s">
        <v>5222</v>
      </c>
      <c r="C58" s="31">
        <v>1</v>
      </c>
      <c r="D58" s="31" t="s">
        <v>5223</v>
      </c>
      <c r="E58" s="31">
        <v>2</v>
      </c>
      <c r="F58" s="31" t="s">
        <v>5694</v>
      </c>
      <c r="G58" s="32">
        <v>2</v>
      </c>
      <c r="H58" s="32" t="s">
        <v>5695</v>
      </c>
      <c r="I58" s="32"/>
      <c r="J58" s="32"/>
      <c r="K58" s="112"/>
      <c r="L58" s="112"/>
      <c r="M58" s="81"/>
      <c r="N58" s="32"/>
      <c r="O58" s="112"/>
      <c r="P58" s="81"/>
      <c r="Q58" s="113"/>
      <c r="R58" s="39" t="s">
        <v>862</v>
      </c>
    </row>
    <row r="59" spans="1:18" ht="18" customHeight="1" x14ac:dyDescent="0.15">
      <c r="A59" s="30">
        <v>5</v>
      </c>
      <c r="B59" s="31" t="s">
        <v>5222</v>
      </c>
      <c r="C59" s="31">
        <v>1</v>
      </c>
      <c r="D59" s="31" t="s">
        <v>5223</v>
      </c>
      <c r="E59" s="31">
        <v>2</v>
      </c>
      <c r="F59" s="31" t="s">
        <v>5694</v>
      </c>
      <c r="G59" s="31">
        <v>2</v>
      </c>
      <c r="H59" s="31" t="s">
        <v>5695</v>
      </c>
      <c r="I59" s="32">
        <v>1</v>
      </c>
      <c r="J59" s="32" t="s">
        <v>5694</v>
      </c>
      <c r="K59" s="112">
        <v>0</v>
      </c>
      <c r="L59" s="112">
        <v>1</v>
      </c>
      <c r="M59" s="98">
        <f t="shared" ref="M59:M65" si="5">K59-L59</f>
        <v>-1</v>
      </c>
      <c r="N59" s="32"/>
      <c r="O59" s="112"/>
      <c r="P59" s="81"/>
      <c r="Q59" s="113"/>
      <c r="R59" s="39" t="s">
        <v>862</v>
      </c>
    </row>
    <row r="60" spans="1:18" ht="18" customHeight="1" x14ac:dyDescent="0.15">
      <c r="A60" s="30">
        <v>5</v>
      </c>
      <c r="B60" s="31" t="s">
        <v>5222</v>
      </c>
      <c r="C60" s="31">
        <v>1</v>
      </c>
      <c r="D60" s="31" t="s">
        <v>5223</v>
      </c>
      <c r="E60" s="31">
        <v>2</v>
      </c>
      <c r="F60" s="31" t="s">
        <v>5694</v>
      </c>
      <c r="G60" s="31">
        <v>2</v>
      </c>
      <c r="H60" s="31" t="s">
        <v>5695</v>
      </c>
      <c r="I60" s="32">
        <v>2</v>
      </c>
      <c r="J60" s="32" t="s">
        <v>5696</v>
      </c>
      <c r="K60" s="112">
        <v>0</v>
      </c>
      <c r="L60" s="112">
        <v>1</v>
      </c>
      <c r="M60" s="98">
        <f t="shared" si="5"/>
        <v>-1</v>
      </c>
      <c r="N60" s="32"/>
      <c r="O60" s="112"/>
      <c r="P60" s="81"/>
      <c r="Q60" s="113"/>
      <c r="R60" s="39" t="s">
        <v>862</v>
      </c>
    </row>
    <row r="61" spans="1:18" ht="18" customHeight="1" x14ac:dyDescent="0.15">
      <c r="A61" s="30">
        <v>5</v>
      </c>
      <c r="B61" s="31" t="s">
        <v>5222</v>
      </c>
      <c r="C61" s="31">
        <v>1</v>
      </c>
      <c r="D61" s="31" t="s">
        <v>5223</v>
      </c>
      <c r="E61" s="31">
        <v>2</v>
      </c>
      <c r="F61" s="31" t="s">
        <v>5694</v>
      </c>
      <c r="G61" s="31">
        <v>2</v>
      </c>
      <c r="H61" s="31" t="s">
        <v>5695</v>
      </c>
      <c r="I61" s="32">
        <v>3</v>
      </c>
      <c r="J61" s="32" t="s">
        <v>5697</v>
      </c>
      <c r="K61" s="112">
        <v>0</v>
      </c>
      <c r="L61" s="112">
        <v>1</v>
      </c>
      <c r="M61" s="98">
        <f t="shared" si="5"/>
        <v>-1</v>
      </c>
      <c r="N61" s="32"/>
      <c r="O61" s="112"/>
      <c r="P61" s="81"/>
      <c r="Q61" s="113"/>
      <c r="R61" s="39" t="s">
        <v>862</v>
      </c>
    </row>
    <row r="62" spans="1:18" ht="18" customHeight="1" x14ac:dyDescent="0.15">
      <c r="A62" s="30">
        <v>5</v>
      </c>
      <c r="B62" s="31" t="s">
        <v>5222</v>
      </c>
      <c r="C62" s="31">
        <v>1</v>
      </c>
      <c r="D62" s="31" t="s">
        <v>5223</v>
      </c>
      <c r="E62" s="31">
        <v>2</v>
      </c>
      <c r="F62" s="31" t="s">
        <v>5694</v>
      </c>
      <c r="G62" s="31">
        <v>2</v>
      </c>
      <c r="H62" s="31" t="s">
        <v>5695</v>
      </c>
      <c r="I62" s="32">
        <v>4</v>
      </c>
      <c r="J62" s="32" t="s">
        <v>5698</v>
      </c>
      <c r="K62" s="112">
        <v>0</v>
      </c>
      <c r="L62" s="112">
        <v>1</v>
      </c>
      <c r="M62" s="98">
        <f t="shared" si="5"/>
        <v>-1</v>
      </c>
      <c r="N62" s="32"/>
      <c r="O62" s="112"/>
      <c r="P62" s="81"/>
      <c r="Q62" s="113"/>
      <c r="R62" s="39" t="s">
        <v>862</v>
      </c>
    </row>
    <row r="63" spans="1:18" ht="18" customHeight="1" x14ac:dyDescent="0.15">
      <c r="A63" s="24">
        <v>6</v>
      </c>
      <c r="B63" s="25" t="s">
        <v>5699</v>
      </c>
      <c r="C63" s="25"/>
      <c r="D63" s="25"/>
      <c r="E63" s="26"/>
      <c r="F63" s="25"/>
      <c r="G63" s="26"/>
      <c r="H63" s="25"/>
      <c r="I63" s="26"/>
      <c r="J63" s="26"/>
      <c r="K63" s="114">
        <f>IF(C63="",SUMIFS($K64:$K$6024,$A64:$A$6024,A63,$E64:$E$6024,""),IF(E63="",SUMIFS($K64:$K$6024,$A64:$A$6024,A63,$C64:$C$6024,C63,$G64:$G$6024,""),IF(G63="",SUMIFS($K64:$K$6024,$A64:$A$6024,A63,$C64:$C$6024,C63,$E64:$E$6024,E63),0)))</f>
        <v>0</v>
      </c>
      <c r="L63" s="114">
        <f>IF(C63="",SUMIFS($L64:$L$6024,$A64:$A$6024,A63,$E64:$E$6024,""),IF(E63="",SUMIFS($L64:$L$6024,$A64:$A$6024,A63,$C64:$C$6024,C63,$G64:$G$6024,""),IF(G63="",SUMIFS($L64:$L$6024,$A64:$A$6024,A63,$C64:$C$6024,C63,$E64:$E$6024,E63),0)))</f>
        <v>2</v>
      </c>
      <c r="M63" s="27">
        <f t="shared" si="5"/>
        <v>-2</v>
      </c>
      <c r="N63" s="56"/>
      <c r="O63" s="28"/>
      <c r="P63" s="28"/>
      <c r="Q63" s="114">
        <f>IF(C63="",SUMIFS($Q$3:$Q$5572,$A$3:$A$5572,A63,$C$3:$C$5572,"&gt;0",$E$3:$E$5572,""),IF(E63="",SUMIFS($Q$3:$Q$5572,$A$3:$A$5572,A63,$C$3:$C$5572,C63,$E$3:$E$5572,"&gt;0",$G$3:$G$5572,""),IF(G63="",SUMIFS($Q$3:$Q$5572,$A$3:$A$5572,A63,$C$3:$C$5572,C63,$E$3:$E$5572,E63,$G$3:$G$5572,"&gt;0"))))</f>
        <v>0</v>
      </c>
      <c r="R63" s="115"/>
    </row>
    <row r="64" spans="1:18" ht="18" customHeight="1" x14ac:dyDescent="0.15">
      <c r="A64" s="13">
        <v>6</v>
      </c>
      <c r="B64" s="14" t="s">
        <v>5699</v>
      </c>
      <c r="C64" s="15">
        <v>1</v>
      </c>
      <c r="D64" s="15" t="s">
        <v>5699</v>
      </c>
      <c r="E64" s="16"/>
      <c r="F64" s="15"/>
      <c r="G64" s="16"/>
      <c r="H64" s="15"/>
      <c r="I64" s="16"/>
      <c r="J64" s="16"/>
      <c r="K64" s="108">
        <f>IF(C64="",SUMIFS($K65:$K$6024,$A65:$A$6024,A64,$E65:$E$6024,""),IF(E64="",SUMIFS($K65:$K$6024,$A65:$A$6024,A64,$C65:$C$6024,C64,$G65:$G$6024,""),IF(G64="",SUMIFS($K65:$K$6024,$A65:$A$6024,A64,$C65:$C$6024,C64,$E65:$E$6024,E64),0)))</f>
        <v>0</v>
      </c>
      <c r="L64" s="108">
        <f>IF(C64="",SUMIFS($L65:$L$6024,$A65:$A$6024,A64,$E65:$E$6024,""),IF(E64="",SUMIFS($L65:$L$6024,$A65:$A$6024,A64,$C65:$C$6024,C64,$G65:$G$6024,""),IF(G64="",SUMIFS($L65:$L$6024,$A65:$A$6024,A64,$C65:$C$6024,C64,$E65:$E$6024,E64),0)))</f>
        <v>2</v>
      </c>
      <c r="M64" s="17">
        <f t="shared" si="5"/>
        <v>-2</v>
      </c>
      <c r="N64" s="58"/>
      <c r="O64" s="18"/>
      <c r="P64" s="18"/>
      <c r="Q64" s="108">
        <f>IF(C64="",SUMIFS($Q$3:$Q$5572,$A$3:$A$5572,A64,$C$3:$C$5572,"&gt;0",$E$3:$E$5572,""),IF(E64="",SUMIFS($Q$3:$Q$5572,$A$3:$A$5572,A64,$C$3:$C$5572,C64,$E$3:$E$5572,"&gt;0",$G$3:$G$5572,""),IF(G64="",SUMIFS($Q$3:$Q$5572,$A$3:$A$5572,A64,$C$3:$C$5572,C64,$E$3:$E$5572,E64,$G$3:$G$5572,"&gt;0"))))</f>
        <v>0</v>
      </c>
      <c r="R64" s="109"/>
    </row>
    <row r="65" spans="1:18" ht="18" customHeight="1" x14ac:dyDescent="0.15">
      <c r="A65" s="13">
        <v>6</v>
      </c>
      <c r="B65" s="14" t="s">
        <v>5699</v>
      </c>
      <c r="C65" s="19">
        <v>1</v>
      </c>
      <c r="D65" s="14" t="s">
        <v>5699</v>
      </c>
      <c r="E65" s="20">
        <v>1</v>
      </c>
      <c r="F65" s="21" t="s">
        <v>5699</v>
      </c>
      <c r="G65" s="20"/>
      <c r="H65" s="21"/>
      <c r="I65" s="20"/>
      <c r="J65" s="20"/>
      <c r="K65" s="110">
        <f>IF(C65="",SUMIFS($K66:$K$6024,$A66:$A$6024,A65,$E66:$E$6024,""),IF(E65="",SUMIFS($K66:$K$6024,$A66:$A$6024,A65,$C66:$C$6024,C65,$G66:$G$6024,""),IF(G65="",SUMIFS($K66:$K$6024,$A66:$A$6024,A65,$C66:$C$6024,C65,$E66:$E$6024,E65),0)))</f>
        <v>0</v>
      </c>
      <c r="L65" s="110">
        <f>IF(C65="",SUMIFS($L66:$L$6024,$A66:$A$6024,A65,$E66:$E$6024,""),IF(E65="",SUMIFS($L66:$L$6024,$A66:$A$6024,A65,$C66:$C$6024,C65,$G66:$G$6024,""),IF(G65="",SUMIFS($L66:$L$6024,$A66:$A$6024,A65,$C66:$C$6024,C65,$E66:$E$6024,E65),0)))</f>
        <v>2</v>
      </c>
      <c r="M65" s="22">
        <f t="shared" si="5"/>
        <v>-2</v>
      </c>
      <c r="N65" s="77"/>
      <c r="O65" s="60"/>
      <c r="P65" s="60"/>
      <c r="Q65" s="110">
        <f>IF(C65="",SUMIFS($Q$3:$Q$5572,$A$3:$A$5572,A65,$C$3:$C$5572,"&gt;0",$E$3:$E$5572,""),IF(E65="",SUMIFS($Q$3:$Q$5572,$A$3:$A$5572,A65,$C$3:$C$5572,C65,$E$3:$E$5572,"&gt;0",$G$3:$G$5572,""),IF(G65="",SUMIFS($Q$3:$Q$5572,$A$3:$A$5572,A65,$C$3:$C$5572,C65,$E$3:$E$5572,E65,$G$3:$G$5572,"&gt;0"))))</f>
        <v>0</v>
      </c>
      <c r="R65" s="111" t="s">
        <v>862</v>
      </c>
    </row>
    <row r="66" spans="1:18" ht="18" customHeight="1" x14ac:dyDescent="0.15">
      <c r="A66" s="30">
        <v>6</v>
      </c>
      <c r="B66" s="31" t="s">
        <v>5699</v>
      </c>
      <c r="C66" s="31">
        <v>1</v>
      </c>
      <c r="D66" s="31" t="s">
        <v>5699</v>
      </c>
      <c r="E66" s="31">
        <v>1</v>
      </c>
      <c r="F66" s="31" t="s">
        <v>5699</v>
      </c>
      <c r="G66" s="32">
        <v>2</v>
      </c>
      <c r="H66" s="32" t="s">
        <v>5700</v>
      </c>
      <c r="I66" s="32"/>
      <c r="J66" s="32"/>
      <c r="K66" s="112"/>
      <c r="L66" s="112"/>
      <c r="M66" s="81"/>
      <c r="N66" s="32"/>
      <c r="O66" s="112"/>
      <c r="P66" s="81"/>
      <c r="Q66" s="113"/>
      <c r="R66" s="39" t="s">
        <v>862</v>
      </c>
    </row>
    <row r="67" spans="1:18" ht="18" customHeight="1" x14ac:dyDescent="0.15">
      <c r="A67" s="30">
        <v>6</v>
      </c>
      <c r="B67" s="31" t="s">
        <v>5699</v>
      </c>
      <c r="C67" s="31">
        <v>1</v>
      </c>
      <c r="D67" s="31" t="s">
        <v>5699</v>
      </c>
      <c r="E67" s="31">
        <v>1</v>
      </c>
      <c r="F67" s="31" t="s">
        <v>5699</v>
      </c>
      <c r="G67" s="31">
        <v>2</v>
      </c>
      <c r="H67" s="31" t="s">
        <v>5700</v>
      </c>
      <c r="I67" s="32">
        <v>1</v>
      </c>
      <c r="J67" s="32" t="s">
        <v>5701</v>
      </c>
      <c r="K67" s="112">
        <v>0</v>
      </c>
      <c r="L67" s="112">
        <v>1</v>
      </c>
      <c r="M67" s="98">
        <f t="shared" ref="M67:M71" si="6">K67-L67</f>
        <v>-1</v>
      </c>
      <c r="N67" s="32"/>
      <c r="O67" s="112"/>
      <c r="P67" s="81"/>
      <c r="Q67" s="113"/>
      <c r="R67" s="39" t="s">
        <v>862</v>
      </c>
    </row>
    <row r="68" spans="1:18" ht="18" customHeight="1" x14ac:dyDescent="0.15">
      <c r="A68" s="30">
        <v>6</v>
      </c>
      <c r="B68" s="31" t="s">
        <v>5699</v>
      </c>
      <c r="C68" s="31">
        <v>1</v>
      </c>
      <c r="D68" s="31" t="s">
        <v>5699</v>
      </c>
      <c r="E68" s="31">
        <v>1</v>
      </c>
      <c r="F68" s="31" t="s">
        <v>5699</v>
      </c>
      <c r="G68" s="31">
        <v>2</v>
      </c>
      <c r="H68" s="31" t="s">
        <v>5700</v>
      </c>
      <c r="I68" s="32">
        <v>2</v>
      </c>
      <c r="J68" s="32" t="s">
        <v>5702</v>
      </c>
      <c r="K68" s="112">
        <v>0</v>
      </c>
      <c r="L68" s="112">
        <v>1</v>
      </c>
      <c r="M68" s="98">
        <f t="shared" si="6"/>
        <v>-1</v>
      </c>
      <c r="N68" s="32"/>
      <c r="O68" s="112"/>
      <c r="P68" s="81"/>
      <c r="Q68" s="113"/>
      <c r="R68" s="39" t="s">
        <v>862</v>
      </c>
    </row>
    <row r="69" spans="1:18" ht="18" customHeight="1" x14ac:dyDescent="0.15">
      <c r="A69" s="24">
        <v>7</v>
      </c>
      <c r="B69" s="25" t="s">
        <v>5302</v>
      </c>
      <c r="C69" s="25"/>
      <c r="D69" s="25"/>
      <c r="E69" s="26"/>
      <c r="F69" s="25"/>
      <c r="G69" s="26"/>
      <c r="H69" s="25"/>
      <c r="I69" s="26"/>
      <c r="J69" s="26"/>
      <c r="K69" s="114">
        <f>IF(C69="",SUMIFS($K70:$K$6024,$A70:$A$6024,A69,$E70:$E$6024,""),IF(E69="",SUMIFS($K70:$K$6024,$A70:$A$6024,A69,$C70:$C$6024,C69,$G70:$G$6024,""),IF(G69="",SUMIFS($K70:$K$6024,$A70:$A$6024,A69,$C70:$C$6024,C69,$E70:$E$6024,E69),0)))</f>
        <v>877867</v>
      </c>
      <c r="L69" s="114">
        <f>IF(C69="",SUMIFS($L70:$L$6024,$A70:$A$6024,A69,$E70:$E$6024,""),IF(E69="",SUMIFS($L70:$L$6024,$A70:$A$6024,A69,$C70:$C$6024,C69,$G70:$G$6024,""),IF(G69="",SUMIFS($L70:$L$6024,$A70:$A$6024,A69,$C70:$C$6024,C69,$E70:$E$6024,E69),0)))</f>
        <v>594852</v>
      </c>
      <c r="M69" s="27">
        <f t="shared" si="6"/>
        <v>283015</v>
      </c>
      <c r="N69" s="56"/>
      <c r="O69" s="28"/>
      <c r="P69" s="28"/>
      <c r="Q69" s="114">
        <f>IF(C69="",SUMIFS($Q$3:$Q$5572,$A$3:$A$5572,A69,$C$3:$C$5572,"&gt;0",$E$3:$E$5572,""),IF(E69="",SUMIFS($Q$3:$Q$5572,$A$3:$A$5572,A69,$C$3:$C$5572,C69,$E$3:$E$5572,"&gt;0",$G$3:$G$5572,""),IF(G69="",SUMIFS($Q$3:$Q$5572,$A$3:$A$5572,A69,$C$3:$C$5572,C69,$E$3:$E$5572,E69,$G$3:$G$5572,"&gt;0"))))</f>
        <v>877867</v>
      </c>
      <c r="R69" s="115"/>
    </row>
    <row r="70" spans="1:18" ht="18" customHeight="1" x14ac:dyDescent="0.15">
      <c r="A70" s="13">
        <v>7</v>
      </c>
      <c r="B70" s="14" t="s">
        <v>5302</v>
      </c>
      <c r="C70" s="15">
        <v>1</v>
      </c>
      <c r="D70" s="15" t="s">
        <v>5332</v>
      </c>
      <c r="E70" s="16"/>
      <c r="F70" s="15"/>
      <c r="G70" s="16"/>
      <c r="H70" s="15"/>
      <c r="I70" s="16"/>
      <c r="J70" s="16"/>
      <c r="K70" s="108">
        <f>IF(C70="",SUMIFS($K71:$K$6024,$A71:$A$6024,A70,$E71:$E$6024,""),IF(E70="",SUMIFS($K71:$K$6024,$A71:$A$6024,A70,$C71:$C$6024,C70,$G71:$G$6024,""),IF(G70="",SUMIFS($K71:$K$6024,$A71:$A$6024,A70,$C71:$C$6024,C70,$E71:$E$6024,E70),0)))</f>
        <v>877866</v>
      </c>
      <c r="L70" s="108">
        <f>IF(C70="",SUMIFS($L71:$L$6024,$A71:$A$6024,A70,$E71:$E$6024,""),IF(E70="",SUMIFS($L71:$L$6024,$A71:$A$6024,A70,$C71:$C$6024,C70,$G71:$G$6024,""),IF(G70="",SUMIFS($L71:$L$6024,$A71:$A$6024,A70,$C71:$C$6024,C70,$E71:$E$6024,E70),0)))</f>
        <v>594851</v>
      </c>
      <c r="M70" s="17">
        <f t="shared" si="6"/>
        <v>283015</v>
      </c>
      <c r="N70" s="58"/>
      <c r="O70" s="18"/>
      <c r="P70" s="18"/>
      <c r="Q70" s="108">
        <f>IF(C70="",SUMIFS($Q$3:$Q$5572,$A$3:$A$5572,A70,$C$3:$C$5572,"&gt;0",$E$3:$E$5572,""),IF(E70="",SUMIFS($Q$3:$Q$5572,$A$3:$A$5572,A70,$C$3:$C$5572,C70,$E$3:$E$5572,"&gt;0",$G$3:$G$5572,""),IF(G70="",SUMIFS($Q$3:$Q$5572,$A$3:$A$5572,A70,$C$3:$C$5572,C70,$E$3:$E$5572,E70,$G$3:$G$5572,"&gt;0"))))</f>
        <v>877866</v>
      </c>
      <c r="R70" s="109"/>
    </row>
    <row r="71" spans="1:18" ht="18" customHeight="1" x14ac:dyDescent="0.15">
      <c r="A71" s="13">
        <v>7</v>
      </c>
      <c r="B71" s="14" t="s">
        <v>5302</v>
      </c>
      <c r="C71" s="19">
        <v>1</v>
      </c>
      <c r="D71" s="14" t="s">
        <v>5332</v>
      </c>
      <c r="E71" s="20">
        <v>2</v>
      </c>
      <c r="F71" s="21" t="s">
        <v>5703</v>
      </c>
      <c r="G71" s="20"/>
      <c r="H71" s="21"/>
      <c r="I71" s="20"/>
      <c r="J71" s="20"/>
      <c r="K71" s="110">
        <f>IF(C71="",SUMIFS($K72:$K$6024,$A72:$A$6024,A71,$E72:$E$6024,""),IF(E71="",SUMIFS($K72:$K$6024,$A72:$A$6024,A71,$C72:$C$6024,C71,$G72:$G$6024,""),IF(G71="",SUMIFS($K72:$K$6024,$A72:$A$6024,A71,$C72:$C$6024,C71,$E72:$E$6024,E71),0)))</f>
        <v>877866</v>
      </c>
      <c r="L71" s="110">
        <f>IF(C71="",SUMIFS($L72:$L$6024,$A72:$A$6024,A71,$E72:$E$6024,""),IF(E71="",SUMIFS($L72:$L$6024,$A72:$A$6024,A71,$C72:$C$6024,C71,$G72:$G$6024,""),IF(G71="",SUMIFS($L72:$L$6024,$A72:$A$6024,A71,$C72:$C$6024,C71,$E72:$E$6024,E71),0)))</f>
        <v>594851</v>
      </c>
      <c r="M71" s="22">
        <f t="shared" si="6"/>
        <v>283015</v>
      </c>
      <c r="N71" s="77"/>
      <c r="O71" s="60"/>
      <c r="P71" s="60"/>
      <c r="Q71" s="110">
        <f>IF(C71="",SUMIFS($Q$3:$Q$5572,$A$3:$A$5572,A71,$C$3:$C$5572,"&gt;0",$E$3:$E$5572,""),IF(E71="",SUMIFS($Q$3:$Q$5572,$A$3:$A$5572,A71,$C$3:$C$5572,C71,$E$3:$E$5572,"&gt;0",$G$3:$G$5572,""),IF(G71="",SUMIFS($Q$3:$Q$5572,$A$3:$A$5572,A71,$C$3:$C$5572,C71,$E$3:$E$5572,E71,$G$3:$G$5572,"&gt;0"))))</f>
        <v>877866</v>
      </c>
      <c r="R71" s="111" t="s">
        <v>862</v>
      </c>
    </row>
    <row r="72" spans="1:18" ht="18" customHeight="1" x14ac:dyDescent="0.15">
      <c r="A72" s="30">
        <v>7</v>
      </c>
      <c r="B72" s="31" t="s">
        <v>5302</v>
      </c>
      <c r="C72" s="31">
        <v>1</v>
      </c>
      <c r="D72" s="31" t="s">
        <v>5332</v>
      </c>
      <c r="E72" s="31">
        <v>2</v>
      </c>
      <c r="F72" s="31" t="s">
        <v>5703</v>
      </c>
      <c r="G72" s="32">
        <v>1</v>
      </c>
      <c r="H72" s="32" t="s">
        <v>5704</v>
      </c>
      <c r="I72" s="32"/>
      <c r="J72" s="32"/>
      <c r="K72" s="112"/>
      <c r="L72" s="112"/>
      <c r="M72" s="81"/>
      <c r="N72" s="32"/>
      <c r="O72" s="112"/>
      <c r="P72" s="81"/>
      <c r="Q72" s="113"/>
      <c r="R72" s="39" t="s">
        <v>862</v>
      </c>
    </row>
    <row r="73" spans="1:18" ht="18" customHeight="1" x14ac:dyDescent="0.15">
      <c r="A73" s="30">
        <v>7</v>
      </c>
      <c r="B73" s="31" t="s">
        <v>5302</v>
      </c>
      <c r="C73" s="31">
        <v>1</v>
      </c>
      <c r="D73" s="31" t="s">
        <v>5332</v>
      </c>
      <c r="E73" s="31">
        <v>2</v>
      </c>
      <c r="F73" s="31" t="s">
        <v>5703</v>
      </c>
      <c r="G73" s="31">
        <v>1</v>
      </c>
      <c r="H73" s="31" t="s">
        <v>5704</v>
      </c>
      <c r="I73" s="32">
        <v>1</v>
      </c>
      <c r="J73" s="32" t="s">
        <v>5704</v>
      </c>
      <c r="K73" s="112">
        <v>851021</v>
      </c>
      <c r="L73" s="112">
        <v>572321</v>
      </c>
      <c r="M73" s="98">
        <f>K73-L73</f>
        <v>278700</v>
      </c>
      <c r="N73" s="32" t="s">
        <v>5705</v>
      </c>
      <c r="O73" s="112"/>
      <c r="P73" s="81" t="s">
        <v>5706</v>
      </c>
      <c r="Q73" s="113">
        <v>724433</v>
      </c>
      <c r="R73" s="39" t="s">
        <v>862</v>
      </c>
    </row>
    <row r="74" spans="1:18" ht="18" customHeight="1" x14ac:dyDescent="0.15">
      <c r="A74" s="30">
        <v>7</v>
      </c>
      <c r="B74" s="31" t="s">
        <v>5302</v>
      </c>
      <c r="C74" s="31">
        <v>1</v>
      </c>
      <c r="D74" s="31" t="s">
        <v>5332</v>
      </c>
      <c r="E74" s="31">
        <v>2</v>
      </c>
      <c r="F74" s="31" t="s">
        <v>5703</v>
      </c>
      <c r="G74" s="31">
        <v>1</v>
      </c>
      <c r="H74" s="31" t="s">
        <v>5704</v>
      </c>
      <c r="I74" s="31">
        <v>1</v>
      </c>
      <c r="J74" s="31" t="s">
        <v>5704</v>
      </c>
      <c r="K74" s="112"/>
      <c r="L74" s="112"/>
      <c r="M74" s="81"/>
      <c r="N74" s="32" t="s">
        <v>5707</v>
      </c>
      <c r="O74" s="112"/>
      <c r="P74" s="81" t="s">
        <v>5708</v>
      </c>
      <c r="Q74" s="113">
        <v>3159</v>
      </c>
      <c r="R74" s="39" t="s">
        <v>862</v>
      </c>
    </row>
    <row r="75" spans="1:18" ht="18" customHeight="1" x14ac:dyDescent="0.15">
      <c r="A75" s="30">
        <v>7</v>
      </c>
      <c r="B75" s="31" t="s">
        <v>5302</v>
      </c>
      <c r="C75" s="31">
        <v>1</v>
      </c>
      <c r="D75" s="31" t="s">
        <v>5332</v>
      </c>
      <c r="E75" s="31">
        <v>2</v>
      </c>
      <c r="F75" s="31" t="s">
        <v>5703</v>
      </c>
      <c r="G75" s="31">
        <v>1</v>
      </c>
      <c r="H75" s="31" t="s">
        <v>5704</v>
      </c>
      <c r="I75" s="31">
        <v>1</v>
      </c>
      <c r="J75" s="31" t="s">
        <v>5704</v>
      </c>
      <c r="K75" s="112"/>
      <c r="L75" s="112"/>
      <c r="M75" s="81"/>
      <c r="N75" s="32" t="s">
        <v>5709</v>
      </c>
      <c r="O75" s="112">
        <v>847173000</v>
      </c>
      <c r="P75" s="81" t="s">
        <v>5710</v>
      </c>
      <c r="Q75" s="113"/>
      <c r="R75" s="39" t="s">
        <v>862</v>
      </c>
    </row>
    <row r="76" spans="1:18" ht="18" customHeight="1" x14ac:dyDescent="0.15">
      <c r="A76" s="30">
        <v>7</v>
      </c>
      <c r="B76" s="31" t="s">
        <v>5302</v>
      </c>
      <c r="C76" s="31">
        <v>1</v>
      </c>
      <c r="D76" s="31" t="s">
        <v>5332</v>
      </c>
      <c r="E76" s="31">
        <v>2</v>
      </c>
      <c r="F76" s="31" t="s">
        <v>5703</v>
      </c>
      <c r="G76" s="31">
        <v>1</v>
      </c>
      <c r="H76" s="31" t="s">
        <v>5704</v>
      </c>
      <c r="I76" s="31">
        <v>1</v>
      </c>
      <c r="J76" s="31" t="s">
        <v>5704</v>
      </c>
      <c r="K76" s="112"/>
      <c r="L76" s="112"/>
      <c r="M76" s="81"/>
      <c r="N76" s="32" t="s">
        <v>5711</v>
      </c>
      <c r="O76" s="112"/>
      <c r="P76" s="81" t="s">
        <v>5712</v>
      </c>
      <c r="Q76" s="113">
        <v>5589</v>
      </c>
      <c r="R76" s="39" t="s">
        <v>862</v>
      </c>
    </row>
    <row r="77" spans="1:18" ht="18" customHeight="1" x14ac:dyDescent="0.15">
      <c r="A77" s="30">
        <v>7</v>
      </c>
      <c r="B77" s="31" t="s">
        <v>5302</v>
      </c>
      <c r="C77" s="31">
        <v>1</v>
      </c>
      <c r="D77" s="31" t="s">
        <v>5332</v>
      </c>
      <c r="E77" s="31">
        <v>2</v>
      </c>
      <c r="F77" s="31" t="s">
        <v>5703</v>
      </c>
      <c r="G77" s="31">
        <v>1</v>
      </c>
      <c r="H77" s="31" t="s">
        <v>5704</v>
      </c>
      <c r="I77" s="31">
        <v>1</v>
      </c>
      <c r="J77" s="31" t="s">
        <v>5704</v>
      </c>
      <c r="K77" s="112"/>
      <c r="L77" s="112"/>
      <c r="M77" s="81"/>
      <c r="N77" s="32" t="s">
        <v>5713</v>
      </c>
      <c r="O77" s="112">
        <v>3747000</v>
      </c>
      <c r="P77" s="81" t="s">
        <v>5714</v>
      </c>
      <c r="Q77" s="113">
        <v>50</v>
      </c>
      <c r="R77" s="39" t="s">
        <v>862</v>
      </c>
    </row>
    <row r="78" spans="1:18" ht="18" customHeight="1" x14ac:dyDescent="0.15">
      <c r="A78" s="30">
        <v>7</v>
      </c>
      <c r="B78" s="31" t="s">
        <v>5302</v>
      </c>
      <c r="C78" s="31">
        <v>1</v>
      </c>
      <c r="D78" s="31" t="s">
        <v>5332</v>
      </c>
      <c r="E78" s="31">
        <v>2</v>
      </c>
      <c r="F78" s="31" t="s">
        <v>5703</v>
      </c>
      <c r="G78" s="31">
        <v>1</v>
      </c>
      <c r="H78" s="31" t="s">
        <v>5704</v>
      </c>
      <c r="I78" s="31">
        <v>1</v>
      </c>
      <c r="J78" s="31" t="s">
        <v>5704</v>
      </c>
      <c r="K78" s="112"/>
      <c r="L78" s="112"/>
      <c r="M78" s="81"/>
      <c r="N78" s="32" t="s">
        <v>5715</v>
      </c>
      <c r="O78" s="112">
        <v>100000</v>
      </c>
      <c r="P78" s="81" t="s">
        <v>5716</v>
      </c>
      <c r="Q78" s="113">
        <v>117151</v>
      </c>
      <c r="R78" s="39" t="s">
        <v>862</v>
      </c>
    </row>
    <row r="79" spans="1:18" ht="18" customHeight="1" x14ac:dyDescent="0.15">
      <c r="A79" s="30">
        <v>7</v>
      </c>
      <c r="B79" s="31" t="s">
        <v>5302</v>
      </c>
      <c r="C79" s="31">
        <v>1</v>
      </c>
      <c r="D79" s="31" t="s">
        <v>5332</v>
      </c>
      <c r="E79" s="31">
        <v>2</v>
      </c>
      <c r="F79" s="31" t="s">
        <v>5703</v>
      </c>
      <c r="G79" s="31">
        <v>1</v>
      </c>
      <c r="H79" s="31" t="s">
        <v>5704</v>
      </c>
      <c r="I79" s="31">
        <v>1</v>
      </c>
      <c r="J79" s="31" t="s">
        <v>5704</v>
      </c>
      <c r="K79" s="112"/>
      <c r="L79" s="112"/>
      <c r="M79" s="81"/>
      <c r="N79" s="32" t="s">
        <v>5717</v>
      </c>
      <c r="O79" s="112">
        <v>1000</v>
      </c>
      <c r="P79" s="81" t="s">
        <v>5718</v>
      </c>
      <c r="Q79" s="113">
        <v>538</v>
      </c>
      <c r="R79" s="39" t="s">
        <v>862</v>
      </c>
    </row>
    <row r="80" spans="1:18" ht="18" customHeight="1" x14ac:dyDescent="0.15">
      <c r="A80" s="30">
        <v>7</v>
      </c>
      <c r="B80" s="31" t="s">
        <v>5302</v>
      </c>
      <c r="C80" s="31">
        <v>1</v>
      </c>
      <c r="D80" s="31" t="s">
        <v>5332</v>
      </c>
      <c r="E80" s="31">
        <v>2</v>
      </c>
      <c r="F80" s="31" t="s">
        <v>5703</v>
      </c>
      <c r="G80" s="31">
        <v>1</v>
      </c>
      <c r="H80" s="31" t="s">
        <v>5704</v>
      </c>
      <c r="I80" s="31">
        <v>1</v>
      </c>
      <c r="J80" s="31" t="s">
        <v>5704</v>
      </c>
      <c r="K80" s="112"/>
      <c r="L80" s="112"/>
      <c r="M80" s="81"/>
      <c r="N80" s="32"/>
      <c r="O80" s="112"/>
      <c r="P80" s="81" t="s">
        <v>5719</v>
      </c>
      <c r="Q80" s="113">
        <v>100</v>
      </c>
      <c r="R80" s="39" t="s">
        <v>862</v>
      </c>
    </row>
    <row r="81" spans="1:18" ht="18" customHeight="1" x14ac:dyDescent="0.15">
      <c r="A81" s="30">
        <v>7</v>
      </c>
      <c r="B81" s="31" t="s">
        <v>5302</v>
      </c>
      <c r="C81" s="31">
        <v>1</v>
      </c>
      <c r="D81" s="31" t="s">
        <v>5332</v>
      </c>
      <c r="E81" s="31">
        <v>2</v>
      </c>
      <c r="F81" s="31" t="s">
        <v>5703</v>
      </c>
      <c r="G81" s="31">
        <v>1</v>
      </c>
      <c r="H81" s="31" t="s">
        <v>5704</v>
      </c>
      <c r="I81" s="31">
        <v>1</v>
      </c>
      <c r="J81" s="31" t="s">
        <v>5704</v>
      </c>
      <c r="K81" s="112"/>
      <c r="L81" s="112"/>
      <c r="M81" s="81"/>
      <c r="N81" s="32"/>
      <c r="O81" s="112"/>
      <c r="P81" s="81" t="s">
        <v>5720</v>
      </c>
      <c r="Q81" s="113"/>
      <c r="R81" s="39" t="s">
        <v>862</v>
      </c>
    </row>
    <row r="82" spans="1:18" ht="18" customHeight="1" x14ac:dyDescent="0.15">
      <c r="A82" s="30">
        <v>7</v>
      </c>
      <c r="B82" s="31" t="s">
        <v>5302</v>
      </c>
      <c r="C82" s="31">
        <v>1</v>
      </c>
      <c r="D82" s="31" t="s">
        <v>5332</v>
      </c>
      <c r="E82" s="31">
        <v>2</v>
      </c>
      <c r="F82" s="31" t="s">
        <v>5703</v>
      </c>
      <c r="G82" s="31">
        <v>1</v>
      </c>
      <c r="H82" s="31" t="s">
        <v>5704</v>
      </c>
      <c r="I82" s="31">
        <v>1</v>
      </c>
      <c r="J82" s="31" t="s">
        <v>5704</v>
      </c>
      <c r="K82" s="112"/>
      <c r="L82" s="112"/>
      <c r="M82" s="81"/>
      <c r="N82" s="32"/>
      <c r="O82" s="112"/>
      <c r="P82" s="81" t="s">
        <v>5721</v>
      </c>
      <c r="Q82" s="113">
        <v>1</v>
      </c>
      <c r="R82" s="39" t="s">
        <v>862</v>
      </c>
    </row>
    <row r="83" spans="1:18" ht="18" customHeight="1" x14ac:dyDescent="0.15">
      <c r="A83" s="30">
        <v>7</v>
      </c>
      <c r="B83" s="31" t="s">
        <v>5302</v>
      </c>
      <c r="C83" s="31">
        <v>1</v>
      </c>
      <c r="D83" s="31" t="s">
        <v>5332</v>
      </c>
      <c r="E83" s="31">
        <v>2</v>
      </c>
      <c r="F83" s="31" t="s">
        <v>5703</v>
      </c>
      <c r="G83" s="31">
        <v>1</v>
      </c>
      <c r="H83" s="31" t="s">
        <v>5704</v>
      </c>
      <c r="I83" s="31">
        <v>1</v>
      </c>
      <c r="J83" s="31" t="s">
        <v>5704</v>
      </c>
      <c r="K83" s="112"/>
      <c r="L83" s="112"/>
      <c r="M83" s="81"/>
      <c r="N83" s="32"/>
      <c r="O83" s="112"/>
      <c r="P83" s="81" t="s">
        <v>5720</v>
      </c>
      <c r="Q83" s="113"/>
      <c r="R83" s="39" t="s">
        <v>862</v>
      </c>
    </row>
    <row r="84" spans="1:18" ht="18" customHeight="1" x14ac:dyDescent="0.15">
      <c r="A84" s="30">
        <v>7</v>
      </c>
      <c r="B84" s="31" t="s">
        <v>5302</v>
      </c>
      <c r="C84" s="31">
        <v>1</v>
      </c>
      <c r="D84" s="31" t="s">
        <v>5332</v>
      </c>
      <c r="E84" s="31">
        <v>2</v>
      </c>
      <c r="F84" s="31" t="s">
        <v>5703</v>
      </c>
      <c r="G84" s="32">
        <v>2</v>
      </c>
      <c r="H84" s="32" t="s">
        <v>5722</v>
      </c>
      <c r="I84" s="32"/>
      <c r="J84" s="32"/>
      <c r="K84" s="112"/>
      <c r="L84" s="112"/>
      <c r="M84" s="81"/>
      <c r="N84" s="32"/>
      <c r="O84" s="112"/>
      <c r="P84" s="81"/>
      <c r="Q84" s="113"/>
      <c r="R84" s="39" t="s">
        <v>862</v>
      </c>
    </row>
    <row r="85" spans="1:18" ht="18" customHeight="1" x14ac:dyDescent="0.15">
      <c r="A85" s="30">
        <v>7</v>
      </c>
      <c r="B85" s="31" t="s">
        <v>5302</v>
      </c>
      <c r="C85" s="31">
        <v>1</v>
      </c>
      <c r="D85" s="31" t="s">
        <v>5332</v>
      </c>
      <c r="E85" s="31">
        <v>2</v>
      </c>
      <c r="F85" s="31" t="s">
        <v>5703</v>
      </c>
      <c r="G85" s="31">
        <v>2</v>
      </c>
      <c r="H85" s="31" t="s">
        <v>5722</v>
      </c>
      <c r="I85" s="32">
        <v>1</v>
      </c>
      <c r="J85" s="32" t="s">
        <v>5723</v>
      </c>
      <c r="K85" s="112">
        <v>1518</v>
      </c>
      <c r="L85" s="112">
        <v>100</v>
      </c>
      <c r="M85" s="98">
        <f t="shared" ref="M85:M87" si="7">K85-L85</f>
        <v>1418</v>
      </c>
      <c r="N85" s="32" t="s">
        <v>5724</v>
      </c>
      <c r="O85" s="112">
        <v>1518000</v>
      </c>
      <c r="P85" s="81" t="s">
        <v>5725</v>
      </c>
      <c r="Q85" s="113">
        <v>1518</v>
      </c>
      <c r="R85" s="39" t="s">
        <v>862</v>
      </c>
    </row>
    <row r="86" spans="1:18" ht="18" customHeight="1" x14ac:dyDescent="0.15">
      <c r="A86" s="30">
        <v>7</v>
      </c>
      <c r="B86" s="31" t="s">
        <v>5302</v>
      </c>
      <c r="C86" s="31">
        <v>1</v>
      </c>
      <c r="D86" s="31" t="s">
        <v>5332</v>
      </c>
      <c r="E86" s="31">
        <v>2</v>
      </c>
      <c r="F86" s="31" t="s">
        <v>5703</v>
      </c>
      <c r="G86" s="31">
        <v>2</v>
      </c>
      <c r="H86" s="31" t="s">
        <v>5722</v>
      </c>
      <c r="I86" s="31">
        <v>1</v>
      </c>
      <c r="J86" s="31" t="s">
        <v>5723</v>
      </c>
      <c r="K86" s="112"/>
      <c r="L86" s="112"/>
      <c r="M86" s="98"/>
      <c r="N86" s="32"/>
      <c r="O86" s="112"/>
      <c r="P86" s="81" t="s">
        <v>5726</v>
      </c>
      <c r="Q86" s="113"/>
      <c r="R86" s="39" t="s">
        <v>862</v>
      </c>
    </row>
    <row r="87" spans="1:18" ht="18" customHeight="1" x14ac:dyDescent="0.15">
      <c r="A87" s="30">
        <v>7</v>
      </c>
      <c r="B87" s="31" t="s">
        <v>5302</v>
      </c>
      <c r="C87" s="31">
        <v>1</v>
      </c>
      <c r="D87" s="31" t="s">
        <v>5332</v>
      </c>
      <c r="E87" s="31">
        <v>2</v>
      </c>
      <c r="F87" s="31" t="s">
        <v>5703</v>
      </c>
      <c r="G87" s="31">
        <v>2</v>
      </c>
      <c r="H87" s="31" t="s">
        <v>5722</v>
      </c>
      <c r="I87" s="32">
        <v>2</v>
      </c>
      <c r="J87" s="32" t="s">
        <v>5727</v>
      </c>
      <c r="K87" s="112">
        <v>4316</v>
      </c>
      <c r="L87" s="112">
        <v>1189</v>
      </c>
      <c r="M87" s="98">
        <f t="shared" si="7"/>
        <v>3127</v>
      </c>
      <c r="N87" s="32" t="s">
        <v>5728</v>
      </c>
      <c r="O87" s="112">
        <v>3127000</v>
      </c>
      <c r="P87" s="81" t="s">
        <v>5688</v>
      </c>
      <c r="Q87" s="113">
        <v>4316</v>
      </c>
      <c r="R87" s="39" t="s">
        <v>862</v>
      </c>
    </row>
    <row r="88" spans="1:18" ht="18" customHeight="1" x14ac:dyDescent="0.15">
      <c r="A88" s="30">
        <v>7</v>
      </c>
      <c r="B88" s="31" t="s">
        <v>5302</v>
      </c>
      <c r="C88" s="31">
        <v>1</v>
      </c>
      <c r="D88" s="31" t="s">
        <v>5332</v>
      </c>
      <c r="E88" s="31">
        <v>2</v>
      </c>
      <c r="F88" s="31" t="s">
        <v>5703</v>
      </c>
      <c r="G88" s="31">
        <v>2</v>
      </c>
      <c r="H88" s="31" t="s">
        <v>5722</v>
      </c>
      <c r="I88" s="31">
        <v>2</v>
      </c>
      <c r="J88" s="31" t="s">
        <v>5727</v>
      </c>
      <c r="K88" s="112"/>
      <c r="L88" s="112"/>
      <c r="M88" s="81"/>
      <c r="N88" s="32" t="s">
        <v>5729</v>
      </c>
      <c r="O88" s="112"/>
      <c r="P88" s="81" t="s">
        <v>5688</v>
      </c>
      <c r="Q88" s="113">
        <v>3530</v>
      </c>
      <c r="R88" s="39" t="s">
        <v>862</v>
      </c>
    </row>
    <row r="89" spans="1:18" ht="18" customHeight="1" x14ac:dyDescent="0.15">
      <c r="A89" s="30">
        <v>7</v>
      </c>
      <c r="B89" s="31" t="s">
        <v>5302</v>
      </c>
      <c r="C89" s="31">
        <v>1</v>
      </c>
      <c r="D89" s="31" t="s">
        <v>5332</v>
      </c>
      <c r="E89" s="31">
        <v>2</v>
      </c>
      <c r="F89" s="31" t="s">
        <v>5703</v>
      </c>
      <c r="G89" s="31">
        <v>2</v>
      </c>
      <c r="H89" s="31" t="s">
        <v>5722</v>
      </c>
      <c r="I89" s="31">
        <v>2</v>
      </c>
      <c r="J89" s="31" t="s">
        <v>5727</v>
      </c>
      <c r="K89" s="112"/>
      <c r="L89" s="112"/>
      <c r="M89" s="81"/>
      <c r="N89" s="32" t="s">
        <v>5730</v>
      </c>
      <c r="O89" s="112">
        <v>1189800</v>
      </c>
      <c r="P89" s="81" t="s">
        <v>5725</v>
      </c>
      <c r="Q89" s="113">
        <v>6500</v>
      </c>
      <c r="R89" s="39" t="s">
        <v>862</v>
      </c>
    </row>
    <row r="90" spans="1:18" ht="18" customHeight="1" x14ac:dyDescent="0.15">
      <c r="A90" s="30">
        <v>7</v>
      </c>
      <c r="B90" s="31" t="s">
        <v>5302</v>
      </c>
      <c r="C90" s="31">
        <v>1</v>
      </c>
      <c r="D90" s="31" t="s">
        <v>5332</v>
      </c>
      <c r="E90" s="31">
        <v>2</v>
      </c>
      <c r="F90" s="31" t="s">
        <v>5703</v>
      </c>
      <c r="G90" s="31">
        <v>2</v>
      </c>
      <c r="H90" s="31" t="s">
        <v>5722</v>
      </c>
      <c r="I90" s="31">
        <v>2</v>
      </c>
      <c r="J90" s="31" t="s">
        <v>5727</v>
      </c>
      <c r="K90" s="112"/>
      <c r="L90" s="112"/>
      <c r="M90" s="81"/>
      <c r="N90" s="32"/>
      <c r="O90" s="112"/>
      <c r="P90" s="81" t="s">
        <v>5726</v>
      </c>
      <c r="Q90" s="113"/>
      <c r="R90" s="39" t="s">
        <v>862</v>
      </c>
    </row>
    <row r="91" spans="1:18" ht="18" customHeight="1" x14ac:dyDescent="0.15">
      <c r="A91" s="30">
        <v>7</v>
      </c>
      <c r="B91" s="31" t="s">
        <v>5302</v>
      </c>
      <c r="C91" s="31">
        <v>1</v>
      </c>
      <c r="D91" s="31" t="s">
        <v>5332</v>
      </c>
      <c r="E91" s="31">
        <v>2</v>
      </c>
      <c r="F91" s="31" t="s">
        <v>5703</v>
      </c>
      <c r="G91" s="31">
        <v>2</v>
      </c>
      <c r="H91" s="31" t="s">
        <v>5722</v>
      </c>
      <c r="I91" s="32">
        <v>3</v>
      </c>
      <c r="J91" s="32" t="s">
        <v>5731</v>
      </c>
      <c r="K91" s="112">
        <v>3530</v>
      </c>
      <c r="L91" s="112">
        <v>3760</v>
      </c>
      <c r="M91" s="98">
        <f t="shared" ref="M91:M95" si="8">K91-L91</f>
        <v>-230</v>
      </c>
      <c r="N91" s="32" t="s">
        <v>5732</v>
      </c>
      <c r="O91" s="112">
        <v>3530000</v>
      </c>
      <c r="P91" s="81" t="s">
        <v>5733</v>
      </c>
      <c r="Q91" s="113">
        <v>4481</v>
      </c>
      <c r="R91" s="39" t="s">
        <v>862</v>
      </c>
    </row>
    <row r="92" spans="1:18" ht="18" customHeight="1" x14ac:dyDescent="0.15">
      <c r="A92" s="30">
        <v>7</v>
      </c>
      <c r="B92" s="31" t="s">
        <v>5302</v>
      </c>
      <c r="C92" s="31">
        <v>1</v>
      </c>
      <c r="D92" s="31" t="s">
        <v>5332</v>
      </c>
      <c r="E92" s="31">
        <v>2</v>
      </c>
      <c r="F92" s="31" t="s">
        <v>5703</v>
      </c>
      <c r="G92" s="31">
        <v>2</v>
      </c>
      <c r="H92" s="31" t="s">
        <v>5722</v>
      </c>
      <c r="I92" s="31">
        <v>3</v>
      </c>
      <c r="J92" s="31" t="s">
        <v>5731</v>
      </c>
      <c r="K92" s="112"/>
      <c r="L92" s="112"/>
      <c r="M92" s="98"/>
      <c r="N92" s="32"/>
      <c r="O92" s="112"/>
      <c r="P92" s="81" t="s">
        <v>5734</v>
      </c>
      <c r="Q92" s="113"/>
      <c r="R92" s="39" t="s">
        <v>862</v>
      </c>
    </row>
    <row r="93" spans="1:18" ht="18" customHeight="1" x14ac:dyDescent="0.15">
      <c r="A93" s="30">
        <v>7</v>
      </c>
      <c r="B93" s="31" t="s">
        <v>5302</v>
      </c>
      <c r="C93" s="31">
        <v>1</v>
      </c>
      <c r="D93" s="31" t="s">
        <v>5332</v>
      </c>
      <c r="E93" s="31">
        <v>2</v>
      </c>
      <c r="F93" s="31" t="s">
        <v>5703</v>
      </c>
      <c r="G93" s="31">
        <v>2</v>
      </c>
      <c r="H93" s="31" t="s">
        <v>5722</v>
      </c>
      <c r="I93" s="32">
        <v>4</v>
      </c>
      <c r="J93" s="32" t="s">
        <v>5735</v>
      </c>
      <c r="K93" s="112">
        <v>17481</v>
      </c>
      <c r="L93" s="112">
        <v>17481</v>
      </c>
      <c r="M93" s="98">
        <f t="shared" si="8"/>
        <v>0</v>
      </c>
      <c r="N93" s="32" t="s">
        <v>5736</v>
      </c>
      <c r="O93" s="112">
        <v>17481000</v>
      </c>
      <c r="P93" s="81" t="s">
        <v>5737</v>
      </c>
      <c r="Q93" s="113">
        <v>6500</v>
      </c>
      <c r="R93" s="39" t="s">
        <v>862</v>
      </c>
    </row>
    <row r="94" spans="1:18" ht="18" customHeight="1" x14ac:dyDescent="0.15">
      <c r="A94" s="13">
        <v>7</v>
      </c>
      <c r="B94" s="14" t="s">
        <v>5302</v>
      </c>
      <c r="C94" s="15">
        <v>2</v>
      </c>
      <c r="D94" s="15" t="s">
        <v>5738</v>
      </c>
      <c r="E94" s="16"/>
      <c r="F94" s="15"/>
      <c r="G94" s="16"/>
      <c r="H94" s="15"/>
      <c r="I94" s="16"/>
      <c r="J94" s="16"/>
      <c r="K94" s="108">
        <f>IF(C94="",SUMIFS($K95:$K$6024,$A95:$A$6024,A94,$E95:$E$6024,""),IF(E94="",SUMIFS($K95:$K$6024,$A95:$A$6024,A94,$C95:$C$6024,C94,$G95:$G$6024,""),IF(G94="",SUMIFS($K95:$K$6024,$A95:$A$6024,A94,$C95:$C$6024,C94,$E95:$E$6024,E94),0)))</f>
        <v>1</v>
      </c>
      <c r="L94" s="108">
        <f>IF(C94="",SUMIFS($L95:$L$6024,$A95:$A$6024,A94,$E95:$E$6024,""),IF(E94="",SUMIFS($L95:$L$6024,$A95:$A$6024,A94,$C95:$C$6024,C94,$G95:$G$6024,""),IF(G94="",SUMIFS($L95:$L$6024,$A95:$A$6024,A94,$C95:$C$6024,C94,$E95:$E$6024,E94),0)))</f>
        <v>1</v>
      </c>
      <c r="M94" s="17">
        <f t="shared" si="8"/>
        <v>0</v>
      </c>
      <c r="N94" s="58"/>
      <c r="O94" s="18"/>
      <c r="P94" s="18"/>
      <c r="Q94" s="108">
        <f>IF(C94="",SUMIFS($Q$3:$Q$5572,$A$3:$A$5572,A94,$C$3:$C$5572,"&gt;0",$E$3:$E$5572,""),IF(E94="",SUMIFS($Q$3:$Q$5572,$A$3:$A$5572,A94,$C$3:$C$5572,C94,$E$3:$E$5572,"&gt;0",$G$3:$G$5572,""),IF(G94="",SUMIFS($Q$3:$Q$5572,$A$3:$A$5572,A94,$C$3:$C$5572,C94,$E$3:$E$5572,E94,$G$3:$G$5572,"&gt;0"))))</f>
        <v>1</v>
      </c>
      <c r="R94" s="109"/>
    </row>
    <row r="95" spans="1:18" ht="18" customHeight="1" x14ac:dyDescent="0.15">
      <c r="A95" s="13">
        <v>7</v>
      </c>
      <c r="B95" s="14" t="s">
        <v>5302</v>
      </c>
      <c r="C95" s="19">
        <v>2</v>
      </c>
      <c r="D95" s="14" t="s">
        <v>5738</v>
      </c>
      <c r="E95" s="20">
        <v>1</v>
      </c>
      <c r="F95" s="21" t="s">
        <v>5738</v>
      </c>
      <c r="G95" s="20"/>
      <c r="H95" s="21"/>
      <c r="I95" s="20"/>
      <c r="J95" s="20"/>
      <c r="K95" s="110">
        <f>IF(C95="",SUMIFS($K96:$K$6024,$A96:$A$6024,A95,$E96:$E$6024,""),IF(E95="",SUMIFS($K96:$K$6024,$A96:$A$6024,A95,$C96:$C$6024,C95,$G96:$G$6024,""),IF(G95="",SUMIFS($K96:$K$6024,$A96:$A$6024,A95,$C96:$C$6024,C95,$E96:$E$6024,E95),0)))</f>
        <v>1</v>
      </c>
      <c r="L95" s="110">
        <f>IF(C95="",SUMIFS($L96:$L$6024,$A96:$A$6024,A95,$E96:$E$6024,""),IF(E95="",SUMIFS($L96:$L$6024,$A96:$A$6024,A95,$C96:$C$6024,C95,$G96:$G$6024,""),IF(G95="",SUMIFS($L96:$L$6024,$A96:$A$6024,A95,$C96:$C$6024,C95,$E96:$E$6024,E95),0)))</f>
        <v>1</v>
      </c>
      <c r="M95" s="22">
        <f t="shared" si="8"/>
        <v>0</v>
      </c>
      <c r="N95" s="77"/>
      <c r="O95" s="60"/>
      <c r="P95" s="60"/>
      <c r="Q95" s="110">
        <f>IF(C95="",SUMIFS($Q$3:$Q$5572,$A$3:$A$5572,A95,$C$3:$C$5572,"&gt;0",$E$3:$E$5572,""),IF(E95="",SUMIFS($Q$3:$Q$5572,$A$3:$A$5572,A95,$C$3:$C$5572,C95,$E$3:$E$5572,"&gt;0",$G$3:$G$5572,""),IF(G95="",SUMIFS($Q$3:$Q$5572,$A$3:$A$5572,A95,$C$3:$C$5572,C95,$E$3:$E$5572,E95,$G$3:$G$5572,"&gt;0"))))</f>
        <v>1</v>
      </c>
      <c r="R95" s="111" t="s">
        <v>862</v>
      </c>
    </row>
    <row r="96" spans="1:18" ht="18" customHeight="1" x14ac:dyDescent="0.15">
      <c r="A96" s="30">
        <v>7</v>
      </c>
      <c r="B96" s="31" t="s">
        <v>5302</v>
      </c>
      <c r="C96" s="31">
        <v>2</v>
      </c>
      <c r="D96" s="31" t="s">
        <v>5738</v>
      </c>
      <c r="E96" s="31">
        <v>1</v>
      </c>
      <c r="F96" s="31" t="s">
        <v>5738</v>
      </c>
      <c r="G96" s="32">
        <v>1</v>
      </c>
      <c r="H96" s="32" t="s">
        <v>5739</v>
      </c>
      <c r="I96" s="32"/>
      <c r="J96" s="32"/>
      <c r="K96" s="112"/>
      <c r="L96" s="112"/>
      <c r="M96" s="81"/>
      <c r="N96" s="32"/>
      <c r="O96" s="112"/>
      <c r="P96" s="81"/>
      <c r="Q96" s="113"/>
      <c r="R96" s="39" t="s">
        <v>862</v>
      </c>
    </row>
    <row r="97" spans="1:18" ht="18" customHeight="1" x14ac:dyDescent="0.15">
      <c r="A97" s="30">
        <v>7</v>
      </c>
      <c r="B97" s="31" t="s">
        <v>5302</v>
      </c>
      <c r="C97" s="31">
        <v>2</v>
      </c>
      <c r="D97" s="31" t="s">
        <v>5738</v>
      </c>
      <c r="E97" s="31">
        <v>1</v>
      </c>
      <c r="F97" s="31" t="s">
        <v>5738</v>
      </c>
      <c r="G97" s="31">
        <v>1</v>
      </c>
      <c r="H97" s="31" t="s">
        <v>5739</v>
      </c>
      <c r="I97" s="32">
        <v>1</v>
      </c>
      <c r="J97" s="32" t="s">
        <v>5739</v>
      </c>
      <c r="K97" s="112">
        <v>1</v>
      </c>
      <c r="L97" s="112">
        <v>1</v>
      </c>
      <c r="M97" s="98">
        <f>K97-L97</f>
        <v>0</v>
      </c>
      <c r="N97" s="32" t="s">
        <v>5740</v>
      </c>
      <c r="O97" s="112">
        <v>1000</v>
      </c>
      <c r="P97" s="81" t="s">
        <v>5725</v>
      </c>
      <c r="Q97" s="113">
        <v>1</v>
      </c>
      <c r="R97" s="39" t="s">
        <v>862</v>
      </c>
    </row>
    <row r="98" spans="1:18" ht="18" customHeight="1" x14ac:dyDescent="0.15">
      <c r="A98" s="30">
        <v>7</v>
      </c>
      <c r="B98" s="31" t="s">
        <v>5302</v>
      </c>
      <c r="C98" s="31">
        <v>2</v>
      </c>
      <c r="D98" s="31" t="s">
        <v>5738</v>
      </c>
      <c r="E98" s="31">
        <v>1</v>
      </c>
      <c r="F98" s="31" t="s">
        <v>5738</v>
      </c>
      <c r="G98" s="31">
        <v>1</v>
      </c>
      <c r="H98" s="31" t="s">
        <v>5739</v>
      </c>
      <c r="I98" s="31">
        <v>1</v>
      </c>
      <c r="J98" s="31" t="s">
        <v>5739</v>
      </c>
      <c r="K98" s="112"/>
      <c r="L98" s="112"/>
      <c r="M98" s="98"/>
      <c r="N98" s="32"/>
      <c r="O98" s="112"/>
      <c r="P98" s="81" t="s">
        <v>5726</v>
      </c>
      <c r="Q98" s="113"/>
      <c r="R98" s="39" t="s">
        <v>862</v>
      </c>
    </row>
    <row r="99" spans="1:18" ht="18" customHeight="1" x14ac:dyDescent="0.15">
      <c r="A99" s="24">
        <v>8</v>
      </c>
      <c r="B99" s="25" t="s">
        <v>5448</v>
      </c>
      <c r="C99" s="25"/>
      <c r="D99" s="25"/>
      <c r="E99" s="26"/>
      <c r="F99" s="25"/>
      <c r="G99" s="26"/>
      <c r="H99" s="25"/>
      <c r="I99" s="26"/>
      <c r="J99" s="26"/>
      <c r="K99" s="114">
        <f>IF(C99="",SUMIFS($K100:$K$6024,$A100:$A$6024,A99,$E100:$E$6024,""),IF(E99="",SUMIFS($K100:$K$6024,$A100:$A$6024,A99,$C100:$C$6024,C99,$G100:$G$6024,""),IF(G99="",SUMIFS($K100:$K$6024,$A100:$A$6024,A99,$C100:$C$6024,C99,$E100:$E$6024,E99),0)))</f>
        <v>1</v>
      </c>
      <c r="L99" s="114">
        <f>IF(C99="",SUMIFS($L100:$L$6024,$A100:$A$6024,A99,$E100:$E$6024,""),IF(E99="",SUMIFS($L100:$L$6024,$A100:$A$6024,A99,$C100:$C$6024,C99,$G100:$G$6024,""),IF(G99="",SUMIFS($L100:$L$6024,$A100:$A$6024,A99,$C100:$C$6024,C99,$E100:$E$6024,E99),0)))</f>
        <v>1</v>
      </c>
      <c r="M99" s="27">
        <f t="shared" ref="M99:M101" si="9">K99-L99</f>
        <v>0</v>
      </c>
      <c r="N99" s="56"/>
      <c r="O99" s="28"/>
      <c r="P99" s="28"/>
      <c r="Q99" s="114">
        <f>IF(C99="",SUMIFS($Q$3:$Q$5572,$A$3:$A$5572,A99,$C$3:$C$5572,"&gt;0",$E$3:$E$5572,""),IF(E99="",SUMIFS($Q$3:$Q$5572,$A$3:$A$5572,A99,$C$3:$C$5572,C99,$E$3:$E$5572,"&gt;0",$G$3:$G$5572,""),IF(G99="",SUMIFS($Q$3:$Q$5572,$A$3:$A$5572,A99,$C$3:$C$5572,C99,$E$3:$E$5572,E99,$G$3:$G$5572,"&gt;0"))))</f>
        <v>1</v>
      </c>
      <c r="R99" s="115"/>
    </row>
    <row r="100" spans="1:18" ht="18" customHeight="1" x14ac:dyDescent="0.15">
      <c r="A100" s="13">
        <v>8</v>
      </c>
      <c r="B100" s="14" t="s">
        <v>5448</v>
      </c>
      <c r="C100" s="15">
        <v>1</v>
      </c>
      <c r="D100" s="15" t="s">
        <v>5449</v>
      </c>
      <c r="E100" s="16"/>
      <c r="F100" s="15"/>
      <c r="G100" s="16"/>
      <c r="H100" s="15"/>
      <c r="I100" s="16"/>
      <c r="J100" s="16"/>
      <c r="K100" s="108">
        <f>IF(C100="",SUMIFS($K101:$K$6024,$A101:$A$6024,A100,$E101:$E$6024,""),IF(E100="",SUMIFS($K101:$K$6024,$A101:$A$6024,A100,$C101:$C$6024,C100,$G101:$G$6024,""),IF(G100="",SUMIFS($K101:$K$6024,$A101:$A$6024,A100,$C101:$C$6024,C100,$E101:$E$6024,E100),0)))</f>
        <v>1</v>
      </c>
      <c r="L100" s="108">
        <f>IF(C100="",SUMIFS($L101:$L$6024,$A101:$A$6024,A100,$E101:$E$6024,""),IF(E100="",SUMIFS($L101:$L$6024,$A101:$A$6024,A100,$C101:$C$6024,C100,$G101:$G$6024,""),IF(G100="",SUMIFS($L101:$L$6024,$A101:$A$6024,A100,$C101:$C$6024,C100,$E101:$E$6024,E100),0)))</f>
        <v>1</v>
      </c>
      <c r="M100" s="17">
        <f t="shared" si="9"/>
        <v>0</v>
      </c>
      <c r="N100" s="58"/>
      <c r="O100" s="18"/>
      <c r="P100" s="18"/>
      <c r="Q100" s="108">
        <f>IF(C100="",SUMIFS($Q$3:$Q$5572,$A$3:$A$5572,A100,$C$3:$C$5572,"&gt;0",$E$3:$E$5572,""),IF(E100="",SUMIFS($Q$3:$Q$5572,$A$3:$A$5572,A100,$C$3:$C$5572,C100,$E$3:$E$5572,"&gt;0",$G$3:$G$5572,""),IF(G100="",SUMIFS($Q$3:$Q$5572,$A$3:$A$5572,A100,$C$3:$C$5572,C100,$E$3:$E$5572,E100,$G$3:$G$5572,"&gt;0"))))</f>
        <v>1</v>
      </c>
      <c r="R100" s="109"/>
    </row>
    <row r="101" spans="1:18" ht="18" customHeight="1" x14ac:dyDescent="0.15">
      <c r="A101" s="13">
        <v>8</v>
      </c>
      <c r="B101" s="14" t="s">
        <v>5448</v>
      </c>
      <c r="C101" s="19">
        <v>1</v>
      </c>
      <c r="D101" s="14" t="s">
        <v>5449</v>
      </c>
      <c r="E101" s="20">
        <v>1</v>
      </c>
      <c r="F101" s="21" t="s">
        <v>5454</v>
      </c>
      <c r="G101" s="20"/>
      <c r="H101" s="21"/>
      <c r="I101" s="20"/>
      <c r="J101" s="20"/>
      <c r="K101" s="110">
        <f>IF(C101="",SUMIFS($K102:$K$6024,$A102:$A$6024,A101,$E102:$E$6024,""),IF(E101="",SUMIFS($K102:$K$6024,$A102:$A$6024,A101,$C102:$C$6024,C101,$G102:$G$6024,""),IF(G101="",SUMIFS($K102:$K$6024,$A102:$A$6024,A101,$C102:$C$6024,C101,$E102:$E$6024,E101),0)))</f>
        <v>1</v>
      </c>
      <c r="L101" s="110">
        <f>IF(C101="",SUMIFS($L102:$L$6024,$A102:$A$6024,A101,$E102:$E$6024,""),IF(E101="",SUMIFS($L102:$L$6024,$A102:$A$6024,A101,$C102:$C$6024,C101,$G102:$G$6024,""),IF(G101="",SUMIFS($L102:$L$6024,$A102:$A$6024,A101,$C102:$C$6024,C101,$E102:$E$6024,E101),0)))</f>
        <v>1</v>
      </c>
      <c r="M101" s="22">
        <f t="shared" si="9"/>
        <v>0</v>
      </c>
      <c r="N101" s="77"/>
      <c r="O101" s="60"/>
      <c r="P101" s="60"/>
      <c r="Q101" s="110">
        <f>IF(C101="",SUMIFS($Q$3:$Q$5572,$A$3:$A$5572,A101,$C$3:$C$5572,"&gt;0",$E$3:$E$5572,""),IF(E101="",SUMIFS($Q$3:$Q$5572,$A$3:$A$5572,A101,$C$3:$C$5572,C101,$E$3:$E$5572,"&gt;0",$G$3:$G$5572,""),IF(G101="",SUMIFS($Q$3:$Q$5572,$A$3:$A$5572,A101,$C$3:$C$5572,C101,$E$3:$E$5572,E101,$G$3:$G$5572,"&gt;0"))))</f>
        <v>1</v>
      </c>
      <c r="R101" s="111" t="s">
        <v>862</v>
      </c>
    </row>
    <row r="102" spans="1:18" ht="18" customHeight="1" x14ac:dyDescent="0.15">
      <c r="A102" s="30">
        <v>8</v>
      </c>
      <c r="B102" s="31" t="s">
        <v>5448</v>
      </c>
      <c r="C102" s="31">
        <v>1</v>
      </c>
      <c r="D102" s="31" t="s">
        <v>5449</v>
      </c>
      <c r="E102" s="31">
        <v>1</v>
      </c>
      <c r="F102" s="31" t="s">
        <v>5454</v>
      </c>
      <c r="G102" s="32">
        <v>1</v>
      </c>
      <c r="H102" s="32" t="s">
        <v>5455</v>
      </c>
      <c r="I102" s="32"/>
      <c r="J102" s="32"/>
      <c r="K102" s="112"/>
      <c r="L102" s="112"/>
      <c r="M102" s="81"/>
      <c r="N102" s="32"/>
      <c r="O102" s="112"/>
      <c r="P102" s="81"/>
      <c r="Q102" s="113"/>
      <c r="R102" s="39" t="s">
        <v>862</v>
      </c>
    </row>
    <row r="103" spans="1:18" ht="18" customHeight="1" x14ac:dyDescent="0.15">
      <c r="A103" s="30">
        <v>8</v>
      </c>
      <c r="B103" s="31" t="s">
        <v>5448</v>
      </c>
      <c r="C103" s="31">
        <v>1</v>
      </c>
      <c r="D103" s="31" t="s">
        <v>5449</v>
      </c>
      <c r="E103" s="31">
        <v>1</v>
      </c>
      <c r="F103" s="31" t="s">
        <v>5454</v>
      </c>
      <c r="G103" s="31">
        <v>1</v>
      </c>
      <c r="H103" s="31" t="s">
        <v>5455</v>
      </c>
      <c r="I103" s="32">
        <v>1</v>
      </c>
      <c r="J103" s="32" t="s">
        <v>5741</v>
      </c>
      <c r="K103" s="112">
        <v>1</v>
      </c>
      <c r="L103" s="112">
        <v>1</v>
      </c>
      <c r="M103" s="98">
        <f>K103-L103</f>
        <v>0</v>
      </c>
      <c r="N103" s="32" t="s">
        <v>59</v>
      </c>
      <c r="O103" s="112">
        <v>1000</v>
      </c>
      <c r="P103" s="81" t="s">
        <v>290</v>
      </c>
      <c r="Q103" s="113">
        <v>1</v>
      </c>
      <c r="R103" s="39" t="s">
        <v>862</v>
      </c>
    </row>
    <row r="104" spans="1:18" ht="18" customHeight="1" x14ac:dyDescent="0.15">
      <c r="A104" s="24">
        <v>9</v>
      </c>
      <c r="B104" s="25" t="s">
        <v>5472</v>
      </c>
      <c r="C104" s="25"/>
      <c r="D104" s="25"/>
      <c r="E104" s="26"/>
      <c r="F104" s="25"/>
      <c r="G104" s="26"/>
      <c r="H104" s="25"/>
      <c r="I104" s="26"/>
      <c r="J104" s="26"/>
      <c r="K104" s="114">
        <f>IF(C104="",SUMIFS($K105:$K$6024,$A105:$A$6024,A104,$E105:$E$6024,""),IF(E104="",SUMIFS($K105:$K$6024,$A105:$A$6024,A104,$C105:$C$6024,C104,$G105:$G$6024,""),IF(G104="",SUMIFS($K105:$K$6024,$A105:$A$6024,A104,$C105:$C$6024,C104,$E105:$E$6024,E104),0)))</f>
        <v>93605</v>
      </c>
      <c r="L104" s="114">
        <f>IF(C104="",SUMIFS($L105:$L$6024,$A105:$A$6024,A104,$E105:$E$6024,""),IF(E104="",SUMIFS($L105:$L$6024,$A105:$A$6024,A104,$C105:$C$6024,C104,$G105:$G$6024,""),IF(G104="",SUMIFS($L105:$L$6024,$A105:$A$6024,A104,$C105:$C$6024,C104,$E105:$E$6024,E104),0)))</f>
        <v>192681</v>
      </c>
      <c r="M104" s="27">
        <f t="shared" ref="M104:M106" si="10">K104-L104</f>
        <v>-99076</v>
      </c>
      <c r="N104" s="56"/>
      <c r="O104" s="28"/>
      <c r="P104" s="28"/>
      <c r="Q104" s="114">
        <f>IF(C104="",SUMIFS($Q$3:$Q$5572,$A$3:$A$5572,A104,$C$3:$C$5572,"&gt;0",$E$3:$E$5572,""),IF(E104="",SUMIFS($Q$3:$Q$5572,$A$3:$A$5572,A104,$C$3:$C$5572,C104,$E$3:$E$5572,"&gt;0",$G$3:$G$5572,""),IF(G104="",SUMIFS($Q$3:$Q$5572,$A$3:$A$5572,A104,$C$3:$C$5572,C104,$E$3:$E$5572,E104,$G$3:$G$5572,"&gt;0"))))</f>
        <v>93605</v>
      </c>
      <c r="R104" s="115"/>
    </row>
    <row r="105" spans="1:18" ht="18" customHeight="1" x14ac:dyDescent="0.15">
      <c r="A105" s="13">
        <v>9</v>
      </c>
      <c r="B105" s="14" t="s">
        <v>5472</v>
      </c>
      <c r="C105" s="15">
        <v>1</v>
      </c>
      <c r="D105" s="15" t="s">
        <v>5473</v>
      </c>
      <c r="E105" s="16"/>
      <c r="F105" s="15"/>
      <c r="G105" s="16"/>
      <c r="H105" s="15"/>
      <c r="I105" s="16"/>
      <c r="J105" s="16"/>
      <c r="K105" s="108">
        <f>IF(C105="",SUMIFS($K106:$K$6024,$A106:$A$6024,A105,$E106:$E$6024,""),IF(E105="",SUMIFS($K106:$K$6024,$A106:$A$6024,A105,$C106:$C$6024,C105,$G106:$G$6024,""),IF(G105="",SUMIFS($K106:$K$6024,$A106:$A$6024,A105,$C106:$C$6024,C105,$E106:$E$6024,E105),0)))</f>
        <v>1</v>
      </c>
      <c r="L105" s="108">
        <f>IF(C105="",SUMIFS($L106:$L$6024,$A106:$A$6024,A105,$E106:$E$6024,""),IF(E105="",SUMIFS($L106:$L$6024,$A106:$A$6024,A105,$C106:$C$6024,C105,$G106:$G$6024,""),IF(G105="",SUMIFS($L106:$L$6024,$A106:$A$6024,A105,$C106:$C$6024,C105,$E106:$E$6024,E105),0)))</f>
        <v>1</v>
      </c>
      <c r="M105" s="17">
        <f t="shared" si="10"/>
        <v>0</v>
      </c>
      <c r="N105" s="58"/>
      <c r="O105" s="18"/>
      <c r="P105" s="18"/>
      <c r="Q105" s="108">
        <f>IF(C105="",SUMIFS($Q$3:$Q$5572,$A$3:$A$5572,A105,$C$3:$C$5572,"&gt;0",$E$3:$E$5572,""),IF(E105="",SUMIFS($Q$3:$Q$5572,$A$3:$A$5572,A105,$C$3:$C$5572,C105,$E$3:$E$5572,"&gt;0",$G$3:$G$5572,""),IF(G105="",SUMIFS($Q$3:$Q$5572,$A$3:$A$5572,A105,$C$3:$C$5572,C105,$E$3:$E$5572,E105,$G$3:$G$5572,"&gt;0"))))</f>
        <v>1</v>
      </c>
      <c r="R105" s="109"/>
    </row>
    <row r="106" spans="1:18" ht="18" customHeight="1" x14ac:dyDescent="0.15">
      <c r="A106" s="13">
        <v>9</v>
      </c>
      <c r="B106" s="14" t="s">
        <v>5472</v>
      </c>
      <c r="C106" s="19">
        <v>1</v>
      </c>
      <c r="D106" s="14" t="s">
        <v>5473</v>
      </c>
      <c r="E106" s="20">
        <v>1</v>
      </c>
      <c r="F106" s="21" t="s">
        <v>5473</v>
      </c>
      <c r="G106" s="20"/>
      <c r="H106" s="21"/>
      <c r="I106" s="20"/>
      <c r="J106" s="20"/>
      <c r="K106" s="110">
        <f>IF(C106="",SUMIFS($K107:$K$6024,$A107:$A$6024,A106,$E107:$E$6024,""),IF(E106="",SUMIFS($K107:$K$6024,$A107:$A$6024,A106,$C107:$C$6024,C106,$G107:$G$6024,""),IF(G106="",SUMIFS($K107:$K$6024,$A107:$A$6024,A106,$C107:$C$6024,C106,$E107:$E$6024,E106),0)))</f>
        <v>1</v>
      </c>
      <c r="L106" s="110">
        <f>IF(C106="",SUMIFS($L107:$L$6024,$A107:$A$6024,A106,$E107:$E$6024,""),IF(E106="",SUMIFS($L107:$L$6024,$A107:$A$6024,A106,$C107:$C$6024,C106,$G107:$G$6024,""),IF(G106="",SUMIFS($L107:$L$6024,$A107:$A$6024,A106,$C107:$C$6024,C106,$E107:$E$6024,E106),0)))</f>
        <v>1</v>
      </c>
      <c r="M106" s="22">
        <f t="shared" si="10"/>
        <v>0</v>
      </c>
      <c r="N106" s="77"/>
      <c r="O106" s="60"/>
      <c r="P106" s="60"/>
      <c r="Q106" s="110">
        <f>IF(C106="",SUMIFS($Q$3:$Q$5572,$A$3:$A$5572,A106,$C$3:$C$5572,"&gt;0",$E$3:$E$5572,""),IF(E106="",SUMIFS($Q$3:$Q$5572,$A$3:$A$5572,A106,$C$3:$C$5572,C106,$E$3:$E$5572,"&gt;0",$G$3:$G$5572,""),IF(G106="",SUMIFS($Q$3:$Q$5572,$A$3:$A$5572,A106,$C$3:$C$5572,C106,$E$3:$E$5572,E106,$G$3:$G$5572,"&gt;0"))))</f>
        <v>1</v>
      </c>
      <c r="R106" s="111" t="s">
        <v>862</v>
      </c>
    </row>
    <row r="107" spans="1:18" ht="18" customHeight="1" x14ac:dyDescent="0.15">
      <c r="A107" s="30">
        <v>9</v>
      </c>
      <c r="B107" s="31" t="s">
        <v>5472</v>
      </c>
      <c r="C107" s="31">
        <v>1</v>
      </c>
      <c r="D107" s="31" t="s">
        <v>5473</v>
      </c>
      <c r="E107" s="31">
        <v>1</v>
      </c>
      <c r="F107" s="31" t="s">
        <v>5473</v>
      </c>
      <c r="G107" s="32">
        <v>1</v>
      </c>
      <c r="H107" s="32" t="s">
        <v>5473</v>
      </c>
      <c r="I107" s="32"/>
      <c r="J107" s="32"/>
      <c r="K107" s="112"/>
      <c r="L107" s="112"/>
      <c r="M107" s="81"/>
      <c r="N107" s="32"/>
      <c r="O107" s="112"/>
      <c r="P107" s="81"/>
      <c r="Q107" s="113"/>
      <c r="R107" s="39" t="s">
        <v>862</v>
      </c>
    </row>
    <row r="108" spans="1:18" ht="18" customHeight="1" x14ac:dyDescent="0.15">
      <c r="A108" s="30">
        <v>9</v>
      </c>
      <c r="B108" s="31" t="s">
        <v>5472</v>
      </c>
      <c r="C108" s="31">
        <v>1</v>
      </c>
      <c r="D108" s="31" t="s">
        <v>5473</v>
      </c>
      <c r="E108" s="31">
        <v>1</v>
      </c>
      <c r="F108" s="31" t="s">
        <v>5473</v>
      </c>
      <c r="G108" s="31">
        <v>1</v>
      </c>
      <c r="H108" s="31" t="s">
        <v>5473</v>
      </c>
      <c r="I108" s="32">
        <v>1</v>
      </c>
      <c r="J108" s="32" t="s">
        <v>5742</v>
      </c>
      <c r="K108" s="112">
        <v>1</v>
      </c>
      <c r="L108" s="112">
        <v>1</v>
      </c>
      <c r="M108" s="98">
        <f>K108-L108</f>
        <v>0</v>
      </c>
      <c r="N108" s="32" t="s">
        <v>5743</v>
      </c>
      <c r="O108" s="112">
        <v>1000</v>
      </c>
      <c r="P108" s="81" t="s">
        <v>12</v>
      </c>
      <c r="Q108" s="113">
        <v>1</v>
      </c>
      <c r="R108" s="39" t="s">
        <v>862</v>
      </c>
    </row>
    <row r="109" spans="1:18" ht="18" customHeight="1" x14ac:dyDescent="0.15">
      <c r="A109" s="13">
        <v>9</v>
      </c>
      <c r="B109" s="14" t="s">
        <v>5472</v>
      </c>
      <c r="C109" s="15">
        <v>2</v>
      </c>
      <c r="D109" s="15" t="s">
        <v>5744</v>
      </c>
      <c r="E109" s="16"/>
      <c r="F109" s="15"/>
      <c r="G109" s="16"/>
      <c r="H109" s="15"/>
      <c r="I109" s="16"/>
      <c r="J109" s="16"/>
      <c r="K109" s="108">
        <f>IF(C109="",SUMIFS($K110:$K$6024,$A110:$A$6024,A109,$E110:$E$6024,""),IF(E109="",SUMIFS($K110:$K$6024,$A110:$A$6024,A109,$C110:$C$6024,C109,$G110:$G$6024,""),IF(G109="",SUMIFS($K110:$K$6024,$A110:$A$6024,A109,$C110:$C$6024,C109,$E110:$E$6024,E109),0)))</f>
        <v>93604</v>
      </c>
      <c r="L109" s="108">
        <f>IF(C109="",SUMIFS($L110:$L$6024,$A110:$A$6024,A109,$E110:$E$6024,""),IF(E109="",SUMIFS($L110:$L$6024,$A110:$A$6024,A109,$C110:$C$6024,C109,$G110:$G$6024,""),IF(G109="",SUMIFS($L110:$L$6024,$A110:$A$6024,A109,$C110:$C$6024,C109,$E110:$E$6024,E109),0)))</f>
        <v>192680</v>
      </c>
      <c r="M109" s="17">
        <f t="shared" ref="M109:M110" si="11">K109-L109</f>
        <v>-99076</v>
      </c>
      <c r="N109" s="58"/>
      <c r="O109" s="18"/>
      <c r="P109" s="18"/>
      <c r="Q109" s="108">
        <f>IF(C109="",SUMIFS($Q$3:$Q$5572,$A$3:$A$5572,A109,$C$3:$C$5572,"&gt;0",$E$3:$E$5572,""),IF(E109="",SUMIFS($Q$3:$Q$5572,$A$3:$A$5572,A109,$C$3:$C$5572,C109,$E$3:$E$5572,"&gt;0",$G$3:$G$5572,""),IF(G109="",SUMIFS($Q$3:$Q$5572,$A$3:$A$5572,A109,$C$3:$C$5572,C109,$E$3:$E$5572,E109,$G$3:$G$5572,"&gt;0"))))</f>
        <v>93604</v>
      </c>
      <c r="R109" s="109"/>
    </row>
    <row r="110" spans="1:18" ht="18" customHeight="1" x14ac:dyDescent="0.15">
      <c r="A110" s="13">
        <v>9</v>
      </c>
      <c r="B110" s="14" t="s">
        <v>5472</v>
      </c>
      <c r="C110" s="19">
        <v>2</v>
      </c>
      <c r="D110" s="14" t="s">
        <v>5744</v>
      </c>
      <c r="E110" s="20">
        <v>1</v>
      </c>
      <c r="F110" s="21" t="s">
        <v>5743</v>
      </c>
      <c r="G110" s="20"/>
      <c r="H110" s="21"/>
      <c r="I110" s="20"/>
      <c r="J110" s="20"/>
      <c r="K110" s="110">
        <f>IF(C110="",SUMIFS($K111:$K$6024,$A111:$A$6024,A110,$E111:$E$6024,""),IF(E110="",SUMIFS($K111:$K$6024,$A111:$A$6024,A110,$C111:$C$6024,C110,$G111:$G$6024,""),IF(G110="",SUMIFS($K111:$K$6024,$A111:$A$6024,A110,$C111:$C$6024,C110,$E111:$E$6024,E110),0)))</f>
        <v>93604</v>
      </c>
      <c r="L110" s="110">
        <f>IF(C110="",SUMIFS($L111:$L$6024,$A111:$A$6024,A110,$E111:$E$6024,""),IF(E110="",SUMIFS($L111:$L$6024,$A111:$A$6024,A110,$C111:$C$6024,C110,$G111:$G$6024,""),IF(G110="",SUMIFS($L111:$L$6024,$A111:$A$6024,A110,$C111:$C$6024,C110,$E111:$E$6024,E110),0)))</f>
        <v>192680</v>
      </c>
      <c r="M110" s="22">
        <f t="shared" si="11"/>
        <v>-99076</v>
      </c>
      <c r="N110" s="77"/>
      <c r="O110" s="60"/>
      <c r="P110" s="60"/>
      <c r="Q110" s="110">
        <f>IF(C110="",SUMIFS($Q$3:$Q$5572,$A$3:$A$5572,A110,$C$3:$C$5572,"&gt;0",$E$3:$E$5572,""),IF(E110="",SUMIFS($Q$3:$Q$5572,$A$3:$A$5572,A110,$C$3:$C$5572,C110,$E$3:$E$5572,"&gt;0",$G$3:$G$5572,""),IF(G110="",SUMIFS($Q$3:$Q$5572,$A$3:$A$5572,A110,$C$3:$C$5572,C110,$E$3:$E$5572,E110,$G$3:$G$5572,"&gt;0"))))</f>
        <v>93604</v>
      </c>
      <c r="R110" s="111" t="s">
        <v>862</v>
      </c>
    </row>
    <row r="111" spans="1:18" ht="18" customHeight="1" x14ac:dyDescent="0.15">
      <c r="A111" s="30">
        <v>9</v>
      </c>
      <c r="B111" s="31" t="s">
        <v>5472</v>
      </c>
      <c r="C111" s="31">
        <v>2</v>
      </c>
      <c r="D111" s="31" t="s">
        <v>5744</v>
      </c>
      <c r="E111" s="31">
        <v>1</v>
      </c>
      <c r="F111" s="31" t="s">
        <v>5743</v>
      </c>
      <c r="G111" s="32">
        <v>1</v>
      </c>
      <c r="H111" s="32" t="s">
        <v>5743</v>
      </c>
      <c r="I111" s="32"/>
      <c r="J111" s="32"/>
      <c r="K111" s="112"/>
      <c r="L111" s="112"/>
      <c r="M111" s="81"/>
      <c r="N111" s="32"/>
      <c r="O111" s="112"/>
      <c r="P111" s="81"/>
      <c r="Q111" s="113"/>
      <c r="R111" s="39" t="s">
        <v>862</v>
      </c>
    </row>
    <row r="112" spans="1:18" ht="18" customHeight="1" x14ac:dyDescent="0.15">
      <c r="A112" s="30">
        <v>9</v>
      </c>
      <c r="B112" s="31" t="s">
        <v>5472</v>
      </c>
      <c r="C112" s="31">
        <v>2</v>
      </c>
      <c r="D112" s="31" t="s">
        <v>5744</v>
      </c>
      <c r="E112" s="31">
        <v>1</v>
      </c>
      <c r="F112" s="31" t="s">
        <v>5743</v>
      </c>
      <c r="G112" s="31">
        <v>1</v>
      </c>
      <c r="H112" s="31" t="s">
        <v>5743</v>
      </c>
      <c r="I112" s="32">
        <v>1</v>
      </c>
      <c r="J112" s="32" t="s">
        <v>5745</v>
      </c>
      <c r="K112" s="112">
        <v>39442</v>
      </c>
      <c r="L112" s="112">
        <v>34271</v>
      </c>
      <c r="M112" s="98">
        <f t="shared" ref="M112:M122" si="12">K112-L112</f>
        <v>5171</v>
      </c>
      <c r="N112" s="32" t="s">
        <v>5746</v>
      </c>
      <c r="O112" s="112">
        <v>39442316</v>
      </c>
      <c r="P112" s="81" t="s">
        <v>5725</v>
      </c>
      <c r="Q112" s="113">
        <v>37442</v>
      </c>
      <c r="R112" s="39" t="s">
        <v>862</v>
      </c>
    </row>
    <row r="113" spans="1:18" ht="18" customHeight="1" x14ac:dyDescent="0.15">
      <c r="A113" s="30">
        <v>9</v>
      </c>
      <c r="B113" s="31" t="s">
        <v>5472</v>
      </c>
      <c r="C113" s="31">
        <v>2</v>
      </c>
      <c r="D113" s="31" t="s">
        <v>5744</v>
      </c>
      <c r="E113" s="31">
        <v>1</v>
      </c>
      <c r="F113" s="31" t="s">
        <v>5743</v>
      </c>
      <c r="G113" s="31">
        <v>1</v>
      </c>
      <c r="H113" s="31" t="s">
        <v>5743</v>
      </c>
      <c r="I113" s="31">
        <v>1</v>
      </c>
      <c r="J113" s="31" t="s">
        <v>5745</v>
      </c>
      <c r="K113" s="112"/>
      <c r="L113" s="112"/>
      <c r="M113" s="98"/>
      <c r="N113" s="32"/>
      <c r="O113" s="112"/>
      <c r="P113" s="81" t="s">
        <v>5726</v>
      </c>
      <c r="Q113" s="113"/>
      <c r="R113" s="39" t="s">
        <v>862</v>
      </c>
    </row>
    <row r="114" spans="1:18" ht="18" customHeight="1" x14ac:dyDescent="0.15">
      <c r="A114" s="30">
        <v>9</v>
      </c>
      <c r="B114" s="31" t="s">
        <v>5472</v>
      </c>
      <c r="C114" s="31">
        <v>2</v>
      </c>
      <c r="D114" s="31" t="s">
        <v>5744</v>
      </c>
      <c r="E114" s="31">
        <v>1</v>
      </c>
      <c r="F114" s="31" t="s">
        <v>5743</v>
      </c>
      <c r="G114" s="31">
        <v>1</v>
      </c>
      <c r="H114" s="31" t="s">
        <v>5743</v>
      </c>
      <c r="I114" s="31">
        <v>1</v>
      </c>
      <c r="J114" s="31" t="s">
        <v>5745</v>
      </c>
      <c r="K114" s="112"/>
      <c r="L114" s="112"/>
      <c r="M114" s="98"/>
      <c r="N114" s="32"/>
      <c r="O114" s="112"/>
      <c r="P114" s="81" t="s">
        <v>5733</v>
      </c>
      <c r="Q114" s="113">
        <v>1000</v>
      </c>
      <c r="R114" s="39" t="s">
        <v>862</v>
      </c>
    </row>
    <row r="115" spans="1:18" ht="18" customHeight="1" x14ac:dyDescent="0.15">
      <c r="A115" s="30">
        <v>9</v>
      </c>
      <c r="B115" s="31" t="s">
        <v>5472</v>
      </c>
      <c r="C115" s="31">
        <v>2</v>
      </c>
      <c r="D115" s="31" t="s">
        <v>5744</v>
      </c>
      <c r="E115" s="31">
        <v>1</v>
      </c>
      <c r="F115" s="31" t="s">
        <v>5743</v>
      </c>
      <c r="G115" s="31">
        <v>1</v>
      </c>
      <c r="H115" s="31" t="s">
        <v>5743</v>
      </c>
      <c r="I115" s="31">
        <v>1</v>
      </c>
      <c r="J115" s="31" t="s">
        <v>5745</v>
      </c>
      <c r="K115" s="112"/>
      <c r="L115" s="112"/>
      <c r="M115" s="98"/>
      <c r="N115" s="32"/>
      <c r="O115" s="112"/>
      <c r="P115" s="81" t="s">
        <v>5734</v>
      </c>
      <c r="Q115" s="113"/>
      <c r="R115" s="39" t="s">
        <v>862</v>
      </c>
    </row>
    <row r="116" spans="1:18" ht="18" customHeight="1" x14ac:dyDescent="0.15">
      <c r="A116" s="30">
        <v>9</v>
      </c>
      <c r="B116" s="31" t="s">
        <v>5472</v>
      </c>
      <c r="C116" s="31">
        <v>2</v>
      </c>
      <c r="D116" s="31" t="s">
        <v>5744</v>
      </c>
      <c r="E116" s="31">
        <v>1</v>
      </c>
      <c r="F116" s="31" t="s">
        <v>5743</v>
      </c>
      <c r="G116" s="31">
        <v>1</v>
      </c>
      <c r="H116" s="31" t="s">
        <v>5743</v>
      </c>
      <c r="I116" s="2">
        <v>1</v>
      </c>
      <c r="J116" s="2" t="s">
        <v>5745</v>
      </c>
      <c r="K116" s="112"/>
      <c r="L116" s="112"/>
      <c r="M116" s="98"/>
      <c r="N116" s="32"/>
      <c r="O116" s="112"/>
      <c r="P116" s="81" t="s">
        <v>5737</v>
      </c>
      <c r="Q116" s="113">
        <v>1000</v>
      </c>
      <c r="R116" s="39" t="s">
        <v>862</v>
      </c>
    </row>
    <row r="117" spans="1:18" ht="18" customHeight="1" x14ac:dyDescent="0.15">
      <c r="A117" s="30">
        <v>9</v>
      </c>
      <c r="B117" s="31" t="s">
        <v>5472</v>
      </c>
      <c r="C117" s="31">
        <v>2</v>
      </c>
      <c r="D117" s="31" t="s">
        <v>5744</v>
      </c>
      <c r="E117" s="31">
        <v>1</v>
      </c>
      <c r="F117" s="31" t="s">
        <v>5743</v>
      </c>
      <c r="G117" s="31">
        <v>1</v>
      </c>
      <c r="H117" s="31" t="s">
        <v>5743</v>
      </c>
      <c r="I117" s="32">
        <v>2</v>
      </c>
      <c r="J117" s="32" t="s">
        <v>5747</v>
      </c>
      <c r="K117" s="112">
        <v>21335</v>
      </c>
      <c r="L117" s="112">
        <v>20145</v>
      </c>
      <c r="M117" s="98">
        <f t="shared" si="12"/>
        <v>1190</v>
      </c>
      <c r="N117" s="32" t="s">
        <v>5748</v>
      </c>
      <c r="O117" s="112">
        <v>21335709</v>
      </c>
      <c r="P117" s="81" t="s">
        <v>5725</v>
      </c>
      <c r="Q117" s="113">
        <v>11335</v>
      </c>
      <c r="R117" s="39" t="s">
        <v>862</v>
      </c>
    </row>
    <row r="118" spans="1:18" ht="18" customHeight="1" x14ac:dyDescent="0.15">
      <c r="A118" s="30">
        <v>9</v>
      </c>
      <c r="B118" s="31" t="s">
        <v>5472</v>
      </c>
      <c r="C118" s="31">
        <v>2</v>
      </c>
      <c r="D118" s="31" t="s">
        <v>5744</v>
      </c>
      <c r="E118" s="31">
        <v>1</v>
      </c>
      <c r="F118" s="31" t="s">
        <v>5743</v>
      </c>
      <c r="G118" s="31">
        <v>1</v>
      </c>
      <c r="H118" s="31" t="s">
        <v>5743</v>
      </c>
      <c r="I118" s="31">
        <v>2</v>
      </c>
      <c r="J118" s="31" t="s">
        <v>5747</v>
      </c>
      <c r="K118" s="112"/>
      <c r="L118" s="112"/>
      <c r="M118" s="98"/>
      <c r="N118" s="32"/>
      <c r="O118" s="112"/>
      <c r="P118" s="81" t="s">
        <v>5726</v>
      </c>
      <c r="Q118" s="113"/>
      <c r="R118" s="39" t="s">
        <v>862</v>
      </c>
    </row>
    <row r="119" spans="1:18" ht="18" customHeight="1" x14ac:dyDescent="0.15">
      <c r="A119" s="30">
        <v>9</v>
      </c>
      <c r="B119" s="31" t="s">
        <v>5472</v>
      </c>
      <c r="C119" s="31">
        <v>2</v>
      </c>
      <c r="D119" s="31" t="s">
        <v>5744</v>
      </c>
      <c r="E119" s="31">
        <v>1</v>
      </c>
      <c r="F119" s="31" t="s">
        <v>5743</v>
      </c>
      <c r="G119" s="31">
        <v>1</v>
      </c>
      <c r="H119" s="31" t="s">
        <v>5743</v>
      </c>
      <c r="I119" s="31">
        <v>2</v>
      </c>
      <c r="J119" s="31" t="s">
        <v>5747</v>
      </c>
      <c r="K119" s="112"/>
      <c r="L119" s="112"/>
      <c r="M119" s="98"/>
      <c r="N119" s="32"/>
      <c r="O119" s="112"/>
      <c r="P119" s="81" t="s">
        <v>5733</v>
      </c>
      <c r="Q119" s="113">
        <v>5000</v>
      </c>
      <c r="R119" s="39" t="s">
        <v>862</v>
      </c>
    </row>
    <row r="120" spans="1:18" ht="18" customHeight="1" x14ac:dyDescent="0.15">
      <c r="A120" s="30">
        <v>9</v>
      </c>
      <c r="B120" s="31" t="s">
        <v>5472</v>
      </c>
      <c r="C120" s="31">
        <v>2</v>
      </c>
      <c r="D120" s="31" t="s">
        <v>5744</v>
      </c>
      <c r="E120" s="31">
        <v>1</v>
      </c>
      <c r="F120" s="31" t="s">
        <v>5743</v>
      </c>
      <c r="G120" s="31">
        <v>1</v>
      </c>
      <c r="H120" s="31" t="s">
        <v>5743</v>
      </c>
      <c r="I120" s="31">
        <v>2</v>
      </c>
      <c r="J120" s="31" t="s">
        <v>5747</v>
      </c>
      <c r="K120" s="112"/>
      <c r="L120" s="112"/>
      <c r="M120" s="98"/>
      <c r="N120" s="32"/>
      <c r="O120" s="112"/>
      <c r="P120" s="81" t="s">
        <v>5734</v>
      </c>
      <c r="Q120" s="113"/>
      <c r="R120" s="39" t="s">
        <v>862</v>
      </c>
    </row>
    <row r="121" spans="1:18" ht="18" customHeight="1" x14ac:dyDescent="0.15">
      <c r="A121" s="30">
        <v>9</v>
      </c>
      <c r="B121" s="31" t="s">
        <v>5472</v>
      </c>
      <c r="C121" s="31">
        <v>2</v>
      </c>
      <c r="D121" s="31" t="s">
        <v>5744</v>
      </c>
      <c r="E121" s="31">
        <v>1</v>
      </c>
      <c r="F121" s="31" t="s">
        <v>5743</v>
      </c>
      <c r="G121" s="31">
        <v>1</v>
      </c>
      <c r="H121" s="31" t="s">
        <v>5743</v>
      </c>
      <c r="I121" s="2">
        <v>2</v>
      </c>
      <c r="J121" s="2" t="s">
        <v>5747</v>
      </c>
      <c r="K121" s="112"/>
      <c r="L121" s="112"/>
      <c r="M121" s="98"/>
      <c r="N121" s="32"/>
      <c r="O121" s="112"/>
      <c r="P121" s="81" t="s">
        <v>5737</v>
      </c>
      <c r="Q121" s="113">
        <v>5000</v>
      </c>
      <c r="R121" s="39" t="s">
        <v>862</v>
      </c>
    </row>
    <row r="122" spans="1:18" ht="18" customHeight="1" x14ac:dyDescent="0.15">
      <c r="A122" s="30">
        <v>9</v>
      </c>
      <c r="B122" s="31" t="s">
        <v>5472</v>
      </c>
      <c r="C122" s="31">
        <v>2</v>
      </c>
      <c r="D122" s="31" t="s">
        <v>5744</v>
      </c>
      <c r="E122" s="31">
        <v>1</v>
      </c>
      <c r="F122" s="31" t="s">
        <v>5743</v>
      </c>
      <c r="G122" s="31">
        <v>1</v>
      </c>
      <c r="H122" s="31" t="s">
        <v>5743</v>
      </c>
      <c r="I122" s="32">
        <v>11</v>
      </c>
      <c r="J122" s="32" t="s">
        <v>5749</v>
      </c>
      <c r="K122" s="112">
        <v>170</v>
      </c>
      <c r="L122" s="112">
        <v>170</v>
      </c>
      <c r="M122" s="98">
        <f t="shared" si="12"/>
        <v>0</v>
      </c>
      <c r="N122" s="32" t="s">
        <v>5750</v>
      </c>
      <c r="O122" s="112">
        <v>170000</v>
      </c>
      <c r="P122" s="81" t="s">
        <v>5751</v>
      </c>
      <c r="Q122" s="113">
        <v>170</v>
      </c>
      <c r="R122" s="39" t="s">
        <v>862</v>
      </c>
    </row>
    <row r="123" spans="1:18" ht="18" customHeight="1" x14ac:dyDescent="0.15">
      <c r="A123" s="30">
        <v>9</v>
      </c>
      <c r="B123" s="31" t="s">
        <v>5472</v>
      </c>
      <c r="C123" s="31">
        <v>2</v>
      </c>
      <c r="D123" s="31" t="s">
        <v>5744</v>
      </c>
      <c r="E123" s="31">
        <v>1</v>
      </c>
      <c r="F123" s="31" t="s">
        <v>5743</v>
      </c>
      <c r="G123" s="31">
        <v>1</v>
      </c>
      <c r="H123" s="31" t="s">
        <v>5743</v>
      </c>
      <c r="I123" s="31">
        <v>11</v>
      </c>
      <c r="J123" s="31" t="s">
        <v>5749</v>
      </c>
      <c r="K123" s="112"/>
      <c r="L123" s="112"/>
      <c r="M123" s="81"/>
      <c r="N123" s="32" t="s">
        <v>5752</v>
      </c>
      <c r="O123" s="112"/>
      <c r="P123" s="81"/>
      <c r="Q123" s="113"/>
      <c r="R123" s="39" t="s">
        <v>862</v>
      </c>
    </row>
    <row r="124" spans="1:18" ht="18" customHeight="1" x14ac:dyDescent="0.15">
      <c r="A124" s="30">
        <v>9</v>
      </c>
      <c r="B124" s="31" t="s">
        <v>5472</v>
      </c>
      <c r="C124" s="31">
        <v>2</v>
      </c>
      <c r="D124" s="31" t="s">
        <v>5744</v>
      </c>
      <c r="E124" s="31">
        <v>1</v>
      </c>
      <c r="F124" s="31" t="s">
        <v>5743</v>
      </c>
      <c r="G124" s="31">
        <v>1</v>
      </c>
      <c r="H124" s="31" t="s">
        <v>5743</v>
      </c>
      <c r="I124" s="31">
        <v>11</v>
      </c>
      <c r="J124" s="31" t="s">
        <v>5749</v>
      </c>
      <c r="K124" s="112"/>
      <c r="L124" s="112"/>
      <c r="M124" s="81"/>
      <c r="N124" s="32" t="s">
        <v>5753</v>
      </c>
      <c r="O124" s="112"/>
      <c r="P124" s="81"/>
      <c r="Q124" s="113"/>
      <c r="R124" s="39" t="s">
        <v>862</v>
      </c>
    </row>
    <row r="125" spans="1:18" ht="18" customHeight="1" x14ac:dyDescent="0.15">
      <c r="A125" s="30">
        <v>9</v>
      </c>
      <c r="B125" s="31" t="s">
        <v>5472</v>
      </c>
      <c r="C125" s="31">
        <v>2</v>
      </c>
      <c r="D125" s="31" t="s">
        <v>5744</v>
      </c>
      <c r="E125" s="31">
        <v>1</v>
      </c>
      <c r="F125" s="31" t="s">
        <v>5743</v>
      </c>
      <c r="G125" s="31">
        <v>1</v>
      </c>
      <c r="H125" s="31" t="s">
        <v>5743</v>
      </c>
      <c r="I125" s="32">
        <v>21</v>
      </c>
      <c r="J125" s="32" t="s">
        <v>5754</v>
      </c>
      <c r="K125" s="112">
        <v>500</v>
      </c>
      <c r="L125" s="112">
        <v>948</v>
      </c>
      <c r="M125" s="98">
        <f t="shared" ref="M125:M131" si="13">K125-L125</f>
        <v>-448</v>
      </c>
      <c r="N125" s="32" t="s">
        <v>5755</v>
      </c>
      <c r="O125" s="112">
        <v>500000</v>
      </c>
      <c r="P125" s="81" t="s">
        <v>5725</v>
      </c>
      <c r="Q125" s="113">
        <v>500</v>
      </c>
      <c r="R125" s="39" t="s">
        <v>862</v>
      </c>
    </row>
    <row r="126" spans="1:18" ht="18" customHeight="1" x14ac:dyDescent="0.15">
      <c r="A126" s="30">
        <v>9</v>
      </c>
      <c r="B126" s="31" t="s">
        <v>5472</v>
      </c>
      <c r="C126" s="31">
        <v>2</v>
      </c>
      <c r="D126" s="31" t="s">
        <v>5744</v>
      </c>
      <c r="E126" s="31">
        <v>1</v>
      </c>
      <c r="F126" s="31" t="s">
        <v>5743</v>
      </c>
      <c r="G126" s="31">
        <v>1</v>
      </c>
      <c r="H126" s="31" t="s">
        <v>5743</v>
      </c>
      <c r="I126" s="31">
        <v>21</v>
      </c>
      <c r="J126" s="31" t="s">
        <v>5754</v>
      </c>
      <c r="K126" s="112"/>
      <c r="L126" s="112"/>
      <c r="M126" s="98"/>
      <c r="N126" s="32"/>
      <c r="O126" s="112"/>
      <c r="P126" s="81" t="s">
        <v>5726</v>
      </c>
      <c r="Q126" s="113"/>
      <c r="R126" s="39" t="s">
        <v>862</v>
      </c>
    </row>
    <row r="127" spans="1:18" ht="18" customHeight="1" x14ac:dyDescent="0.15">
      <c r="A127" s="30">
        <v>9</v>
      </c>
      <c r="B127" s="31" t="s">
        <v>5472</v>
      </c>
      <c r="C127" s="31">
        <v>2</v>
      </c>
      <c r="D127" s="31" t="s">
        <v>5744</v>
      </c>
      <c r="E127" s="31">
        <v>1</v>
      </c>
      <c r="F127" s="31" t="s">
        <v>5743</v>
      </c>
      <c r="G127" s="31">
        <v>1</v>
      </c>
      <c r="H127" s="31" t="s">
        <v>5743</v>
      </c>
      <c r="I127" s="32">
        <v>31</v>
      </c>
      <c r="J127" s="32" t="s">
        <v>5756</v>
      </c>
      <c r="K127" s="112">
        <v>2800</v>
      </c>
      <c r="L127" s="112">
        <v>2800</v>
      </c>
      <c r="M127" s="98">
        <f t="shared" si="13"/>
        <v>0</v>
      </c>
      <c r="N127" s="32" t="s">
        <v>5757</v>
      </c>
      <c r="O127" s="112">
        <v>2800000</v>
      </c>
      <c r="P127" s="81" t="s">
        <v>5758</v>
      </c>
      <c r="Q127" s="113">
        <v>2800</v>
      </c>
      <c r="R127" s="39" t="s">
        <v>862</v>
      </c>
    </row>
    <row r="128" spans="1:18" ht="18" customHeight="1" x14ac:dyDescent="0.15">
      <c r="A128" s="30">
        <v>9</v>
      </c>
      <c r="B128" s="31" t="s">
        <v>5472</v>
      </c>
      <c r="C128" s="31">
        <v>2</v>
      </c>
      <c r="D128" s="31" t="s">
        <v>5744</v>
      </c>
      <c r="E128" s="31">
        <v>1</v>
      </c>
      <c r="F128" s="31" t="s">
        <v>5743</v>
      </c>
      <c r="G128" s="31">
        <v>1</v>
      </c>
      <c r="H128" s="31" t="s">
        <v>5743</v>
      </c>
      <c r="I128" s="32">
        <v>41</v>
      </c>
      <c r="J128" s="32" t="s">
        <v>5759</v>
      </c>
      <c r="K128" s="112">
        <v>5874</v>
      </c>
      <c r="L128" s="112">
        <v>8772</v>
      </c>
      <c r="M128" s="98">
        <f t="shared" si="13"/>
        <v>-2898</v>
      </c>
      <c r="N128" s="32" t="s">
        <v>907</v>
      </c>
      <c r="O128" s="112">
        <v>5874000</v>
      </c>
      <c r="P128" s="81" t="s">
        <v>5733</v>
      </c>
      <c r="Q128" s="113">
        <v>3374</v>
      </c>
      <c r="R128" s="39" t="s">
        <v>862</v>
      </c>
    </row>
    <row r="129" spans="1:18" ht="18" customHeight="1" x14ac:dyDescent="0.15">
      <c r="A129" s="30">
        <v>9</v>
      </c>
      <c r="B129" s="31" t="s">
        <v>5472</v>
      </c>
      <c r="C129" s="31">
        <v>2</v>
      </c>
      <c r="D129" s="31" t="s">
        <v>5744</v>
      </c>
      <c r="E129" s="31">
        <v>1</v>
      </c>
      <c r="F129" s="31" t="s">
        <v>5743</v>
      </c>
      <c r="G129" s="31">
        <v>1</v>
      </c>
      <c r="H129" s="31" t="s">
        <v>5743</v>
      </c>
      <c r="I129" s="31">
        <v>41</v>
      </c>
      <c r="J129" s="31" t="s">
        <v>5759</v>
      </c>
      <c r="K129" s="112"/>
      <c r="L129" s="112"/>
      <c r="M129" s="98"/>
      <c r="N129" s="32"/>
      <c r="O129" s="112"/>
      <c r="P129" s="81" t="s">
        <v>5734</v>
      </c>
      <c r="Q129" s="113"/>
      <c r="R129" s="39" t="s">
        <v>862</v>
      </c>
    </row>
    <row r="130" spans="1:18" ht="18" customHeight="1" x14ac:dyDescent="0.15">
      <c r="A130" s="30">
        <v>9</v>
      </c>
      <c r="B130" s="31" t="s">
        <v>5472</v>
      </c>
      <c r="C130" s="31">
        <v>2</v>
      </c>
      <c r="D130" s="31" t="s">
        <v>5744</v>
      </c>
      <c r="E130" s="31">
        <v>1</v>
      </c>
      <c r="F130" s="31" t="s">
        <v>5743</v>
      </c>
      <c r="G130" s="31">
        <v>1</v>
      </c>
      <c r="H130" s="31" t="s">
        <v>5743</v>
      </c>
      <c r="I130" s="31">
        <v>41</v>
      </c>
      <c r="J130" s="31" t="s">
        <v>5759</v>
      </c>
      <c r="K130" s="112"/>
      <c r="L130" s="112"/>
      <c r="M130" s="98"/>
      <c r="N130" s="32"/>
      <c r="O130" s="112"/>
      <c r="P130" s="81" t="s">
        <v>5737</v>
      </c>
      <c r="Q130" s="113">
        <v>2500</v>
      </c>
      <c r="R130" s="39" t="s">
        <v>862</v>
      </c>
    </row>
    <row r="131" spans="1:18" ht="18" customHeight="1" x14ac:dyDescent="0.15">
      <c r="A131" s="30">
        <v>9</v>
      </c>
      <c r="B131" s="31" t="s">
        <v>5472</v>
      </c>
      <c r="C131" s="31">
        <v>2</v>
      </c>
      <c r="D131" s="31" t="s">
        <v>5744</v>
      </c>
      <c r="E131" s="31">
        <v>1</v>
      </c>
      <c r="F131" s="31" t="s">
        <v>5743</v>
      </c>
      <c r="G131" s="31">
        <v>1</v>
      </c>
      <c r="H131" s="31" t="s">
        <v>5743</v>
      </c>
      <c r="I131" s="32">
        <v>51</v>
      </c>
      <c r="J131" s="32" t="s">
        <v>5760</v>
      </c>
      <c r="K131" s="112">
        <v>23483</v>
      </c>
      <c r="L131" s="112">
        <v>25574</v>
      </c>
      <c r="M131" s="98">
        <f t="shared" si="13"/>
        <v>-2091</v>
      </c>
      <c r="N131" s="32" t="s">
        <v>5761</v>
      </c>
      <c r="O131" s="112"/>
      <c r="P131" s="81" t="s">
        <v>9</v>
      </c>
      <c r="Q131" s="113">
        <v>10769</v>
      </c>
      <c r="R131" s="39" t="s">
        <v>862</v>
      </c>
    </row>
    <row r="132" spans="1:18" ht="18" customHeight="1" x14ac:dyDescent="0.15">
      <c r="A132" s="30">
        <v>9</v>
      </c>
      <c r="B132" s="31" t="s">
        <v>5472</v>
      </c>
      <c r="C132" s="31">
        <v>2</v>
      </c>
      <c r="D132" s="31" t="s">
        <v>5744</v>
      </c>
      <c r="E132" s="31">
        <v>1</v>
      </c>
      <c r="F132" s="31" t="s">
        <v>5743</v>
      </c>
      <c r="G132" s="31">
        <v>1</v>
      </c>
      <c r="H132" s="31" t="s">
        <v>5743</v>
      </c>
      <c r="I132" s="31">
        <v>51</v>
      </c>
      <c r="J132" s="31" t="s">
        <v>5760</v>
      </c>
      <c r="K132" s="112"/>
      <c r="L132" s="112"/>
      <c r="M132" s="81"/>
      <c r="N132" s="32" t="s">
        <v>5762</v>
      </c>
      <c r="O132" s="112"/>
      <c r="P132" s="81" t="s">
        <v>618</v>
      </c>
      <c r="Q132" s="113">
        <v>6099</v>
      </c>
      <c r="R132" s="39" t="s">
        <v>862</v>
      </c>
    </row>
    <row r="133" spans="1:18" ht="18" customHeight="1" x14ac:dyDescent="0.15">
      <c r="A133" s="30">
        <v>9</v>
      </c>
      <c r="B133" s="31" t="s">
        <v>5472</v>
      </c>
      <c r="C133" s="31">
        <v>2</v>
      </c>
      <c r="D133" s="31" t="s">
        <v>5744</v>
      </c>
      <c r="E133" s="31">
        <v>1</v>
      </c>
      <c r="F133" s="31" t="s">
        <v>5743</v>
      </c>
      <c r="G133" s="31">
        <v>1</v>
      </c>
      <c r="H133" s="31" t="s">
        <v>5743</v>
      </c>
      <c r="I133" s="31">
        <v>51</v>
      </c>
      <c r="J133" s="31" t="s">
        <v>5760</v>
      </c>
      <c r="K133" s="112"/>
      <c r="L133" s="112"/>
      <c r="M133" s="81"/>
      <c r="N133" s="32" t="s">
        <v>5763</v>
      </c>
      <c r="O133" s="112">
        <v>23483000</v>
      </c>
      <c r="P133" s="81" t="s">
        <v>5751</v>
      </c>
      <c r="Q133" s="113">
        <v>5</v>
      </c>
      <c r="R133" s="39" t="s">
        <v>862</v>
      </c>
    </row>
    <row r="134" spans="1:18" ht="18" customHeight="1" x14ac:dyDescent="0.15">
      <c r="A134" s="30">
        <v>9</v>
      </c>
      <c r="B134" s="31" t="s">
        <v>5472</v>
      </c>
      <c r="C134" s="31">
        <v>2</v>
      </c>
      <c r="D134" s="31" t="s">
        <v>5744</v>
      </c>
      <c r="E134" s="31">
        <v>1</v>
      </c>
      <c r="F134" s="31" t="s">
        <v>5743</v>
      </c>
      <c r="G134" s="31">
        <v>1</v>
      </c>
      <c r="H134" s="31" t="s">
        <v>5743</v>
      </c>
      <c r="I134" s="31">
        <v>51</v>
      </c>
      <c r="J134" s="31" t="s">
        <v>5760</v>
      </c>
      <c r="K134" s="112"/>
      <c r="L134" s="112"/>
      <c r="M134" s="81"/>
      <c r="N134" s="32"/>
      <c r="O134" s="112"/>
      <c r="P134" s="81" t="s">
        <v>5688</v>
      </c>
      <c r="Q134" s="113">
        <v>6610</v>
      </c>
      <c r="R134" s="39" t="s">
        <v>862</v>
      </c>
    </row>
    <row r="135" spans="1:18" ht="18" customHeight="1" x14ac:dyDescent="0.15">
      <c r="A135" s="30">
        <v>9</v>
      </c>
      <c r="B135" s="31" t="s">
        <v>5472</v>
      </c>
      <c r="C135" s="31">
        <v>2</v>
      </c>
      <c r="D135" s="31" t="s">
        <v>5744</v>
      </c>
      <c r="E135" s="31">
        <v>1</v>
      </c>
      <c r="F135" s="31" t="s">
        <v>5743</v>
      </c>
      <c r="G135" s="32">
        <v>3</v>
      </c>
      <c r="H135" s="32" t="s">
        <v>5764</v>
      </c>
      <c r="I135" s="32"/>
      <c r="J135" s="32"/>
      <c r="K135" s="112"/>
      <c r="L135" s="112"/>
      <c r="M135" s="81"/>
      <c r="N135" s="32"/>
      <c r="O135" s="112"/>
      <c r="P135" s="81"/>
      <c r="Q135" s="113"/>
      <c r="R135" s="39" t="s">
        <v>862</v>
      </c>
    </row>
    <row r="136" spans="1:18" ht="18" customHeight="1" x14ac:dyDescent="0.15">
      <c r="A136" s="30">
        <v>9</v>
      </c>
      <c r="B136" s="31" t="s">
        <v>5472</v>
      </c>
      <c r="C136" s="31">
        <v>2</v>
      </c>
      <c r="D136" s="31" t="s">
        <v>5744</v>
      </c>
      <c r="E136" s="31">
        <v>1</v>
      </c>
      <c r="F136" s="31" t="s">
        <v>5743</v>
      </c>
      <c r="G136" s="31">
        <v>3</v>
      </c>
      <c r="H136" s="31" t="s">
        <v>5764</v>
      </c>
      <c r="I136" s="32">
        <v>1</v>
      </c>
      <c r="J136" s="32" t="s">
        <v>5764</v>
      </c>
      <c r="K136" s="112">
        <v>0</v>
      </c>
      <c r="L136" s="112">
        <v>100000</v>
      </c>
      <c r="M136" s="98">
        <f>K136-L136</f>
        <v>-100000</v>
      </c>
      <c r="N136" s="32"/>
      <c r="O136" s="112"/>
      <c r="P136" s="81"/>
      <c r="Q136" s="113"/>
      <c r="R136" s="39" t="s">
        <v>862</v>
      </c>
    </row>
    <row r="137" spans="1:18" ht="18" customHeight="1" x14ac:dyDescent="0.15">
      <c r="A137" s="24">
        <v>10</v>
      </c>
      <c r="B137" s="25" t="s">
        <v>5494</v>
      </c>
      <c r="C137" s="25"/>
      <c r="D137" s="25"/>
      <c r="E137" s="26"/>
      <c r="F137" s="25"/>
      <c r="G137" s="26"/>
      <c r="H137" s="25"/>
      <c r="I137" s="26"/>
      <c r="J137" s="26"/>
      <c r="K137" s="114">
        <f>IF(C137="",SUMIFS($K138:$K$6024,$A138:$A$6024,A137,$E138:$E$6024,""),IF(E137="",SUMIFS($K138:$K$6024,$A138:$A$6024,A137,$C138:$C$6024,C137,$G138:$G$6024,""),IF(G137="",SUMIFS($K138:$K$6024,$A138:$A$6024,A137,$C138:$C$6024,C137,$E138:$E$6024,E137),0)))</f>
        <v>2</v>
      </c>
      <c r="L137" s="114">
        <f>IF(C137="",SUMIFS($L138:$L$6024,$A138:$A$6024,A137,$E138:$E$6024,""),IF(E137="",SUMIFS($L138:$L$6024,$A138:$A$6024,A137,$C138:$C$6024,C137,$G138:$G$6024,""),IF(G137="",SUMIFS($L138:$L$6024,$A138:$A$6024,A137,$C138:$C$6024,C137,$E138:$E$6024,E137),0)))</f>
        <v>2</v>
      </c>
      <c r="M137" s="27">
        <f t="shared" ref="M137:M139" si="14">K137-L137</f>
        <v>0</v>
      </c>
      <c r="N137" s="56"/>
      <c r="O137" s="28"/>
      <c r="P137" s="28"/>
      <c r="Q137" s="114">
        <f>IF(C137="",SUMIFS($Q$3:$Q$5572,$A$3:$A$5572,A137,$C$3:$C$5572,"&gt;0",$E$3:$E$5572,""),IF(E137="",SUMIFS($Q$3:$Q$5572,$A$3:$A$5572,A137,$C$3:$C$5572,C137,$E$3:$E$5572,"&gt;0",$G$3:$G$5572,""),IF(G137="",SUMIFS($Q$3:$Q$5572,$A$3:$A$5572,A137,$C$3:$C$5572,C137,$E$3:$E$5572,E137,$G$3:$G$5572,"&gt;0"))))</f>
        <v>0</v>
      </c>
      <c r="R137" s="115"/>
    </row>
    <row r="138" spans="1:18" ht="18" customHeight="1" x14ac:dyDescent="0.15">
      <c r="A138" s="13">
        <v>10</v>
      </c>
      <c r="B138" s="14" t="s">
        <v>5494</v>
      </c>
      <c r="C138" s="15">
        <v>1</v>
      </c>
      <c r="D138" s="15" t="s">
        <v>5494</v>
      </c>
      <c r="E138" s="16"/>
      <c r="F138" s="15"/>
      <c r="G138" s="16"/>
      <c r="H138" s="15"/>
      <c r="I138" s="16"/>
      <c r="J138" s="16"/>
      <c r="K138" s="108">
        <f>IF(C138="",SUMIFS($K139:$K$6024,$A139:$A$6024,A138,$E139:$E$6024,""),IF(E138="",SUMIFS($K139:$K$6024,$A139:$A$6024,A138,$C139:$C$6024,C138,$G139:$G$6024,""),IF(G138="",SUMIFS($K139:$K$6024,$A139:$A$6024,A138,$C139:$C$6024,C138,$E139:$E$6024,E138),0)))</f>
        <v>2</v>
      </c>
      <c r="L138" s="108">
        <f>IF(C138="",SUMIFS($L139:$L$6024,$A139:$A$6024,A138,$E139:$E$6024,""),IF(E138="",SUMIFS($L139:$L$6024,$A139:$A$6024,A138,$C139:$C$6024,C138,$G139:$G$6024,""),IF(G138="",SUMIFS($L139:$L$6024,$A139:$A$6024,A138,$C139:$C$6024,C138,$E139:$E$6024,E138),0)))</f>
        <v>2</v>
      </c>
      <c r="M138" s="17">
        <f t="shared" si="14"/>
        <v>0</v>
      </c>
      <c r="N138" s="58"/>
      <c r="O138" s="18"/>
      <c r="P138" s="18"/>
      <c r="Q138" s="108">
        <f>IF(C138="",SUMIFS($Q$3:$Q$5572,$A$3:$A$5572,A138,$C$3:$C$5572,"&gt;0",$E$3:$E$5572,""),IF(E138="",SUMIFS($Q$3:$Q$5572,$A$3:$A$5572,A138,$C$3:$C$5572,C138,$E$3:$E$5572,"&gt;0",$G$3:$G$5572,""),IF(G138="",SUMIFS($Q$3:$Q$5572,$A$3:$A$5572,A138,$C$3:$C$5572,C138,$E$3:$E$5572,E138,$G$3:$G$5572,"&gt;0"))))</f>
        <v>0</v>
      </c>
      <c r="R138" s="109"/>
    </row>
    <row r="139" spans="1:18" ht="18" customHeight="1" x14ac:dyDescent="0.15">
      <c r="A139" s="13">
        <v>10</v>
      </c>
      <c r="B139" s="14" t="s">
        <v>5494</v>
      </c>
      <c r="C139" s="19">
        <v>1</v>
      </c>
      <c r="D139" s="14" t="s">
        <v>5494</v>
      </c>
      <c r="E139" s="20">
        <v>1</v>
      </c>
      <c r="F139" s="21" t="s">
        <v>5494</v>
      </c>
      <c r="G139" s="20"/>
      <c r="H139" s="21"/>
      <c r="I139" s="20"/>
      <c r="J139" s="20"/>
      <c r="K139" s="110">
        <f>IF(C139="",SUMIFS($K140:$K$6024,$A140:$A$6024,A139,$E140:$E$6024,""),IF(E139="",SUMIFS($K140:$K$6024,$A140:$A$6024,A139,$C140:$C$6024,C139,$G140:$G$6024,""),IF(G139="",SUMIFS($K140:$K$6024,$A140:$A$6024,A139,$C140:$C$6024,C139,$E140:$E$6024,E139),0)))</f>
        <v>2</v>
      </c>
      <c r="L139" s="110">
        <f>IF(C139="",SUMIFS($L140:$L$6024,$A140:$A$6024,A139,$E140:$E$6024,""),IF(E139="",SUMIFS($L140:$L$6024,$A140:$A$6024,A139,$C140:$C$6024,C139,$G140:$G$6024,""),IF(G139="",SUMIFS($L140:$L$6024,$A140:$A$6024,A139,$C140:$C$6024,C139,$E140:$E$6024,E139),0)))</f>
        <v>2</v>
      </c>
      <c r="M139" s="22">
        <f t="shared" si="14"/>
        <v>0</v>
      </c>
      <c r="N139" s="77"/>
      <c r="O139" s="60"/>
      <c r="P139" s="60"/>
      <c r="Q139" s="110">
        <f>IF(C139="",SUMIFS($Q$3:$Q$5572,$A$3:$A$5572,A139,$C$3:$C$5572,"&gt;0",$E$3:$E$5572,""),IF(E139="",SUMIFS($Q$3:$Q$5572,$A$3:$A$5572,A139,$C$3:$C$5572,C139,$E$3:$E$5572,"&gt;0",$G$3:$G$5572,""),IF(G139="",SUMIFS($Q$3:$Q$5572,$A$3:$A$5572,A139,$C$3:$C$5572,C139,$E$3:$E$5572,E139,$G$3:$G$5572,"&gt;0"))))</f>
        <v>0</v>
      </c>
      <c r="R139" s="111" t="s">
        <v>862</v>
      </c>
    </row>
    <row r="140" spans="1:18" ht="18" customHeight="1" x14ac:dyDescent="0.15">
      <c r="A140" s="30">
        <v>10</v>
      </c>
      <c r="B140" s="31" t="s">
        <v>5494</v>
      </c>
      <c r="C140" s="31">
        <v>1</v>
      </c>
      <c r="D140" s="31" t="s">
        <v>5494</v>
      </c>
      <c r="E140" s="31">
        <v>1</v>
      </c>
      <c r="F140" s="31" t="s">
        <v>5494</v>
      </c>
      <c r="G140" s="32">
        <v>1</v>
      </c>
      <c r="H140" s="32" t="s">
        <v>5494</v>
      </c>
      <c r="I140" s="32"/>
      <c r="J140" s="32"/>
      <c r="K140" s="112"/>
      <c r="L140" s="112"/>
      <c r="M140" s="81"/>
      <c r="N140" s="32"/>
      <c r="O140" s="112"/>
      <c r="P140" s="81"/>
      <c r="Q140" s="113"/>
      <c r="R140" s="39" t="s">
        <v>862</v>
      </c>
    </row>
    <row r="141" spans="1:18" ht="18" customHeight="1" x14ac:dyDescent="0.15">
      <c r="A141" s="30">
        <v>10</v>
      </c>
      <c r="B141" s="31" t="s">
        <v>5494</v>
      </c>
      <c r="C141" s="31">
        <v>1</v>
      </c>
      <c r="D141" s="31" t="s">
        <v>5494</v>
      </c>
      <c r="E141" s="31">
        <v>1</v>
      </c>
      <c r="F141" s="31" t="s">
        <v>5494</v>
      </c>
      <c r="G141" s="31">
        <v>1</v>
      </c>
      <c r="H141" s="31" t="s">
        <v>5494</v>
      </c>
      <c r="I141" s="32">
        <v>1</v>
      </c>
      <c r="J141" s="32" t="s">
        <v>5765</v>
      </c>
      <c r="K141" s="112">
        <v>1</v>
      </c>
      <c r="L141" s="112">
        <v>1</v>
      </c>
      <c r="M141" s="98">
        <f t="shared" ref="M141:M145" si="15">K141-L141</f>
        <v>0</v>
      </c>
      <c r="N141" s="32" t="s">
        <v>59</v>
      </c>
      <c r="O141" s="112">
        <v>1000</v>
      </c>
      <c r="P141" s="81"/>
      <c r="Q141" s="113"/>
      <c r="R141" s="39" t="s">
        <v>862</v>
      </c>
    </row>
    <row r="142" spans="1:18" ht="18" customHeight="1" x14ac:dyDescent="0.15">
      <c r="A142" s="30">
        <v>10</v>
      </c>
      <c r="B142" s="31" t="s">
        <v>5494</v>
      </c>
      <c r="C142" s="31">
        <v>1</v>
      </c>
      <c r="D142" s="31" t="s">
        <v>5494</v>
      </c>
      <c r="E142" s="31">
        <v>1</v>
      </c>
      <c r="F142" s="31" t="s">
        <v>5494</v>
      </c>
      <c r="G142" s="31">
        <v>1</v>
      </c>
      <c r="H142" s="31" t="s">
        <v>5494</v>
      </c>
      <c r="I142" s="32">
        <v>2</v>
      </c>
      <c r="J142" s="32" t="s">
        <v>5766</v>
      </c>
      <c r="K142" s="112">
        <v>1</v>
      </c>
      <c r="L142" s="112">
        <v>1</v>
      </c>
      <c r="M142" s="98">
        <f t="shared" si="15"/>
        <v>0</v>
      </c>
      <c r="N142" s="32" t="s">
        <v>59</v>
      </c>
      <c r="O142" s="112">
        <v>1000</v>
      </c>
      <c r="P142" s="81"/>
      <c r="Q142" s="113"/>
      <c r="R142" s="39" t="s">
        <v>862</v>
      </c>
    </row>
    <row r="143" spans="1:18" ht="18" customHeight="1" x14ac:dyDescent="0.15">
      <c r="A143" s="24">
        <v>11</v>
      </c>
      <c r="B143" s="25" t="s">
        <v>5501</v>
      </c>
      <c r="C143" s="25"/>
      <c r="D143" s="25"/>
      <c r="E143" s="26"/>
      <c r="F143" s="25"/>
      <c r="G143" s="26"/>
      <c r="H143" s="25"/>
      <c r="I143" s="26"/>
      <c r="J143" s="26"/>
      <c r="K143" s="114">
        <f>IF(C143="",SUMIFS($K144:$K$6024,$A144:$A$6024,A143,$E144:$E$6024,""),IF(E143="",SUMIFS($K144:$K$6024,$A144:$A$6024,A143,$C144:$C$6024,C143,$G144:$G$6024,""),IF(G143="",SUMIFS($K144:$K$6024,$A144:$A$6024,A143,$C144:$C$6024,C143,$E144:$E$6024,E143),0)))</f>
        <v>1507</v>
      </c>
      <c r="L143" s="114">
        <f>IF(C143="",SUMIFS($L144:$L$6024,$A144:$A$6024,A143,$E144:$E$6024,""),IF(E143="",SUMIFS($L144:$L$6024,$A144:$A$6024,A143,$C144:$C$6024,C143,$G144:$G$6024,""),IF(G143="",SUMIFS($L144:$L$6024,$A144:$A$6024,A143,$C144:$C$6024,C143,$E144:$E$6024,E143),0)))</f>
        <v>1507</v>
      </c>
      <c r="M143" s="27">
        <f t="shared" si="15"/>
        <v>0</v>
      </c>
      <c r="N143" s="56"/>
      <c r="O143" s="28"/>
      <c r="P143" s="28"/>
      <c r="Q143" s="114">
        <f>IF(C143="",SUMIFS($Q$3:$Q$5572,$A$3:$A$5572,A143,$C$3:$C$5572,"&gt;0",$E$3:$E$5572,""),IF(E143="",SUMIFS($Q$3:$Q$5572,$A$3:$A$5572,A143,$C$3:$C$5572,C143,$E$3:$E$5572,"&gt;0",$G$3:$G$5572,""),IF(G143="",SUMIFS($Q$3:$Q$5572,$A$3:$A$5572,A143,$C$3:$C$5572,C143,$E$3:$E$5572,E143,$G$3:$G$5572,"&gt;0"))))</f>
        <v>5</v>
      </c>
      <c r="R143" s="115"/>
    </row>
    <row r="144" spans="1:18" ht="18" customHeight="1" x14ac:dyDescent="0.15">
      <c r="A144" s="13">
        <v>11</v>
      </c>
      <c r="B144" s="14" t="s">
        <v>5501</v>
      </c>
      <c r="C144" s="15">
        <v>1</v>
      </c>
      <c r="D144" s="15" t="s">
        <v>5502</v>
      </c>
      <c r="E144" s="16"/>
      <c r="F144" s="15"/>
      <c r="G144" s="16"/>
      <c r="H144" s="15"/>
      <c r="I144" s="16"/>
      <c r="J144" s="16"/>
      <c r="K144" s="108">
        <f>IF(C144="",SUMIFS($K145:$K$6024,$A145:$A$6024,A144,$E145:$E$6024,""),IF(E144="",SUMIFS($K145:$K$6024,$A145:$A$6024,A144,$C145:$C$6024,C144,$G145:$G$6024,""),IF(G144="",SUMIFS($K145:$K$6024,$A145:$A$6024,A144,$C145:$C$6024,C144,$E145:$E$6024,E144),0)))</f>
        <v>1501</v>
      </c>
      <c r="L144" s="108">
        <f>IF(C144="",SUMIFS($L145:$L$6024,$A145:$A$6024,A144,$E145:$E$6024,""),IF(E144="",SUMIFS($L145:$L$6024,$A145:$A$6024,A144,$C145:$C$6024,C144,$G145:$G$6024,""),IF(G144="",SUMIFS($L145:$L$6024,$A145:$A$6024,A144,$C145:$C$6024,C144,$E145:$E$6024,E144),0)))</f>
        <v>1501</v>
      </c>
      <c r="M144" s="17">
        <f t="shared" si="15"/>
        <v>0</v>
      </c>
      <c r="N144" s="58"/>
      <c r="O144" s="18"/>
      <c r="P144" s="18"/>
      <c r="Q144" s="108">
        <f>IF(C144="",SUMIFS($Q$3:$Q$5572,$A$3:$A$5572,A144,$C$3:$C$5572,"&gt;0",$E$3:$E$5572,""),IF(E144="",SUMIFS($Q$3:$Q$5572,$A$3:$A$5572,A144,$C$3:$C$5572,C144,$E$3:$E$5572,"&gt;0",$G$3:$G$5572,""),IF(G144="",SUMIFS($Q$3:$Q$5572,$A$3:$A$5572,A144,$C$3:$C$5572,C144,$E$3:$E$5572,E144,$G$3:$G$5572,"&gt;0"))))</f>
        <v>0</v>
      </c>
      <c r="R144" s="109"/>
    </row>
    <row r="145" spans="1:18" ht="18" customHeight="1" x14ac:dyDescent="0.15">
      <c r="A145" s="13">
        <v>11</v>
      </c>
      <c r="B145" s="14" t="s">
        <v>5501</v>
      </c>
      <c r="C145" s="19">
        <v>1</v>
      </c>
      <c r="D145" s="14" t="s">
        <v>5502</v>
      </c>
      <c r="E145" s="20">
        <v>1</v>
      </c>
      <c r="F145" s="21" t="s">
        <v>5767</v>
      </c>
      <c r="G145" s="20"/>
      <c r="H145" s="21"/>
      <c r="I145" s="20"/>
      <c r="J145" s="20"/>
      <c r="K145" s="110">
        <f>IF(C145="",SUMIFS($K146:$K$6024,$A146:$A$6024,A145,$E146:$E$6024,""),IF(E145="",SUMIFS($K146:$K$6024,$A146:$A$6024,A145,$C146:$C$6024,C145,$G146:$G$6024,""),IF(G145="",SUMIFS($K146:$K$6024,$A146:$A$6024,A145,$C146:$C$6024,C145,$E146:$E$6024,E145),0)))</f>
        <v>1500</v>
      </c>
      <c r="L145" s="110">
        <f>IF(C145="",SUMIFS($L146:$L$6024,$A146:$A$6024,A145,$E146:$E$6024,""),IF(E145="",SUMIFS($L146:$L$6024,$A146:$A$6024,A145,$C146:$C$6024,C145,$G146:$G$6024,""),IF(G145="",SUMIFS($L146:$L$6024,$A146:$A$6024,A145,$C146:$C$6024,C145,$E146:$E$6024,E145),0)))</f>
        <v>1500</v>
      </c>
      <c r="M145" s="22">
        <f t="shared" si="15"/>
        <v>0</v>
      </c>
      <c r="N145" s="77"/>
      <c r="O145" s="60"/>
      <c r="P145" s="60"/>
      <c r="Q145" s="110">
        <f>IF(C145="",SUMIFS($Q$3:$Q$5572,$A$3:$A$5572,A145,$C$3:$C$5572,"&gt;0",$E$3:$E$5572,""),IF(E145="",SUMIFS($Q$3:$Q$5572,$A$3:$A$5572,A145,$C$3:$C$5572,C145,$E$3:$E$5572,"&gt;0",$G$3:$G$5572,""),IF(G145="",SUMIFS($Q$3:$Q$5572,$A$3:$A$5572,A145,$C$3:$C$5572,C145,$E$3:$E$5572,E145,$G$3:$G$5572,"&gt;0"))))</f>
        <v>0</v>
      </c>
      <c r="R145" s="111" t="s">
        <v>862</v>
      </c>
    </row>
    <row r="146" spans="1:18" ht="18" customHeight="1" x14ac:dyDescent="0.15">
      <c r="A146" s="30">
        <v>11</v>
      </c>
      <c r="B146" s="31" t="s">
        <v>5501</v>
      </c>
      <c r="C146" s="31">
        <v>1</v>
      </c>
      <c r="D146" s="31" t="s">
        <v>5502</v>
      </c>
      <c r="E146" s="31">
        <v>1</v>
      </c>
      <c r="F146" s="31" t="s">
        <v>5767</v>
      </c>
      <c r="G146" s="32">
        <v>1</v>
      </c>
      <c r="H146" s="32" t="s">
        <v>5768</v>
      </c>
      <c r="I146" s="32"/>
      <c r="J146" s="32"/>
      <c r="K146" s="112"/>
      <c r="L146" s="112"/>
      <c r="M146" s="81"/>
      <c r="N146" s="32"/>
      <c r="O146" s="112"/>
      <c r="P146" s="81"/>
      <c r="Q146" s="113"/>
      <c r="R146" s="39" t="s">
        <v>862</v>
      </c>
    </row>
    <row r="147" spans="1:18" ht="18" customHeight="1" x14ac:dyDescent="0.15">
      <c r="A147" s="30">
        <v>11</v>
      </c>
      <c r="B147" s="31" t="s">
        <v>5501</v>
      </c>
      <c r="C147" s="31">
        <v>1</v>
      </c>
      <c r="D147" s="31" t="s">
        <v>5502</v>
      </c>
      <c r="E147" s="31">
        <v>1</v>
      </c>
      <c r="F147" s="31" t="s">
        <v>5767</v>
      </c>
      <c r="G147" s="31">
        <v>1</v>
      </c>
      <c r="H147" s="31" t="s">
        <v>5768</v>
      </c>
      <c r="I147" s="32">
        <v>1</v>
      </c>
      <c r="J147" s="32" t="s">
        <v>5768</v>
      </c>
      <c r="K147" s="112">
        <v>1500</v>
      </c>
      <c r="L147" s="112">
        <v>1500</v>
      </c>
      <c r="M147" s="98">
        <f>K147-L147</f>
        <v>0</v>
      </c>
      <c r="N147" s="32" t="s">
        <v>5769</v>
      </c>
      <c r="O147" s="112">
        <v>1500000</v>
      </c>
      <c r="P147" s="81"/>
      <c r="Q147" s="113"/>
      <c r="R147" s="39" t="s">
        <v>862</v>
      </c>
    </row>
    <row r="148" spans="1:18" ht="18" customHeight="1" x14ac:dyDescent="0.15">
      <c r="A148" s="13">
        <v>11</v>
      </c>
      <c r="B148" s="14" t="s">
        <v>5501</v>
      </c>
      <c r="C148" s="19">
        <v>1</v>
      </c>
      <c r="D148" s="14" t="s">
        <v>5502</v>
      </c>
      <c r="E148" s="20">
        <v>2</v>
      </c>
      <c r="F148" s="21" t="s">
        <v>5770</v>
      </c>
      <c r="G148" s="20"/>
      <c r="H148" s="21"/>
      <c r="I148" s="20"/>
      <c r="J148" s="20"/>
      <c r="K148" s="110">
        <f>IF(C148="",SUMIFS($K149:$K$6024,$A149:$A$6024,A148,$E149:$E$6024,""),IF(E148="",SUMIFS($K149:$K$6024,$A149:$A$6024,A148,$C149:$C$6024,C148,$G149:$G$6024,""),IF(G148="",SUMIFS($K149:$K$6024,$A149:$A$6024,A148,$C149:$C$6024,C148,$E149:$E$6024,E148),0)))</f>
        <v>1</v>
      </c>
      <c r="L148" s="110">
        <f>IF(C148="",SUMIFS($L149:$L$6024,$A149:$A$6024,A148,$E149:$E$6024,""),IF(E148="",SUMIFS($L149:$L$6024,$A149:$A$6024,A148,$C149:$C$6024,C148,$G149:$G$6024,""),IF(G148="",SUMIFS($L149:$L$6024,$A149:$A$6024,A148,$C149:$C$6024,C148,$E149:$E$6024,E148),0)))</f>
        <v>1</v>
      </c>
      <c r="M148" s="22">
        <f>K148-L148</f>
        <v>0</v>
      </c>
      <c r="N148" s="77"/>
      <c r="O148" s="60"/>
      <c r="P148" s="60"/>
      <c r="Q148" s="110">
        <f>IF(C148="",SUMIFS($Q$3:$Q$5572,$A$3:$A$5572,A148,$C$3:$C$5572,"&gt;0",$E$3:$E$5572,""),IF(E148="",SUMIFS($Q$3:$Q$5572,$A$3:$A$5572,A148,$C$3:$C$5572,C148,$E$3:$E$5572,"&gt;0",$G$3:$G$5572,""),IF(G148="",SUMIFS($Q$3:$Q$5572,$A$3:$A$5572,A148,$C$3:$C$5572,C148,$E$3:$E$5572,E148,$G$3:$G$5572,"&gt;0"))))</f>
        <v>0</v>
      </c>
      <c r="R148" s="111" t="s">
        <v>862</v>
      </c>
    </row>
    <row r="149" spans="1:18" ht="18" customHeight="1" x14ac:dyDescent="0.15">
      <c r="A149" s="30">
        <v>11</v>
      </c>
      <c r="B149" s="31" t="s">
        <v>5501</v>
      </c>
      <c r="C149" s="31">
        <v>1</v>
      </c>
      <c r="D149" s="31" t="s">
        <v>5502</v>
      </c>
      <c r="E149" s="31">
        <v>2</v>
      </c>
      <c r="F149" s="31" t="s">
        <v>5770</v>
      </c>
      <c r="G149" s="32">
        <v>1</v>
      </c>
      <c r="H149" s="32" t="s">
        <v>5768</v>
      </c>
      <c r="I149" s="32"/>
      <c r="J149" s="32"/>
      <c r="K149" s="112"/>
      <c r="L149" s="112"/>
      <c r="M149" s="81"/>
      <c r="N149" s="32"/>
      <c r="O149" s="112"/>
      <c r="P149" s="81"/>
      <c r="Q149" s="113"/>
      <c r="R149" s="39" t="s">
        <v>862</v>
      </c>
    </row>
    <row r="150" spans="1:18" ht="18" customHeight="1" x14ac:dyDescent="0.15">
      <c r="A150" s="30">
        <v>11</v>
      </c>
      <c r="B150" s="31" t="s">
        <v>5501</v>
      </c>
      <c r="C150" s="31">
        <v>1</v>
      </c>
      <c r="D150" s="31" t="s">
        <v>5502</v>
      </c>
      <c r="E150" s="31">
        <v>2</v>
      </c>
      <c r="F150" s="31" t="s">
        <v>5770</v>
      </c>
      <c r="G150" s="31">
        <v>1</v>
      </c>
      <c r="H150" s="31" t="s">
        <v>5768</v>
      </c>
      <c r="I150" s="32">
        <v>1</v>
      </c>
      <c r="J150" s="32" t="s">
        <v>5768</v>
      </c>
      <c r="K150" s="112">
        <v>1</v>
      </c>
      <c r="L150" s="112">
        <v>1</v>
      </c>
      <c r="M150" s="98">
        <f>K150-L150</f>
        <v>0</v>
      </c>
      <c r="N150" s="32" t="s">
        <v>59</v>
      </c>
      <c r="O150" s="112">
        <v>1000</v>
      </c>
      <c r="P150" s="81"/>
      <c r="Q150" s="113"/>
      <c r="R150" s="39" t="s">
        <v>862</v>
      </c>
    </row>
    <row r="151" spans="1:18" ht="18" customHeight="1" x14ac:dyDescent="0.15">
      <c r="A151" s="13">
        <v>11</v>
      </c>
      <c r="B151" s="14" t="s">
        <v>5501</v>
      </c>
      <c r="C151" s="15">
        <v>2</v>
      </c>
      <c r="D151" s="15" t="s">
        <v>5505</v>
      </c>
      <c r="E151" s="16"/>
      <c r="F151" s="15"/>
      <c r="G151" s="16"/>
      <c r="H151" s="15"/>
      <c r="I151" s="16"/>
      <c r="J151" s="16"/>
      <c r="K151" s="108">
        <f>IF(C151="",SUMIFS($K152:$K$6024,$A152:$A$6024,A151,$E152:$E$6024,""),IF(E151="",SUMIFS($K152:$K$6024,$A152:$A$6024,A151,$C152:$C$6024,C151,$G152:$G$6024,""),IF(G151="",SUMIFS($K152:$K$6024,$A152:$A$6024,A151,$C152:$C$6024,C151,$E152:$E$6024,E151),0)))</f>
        <v>1</v>
      </c>
      <c r="L151" s="108">
        <f>IF(C151="",SUMIFS($L152:$L$6024,$A152:$A$6024,A151,$E152:$E$6024,""),IF(E151="",SUMIFS($L152:$L$6024,$A152:$A$6024,A151,$C152:$C$6024,C151,$G152:$G$6024,""),IF(G151="",SUMIFS($L152:$L$6024,$A152:$A$6024,A151,$C152:$C$6024,C151,$E152:$E$6024,E151),0)))</f>
        <v>1</v>
      </c>
      <c r="M151" s="17">
        <f t="shared" ref="M151:M152" si="16">K151-L151</f>
        <v>0</v>
      </c>
      <c r="N151" s="58"/>
      <c r="O151" s="18"/>
      <c r="P151" s="18"/>
      <c r="Q151" s="108">
        <f>IF(C151="",SUMIFS($Q$3:$Q$5572,$A$3:$A$5572,A151,$C$3:$C$5572,"&gt;0",$E$3:$E$5572,""),IF(E151="",SUMIFS($Q$3:$Q$5572,$A$3:$A$5572,A151,$C$3:$C$5572,C151,$E$3:$E$5572,"&gt;0",$G$3:$G$5572,""),IF(G151="",SUMIFS($Q$3:$Q$5572,$A$3:$A$5572,A151,$C$3:$C$5572,C151,$E$3:$E$5572,E151,$G$3:$G$5572,"&gt;0"))))</f>
        <v>0</v>
      </c>
      <c r="R151" s="109"/>
    </row>
    <row r="152" spans="1:18" ht="18" customHeight="1" x14ac:dyDescent="0.15">
      <c r="A152" s="13">
        <v>11</v>
      </c>
      <c r="B152" s="14" t="s">
        <v>5501</v>
      </c>
      <c r="C152" s="19">
        <v>2</v>
      </c>
      <c r="D152" s="14" t="s">
        <v>5505</v>
      </c>
      <c r="E152" s="20">
        <v>1</v>
      </c>
      <c r="F152" s="21" t="s">
        <v>5505</v>
      </c>
      <c r="G152" s="20"/>
      <c r="H152" s="21"/>
      <c r="I152" s="20"/>
      <c r="J152" s="20"/>
      <c r="K152" s="110">
        <f>IF(C152="",SUMIFS($K153:$K$6024,$A153:$A$6024,A152,$E153:$E$6024,""),IF(E152="",SUMIFS($K153:$K$6024,$A153:$A$6024,A152,$C153:$C$6024,C152,$G153:$G$6024,""),IF(G152="",SUMIFS($K153:$K$6024,$A153:$A$6024,A152,$C153:$C$6024,C152,$E153:$E$6024,E152),0)))</f>
        <v>1</v>
      </c>
      <c r="L152" s="110">
        <f>IF(C152="",SUMIFS($L153:$L$6024,$A153:$A$6024,A152,$E153:$E$6024,""),IF(E152="",SUMIFS($L153:$L$6024,$A153:$A$6024,A152,$C153:$C$6024,C152,$G153:$G$6024,""),IF(G152="",SUMIFS($L153:$L$6024,$A153:$A$6024,A152,$C153:$C$6024,C152,$E153:$E$6024,E152),0)))</f>
        <v>1</v>
      </c>
      <c r="M152" s="22">
        <f t="shared" si="16"/>
        <v>0</v>
      </c>
      <c r="N152" s="77"/>
      <c r="O152" s="60"/>
      <c r="P152" s="60"/>
      <c r="Q152" s="110">
        <f>IF(C152="",SUMIFS($Q$3:$Q$5572,$A$3:$A$5572,A152,$C$3:$C$5572,"&gt;0",$E$3:$E$5572,""),IF(E152="",SUMIFS($Q$3:$Q$5572,$A$3:$A$5572,A152,$C$3:$C$5572,C152,$E$3:$E$5572,"&gt;0",$G$3:$G$5572,""),IF(G152="",SUMIFS($Q$3:$Q$5572,$A$3:$A$5572,A152,$C$3:$C$5572,C152,$E$3:$E$5572,E152,$G$3:$G$5572,"&gt;0"))))</f>
        <v>0</v>
      </c>
      <c r="R152" s="111" t="s">
        <v>862</v>
      </c>
    </row>
    <row r="153" spans="1:18" ht="18" customHeight="1" x14ac:dyDescent="0.15">
      <c r="A153" s="30">
        <v>11</v>
      </c>
      <c r="B153" s="31" t="s">
        <v>5501</v>
      </c>
      <c r="C153" s="31">
        <v>2</v>
      </c>
      <c r="D153" s="31" t="s">
        <v>5505</v>
      </c>
      <c r="E153" s="31">
        <v>1</v>
      </c>
      <c r="F153" s="31" t="s">
        <v>5505</v>
      </c>
      <c r="G153" s="32">
        <v>1</v>
      </c>
      <c r="H153" s="32" t="s">
        <v>5505</v>
      </c>
      <c r="I153" s="32"/>
      <c r="J153" s="32"/>
      <c r="K153" s="112"/>
      <c r="L153" s="112"/>
      <c r="M153" s="81"/>
      <c r="N153" s="32"/>
      <c r="O153" s="112"/>
      <c r="P153" s="81"/>
      <c r="Q153" s="113"/>
      <c r="R153" s="39" t="s">
        <v>862</v>
      </c>
    </row>
    <row r="154" spans="1:18" ht="18" customHeight="1" x14ac:dyDescent="0.15">
      <c r="A154" s="30">
        <v>11</v>
      </c>
      <c r="B154" s="31" t="s">
        <v>5501</v>
      </c>
      <c r="C154" s="31">
        <v>2</v>
      </c>
      <c r="D154" s="31" t="s">
        <v>5505</v>
      </c>
      <c r="E154" s="31">
        <v>1</v>
      </c>
      <c r="F154" s="31" t="s">
        <v>5505</v>
      </c>
      <c r="G154" s="31">
        <v>1</v>
      </c>
      <c r="H154" s="31" t="s">
        <v>5505</v>
      </c>
      <c r="I154" s="32">
        <v>1</v>
      </c>
      <c r="J154" s="32" t="s">
        <v>5506</v>
      </c>
      <c r="K154" s="112">
        <v>1</v>
      </c>
      <c r="L154" s="112">
        <v>1</v>
      </c>
      <c r="M154" s="98">
        <f>K154-L154</f>
        <v>0</v>
      </c>
      <c r="N154" s="32" t="s">
        <v>59</v>
      </c>
      <c r="O154" s="112">
        <v>1000</v>
      </c>
      <c r="P154" s="81"/>
      <c r="Q154" s="113"/>
      <c r="R154" s="39" t="s">
        <v>862</v>
      </c>
    </row>
    <row r="155" spans="1:18" ht="18" customHeight="1" x14ac:dyDescent="0.15">
      <c r="A155" s="13">
        <v>11</v>
      </c>
      <c r="B155" s="14" t="s">
        <v>5501</v>
      </c>
      <c r="C155" s="15">
        <v>3</v>
      </c>
      <c r="D155" s="15" t="s">
        <v>8</v>
      </c>
      <c r="E155" s="16"/>
      <c r="F155" s="15"/>
      <c r="G155" s="16"/>
      <c r="H155" s="15"/>
      <c r="I155" s="16"/>
      <c r="J155" s="16"/>
      <c r="K155" s="108">
        <f>IF(C155="",SUMIFS($K156:$K$6024,$A156:$A$6024,A155,$E156:$E$6024,""),IF(E155="",SUMIFS($K156:$K$6024,$A156:$A$6024,A155,$C156:$C$6024,C155,$G156:$G$6024,""),IF(G155="",SUMIFS($K156:$K$6024,$A156:$A$6024,A155,$C156:$C$6024,C155,$E156:$E$6024,E155),0)))</f>
        <v>5</v>
      </c>
      <c r="L155" s="108">
        <f>IF(C155="",SUMIFS($L156:$L$6024,$A156:$A$6024,A155,$E156:$E$6024,""),IF(E155="",SUMIFS($L156:$L$6024,$A156:$A$6024,A155,$C156:$C$6024,C155,$G156:$G$6024,""),IF(G155="",SUMIFS($L156:$L$6024,$A156:$A$6024,A155,$C156:$C$6024,C155,$E156:$E$6024,E155),0)))</f>
        <v>5</v>
      </c>
      <c r="M155" s="17">
        <f t="shared" ref="M155:M156" si="17">K155-L155</f>
        <v>0</v>
      </c>
      <c r="N155" s="58"/>
      <c r="O155" s="18"/>
      <c r="P155" s="18"/>
      <c r="Q155" s="108">
        <f>IF(C155="",SUMIFS($Q$3:$Q$5572,$A$3:$A$5572,A155,$C$3:$C$5572,"&gt;0",$E$3:$E$5572,""),IF(E155="",SUMIFS($Q$3:$Q$5572,$A$3:$A$5572,A155,$C$3:$C$5572,C155,$E$3:$E$5572,"&gt;0",$G$3:$G$5572,""),IF(G155="",SUMIFS($Q$3:$Q$5572,$A$3:$A$5572,A155,$C$3:$C$5572,C155,$E$3:$E$5572,E155,$G$3:$G$5572,"&gt;0"))))</f>
        <v>5</v>
      </c>
      <c r="R155" s="109"/>
    </row>
    <row r="156" spans="1:18" ht="18" customHeight="1" x14ac:dyDescent="0.15">
      <c r="A156" s="13">
        <v>11</v>
      </c>
      <c r="B156" s="14" t="s">
        <v>5501</v>
      </c>
      <c r="C156" s="19">
        <v>3</v>
      </c>
      <c r="D156" s="14" t="s">
        <v>8</v>
      </c>
      <c r="E156" s="20">
        <v>1</v>
      </c>
      <c r="F156" s="21" t="s">
        <v>5771</v>
      </c>
      <c r="G156" s="20"/>
      <c r="H156" s="21"/>
      <c r="I156" s="20"/>
      <c r="J156" s="20"/>
      <c r="K156" s="110">
        <f>IF(C156="",SUMIFS($K157:$K$6024,$A157:$A$6024,A156,$E157:$E$6024,""),IF(E156="",SUMIFS($K157:$K$6024,$A157:$A$6024,A156,$C157:$C$6024,C156,$G157:$G$6024,""),IF(G156="",SUMIFS($K157:$K$6024,$A157:$A$6024,A156,$C157:$C$6024,C156,$E157:$E$6024,E156),0)))</f>
        <v>1</v>
      </c>
      <c r="L156" s="110">
        <f>IF(C156="",SUMIFS($L157:$L$6024,$A157:$A$6024,A156,$E157:$E$6024,""),IF(E156="",SUMIFS($L157:$L$6024,$A157:$A$6024,A156,$C157:$C$6024,C156,$G157:$G$6024,""),IF(G156="",SUMIFS($L157:$L$6024,$A157:$A$6024,A156,$C157:$C$6024,C156,$E157:$E$6024,E156),0)))</f>
        <v>1</v>
      </c>
      <c r="M156" s="22">
        <f t="shared" si="17"/>
        <v>0</v>
      </c>
      <c r="N156" s="77"/>
      <c r="O156" s="60"/>
      <c r="P156" s="60"/>
      <c r="Q156" s="110">
        <f>IF(C156="",SUMIFS($Q$3:$Q$5572,$A$3:$A$5572,A156,$C$3:$C$5572,"&gt;0",$E$3:$E$5572,""),IF(E156="",SUMIFS($Q$3:$Q$5572,$A$3:$A$5572,A156,$C$3:$C$5572,C156,$E$3:$E$5572,"&gt;0",$G$3:$G$5572,""),IF(G156="",SUMIFS($Q$3:$Q$5572,$A$3:$A$5572,A156,$C$3:$C$5572,C156,$E$3:$E$5572,E156,$G$3:$G$5572,"&gt;0"))))</f>
        <v>1</v>
      </c>
      <c r="R156" s="111" t="s">
        <v>862</v>
      </c>
    </row>
    <row r="157" spans="1:18" ht="18" customHeight="1" x14ac:dyDescent="0.15">
      <c r="A157" s="30">
        <v>11</v>
      </c>
      <c r="B157" s="31" t="s">
        <v>5501</v>
      </c>
      <c r="C157" s="31">
        <v>3</v>
      </c>
      <c r="D157" s="31" t="s">
        <v>8</v>
      </c>
      <c r="E157" s="31">
        <v>1</v>
      </c>
      <c r="F157" s="31" t="s">
        <v>5771</v>
      </c>
      <c r="G157" s="32">
        <v>1</v>
      </c>
      <c r="H157" s="32" t="s">
        <v>5772</v>
      </c>
      <c r="I157" s="32"/>
      <c r="J157" s="32"/>
      <c r="K157" s="112"/>
      <c r="L157" s="112"/>
      <c r="M157" s="81"/>
      <c r="N157" s="32"/>
      <c r="O157" s="112"/>
      <c r="P157" s="81"/>
      <c r="Q157" s="113"/>
      <c r="R157" s="39" t="s">
        <v>862</v>
      </c>
    </row>
    <row r="158" spans="1:18" ht="18" customHeight="1" x14ac:dyDescent="0.15">
      <c r="A158" s="30">
        <v>11</v>
      </c>
      <c r="B158" s="31" t="s">
        <v>5501</v>
      </c>
      <c r="C158" s="31">
        <v>3</v>
      </c>
      <c r="D158" s="31" t="s">
        <v>8</v>
      </c>
      <c r="E158" s="31">
        <v>1</v>
      </c>
      <c r="F158" s="31" t="s">
        <v>5771</v>
      </c>
      <c r="G158" s="31">
        <v>1</v>
      </c>
      <c r="H158" s="31" t="s">
        <v>5772</v>
      </c>
      <c r="I158" s="32">
        <v>1</v>
      </c>
      <c r="J158" s="32" t="s">
        <v>5772</v>
      </c>
      <c r="K158" s="112">
        <v>1</v>
      </c>
      <c r="L158" s="112">
        <v>1</v>
      </c>
      <c r="M158" s="98">
        <f>K158-L158</f>
        <v>0</v>
      </c>
      <c r="N158" s="32" t="s">
        <v>59</v>
      </c>
      <c r="O158" s="112">
        <v>1000</v>
      </c>
      <c r="P158" s="81" t="s">
        <v>5773</v>
      </c>
      <c r="Q158" s="113">
        <v>1</v>
      </c>
      <c r="R158" s="39" t="s">
        <v>862</v>
      </c>
    </row>
    <row r="159" spans="1:18" ht="18" customHeight="1" x14ac:dyDescent="0.15">
      <c r="A159" s="30">
        <v>11</v>
      </c>
      <c r="B159" s="31" t="s">
        <v>5501</v>
      </c>
      <c r="C159" s="31">
        <v>3</v>
      </c>
      <c r="D159" s="31" t="s">
        <v>8</v>
      </c>
      <c r="E159" s="31">
        <v>1</v>
      </c>
      <c r="F159" s="31" t="s">
        <v>5771</v>
      </c>
      <c r="G159" s="31">
        <v>1</v>
      </c>
      <c r="H159" s="31" t="s">
        <v>5772</v>
      </c>
      <c r="I159" s="31">
        <v>1</v>
      </c>
      <c r="J159" s="31" t="s">
        <v>5772</v>
      </c>
      <c r="K159" s="112"/>
      <c r="L159" s="112"/>
      <c r="M159" s="98"/>
      <c r="N159" s="32"/>
      <c r="O159" s="112"/>
      <c r="P159" s="81" t="s">
        <v>5774</v>
      </c>
      <c r="Q159" s="113"/>
      <c r="R159" s="39" t="s">
        <v>862</v>
      </c>
    </row>
    <row r="160" spans="1:18" ht="18" customHeight="1" x14ac:dyDescent="0.15">
      <c r="A160" s="13">
        <v>11</v>
      </c>
      <c r="B160" s="14" t="s">
        <v>5501</v>
      </c>
      <c r="C160" s="19">
        <v>3</v>
      </c>
      <c r="D160" s="14" t="s">
        <v>8</v>
      </c>
      <c r="E160" s="20">
        <v>2</v>
      </c>
      <c r="F160" s="21" t="s">
        <v>5775</v>
      </c>
      <c r="G160" s="20"/>
      <c r="H160" s="21"/>
      <c r="I160" s="20"/>
      <c r="J160" s="20"/>
      <c r="K160" s="110">
        <f>IF(C160="",SUMIFS($K161:$K$6024,$A161:$A$6024,A160,$E161:$E$6024,""),IF(E160="",SUMIFS($K161:$K$6024,$A161:$A$6024,A160,$C161:$C$6024,C160,$G161:$G$6024,""),IF(G160="",SUMIFS($K161:$K$6024,$A161:$A$6024,A160,$C161:$C$6024,C160,$E161:$E$6024,E160),0)))</f>
        <v>1</v>
      </c>
      <c r="L160" s="110">
        <f>IF(C160="",SUMIFS($L161:$L$6024,$A161:$A$6024,A160,$E161:$E$6024,""),IF(E160="",SUMIFS($L161:$L$6024,$A161:$A$6024,A160,$C161:$C$6024,C160,$G161:$G$6024,""),IF(G160="",SUMIFS($L161:$L$6024,$A161:$A$6024,A160,$C161:$C$6024,C160,$E161:$E$6024,E160),0)))</f>
        <v>1</v>
      </c>
      <c r="M160" s="22">
        <f>K160-L160</f>
        <v>0</v>
      </c>
      <c r="N160" s="77"/>
      <c r="O160" s="60"/>
      <c r="P160" s="60"/>
      <c r="Q160" s="110">
        <f>IF(C160="",SUMIFS($Q$3:$Q$5572,$A$3:$A$5572,A160,$C$3:$C$5572,"&gt;0",$E$3:$E$5572,""),IF(E160="",SUMIFS($Q$3:$Q$5572,$A$3:$A$5572,A160,$C$3:$C$5572,C160,$E$3:$E$5572,"&gt;0",$G$3:$G$5572,""),IF(G160="",SUMIFS($Q$3:$Q$5572,$A$3:$A$5572,A160,$C$3:$C$5572,C160,$E$3:$E$5572,E160,$G$3:$G$5572,"&gt;0"))))</f>
        <v>1</v>
      </c>
      <c r="R160" s="111" t="s">
        <v>862</v>
      </c>
    </row>
    <row r="161" spans="1:18" ht="18" customHeight="1" x14ac:dyDescent="0.15">
      <c r="A161" s="30">
        <v>11</v>
      </c>
      <c r="B161" s="31" t="s">
        <v>5501</v>
      </c>
      <c r="C161" s="31">
        <v>3</v>
      </c>
      <c r="D161" s="31" t="s">
        <v>8</v>
      </c>
      <c r="E161" s="31">
        <v>2</v>
      </c>
      <c r="F161" s="31" t="s">
        <v>5775</v>
      </c>
      <c r="G161" s="32">
        <v>1</v>
      </c>
      <c r="H161" s="32" t="s">
        <v>5772</v>
      </c>
      <c r="I161" s="32"/>
      <c r="J161" s="32"/>
      <c r="K161" s="112"/>
      <c r="L161" s="112"/>
      <c r="M161" s="81"/>
      <c r="N161" s="32"/>
      <c r="O161" s="112"/>
      <c r="P161" s="81"/>
      <c r="Q161" s="113"/>
      <c r="R161" s="39" t="s">
        <v>862</v>
      </c>
    </row>
    <row r="162" spans="1:18" ht="18" customHeight="1" x14ac:dyDescent="0.15">
      <c r="A162" s="30">
        <v>11</v>
      </c>
      <c r="B162" s="31" t="s">
        <v>5501</v>
      </c>
      <c r="C162" s="31">
        <v>3</v>
      </c>
      <c r="D162" s="31" t="s">
        <v>8</v>
      </c>
      <c r="E162" s="31">
        <v>2</v>
      </c>
      <c r="F162" s="31" t="s">
        <v>5775</v>
      </c>
      <c r="G162" s="31">
        <v>1</v>
      </c>
      <c r="H162" s="31" t="s">
        <v>5772</v>
      </c>
      <c r="I162" s="32">
        <v>1</v>
      </c>
      <c r="J162" s="32" t="s">
        <v>5772</v>
      </c>
      <c r="K162" s="112">
        <v>1</v>
      </c>
      <c r="L162" s="112">
        <v>1</v>
      </c>
      <c r="M162" s="98">
        <f>K162-L162</f>
        <v>0</v>
      </c>
      <c r="N162" s="32" t="s">
        <v>59</v>
      </c>
      <c r="O162" s="112">
        <v>1000</v>
      </c>
      <c r="P162" s="81" t="s">
        <v>5776</v>
      </c>
      <c r="Q162" s="113">
        <v>1</v>
      </c>
      <c r="R162" s="39" t="s">
        <v>862</v>
      </c>
    </row>
    <row r="163" spans="1:18" ht="18" customHeight="1" x14ac:dyDescent="0.15">
      <c r="A163" s="30">
        <v>11</v>
      </c>
      <c r="B163" s="31" t="s">
        <v>5501</v>
      </c>
      <c r="C163" s="31">
        <v>3</v>
      </c>
      <c r="D163" s="31" t="s">
        <v>8</v>
      </c>
      <c r="E163" s="31">
        <v>2</v>
      </c>
      <c r="F163" s="31" t="s">
        <v>5775</v>
      </c>
      <c r="G163" s="31">
        <v>1</v>
      </c>
      <c r="H163" s="31" t="s">
        <v>5772</v>
      </c>
      <c r="I163" s="31">
        <v>1</v>
      </c>
      <c r="J163" s="31" t="s">
        <v>5772</v>
      </c>
      <c r="K163" s="112"/>
      <c r="L163" s="112"/>
      <c r="M163" s="98"/>
      <c r="N163" s="32"/>
      <c r="O163" s="112"/>
      <c r="P163" s="81" t="s">
        <v>5774</v>
      </c>
      <c r="Q163" s="113"/>
      <c r="R163" s="39" t="s">
        <v>862</v>
      </c>
    </row>
    <row r="164" spans="1:18" ht="18" customHeight="1" x14ac:dyDescent="0.15">
      <c r="A164" s="13">
        <v>11</v>
      </c>
      <c r="B164" s="14" t="s">
        <v>5501</v>
      </c>
      <c r="C164" s="19">
        <v>3</v>
      </c>
      <c r="D164" s="14" t="s">
        <v>8</v>
      </c>
      <c r="E164" s="20">
        <v>3</v>
      </c>
      <c r="F164" s="21" t="s">
        <v>5777</v>
      </c>
      <c r="G164" s="20"/>
      <c r="H164" s="21"/>
      <c r="I164" s="20"/>
      <c r="J164" s="20"/>
      <c r="K164" s="110">
        <f>IF(C164="",SUMIFS($K165:$K$6024,$A165:$A$6024,A164,$E165:$E$6024,""),IF(E164="",SUMIFS($K165:$K$6024,$A165:$A$6024,A164,$C165:$C$6024,C164,$G165:$G$6024,""),IF(G164="",SUMIFS($K165:$K$6024,$A165:$A$6024,A164,$C165:$C$6024,C164,$E165:$E$6024,E164),0)))</f>
        <v>1</v>
      </c>
      <c r="L164" s="110">
        <f>IF(C164="",SUMIFS($L165:$L$6024,$A165:$A$6024,A164,$E165:$E$6024,""),IF(E164="",SUMIFS($L165:$L$6024,$A165:$A$6024,A164,$C165:$C$6024,C164,$G165:$G$6024,""),IF(G164="",SUMIFS($L165:$L$6024,$A165:$A$6024,A164,$C165:$C$6024,C164,$E165:$E$6024,E164),0)))</f>
        <v>1</v>
      </c>
      <c r="M164" s="22">
        <f>K164-L164</f>
        <v>0</v>
      </c>
      <c r="N164" s="77"/>
      <c r="O164" s="60"/>
      <c r="P164" s="60"/>
      <c r="Q164" s="110">
        <f>IF(C164="",SUMIFS($Q$3:$Q$5572,$A$3:$A$5572,A164,$C$3:$C$5572,"&gt;0",$E$3:$E$5572,""),IF(E164="",SUMIFS($Q$3:$Q$5572,$A$3:$A$5572,A164,$C$3:$C$5572,C164,$E$3:$E$5572,"&gt;0",$G$3:$G$5572,""),IF(G164="",SUMIFS($Q$3:$Q$5572,$A$3:$A$5572,A164,$C$3:$C$5572,C164,$E$3:$E$5572,E164,$G$3:$G$5572,"&gt;0"))))</f>
        <v>1</v>
      </c>
      <c r="R164" s="111" t="s">
        <v>862</v>
      </c>
    </row>
    <row r="165" spans="1:18" ht="18" customHeight="1" x14ac:dyDescent="0.15">
      <c r="A165" s="30">
        <v>11</v>
      </c>
      <c r="B165" s="31" t="s">
        <v>5501</v>
      </c>
      <c r="C165" s="31">
        <v>3</v>
      </c>
      <c r="D165" s="31" t="s">
        <v>8</v>
      </c>
      <c r="E165" s="31">
        <v>3</v>
      </c>
      <c r="F165" s="31" t="s">
        <v>5777</v>
      </c>
      <c r="G165" s="32">
        <v>1</v>
      </c>
      <c r="H165" s="32" t="s">
        <v>5778</v>
      </c>
      <c r="I165" s="32"/>
      <c r="J165" s="32"/>
      <c r="K165" s="112"/>
      <c r="L165" s="112"/>
      <c r="M165" s="81"/>
      <c r="N165" s="32"/>
      <c r="O165" s="112"/>
      <c r="P165" s="81"/>
      <c r="Q165" s="113"/>
      <c r="R165" s="39" t="s">
        <v>862</v>
      </c>
    </row>
    <row r="166" spans="1:18" ht="18" customHeight="1" x14ac:dyDescent="0.15">
      <c r="A166" s="30">
        <v>11</v>
      </c>
      <c r="B166" s="31" t="s">
        <v>5501</v>
      </c>
      <c r="C166" s="31">
        <v>3</v>
      </c>
      <c r="D166" s="31" t="s">
        <v>8</v>
      </c>
      <c r="E166" s="31">
        <v>3</v>
      </c>
      <c r="F166" s="31" t="s">
        <v>5777</v>
      </c>
      <c r="G166" s="31">
        <v>1</v>
      </c>
      <c r="H166" s="31" t="s">
        <v>5778</v>
      </c>
      <c r="I166" s="32">
        <v>1</v>
      </c>
      <c r="J166" s="32" t="s">
        <v>5778</v>
      </c>
      <c r="K166" s="112">
        <v>1</v>
      </c>
      <c r="L166" s="112">
        <v>1</v>
      </c>
      <c r="M166" s="98">
        <f>K166-L166</f>
        <v>0</v>
      </c>
      <c r="N166" s="32" t="s">
        <v>59</v>
      </c>
      <c r="O166" s="112">
        <v>1000</v>
      </c>
      <c r="P166" s="81" t="s">
        <v>5773</v>
      </c>
      <c r="Q166" s="113">
        <v>1</v>
      </c>
      <c r="R166" s="39" t="s">
        <v>862</v>
      </c>
    </row>
    <row r="167" spans="1:18" ht="18" customHeight="1" x14ac:dyDescent="0.15">
      <c r="A167" s="30">
        <v>11</v>
      </c>
      <c r="B167" s="31" t="s">
        <v>5501</v>
      </c>
      <c r="C167" s="31">
        <v>3</v>
      </c>
      <c r="D167" s="31" t="s">
        <v>8</v>
      </c>
      <c r="E167" s="31">
        <v>3</v>
      </c>
      <c r="F167" s="31" t="s">
        <v>5777</v>
      </c>
      <c r="G167" s="31">
        <v>1</v>
      </c>
      <c r="H167" s="31" t="s">
        <v>5778</v>
      </c>
      <c r="I167" s="31">
        <v>1</v>
      </c>
      <c r="J167" s="31" t="s">
        <v>5778</v>
      </c>
      <c r="K167" s="112"/>
      <c r="L167" s="112"/>
      <c r="M167" s="98"/>
      <c r="N167" s="32"/>
      <c r="O167" s="112"/>
      <c r="P167" s="81" t="s">
        <v>5774</v>
      </c>
      <c r="Q167" s="113"/>
      <c r="R167" s="39" t="s">
        <v>862</v>
      </c>
    </row>
    <row r="168" spans="1:18" ht="18" customHeight="1" x14ac:dyDescent="0.15">
      <c r="A168" s="13">
        <v>11</v>
      </c>
      <c r="B168" s="14" t="s">
        <v>5501</v>
      </c>
      <c r="C168" s="19">
        <v>3</v>
      </c>
      <c r="D168" s="14" t="s">
        <v>8</v>
      </c>
      <c r="E168" s="20">
        <v>4</v>
      </c>
      <c r="F168" s="21" t="s">
        <v>5779</v>
      </c>
      <c r="G168" s="20"/>
      <c r="H168" s="21"/>
      <c r="I168" s="20"/>
      <c r="J168" s="20"/>
      <c r="K168" s="110">
        <f>IF(C168="",SUMIFS($K169:$K$6024,$A169:$A$6024,A168,$E169:$E$6024,""),IF(E168="",SUMIFS($K169:$K$6024,$A169:$A$6024,A168,$C169:$C$6024,C168,$G169:$G$6024,""),IF(G168="",SUMIFS($K169:$K$6024,$A169:$A$6024,A168,$C169:$C$6024,C168,$E169:$E$6024,E168),0)))</f>
        <v>1</v>
      </c>
      <c r="L168" s="110">
        <f>IF(C168="",SUMIFS($L169:$L$6024,$A169:$A$6024,A168,$E169:$E$6024,""),IF(E168="",SUMIFS($L169:$L$6024,$A169:$A$6024,A168,$C169:$C$6024,C168,$G169:$G$6024,""),IF(G168="",SUMIFS($L169:$L$6024,$A169:$A$6024,A168,$C169:$C$6024,C168,$E169:$E$6024,E168),0)))</f>
        <v>1</v>
      </c>
      <c r="M168" s="22">
        <f>K168-L168</f>
        <v>0</v>
      </c>
      <c r="N168" s="77"/>
      <c r="O168" s="60"/>
      <c r="P168" s="60"/>
      <c r="Q168" s="110">
        <f>IF(C168="",SUMIFS($Q$3:$Q$5572,$A$3:$A$5572,A168,$C$3:$C$5572,"&gt;0",$E$3:$E$5572,""),IF(E168="",SUMIFS($Q$3:$Q$5572,$A$3:$A$5572,A168,$C$3:$C$5572,C168,$E$3:$E$5572,"&gt;0",$G$3:$G$5572,""),IF(G168="",SUMIFS($Q$3:$Q$5572,$A$3:$A$5572,A168,$C$3:$C$5572,C168,$E$3:$E$5572,E168,$G$3:$G$5572,"&gt;0"))))</f>
        <v>1</v>
      </c>
      <c r="R168" s="111" t="s">
        <v>862</v>
      </c>
    </row>
    <row r="169" spans="1:18" ht="18" customHeight="1" x14ac:dyDescent="0.15">
      <c r="A169" s="30">
        <v>11</v>
      </c>
      <c r="B169" s="31" t="s">
        <v>5501</v>
      </c>
      <c r="C169" s="31">
        <v>3</v>
      </c>
      <c r="D169" s="31" t="s">
        <v>8</v>
      </c>
      <c r="E169" s="31">
        <v>4</v>
      </c>
      <c r="F169" s="31" t="s">
        <v>5779</v>
      </c>
      <c r="G169" s="32">
        <v>1</v>
      </c>
      <c r="H169" s="32" t="s">
        <v>5778</v>
      </c>
      <c r="I169" s="32"/>
      <c r="J169" s="32"/>
      <c r="K169" s="112"/>
      <c r="L169" s="112"/>
      <c r="M169" s="81"/>
      <c r="N169" s="32"/>
      <c r="O169" s="112"/>
      <c r="P169" s="81"/>
      <c r="Q169" s="113"/>
      <c r="R169" s="39" t="s">
        <v>862</v>
      </c>
    </row>
    <row r="170" spans="1:18" ht="18" customHeight="1" x14ac:dyDescent="0.15">
      <c r="A170" s="30">
        <v>11</v>
      </c>
      <c r="B170" s="31" t="s">
        <v>5501</v>
      </c>
      <c r="C170" s="31">
        <v>3</v>
      </c>
      <c r="D170" s="31" t="s">
        <v>8</v>
      </c>
      <c r="E170" s="31">
        <v>4</v>
      </c>
      <c r="F170" s="31" t="s">
        <v>5779</v>
      </c>
      <c r="G170" s="31">
        <v>1</v>
      </c>
      <c r="H170" s="31" t="s">
        <v>5778</v>
      </c>
      <c r="I170" s="32">
        <v>1</v>
      </c>
      <c r="J170" s="32" t="s">
        <v>5778</v>
      </c>
      <c r="K170" s="112">
        <v>1</v>
      </c>
      <c r="L170" s="112">
        <v>1</v>
      </c>
      <c r="M170" s="98">
        <f>K170-L170</f>
        <v>0</v>
      </c>
      <c r="N170" s="32" t="s">
        <v>59</v>
      </c>
      <c r="O170" s="112">
        <v>1000</v>
      </c>
      <c r="P170" s="81" t="s">
        <v>5776</v>
      </c>
      <c r="Q170" s="113">
        <v>1</v>
      </c>
      <c r="R170" s="39" t="s">
        <v>862</v>
      </c>
    </row>
    <row r="171" spans="1:18" ht="18" customHeight="1" x14ac:dyDescent="0.15">
      <c r="A171" s="30">
        <v>11</v>
      </c>
      <c r="B171" s="31" t="s">
        <v>5501</v>
      </c>
      <c r="C171" s="31">
        <v>3</v>
      </c>
      <c r="D171" s="31" t="s">
        <v>8</v>
      </c>
      <c r="E171" s="31">
        <v>4</v>
      </c>
      <c r="F171" s="31" t="s">
        <v>5779</v>
      </c>
      <c r="G171" s="31">
        <v>1</v>
      </c>
      <c r="H171" s="31" t="s">
        <v>5778</v>
      </c>
      <c r="I171" s="31">
        <v>1</v>
      </c>
      <c r="J171" s="31" t="s">
        <v>5778</v>
      </c>
      <c r="K171" s="112"/>
      <c r="L171" s="112"/>
      <c r="M171" s="98"/>
      <c r="N171" s="32"/>
      <c r="O171" s="112"/>
      <c r="P171" s="81" t="s">
        <v>5774</v>
      </c>
      <c r="Q171" s="113"/>
      <c r="R171" s="39" t="s">
        <v>862</v>
      </c>
    </row>
    <row r="172" spans="1:18" ht="18" customHeight="1" x14ac:dyDescent="0.15">
      <c r="A172" s="13">
        <v>11</v>
      </c>
      <c r="B172" s="14" t="s">
        <v>5501</v>
      </c>
      <c r="C172" s="19">
        <v>3</v>
      </c>
      <c r="D172" s="14" t="s">
        <v>8</v>
      </c>
      <c r="E172" s="20">
        <v>8</v>
      </c>
      <c r="F172" s="21" t="s">
        <v>8</v>
      </c>
      <c r="G172" s="20"/>
      <c r="H172" s="21"/>
      <c r="I172" s="20"/>
      <c r="J172" s="20"/>
      <c r="K172" s="110">
        <f>IF(C172="",SUMIFS($K173:$K$6024,$A173:$A$6024,A172,$E173:$E$6024,""),IF(E172="",SUMIFS($K173:$K$6024,$A173:$A$6024,A172,$C173:$C$6024,C172,$G173:$G$6024,""),IF(G172="",SUMIFS($K173:$K$6024,$A173:$A$6024,A172,$C173:$C$6024,C172,$E173:$E$6024,E172),0)))</f>
        <v>1</v>
      </c>
      <c r="L172" s="110">
        <f>IF(C172="",SUMIFS($L173:$L$6024,$A173:$A$6024,A172,$E173:$E$6024,""),IF(E172="",SUMIFS($L173:$L$6024,$A173:$A$6024,A172,$C173:$C$6024,C172,$G173:$G$6024,""),IF(G172="",SUMIFS($L173:$L$6024,$A173:$A$6024,A172,$C173:$C$6024,C172,$E173:$E$6024,E172),0)))</f>
        <v>1</v>
      </c>
      <c r="M172" s="22">
        <f>K172-L172</f>
        <v>0</v>
      </c>
      <c r="N172" s="77"/>
      <c r="O172" s="60"/>
      <c r="P172" s="60"/>
      <c r="Q172" s="110">
        <f>IF(C172="",SUMIFS($Q$3:$Q$5572,$A$3:$A$5572,A172,$C$3:$C$5572,"&gt;0",$E$3:$E$5572,""),IF(E172="",SUMIFS($Q$3:$Q$5572,$A$3:$A$5572,A172,$C$3:$C$5572,C172,$E$3:$E$5572,"&gt;0",$G$3:$G$5572,""),IF(G172="",SUMIFS($Q$3:$Q$5572,$A$3:$A$5572,A172,$C$3:$C$5572,C172,$E$3:$E$5572,E172,$G$3:$G$5572,"&gt;0"))))</f>
        <v>1</v>
      </c>
      <c r="R172" s="111" t="s">
        <v>862</v>
      </c>
    </row>
    <row r="173" spans="1:18" ht="18" customHeight="1" x14ac:dyDescent="0.15">
      <c r="A173" s="30">
        <v>11</v>
      </c>
      <c r="B173" s="31" t="s">
        <v>5501</v>
      </c>
      <c r="C173" s="31">
        <v>3</v>
      </c>
      <c r="D173" s="31" t="s">
        <v>8</v>
      </c>
      <c r="E173" s="31">
        <v>8</v>
      </c>
      <c r="F173" s="31" t="s">
        <v>8</v>
      </c>
      <c r="G173" s="32">
        <v>1</v>
      </c>
      <c r="H173" s="32" t="s">
        <v>8</v>
      </c>
      <c r="I173" s="32"/>
      <c r="J173" s="32"/>
      <c r="K173" s="112"/>
      <c r="L173" s="112"/>
      <c r="M173" s="81"/>
      <c r="N173" s="32"/>
      <c r="O173" s="112"/>
      <c r="P173" s="81"/>
      <c r="Q173" s="113"/>
      <c r="R173" s="39" t="s">
        <v>862</v>
      </c>
    </row>
    <row r="174" spans="1:18" ht="18" customHeight="1" x14ac:dyDescent="0.15">
      <c r="A174" s="34">
        <v>11</v>
      </c>
      <c r="B174" s="35" t="s">
        <v>5501</v>
      </c>
      <c r="C174" s="35">
        <v>3</v>
      </c>
      <c r="D174" s="35" t="s">
        <v>8</v>
      </c>
      <c r="E174" s="35">
        <v>8</v>
      </c>
      <c r="F174" s="35" t="s">
        <v>8</v>
      </c>
      <c r="G174" s="35">
        <v>1</v>
      </c>
      <c r="H174" s="35" t="s">
        <v>8</v>
      </c>
      <c r="I174" s="36">
        <v>1</v>
      </c>
      <c r="J174" s="36" t="s">
        <v>8</v>
      </c>
      <c r="K174" s="116">
        <v>1</v>
      </c>
      <c r="L174" s="116">
        <v>1</v>
      </c>
      <c r="M174" s="101">
        <f>K174-L174</f>
        <v>0</v>
      </c>
      <c r="N174" s="36" t="s">
        <v>59</v>
      </c>
      <c r="O174" s="116">
        <v>1000</v>
      </c>
      <c r="P174" s="82" t="s">
        <v>9</v>
      </c>
      <c r="Q174" s="117">
        <v>1</v>
      </c>
      <c r="R174" s="118" t="s">
        <v>862</v>
      </c>
    </row>
    <row r="175" spans="1:18" s="6" customFormat="1" ht="18" customHeight="1" x14ac:dyDescent="0.15">
      <c r="A175" s="119"/>
      <c r="B175" s="120"/>
      <c r="C175" s="120" t="s">
        <v>5780</v>
      </c>
      <c r="D175" s="120"/>
      <c r="E175" s="120"/>
      <c r="F175" s="120"/>
      <c r="G175" s="120"/>
      <c r="H175" s="120"/>
      <c r="I175" s="121"/>
      <c r="J175" s="121"/>
      <c r="K175" s="122">
        <f>SUMIFS(K3:K172,$C$3:$C$172,"")</f>
        <v>1213809</v>
      </c>
      <c r="L175" s="122">
        <f t="shared" ref="L175:M175" si="18">SUMIFS(L3:L172,$C$3:$C$172,"")</f>
        <v>1015112</v>
      </c>
      <c r="M175" s="122">
        <f t="shared" si="18"/>
        <v>198697</v>
      </c>
      <c r="N175" s="123"/>
      <c r="O175" s="124"/>
      <c r="P175" s="124"/>
      <c r="Q175" s="124">
        <f>SUMIFS(Q3:Q172,$C$3:$C$172,"")</f>
        <v>974753</v>
      </c>
      <c r="R175" s="124"/>
    </row>
  </sheetData>
  <autoFilter ref="A2:R175"/>
  <mergeCells count="1">
    <mergeCell ref="Q1:R1"/>
  </mergeCells>
  <phoneticPr fontId="18"/>
  <conditionalFormatting sqref="P1:P2">
    <cfRule type="cellIs" dxfId="386" priority="47" operator="equal">
      <formula>0</formula>
    </cfRule>
  </conditionalFormatting>
  <conditionalFormatting sqref="P1:P2">
    <cfRule type="cellIs" dxfId="385" priority="46" operator="equal">
      <formula>0</formula>
    </cfRule>
  </conditionalFormatting>
  <conditionalFormatting sqref="O2">
    <cfRule type="cellIs" dxfId="384" priority="45" operator="equal">
      <formula>0</formula>
    </cfRule>
  </conditionalFormatting>
  <conditionalFormatting sqref="O2">
    <cfRule type="cellIs" dxfId="383" priority="44" operator="equal">
      <formula>0</formula>
    </cfRule>
  </conditionalFormatting>
  <conditionalFormatting sqref="O3">
    <cfRule type="cellIs" dxfId="382" priority="43" operator="equal">
      <formula>0</formula>
    </cfRule>
  </conditionalFormatting>
  <conditionalFormatting sqref="E3:F3">
    <cfRule type="expression" dxfId="381" priority="42">
      <formula>$G3=""</formula>
    </cfRule>
  </conditionalFormatting>
  <conditionalFormatting sqref="G3:H3">
    <cfRule type="expression" dxfId="380" priority="41">
      <formula>$I3=""</formula>
    </cfRule>
  </conditionalFormatting>
  <conditionalFormatting sqref="I3:J3">
    <cfRule type="expression" dxfId="379" priority="40">
      <formula>$K3=""</formula>
    </cfRule>
  </conditionalFormatting>
  <conditionalFormatting sqref="C3 A3 R3">
    <cfRule type="expression" dxfId="378" priority="39">
      <formula>$G3=""</formula>
    </cfRule>
  </conditionalFormatting>
  <conditionalFormatting sqref="B3">
    <cfRule type="expression" dxfId="377" priority="38">
      <formula>$C3=""</formula>
    </cfRule>
  </conditionalFormatting>
  <conditionalFormatting sqref="D3">
    <cfRule type="expression" dxfId="376" priority="37">
      <formula>$E3=""</formula>
    </cfRule>
  </conditionalFormatting>
  <conditionalFormatting sqref="O4">
    <cfRule type="cellIs" dxfId="375" priority="36" operator="equal">
      <formula>0</formula>
    </cfRule>
  </conditionalFormatting>
  <conditionalFormatting sqref="E4:F4">
    <cfRule type="expression" dxfId="374" priority="35">
      <formula>$G4=""</formula>
    </cfRule>
  </conditionalFormatting>
  <conditionalFormatting sqref="G4:H4">
    <cfRule type="expression" dxfId="373" priority="34">
      <formula>$I4=""</formula>
    </cfRule>
  </conditionalFormatting>
  <conditionalFormatting sqref="I4:J4">
    <cfRule type="expression" dxfId="372" priority="33">
      <formula>$K4=""</formula>
    </cfRule>
  </conditionalFormatting>
  <conditionalFormatting sqref="A4 R4">
    <cfRule type="expression" dxfId="371" priority="32">
      <formula>$G4=""</formula>
    </cfRule>
  </conditionalFormatting>
  <conditionalFormatting sqref="B4">
    <cfRule type="expression" dxfId="370" priority="31">
      <formula>$C4=""</formula>
    </cfRule>
  </conditionalFormatting>
  <conditionalFormatting sqref="D4">
    <cfRule type="expression" dxfId="369" priority="30">
      <formula>$E4=""</formula>
    </cfRule>
  </conditionalFormatting>
  <conditionalFormatting sqref="O5">
    <cfRule type="cellIs" dxfId="368" priority="29" operator="equal">
      <formula>0</formula>
    </cfRule>
  </conditionalFormatting>
  <conditionalFormatting sqref="F5">
    <cfRule type="expression" dxfId="367" priority="28">
      <formula>$G5=""</formula>
    </cfRule>
  </conditionalFormatting>
  <conditionalFormatting sqref="G5:H5">
    <cfRule type="expression" dxfId="366" priority="27">
      <formula>$I5=""</formula>
    </cfRule>
  </conditionalFormatting>
  <conditionalFormatting sqref="I5:J5">
    <cfRule type="expression" dxfId="365" priority="26">
      <formula>$K5=""</formula>
    </cfRule>
  </conditionalFormatting>
  <conditionalFormatting sqref="A5 C5 R5">
    <cfRule type="expression" dxfId="364" priority="25">
      <formula>$G5=""</formula>
    </cfRule>
  </conditionalFormatting>
  <conditionalFormatting sqref="B5">
    <cfRule type="expression" dxfId="363" priority="24">
      <formula>$C5=""</formula>
    </cfRule>
  </conditionalFormatting>
  <conditionalFormatting sqref="D5">
    <cfRule type="expression" dxfId="362" priority="23">
      <formula>$E5=""</formula>
    </cfRule>
  </conditionalFormatting>
  <conditionalFormatting sqref="O143 O137 O104 O99 O69 O63 O55 O50 O43 O31">
    <cfRule type="cellIs" dxfId="361" priority="22" operator="equal">
      <formula>0</formula>
    </cfRule>
  </conditionalFormatting>
  <conditionalFormatting sqref="E143:F143 E137:F137 E104:F104 E99:F99 E69:F69 E63:F63 E55:F55 E50:F50 E43:F43 E31:F31">
    <cfRule type="expression" dxfId="360" priority="21">
      <formula>$G31=""</formula>
    </cfRule>
  </conditionalFormatting>
  <conditionalFormatting sqref="G143:H143 G137:H137 G104:H104 G99:H99 G69:H69 G63:H63 G55:H55 G50:H50 G43:H43 G31:H31">
    <cfRule type="expression" dxfId="359" priority="20">
      <formula>$I31=""</formula>
    </cfRule>
  </conditionalFormatting>
  <conditionalFormatting sqref="I143:J143 I137:J137 I104:J104 I99:J99 I69:J69 I63:J63 I55:J55 I50:J50 I43:J43 I31:J31">
    <cfRule type="expression" dxfId="358" priority="19">
      <formula>$K31=""</formula>
    </cfRule>
  </conditionalFormatting>
  <conditionalFormatting sqref="C143 A143 R143 C137 A137 R137 C104 A104 R104 C99 A99 R99 C69 A69 R69 C63 A63 R63 C55 A55 R55 C50 A50 R50 C43 A43 R43 C31 A31 R31">
    <cfRule type="expression" dxfId="357" priority="18">
      <formula>$G31=""</formula>
    </cfRule>
  </conditionalFormatting>
  <conditionalFormatting sqref="B143 B137 B104 B99 B69 B63 B55 B50 B43 B31">
    <cfRule type="expression" dxfId="356" priority="17">
      <formula>$C31=""</formula>
    </cfRule>
  </conditionalFormatting>
  <conditionalFormatting sqref="D143 D137 D104 D99 D69 D63 D55 D50 D43 D31">
    <cfRule type="expression" dxfId="355" priority="16">
      <formula>$E31=""</formula>
    </cfRule>
  </conditionalFormatting>
  <conditionalFormatting sqref="O155 O151 O144 O138 O109 O105 O100 O94 O70 O64 O56 O51 O44 O32">
    <cfRule type="cellIs" dxfId="354" priority="15" operator="equal">
      <formula>0</formula>
    </cfRule>
  </conditionalFormatting>
  <conditionalFormatting sqref="E155:F155 E151:F151 E144:F144 E138:F138 E109:F109 E105:F105 E100:F100 E94:F94 E70:F70 E64:F64 E56:F56 E51:F51 E44:F44 E32:F32">
    <cfRule type="expression" dxfId="353" priority="14">
      <formula>$G32=""</formula>
    </cfRule>
  </conditionalFormatting>
  <conditionalFormatting sqref="G155:H155 G151:H151 G144:H144 G138:H138 G109:H109 G105:H105 G100:H100 G94:H94 G70:H70 G64:H64 G56:H56 G51:H51 G44:H44 G32:H32">
    <cfRule type="expression" dxfId="352" priority="13">
      <formula>$I32=""</formula>
    </cfRule>
  </conditionalFormatting>
  <conditionalFormatting sqref="I155:J155 I151:J151 I144:J144 I138:J138 I109:J109 I105:J105 I100:J100 I94:J94 I70:J70 I64:J64 I56:J56 I51:J51 I44:J44 I32:J32">
    <cfRule type="expression" dxfId="351" priority="12">
      <formula>$K32=""</formula>
    </cfRule>
  </conditionalFormatting>
  <conditionalFormatting sqref="A155 R155 A151 R151 A144 R144 A138 R138 A109 R109 A105 R105 A100 R100 A94 R94 A70 R70 A64 R64 A56 R56 A51 R51 A44 R44 A32 R32">
    <cfRule type="expression" dxfId="350" priority="11">
      <formula>$G32=""</formula>
    </cfRule>
  </conditionalFormatting>
  <conditionalFormatting sqref="B155 B151 B144 B138 B109 B105 B100 B94 B70 B64 B56 B51 B44 B32">
    <cfRule type="expression" dxfId="349" priority="10">
      <formula>$C32=""</formula>
    </cfRule>
  </conditionalFormatting>
  <conditionalFormatting sqref="D155 D151 D144 D138 D109 D105 D100 D94 D70 D64 D56 D51 D44 D32">
    <cfRule type="expression" dxfId="348" priority="9">
      <formula>$E32=""</formula>
    </cfRule>
  </conditionalFormatting>
  <conditionalFormatting sqref="O172 O168 O164 O160 O156 O152 O148 O145 O139 O110 O106 O101 O95 O71 O65 O57 O52 O45 O39 O33 O18">
    <cfRule type="cellIs" dxfId="347" priority="8" operator="equal">
      <formula>0</formula>
    </cfRule>
  </conditionalFormatting>
  <conditionalFormatting sqref="F172 F168 F164 F160 F156 F152 F148 F145 F139 F110 F106 F101 F95 F71 F65 F57 F52 F45 F39 F33 F18">
    <cfRule type="expression" dxfId="346" priority="7">
      <formula>$G18=""</formula>
    </cfRule>
  </conditionalFormatting>
  <conditionalFormatting sqref="G172:H172 G168:H168 G164:H164 G160:H160 G156:H156 G152:H152 G148:H148 G145:H145 G139:H139 G110:H110 G106:H106 G101:H101 G95:H95 G71:H71 G65:H65 G57:H57 G52:H52 G45:H45 G39:H39 G33:H33 G18:H18">
    <cfRule type="expression" dxfId="345" priority="6">
      <formula>$I18=""</formula>
    </cfRule>
  </conditionalFormatting>
  <conditionalFormatting sqref="I172:J172 I168:J168 I164:J164 I160:J160 I156:J156 I152:J152 I148:J148 I145:J145 I139:J139 I110:J110 I106:J106 I101:J101 I95:J95 I71:J71 I65:J65 I57:J57 I52:J52 I45:J45 I39:J39 I33:J33 I18:J18">
    <cfRule type="expression" dxfId="344" priority="5">
      <formula>$K18=""</formula>
    </cfRule>
  </conditionalFormatting>
  <conditionalFormatting sqref="A172 C172 R172 A168 C168 R168 A164 C164 R164 A160 C160 R160 A156 C156 R156 A152 C152 R152 A148 C148 R148 A145 C145 R145 A139 C139 R139 A110 C110 R110 A106 C106 R106 A101 C101 R101 A95 C95 R95 A71 C71 R71 A65 C65 R65 A57 C57 R57 A52 C52 R52 A45 C45 R45 A39 C39 R39 A33 C33 R33 A18 C18 R18">
    <cfRule type="expression" dxfId="343" priority="4">
      <formula>$G18=""</formula>
    </cfRule>
  </conditionalFormatting>
  <conditionalFormatting sqref="B172 B168 B164 B160 B156 B152 B148 B145 B139 B110 B106 B101 B95 B71 B65 B57 B52 B45 B39 B33 B18">
    <cfRule type="expression" dxfId="342" priority="3">
      <formula>$C18=""</formula>
    </cfRule>
  </conditionalFormatting>
  <conditionalFormatting sqref="D172 D168 D164 D160 D156 D152 D148 D145 D139 D110 D106 D101 D95 D71 D65 D57 D52 D45 D39 D33 D18">
    <cfRule type="expression" dxfId="341" priority="2">
      <formula>$E18=""</formula>
    </cfRule>
  </conditionalFormatting>
  <conditionalFormatting sqref="O175">
    <cfRule type="cellIs" dxfId="340" priority="1" operator="equal">
      <formula>0</formula>
    </cfRule>
  </conditionalFormatting>
  <printOptions horizontalCentered="1"/>
  <pageMargins left="0" right="0" top="0.74803149606299213" bottom="0.74803149606299213" header="0.31496062992125984" footer="0.31496062992125984"/>
  <pageSetup paperSize="8"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8"/>
  <sheetViews>
    <sheetView topLeftCell="E1" zoomScale="80" zoomScaleNormal="80" zoomScaleSheetLayoutView="80" workbookViewId="0">
      <pane ySplit="2" topLeftCell="A182" activePane="bottomLeft" state="frozen"/>
      <selection activeCell="P5" sqref="P5"/>
      <selection pane="bottomLeft" activeCell="P5" sqref="P5"/>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2" width="9.875" style="125" customWidth="1"/>
    <col min="13" max="13" width="9.875" style="156" customWidth="1"/>
    <col min="14" max="14" width="63.5" style="5" customWidth="1"/>
    <col min="15" max="15" width="11.375" style="125" customWidth="1"/>
    <col min="16" max="16" width="18" style="38" customWidth="1"/>
    <col min="17" max="17" width="8.375" style="126" customWidth="1"/>
    <col min="18" max="18" width="9.625" style="38" customWidth="1"/>
    <col min="19" max="16384" width="9" style="5"/>
  </cols>
  <sheetData>
    <row r="1" spans="1:18" s="128" customFormat="1" ht="18" customHeight="1" x14ac:dyDescent="0.15">
      <c r="A1" s="41" t="s">
        <v>5781</v>
      </c>
      <c r="B1" s="86"/>
      <c r="C1" s="86"/>
      <c r="D1" s="86"/>
      <c r="E1" s="86"/>
      <c r="F1" s="86"/>
      <c r="G1" s="87"/>
      <c r="H1" s="86"/>
      <c r="I1" s="86"/>
      <c r="J1" s="88"/>
      <c r="K1" s="88"/>
      <c r="L1" s="88"/>
      <c r="M1" s="89"/>
      <c r="N1" s="127"/>
      <c r="O1" s="88"/>
      <c r="P1" s="88"/>
      <c r="Q1" s="756" t="s">
        <v>17</v>
      </c>
      <c r="R1" s="756"/>
    </row>
    <row r="2" spans="1:18" s="55" customFormat="1" ht="18" customHeight="1" x14ac:dyDescent="0.15">
      <c r="A2" s="48" t="s">
        <v>0</v>
      </c>
      <c r="B2" s="49"/>
      <c r="C2" s="49" t="s">
        <v>1</v>
      </c>
      <c r="D2" s="49"/>
      <c r="E2" s="49" t="s">
        <v>2</v>
      </c>
      <c r="F2" s="50"/>
      <c r="G2" s="51" t="s">
        <v>3</v>
      </c>
      <c r="H2" s="49"/>
      <c r="I2" s="51" t="s">
        <v>14</v>
      </c>
      <c r="J2" s="51" t="s">
        <v>15</v>
      </c>
      <c r="K2" s="129" t="s">
        <v>4953</v>
      </c>
      <c r="L2" s="129" t="s">
        <v>4954</v>
      </c>
      <c r="M2" s="52" t="s">
        <v>2951</v>
      </c>
      <c r="N2" s="51" t="s">
        <v>16</v>
      </c>
      <c r="O2" s="130" t="s">
        <v>4</v>
      </c>
      <c r="P2" s="130" t="s">
        <v>18</v>
      </c>
      <c r="Q2" s="130" t="s">
        <v>2952</v>
      </c>
      <c r="R2" s="129" t="s">
        <v>2953</v>
      </c>
    </row>
    <row r="3" spans="1:18" s="132" customFormat="1" ht="18" customHeight="1" x14ac:dyDescent="0.15">
      <c r="A3" s="7">
        <v>1</v>
      </c>
      <c r="B3" s="8" t="s">
        <v>5782</v>
      </c>
      <c r="C3" s="8"/>
      <c r="D3" s="8"/>
      <c r="E3" s="9"/>
      <c r="F3" s="8"/>
      <c r="G3" s="9"/>
      <c r="H3" s="8"/>
      <c r="I3" s="9"/>
      <c r="J3" s="9"/>
      <c r="K3" s="106">
        <f>IF(C3="",SUMIFS($K4:$K$5683,$A4:$A$5683,A3,$E4:$E$5683,""),IF(E3="",SUMIFS($K4:$K$5683,$A4:$A$5683,A3,$C4:$C$5683,C3,$G4:$G$5683,""),IF(G3="",SUMIFS($K4:$K$5683,$A4:$A$5683,A3,$C4:$C$5683,C3,$E4:$E$5683,E3,$R4:$R$5683,R3),0)))</f>
        <v>17232</v>
      </c>
      <c r="L3" s="106">
        <f>IF(C3="",SUMIFS($L4:$L$5685,$A4:$A$5685,A3,$E4:$E$5685,""),IF(E3="",SUMIFS($L4:$L$5685,$A4:$A$5685,A3,$C4:$C$5685,C3,$G4:$G$5685,""),IF(G3="",SUMIFS($L4:$L$5685,$A4:$A$5685,A3,$C4:$C$5685,C3,$E4:$E$5685,E3,$R4:$R$5685,R3),0)))</f>
        <v>17603</v>
      </c>
      <c r="M3" s="10">
        <f>K3-L3</f>
        <v>-371</v>
      </c>
      <c r="N3" s="74"/>
      <c r="O3" s="11"/>
      <c r="P3" s="11"/>
      <c r="Q3" s="131">
        <f>IF(C3="",SUMIFS($Q$3:$Q$5554,$A$3:$A$5554,A3,$C$3:$C$5554,"&gt;0",$E$3:$E$5554,""),IF(E3="",SUMIFS($Q$3:$Q$5554,$A$3:$A$5554,A3,$C$3:$C$5554,C3,$E$3:$E$5554,"&gt;0",$G$3:$G$5554,""),IF(G3="",SUMIFS($Q$3:$Q$5554,$A$3:$A$5554,A3,$C$3:$C$5554,C3,$E$3:$E$5554,E3,$G$3:$G$5554,"&gt;0",$R$3:$R$5554,R3))))</f>
        <v>17232</v>
      </c>
      <c r="R3" s="106"/>
    </row>
    <row r="4" spans="1:18" s="132" customFormat="1" ht="18" customHeight="1" x14ac:dyDescent="0.15">
      <c r="A4" s="13">
        <v>1</v>
      </c>
      <c r="B4" s="14" t="s">
        <v>5782</v>
      </c>
      <c r="C4" s="15">
        <v>1</v>
      </c>
      <c r="D4" s="15" t="s">
        <v>5783</v>
      </c>
      <c r="E4" s="16"/>
      <c r="F4" s="15"/>
      <c r="G4" s="16"/>
      <c r="H4" s="15"/>
      <c r="I4" s="16"/>
      <c r="J4" s="16"/>
      <c r="K4" s="108">
        <f>IF(C4="",SUMIFS($K5:$K$5683,$A5:$A$5683,A4,$E5:$E$5683,""),IF(E4="",SUMIFS($K5:$K$5683,$A5:$A$5683,A4,$C5:$C$5683,C4,$G5:$G$5683,""),IF(G4="",SUMIFS($K5:$K$5683,$A5:$A$5683,A4,$C5:$C$5683,C4,$E5:$E$5683,E4,$R5:$R$5683,R4),0)))</f>
        <v>10770</v>
      </c>
      <c r="L4" s="108">
        <f>IF(C4="",SUMIFS($L5:$L$5685,$A5:$A$5685,A4,$E5:$E$5685,""),IF(E4="",SUMIFS($L5:$L$5685,$A5:$A$5685,A4,$C5:$C$5685,C4,$G5:$G$5685,""),IF(G4="",SUMIFS($L5:$L$5685,$A5:$A$5685,A4,$C5:$C$5685,C4,$E5:$E$5685,E4,$R5:$R$5685,R4),0)))</f>
        <v>9088</v>
      </c>
      <c r="M4" s="17">
        <f t="shared" ref="M4:M5" si="0">K4-L4</f>
        <v>1682</v>
      </c>
      <c r="N4" s="58"/>
      <c r="O4" s="18"/>
      <c r="P4" s="18"/>
      <c r="Q4" s="133">
        <f t="shared" ref="Q4:Q5" si="1">IF(C4="",SUMIFS($Q$3:$Q$5554,$A$3:$A$5554,A4,$C$3:$C$5554,"&gt;0",$E$3:$E$5554,""),IF(E4="",SUMIFS($Q$3:$Q$5554,$A$3:$A$5554,A4,$C$3:$C$5554,C4,$E$3:$E$5554,"&gt;0",$G$3:$G$5554,""),IF(G4="",SUMIFS($Q$3:$Q$5554,$A$3:$A$5554,A4,$C$3:$C$5554,C4,$E$3:$E$5554,E4,$G$3:$G$5554,"&gt;0",$R$3:$R$5554,R4))))</f>
        <v>10770</v>
      </c>
      <c r="R4" s="108"/>
    </row>
    <row r="5" spans="1:18" s="132" customFormat="1" ht="18" customHeight="1" x14ac:dyDescent="0.15">
      <c r="A5" s="13">
        <v>1</v>
      </c>
      <c r="B5" s="14" t="s">
        <v>5782</v>
      </c>
      <c r="C5" s="19">
        <v>1</v>
      </c>
      <c r="D5" s="14" t="s">
        <v>5783</v>
      </c>
      <c r="E5" s="20">
        <v>1</v>
      </c>
      <c r="F5" s="21" t="s">
        <v>5784</v>
      </c>
      <c r="G5" s="20"/>
      <c r="H5" s="21"/>
      <c r="I5" s="20"/>
      <c r="J5" s="20"/>
      <c r="K5" s="110">
        <f>IF(C5="",SUMIFS($K6:$K$5683,$A6:$A$5683,A5,$E6:$E$5683,""),IF(E5="",SUMIFS($K6:$K$5683,$A6:$A$5683,A5,$C6:$C$5683,C5,$G6:$G$5683,""),IF(G5="",SUMIFS($K6:$K$5683,$A6:$A$5683,A5,$C6:$C$5683,C5,$E6:$E$5683,E5,$R6:$R$5683,R5),0)))</f>
        <v>10770</v>
      </c>
      <c r="L5" s="110">
        <f>IF(C5="",SUMIFS($L6:$L$5685,$A6:$A$5685,A5,$E6:$E$5685,""),IF(E5="",SUMIFS($L6:$L$5685,$A6:$A$5685,A5,$C6:$C$5685,C5,$G6:$G$5685,""),IF(G5="",SUMIFS($L6:$L$5685,$A6:$A$5685,A5,$C6:$C$5685,C5,$E6:$E$5685,E5,$R6:$R$5685,R5),0)))</f>
        <v>9088</v>
      </c>
      <c r="M5" s="22">
        <f t="shared" si="0"/>
        <v>1682</v>
      </c>
      <c r="N5" s="77"/>
      <c r="O5" s="60"/>
      <c r="P5" s="60"/>
      <c r="Q5" s="134">
        <f t="shared" si="1"/>
        <v>10770</v>
      </c>
      <c r="R5" s="110" t="s">
        <v>5785</v>
      </c>
    </row>
    <row r="6" spans="1:18" ht="18" customHeight="1" x14ac:dyDescent="0.15">
      <c r="A6" s="30">
        <v>1</v>
      </c>
      <c r="B6" s="31" t="s">
        <v>130</v>
      </c>
      <c r="C6" s="31">
        <v>1</v>
      </c>
      <c r="D6" s="31" t="s">
        <v>131</v>
      </c>
      <c r="E6" s="31">
        <v>1</v>
      </c>
      <c r="F6" s="31" t="s">
        <v>9</v>
      </c>
      <c r="G6" s="32">
        <v>3</v>
      </c>
      <c r="H6" s="32" t="s">
        <v>22</v>
      </c>
      <c r="I6" s="32"/>
      <c r="J6" s="32"/>
      <c r="K6" s="112"/>
      <c r="L6" s="112"/>
      <c r="M6" s="135"/>
      <c r="N6" s="32"/>
      <c r="O6" s="112"/>
      <c r="P6" s="81" t="s">
        <v>5760</v>
      </c>
      <c r="Q6" s="113">
        <v>10769</v>
      </c>
      <c r="R6" s="136" t="s">
        <v>5785</v>
      </c>
    </row>
    <row r="7" spans="1:18" ht="18" customHeight="1" x14ac:dyDescent="0.15">
      <c r="A7" s="30">
        <v>1</v>
      </c>
      <c r="B7" s="31" t="s">
        <v>130</v>
      </c>
      <c r="C7" s="31">
        <v>1</v>
      </c>
      <c r="D7" s="31" t="s">
        <v>131</v>
      </c>
      <c r="E7" s="31">
        <v>1</v>
      </c>
      <c r="F7" s="31" t="s">
        <v>9</v>
      </c>
      <c r="G7" s="31">
        <v>3</v>
      </c>
      <c r="H7" s="31" t="s">
        <v>22</v>
      </c>
      <c r="I7" s="32">
        <v>35</v>
      </c>
      <c r="J7" s="32" t="s">
        <v>25</v>
      </c>
      <c r="K7" s="112">
        <v>220</v>
      </c>
      <c r="L7" s="112">
        <v>220</v>
      </c>
      <c r="M7" s="135">
        <f>K7-L7</f>
        <v>0</v>
      </c>
      <c r="N7" s="32" t="s">
        <v>5786</v>
      </c>
      <c r="O7" s="112">
        <v>219250</v>
      </c>
      <c r="P7" s="81" t="s">
        <v>8</v>
      </c>
      <c r="Q7" s="113">
        <v>1</v>
      </c>
      <c r="R7" s="136" t="s">
        <v>862</v>
      </c>
    </row>
    <row r="8" spans="1:18" ht="18" customHeight="1" x14ac:dyDescent="0.15">
      <c r="A8" s="30">
        <v>1</v>
      </c>
      <c r="B8" s="31" t="s">
        <v>130</v>
      </c>
      <c r="C8" s="31">
        <v>1</v>
      </c>
      <c r="D8" s="31" t="s">
        <v>131</v>
      </c>
      <c r="E8" s="31">
        <v>1</v>
      </c>
      <c r="F8" s="31" t="s">
        <v>9</v>
      </c>
      <c r="G8" s="32">
        <v>9</v>
      </c>
      <c r="H8" s="32" t="s">
        <v>30</v>
      </c>
      <c r="I8" s="32"/>
      <c r="J8" s="32"/>
      <c r="K8" s="112"/>
      <c r="L8" s="112"/>
      <c r="M8" s="135"/>
      <c r="N8" s="32"/>
      <c r="O8" s="112"/>
      <c r="P8" s="81"/>
      <c r="Q8" s="113"/>
      <c r="R8" s="136" t="s">
        <v>862</v>
      </c>
    </row>
    <row r="9" spans="1:18" ht="18" customHeight="1" x14ac:dyDescent="0.15">
      <c r="A9" s="30">
        <v>1</v>
      </c>
      <c r="B9" s="31" t="s">
        <v>130</v>
      </c>
      <c r="C9" s="31">
        <v>1</v>
      </c>
      <c r="D9" s="31" t="s">
        <v>131</v>
      </c>
      <c r="E9" s="31">
        <v>1</v>
      </c>
      <c r="F9" s="31" t="s">
        <v>9</v>
      </c>
      <c r="G9" s="31">
        <v>9</v>
      </c>
      <c r="H9" s="31" t="s">
        <v>30</v>
      </c>
      <c r="I9" s="32">
        <v>2</v>
      </c>
      <c r="J9" s="32" t="s">
        <v>31</v>
      </c>
      <c r="K9" s="112">
        <v>4</v>
      </c>
      <c r="L9" s="112">
        <v>4</v>
      </c>
      <c r="M9" s="135">
        <f>K9-L9</f>
        <v>0</v>
      </c>
      <c r="N9" s="32" t="s">
        <v>5787</v>
      </c>
      <c r="O9" s="112">
        <v>3600</v>
      </c>
      <c r="P9" s="81"/>
      <c r="Q9" s="113"/>
      <c r="R9" s="136" t="s">
        <v>862</v>
      </c>
    </row>
    <row r="10" spans="1:18" ht="18" customHeight="1" x14ac:dyDescent="0.15">
      <c r="A10" s="30">
        <v>1</v>
      </c>
      <c r="B10" s="31" t="s">
        <v>130</v>
      </c>
      <c r="C10" s="31">
        <v>1</v>
      </c>
      <c r="D10" s="31" t="s">
        <v>131</v>
      </c>
      <c r="E10" s="31">
        <v>1</v>
      </c>
      <c r="F10" s="31" t="s">
        <v>9</v>
      </c>
      <c r="G10" s="32">
        <v>11</v>
      </c>
      <c r="H10" s="32" t="s">
        <v>33</v>
      </c>
      <c r="I10" s="32"/>
      <c r="J10" s="32"/>
      <c r="K10" s="112"/>
      <c r="L10" s="112"/>
      <c r="M10" s="135"/>
      <c r="N10" s="32"/>
      <c r="O10" s="112"/>
      <c r="P10" s="81"/>
      <c r="Q10" s="113"/>
      <c r="R10" s="136" t="s">
        <v>862</v>
      </c>
    </row>
    <row r="11" spans="1:18" ht="18" customHeight="1" x14ac:dyDescent="0.15">
      <c r="A11" s="30">
        <v>1</v>
      </c>
      <c r="B11" s="31" t="s">
        <v>130</v>
      </c>
      <c r="C11" s="31">
        <v>1</v>
      </c>
      <c r="D11" s="31" t="s">
        <v>131</v>
      </c>
      <c r="E11" s="31">
        <v>1</v>
      </c>
      <c r="F11" s="31" t="s">
        <v>9</v>
      </c>
      <c r="G11" s="31">
        <v>11</v>
      </c>
      <c r="H11" s="31" t="s">
        <v>33</v>
      </c>
      <c r="I11" s="32">
        <v>1</v>
      </c>
      <c r="J11" s="32" t="s">
        <v>34</v>
      </c>
      <c r="K11" s="112">
        <v>77</v>
      </c>
      <c r="L11" s="112">
        <v>77</v>
      </c>
      <c r="M11" s="135">
        <f>K11-L11</f>
        <v>0</v>
      </c>
      <c r="N11" s="32" t="s">
        <v>5788</v>
      </c>
      <c r="O11" s="112">
        <v>15100</v>
      </c>
      <c r="P11" s="81"/>
      <c r="Q11" s="113"/>
      <c r="R11" s="136" t="s">
        <v>862</v>
      </c>
    </row>
    <row r="12" spans="1:18" ht="18" customHeight="1" x14ac:dyDescent="0.15">
      <c r="A12" s="30">
        <v>1</v>
      </c>
      <c r="B12" s="31" t="s">
        <v>130</v>
      </c>
      <c r="C12" s="31">
        <v>1</v>
      </c>
      <c r="D12" s="31" t="s">
        <v>131</v>
      </c>
      <c r="E12" s="31">
        <v>1</v>
      </c>
      <c r="F12" s="31" t="s">
        <v>9</v>
      </c>
      <c r="G12" s="31">
        <v>11</v>
      </c>
      <c r="H12" s="31" t="s">
        <v>33</v>
      </c>
      <c r="I12" s="31">
        <v>1</v>
      </c>
      <c r="J12" s="31" t="s">
        <v>34</v>
      </c>
      <c r="K12" s="112"/>
      <c r="L12" s="112"/>
      <c r="M12" s="135"/>
      <c r="N12" s="32" t="s">
        <v>5789</v>
      </c>
      <c r="O12" s="112">
        <v>31000</v>
      </c>
      <c r="P12" s="81"/>
      <c r="Q12" s="113"/>
      <c r="R12" s="136" t="s">
        <v>862</v>
      </c>
    </row>
    <row r="13" spans="1:18" ht="18" customHeight="1" x14ac:dyDescent="0.15">
      <c r="A13" s="30">
        <v>1</v>
      </c>
      <c r="B13" s="31" t="s">
        <v>130</v>
      </c>
      <c r="C13" s="31">
        <v>1</v>
      </c>
      <c r="D13" s="31" t="s">
        <v>131</v>
      </c>
      <c r="E13" s="31">
        <v>1</v>
      </c>
      <c r="F13" s="31" t="s">
        <v>9</v>
      </c>
      <c r="G13" s="31">
        <v>11</v>
      </c>
      <c r="H13" s="31" t="s">
        <v>33</v>
      </c>
      <c r="I13" s="31">
        <v>1</v>
      </c>
      <c r="J13" s="31" t="s">
        <v>34</v>
      </c>
      <c r="K13" s="112"/>
      <c r="L13" s="112"/>
      <c r="M13" s="135"/>
      <c r="N13" s="32" t="s">
        <v>5790</v>
      </c>
      <c r="O13" s="112">
        <v>24000</v>
      </c>
      <c r="P13" s="81"/>
      <c r="Q13" s="113"/>
      <c r="R13" s="136" t="s">
        <v>862</v>
      </c>
    </row>
    <row r="14" spans="1:18" ht="18" customHeight="1" x14ac:dyDescent="0.15">
      <c r="A14" s="30">
        <v>1</v>
      </c>
      <c r="B14" s="31" t="s">
        <v>130</v>
      </c>
      <c r="C14" s="31">
        <v>1</v>
      </c>
      <c r="D14" s="31" t="s">
        <v>131</v>
      </c>
      <c r="E14" s="31">
        <v>1</v>
      </c>
      <c r="F14" s="31" t="s">
        <v>9</v>
      </c>
      <c r="G14" s="31">
        <v>11</v>
      </c>
      <c r="H14" s="31" t="s">
        <v>33</v>
      </c>
      <c r="I14" s="31">
        <v>1</v>
      </c>
      <c r="J14" s="31" t="s">
        <v>34</v>
      </c>
      <c r="K14" s="112"/>
      <c r="L14" s="112"/>
      <c r="M14" s="135"/>
      <c r="N14" s="32" t="s">
        <v>5791</v>
      </c>
      <c r="O14" s="112">
        <v>5940</v>
      </c>
      <c r="P14" s="81"/>
      <c r="Q14" s="113"/>
      <c r="R14" s="136" t="s">
        <v>862</v>
      </c>
    </row>
    <row r="15" spans="1:18" ht="18" customHeight="1" x14ac:dyDescent="0.15">
      <c r="A15" s="30">
        <v>1</v>
      </c>
      <c r="B15" s="31" t="s">
        <v>130</v>
      </c>
      <c r="C15" s="31">
        <v>1</v>
      </c>
      <c r="D15" s="31" t="s">
        <v>131</v>
      </c>
      <c r="E15" s="31">
        <v>1</v>
      </c>
      <c r="F15" s="31" t="s">
        <v>9</v>
      </c>
      <c r="G15" s="31">
        <v>11</v>
      </c>
      <c r="H15" s="31" t="s">
        <v>33</v>
      </c>
      <c r="I15" s="32">
        <v>4</v>
      </c>
      <c r="J15" s="32" t="s">
        <v>111</v>
      </c>
      <c r="K15" s="112">
        <v>632</v>
      </c>
      <c r="L15" s="112">
        <v>718</v>
      </c>
      <c r="M15" s="135">
        <f>K15-L15</f>
        <v>-86</v>
      </c>
      <c r="N15" s="32" t="s">
        <v>5792</v>
      </c>
      <c r="O15" s="112">
        <v>77760</v>
      </c>
      <c r="P15" s="81"/>
      <c r="Q15" s="113"/>
      <c r="R15" s="136" t="s">
        <v>862</v>
      </c>
    </row>
    <row r="16" spans="1:18" ht="18" customHeight="1" x14ac:dyDescent="0.15">
      <c r="A16" s="30">
        <v>1</v>
      </c>
      <c r="B16" s="31" t="s">
        <v>130</v>
      </c>
      <c r="C16" s="31">
        <v>1</v>
      </c>
      <c r="D16" s="31" t="s">
        <v>131</v>
      </c>
      <c r="E16" s="31">
        <v>1</v>
      </c>
      <c r="F16" s="31" t="s">
        <v>9</v>
      </c>
      <c r="G16" s="31">
        <v>11</v>
      </c>
      <c r="H16" s="31" t="s">
        <v>33</v>
      </c>
      <c r="I16" s="31">
        <v>4</v>
      </c>
      <c r="J16" s="31" t="s">
        <v>111</v>
      </c>
      <c r="K16" s="112"/>
      <c r="L16" s="112"/>
      <c r="M16" s="135"/>
      <c r="N16" s="32" t="s">
        <v>5793</v>
      </c>
      <c r="O16" s="112">
        <v>291600</v>
      </c>
      <c r="P16" s="81"/>
      <c r="Q16" s="113"/>
      <c r="R16" s="136" t="s">
        <v>862</v>
      </c>
    </row>
    <row r="17" spans="1:18" ht="18" customHeight="1" x14ac:dyDescent="0.15">
      <c r="A17" s="30">
        <v>1</v>
      </c>
      <c r="B17" s="31" t="s">
        <v>130</v>
      </c>
      <c r="C17" s="31">
        <v>1</v>
      </c>
      <c r="D17" s="31" t="s">
        <v>131</v>
      </c>
      <c r="E17" s="31">
        <v>1</v>
      </c>
      <c r="F17" s="31" t="s">
        <v>9</v>
      </c>
      <c r="G17" s="31">
        <v>11</v>
      </c>
      <c r="H17" s="31" t="s">
        <v>33</v>
      </c>
      <c r="I17" s="31">
        <v>4</v>
      </c>
      <c r="J17" s="31" t="s">
        <v>111</v>
      </c>
      <c r="K17" s="112"/>
      <c r="L17" s="112"/>
      <c r="M17" s="135"/>
      <c r="N17" s="32" t="s">
        <v>5794</v>
      </c>
      <c r="O17" s="112">
        <v>202284</v>
      </c>
      <c r="P17" s="81"/>
      <c r="Q17" s="113"/>
      <c r="R17" s="136" t="s">
        <v>862</v>
      </c>
    </row>
    <row r="18" spans="1:18" ht="18" customHeight="1" x14ac:dyDescent="0.15">
      <c r="A18" s="30">
        <v>1</v>
      </c>
      <c r="B18" s="31" t="s">
        <v>130</v>
      </c>
      <c r="C18" s="31">
        <v>1</v>
      </c>
      <c r="D18" s="31" t="s">
        <v>131</v>
      </c>
      <c r="E18" s="31">
        <v>1</v>
      </c>
      <c r="F18" s="31" t="s">
        <v>9</v>
      </c>
      <c r="G18" s="31">
        <v>11</v>
      </c>
      <c r="H18" s="31" t="s">
        <v>33</v>
      </c>
      <c r="I18" s="31">
        <v>4</v>
      </c>
      <c r="J18" s="31" t="s">
        <v>111</v>
      </c>
      <c r="K18" s="112"/>
      <c r="L18" s="112"/>
      <c r="M18" s="135"/>
      <c r="N18" s="32" t="s">
        <v>5795</v>
      </c>
      <c r="O18" s="112">
        <v>38880</v>
      </c>
      <c r="P18" s="81"/>
      <c r="Q18" s="113"/>
      <c r="R18" s="136" t="s">
        <v>862</v>
      </c>
    </row>
    <row r="19" spans="1:18" ht="18" customHeight="1" x14ac:dyDescent="0.15">
      <c r="A19" s="30">
        <v>1</v>
      </c>
      <c r="B19" s="31" t="s">
        <v>130</v>
      </c>
      <c r="C19" s="31">
        <v>1</v>
      </c>
      <c r="D19" s="31" t="s">
        <v>131</v>
      </c>
      <c r="E19" s="31">
        <v>1</v>
      </c>
      <c r="F19" s="31" t="s">
        <v>9</v>
      </c>
      <c r="G19" s="31">
        <v>11</v>
      </c>
      <c r="H19" s="31" t="s">
        <v>33</v>
      </c>
      <c r="I19" s="31">
        <v>4</v>
      </c>
      <c r="J19" s="31" t="s">
        <v>111</v>
      </c>
      <c r="K19" s="112"/>
      <c r="L19" s="112"/>
      <c r="M19" s="135"/>
      <c r="N19" s="32" t="s">
        <v>5796</v>
      </c>
      <c r="O19" s="112">
        <v>5400</v>
      </c>
      <c r="P19" s="81"/>
      <c r="Q19" s="113"/>
      <c r="R19" s="136" t="s">
        <v>862</v>
      </c>
    </row>
    <row r="20" spans="1:18" ht="18" customHeight="1" x14ac:dyDescent="0.15">
      <c r="A20" s="30">
        <v>1</v>
      </c>
      <c r="B20" s="31" t="s">
        <v>130</v>
      </c>
      <c r="C20" s="31">
        <v>1</v>
      </c>
      <c r="D20" s="31" t="s">
        <v>131</v>
      </c>
      <c r="E20" s="31">
        <v>1</v>
      </c>
      <c r="F20" s="31" t="s">
        <v>9</v>
      </c>
      <c r="G20" s="31">
        <v>11</v>
      </c>
      <c r="H20" s="31" t="s">
        <v>33</v>
      </c>
      <c r="I20" s="31">
        <v>4</v>
      </c>
      <c r="J20" s="31" t="s">
        <v>111</v>
      </c>
      <c r="K20" s="112"/>
      <c r="L20" s="112"/>
      <c r="M20" s="135"/>
      <c r="N20" s="32" t="s">
        <v>5797</v>
      </c>
      <c r="O20" s="112">
        <v>5400</v>
      </c>
      <c r="P20" s="81"/>
      <c r="Q20" s="113"/>
      <c r="R20" s="136" t="s">
        <v>862</v>
      </c>
    </row>
    <row r="21" spans="1:18" ht="18" customHeight="1" x14ac:dyDescent="0.15">
      <c r="A21" s="30">
        <v>1</v>
      </c>
      <c r="B21" s="31" t="s">
        <v>130</v>
      </c>
      <c r="C21" s="31">
        <v>1</v>
      </c>
      <c r="D21" s="31" t="s">
        <v>131</v>
      </c>
      <c r="E21" s="31">
        <v>1</v>
      </c>
      <c r="F21" s="31" t="s">
        <v>9</v>
      </c>
      <c r="G21" s="31">
        <v>11</v>
      </c>
      <c r="H21" s="31" t="s">
        <v>33</v>
      </c>
      <c r="I21" s="31">
        <v>4</v>
      </c>
      <c r="J21" s="31" t="s">
        <v>111</v>
      </c>
      <c r="K21" s="112"/>
      <c r="L21" s="112"/>
      <c r="M21" s="135"/>
      <c r="N21" s="32" t="s">
        <v>5798</v>
      </c>
      <c r="O21" s="112">
        <v>5400</v>
      </c>
      <c r="P21" s="81"/>
      <c r="Q21" s="113"/>
      <c r="R21" s="136" t="s">
        <v>862</v>
      </c>
    </row>
    <row r="22" spans="1:18" ht="18" customHeight="1" x14ac:dyDescent="0.15">
      <c r="A22" s="30">
        <v>1</v>
      </c>
      <c r="B22" s="31" t="s">
        <v>130</v>
      </c>
      <c r="C22" s="31">
        <v>1</v>
      </c>
      <c r="D22" s="31" t="s">
        <v>131</v>
      </c>
      <c r="E22" s="31">
        <v>1</v>
      </c>
      <c r="F22" s="31" t="s">
        <v>9</v>
      </c>
      <c r="G22" s="31">
        <v>11</v>
      </c>
      <c r="H22" s="31" t="s">
        <v>33</v>
      </c>
      <c r="I22" s="31">
        <v>4</v>
      </c>
      <c r="J22" s="31" t="s">
        <v>111</v>
      </c>
      <c r="K22" s="112"/>
      <c r="L22" s="112"/>
      <c r="M22" s="135"/>
      <c r="N22" s="32" t="s">
        <v>5799</v>
      </c>
      <c r="O22" s="112">
        <v>3240</v>
      </c>
      <c r="P22" s="81"/>
      <c r="Q22" s="113"/>
      <c r="R22" s="136" t="s">
        <v>862</v>
      </c>
    </row>
    <row r="23" spans="1:18" ht="18" customHeight="1" x14ac:dyDescent="0.15">
      <c r="A23" s="30">
        <v>1</v>
      </c>
      <c r="B23" s="31" t="s">
        <v>130</v>
      </c>
      <c r="C23" s="31">
        <v>1</v>
      </c>
      <c r="D23" s="31" t="s">
        <v>131</v>
      </c>
      <c r="E23" s="31">
        <v>1</v>
      </c>
      <c r="F23" s="31" t="s">
        <v>9</v>
      </c>
      <c r="G23" s="31">
        <v>11</v>
      </c>
      <c r="H23" s="31" t="s">
        <v>33</v>
      </c>
      <c r="I23" s="31">
        <v>4</v>
      </c>
      <c r="J23" s="31" t="s">
        <v>111</v>
      </c>
      <c r="K23" s="112"/>
      <c r="L23" s="112"/>
      <c r="M23" s="135"/>
      <c r="N23" s="32" t="s">
        <v>5800</v>
      </c>
      <c r="O23" s="112">
        <v>1350</v>
      </c>
      <c r="P23" s="81"/>
      <c r="Q23" s="113"/>
      <c r="R23" s="136" t="s">
        <v>862</v>
      </c>
    </row>
    <row r="24" spans="1:18" ht="18" customHeight="1" x14ac:dyDescent="0.15">
      <c r="A24" s="30">
        <v>1</v>
      </c>
      <c r="B24" s="31" t="s">
        <v>130</v>
      </c>
      <c r="C24" s="31">
        <v>1</v>
      </c>
      <c r="D24" s="31" t="s">
        <v>131</v>
      </c>
      <c r="E24" s="31">
        <v>1</v>
      </c>
      <c r="F24" s="31" t="s">
        <v>9</v>
      </c>
      <c r="G24" s="31">
        <v>11</v>
      </c>
      <c r="H24" s="31" t="s">
        <v>33</v>
      </c>
      <c r="I24" s="32">
        <v>6</v>
      </c>
      <c r="J24" s="32" t="s">
        <v>48</v>
      </c>
      <c r="K24" s="112">
        <v>30</v>
      </c>
      <c r="L24" s="112">
        <v>30</v>
      </c>
      <c r="M24" s="135">
        <f>K24-L24</f>
        <v>0</v>
      </c>
      <c r="N24" s="32" t="s">
        <v>5801</v>
      </c>
      <c r="O24" s="112">
        <v>30000</v>
      </c>
      <c r="P24" s="81"/>
      <c r="Q24" s="113"/>
      <c r="R24" s="136" t="s">
        <v>862</v>
      </c>
    </row>
    <row r="25" spans="1:18" ht="18" customHeight="1" x14ac:dyDescent="0.15">
      <c r="A25" s="30">
        <v>1</v>
      </c>
      <c r="B25" s="31" t="s">
        <v>130</v>
      </c>
      <c r="C25" s="31">
        <v>1</v>
      </c>
      <c r="D25" s="31" t="s">
        <v>131</v>
      </c>
      <c r="E25" s="31">
        <v>1</v>
      </c>
      <c r="F25" s="31" t="s">
        <v>9</v>
      </c>
      <c r="G25" s="32">
        <v>12</v>
      </c>
      <c r="H25" s="32" t="s">
        <v>36</v>
      </c>
      <c r="I25" s="32"/>
      <c r="J25" s="32"/>
      <c r="K25" s="112"/>
      <c r="L25" s="112"/>
      <c r="M25" s="135"/>
      <c r="N25" s="32"/>
      <c r="O25" s="112"/>
      <c r="P25" s="81"/>
      <c r="Q25" s="113"/>
      <c r="R25" s="136" t="s">
        <v>862</v>
      </c>
    </row>
    <row r="26" spans="1:18" ht="18" customHeight="1" x14ac:dyDescent="0.15">
      <c r="A26" s="30">
        <v>1</v>
      </c>
      <c r="B26" s="31" t="s">
        <v>130</v>
      </c>
      <c r="C26" s="31">
        <v>1</v>
      </c>
      <c r="D26" s="31" t="s">
        <v>131</v>
      </c>
      <c r="E26" s="31">
        <v>1</v>
      </c>
      <c r="F26" s="31" t="s">
        <v>9</v>
      </c>
      <c r="G26" s="31">
        <v>12</v>
      </c>
      <c r="H26" s="31" t="s">
        <v>36</v>
      </c>
      <c r="I26" s="32">
        <v>1</v>
      </c>
      <c r="J26" s="32" t="s">
        <v>37</v>
      </c>
      <c r="K26" s="112">
        <v>982</v>
      </c>
      <c r="L26" s="112">
        <v>982</v>
      </c>
      <c r="M26" s="135">
        <f>K26-L26</f>
        <v>0</v>
      </c>
      <c r="N26" s="32" t="s">
        <v>5802</v>
      </c>
      <c r="O26" s="112">
        <v>683400</v>
      </c>
      <c r="P26" s="81"/>
      <c r="Q26" s="113"/>
      <c r="R26" s="136" t="s">
        <v>862</v>
      </c>
    </row>
    <row r="27" spans="1:18" ht="18" customHeight="1" x14ac:dyDescent="0.15">
      <c r="A27" s="30">
        <v>1</v>
      </c>
      <c r="B27" s="31" t="s">
        <v>130</v>
      </c>
      <c r="C27" s="31">
        <v>1</v>
      </c>
      <c r="D27" s="31" t="s">
        <v>131</v>
      </c>
      <c r="E27" s="31">
        <v>1</v>
      </c>
      <c r="F27" s="31" t="s">
        <v>9</v>
      </c>
      <c r="G27" s="31">
        <v>12</v>
      </c>
      <c r="H27" s="31" t="s">
        <v>36</v>
      </c>
      <c r="I27" s="31">
        <v>1</v>
      </c>
      <c r="J27" s="31" t="s">
        <v>37</v>
      </c>
      <c r="K27" s="112"/>
      <c r="L27" s="112"/>
      <c r="M27" s="135"/>
      <c r="N27" s="32" t="s">
        <v>5803</v>
      </c>
      <c r="O27" s="112">
        <v>36900</v>
      </c>
      <c r="P27" s="81"/>
      <c r="Q27" s="113"/>
      <c r="R27" s="136" t="s">
        <v>862</v>
      </c>
    </row>
    <row r="28" spans="1:18" ht="18" customHeight="1" x14ac:dyDescent="0.15">
      <c r="A28" s="30">
        <v>1</v>
      </c>
      <c r="B28" s="31" t="s">
        <v>130</v>
      </c>
      <c r="C28" s="31">
        <v>1</v>
      </c>
      <c r="D28" s="31" t="s">
        <v>131</v>
      </c>
      <c r="E28" s="31">
        <v>1</v>
      </c>
      <c r="F28" s="31" t="s">
        <v>9</v>
      </c>
      <c r="G28" s="31">
        <v>12</v>
      </c>
      <c r="H28" s="31" t="s">
        <v>36</v>
      </c>
      <c r="I28" s="31">
        <v>1</v>
      </c>
      <c r="J28" s="31" t="s">
        <v>37</v>
      </c>
      <c r="K28" s="112"/>
      <c r="L28" s="112"/>
      <c r="M28" s="135"/>
      <c r="N28" s="32" t="s">
        <v>5804</v>
      </c>
      <c r="O28" s="112">
        <v>98400</v>
      </c>
      <c r="P28" s="81"/>
      <c r="Q28" s="113"/>
      <c r="R28" s="136" t="s">
        <v>862</v>
      </c>
    </row>
    <row r="29" spans="1:18" ht="18" customHeight="1" x14ac:dyDescent="0.15">
      <c r="A29" s="30">
        <v>1</v>
      </c>
      <c r="B29" s="31" t="s">
        <v>130</v>
      </c>
      <c r="C29" s="31">
        <v>1</v>
      </c>
      <c r="D29" s="31" t="s">
        <v>131</v>
      </c>
      <c r="E29" s="31">
        <v>1</v>
      </c>
      <c r="F29" s="31" t="s">
        <v>9</v>
      </c>
      <c r="G29" s="31">
        <v>12</v>
      </c>
      <c r="H29" s="31" t="s">
        <v>36</v>
      </c>
      <c r="I29" s="31">
        <v>1</v>
      </c>
      <c r="J29" s="31" t="s">
        <v>37</v>
      </c>
      <c r="K29" s="112"/>
      <c r="L29" s="112"/>
      <c r="M29" s="135"/>
      <c r="N29" s="32" t="s">
        <v>5805</v>
      </c>
      <c r="O29" s="112">
        <v>29520</v>
      </c>
      <c r="P29" s="81"/>
      <c r="Q29" s="113"/>
      <c r="R29" s="136" t="s">
        <v>862</v>
      </c>
    </row>
    <row r="30" spans="1:18" ht="18" customHeight="1" x14ac:dyDescent="0.15">
      <c r="A30" s="30">
        <v>1</v>
      </c>
      <c r="B30" s="31" t="s">
        <v>130</v>
      </c>
      <c r="C30" s="31">
        <v>1</v>
      </c>
      <c r="D30" s="31" t="s">
        <v>131</v>
      </c>
      <c r="E30" s="31">
        <v>1</v>
      </c>
      <c r="F30" s="31" t="s">
        <v>9</v>
      </c>
      <c r="G30" s="31">
        <v>12</v>
      </c>
      <c r="H30" s="31" t="s">
        <v>36</v>
      </c>
      <c r="I30" s="31">
        <v>1</v>
      </c>
      <c r="J30" s="31" t="s">
        <v>37</v>
      </c>
      <c r="K30" s="112"/>
      <c r="L30" s="112"/>
      <c r="M30" s="135"/>
      <c r="N30" s="32" t="s">
        <v>5806</v>
      </c>
      <c r="O30" s="112">
        <v>84000</v>
      </c>
      <c r="P30" s="81"/>
      <c r="Q30" s="113"/>
      <c r="R30" s="136" t="s">
        <v>862</v>
      </c>
    </row>
    <row r="31" spans="1:18" ht="18" customHeight="1" x14ac:dyDescent="0.15">
      <c r="A31" s="30">
        <v>1</v>
      </c>
      <c r="B31" s="31" t="s">
        <v>130</v>
      </c>
      <c r="C31" s="31">
        <v>1</v>
      </c>
      <c r="D31" s="31" t="s">
        <v>131</v>
      </c>
      <c r="E31" s="31">
        <v>1</v>
      </c>
      <c r="F31" s="31" t="s">
        <v>9</v>
      </c>
      <c r="G31" s="31">
        <v>12</v>
      </c>
      <c r="H31" s="31" t="s">
        <v>36</v>
      </c>
      <c r="I31" s="31">
        <v>1</v>
      </c>
      <c r="J31" s="31" t="s">
        <v>37</v>
      </c>
      <c r="K31" s="112"/>
      <c r="L31" s="112"/>
      <c r="M31" s="135"/>
      <c r="N31" s="32" t="s">
        <v>5807</v>
      </c>
      <c r="O31" s="112">
        <v>49200</v>
      </c>
      <c r="P31" s="81"/>
      <c r="Q31" s="113"/>
      <c r="R31" s="136" t="s">
        <v>862</v>
      </c>
    </row>
    <row r="32" spans="1:18" ht="18" customHeight="1" x14ac:dyDescent="0.15">
      <c r="A32" s="30">
        <v>1</v>
      </c>
      <c r="B32" s="31" t="s">
        <v>130</v>
      </c>
      <c r="C32" s="31">
        <v>1</v>
      </c>
      <c r="D32" s="31" t="s">
        <v>131</v>
      </c>
      <c r="E32" s="31">
        <v>1</v>
      </c>
      <c r="F32" s="31" t="s">
        <v>9</v>
      </c>
      <c r="G32" s="32">
        <v>13</v>
      </c>
      <c r="H32" s="32" t="s">
        <v>39</v>
      </c>
      <c r="I32" s="32"/>
      <c r="J32" s="32"/>
      <c r="K32" s="112"/>
      <c r="L32" s="112"/>
      <c r="M32" s="135"/>
      <c r="N32" s="32"/>
      <c r="O32" s="112"/>
      <c r="P32" s="81"/>
      <c r="Q32" s="113"/>
      <c r="R32" s="136" t="s">
        <v>862</v>
      </c>
    </row>
    <row r="33" spans="1:18" ht="18" customHeight="1" x14ac:dyDescent="0.15">
      <c r="A33" s="30">
        <v>1</v>
      </c>
      <c r="B33" s="31" t="s">
        <v>130</v>
      </c>
      <c r="C33" s="31">
        <v>1</v>
      </c>
      <c r="D33" s="31" t="s">
        <v>131</v>
      </c>
      <c r="E33" s="31">
        <v>1</v>
      </c>
      <c r="F33" s="31" t="s">
        <v>9</v>
      </c>
      <c r="G33" s="31">
        <v>13</v>
      </c>
      <c r="H33" s="31" t="s">
        <v>39</v>
      </c>
      <c r="I33" s="32">
        <v>21</v>
      </c>
      <c r="J33" s="32" t="s">
        <v>5808</v>
      </c>
      <c r="K33" s="112">
        <v>5431</v>
      </c>
      <c r="L33" s="112">
        <v>5076</v>
      </c>
      <c r="M33" s="135">
        <f>K33-L33</f>
        <v>355</v>
      </c>
      <c r="N33" s="32" t="s">
        <v>5809</v>
      </c>
      <c r="O33" s="112">
        <v>4460280</v>
      </c>
      <c r="P33" s="81"/>
      <c r="Q33" s="113"/>
      <c r="R33" s="136" t="s">
        <v>862</v>
      </c>
    </row>
    <row r="34" spans="1:18" ht="18" customHeight="1" x14ac:dyDescent="0.15">
      <c r="A34" s="30">
        <v>1</v>
      </c>
      <c r="B34" s="31" t="s">
        <v>130</v>
      </c>
      <c r="C34" s="31">
        <v>1</v>
      </c>
      <c r="D34" s="31" t="s">
        <v>131</v>
      </c>
      <c r="E34" s="31">
        <v>1</v>
      </c>
      <c r="F34" s="31" t="s">
        <v>9</v>
      </c>
      <c r="G34" s="31">
        <v>13</v>
      </c>
      <c r="H34" s="31" t="s">
        <v>39</v>
      </c>
      <c r="I34" s="31">
        <v>21</v>
      </c>
      <c r="J34" s="31" t="s">
        <v>5808</v>
      </c>
      <c r="K34" s="112"/>
      <c r="L34" s="112"/>
      <c r="M34" s="135"/>
      <c r="N34" s="32" t="s">
        <v>5810</v>
      </c>
      <c r="O34" s="112">
        <v>456496</v>
      </c>
      <c r="P34" s="81"/>
      <c r="Q34" s="113"/>
      <c r="R34" s="136" t="s">
        <v>862</v>
      </c>
    </row>
    <row r="35" spans="1:18" ht="18" customHeight="1" x14ac:dyDescent="0.15">
      <c r="A35" s="30">
        <v>1</v>
      </c>
      <c r="B35" s="31" t="s">
        <v>130</v>
      </c>
      <c r="C35" s="31">
        <v>1</v>
      </c>
      <c r="D35" s="31" t="s">
        <v>131</v>
      </c>
      <c r="E35" s="31">
        <v>1</v>
      </c>
      <c r="F35" s="31" t="s">
        <v>9</v>
      </c>
      <c r="G35" s="31">
        <v>13</v>
      </c>
      <c r="H35" s="31" t="s">
        <v>39</v>
      </c>
      <c r="I35" s="31">
        <v>21</v>
      </c>
      <c r="J35" s="31" t="s">
        <v>5808</v>
      </c>
      <c r="K35" s="112"/>
      <c r="L35" s="112"/>
      <c r="M35" s="135"/>
      <c r="N35" s="32" t="s">
        <v>5811</v>
      </c>
      <c r="O35" s="112">
        <v>49350</v>
      </c>
      <c r="P35" s="81"/>
      <c r="Q35" s="113"/>
      <c r="R35" s="136" t="s">
        <v>862</v>
      </c>
    </row>
    <row r="36" spans="1:18" ht="18" customHeight="1" x14ac:dyDescent="0.15">
      <c r="A36" s="30">
        <v>1</v>
      </c>
      <c r="B36" s="31" t="s">
        <v>130</v>
      </c>
      <c r="C36" s="31">
        <v>1</v>
      </c>
      <c r="D36" s="31" t="s">
        <v>131</v>
      </c>
      <c r="E36" s="31">
        <v>1</v>
      </c>
      <c r="F36" s="31" t="s">
        <v>9</v>
      </c>
      <c r="G36" s="31">
        <v>13</v>
      </c>
      <c r="H36" s="31" t="s">
        <v>39</v>
      </c>
      <c r="I36" s="31">
        <v>21</v>
      </c>
      <c r="J36" s="31" t="s">
        <v>5808</v>
      </c>
      <c r="K36" s="112"/>
      <c r="L36" s="112"/>
      <c r="M36" s="135"/>
      <c r="N36" s="32" t="s">
        <v>5812</v>
      </c>
      <c r="O36" s="112">
        <v>2100</v>
      </c>
      <c r="P36" s="81"/>
      <c r="Q36" s="113"/>
      <c r="R36" s="136" t="s">
        <v>862</v>
      </c>
    </row>
    <row r="37" spans="1:18" ht="18" customHeight="1" x14ac:dyDescent="0.15">
      <c r="A37" s="30">
        <v>1</v>
      </c>
      <c r="B37" s="31" t="s">
        <v>130</v>
      </c>
      <c r="C37" s="31">
        <v>1</v>
      </c>
      <c r="D37" s="31" t="s">
        <v>131</v>
      </c>
      <c r="E37" s="31">
        <v>1</v>
      </c>
      <c r="F37" s="31" t="s">
        <v>9</v>
      </c>
      <c r="G37" s="31">
        <v>13</v>
      </c>
      <c r="H37" s="31" t="s">
        <v>39</v>
      </c>
      <c r="I37" s="31">
        <v>21</v>
      </c>
      <c r="J37" s="31" t="s">
        <v>5808</v>
      </c>
      <c r="K37" s="112"/>
      <c r="L37" s="112"/>
      <c r="M37" s="135"/>
      <c r="N37" s="32" t="s">
        <v>5813</v>
      </c>
      <c r="O37" s="112">
        <v>26760</v>
      </c>
      <c r="P37" s="81"/>
      <c r="Q37" s="113"/>
      <c r="R37" s="136" t="s">
        <v>862</v>
      </c>
    </row>
    <row r="38" spans="1:18" ht="18" customHeight="1" x14ac:dyDescent="0.15">
      <c r="A38" s="30">
        <v>1</v>
      </c>
      <c r="B38" s="31" t="s">
        <v>130</v>
      </c>
      <c r="C38" s="31">
        <v>1</v>
      </c>
      <c r="D38" s="31" t="s">
        <v>131</v>
      </c>
      <c r="E38" s="31">
        <v>1</v>
      </c>
      <c r="F38" s="31" t="s">
        <v>9</v>
      </c>
      <c r="G38" s="31">
        <v>13</v>
      </c>
      <c r="H38" s="31" t="s">
        <v>39</v>
      </c>
      <c r="I38" s="31">
        <v>21</v>
      </c>
      <c r="J38" s="31" t="s">
        <v>5808</v>
      </c>
      <c r="K38" s="112"/>
      <c r="L38" s="112"/>
      <c r="M38" s="135"/>
      <c r="N38" s="32" t="s">
        <v>5814</v>
      </c>
      <c r="O38" s="112">
        <v>435466</v>
      </c>
      <c r="P38" s="81"/>
      <c r="Q38" s="113"/>
      <c r="R38" s="136" t="s">
        <v>862</v>
      </c>
    </row>
    <row r="39" spans="1:18" ht="18" customHeight="1" x14ac:dyDescent="0.15">
      <c r="A39" s="30">
        <v>1</v>
      </c>
      <c r="B39" s="31" t="s">
        <v>130</v>
      </c>
      <c r="C39" s="31">
        <v>1</v>
      </c>
      <c r="D39" s="31" t="s">
        <v>131</v>
      </c>
      <c r="E39" s="31">
        <v>1</v>
      </c>
      <c r="F39" s="31" t="s">
        <v>9</v>
      </c>
      <c r="G39" s="31">
        <v>13</v>
      </c>
      <c r="H39" s="31" t="s">
        <v>39</v>
      </c>
      <c r="I39" s="32">
        <v>51</v>
      </c>
      <c r="J39" s="32" t="s">
        <v>175</v>
      </c>
      <c r="K39" s="112">
        <v>1738</v>
      </c>
      <c r="L39" s="112">
        <v>337</v>
      </c>
      <c r="M39" s="135">
        <f>K39-L39</f>
        <v>1401</v>
      </c>
      <c r="N39" s="32" t="s">
        <v>5815</v>
      </c>
      <c r="O39" s="112">
        <v>75856</v>
      </c>
      <c r="P39" s="81"/>
      <c r="Q39" s="113"/>
      <c r="R39" s="136" t="s">
        <v>862</v>
      </c>
    </row>
    <row r="40" spans="1:18" ht="18" customHeight="1" x14ac:dyDescent="0.15">
      <c r="A40" s="30">
        <v>1</v>
      </c>
      <c r="B40" s="31" t="s">
        <v>130</v>
      </c>
      <c r="C40" s="31">
        <v>1</v>
      </c>
      <c r="D40" s="31" t="s">
        <v>131</v>
      </c>
      <c r="E40" s="31">
        <v>1</v>
      </c>
      <c r="F40" s="31" t="s">
        <v>9</v>
      </c>
      <c r="G40" s="31">
        <v>13</v>
      </c>
      <c r="H40" s="31" t="s">
        <v>39</v>
      </c>
      <c r="I40" s="31">
        <v>51</v>
      </c>
      <c r="J40" s="31" t="s">
        <v>175</v>
      </c>
      <c r="K40" s="112"/>
      <c r="L40" s="112"/>
      <c r="M40" s="135"/>
      <c r="N40" s="32" t="s">
        <v>5816</v>
      </c>
      <c r="O40" s="112">
        <v>74476</v>
      </c>
      <c r="P40" s="81"/>
      <c r="Q40" s="113"/>
      <c r="R40" s="136" t="s">
        <v>862</v>
      </c>
    </row>
    <row r="41" spans="1:18" ht="18" customHeight="1" x14ac:dyDescent="0.15">
      <c r="A41" s="30">
        <v>1</v>
      </c>
      <c r="B41" s="31" t="s">
        <v>130</v>
      </c>
      <c r="C41" s="31">
        <v>1</v>
      </c>
      <c r="D41" s="31" t="s">
        <v>131</v>
      </c>
      <c r="E41" s="31">
        <v>1</v>
      </c>
      <c r="F41" s="31" t="s">
        <v>9</v>
      </c>
      <c r="G41" s="31">
        <v>13</v>
      </c>
      <c r="H41" s="31" t="s">
        <v>39</v>
      </c>
      <c r="I41" s="31">
        <v>51</v>
      </c>
      <c r="J41" s="31" t="s">
        <v>175</v>
      </c>
      <c r="K41" s="112"/>
      <c r="L41" s="112"/>
      <c r="M41" s="135"/>
      <c r="N41" s="32" t="s">
        <v>5817</v>
      </c>
      <c r="O41" s="112"/>
      <c r="P41" s="81"/>
      <c r="Q41" s="113"/>
      <c r="R41" s="136" t="s">
        <v>862</v>
      </c>
    </row>
    <row r="42" spans="1:18" ht="18" customHeight="1" x14ac:dyDescent="0.15">
      <c r="A42" s="30">
        <v>1</v>
      </c>
      <c r="B42" s="31" t="s">
        <v>130</v>
      </c>
      <c r="C42" s="31">
        <v>1</v>
      </c>
      <c r="D42" s="31" t="s">
        <v>131</v>
      </c>
      <c r="E42" s="31">
        <v>1</v>
      </c>
      <c r="F42" s="31" t="s">
        <v>9</v>
      </c>
      <c r="G42" s="31">
        <v>13</v>
      </c>
      <c r="H42" s="31" t="s">
        <v>39</v>
      </c>
      <c r="I42" s="31">
        <v>51</v>
      </c>
      <c r="J42" s="31" t="s">
        <v>175</v>
      </c>
      <c r="K42" s="112"/>
      <c r="L42" s="112"/>
      <c r="M42" s="135"/>
      <c r="N42" s="32" t="s">
        <v>5818</v>
      </c>
      <c r="O42" s="112">
        <v>1398100</v>
      </c>
      <c r="P42" s="81"/>
      <c r="Q42" s="113"/>
      <c r="R42" s="136" t="s">
        <v>862</v>
      </c>
    </row>
    <row r="43" spans="1:18" ht="18" customHeight="1" x14ac:dyDescent="0.15">
      <c r="A43" s="30">
        <v>1</v>
      </c>
      <c r="B43" s="31" t="s">
        <v>130</v>
      </c>
      <c r="C43" s="31">
        <v>1</v>
      </c>
      <c r="D43" s="31" t="s">
        <v>131</v>
      </c>
      <c r="E43" s="31">
        <v>1</v>
      </c>
      <c r="F43" s="31" t="s">
        <v>9</v>
      </c>
      <c r="G43" s="31">
        <v>13</v>
      </c>
      <c r="H43" s="31" t="s">
        <v>39</v>
      </c>
      <c r="I43" s="31">
        <v>51</v>
      </c>
      <c r="J43" s="31" t="s">
        <v>175</v>
      </c>
      <c r="K43" s="112"/>
      <c r="L43" s="112"/>
      <c r="M43" s="135"/>
      <c r="N43" s="32" t="s">
        <v>5819</v>
      </c>
      <c r="O43" s="112">
        <v>189000</v>
      </c>
      <c r="P43" s="81"/>
      <c r="Q43" s="113"/>
      <c r="R43" s="136" t="s">
        <v>862</v>
      </c>
    </row>
    <row r="44" spans="1:18" ht="18" customHeight="1" x14ac:dyDescent="0.15">
      <c r="A44" s="30">
        <v>1</v>
      </c>
      <c r="B44" s="31" t="s">
        <v>130</v>
      </c>
      <c r="C44" s="31">
        <v>1</v>
      </c>
      <c r="D44" s="31" t="s">
        <v>131</v>
      </c>
      <c r="E44" s="31">
        <v>1</v>
      </c>
      <c r="F44" s="31" t="s">
        <v>9</v>
      </c>
      <c r="G44" s="32">
        <v>14</v>
      </c>
      <c r="H44" s="32" t="s">
        <v>40</v>
      </c>
      <c r="I44" s="32"/>
      <c r="J44" s="32"/>
      <c r="K44" s="112"/>
      <c r="L44" s="112"/>
      <c r="M44" s="135"/>
      <c r="N44" s="32"/>
      <c r="O44" s="112"/>
      <c r="P44" s="81"/>
      <c r="Q44" s="113"/>
      <c r="R44" s="136" t="s">
        <v>862</v>
      </c>
    </row>
    <row r="45" spans="1:18" ht="18" customHeight="1" x14ac:dyDescent="0.15">
      <c r="A45" s="30">
        <v>1</v>
      </c>
      <c r="B45" s="31" t="s">
        <v>130</v>
      </c>
      <c r="C45" s="31">
        <v>1</v>
      </c>
      <c r="D45" s="31" t="s">
        <v>131</v>
      </c>
      <c r="E45" s="31">
        <v>1</v>
      </c>
      <c r="F45" s="31" t="s">
        <v>9</v>
      </c>
      <c r="G45" s="31">
        <v>14</v>
      </c>
      <c r="H45" s="31" t="s">
        <v>40</v>
      </c>
      <c r="I45" s="32">
        <v>41</v>
      </c>
      <c r="J45" s="32" t="s">
        <v>182</v>
      </c>
      <c r="K45" s="112">
        <v>713</v>
      </c>
      <c r="L45" s="112">
        <v>705</v>
      </c>
      <c r="M45" s="135">
        <f>K45-L45</f>
        <v>8</v>
      </c>
      <c r="N45" s="32" t="s">
        <v>5820</v>
      </c>
      <c r="O45" s="112">
        <v>470880</v>
      </c>
      <c r="P45" s="81"/>
      <c r="Q45" s="113"/>
      <c r="R45" s="136" t="s">
        <v>862</v>
      </c>
    </row>
    <row r="46" spans="1:18" ht="18" customHeight="1" x14ac:dyDescent="0.15">
      <c r="A46" s="30">
        <v>1</v>
      </c>
      <c r="B46" s="31" t="s">
        <v>130</v>
      </c>
      <c r="C46" s="31">
        <v>1</v>
      </c>
      <c r="D46" s="31" t="s">
        <v>131</v>
      </c>
      <c r="E46" s="31">
        <v>1</v>
      </c>
      <c r="F46" s="31" t="s">
        <v>9</v>
      </c>
      <c r="G46" s="31">
        <v>14</v>
      </c>
      <c r="H46" s="31" t="s">
        <v>40</v>
      </c>
      <c r="I46" s="31">
        <v>41</v>
      </c>
      <c r="J46" s="31" t="s">
        <v>182</v>
      </c>
      <c r="K46" s="112"/>
      <c r="L46" s="112"/>
      <c r="M46" s="135"/>
      <c r="N46" s="32" t="s">
        <v>5821</v>
      </c>
      <c r="O46" s="112">
        <v>242000</v>
      </c>
      <c r="P46" s="81"/>
      <c r="Q46" s="113"/>
      <c r="R46" s="136" t="s">
        <v>862</v>
      </c>
    </row>
    <row r="47" spans="1:18" ht="18" customHeight="1" x14ac:dyDescent="0.15">
      <c r="A47" s="30">
        <v>1</v>
      </c>
      <c r="B47" s="31" t="s">
        <v>130</v>
      </c>
      <c r="C47" s="31">
        <v>1</v>
      </c>
      <c r="D47" s="31" t="s">
        <v>131</v>
      </c>
      <c r="E47" s="31">
        <v>1</v>
      </c>
      <c r="F47" s="31" t="s">
        <v>9</v>
      </c>
      <c r="G47" s="32">
        <v>19</v>
      </c>
      <c r="H47" s="32" t="s">
        <v>5822</v>
      </c>
      <c r="I47" s="32"/>
      <c r="J47" s="32"/>
      <c r="K47" s="112"/>
      <c r="L47" s="112"/>
      <c r="M47" s="135"/>
      <c r="N47" s="32"/>
      <c r="O47" s="112"/>
      <c r="P47" s="81"/>
      <c r="Q47" s="113"/>
      <c r="R47" s="136" t="s">
        <v>862</v>
      </c>
    </row>
    <row r="48" spans="1:18" ht="18" customHeight="1" x14ac:dyDescent="0.15">
      <c r="A48" s="30">
        <v>1</v>
      </c>
      <c r="B48" s="31" t="s">
        <v>130</v>
      </c>
      <c r="C48" s="31">
        <v>1</v>
      </c>
      <c r="D48" s="31" t="s">
        <v>131</v>
      </c>
      <c r="E48" s="31">
        <v>1</v>
      </c>
      <c r="F48" s="31" t="s">
        <v>9</v>
      </c>
      <c r="G48" s="31">
        <v>19</v>
      </c>
      <c r="H48" s="31" t="s">
        <v>5822</v>
      </c>
      <c r="I48" s="32">
        <v>11</v>
      </c>
      <c r="J48" s="32" t="s">
        <v>43</v>
      </c>
      <c r="K48" s="112">
        <v>943</v>
      </c>
      <c r="L48" s="112">
        <v>939</v>
      </c>
      <c r="M48" s="135">
        <f>K48-L48</f>
        <v>4</v>
      </c>
      <c r="N48" s="32" t="s">
        <v>5823</v>
      </c>
      <c r="O48" s="112">
        <v>938356</v>
      </c>
      <c r="P48" s="81"/>
      <c r="Q48" s="113"/>
      <c r="R48" s="136" t="s">
        <v>862</v>
      </c>
    </row>
    <row r="49" spans="1:18" ht="18" customHeight="1" x14ac:dyDescent="0.15">
      <c r="A49" s="30">
        <v>1</v>
      </c>
      <c r="B49" s="31" t="s">
        <v>130</v>
      </c>
      <c r="C49" s="31">
        <v>1</v>
      </c>
      <c r="D49" s="31" t="s">
        <v>131</v>
      </c>
      <c r="E49" s="31">
        <v>1</v>
      </c>
      <c r="F49" s="31" t="s">
        <v>9</v>
      </c>
      <c r="G49" s="31">
        <v>19</v>
      </c>
      <c r="H49" s="31" t="s">
        <v>5822</v>
      </c>
      <c r="I49" s="31">
        <v>11</v>
      </c>
      <c r="J49" s="31" t="s">
        <v>43</v>
      </c>
      <c r="K49" s="112"/>
      <c r="L49" s="112"/>
      <c r="M49" s="135"/>
      <c r="N49" s="32" t="s">
        <v>5824</v>
      </c>
      <c r="O49" s="112">
        <v>4419</v>
      </c>
      <c r="P49" s="81"/>
      <c r="Q49" s="113"/>
      <c r="R49" s="136" t="s">
        <v>862</v>
      </c>
    </row>
    <row r="50" spans="1:18" s="132" customFormat="1" ht="18" customHeight="1" x14ac:dyDescent="0.15">
      <c r="A50" s="13">
        <v>1</v>
      </c>
      <c r="B50" s="14" t="s">
        <v>5782</v>
      </c>
      <c r="C50" s="15">
        <v>2</v>
      </c>
      <c r="D50" s="15" t="s">
        <v>5825</v>
      </c>
      <c r="E50" s="16"/>
      <c r="F50" s="15"/>
      <c r="G50" s="16"/>
      <c r="H50" s="15"/>
      <c r="I50" s="16"/>
      <c r="J50" s="16"/>
      <c r="K50" s="108">
        <f>IF(C50="",SUMIFS($K51:$K$5683,$A51:$A$5683,A50,$E51:$E$5683,""),IF(E50="",SUMIFS($K51:$K$5683,$A51:$A$5683,A50,$C51:$C$5683,C50,$G51:$G$5683,""),IF(G50="",SUMIFS($K51:$K$5683,$A51:$A$5683,A50,$C51:$C$5683,C50,$E51:$E$5683,E50,$R51:$R$5683,R50),0)))</f>
        <v>6287</v>
      </c>
      <c r="L50" s="108">
        <f>IF(C50="",SUMIFS($L51:$L$5685,$A51:$A$5685,A50,$E51:$E$5685,""),IF(E50="",SUMIFS($L51:$L$5685,$A51:$A$5685,A50,$C51:$C$5685,C50,$G51:$G$5685,""),IF(G50="",SUMIFS($L51:$L$5685,$A51:$A$5685,A50,$C51:$C$5685,C50,$E51:$E$5685,E50,$R51:$R$5685,R50),0)))</f>
        <v>8340</v>
      </c>
      <c r="M50" s="17">
        <f t="shared" ref="M50:M51" si="2">K50-L50</f>
        <v>-2053</v>
      </c>
      <c r="N50" s="58"/>
      <c r="O50" s="18"/>
      <c r="P50" s="18"/>
      <c r="Q50" s="133">
        <f t="shared" ref="Q50:Q51" si="3">IF(C50="",SUMIFS($Q$3:$Q$5554,$A$3:$A$5554,A50,$C$3:$C$5554,"&gt;0",$E$3:$E$5554,""),IF(E50="",SUMIFS($Q$3:$Q$5554,$A$3:$A$5554,A50,$C$3:$C$5554,C50,$E$3:$E$5554,"&gt;0",$G$3:$G$5554,""),IF(G50="",SUMIFS($Q$3:$Q$5554,$A$3:$A$5554,A50,$C$3:$C$5554,C50,$E$3:$E$5554,E50,$G$3:$G$5554,"&gt;0",$R$3:$R$5554,R50))))</f>
        <v>6287</v>
      </c>
      <c r="R50" s="108"/>
    </row>
    <row r="51" spans="1:18" s="132" customFormat="1" ht="18" customHeight="1" x14ac:dyDescent="0.15">
      <c r="A51" s="13">
        <v>1</v>
      </c>
      <c r="B51" s="14" t="s">
        <v>5782</v>
      </c>
      <c r="C51" s="19">
        <v>2</v>
      </c>
      <c r="D51" s="14" t="s">
        <v>5825</v>
      </c>
      <c r="E51" s="20">
        <v>1</v>
      </c>
      <c r="F51" s="21" t="s">
        <v>5826</v>
      </c>
      <c r="G51" s="20"/>
      <c r="H51" s="21"/>
      <c r="I51" s="20"/>
      <c r="J51" s="20"/>
      <c r="K51" s="110">
        <f>IF(C51="",SUMIFS($K52:$K$5683,$A52:$A$5683,A51,$E52:$E$5683,""),IF(E51="",SUMIFS($K52:$K$5683,$A52:$A$5683,A51,$C52:$C$5683,C51,$G52:$G$5683,""),IF(G51="",SUMIFS($K52:$K$5683,$A52:$A$5683,A51,$C52:$C$5683,C51,$E52:$E$5683,E51,$R52:$R$5683,R51),0)))</f>
        <v>6287</v>
      </c>
      <c r="L51" s="110">
        <f>IF(C51="",SUMIFS($L52:$L$5685,$A52:$A$5685,A51,$E52:$E$5685,""),IF(E51="",SUMIFS($L52:$L$5685,$A52:$A$5685,A51,$C52:$C$5685,C51,$G52:$G$5685,""),IF(G51="",SUMIFS($L52:$L$5685,$A52:$A$5685,A51,$C52:$C$5685,C51,$E52:$E$5685,E51,$R52:$R$5685,R51),0)))</f>
        <v>8340</v>
      </c>
      <c r="M51" s="22">
        <f t="shared" si="2"/>
        <v>-2053</v>
      </c>
      <c r="N51" s="77"/>
      <c r="O51" s="60"/>
      <c r="P51" s="60"/>
      <c r="Q51" s="134">
        <f t="shared" si="3"/>
        <v>6287</v>
      </c>
      <c r="R51" s="110" t="s">
        <v>862</v>
      </c>
    </row>
    <row r="52" spans="1:18" s="144" customFormat="1" ht="18" customHeight="1" x14ac:dyDescent="0.15">
      <c r="A52" s="30">
        <v>1</v>
      </c>
      <c r="B52" s="31" t="s">
        <v>130</v>
      </c>
      <c r="C52" s="31">
        <v>2</v>
      </c>
      <c r="D52" s="31" t="s">
        <v>534</v>
      </c>
      <c r="E52" s="31">
        <v>1</v>
      </c>
      <c r="F52" s="31" t="s">
        <v>618</v>
      </c>
      <c r="G52" s="137">
        <v>7</v>
      </c>
      <c r="H52" s="138" t="s">
        <v>5827</v>
      </c>
      <c r="I52" s="137"/>
      <c r="J52" s="137"/>
      <c r="K52" s="139"/>
      <c r="L52" s="139"/>
      <c r="M52" s="140"/>
      <c r="N52" s="141"/>
      <c r="O52" s="142"/>
      <c r="P52" s="142" t="s">
        <v>5692</v>
      </c>
      <c r="Q52" s="143">
        <v>188</v>
      </c>
      <c r="R52" s="136" t="s">
        <v>862</v>
      </c>
    </row>
    <row r="53" spans="1:18" s="144" customFormat="1" ht="18" customHeight="1" x14ac:dyDescent="0.15">
      <c r="A53" s="30">
        <v>1</v>
      </c>
      <c r="B53" s="31" t="s">
        <v>130</v>
      </c>
      <c r="C53" s="31">
        <v>2</v>
      </c>
      <c r="D53" s="31" t="s">
        <v>534</v>
      </c>
      <c r="E53" s="31">
        <v>1</v>
      </c>
      <c r="F53" s="31" t="s">
        <v>618</v>
      </c>
      <c r="G53" s="145">
        <v>7</v>
      </c>
      <c r="H53" s="146" t="s">
        <v>5827</v>
      </c>
      <c r="I53" s="147">
        <v>2</v>
      </c>
      <c r="J53" s="147" t="s">
        <v>5828</v>
      </c>
      <c r="K53" s="139">
        <v>0</v>
      </c>
      <c r="L53" s="139">
        <v>1560</v>
      </c>
      <c r="M53" s="135">
        <f>K53-L53</f>
        <v>-1560</v>
      </c>
      <c r="N53" s="141"/>
      <c r="O53" s="142"/>
      <c r="P53" s="142" t="s">
        <v>5760</v>
      </c>
      <c r="Q53" s="143">
        <v>6099</v>
      </c>
      <c r="R53" s="136" t="s">
        <v>862</v>
      </c>
    </row>
    <row r="54" spans="1:18" ht="18" customHeight="1" x14ac:dyDescent="0.15">
      <c r="A54" s="30">
        <v>1</v>
      </c>
      <c r="B54" s="31" t="s">
        <v>130</v>
      </c>
      <c r="C54" s="31">
        <v>2</v>
      </c>
      <c r="D54" s="31" t="s">
        <v>534</v>
      </c>
      <c r="E54" s="31">
        <v>1</v>
      </c>
      <c r="F54" s="31" t="s">
        <v>618</v>
      </c>
      <c r="G54" s="32">
        <v>9</v>
      </c>
      <c r="H54" s="32" t="s">
        <v>30</v>
      </c>
      <c r="I54" s="32"/>
      <c r="J54" s="32"/>
      <c r="K54" s="112"/>
      <c r="L54" s="112"/>
      <c r="M54" s="135"/>
      <c r="N54" s="32"/>
      <c r="O54" s="112"/>
      <c r="P54" s="81"/>
      <c r="Q54" s="113"/>
      <c r="R54" s="136" t="s">
        <v>862</v>
      </c>
    </row>
    <row r="55" spans="1:18" ht="18" customHeight="1" x14ac:dyDescent="0.15">
      <c r="A55" s="30">
        <v>1</v>
      </c>
      <c r="B55" s="31" t="s">
        <v>130</v>
      </c>
      <c r="C55" s="31">
        <v>2</v>
      </c>
      <c r="D55" s="31" t="s">
        <v>534</v>
      </c>
      <c r="E55" s="31">
        <v>1</v>
      </c>
      <c r="F55" s="31" t="s">
        <v>618</v>
      </c>
      <c r="G55" s="31">
        <v>9</v>
      </c>
      <c r="H55" s="31" t="s">
        <v>30</v>
      </c>
      <c r="I55" s="32">
        <v>2</v>
      </c>
      <c r="J55" s="32" t="s">
        <v>31</v>
      </c>
      <c r="K55" s="112">
        <v>4</v>
      </c>
      <c r="L55" s="112">
        <v>4</v>
      </c>
      <c r="M55" s="135">
        <f>K55-L55</f>
        <v>0</v>
      </c>
      <c r="N55" s="32" t="s">
        <v>5829</v>
      </c>
      <c r="O55" s="112"/>
      <c r="P55" s="81"/>
      <c r="Q55" s="113"/>
      <c r="R55" s="136" t="s">
        <v>862</v>
      </c>
    </row>
    <row r="56" spans="1:18" ht="18" customHeight="1" x14ac:dyDescent="0.15">
      <c r="A56" s="30">
        <v>1</v>
      </c>
      <c r="B56" s="31" t="s">
        <v>130</v>
      </c>
      <c r="C56" s="31">
        <v>2</v>
      </c>
      <c r="D56" s="31" t="s">
        <v>534</v>
      </c>
      <c r="E56" s="31">
        <v>1</v>
      </c>
      <c r="F56" s="31" t="s">
        <v>618</v>
      </c>
      <c r="G56" s="31">
        <v>9</v>
      </c>
      <c r="H56" s="31" t="s">
        <v>30</v>
      </c>
      <c r="I56" s="31">
        <v>2</v>
      </c>
      <c r="J56" s="31" t="s">
        <v>31</v>
      </c>
      <c r="K56" s="112"/>
      <c r="L56" s="112"/>
      <c r="M56" s="135"/>
      <c r="N56" s="32" t="s">
        <v>5830</v>
      </c>
      <c r="O56" s="112">
        <v>1800</v>
      </c>
      <c r="P56" s="81"/>
      <c r="Q56" s="113"/>
      <c r="R56" s="136" t="s">
        <v>862</v>
      </c>
    </row>
    <row r="57" spans="1:18" ht="18" customHeight="1" x14ac:dyDescent="0.15">
      <c r="A57" s="30">
        <v>1</v>
      </c>
      <c r="B57" s="31" t="s">
        <v>130</v>
      </c>
      <c r="C57" s="31">
        <v>2</v>
      </c>
      <c r="D57" s="31" t="s">
        <v>534</v>
      </c>
      <c r="E57" s="31">
        <v>1</v>
      </c>
      <c r="F57" s="31" t="s">
        <v>618</v>
      </c>
      <c r="G57" s="31">
        <v>9</v>
      </c>
      <c r="H57" s="31" t="s">
        <v>30</v>
      </c>
      <c r="I57" s="31">
        <v>2</v>
      </c>
      <c r="J57" s="31" t="s">
        <v>31</v>
      </c>
      <c r="K57" s="112"/>
      <c r="L57" s="112"/>
      <c r="M57" s="135"/>
      <c r="N57" s="32" t="s">
        <v>5831</v>
      </c>
      <c r="O57" s="112"/>
      <c r="P57" s="81"/>
      <c r="Q57" s="113"/>
      <c r="R57" s="136" t="s">
        <v>862</v>
      </c>
    </row>
    <row r="58" spans="1:18" ht="18" customHeight="1" x14ac:dyDescent="0.15">
      <c r="A58" s="30">
        <v>1</v>
      </c>
      <c r="B58" s="31" t="s">
        <v>130</v>
      </c>
      <c r="C58" s="31">
        <v>2</v>
      </c>
      <c r="D58" s="31" t="s">
        <v>534</v>
      </c>
      <c r="E58" s="31">
        <v>1</v>
      </c>
      <c r="F58" s="31" t="s">
        <v>618</v>
      </c>
      <c r="G58" s="31">
        <v>9</v>
      </c>
      <c r="H58" s="31" t="s">
        <v>30</v>
      </c>
      <c r="I58" s="31">
        <v>2</v>
      </c>
      <c r="J58" s="31" t="s">
        <v>31</v>
      </c>
      <c r="K58" s="112"/>
      <c r="L58" s="112"/>
      <c r="M58" s="135"/>
      <c r="N58" s="32" t="s">
        <v>5832</v>
      </c>
      <c r="O58" s="112">
        <v>2100</v>
      </c>
      <c r="P58" s="81"/>
      <c r="Q58" s="113"/>
      <c r="R58" s="136" t="s">
        <v>862</v>
      </c>
    </row>
    <row r="59" spans="1:18" ht="18" customHeight="1" x14ac:dyDescent="0.15">
      <c r="A59" s="30">
        <v>1</v>
      </c>
      <c r="B59" s="31" t="s">
        <v>130</v>
      </c>
      <c r="C59" s="31">
        <v>2</v>
      </c>
      <c r="D59" s="31" t="s">
        <v>534</v>
      </c>
      <c r="E59" s="31">
        <v>1</v>
      </c>
      <c r="F59" s="31" t="s">
        <v>618</v>
      </c>
      <c r="G59" s="32">
        <v>11</v>
      </c>
      <c r="H59" s="32" t="s">
        <v>33</v>
      </c>
      <c r="I59" s="32"/>
      <c r="J59" s="32"/>
      <c r="K59" s="112"/>
      <c r="L59" s="112"/>
      <c r="M59" s="135"/>
      <c r="N59" s="32"/>
      <c r="O59" s="112"/>
      <c r="P59" s="81"/>
      <c r="Q59" s="113"/>
      <c r="R59" s="136" t="s">
        <v>862</v>
      </c>
    </row>
    <row r="60" spans="1:18" ht="18" customHeight="1" x14ac:dyDescent="0.15">
      <c r="A60" s="30">
        <v>1</v>
      </c>
      <c r="B60" s="31" t="s">
        <v>130</v>
      </c>
      <c r="C60" s="31">
        <v>2</v>
      </c>
      <c r="D60" s="31" t="s">
        <v>534</v>
      </c>
      <c r="E60" s="31">
        <v>1</v>
      </c>
      <c r="F60" s="31" t="s">
        <v>618</v>
      </c>
      <c r="G60" s="31">
        <v>11</v>
      </c>
      <c r="H60" s="31" t="s">
        <v>33</v>
      </c>
      <c r="I60" s="32">
        <v>1</v>
      </c>
      <c r="J60" s="32" t="s">
        <v>34</v>
      </c>
      <c r="K60" s="112">
        <v>39</v>
      </c>
      <c r="L60" s="112">
        <v>58</v>
      </c>
      <c r="M60" s="135">
        <f>K60-L60</f>
        <v>-19</v>
      </c>
      <c r="N60" s="32" t="s">
        <v>5829</v>
      </c>
      <c r="O60" s="112"/>
      <c r="P60" s="81"/>
      <c r="Q60" s="113"/>
      <c r="R60" s="136" t="s">
        <v>862</v>
      </c>
    </row>
    <row r="61" spans="1:18" ht="18" customHeight="1" x14ac:dyDescent="0.15">
      <c r="A61" s="30">
        <v>1</v>
      </c>
      <c r="B61" s="31" t="s">
        <v>130</v>
      </c>
      <c r="C61" s="31">
        <v>2</v>
      </c>
      <c r="D61" s="31" t="s">
        <v>534</v>
      </c>
      <c r="E61" s="31">
        <v>1</v>
      </c>
      <c r="F61" s="31" t="s">
        <v>618</v>
      </c>
      <c r="G61" s="31">
        <v>11</v>
      </c>
      <c r="H61" s="31" t="s">
        <v>33</v>
      </c>
      <c r="I61" s="31">
        <v>1</v>
      </c>
      <c r="J61" s="31" t="s">
        <v>34</v>
      </c>
      <c r="K61" s="112"/>
      <c r="L61" s="112"/>
      <c r="M61" s="135"/>
      <c r="N61" s="32" t="s">
        <v>5833</v>
      </c>
      <c r="O61" s="112">
        <v>12960</v>
      </c>
      <c r="P61" s="81"/>
      <c r="Q61" s="113"/>
      <c r="R61" s="136" t="s">
        <v>862</v>
      </c>
    </row>
    <row r="62" spans="1:18" ht="18" customHeight="1" x14ac:dyDescent="0.15">
      <c r="A62" s="30">
        <v>1</v>
      </c>
      <c r="B62" s="31" t="s">
        <v>130</v>
      </c>
      <c r="C62" s="31">
        <v>2</v>
      </c>
      <c r="D62" s="31" t="s">
        <v>534</v>
      </c>
      <c r="E62" s="31">
        <v>1</v>
      </c>
      <c r="F62" s="31" t="s">
        <v>618</v>
      </c>
      <c r="G62" s="31">
        <v>11</v>
      </c>
      <c r="H62" s="31" t="s">
        <v>33</v>
      </c>
      <c r="I62" s="31">
        <v>1</v>
      </c>
      <c r="J62" s="31" t="s">
        <v>34</v>
      </c>
      <c r="K62" s="112"/>
      <c r="L62" s="112"/>
      <c r="M62" s="135"/>
      <c r="N62" s="32" t="s">
        <v>5834</v>
      </c>
      <c r="O62" s="112">
        <v>25664</v>
      </c>
      <c r="P62" s="81"/>
      <c r="Q62" s="113"/>
      <c r="R62" s="136" t="s">
        <v>862</v>
      </c>
    </row>
    <row r="63" spans="1:18" ht="18" customHeight="1" x14ac:dyDescent="0.15">
      <c r="A63" s="30">
        <v>1</v>
      </c>
      <c r="B63" s="31" t="s">
        <v>130</v>
      </c>
      <c r="C63" s="31">
        <v>2</v>
      </c>
      <c r="D63" s="31" t="s">
        <v>534</v>
      </c>
      <c r="E63" s="31">
        <v>1</v>
      </c>
      <c r="F63" s="31" t="s">
        <v>618</v>
      </c>
      <c r="G63" s="31">
        <v>11</v>
      </c>
      <c r="H63" s="31" t="s">
        <v>33</v>
      </c>
      <c r="I63" s="32">
        <v>4</v>
      </c>
      <c r="J63" s="32" t="s">
        <v>111</v>
      </c>
      <c r="K63" s="112">
        <v>1648</v>
      </c>
      <c r="L63" s="112">
        <v>1645</v>
      </c>
      <c r="M63" s="135">
        <f>K63-L63</f>
        <v>3</v>
      </c>
      <c r="N63" s="32" t="s">
        <v>5835</v>
      </c>
      <c r="O63" s="112"/>
      <c r="P63" s="81"/>
      <c r="Q63" s="113"/>
      <c r="R63" s="136" t="s">
        <v>862</v>
      </c>
    </row>
    <row r="64" spans="1:18" ht="18" customHeight="1" x14ac:dyDescent="0.15">
      <c r="A64" s="30">
        <v>1</v>
      </c>
      <c r="B64" s="31" t="s">
        <v>130</v>
      </c>
      <c r="C64" s="31">
        <v>2</v>
      </c>
      <c r="D64" s="31" t="s">
        <v>534</v>
      </c>
      <c r="E64" s="31">
        <v>1</v>
      </c>
      <c r="F64" s="31" t="s">
        <v>618</v>
      </c>
      <c r="G64" s="31">
        <v>11</v>
      </c>
      <c r="H64" s="31" t="s">
        <v>33</v>
      </c>
      <c r="I64" s="31">
        <v>4</v>
      </c>
      <c r="J64" s="31" t="s">
        <v>111</v>
      </c>
      <c r="K64" s="112"/>
      <c r="L64" s="112"/>
      <c r="M64" s="135"/>
      <c r="N64" s="32" t="s">
        <v>5836</v>
      </c>
      <c r="O64" s="112">
        <v>233280</v>
      </c>
      <c r="P64" s="81"/>
      <c r="Q64" s="113"/>
      <c r="R64" s="136" t="s">
        <v>862</v>
      </c>
    </row>
    <row r="65" spans="1:18" ht="18" customHeight="1" x14ac:dyDescent="0.15">
      <c r="A65" s="30">
        <v>1</v>
      </c>
      <c r="B65" s="31" t="s">
        <v>130</v>
      </c>
      <c r="C65" s="31">
        <v>2</v>
      </c>
      <c r="D65" s="31" t="s">
        <v>534</v>
      </c>
      <c r="E65" s="31">
        <v>1</v>
      </c>
      <c r="F65" s="31" t="s">
        <v>618</v>
      </c>
      <c r="G65" s="31">
        <v>11</v>
      </c>
      <c r="H65" s="31" t="s">
        <v>33</v>
      </c>
      <c r="I65" s="31">
        <v>4</v>
      </c>
      <c r="J65" s="31" t="s">
        <v>111</v>
      </c>
      <c r="K65" s="112"/>
      <c r="L65" s="112"/>
      <c r="M65" s="135"/>
      <c r="N65" s="32" t="s">
        <v>5837</v>
      </c>
      <c r="O65" s="112"/>
      <c r="P65" s="81"/>
      <c r="Q65" s="113"/>
      <c r="R65" s="136" t="s">
        <v>862</v>
      </c>
    </row>
    <row r="66" spans="1:18" ht="18" customHeight="1" x14ac:dyDescent="0.15">
      <c r="A66" s="30">
        <v>1</v>
      </c>
      <c r="B66" s="31" t="s">
        <v>130</v>
      </c>
      <c r="C66" s="31">
        <v>2</v>
      </c>
      <c r="D66" s="31" t="s">
        <v>534</v>
      </c>
      <c r="E66" s="31">
        <v>1</v>
      </c>
      <c r="F66" s="31" t="s">
        <v>618</v>
      </c>
      <c r="G66" s="31">
        <v>11</v>
      </c>
      <c r="H66" s="31" t="s">
        <v>33</v>
      </c>
      <c r="I66" s="31">
        <v>4</v>
      </c>
      <c r="J66" s="31" t="s">
        <v>111</v>
      </c>
      <c r="K66" s="112"/>
      <c r="L66" s="112"/>
      <c r="M66" s="135"/>
      <c r="N66" s="32" t="s">
        <v>5838</v>
      </c>
      <c r="O66" s="112">
        <v>61344</v>
      </c>
      <c r="P66" s="81"/>
      <c r="Q66" s="113"/>
      <c r="R66" s="136" t="s">
        <v>862</v>
      </c>
    </row>
    <row r="67" spans="1:18" ht="18" customHeight="1" x14ac:dyDescent="0.15">
      <c r="A67" s="30">
        <v>1</v>
      </c>
      <c r="B67" s="31" t="s">
        <v>130</v>
      </c>
      <c r="C67" s="31">
        <v>2</v>
      </c>
      <c r="D67" s="31" t="s">
        <v>534</v>
      </c>
      <c r="E67" s="31">
        <v>1</v>
      </c>
      <c r="F67" s="31" t="s">
        <v>618</v>
      </c>
      <c r="G67" s="31">
        <v>11</v>
      </c>
      <c r="H67" s="31" t="s">
        <v>33</v>
      </c>
      <c r="I67" s="31">
        <v>4</v>
      </c>
      <c r="J67" s="31" t="s">
        <v>111</v>
      </c>
      <c r="K67" s="112"/>
      <c r="L67" s="112"/>
      <c r="M67" s="135"/>
      <c r="N67" s="32" t="s">
        <v>5839</v>
      </c>
      <c r="O67" s="112">
        <v>32400</v>
      </c>
      <c r="P67" s="81"/>
      <c r="Q67" s="113"/>
      <c r="R67" s="136" t="s">
        <v>862</v>
      </c>
    </row>
    <row r="68" spans="1:18" ht="18" customHeight="1" x14ac:dyDescent="0.15">
      <c r="A68" s="30">
        <v>1</v>
      </c>
      <c r="B68" s="31" t="s">
        <v>130</v>
      </c>
      <c r="C68" s="31">
        <v>2</v>
      </c>
      <c r="D68" s="31" t="s">
        <v>534</v>
      </c>
      <c r="E68" s="31">
        <v>1</v>
      </c>
      <c r="F68" s="31" t="s">
        <v>618</v>
      </c>
      <c r="G68" s="31">
        <v>11</v>
      </c>
      <c r="H68" s="31" t="s">
        <v>33</v>
      </c>
      <c r="I68" s="31">
        <v>4</v>
      </c>
      <c r="J68" s="31" t="s">
        <v>111</v>
      </c>
      <c r="K68" s="112"/>
      <c r="L68" s="112"/>
      <c r="M68" s="135"/>
      <c r="N68" s="32" t="s">
        <v>5840</v>
      </c>
      <c r="O68" s="112"/>
      <c r="P68" s="81"/>
      <c r="Q68" s="113"/>
      <c r="R68" s="136" t="s">
        <v>862</v>
      </c>
    </row>
    <row r="69" spans="1:18" ht="18" customHeight="1" x14ac:dyDescent="0.15">
      <c r="A69" s="30">
        <v>1</v>
      </c>
      <c r="B69" s="31" t="s">
        <v>130</v>
      </c>
      <c r="C69" s="31">
        <v>2</v>
      </c>
      <c r="D69" s="31" t="s">
        <v>534</v>
      </c>
      <c r="E69" s="31">
        <v>1</v>
      </c>
      <c r="F69" s="31" t="s">
        <v>618</v>
      </c>
      <c r="G69" s="31">
        <v>11</v>
      </c>
      <c r="H69" s="31" t="s">
        <v>33</v>
      </c>
      <c r="I69" s="31">
        <v>4</v>
      </c>
      <c r="J69" s="31" t="s">
        <v>111</v>
      </c>
      <c r="K69" s="112"/>
      <c r="L69" s="112"/>
      <c r="M69" s="135"/>
      <c r="N69" s="32" t="s">
        <v>5841</v>
      </c>
      <c r="O69" s="112">
        <v>55080</v>
      </c>
      <c r="P69" s="81"/>
      <c r="Q69" s="113"/>
      <c r="R69" s="136" t="s">
        <v>862</v>
      </c>
    </row>
    <row r="70" spans="1:18" ht="18" customHeight="1" x14ac:dyDescent="0.15">
      <c r="A70" s="30">
        <v>1</v>
      </c>
      <c r="B70" s="31" t="s">
        <v>130</v>
      </c>
      <c r="C70" s="31">
        <v>2</v>
      </c>
      <c r="D70" s="31" t="s">
        <v>534</v>
      </c>
      <c r="E70" s="31">
        <v>1</v>
      </c>
      <c r="F70" s="31" t="s">
        <v>618</v>
      </c>
      <c r="G70" s="31">
        <v>11</v>
      </c>
      <c r="H70" s="31" t="s">
        <v>33</v>
      </c>
      <c r="I70" s="31">
        <v>4</v>
      </c>
      <c r="J70" s="31" t="s">
        <v>111</v>
      </c>
      <c r="K70" s="112"/>
      <c r="L70" s="112"/>
      <c r="M70" s="135"/>
      <c r="N70" s="32" t="s">
        <v>5842</v>
      </c>
      <c r="O70" s="112">
        <v>27000</v>
      </c>
      <c r="P70" s="81"/>
      <c r="Q70" s="113"/>
      <c r="R70" s="136" t="s">
        <v>862</v>
      </c>
    </row>
    <row r="71" spans="1:18" ht="18" customHeight="1" x14ac:dyDescent="0.15">
      <c r="A71" s="30">
        <v>1</v>
      </c>
      <c r="B71" s="31" t="s">
        <v>130</v>
      </c>
      <c r="C71" s="31">
        <v>2</v>
      </c>
      <c r="D71" s="31" t="s">
        <v>534</v>
      </c>
      <c r="E71" s="31">
        <v>1</v>
      </c>
      <c r="F71" s="31" t="s">
        <v>618</v>
      </c>
      <c r="G71" s="31">
        <v>11</v>
      </c>
      <c r="H71" s="31" t="s">
        <v>33</v>
      </c>
      <c r="I71" s="31">
        <v>4</v>
      </c>
      <c r="J71" s="31" t="s">
        <v>111</v>
      </c>
      <c r="K71" s="112"/>
      <c r="L71" s="112"/>
      <c r="M71" s="135"/>
      <c r="N71" s="32" t="s">
        <v>5843</v>
      </c>
      <c r="O71" s="112"/>
      <c r="P71" s="81"/>
      <c r="Q71" s="113"/>
      <c r="R71" s="136" t="s">
        <v>862</v>
      </c>
    </row>
    <row r="72" spans="1:18" ht="18" customHeight="1" x14ac:dyDescent="0.15">
      <c r="A72" s="30">
        <v>1</v>
      </c>
      <c r="B72" s="31" t="s">
        <v>130</v>
      </c>
      <c r="C72" s="31">
        <v>2</v>
      </c>
      <c r="D72" s="31" t="s">
        <v>534</v>
      </c>
      <c r="E72" s="31">
        <v>1</v>
      </c>
      <c r="F72" s="31" t="s">
        <v>618</v>
      </c>
      <c r="G72" s="31">
        <v>11</v>
      </c>
      <c r="H72" s="31" t="s">
        <v>33</v>
      </c>
      <c r="I72" s="31">
        <v>4</v>
      </c>
      <c r="J72" s="31" t="s">
        <v>111</v>
      </c>
      <c r="K72" s="112"/>
      <c r="L72" s="112"/>
      <c r="M72" s="135"/>
      <c r="N72" s="32" t="s">
        <v>5844</v>
      </c>
      <c r="O72" s="112">
        <v>276480</v>
      </c>
      <c r="P72" s="81"/>
      <c r="Q72" s="113"/>
      <c r="R72" s="136" t="s">
        <v>862</v>
      </c>
    </row>
    <row r="73" spans="1:18" ht="18" customHeight="1" x14ac:dyDescent="0.15">
      <c r="A73" s="30">
        <v>1</v>
      </c>
      <c r="B73" s="31" t="s">
        <v>130</v>
      </c>
      <c r="C73" s="31">
        <v>2</v>
      </c>
      <c r="D73" s="31" t="s">
        <v>534</v>
      </c>
      <c r="E73" s="31">
        <v>1</v>
      </c>
      <c r="F73" s="31" t="s">
        <v>618</v>
      </c>
      <c r="G73" s="31">
        <v>11</v>
      </c>
      <c r="H73" s="31" t="s">
        <v>33</v>
      </c>
      <c r="I73" s="31">
        <v>4</v>
      </c>
      <c r="J73" s="31" t="s">
        <v>111</v>
      </c>
      <c r="K73" s="112"/>
      <c r="L73" s="112"/>
      <c r="M73" s="135"/>
      <c r="N73" s="32" t="s">
        <v>5845</v>
      </c>
      <c r="O73" s="112"/>
      <c r="P73" s="81"/>
      <c r="Q73" s="113"/>
      <c r="R73" s="136" t="s">
        <v>862</v>
      </c>
    </row>
    <row r="74" spans="1:18" ht="18" customHeight="1" x14ac:dyDescent="0.15">
      <c r="A74" s="30">
        <v>1</v>
      </c>
      <c r="B74" s="31" t="s">
        <v>130</v>
      </c>
      <c r="C74" s="31">
        <v>2</v>
      </c>
      <c r="D74" s="31" t="s">
        <v>534</v>
      </c>
      <c r="E74" s="31">
        <v>1</v>
      </c>
      <c r="F74" s="31" t="s">
        <v>618</v>
      </c>
      <c r="G74" s="31">
        <v>11</v>
      </c>
      <c r="H74" s="31" t="s">
        <v>33</v>
      </c>
      <c r="I74" s="31">
        <v>4</v>
      </c>
      <c r="J74" s="31" t="s">
        <v>111</v>
      </c>
      <c r="K74" s="112"/>
      <c r="L74" s="112"/>
      <c r="M74" s="135"/>
      <c r="N74" s="32" t="s">
        <v>5846</v>
      </c>
      <c r="O74" s="112">
        <v>118368</v>
      </c>
      <c r="P74" s="81"/>
      <c r="Q74" s="113"/>
      <c r="R74" s="136" t="s">
        <v>862</v>
      </c>
    </row>
    <row r="75" spans="1:18" ht="18" customHeight="1" x14ac:dyDescent="0.15">
      <c r="A75" s="30">
        <v>1</v>
      </c>
      <c r="B75" s="31" t="s">
        <v>130</v>
      </c>
      <c r="C75" s="31">
        <v>2</v>
      </c>
      <c r="D75" s="31" t="s">
        <v>534</v>
      </c>
      <c r="E75" s="31">
        <v>1</v>
      </c>
      <c r="F75" s="31" t="s">
        <v>618</v>
      </c>
      <c r="G75" s="31">
        <v>11</v>
      </c>
      <c r="H75" s="31" t="s">
        <v>33</v>
      </c>
      <c r="I75" s="31">
        <v>4</v>
      </c>
      <c r="J75" s="31" t="s">
        <v>111</v>
      </c>
      <c r="K75" s="112"/>
      <c r="L75" s="112"/>
      <c r="M75" s="135"/>
      <c r="N75" s="32" t="s">
        <v>5839</v>
      </c>
      <c r="O75" s="112">
        <v>54000</v>
      </c>
      <c r="P75" s="81"/>
      <c r="Q75" s="113"/>
      <c r="R75" s="136" t="s">
        <v>862</v>
      </c>
    </row>
    <row r="76" spans="1:18" ht="18" customHeight="1" x14ac:dyDescent="0.15">
      <c r="A76" s="30">
        <v>1</v>
      </c>
      <c r="B76" s="31" t="s">
        <v>130</v>
      </c>
      <c r="C76" s="31">
        <v>2</v>
      </c>
      <c r="D76" s="31" t="s">
        <v>534</v>
      </c>
      <c r="E76" s="31">
        <v>1</v>
      </c>
      <c r="F76" s="31" t="s">
        <v>618</v>
      </c>
      <c r="G76" s="31">
        <v>11</v>
      </c>
      <c r="H76" s="31" t="s">
        <v>33</v>
      </c>
      <c r="I76" s="31">
        <v>4</v>
      </c>
      <c r="J76" s="31" t="s">
        <v>111</v>
      </c>
      <c r="K76" s="112"/>
      <c r="L76" s="112"/>
      <c r="M76" s="135"/>
      <c r="N76" s="32" t="s">
        <v>5847</v>
      </c>
      <c r="O76" s="112"/>
      <c r="P76" s="81"/>
      <c r="Q76" s="113"/>
      <c r="R76" s="136" t="s">
        <v>862</v>
      </c>
    </row>
    <row r="77" spans="1:18" ht="18" customHeight="1" x14ac:dyDescent="0.15">
      <c r="A77" s="30">
        <v>1</v>
      </c>
      <c r="B77" s="31" t="s">
        <v>130</v>
      </c>
      <c r="C77" s="31">
        <v>2</v>
      </c>
      <c r="D77" s="31" t="s">
        <v>534</v>
      </c>
      <c r="E77" s="31">
        <v>1</v>
      </c>
      <c r="F77" s="31" t="s">
        <v>618</v>
      </c>
      <c r="G77" s="31">
        <v>11</v>
      </c>
      <c r="H77" s="31" t="s">
        <v>33</v>
      </c>
      <c r="I77" s="31">
        <v>4</v>
      </c>
      <c r="J77" s="31" t="s">
        <v>111</v>
      </c>
      <c r="K77" s="112"/>
      <c r="L77" s="112"/>
      <c r="M77" s="135"/>
      <c r="N77" s="32" t="s">
        <v>5841</v>
      </c>
      <c r="O77" s="112">
        <v>55080</v>
      </c>
      <c r="P77" s="81"/>
      <c r="Q77" s="113"/>
      <c r="R77" s="136" t="s">
        <v>862</v>
      </c>
    </row>
    <row r="78" spans="1:18" ht="18" customHeight="1" x14ac:dyDescent="0.15">
      <c r="A78" s="30">
        <v>1</v>
      </c>
      <c r="B78" s="31" t="s">
        <v>130</v>
      </c>
      <c r="C78" s="31">
        <v>2</v>
      </c>
      <c r="D78" s="31" t="s">
        <v>534</v>
      </c>
      <c r="E78" s="31">
        <v>1</v>
      </c>
      <c r="F78" s="31" t="s">
        <v>618</v>
      </c>
      <c r="G78" s="31">
        <v>11</v>
      </c>
      <c r="H78" s="31" t="s">
        <v>33</v>
      </c>
      <c r="I78" s="31">
        <v>4</v>
      </c>
      <c r="J78" s="31" t="s">
        <v>111</v>
      </c>
      <c r="K78" s="112"/>
      <c r="L78" s="112"/>
      <c r="M78" s="135"/>
      <c r="N78" s="32" t="s">
        <v>5848</v>
      </c>
      <c r="O78" s="112">
        <v>27000</v>
      </c>
      <c r="P78" s="81"/>
      <c r="Q78" s="113"/>
      <c r="R78" s="136" t="s">
        <v>862</v>
      </c>
    </row>
    <row r="79" spans="1:18" ht="18" customHeight="1" x14ac:dyDescent="0.15">
      <c r="A79" s="30">
        <v>1</v>
      </c>
      <c r="B79" s="31" t="s">
        <v>130</v>
      </c>
      <c r="C79" s="31">
        <v>2</v>
      </c>
      <c r="D79" s="31" t="s">
        <v>534</v>
      </c>
      <c r="E79" s="31">
        <v>1</v>
      </c>
      <c r="F79" s="31" t="s">
        <v>618</v>
      </c>
      <c r="G79" s="31">
        <v>11</v>
      </c>
      <c r="H79" s="31" t="s">
        <v>33</v>
      </c>
      <c r="I79" s="31">
        <v>4</v>
      </c>
      <c r="J79" s="31" t="s">
        <v>111</v>
      </c>
      <c r="K79" s="112"/>
      <c r="L79" s="112"/>
      <c r="M79" s="135"/>
      <c r="N79" s="32" t="s">
        <v>5849</v>
      </c>
      <c r="O79" s="112">
        <v>42660</v>
      </c>
      <c r="P79" s="81"/>
      <c r="Q79" s="113"/>
      <c r="R79" s="136" t="s">
        <v>862</v>
      </c>
    </row>
    <row r="80" spans="1:18" ht="18" customHeight="1" x14ac:dyDescent="0.15">
      <c r="A80" s="30">
        <v>1</v>
      </c>
      <c r="B80" s="31" t="s">
        <v>130</v>
      </c>
      <c r="C80" s="31">
        <v>2</v>
      </c>
      <c r="D80" s="31" t="s">
        <v>534</v>
      </c>
      <c r="E80" s="31">
        <v>1</v>
      </c>
      <c r="F80" s="31" t="s">
        <v>618</v>
      </c>
      <c r="G80" s="31">
        <v>11</v>
      </c>
      <c r="H80" s="31" t="s">
        <v>33</v>
      </c>
      <c r="I80" s="31">
        <v>4</v>
      </c>
      <c r="J80" s="31" t="s">
        <v>111</v>
      </c>
      <c r="K80" s="112"/>
      <c r="L80" s="112"/>
      <c r="M80" s="135"/>
      <c r="N80" s="32" t="s">
        <v>5850</v>
      </c>
      <c r="O80" s="112">
        <v>43200</v>
      </c>
      <c r="P80" s="81"/>
      <c r="Q80" s="113"/>
      <c r="R80" s="136" t="s">
        <v>862</v>
      </c>
    </row>
    <row r="81" spans="1:18" ht="18" customHeight="1" x14ac:dyDescent="0.15">
      <c r="A81" s="30">
        <v>1</v>
      </c>
      <c r="B81" s="31" t="s">
        <v>130</v>
      </c>
      <c r="C81" s="31">
        <v>2</v>
      </c>
      <c r="D81" s="31" t="s">
        <v>534</v>
      </c>
      <c r="E81" s="31">
        <v>1</v>
      </c>
      <c r="F81" s="31" t="s">
        <v>618</v>
      </c>
      <c r="G81" s="31">
        <v>11</v>
      </c>
      <c r="H81" s="31" t="s">
        <v>33</v>
      </c>
      <c r="I81" s="31">
        <v>4</v>
      </c>
      <c r="J81" s="31" t="s">
        <v>111</v>
      </c>
      <c r="K81" s="112"/>
      <c r="L81" s="112"/>
      <c r="M81" s="135"/>
      <c r="N81" s="32" t="s">
        <v>5851</v>
      </c>
      <c r="O81" s="112">
        <v>162000</v>
      </c>
      <c r="P81" s="81"/>
      <c r="Q81" s="113"/>
      <c r="R81" s="136" t="s">
        <v>862</v>
      </c>
    </row>
    <row r="82" spans="1:18" ht="18" customHeight="1" x14ac:dyDescent="0.15">
      <c r="A82" s="30">
        <v>1</v>
      </c>
      <c r="B82" s="31" t="s">
        <v>130</v>
      </c>
      <c r="C82" s="31">
        <v>2</v>
      </c>
      <c r="D82" s="31" t="s">
        <v>534</v>
      </c>
      <c r="E82" s="31">
        <v>1</v>
      </c>
      <c r="F82" s="31" t="s">
        <v>618</v>
      </c>
      <c r="G82" s="31">
        <v>11</v>
      </c>
      <c r="H82" s="31" t="s">
        <v>33</v>
      </c>
      <c r="I82" s="31">
        <v>4</v>
      </c>
      <c r="J82" s="31" t="s">
        <v>111</v>
      </c>
      <c r="K82" s="112"/>
      <c r="L82" s="112"/>
      <c r="M82" s="135"/>
      <c r="N82" s="32" t="s">
        <v>5852</v>
      </c>
      <c r="O82" s="112"/>
      <c r="P82" s="81"/>
      <c r="Q82" s="113"/>
      <c r="R82" s="136" t="s">
        <v>862</v>
      </c>
    </row>
    <row r="83" spans="1:18" ht="18" customHeight="1" x14ac:dyDescent="0.15">
      <c r="A83" s="30">
        <v>1</v>
      </c>
      <c r="B83" s="31" t="s">
        <v>130</v>
      </c>
      <c r="C83" s="31">
        <v>2</v>
      </c>
      <c r="D83" s="31" t="s">
        <v>534</v>
      </c>
      <c r="E83" s="31">
        <v>1</v>
      </c>
      <c r="F83" s="31" t="s">
        <v>618</v>
      </c>
      <c r="G83" s="31">
        <v>11</v>
      </c>
      <c r="H83" s="31" t="s">
        <v>33</v>
      </c>
      <c r="I83" s="31">
        <v>4</v>
      </c>
      <c r="J83" s="31" t="s">
        <v>111</v>
      </c>
      <c r="K83" s="112"/>
      <c r="L83" s="112"/>
      <c r="M83" s="135"/>
      <c r="N83" s="32" t="s">
        <v>5853</v>
      </c>
      <c r="O83" s="112">
        <v>108000</v>
      </c>
      <c r="P83" s="81"/>
      <c r="Q83" s="113"/>
      <c r="R83" s="136" t="s">
        <v>862</v>
      </c>
    </row>
    <row r="84" spans="1:18" ht="18" customHeight="1" x14ac:dyDescent="0.15">
      <c r="A84" s="30">
        <v>1</v>
      </c>
      <c r="B84" s="31" t="s">
        <v>130</v>
      </c>
      <c r="C84" s="31">
        <v>2</v>
      </c>
      <c r="D84" s="31" t="s">
        <v>534</v>
      </c>
      <c r="E84" s="31">
        <v>1</v>
      </c>
      <c r="F84" s="31" t="s">
        <v>618</v>
      </c>
      <c r="G84" s="31">
        <v>11</v>
      </c>
      <c r="H84" s="31" t="s">
        <v>33</v>
      </c>
      <c r="I84" s="31">
        <v>4</v>
      </c>
      <c r="J84" s="31" t="s">
        <v>111</v>
      </c>
      <c r="K84" s="112"/>
      <c r="L84" s="112"/>
      <c r="M84" s="135"/>
      <c r="N84" s="32" t="s">
        <v>5854</v>
      </c>
      <c r="O84" s="112">
        <v>98280</v>
      </c>
      <c r="P84" s="81"/>
      <c r="Q84" s="113"/>
      <c r="R84" s="136" t="s">
        <v>862</v>
      </c>
    </row>
    <row r="85" spans="1:18" ht="18" customHeight="1" x14ac:dyDescent="0.15">
      <c r="A85" s="30">
        <v>1</v>
      </c>
      <c r="B85" s="31" t="s">
        <v>130</v>
      </c>
      <c r="C85" s="31">
        <v>2</v>
      </c>
      <c r="D85" s="31" t="s">
        <v>534</v>
      </c>
      <c r="E85" s="31">
        <v>1</v>
      </c>
      <c r="F85" s="31" t="s">
        <v>618</v>
      </c>
      <c r="G85" s="31">
        <v>11</v>
      </c>
      <c r="H85" s="31" t="s">
        <v>33</v>
      </c>
      <c r="I85" s="31">
        <v>4</v>
      </c>
      <c r="J85" s="31" t="s">
        <v>111</v>
      </c>
      <c r="K85" s="112"/>
      <c r="L85" s="112"/>
      <c r="M85" s="135"/>
      <c r="N85" s="32" t="s">
        <v>5855</v>
      </c>
      <c r="O85" s="112">
        <v>137700</v>
      </c>
      <c r="P85" s="81"/>
      <c r="Q85" s="113"/>
      <c r="R85" s="136" t="s">
        <v>862</v>
      </c>
    </row>
    <row r="86" spans="1:18" ht="18" customHeight="1" x14ac:dyDescent="0.15">
      <c r="A86" s="30">
        <v>1</v>
      </c>
      <c r="B86" s="31" t="s">
        <v>130</v>
      </c>
      <c r="C86" s="31">
        <v>2</v>
      </c>
      <c r="D86" s="31" t="s">
        <v>534</v>
      </c>
      <c r="E86" s="31">
        <v>1</v>
      </c>
      <c r="F86" s="31" t="s">
        <v>618</v>
      </c>
      <c r="G86" s="31">
        <v>11</v>
      </c>
      <c r="H86" s="31" t="s">
        <v>33</v>
      </c>
      <c r="I86" s="31">
        <v>4</v>
      </c>
      <c r="J86" s="31" t="s">
        <v>111</v>
      </c>
      <c r="K86" s="112"/>
      <c r="L86" s="112"/>
      <c r="M86" s="135"/>
      <c r="N86" s="32" t="s">
        <v>5856</v>
      </c>
      <c r="O86" s="112">
        <v>108000</v>
      </c>
      <c r="P86" s="81"/>
      <c r="Q86" s="113"/>
      <c r="R86" s="136" t="s">
        <v>862</v>
      </c>
    </row>
    <row r="87" spans="1:18" ht="18" customHeight="1" x14ac:dyDescent="0.15">
      <c r="A87" s="30">
        <v>1</v>
      </c>
      <c r="B87" s="31" t="s">
        <v>130</v>
      </c>
      <c r="C87" s="31">
        <v>2</v>
      </c>
      <c r="D87" s="31" t="s">
        <v>534</v>
      </c>
      <c r="E87" s="31">
        <v>1</v>
      </c>
      <c r="F87" s="31" t="s">
        <v>618</v>
      </c>
      <c r="G87" s="31">
        <v>11</v>
      </c>
      <c r="H87" s="31" t="s">
        <v>33</v>
      </c>
      <c r="I87" s="31">
        <v>4</v>
      </c>
      <c r="J87" s="31" t="s">
        <v>111</v>
      </c>
      <c r="K87" s="112"/>
      <c r="L87" s="112"/>
      <c r="M87" s="135"/>
      <c r="N87" s="32" t="s">
        <v>5857</v>
      </c>
      <c r="O87" s="112"/>
      <c r="P87" s="81"/>
      <c r="Q87" s="113"/>
      <c r="R87" s="136" t="s">
        <v>862</v>
      </c>
    </row>
    <row r="88" spans="1:18" ht="18" customHeight="1" x14ac:dyDescent="0.15">
      <c r="A88" s="30">
        <v>1</v>
      </c>
      <c r="B88" s="31" t="s">
        <v>130</v>
      </c>
      <c r="C88" s="31">
        <v>2</v>
      </c>
      <c r="D88" s="31" t="s">
        <v>534</v>
      </c>
      <c r="E88" s="31">
        <v>1</v>
      </c>
      <c r="F88" s="31" t="s">
        <v>618</v>
      </c>
      <c r="G88" s="31">
        <v>11</v>
      </c>
      <c r="H88" s="31" t="s">
        <v>33</v>
      </c>
      <c r="I88" s="31">
        <v>4</v>
      </c>
      <c r="J88" s="31" t="s">
        <v>111</v>
      </c>
      <c r="K88" s="112"/>
      <c r="L88" s="112"/>
      <c r="M88" s="135"/>
      <c r="N88" s="32" t="s">
        <v>5858</v>
      </c>
      <c r="O88" s="112">
        <v>3240</v>
      </c>
      <c r="P88" s="81"/>
      <c r="Q88" s="113"/>
      <c r="R88" s="136" t="s">
        <v>862</v>
      </c>
    </row>
    <row r="89" spans="1:18" ht="18" customHeight="1" x14ac:dyDescent="0.15">
      <c r="A89" s="30">
        <v>1</v>
      </c>
      <c r="B89" s="31" t="s">
        <v>130</v>
      </c>
      <c r="C89" s="31">
        <v>2</v>
      </c>
      <c r="D89" s="31" t="s">
        <v>534</v>
      </c>
      <c r="E89" s="31">
        <v>1</v>
      </c>
      <c r="F89" s="31" t="s">
        <v>618</v>
      </c>
      <c r="G89" s="31">
        <v>11</v>
      </c>
      <c r="H89" s="31" t="s">
        <v>33</v>
      </c>
      <c r="I89" s="31">
        <v>4</v>
      </c>
      <c r="J89" s="31" t="s">
        <v>111</v>
      </c>
      <c r="K89" s="112"/>
      <c r="L89" s="112"/>
      <c r="M89" s="135"/>
      <c r="N89" s="32" t="s">
        <v>5859</v>
      </c>
      <c r="O89" s="112">
        <v>4860</v>
      </c>
      <c r="P89" s="81"/>
      <c r="Q89" s="113"/>
      <c r="R89" s="136" t="s">
        <v>862</v>
      </c>
    </row>
    <row r="90" spans="1:18" ht="18" customHeight="1" x14ac:dyDescent="0.15">
      <c r="A90" s="30">
        <v>1</v>
      </c>
      <c r="B90" s="31" t="s">
        <v>130</v>
      </c>
      <c r="C90" s="31">
        <v>2</v>
      </c>
      <c r="D90" s="31" t="s">
        <v>534</v>
      </c>
      <c r="E90" s="31">
        <v>1</v>
      </c>
      <c r="F90" s="31" t="s">
        <v>618</v>
      </c>
      <c r="G90" s="32">
        <v>12</v>
      </c>
      <c r="H90" s="32" t="s">
        <v>36</v>
      </c>
      <c r="I90" s="32"/>
      <c r="J90" s="32"/>
      <c r="K90" s="112"/>
      <c r="L90" s="112"/>
      <c r="M90" s="135"/>
      <c r="N90" s="32"/>
      <c r="O90" s="112"/>
      <c r="P90" s="81"/>
      <c r="Q90" s="113"/>
      <c r="R90" s="136" t="s">
        <v>862</v>
      </c>
    </row>
    <row r="91" spans="1:18" ht="18" customHeight="1" x14ac:dyDescent="0.15">
      <c r="A91" s="30">
        <v>1</v>
      </c>
      <c r="B91" s="31" t="s">
        <v>130</v>
      </c>
      <c r="C91" s="31">
        <v>2</v>
      </c>
      <c r="D91" s="31" t="s">
        <v>534</v>
      </c>
      <c r="E91" s="31">
        <v>1</v>
      </c>
      <c r="F91" s="31" t="s">
        <v>618</v>
      </c>
      <c r="G91" s="31">
        <v>12</v>
      </c>
      <c r="H91" s="31" t="s">
        <v>36</v>
      </c>
      <c r="I91" s="32">
        <v>1</v>
      </c>
      <c r="J91" s="32" t="s">
        <v>37</v>
      </c>
      <c r="K91" s="112">
        <v>635</v>
      </c>
      <c r="L91" s="112">
        <v>635</v>
      </c>
      <c r="M91" s="135">
        <f>K91-L91</f>
        <v>0</v>
      </c>
      <c r="N91" s="32" t="s">
        <v>5829</v>
      </c>
      <c r="O91" s="112"/>
      <c r="P91" s="81"/>
      <c r="Q91" s="113"/>
      <c r="R91" s="136" t="s">
        <v>862</v>
      </c>
    </row>
    <row r="92" spans="1:18" ht="18" customHeight="1" x14ac:dyDescent="0.15">
      <c r="A92" s="30">
        <v>1</v>
      </c>
      <c r="B92" s="31" t="s">
        <v>130</v>
      </c>
      <c r="C92" s="31">
        <v>2</v>
      </c>
      <c r="D92" s="31" t="s">
        <v>534</v>
      </c>
      <c r="E92" s="31">
        <v>1</v>
      </c>
      <c r="F92" s="31" t="s">
        <v>618</v>
      </c>
      <c r="G92" s="31">
        <v>12</v>
      </c>
      <c r="H92" s="31" t="s">
        <v>36</v>
      </c>
      <c r="I92" s="31">
        <v>1</v>
      </c>
      <c r="J92" s="31" t="s">
        <v>37</v>
      </c>
      <c r="K92" s="112"/>
      <c r="L92" s="112"/>
      <c r="M92" s="135"/>
      <c r="N92" s="32" t="s">
        <v>5860</v>
      </c>
      <c r="O92" s="112">
        <v>215600</v>
      </c>
      <c r="P92" s="81"/>
      <c r="Q92" s="113"/>
      <c r="R92" s="136" t="s">
        <v>862</v>
      </c>
    </row>
    <row r="93" spans="1:18" ht="18" customHeight="1" x14ac:dyDescent="0.15">
      <c r="A93" s="30">
        <v>1</v>
      </c>
      <c r="B93" s="31" t="s">
        <v>130</v>
      </c>
      <c r="C93" s="31">
        <v>2</v>
      </c>
      <c r="D93" s="31" t="s">
        <v>534</v>
      </c>
      <c r="E93" s="31">
        <v>1</v>
      </c>
      <c r="F93" s="31" t="s">
        <v>618</v>
      </c>
      <c r="G93" s="31">
        <v>12</v>
      </c>
      <c r="H93" s="31" t="s">
        <v>36</v>
      </c>
      <c r="I93" s="31">
        <v>1</v>
      </c>
      <c r="J93" s="31" t="s">
        <v>37</v>
      </c>
      <c r="K93" s="112"/>
      <c r="L93" s="112"/>
      <c r="M93" s="135"/>
      <c r="N93" s="32" t="s">
        <v>5861</v>
      </c>
      <c r="O93" s="112">
        <v>92400</v>
      </c>
      <c r="P93" s="81"/>
      <c r="Q93" s="113"/>
      <c r="R93" s="136" t="s">
        <v>862</v>
      </c>
    </row>
    <row r="94" spans="1:18" ht="18" customHeight="1" x14ac:dyDescent="0.15">
      <c r="A94" s="30">
        <v>1</v>
      </c>
      <c r="B94" s="31" t="s">
        <v>130</v>
      </c>
      <c r="C94" s="31">
        <v>2</v>
      </c>
      <c r="D94" s="31" t="s">
        <v>534</v>
      </c>
      <c r="E94" s="31">
        <v>1</v>
      </c>
      <c r="F94" s="31" t="s">
        <v>618</v>
      </c>
      <c r="G94" s="31">
        <v>12</v>
      </c>
      <c r="H94" s="31" t="s">
        <v>36</v>
      </c>
      <c r="I94" s="31">
        <v>1</v>
      </c>
      <c r="J94" s="31" t="s">
        <v>37</v>
      </c>
      <c r="K94" s="112"/>
      <c r="L94" s="112"/>
      <c r="M94" s="135"/>
      <c r="N94" s="32" t="s">
        <v>5862</v>
      </c>
      <c r="O94" s="112">
        <v>65600</v>
      </c>
      <c r="P94" s="81"/>
      <c r="Q94" s="113"/>
      <c r="R94" s="136" t="s">
        <v>862</v>
      </c>
    </row>
    <row r="95" spans="1:18" ht="18" customHeight="1" x14ac:dyDescent="0.15">
      <c r="A95" s="30">
        <v>1</v>
      </c>
      <c r="B95" s="31" t="s">
        <v>130</v>
      </c>
      <c r="C95" s="31">
        <v>2</v>
      </c>
      <c r="D95" s="31" t="s">
        <v>534</v>
      </c>
      <c r="E95" s="31">
        <v>1</v>
      </c>
      <c r="F95" s="31" t="s">
        <v>618</v>
      </c>
      <c r="G95" s="31">
        <v>12</v>
      </c>
      <c r="H95" s="31" t="s">
        <v>36</v>
      </c>
      <c r="I95" s="31">
        <v>1</v>
      </c>
      <c r="J95" s="31" t="s">
        <v>37</v>
      </c>
      <c r="K95" s="112"/>
      <c r="L95" s="112"/>
      <c r="M95" s="135"/>
      <c r="N95" s="32" t="s">
        <v>5863</v>
      </c>
      <c r="O95" s="112">
        <v>32800</v>
      </c>
      <c r="P95" s="81"/>
      <c r="Q95" s="113"/>
      <c r="R95" s="136" t="s">
        <v>862</v>
      </c>
    </row>
    <row r="96" spans="1:18" ht="18" customHeight="1" x14ac:dyDescent="0.15">
      <c r="A96" s="30">
        <v>1</v>
      </c>
      <c r="B96" s="31" t="s">
        <v>130</v>
      </c>
      <c r="C96" s="31">
        <v>2</v>
      </c>
      <c r="D96" s="31" t="s">
        <v>534</v>
      </c>
      <c r="E96" s="31">
        <v>1</v>
      </c>
      <c r="F96" s="31" t="s">
        <v>618</v>
      </c>
      <c r="G96" s="31">
        <v>12</v>
      </c>
      <c r="H96" s="31" t="s">
        <v>36</v>
      </c>
      <c r="I96" s="31">
        <v>1</v>
      </c>
      <c r="J96" s="31" t="s">
        <v>37</v>
      </c>
      <c r="K96" s="112"/>
      <c r="L96" s="112"/>
      <c r="M96" s="135"/>
      <c r="N96" s="32" t="s">
        <v>5831</v>
      </c>
      <c r="O96" s="112"/>
      <c r="P96" s="81"/>
      <c r="Q96" s="113"/>
      <c r="R96" s="136" t="s">
        <v>862</v>
      </c>
    </row>
    <row r="97" spans="1:18" ht="18" customHeight="1" x14ac:dyDescent="0.15">
      <c r="A97" s="30">
        <v>1</v>
      </c>
      <c r="B97" s="31" t="s">
        <v>130</v>
      </c>
      <c r="C97" s="31">
        <v>2</v>
      </c>
      <c r="D97" s="31" t="s">
        <v>534</v>
      </c>
      <c r="E97" s="31">
        <v>1</v>
      </c>
      <c r="F97" s="31" t="s">
        <v>618</v>
      </c>
      <c r="G97" s="31">
        <v>12</v>
      </c>
      <c r="H97" s="31" t="s">
        <v>36</v>
      </c>
      <c r="I97" s="31">
        <v>1</v>
      </c>
      <c r="J97" s="31" t="s">
        <v>37</v>
      </c>
      <c r="K97" s="112"/>
      <c r="L97" s="112"/>
      <c r="M97" s="135"/>
      <c r="N97" s="32" t="s">
        <v>5864</v>
      </c>
      <c r="O97" s="112">
        <v>26800</v>
      </c>
      <c r="P97" s="81"/>
      <c r="Q97" s="113"/>
      <c r="R97" s="136" t="s">
        <v>862</v>
      </c>
    </row>
    <row r="98" spans="1:18" ht="18" customHeight="1" x14ac:dyDescent="0.15">
      <c r="A98" s="30">
        <v>1</v>
      </c>
      <c r="B98" s="31" t="s">
        <v>130</v>
      </c>
      <c r="C98" s="31">
        <v>2</v>
      </c>
      <c r="D98" s="31" t="s">
        <v>534</v>
      </c>
      <c r="E98" s="31">
        <v>1</v>
      </c>
      <c r="F98" s="31" t="s">
        <v>618</v>
      </c>
      <c r="G98" s="31">
        <v>12</v>
      </c>
      <c r="H98" s="31" t="s">
        <v>36</v>
      </c>
      <c r="I98" s="31">
        <v>1</v>
      </c>
      <c r="J98" s="31" t="s">
        <v>37</v>
      </c>
      <c r="K98" s="112"/>
      <c r="L98" s="112"/>
      <c r="M98" s="135"/>
      <c r="N98" s="32" t="s">
        <v>5865</v>
      </c>
      <c r="O98" s="112">
        <v>201000</v>
      </c>
      <c r="P98" s="81"/>
      <c r="Q98" s="113"/>
      <c r="R98" s="136" t="s">
        <v>862</v>
      </c>
    </row>
    <row r="99" spans="1:18" ht="18" customHeight="1" x14ac:dyDescent="0.15">
      <c r="A99" s="30">
        <v>1</v>
      </c>
      <c r="B99" s="31" t="s">
        <v>130</v>
      </c>
      <c r="C99" s="31">
        <v>2</v>
      </c>
      <c r="D99" s="31" t="s">
        <v>534</v>
      </c>
      <c r="E99" s="31">
        <v>1</v>
      </c>
      <c r="F99" s="31" t="s">
        <v>618</v>
      </c>
      <c r="G99" s="31">
        <v>12</v>
      </c>
      <c r="H99" s="31" t="s">
        <v>36</v>
      </c>
      <c r="I99" s="32">
        <v>3</v>
      </c>
      <c r="J99" s="32" t="s">
        <v>6</v>
      </c>
      <c r="K99" s="112">
        <v>171</v>
      </c>
      <c r="L99" s="112">
        <v>171</v>
      </c>
      <c r="M99" s="135">
        <f>K99-L99</f>
        <v>0</v>
      </c>
      <c r="N99" s="32" t="s">
        <v>5866</v>
      </c>
      <c r="O99" s="112">
        <v>16200</v>
      </c>
      <c r="P99" s="81"/>
      <c r="Q99" s="113"/>
      <c r="R99" s="136" t="s">
        <v>862</v>
      </c>
    </row>
    <row r="100" spans="1:18" ht="18" customHeight="1" x14ac:dyDescent="0.15">
      <c r="A100" s="30">
        <v>1</v>
      </c>
      <c r="B100" s="31" t="s">
        <v>130</v>
      </c>
      <c r="C100" s="31">
        <v>2</v>
      </c>
      <c r="D100" s="31" t="s">
        <v>534</v>
      </c>
      <c r="E100" s="31">
        <v>1</v>
      </c>
      <c r="F100" s="31" t="s">
        <v>618</v>
      </c>
      <c r="G100" s="31">
        <v>12</v>
      </c>
      <c r="H100" s="31" t="s">
        <v>36</v>
      </c>
      <c r="I100" s="31">
        <v>3</v>
      </c>
      <c r="J100" s="31" t="s">
        <v>6</v>
      </c>
      <c r="K100" s="112"/>
      <c r="L100" s="112"/>
      <c r="M100" s="135"/>
      <c r="N100" s="32" t="s">
        <v>5867</v>
      </c>
      <c r="O100" s="112">
        <v>153900</v>
      </c>
      <c r="P100" s="81"/>
      <c r="Q100" s="113"/>
      <c r="R100" s="136" t="s">
        <v>862</v>
      </c>
    </row>
    <row r="101" spans="1:18" ht="18" customHeight="1" x14ac:dyDescent="0.15">
      <c r="A101" s="30">
        <v>1</v>
      </c>
      <c r="B101" s="31" t="s">
        <v>130</v>
      </c>
      <c r="C101" s="31">
        <v>2</v>
      </c>
      <c r="D101" s="31" t="s">
        <v>534</v>
      </c>
      <c r="E101" s="31">
        <v>1</v>
      </c>
      <c r="F101" s="31" t="s">
        <v>618</v>
      </c>
      <c r="G101" s="32">
        <v>13</v>
      </c>
      <c r="H101" s="32" t="s">
        <v>39</v>
      </c>
      <c r="I101" s="32"/>
      <c r="J101" s="32"/>
      <c r="K101" s="112"/>
      <c r="L101" s="112"/>
      <c r="M101" s="135"/>
      <c r="N101" s="32"/>
      <c r="O101" s="112"/>
      <c r="P101" s="81"/>
      <c r="Q101" s="113"/>
      <c r="R101" s="136" t="s">
        <v>862</v>
      </c>
    </row>
    <row r="102" spans="1:18" ht="18" customHeight="1" x14ac:dyDescent="0.15">
      <c r="A102" s="30">
        <v>1</v>
      </c>
      <c r="B102" s="31" t="s">
        <v>130</v>
      </c>
      <c r="C102" s="31">
        <v>2</v>
      </c>
      <c r="D102" s="31" t="s">
        <v>534</v>
      </c>
      <c r="E102" s="31">
        <v>1</v>
      </c>
      <c r="F102" s="31" t="s">
        <v>618</v>
      </c>
      <c r="G102" s="31">
        <v>13</v>
      </c>
      <c r="H102" s="31" t="s">
        <v>39</v>
      </c>
      <c r="I102" s="32">
        <v>51</v>
      </c>
      <c r="J102" s="32" t="s">
        <v>175</v>
      </c>
      <c r="K102" s="112">
        <v>738</v>
      </c>
      <c r="L102" s="112">
        <v>961</v>
      </c>
      <c r="M102" s="135">
        <f>K102-L102</f>
        <v>-223</v>
      </c>
      <c r="N102" s="32" t="s">
        <v>5868</v>
      </c>
      <c r="O102" s="112">
        <v>299750</v>
      </c>
      <c r="P102" s="81"/>
      <c r="Q102" s="113"/>
      <c r="R102" s="136" t="s">
        <v>862</v>
      </c>
    </row>
    <row r="103" spans="1:18" ht="18" customHeight="1" x14ac:dyDescent="0.15">
      <c r="A103" s="30">
        <v>1</v>
      </c>
      <c r="B103" s="31" t="s">
        <v>130</v>
      </c>
      <c r="C103" s="31">
        <v>2</v>
      </c>
      <c r="D103" s="31" t="s">
        <v>534</v>
      </c>
      <c r="E103" s="31">
        <v>1</v>
      </c>
      <c r="F103" s="31" t="s">
        <v>618</v>
      </c>
      <c r="G103" s="31">
        <v>13</v>
      </c>
      <c r="H103" s="31" t="s">
        <v>39</v>
      </c>
      <c r="I103" s="31">
        <v>51</v>
      </c>
      <c r="J103" s="31" t="s">
        <v>175</v>
      </c>
      <c r="K103" s="112"/>
      <c r="L103" s="112"/>
      <c r="M103" s="135"/>
      <c r="N103" s="32" t="s">
        <v>5869</v>
      </c>
      <c r="O103" s="112">
        <v>438240</v>
      </c>
      <c r="P103" s="81"/>
      <c r="Q103" s="113"/>
      <c r="R103" s="136" t="s">
        <v>862</v>
      </c>
    </row>
    <row r="104" spans="1:18" ht="18" customHeight="1" x14ac:dyDescent="0.15">
      <c r="A104" s="30">
        <v>1</v>
      </c>
      <c r="B104" s="31" t="s">
        <v>130</v>
      </c>
      <c r="C104" s="31">
        <v>2</v>
      </c>
      <c r="D104" s="31" t="s">
        <v>534</v>
      </c>
      <c r="E104" s="31">
        <v>1</v>
      </c>
      <c r="F104" s="31" t="s">
        <v>618</v>
      </c>
      <c r="G104" s="32">
        <v>14</v>
      </c>
      <c r="H104" s="32" t="s">
        <v>40</v>
      </c>
      <c r="I104" s="32"/>
      <c r="J104" s="32"/>
      <c r="K104" s="112"/>
      <c r="L104" s="112"/>
      <c r="M104" s="135"/>
      <c r="N104" s="32"/>
      <c r="O104" s="112"/>
      <c r="P104" s="81"/>
      <c r="Q104" s="113"/>
      <c r="R104" s="136" t="s">
        <v>862</v>
      </c>
    </row>
    <row r="105" spans="1:18" ht="18" customHeight="1" x14ac:dyDescent="0.15">
      <c r="A105" s="30">
        <v>1</v>
      </c>
      <c r="B105" s="31" t="s">
        <v>130</v>
      </c>
      <c r="C105" s="31">
        <v>2</v>
      </c>
      <c r="D105" s="31" t="s">
        <v>534</v>
      </c>
      <c r="E105" s="31">
        <v>1</v>
      </c>
      <c r="F105" s="31" t="s">
        <v>618</v>
      </c>
      <c r="G105" s="31">
        <v>14</v>
      </c>
      <c r="H105" s="31" t="s">
        <v>40</v>
      </c>
      <c r="I105" s="32">
        <v>41</v>
      </c>
      <c r="J105" s="32" t="s">
        <v>5870</v>
      </c>
      <c r="K105" s="112">
        <v>1792</v>
      </c>
      <c r="L105" s="112">
        <v>1776</v>
      </c>
      <c r="M105" s="135">
        <f>K105-L105</f>
        <v>16</v>
      </c>
      <c r="N105" s="32" t="s">
        <v>5871</v>
      </c>
      <c r="O105" s="112">
        <v>1791960</v>
      </c>
      <c r="P105" s="81"/>
      <c r="Q105" s="113"/>
      <c r="R105" s="136" t="s">
        <v>862</v>
      </c>
    </row>
    <row r="106" spans="1:18" ht="18" customHeight="1" x14ac:dyDescent="0.15">
      <c r="A106" s="30">
        <v>1</v>
      </c>
      <c r="B106" s="31" t="s">
        <v>130</v>
      </c>
      <c r="C106" s="31">
        <v>2</v>
      </c>
      <c r="D106" s="31" t="s">
        <v>534</v>
      </c>
      <c r="E106" s="31">
        <v>1</v>
      </c>
      <c r="F106" s="31" t="s">
        <v>618</v>
      </c>
      <c r="G106" s="32">
        <v>19</v>
      </c>
      <c r="H106" s="32" t="s">
        <v>42</v>
      </c>
      <c r="I106" s="32"/>
      <c r="J106" s="32"/>
      <c r="K106" s="112"/>
      <c r="L106" s="112"/>
      <c r="M106" s="135"/>
      <c r="N106" s="32"/>
      <c r="O106" s="112"/>
      <c r="P106" s="81"/>
      <c r="Q106" s="113"/>
      <c r="R106" s="136" t="s">
        <v>862</v>
      </c>
    </row>
    <row r="107" spans="1:18" ht="18" customHeight="1" x14ac:dyDescent="0.15">
      <c r="A107" s="30">
        <v>1</v>
      </c>
      <c r="B107" s="31" t="s">
        <v>130</v>
      </c>
      <c r="C107" s="31">
        <v>2</v>
      </c>
      <c r="D107" s="31" t="s">
        <v>534</v>
      </c>
      <c r="E107" s="31">
        <v>1</v>
      </c>
      <c r="F107" s="31" t="s">
        <v>618</v>
      </c>
      <c r="G107" s="31">
        <v>19</v>
      </c>
      <c r="H107" s="31" t="s">
        <v>42</v>
      </c>
      <c r="I107" s="32">
        <v>31</v>
      </c>
      <c r="J107" s="32" t="s">
        <v>386</v>
      </c>
      <c r="K107" s="112">
        <v>1260</v>
      </c>
      <c r="L107" s="112">
        <v>1530</v>
      </c>
      <c r="M107" s="135">
        <f t="shared" ref="M107:M109" si="4">K107-L107</f>
        <v>-270</v>
      </c>
      <c r="N107" s="32" t="s">
        <v>5872</v>
      </c>
      <c r="O107" s="112">
        <v>1260000</v>
      </c>
      <c r="P107" s="81"/>
      <c r="Q107" s="113"/>
      <c r="R107" s="136" t="s">
        <v>862</v>
      </c>
    </row>
    <row r="108" spans="1:18" s="132" customFormat="1" ht="18" customHeight="1" x14ac:dyDescent="0.15">
      <c r="A108" s="13">
        <v>1</v>
      </c>
      <c r="B108" s="14" t="s">
        <v>5782</v>
      </c>
      <c r="C108" s="15">
        <v>3</v>
      </c>
      <c r="D108" s="15" t="s">
        <v>5873</v>
      </c>
      <c r="E108" s="16"/>
      <c r="F108" s="15"/>
      <c r="G108" s="16"/>
      <c r="H108" s="15"/>
      <c r="I108" s="16"/>
      <c r="J108" s="16"/>
      <c r="K108" s="108">
        <f>IF(C108="",SUMIFS($K109:$K$5683,$A109:$A$5683,A108,$E109:$E$5683,""),IF(E108="",SUMIFS($K109:$K$5683,$A109:$A$5683,A108,$C109:$C$5683,C108,$G109:$G$5683,""),IF(G108="",SUMIFS($K109:$K$5683,$A109:$A$5683,A108,$C109:$C$5683,C108,$E109:$E$5683,E108,$R109:$R$5683,R108),0)))</f>
        <v>175</v>
      </c>
      <c r="L108" s="108">
        <f>IF(C108="",SUMIFS($L109:$L$5685,$A109:$A$5685,A108,$E109:$E$5685,""),IF(E108="",SUMIFS($L109:$L$5685,$A109:$A$5685,A108,$C109:$C$5685,C108,$G109:$G$5685,""),IF(G108="",SUMIFS($L109:$L$5685,$A109:$A$5685,A108,$C109:$C$5685,C108,$E109:$E$5685,E108,$R109:$R$5685,R108),0)))</f>
        <v>175</v>
      </c>
      <c r="M108" s="17">
        <f t="shared" si="4"/>
        <v>0</v>
      </c>
      <c r="N108" s="58"/>
      <c r="O108" s="18"/>
      <c r="P108" s="18"/>
      <c r="Q108" s="133">
        <f t="shared" ref="Q108:Q109" si="5">IF(C108="",SUMIFS($Q$3:$Q$5554,$A$3:$A$5554,A108,$C$3:$C$5554,"&gt;0",$E$3:$E$5554,""),IF(E108="",SUMIFS($Q$3:$Q$5554,$A$3:$A$5554,A108,$C$3:$C$5554,C108,$E$3:$E$5554,"&gt;0",$G$3:$G$5554,""),IF(G108="",SUMIFS($Q$3:$Q$5554,$A$3:$A$5554,A108,$C$3:$C$5554,C108,$E$3:$E$5554,E108,$G$3:$G$5554,"&gt;0",$R$3:$R$5554,R108))))</f>
        <v>175</v>
      </c>
      <c r="R108" s="108"/>
    </row>
    <row r="109" spans="1:18" s="132" customFormat="1" ht="18" customHeight="1" x14ac:dyDescent="0.15">
      <c r="A109" s="13">
        <v>1</v>
      </c>
      <c r="B109" s="14" t="s">
        <v>5782</v>
      </c>
      <c r="C109" s="19">
        <v>3</v>
      </c>
      <c r="D109" s="14" t="s">
        <v>5873</v>
      </c>
      <c r="E109" s="20">
        <v>1</v>
      </c>
      <c r="F109" s="21" t="s">
        <v>5873</v>
      </c>
      <c r="G109" s="20"/>
      <c r="H109" s="21"/>
      <c r="I109" s="20"/>
      <c r="J109" s="20"/>
      <c r="K109" s="110">
        <f>IF(C109="",SUMIFS($K110:$K$5683,$A110:$A$5683,A109,$E110:$E$5683,""),IF(E109="",SUMIFS($K110:$K$5683,$A110:$A$5683,A109,$C110:$C$5683,C109,$G110:$G$5683,""),IF(G109="",SUMIFS($K110:$K$5683,$A110:$A$5683,A109,$C110:$C$5683,C109,$E110:$E$5683,E109,$R110:$R$5683,R109),0)))</f>
        <v>175</v>
      </c>
      <c r="L109" s="110">
        <f>IF(C109="",SUMIFS($L110:$L$5685,$A110:$A$5685,A109,$E110:$E$5685,""),IF(E109="",SUMIFS($L110:$L$5685,$A110:$A$5685,A109,$C110:$C$5685,C109,$G110:$G$5685,""),IF(G109="",SUMIFS($L110:$L$5685,$A110:$A$5685,A109,$C110:$C$5685,C109,$E110:$E$5685,E109,$R110:$R$5685,R109),0)))</f>
        <v>175</v>
      </c>
      <c r="M109" s="22">
        <f t="shared" si="4"/>
        <v>0</v>
      </c>
      <c r="N109" s="77"/>
      <c r="O109" s="60"/>
      <c r="P109" s="60"/>
      <c r="Q109" s="134">
        <f t="shared" si="5"/>
        <v>175</v>
      </c>
      <c r="R109" s="110" t="s">
        <v>862</v>
      </c>
    </row>
    <row r="110" spans="1:18" ht="18" customHeight="1" x14ac:dyDescent="0.15">
      <c r="A110" s="30">
        <v>1</v>
      </c>
      <c r="B110" s="31" t="s">
        <v>130</v>
      </c>
      <c r="C110" s="31">
        <v>3</v>
      </c>
      <c r="D110" s="31" t="s">
        <v>5751</v>
      </c>
      <c r="E110" s="31">
        <v>1</v>
      </c>
      <c r="F110" s="31" t="s">
        <v>5751</v>
      </c>
      <c r="G110" s="32">
        <v>1</v>
      </c>
      <c r="H110" s="32" t="s">
        <v>19</v>
      </c>
      <c r="I110" s="32"/>
      <c r="J110" s="32"/>
      <c r="K110" s="112"/>
      <c r="L110" s="112"/>
      <c r="M110" s="135"/>
      <c r="N110" s="32"/>
      <c r="O110" s="112"/>
      <c r="P110" s="81" t="s">
        <v>5874</v>
      </c>
      <c r="Q110" s="113">
        <v>170</v>
      </c>
      <c r="R110" s="136" t="s">
        <v>862</v>
      </c>
    </row>
    <row r="111" spans="1:18" ht="18" customHeight="1" x14ac:dyDescent="0.15">
      <c r="A111" s="30">
        <v>1</v>
      </c>
      <c r="B111" s="31" t="s">
        <v>130</v>
      </c>
      <c r="C111" s="31">
        <v>3</v>
      </c>
      <c r="D111" s="31" t="s">
        <v>5751</v>
      </c>
      <c r="E111" s="31">
        <v>1</v>
      </c>
      <c r="F111" s="31" t="s">
        <v>5751</v>
      </c>
      <c r="G111" s="31">
        <v>1</v>
      </c>
      <c r="H111" s="31" t="s">
        <v>19</v>
      </c>
      <c r="I111" s="32">
        <v>21</v>
      </c>
      <c r="J111" s="32" t="s">
        <v>5875</v>
      </c>
      <c r="K111" s="112">
        <v>152</v>
      </c>
      <c r="L111" s="112">
        <v>152</v>
      </c>
      <c r="M111" s="135">
        <f>K111-L111</f>
        <v>0</v>
      </c>
      <c r="N111" s="32" t="s">
        <v>5876</v>
      </c>
      <c r="O111" s="112">
        <v>100800</v>
      </c>
      <c r="P111" s="81" t="s">
        <v>5877</v>
      </c>
      <c r="Q111" s="113"/>
      <c r="R111" s="136" t="s">
        <v>862</v>
      </c>
    </row>
    <row r="112" spans="1:18" ht="18" customHeight="1" x14ac:dyDescent="0.15">
      <c r="A112" s="30">
        <v>1</v>
      </c>
      <c r="B112" s="31" t="s">
        <v>130</v>
      </c>
      <c r="C112" s="31">
        <v>3</v>
      </c>
      <c r="D112" s="31" t="s">
        <v>5751</v>
      </c>
      <c r="E112" s="31">
        <v>1</v>
      </c>
      <c r="F112" s="31" t="s">
        <v>5751</v>
      </c>
      <c r="G112" s="31">
        <v>1</v>
      </c>
      <c r="H112" s="31" t="s">
        <v>19</v>
      </c>
      <c r="I112" s="31">
        <v>21</v>
      </c>
      <c r="J112" s="31" t="s">
        <v>5875</v>
      </c>
      <c r="K112" s="112"/>
      <c r="L112" s="112"/>
      <c r="M112" s="135"/>
      <c r="N112" s="32" t="s">
        <v>5878</v>
      </c>
      <c r="O112" s="112">
        <v>50400</v>
      </c>
      <c r="P112" s="81" t="s">
        <v>5760</v>
      </c>
      <c r="Q112" s="113">
        <v>5</v>
      </c>
      <c r="R112" s="136" t="s">
        <v>862</v>
      </c>
    </row>
    <row r="113" spans="1:18" ht="18" customHeight="1" x14ac:dyDescent="0.15">
      <c r="A113" s="30">
        <v>1</v>
      </c>
      <c r="B113" s="31" t="s">
        <v>130</v>
      </c>
      <c r="C113" s="31">
        <v>3</v>
      </c>
      <c r="D113" s="31" t="s">
        <v>5751</v>
      </c>
      <c r="E113" s="31">
        <v>1</v>
      </c>
      <c r="F113" s="31" t="s">
        <v>5751</v>
      </c>
      <c r="G113" s="32">
        <v>9</v>
      </c>
      <c r="H113" s="32" t="s">
        <v>30</v>
      </c>
      <c r="I113" s="32"/>
      <c r="J113" s="32"/>
      <c r="K113" s="112"/>
      <c r="L113" s="112"/>
      <c r="M113" s="135"/>
      <c r="N113" s="32"/>
      <c r="O113" s="112"/>
      <c r="P113" s="81"/>
      <c r="Q113" s="113"/>
      <c r="R113" s="136" t="s">
        <v>862</v>
      </c>
    </row>
    <row r="114" spans="1:18" ht="18" customHeight="1" x14ac:dyDescent="0.15">
      <c r="A114" s="30">
        <v>1</v>
      </c>
      <c r="B114" s="31" t="s">
        <v>130</v>
      </c>
      <c r="C114" s="31">
        <v>3</v>
      </c>
      <c r="D114" s="31" t="s">
        <v>5751</v>
      </c>
      <c r="E114" s="31">
        <v>1</v>
      </c>
      <c r="F114" s="31" t="s">
        <v>5751</v>
      </c>
      <c r="G114" s="31">
        <v>9</v>
      </c>
      <c r="H114" s="31" t="s">
        <v>30</v>
      </c>
      <c r="I114" s="32">
        <v>1</v>
      </c>
      <c r="J114" s="32" t="s">
        <v>80</v>
      </c>
      <c r="K114" s="112">
        <v>18</v>
      </c>
      <c r="L114" s="112">
        <v>18</v>
      </c>
      <c r="M114" s="135">
        <f>K114-L114</f>
        <v>0</v>
      </c>
      <c r="N114" s="32" t="s">
        <v>5879</v>
      </c>
      <c r="O114" s="112">
        <v>8400</v>
      </c>
      <c r="P114" s="81"/>
      <c r="Q114" s="113"/>
      <c r="R114" s="136" t="s">
        <v>862</v>
      </c>
    </row>
    <row r="115" spans="1:18" ht="18" customHeight="1" x14ac:dyDescent="0.15">
      <c r="A115" s="30">
        <v>1</v>
      </c>
      <c r="B115" s="31" t="s">
        <v>130</v>
      </c>
      <c r="C115" s="31">
        <v>3</v>
      </c>
      <c r="D115" s="31" t="s">
        <v>5751</v>
      </c>
      <c r="E115" s="31">
        <v>1</v>
      </c>
      <c r="F115" s="31" t="s">
        <v>5751</v>
      </c>
      <c r="G115" s="31">
        <v>9</v>
      </c>
      <c r="H115" s="31" t="s">
        <v>30</v>
      </c>
      <c r="I115" s="31">
        <v>1</v>
      </c>
      <c r="J115" s="31" t="s">
        <v>80</v>
      </c>
      <c r="K115" s="112"/>
      <c r="L115" s="112"/>
      <c r="M115" s="135"/>
      <c r="N115" s="32" t="s">
        <v>5880</v>
      </c>
      <c r="O115" s="112">
        <v>9000</v>
      </c>
      <c r="P115" s="81"/>
      <c r="Q115" s="113"/>
      <c r="R115" s="136" t="s">
        <v>862</v>
      </c>
    </row>
    <row r="116" spans="1:18" ht="18" customHeight="1" x14ac:dyDescent="0.15">
      <c r="A116" s="30">
        <v>1</v>
      </c>
      <c r="B116" s="31" t="s">
        <v>130</v>
      </c>
      <c r="C116" s="31">
        <v>3</v>
      </c>
      <c r="D116" s="31" t="s">
        <v>5751</v>
      </c>
      <c r="E116" s="31">
        <v>1</v>
      </c>
      <c r="F116" s="31" t="s">
        <v>5751</v>
      </c>
      <c r="G116" s="32">
        <v>11</v>
      </c>
      <c r="H116" s="32" t="s">
        <v>33</v>
      </c>
      <c r="I116" s="32"/>
      <c r="J116" s="32"/>
      <c r="K116" s="112"/>
      <c r="L116" s="112"/>
      <c r="M116" s="135"/>
      <c r="N116" s="32"/>
      <c r="O116" s="112"/>
      <c r="P116" s="81"/>
      <c r="Q116" s="113"/>
      <c r="R116" s="136" t="s">
        <v>862</v>
      </c>
    </row>
    <row r="117" spans="1:18" ht="18" customHeight="1" x14ac:dyDescent="0.15">
      <c r="A117" s="30">
        <v>1</v>
      </c>
      <c r="B117" s="31" t="s">
        <v>130</v>
      </c>
      <c r="C117" s="31">
        <v>3</v>
      </c>
      <c r="D117" s="31" t="s">
        <v>5751</v>
      </c>
      <c r="E117" s="31">
        <v>1</v>
      </c>
      <c r="F117" s="31" t="s">
        <v>5751</v>
      </c>
      <c r="G117" s="31">
        <v>11</v>
      </c>
      <c r="H117" s="31" t="s">
        <v>33</v>
      </c>
      <c r="I117" s="32">
        <v>1</v>
      </c>
      <c r="J117" s="32" t="s">
        <v>34</v>
      </c>
      <c r="K117" s="112">
        <v>5</v>
      </c>
      <c r="L117" s="112">
        <v>5</v>
      </c>
      <c r="M117" s="135">
        <f t="shared" ref="M117:M120" si="6">K117-L117</f>
        <v>0</v>
      </c>
      <c r="N117" s="32" t="s">
        <v>5881</v>
      </c>
      <c r="O117" s="112">
        <v>4800</v>
      </c>
      <c r="P117" s="81"/>
      <c r="Q117" s="113"/>
      <c r="R117" s="136" t="s">
        <v>862</v>
      </c>
    </row>
    <row r="118" spans="1:18" s="132" customFormat="1" ht="18" customHeight="1" x14ac:dyDescent="0.15">
      <c r="A118" s="24">
        <v>2</v>
      </c>
      <c r="B118" s="25" t="s">
        <v>5882</v>
      </c>
      <c r="C118" s="25"/>
      <c r="D118" s="25"/>
      <c r="E118" s="26"/>
      <c r="F118" s="25"/>
      <c r="G118" s="26"/>
      <c r="H118" s="25"/>
      <c r="I118" s="26"/>
      <c r="J118" s="26"/>
      <c r="K118" s="114">
        <f>IF(C118="",SUMIFS($K119:$K$5683,$A119:$A$5683,A118,$E119:$E$5683,""),IF(E118="",SUMIFS($K119:$K$5683,$A119:$A$5683,A118,$C119:$C$5683,C118,$G119:$G$5683,""),IF(G118="",SUMIFS($K119:$K$5683,$A119:$A$5683,A118,$C119:$C$5683,C118,$E119:$E$5683,E118,$R119:$R$5683,R118),0)))</f>
        <v>884215</v>
      </c>
      <c r="L118" s="114">
        <f>IF(C118="",SUMIFS($L119:$L$5685,$A119:$A$5685,A118,$E119:$E$5685,""),IF(E118="",SUMIFS($L119:$L$5685,$A119:$A$5685,A118,$C119:$C$5685,C118,$G119:$G$5685,""),IF(G118="",SUMIFS($L119:$L$5685,$A119:$A$5685,A118,$C119:$C$5685,C118,$E119:$E$5685,E118,$R119:$R$5685,R118),0)))</f>
        <v>580127</v>
      </c>
      <c r="M118" s="27">
        <f t="shared" si="6"/>
        <v>304088</v>
      </c>
      <c r="N118" s="56"/>
      <c r="O118" s="28"/>
      <c r="P118" s="28"/>
      <c r="Q118" s="148">
        <f t="shared" ref="Q118:Q120" si="7">IF(C118="",SUMIFS($Q$3:$Q$5554,$A$3:$A$5554,A118,$C$3:$C$5554,"&gt;0",$E$3:$E$5554,""),IF(E118="",SUMIFS($Q$3:$Q$5554,$A$3:$A$5554,A118,$C$3:$C$5554,C118,$E$3:$E$5554,"&gt;0",$G$3:$G$5554,""),IF(G118="",SUMIFS($Q$3:$Q$5554,$A$3:$A$5554,A118,$C$3:$C$5554,C118,$E$3:$E$5554,E118,$G$3:$G$5554,"&gt;0",$R$3:$R$5554,R118))))</f>
        <v>853821</v>
      </c>
      <c r="R118" s="114"/>
    </row>
    <row r="119" spans="1:18" s="132" customFormat="1" ht="18" customHeight="1" x14ac:dyDescent="0.15">
      <c r="A119" s="13">
        <v>2</v>
      </c>
      <c r="B119" s="14" t="s">
        <v>5882</v>
      </c>
      <c r="C119" s="15">
        <v>1</v>
      </c>
      <c r="D119" s="15" t="s">
        <v>5883</v>
      </c>
      <c r="E119" s="16"/>
      <c r="F119" s="15"/>
      <c r="G119" s="16"/>
      <c r="H119" s="15"/>
      <c r="I119" s="16"/>
      <c r="J119" s="16"/>
      <c r="K119" s="108">
        <f>IF(C119="",SUMIFS($K120:$K$5683,$A120:$A$5683,A119,$E120:$E$5683,""),IF(E119="",SUMIFS($K120:$K$5683,$A120:$A$5683,A119,$C120:$C$5683,C119,$G120:$G$5683,""),IF(G119="",SUMIFS($K120:$K$5683,$A120:$A$5683,A119,$C120:$C$5683,C119,$E120:$E$5683,E119,$R120:$R$5683,R119),0)))</f>
        <v>735455</v>
      </c>
      <c r="L119" s="108">
        <f>IF(C119="",SUMIFS($L120:$L$5685,$A120:$A$5685,A119,$E120:$E$5685,""),IF(E119="",SUMIFS($L120:$L$5685,$A120:$A$5685,A119,$C120:$C$5685,C119,$G120:$G$5685,""),IF(G119="",SUMIFS($L120:$L$5685,$A120:$A$5685,A119,$C120:$C$5685,C119,$E120:$E$5685,E119,$R120:$R$5685,R119),0)))</f>
        <v>442783</v>
      </c>
      <c r="M119" s="17">
        <f t="shared" si="6"/>
        <v>292672</v>
      </c>
      <c r="N119" s="58"/>
      <c r="O119" s="18"/>
      <c r="P119" s="18"/>
      <c r="Q119" s="133">
        <f t="shared" si="7"/>
        <v>733231</v>
      </c>
      <c r="R119" s="108"/>
    </row>
    <row r="120" spans="1:18" s="132" customFormat="1" ht="18" customHeight="1" x14ac:dyDescent="0.15">
      <c r="A120" s="13">
        <v>2</v>
      </c>
      <c r="B120" s="14" t="s">
        <v>5882</v>
      </c>
      <c r="C120" s="19">
        <v>1</v>
      </c>
      <c r="D120" s="14" t="s">
        <v>5883</v>
      </c>
      <c r="E120" s="20">
        <v>1</v>
      </c>
      <c r="F120" s="21" t="s">
        <v>5884</v>
      </c>
      <c r="G120" s="20"/>
      <c r="H120" s="21"/>
      <c r="I120" s="20"/>
      <c r="J120" s="20"/>
      <c r="K120" s="110">
        <f>IF(C120="",SUMIFS($K121:$K$5683,$A121:$A$5683,A120,$E121:$E$5683,""),IF(E120="",SUMIFS($K121:$K$5683,$A121:$A$5683,A120,$C121:$C$5683,C120,$G121:$G$5683,""),IF(G120="",SUMIFS($K121:$K$5683,$A121:$A$5683,A120,$C121:$C$5683,C120,$E121:$E$5683,E120,$R121:$R$5683,R120),0)))</f>
        <v>724433</v>
      </c>
      <c r="L120" s="110">
        <f>IF(C120="",SUMIFS($L121:$L$5685,$A121:$A$5685,A120,$E121:$E$5685,""),IF(E120="",SUMIFS($L121:$L$5685,$A121:$A$5685,A120,$C121:$C$5685,C120,$G121:$G$5685,""),IF(G120="",SUMIFS($L121:$L$5685,$A121:$A$5685,A120,$C121:$C$5685,C120,$E121:$E$5685,E120,$R121:$R$5685,R120),0)))</f>
        <v>420086</v>
      </c>
      <c r="M120" s="22">
        <f t="shared" si="6"/>
        <v>304347</v>
      </c>
      <c r="N120" s="77"/>
      <c r="O120" s="60"/>
      <c r="P120" s="60"/>
      <c r="Q120" s="134">
        <f t="shared" si="7"/>
        <v>724433</v>
      </c>
      <c r="R120" s="110" t="s">
        <v>862</v>
      </c>
    </row>
    <row r="121" spans="1:18" ht="18" customHeight="1" x14ac:dyDescent="0.15">
      <c r="A121" s="30">
        <v>2</v>
      </c>
      <c r="B121" s="31" t="s">
        <v>5885</v>
      </c>
      <c r="C121" s="31">
        <v>1</v>
      </c>
      <c r="D121" s="31" t="s">
        <v>5886</v>
      </c>
      <c r="E121" s="31">
        <v>1</v>
      </c>
      <c r="F121" s="31" t="s">
        <v>5706</v>
      </c>
      <c r="G121" s="32">
        <v>19</v>
      </c>
      <c r="H121" s="32" t="s">
        <v>5822</v>
      </c>
      <c r="I121" s="32"/>
      <c r="J121" s="32"/>
      <c r="K121" s="112"/>
      <c r="L121" s="112"/>
      <c r="M121" s="135"/>
      <c r="N121" s="32"/>
      <c r="O121" s="112"/>
      <c r="P121" s="81" t="s">
        <v>5704</v>
      </c>
      <c r="Q121" s="113">
        <v>724433</v>
      </c>
      <c r="R121" s="136" t="s">
        <v>862</v>
      </c>
    </row>
    <row r="122" spans="1:18" ht="18" customHeight="1" x14ac:dyDescent="0.15">
      <c r="A122" s="30">
        <v>2</v>
      </c>
      <c r="B122" s="31" t="s">
        <v>5885</v>
      </c>
      <c r="C122" s="31">
        <v>1</v>
      </c>
      <c r="D122" s="31" t="s">
        <v>5886</v>
      </c>
      <c r="E122" s="31">
        <v>1</v>
      </c>
      <c r="F122" s="31" t="s">
        <v>5706</v>
      </c>
      <c r="G122" s="31">
        <v>19</v>
      </c>
      <c r="H122" s="31" t="s">
        <v>5822</v>
      </c>
      <c r="I122" s="32">
        <v>61</v>
      </c>
      <c r="J122" s="32" t="s">
        <v>5887</v>
      </c>
      <c r="K122" s="112">
        <v>724433</v>
      </c>
      <c r="L122" s="112">
        <v>420086</v>
      </c>
      <c r="M122" s="135">
        <f>K122-L122</f>
        <v>304347</v>
      </c>
      <c r="N122" s="32" t="s">
        <v>5888</v>
      </c>
      <c r="O122" s="112">
        <v>724432510</v>
      </c>
      <c r="P122" s="81"/>
      <c r="Q122" s="113"/>
      <c r="R122" s="136" t="s">
        <v>862</v>
      </c>
    </row>
    <row r="123" spans="1:18" ht="18" customHeight="1" x14ac:dyDescent="0.15">
      <c r="A123" s="30">
        <v>2</v>
      </c>
      <c r="B123" s="31" t="s">
        <v>5885</v>
      </c>
      <c r="C123" s="31">
        <v>1</v>
      </c>
      <c r="D123" s="31" t="s">
        <v>5886</v>
      </c>
      <c r="E123" s="31">
        <v>1</v>
      </c>
      <c r="F123" s="31" t="s">
        <v>5706</v>
      </c>
      <c r="G123" s="31">
        <v>19</v>
      </c>
      <c r="H123" s="31" t="s">
        <v>5822</v>
      </c>
      <c r="I123" s="31">
        <v>61</v>
      </c>
      <c r="J123" s="31" t="s">
        <v>5887</v>
      </c>
      <c r="K123" s="112"/>
      <c r="L123" s="112"/>
      <c r="M123" s="135"/>
      <c r="N123" s="32" t="s">
        <v>5889</v>
      </c>
      <c r="O123" s="112"/>
      <c r="P123" s="81"/>
      <c r="Q123" s="113"/>
      <c r="R123" s="136" t="s">
        <v>862</v>
      </c>
    </row>
    <row r="124" spans="1:18" s="132" customFormat="1" ht="18" customHeight="1" x14ac:dyDescent="0.15">
      <c r="A124" s="13">
        <v>2</v>
      </c>
      <c r="B124" s="14" t="s">
        <v>5882</v>
      </c>
      <c r="C124" s="19">
        <v>1</v>
      </c>
      <c r="D124" s="14" t="s">
        <v>5883</v>
      </c>
      <c r="E124" s="20">
        <v>2</v>
      </c>
      <c r="F124" s="21" t="s">
        <v>5890</v>
      </c>
      <c r="G124" s="20"/>
      <c r="H124" s="21"/>
      <c r="I124" s="20"/>
      <c r="J124" s="20"/>
      <c r="K124" s="110">
        <f>IF(C124="",SUMIFS($K125:$K$5683,$A125:$A$5683,A124,$E125:$E$5683,""),IF(E124="",SUMIFS($K125:$K$5683,$A125:$A$5683,A124,$C125:$C$5683,C124,$G125:$G$5683,""),IF(G124="",SUMIFS($K125:$K$5683,$A125:$A$5683,A124,$C125:$C$5683,C124,$E125:$E$5683,E124,$R125:$R$5683,R124),0)))</f>
        <v>3159</v>
      </c>
      <c r="L124" s="110">
        <f>IF(C124="",SUMIFS($L125:$L$5685,$A125:$A$5685,A124,$E125:$E$5685,""),IF(E124="",SUMIFS($L125:$L$5685,$A125:$A$5685,A124,$C125:$C$5685,C124,$G125:$G$5685,""),IF(G124="",SUMIFS($L125:$L$5685,$A125:$A$5685,A124,$C125:$C$5685,C124,$E125:$E$5685,E124,$R125:$R$5685,R124),0)))</f>
        <v>14560</v>
      </c>
      <c r="M124" s="22">
        <f>K124-L124</f>
        <v>-11401</v>
      </c>
      <c r="N124" s="77"/>
      <c r="O124" s="60"/>
      <c r="P124" s="60"/>
      <c r="Q124" s="134">
        <f>IF(C124="",SUMIFS($Q$3:$Q$5554,$A$3:$A$5554,A124,$C$3:$C$5554,"&gt;0",$E$3:$E$5554,""),IF(E124="",SUMIFS($Q$3:$Q$5554,$A$3:$A$5554,A124,$C$3:$C$5554,C124,$E$3:$E$5554,"&gt;0",$G$3:$G$5554,""),IF(G124="",SUMIFS($Q$3:$Q$5554,$A$3:$A$5554,A124,$C$3:$C$5554,C124,$E$3:$E$5554,E124,$G$3:$G$5554,"&gt;0",$R$3:$R$5554,R124))))</f>
        <v>3159</v>
      </c>
      <c r="R124" s="110" t="s">
        <v>862</v>
      </c>
    </row>
    <row r="125" spans="1:18" ht="18" customHeight="1" x14ac:dyDescent="0.15">
      <c r="A125" s="30">
        <v>2</v>
      </c>
      <c r="B125" s="31" t="s">
        <v>5885</v>
      </c>
      <c r="C125" s="31">
        <v>1</v>
      </c>
      <c r="D125" s="31" t="s">
        <v>5886</v>
      </c>
      <c r="E125" s="31">
        <v>2</v>
      </c>
      <c r="F125" s="31" t="s">
        <v>5891</v>
      </c>
      <c r="G125" s="32">
        <v>19</v>
      </c>
      <c r="H125" s="32" t="s">
        <v>5822</v>
      </c>
      <c r="I125" s="32"/>
      <c r="J125" s="32"/>
      <c r="K125" s="112"/>
      <c r="L125" s="112"/>
      <c r="M125" s="135"/>
      <c r="N125" s="32"/>
      <c r="O125" s="112"/>
      <c r="P125" s="81" t="s">
        <v>5704</v>
      </c>
      <c r="Q125" s="113">
        <v>3159</v>
      </c>
      <c r="R125" s="136" t="s">
        <v>862</v>
      </c>
    </row>
    <row r="126" spans="1:18" ht="18" customHeight="1" x14ac:dyDescent="0.15">
      <c r="A126" s="30">
        <v>2</v>
      </c>
      <c r="B126" s="31" t="s">
        <v>5885</v>
      </c>
      <c r="C126" s="31">
        <v>1</v>
      </c>
      <c r="D126" s="31" t="s">
        <v>5886</v>
      </c>
      <c r="E126" s="31">
        <v>2</v>
      </c>
      <c r="F126" s="31" t="s">
        <v>5891</v>
      </c>
      <c r="G126" s="31">
        <v>19</v>
      </c>
      <c r="H126" s="31" t="s">
        <v>5822</v>
      </c>
      <c r="I126" s="32">
        <v>61</v>
      </c>
      <c r="J126" s="32" t="s">
        <v>5887</v>
      </c>
      <c r="K126" s="112">
        <v>3159</v>
      </c>
      <c r="L126" s="112">
        <v>14560</v>
      </c>
      <c r="M126" s="135">
        <f t="shared" ref="M126:M127" si="8">K126-L126</f>
        <v>-11401</v>
      </c>
      <c r="N126" s="32" t="s">
        <v>5892</v>
      </c>
      <c r="O126" s="112">
        <v>3158077</v>
      </c>
      <c r="P126" s="81"/>
      <c r="Q126" s="113"/>
      <c r="R126" s="136" t="s">
        <v>862</v>
      </c>
    </row>
    <row r="127" spans="1:18" s="132" customFormat="1" ht="18" customHeight="1" x14ac:dyDescent="0.15">
      <c r="A127" s="13">
        <v>2</v>
      </c>
      <c r="B127" s="14" t="s">
        <v>5882</v>
      </c>
      <c r="C127" s="19">
        <v>1</v>
      </c>
      <c r="D127" s="14" t="s">
        <v>5883</v>
      </c>
      <c r="E127" s="20">
        <v>3</v>
      </c>
      <c r="F127" s="21" t="s">
        <v>5893</v>
      </c>
      <c r="G127" s="20"/>
      <c r="H127" s="21"/>
      <c r="I127" s="20"/>
      <c r="J127" s="20"/>
      <c r="K127" s="110">
        <f>IF(C127="",SUMIFS($K128:$K$5683,$A128:$A$5683,A127,$E128:$E$5683,""),IF(E127="",SUMIFS($K128:$K$5683,$A128:$A$5683,A127,$C128:$C$5683,C127,$G128:$G$5683,""),IF(G127="",SUMIFS($K128:$K$5683,$A128:$A$5683,A127,$C128:$C$5683,C127,$E128:$E$5683,E127,$R128:$R$5683,R127),0)))</f>
        <v>5589</v>
      </c>
      <c r="L127" s="110">
        <f>IF(C127="",SUMIFS($L128:$L$5685,$A128:$A$5685,A127,$E128:$E$5685,""),IF(E127="",SUMIFS($L128:$L$5685,$A128:$A$5685,A127,$C128:$C$5685,C127,$G128:$G$5685,""),IF(G127="",SUMIFS($L128:$L$5685,$A128:$A$5685,A127,$C128:$C$5685,C127,$E128:$E$5685,E127,$R128:$R$5685,R127),0)))</f>
        <v>5733</v>
      </c>
      <c r="M127" s="22">
        <f t="shared" si="8"/>
        <v>-144</v>
      </c>
      <c r="N127" s="77"/>
      <c r="O127" s="60"/>
      <c r="P127" s="60"/>
      <c r="Q127" s="134">
        <f>IF(C127="",SUMIFS($Q$3:$Q$5554,$A$3:$A$5554,A127,$C$3:$C$5554,"&gt;0",$E$3:$E$5554,""),IF(E127="",SUMIFS($Q$3:$Q$5554,$A$3:$A$5554,A127,$C$3:$C$5554,C127,$E$3:$E$5554,"&gt;0",$G$3:$G$5554,""),IF(G127="",SUMIFS($Q$3:$Q$5554,$A$3:$A$5554,A127,$C$3:$C$5554,C127,$E$3:$E$5554,E127,$G$3:$G$5554,"&gt;0",$R$3:$R$5554,R127))))</f>
        <v>5589</v>
      </c>
      <c r="R127" s="110" t="s">
        <v>862</v>
      </c>
    </row>
    <row r="128" spans="1:18" ht="18" customHeight="1" x14ac:dyDescent="0.15">
      <c r="A128" s="30">
        <v>2</v>
      </c>
      <c r="B128" s="31" t="s">
        <v>5885</v>
      </c>
      <c r="C128" s="31">
        <v>1</v>
      </c>
      <c r="D128" s="31" t="s">
        <v>5886</v>
      </c>
      <c r="E128" s="31">
        <v>3</v>
      </c>
      <c r="F128" s="31" t="s">
        <v>5712</v>
      </c>
      <c r="G128" s="32">
        <v>19</v>
      </c>
      <c r="H128" s="32" t="s">
        <v>5822</v>
      </c>
      <c r="I128" s="32"/>
      <c r="J128" s="32"/>
      <c r="K128" s="112"/>
      <c r="L128" s="112"/>
      <c r="M128" s="135"/>
      <c r="N128" s="32"/>
      <c r="O128" s="112"/>
      <c r="P128" s="81" t="s">
        <v>5704</v>
      </c>
      <c r="Q128" s="113">
        <v>5589</v>
      </c>
      <c r="R128" s="136" t="s">
        <v>862</v>
      </c>
    </row>
    <row r="129" spans="1:18" ht="18" customHeight="1" x14ac:dyDescent="0.15">
      <c r="A129" s="30">
        <v>2</v>
      </c>
      <c r="B129" s="31" t="s">
        <v>5885</v>
      </c>
      <c r="C129" s="31">
        <v>1</v>
      </c>
      <c r="D129" s="31" t="s">
        <v>5886</v>
      </c>
      <c r="E129" s="31">
        <v>3</v>
      </c>
      <c r="F129" s="31" t="s">
        <v>5712</v>
      </c>
      <c r="G129" s="31">
        <v>19</v>
      </c>
      <c r="H129" s="31" t="s">
        <v>5822</v>
      </c>
      <c r="I129" s="32">
        <v>61</v>
      </c>
      <c r="J129" s="32" t="s">
        <v>5887</v>
      </c>
      <c r="K129" s="112">
        <v>5589</v>
      </c>
      <c r="L129" s="112">
        <v>5733</v>
      </c>
      <c r="M129" s="135">
        <f t="shared" ref="M129:M130" si="9">K129-L129</f>
        <v>-144</v>
      </c>
      <c r="N129" s="32" t="s">
        <v>5894</v>
      </c>
      <c r="O129" s="112">
        <v>5588969</v>
      </c>
      <c r="P129" s="81"/>
      <c r="Q129" s="113"/>
      <c r="R129" s="136" t="s">
        <v>862</v>
      </c>
    </row>
    <row r="130" spans="1:18" s="132" customFormat="1" ht="18" customHeight="1" x14ac:dyDescent="0.15">
      <c r="A130" s="13">
        <v>2</v>
      </c>
      <c r="B130" s="14" t="s">
        <v>5882</v>
      </c>
      <c r="C130" s="19">
        <v>1</v>
      </c>
      <c r="D130" s="14" t="s">
        <v>5883</v>
      </c>
      <c r="E130" s="20">
        <v>4</v>
      </c>
      <c r="F130" s="21" t="s">
        <v>5895</v>
      </c>
      <c r="G130" s="20"/>
      <c r="H130" s="21"/>
      <c r="I130" s="20"/>
      <c r="J130" s="20"/>
      <c r="K130" s="110">
        <f>IF(C130="",SUMIFS($K131:$K$5683,$A131:$A$5683,A130,$E131:$E$5683,""),IF(E130="",SUMIFS($K131:$K$5683,$A131:$A$5683,A130,$C131:$C$5683,C130,$G131:$G$5683,""),IF(G130="",SUMIFS($K131:$K$5683,$A131:$A$5683,A130,$C131:$C$5683,C130,$E131:$E$5683,E130,$R131:$R$5683,R130),0)))</f>
        <v>50</v>
      </c>
      <c r="L130" s="110">
        <f>IF(C130="",SUMIFS($L131:$L$5685,$A131:$A$5685,A130,$E131:$E$5685,""),IF(E130="",SUMIFS($L131:$L$5685,$A131:$A$5685,A130,$C131:$C$5685,C130,$G131:$G$5685,""),IF(G130="",SUMIFS($L131:$L$5685,$A131:$A$5685,A130,$C131:$C$5685,C130,$E131:$E$5685,E130,$R131:$R$5685,R130),0)))</f>
        <v>50</v>
      </c>
      <c r="M130" s="22">
        <f t="shared" si="9"/>
        <v>0</v>
      </c>
      <c r="N130" s="77"/>
      <c r="O130" s="60"/>
      <c r="P130" s="60"/>
      <c r="Q130" s="134">
        <f>IF(C130="",SUMIFS($Q$3:$Q$5554,$A$3:$A$5554,A130,$C$3:$C$5554,"&gt;0",$E$3:$E$5554,""),IF(E130="",SUMIFS($Q$3:$Q$5554,$A$3:$A$5554,A130,$C$3:$C$5554,C130,$E$3:$E$5554,"&gt;0",$G$3:$G$5554,""),IF(G130="",SUMIFS($Q$3:$Q$5554,$A$3:$A$5554,A130,$C$3:$C$5554,C130,$E$3:$E$5554,E130,$G$3:$G$5554,"&gt;0",$R$3:$R$5554,R130))))</f>
        <v>50</v>
      </c>
      <c r="R130" s="110" t="s">
        <v>862</v>
      </c>
    </row>
    <row r="131" spans="1:18" ht="18" customHeight="1" x14ac:dyDescent="0.15">
      <c r="A131" s="30">
        <v>2</v>
      </c>
      <c r="B131" s="31" t="s">
        <v>5885</v>
      </c>
      <c r="C131" s="31">
        <v>1</v>
      </c>
      <c r="D131" s="31" t="s">
        <v>5886</v>
      </c>
      <c r="E131" s="31">
        <v>4</v>
      </c>
      <c r="F131" s="31" t="s">
        <v>5714</v>
      </c>
      <c r="G131" s="32">
        <v>19</v>
      </c>
      <c r="H131" s="32" t="s">
        <v>5822</v>
      </c>
      <c r="I131" s="32"/>
      <c r="J131" s="32"/>
      <c r="K131" s="112"/>
      <c r="L131" s="112"/>
      <c r="M131" s="135"/>
      <c r="N131" s="32"/>
      <c r="O131" s="112"/>
      <c r="P131" s="81" t="s">
        <v>5704</v>
      </c>
      <c r="Q131" s="113">
        <v>50</v>
      </c>
      <c r="R131" s="136" t="s">
        <v>862</v>
      </c>
    </row>
    <row r="132" spans="1:18" ht="18" customHeight="1" x14ac:dyDescent="0.15">
      <c r="A132" s="30">
        <v>2</v>
      </c>
      <c r="B132" s="31" t="s">
        <v>5885</v>
      </c>
      <c r="C132" s="31">
        <v>1</v>
      </c>
      <c r="D132" s="31" t="s">
        <v>5886</v>
      </c>
      <c r="E132" s="31">
        <v>4</v>
      </c>
      <c r="F132" s="31" t="s">
        <v>5714</v>
      </c>
      <c r="G132" s="31">
        <v>19</v>
      </c>
      <c r="H132" s="31" t="s">
        <v>5822</v>
      </c>
      <c r="I132" s="32">
        <v>61</v>
      </c>
      <c r="J132" s="32" t="s">
        <v>5887</v>
      </c>
      <c r="K132" s="112">
        <v>50</v>
      </c>
      <c r="L132" s="112">
        <v>50</v>
      </c>
      <c r="M132" s="135">
        <f>K132-L132</f>
        <v>0</v>
      </c>
      <c r="N132" s="32" t="s">
        <v>5896</v>
      </c>
      <c r="O132" s="112"/>
      <c r="P132" s="81"/>
      <c r="Q132" s="113"/>
      <c r="R132" s="136" t="s">
        <v>862</v>
      </c>
    </row>
    <row r="133" spans="1:18" ht="18" customHeight="1" x14ac:dyDescent="0.15">
      <c r="A133" s="30">
        <v>2</v>
      </c>
      <c r="B133" s="31" t="s">
        <v>5885</v>
      </c>
      <c r="C133" s="31">
        <v>1</v>
      </c>
      <c r="D133" s="31" t="s">
        <v>5886</v>
      </c>
      <c r="E133" s="31">
        <v>4</v>
      </c>
      <c r="F133" s="31" t="s">
        <v>5714</v>
      </c>
      <c r="G133" s="31">
        <v>19</v>
      </c>
      <c r="H133" s="31" t="s">
        <v>5822</v>
      </c>
      <c r="I133" s="31">
        <v>61</v>
      </c>
      <c r="J133" s="31" t="s">
        <v>5887</v>
      </c>
      <c r="K133" s="112"/>
      <c r="L133" s="112"/>
      <c r="M133" s="135"/>
      <c r="N133" s="32" t="s">
        <v>5897</v>
      </c>
      <c r="O133" s="112">
        <v>49714</v>
      </c>
      <c r="P133" s="81"/>
      <c r="Q133" s="113"/>
      <c r="R133" s="136" t="s">
        <v>862</v>
      </c>
    </row>
    <row r="134" spans="1:18" s="132" customFormat="1" ht="18" customHeight="1" x14ac:dyDescent="0.15">
      <c r="A134" s="13">
        <v>2</v>
      </c>
      <c r="B134" s="14" t="s">
        <v>5882</v>
      </c>
      <c r="C134" s="19">
        <v>1</v>
      </c>
      <c r="D134" s="14" t="s">
        <v>5883</v>
      </c>
      <c r="E134" s="20">
        <v>5</v>
      </c>
      <c r="F134" s="21" t="s">
        <v>5898</v>
      </c>
      <c r="G134" s="20"/>
      <c r="H134" s="21"/>
      <c r="I134" s="20"/>
      <c r="J134" s="20"/>
      <c r="K134" s="110">
        <f>IF(C134="",SUMIFS($K135:$K$5683,$A135:$A$5683,A134,$E135:$E$5683,""),IF(E134="",SUMIFS($K135:$K$5683,$A135:$A$5683,A134,$C135:$C$5683,C134,$G135:$G$5683,""),IF(G134="",SUMIFS($K135:$K$5683,$A135:$A$5683,A134,$C135:$C$5683,C134,$E135:$E$5683,E134,$R135:$R$5683,R134),0)))</f>
        <v>2224</v>
      </c>
      <c r="L134" s="110">
        <f>IF(C134="",SUMIFS($L135:$L$5685,$A135:$A$5685,A134,$E135:$E$5685,""),IF(E134="",SUMIFS($L135:$L$5685,$A135:$A$5685,A134,$C135:$C$5685,C134,$G135:$G$5685,""),IF(G134="",SUMIFS($L135:$L$5685,$A135:$A$5685,A134,$C135:$C$5685,C134,$E135:$E$5685,E134,$R135:$R$5685,R134),0)))</f>
        <v>2354</v>
      </c>
      <c r="M134" s="22">
        <f>K134-L134</f>
        <v>-130</v>
      </c>
      <c r="N134" s="77"/>
      <c r="O134" s="60"/>
      <c r="P134" s="60"/>
      <c r="Q134" s="134">
        <f>IF(C134="",SUMIFS($Q$3:$Q$5554,$A$3:$A$5554,A134,$C$3:$C$5554,"&gt;0",$E$3:$E$5554,""),IF(E134="",SUMIFS($Q$3:$Q$5554,$A$3:$A$5554,A134,$C$3:$C$5554,C134,$E$3:$E$5554,"&gt;0",$G$3:$G$5554,""),IF(G134="",SUMIFS($Q$3:$Q$5554,$A$3:$A$5554,A134,$C$3:$C$5554,C134,$E$3:$E$5554,E134,$G$3:$G$5554,"&gt;0",$R$3:$R$5554,R134))))</f>
        <v>0</v>
      </c>
      <c r="R134" s="110" t="s">
        <v>862</v>
      </c>
    </row>
    <row r="135" spans="1:18" ht="18" customHeight="1" x14ac:dyDescent="0.15">
      <c r="A135" s="30">
        <v>2</v>
      </c>
      <c r="B135" s="31" t="s">
        <v>5885</v>
      </c>
      <c r="C135" s="31">
        <v>1</v>
      </c>
      <c r="D135" s="31" t="s">
        <v>5886</v>
      </c>
      <c r="E135" s="31">
        <v>5</v>
      </c>
      <c r="F135" s="31" t="s">
        <v>5899</v>
      </c>
      <c r="G135" s="32">
        <v>13</v>
      </c>
      <c r="H135" s="32" t="s">
        <v>39</v>
      </c>
      <c r="I135" s="32"/>
      <c r="J135" s="32"/>
      <c r="K135" s="112"/>
      <c r="L135" s="112"/>
      <c r="M135" s="135"/>
      <c r="N135" s="32"/>
      <c r="O135" s="112"/>
      <c r="P135" s="81"/>
      <c r="Q135" s="113"/>
      <c r="R135" s="136" t="s">
        <v>862</v>
      </c>
    </row>
    <row r="136" spans="1:18" ht="18" customHeight="1" x14ac:dyDescent="0.15">
      <c r="A136" s="30">
        <v>2</v>
      </c>
      <c r="B136" s="31" t="s">
        <v>5885</v>
      </c>
      <c r="C136" s="31">
        <v>1</v>
      </c>
      <c r="D136" s="31" t="s">
        <v>5886</v>
      </c>
      <c r="E136" s="31">
        <v>5</v>
      </c>
      <c r="F136" s="31" t="s">
        <v>5899</v>
      </c>
      <c r="G136" s="31">
        <v>13</v>
      </c>
      <c r="H136" s="31" t="s">
        <v>39</v>
      </c>
      <c r="I136" s="32">
        <v>21</v>
      </c>
      <c r="J136" s="32" t="s">
        <v>5900</v>
      </c>
      <c r="K136" s="112">
        <v>2224</v>
      </c>
      <c r="L136" s="112">
        <v>2354</v>
      </c>
      <c r="M136" s="135">
        <f t="shared" ref="M136:M138" si="10">K136-L136</f>
        <v>-130</v>
      </c>
      <c r="N136" s="32" t="s">
        <v>5901</v>
      </c>
      <c r="O136" s="112">
        <v>2223418</v>
      </c>
      <c r="P136" s="81"/>
      <c r="Q136" s="113"/>
      <c r="R136" s="136" t="s">
        <v>862</v>
      </c>
    </row>
    <row r="137" spans="1:18" s="132" customFormat="1" ht="18" customHeight="1" x14ac:dyDescent="0.15">
      <c r="A137" s="13">
        <v>2</v>
      </c>
      <c r="B137" s="14" t="s">
        <v>5882</v>
      </c>
      <c r="C137" s="15">
        <v>2</v>
      </c>
      <c r="D137" s="15" t="s">
        <v>5902</v>
      </c>
      <c r="E137" s="16"/>
      <c r="F137" s="15"/>
      <c r="G137" s="16"/>
      <c r="H137" s="15"/>
      <c r="I137" s="16"/>
      <c r="J137" s="16"/>
      <c r="K137" s="108">
        <f>IF(C137="",SUMIFS($K138:$K$5683,$A138:$A$5683,A137,$E138:$E$5683,""),IF(E137="",SUMIFS($K138:$K$5683,$A138:$A$5683,A137,$C138:$C$5683,C137,$G138:$G$5683,""),IF(G137="",SUMIFS($K138:$K$5683,$A138:$A$5683,A137,$C138:$C$5683,C137,$E138:$E$5683,E137,$R138:$R$5683,R137),0)))</f>
        <v>143308</v>
      </c>
      <c r="L137" s="108">
        <f>IF(C137="",SUMIFS($L138:$L$5685,$A138:$A$5685,A137,$E138:$E$5685,""),IF(E137="",SUMIFS($L138:$L$5685,$A138:$A$5685,A137,$C138:$C$5685,C137,$G138:$G$5685,""),IF(G137="",SUMIFS($L138:$L$5685,$A138:$A$5685,A137,$C138:$C$5685,C137,$E138:$E$5685,E137,$R138:$R$5685,R137),0)))</f>
        <v>131892</v>
      </c>
      <c r="M137" s="17">
        <f t="shared" si="10"/>
        <v>11416</v>
      </c>
      <c r="N137" s="58"/>
      <c r="O137" s="18"/>
      <c r="P137" s="18"/>
      <c r="Q137" s="133">
        <f t="shared" ref="Q137:Q138" si="11">IF(C137="",SUMIFS($Q$3:$Q$5554,$A$3:$A$5554,A137,$C$3:$C$5554,"&gt;0",$E$3:$E$5554,""),IF(E137="",SUMIFS($Q$3:$Q$5554,$A$3:$A$5554,A137,$C$3:$C$5554,C137,$E$3:$E$5554,"&gt;0",$G$3:$G$5554,""),IF(G137="",SUMIFS($Q$3:$Q$5554,$A$3:$A$5554,A137,$C$3:$C$5554,C137,$E$3:$E$5554,E137,$G$3:$G$5554,"&gt;0",$R$3:$R$5554,R137))))</f>
        <v>117790</v>
      </c>
      <c r="R137" s="108"/>
    </row>
    <row r="138" spans="1:18" s="132" customFormat="1" ht="18" customHeight="1" x14ac:dyDescent="0.15">
      <c r="A138" s="13">
        <v>2</v>
      </c>
      <c r="B138" s="14" t="s">
        <v>5882</v>
      </c>
      <c r="C138" s="19">
        <v>2</v>
      </c>
      <c r="D138" s="14" t="s">
        <v>5902</v>
      </c>
      <c r="E138" s="20">
        <v>1</v>
      </c>
      <c r="F138" s="21" t="s">
        <v>5903</v>
      </c>
      <c r="G138" s="20"/>
      <c r="H138" s="21"/>
      <c r="I138" s="20"/>
      <c r="J138" s="20"/>
      <c r="K138" s="110">
        <f>IF(C138="",SUMIFS($K139:$K$5683,$A139:$A$5683,A138,$E139:$E$5683,""),IF(E138="",SUMIFS($K139:$K$5683,$A139:$A$5683,A138,$C139:$C$5683,C138,$G139:$G$5683,""),IF(G138="",SUMIFS($K139:$K$5683,$A139:$A$5683,A138,$C139:$C$5683,C138,$E139:$E$5683,E138,$R139:$R$5683,R138),0)))</f>
        <v>142669</v>
      </c>
      <c r="L138" s="110">
        <f>IF(C138="",SUMIFS($L139:$L$5685,$A139:$A$5685,A138,$E139:$E$5685,""),IF(E138="",SUMIFS($L139:$L$5685,$A139:$A$5685,A138,$C139:$C$5685,C138,$G139:$G$5685,""),IF(G138="",SUMIFS($L139:$L$5685,$A139:$A$5685,A138,$C139:$C$5685,C138,$E139:$E$5685,E138,$R139:$R$5685,R138),0)))</f>
        <v>129501</v>
      </c>
      <c r="M138" s="22">
        <f t="shared" si="10"/>
        <v>13168</v>
      </c>
      <c r="N138" s="77"/>
      <c r="O138" s="60"/>
      <c r="P138" s="60"/>
      <c r="Q138" s="134">
        <f t="shared" si="11"/>
        <v>117151</v>
      </c>
      <c r="R138" s="110" t="s">
        <v>862</v>
      </c>
    </row>
    <row r="139" spans="1:18" ht="18" customHeight="1" x14ac:dyDescent="0.15">
      <c r="A139" s="30">
        <v>2</v>
      </c>
      <c r="B139" s="31" t="s">
        <v>5885</v>
      </c>
      <c r="C139" s="31">
        <v>2</v>
      </c>
      <c r="D139" s="31" t="s">
        <v>5904</v>
      </c>
      <c r="E139" s="31">
        <v>1</v>
      </c>
      <c r="F139" s="31" t="s">
        <v>5716</v>
      </c>
      <c r="G139" s="32">
        <v>19</v>
      </c>
      <c r="H139" s="32" t="s">
        <v>5822</v>
      </c>
      <c r="I139" s="32"/>
      <c r="J139" s="32"/>
      <c r="K139" s="112"/>
      <c r="L139" s="112"/>
      <c r="M139" s="135"/>
      <c r="N139" s="32"/>
      <c r="O139" s="112"/>
      <c r="P139" s="81" t="s">
        <v>5704</v>
      </c>
      <c r="Q139" s="113">
        <v>117151</v>
      </c>
      <c r="R139" s="136" t="s">
        <v>862</v>
      </c>
    </row>
    <row r="140" spans="1:18" ht="18" customHeight="1" x14ac:dyDescent="0.15">
      <c r="A140" s="30">
        <v>2</v>
      </c>
      <c r="B140" s="31" t="s">
        <v>5885</v>
      </c>
      <c r="C140" s="31">
        <v>2</v>
      </c>
      <c r="D140" s="31" t="s">
        <v>5904</v>
      </c>
      <c r="E140" s="31">
        <v>1</v>
      </c>
      <c r="F140" s="31" t="s">
        <v>5716</v>
      </c>
      <c r="G140" s="31">
        <v>19</v>
      </c>
      <c r="H140" s="31" t="s">
        <v>5822</v>
      </c>
      <c r="I140" s="32">
        <v>64</v>
      </c>
      <c r="J140" s="32" t="s">
        <v>5904</v>
      </c>
      <c r="K140" s="112">
        <v>142669</v>
      </c>
      <c r="L140" s="112">
        <v>129501</v>
      </c>
      <c r="M140" s="135">
        <f t="shared" ref="M140:M141" si="12">K140-L140</f>
        <v>13168</v>
      </c>
      <c r="N140" s="32" t="s">
        <v>5905</v>
      </c>
      <c r="O140" s="112">
        <v>142668027</v>
      </c>
      <c r="P140" s="81"/>
      <c r="Q140" s="113"/>
      <c r="R140" s="136" t="s">
        <v>862</v>
      </c>
    </row>
    <row r="141" spans="1:18" s="132" customFormat="1" ht="18" customHeight="1" x14ac:dyDescent="0.15">
      <c r="A141" s="13">
        <v>2</v>
      </c>
      <c r="B141" s="14" t="s">
        <v>5882</v>
      </c>
      <c r="C141" s="19">
        <v>2</v>
      </c>
      <c r="D141" s="14" t="s">
        <v>5902</v>
      </c>
      <c r="E141" s="20">
        <v>2</v>
      </c>
      <c r="F141" s="21" t="s">
        <v>5906</v>
      </c>
      <c r="G141" s="20"/>
      <c r="H141" s="21"/>
      <c r="I141" s="20"/>
      <c r="J141" s="20"/>
      <c r="K141" s="110">
        <f>IF(C141="",SUMIFS($K142:$K$5683,$A142:$A$5683,A141,$E142:$E$5683,""),IF(E141="",SUMIFS($K142:$K$5683,$A142:$A$5683,A141,$C142:$C$5683,C141,$G142:$G$5683,""),IF(G141="",SUMIFS($K142:$K$5683,$A142:$A$5683,A141,$C142:$C$5683,C141,$E142:$E$5683,E141,$R142:$R$5683,R141),0)))</f>
        <v>538</v>
      </c>
      <c r="L141" s="110">
        <f>IF(C141="",SUMIFS($L142:$L$5685,$A142:$A$5685,A141,$E142:$E$5685,""),IF(E141="",SUMIFS($L142:$L$5685,$A142:$A$5685,A141,$C142:$C$5685,C141,$G142:$G$5685,""),IF(G141="",SUMIFS($L142:$L$5685,$A142:$A$5685,A141,$C142:$C$5685,C141,$E142:$E$5685,E141,$R142:$R$5685,R141),0)))</f>
        <v>2290</v>
      </c>
      <c r="M141" s="22">
        <f t="shared" si="12"/>
        <v>-1752</v>
      </c>
      <c r="N141" s="77"/>
      <c r="O141" s="60"/>
      <c r="P141" s="60"/>
      <c r="Q141" s="134">
        <f>IF(C141="",SUMIFS($Q$3:$Q$5554,$A$3:$A$5554,A141,$C$3:$C$5554,"&gt;0",$E$3:$E$5554,""),IF(E141="",SUMIFS($Q$3:$Q$5554,$A$3:$A$5554,A141,$C$3:$C$5554,C141,$E$3:$E$5554,"&gt;0",$G$3:$G$5554,""),IF(G141="",SUMIFS($Q$3:$Q$5554,$A$3:$A$5554,A141,$C$3:$C$5554,C141,$E$3:$E$5554,E141,$G$3:$G$5554,"&gt;0",$R$3:$R$5554,R141))))</f>
        <v>538</v>
      </c>
      <c r="R141" s="110" t="s">
        <v>862</v>
      </c>
    </row>
    <row r="142" spans="1:18" ht="18" customHeight="1" x14ac:dyDescent="0.15">
      <c r="A142" s="30">
        <v>2</v>
      </c>
      <c r="B142" s="31" t="s">
        <v>5885</v>
      </c>
      <c r="C142" s="31">
        <v>2</v>
      </c>
      <c r="D142" s="31" t="s">
        <v>5904</v>
      </c>
      <c r="E142" s="31">
        <v>2</v>
      </c>
      <c r="F142" s="31" t="s">
        <v>5718</v>
      </c>
      <c r="G142" s="32">
        <v>19</v>
      </c>
      <c r="H142" s="32" t="s">
        <v>42</v>
      </c>
      <c r="I142" s="32"/>
      <c r="J142" s="32"/>
      <c r="K142" s="112"/>
      <c r="L142" s="112"/>
      <c r="M142" s="135"/>
      <c r="N142" s="32"/>
      <c r="O142" s="112"/>
      <c r="P142" s="81" t="s">
        <v>5704</v>
      </c>
      <c r="Q142" s="113">
        <v>538</v>
      </c>
      <c r="R142" s="136" t="s">
        <v>862</v>
      </c>
    </row>
    <row r="143" spans="1:18" ht="18" customHeight="1" x14ac:dyDescent="0.15">
      <c r="A143" s="30">
        <v>2</v>
      </c>
      <c r="B143" s="31" t="s">
        <v>5885</v>
      </c>
      <c r="C143" s="31">
        <v>2</v>
      </c>
      <c r="D143" s="31" t="s">
        <v>5904</v>
      </c>
      <c r="E143" s="31">
        <v>2</v>
      </c>
      <c r="F143" s="31" t="s">
        <v>5718</v>
      </c>
      <c r="G143" s="31">
        <v>19</v>
      </c>
      <c r="H143" s="31" t="s">
        <v>42</v>
      </c>
      <c r="I143" s="32">
        <v>64</v>
      </c>
      <c r="J143" s="32" t="s">
        <v>5904</v>
      </c>
      <c r="K143" s="112">
        <v>538</v>
      </c>
      <c r="L143" s="112">
        <v>2290</v>
      </c>
      <c r="M143" s="135">
        <f t="shared" ref="M143:M144" si="13">K143-L143</f>
        <v>-1752</v>
      </c>
      <c r="N143" s="32" t="s">
        <v>5907</v>
      </c>
      <c r="O143" s="112">
        <v>537853</v>
      </c>
      <c r="P143" s="81"/>
      <c r="Q143" s="113"/>
      <c r="R143" s="136" t="s">
        <v>862</v>
      </c>
    </row>
    <row r="144" spans="1:18" s="132" customFormat="1" ht="18" customHeight="1" x14ac:dyDescent="0.15">
      <c r="A144" s="13">
        <v>2</v>
      </c>
      <c r="B144" s="14" t="s">
        <v>5882</v>
      </c>
      <c r="C144" s="19">
        <v>2</v>
      </c>
      <c r="D144" s="14" t="s">
        <v>5902</v>
      </c>
      <c r="E144" s="20">
        <v>3</v>
      </c>
      <c r="F144" s="21" t="s">
        <v>5908</v>
      </c>
      <c r="G144" s="20"/>
      <c r="H144" s="21"/>
      <c r="I144" s="20"/>
      <c r="J144" s="20"/>
      <c r="K144" s="110">
        <f>IF(C144="",SUMIFS($K145:$K$5683,$A145:$A$5683,A144,$E145:$E$5683,""),IF(E144="",SUMIFS($K145:$K$5683,$A145:$A$5683,A144,$C145:$C$5683,C144,$G145:$G$5683,""),IF(G144="",SUMIFS($K145:$K$5683,$A145:$A$5683,A144,$C145:$C$5683,C144,$E145:$E$5683,E144,$R145:$R$5683,R144),0)))</f>
        <v>100</v>
      </c>
      <c r="L144" s="110">
        <f>IF(C144="",SUMIFS($L145:$L$5685,$A145:$A$5685,A144,$E145:$E$5685,""),IF(E144="",SUMIFS($L145:$L$5685,$A145:$A$5685,A144,$C145:$C$5685,C144,$G145:$G$5685,""),IF(G144="",SUMIFS($L145:$L$5685,$A145:$A$5685,A144,$C145:$C$5685,C144,$E145:$E$5685,E144,$R145:$R$5685,R144),0)))</f>
        <v>100</v>
      </c>
      <c r="M144" s="22">
        <f t="shared" si="13"/>
        <v>0</v>
      </c>
      <c r="N144" s="77"/>
      <c r="O144" s="60"/>
      <c r="P144" s="60"/>
      <c r="Q144" s="134">
        <f>IF(C144="",SUMIFS($Q$3:$Q$5554,$A$3:$A$5554,A144,$C$3:$C$5554,"&gt;0",$E$3:$E$5554,""),IF(E144="",SUMIFS($Q$3:$Q$5554,$A$3:$A$5554,A144,$C$3:$C$5554,C144,$E$3:$E$5554,"&gt;0",$G$3:$G$5554,""),IF(G144="",SUMIFS($Q$3:$Q$5554,$A$3:$A$5554,A144,$C$3:$C$5554,C144,$E$3:$E$5554,E144,$G$3:$G$5554,"&gt;0",$R$3:$R$5554,R144))))</f>
        <v>100</v>
      </c>
      <c r="R144" s="110" t="s">
        <v>862</v>
      </c>
    </row>
    <row r="145" spans="1:18" ht="18" customHeight="1" x14ac:dyDescent="0.15">
      <c r="A145" s="30">
        <v>2</v>
      </c>
      <c r="B145" s="31" t="s">
        <v>5885</v>
      </c>
      <c r="C145" s="31">
        <v>2</v>
      </c>
      <c r="D145" s="31" t="s">
        <v>5904</v>
      </c>
      <c r="E145" s="31">
        <v>3</v>
      </c>
      <c r="F145" s="31" t="s">
        <v>5909</v>
      </c>
      <c r="G145" s="32">
        <v>19</v>
      </c>
      <c r="H145" s="32" t="s">
        <v>236</v>
      </c>
      <c r="I145" s="32"/>
      <c r="J145" s="32"/>
      <c r="K145" s="112"/>
      <c r="L145" s="112"/>
      <c r="M145" s="135"/>
      <c r="N145" s="32"/>
      <c r="O145" s="112"/>
      <c r="P145" s="81" t="s">
        <v>5704</v>
      </c>
      <c r="Q145" s="113">
        <v>100</v>
      </c>
      <c r="R145" s="136" t="s">
        <v>862</v>
      </c>
    </row>
    <row r="146" spans="1:18" ht="18" customHeight="1" x14ac:dyDescent="0.15">
      <c r="A146" s="30">
        <v>2</v>
      </c>
      <c r="B146" s="31" t="s">
        <v>5885</v>
      </c>
      <c r="C146" s="31">
        <v>2</v>
      </c>
      <c r="D146" s="31" t="s">
        <v>5904</v>
      </c>
      <c r="E146" s="31">
        <v>3</v>
      </c>
      <c r="F146" s="31" t="s">
        <v>5909</v>
      </c>
      <c r="G146" s="31">
        <v>19</v>
      </c>
      <c r="H146" s="31" t="s">
        <v>236</v>
      </c>
      <c r="I146" s="32">
        <v>64</v>
      </c>
      <c r="J146" s="32" t="s">
        <v>5904</v>
      </c>
      <c r="K146" s="112">
        <v>100</v>
      </c>
      <c r="L146" s="112">
        <v>100</v>
      </c>
      <c r="M146" s="135">
        <f t="shared" ref="M146:M147" si="14">K146-L146</f>
        <v>0</v>
      </c>
      <c r="N146" s="32" t="s">
        <v>5910</v>
      </c>
      <c r="O146" s="112">
        <v>100000</v>
      </c>
      <c r="P146" s="81"/>
      <c r="Q146" s="113"/>
      <c r="R146" s="136" t="s">
        <v>862</v>
      </c>
    </row>
    <row r="147" spans="1:18" s="132" customFormat="1" ht="18" customHeight="1" x14ac:dyDescent="0.15">
      <c r="A147" s="13">
        <v>2</v>
      </c>
      <c r="B147" s="14" t="s">
        <v>5882</v>
      </c>
      <c r="C147" s="19">
        <v>2</v>
      </c>
      <c r="D147" s="14" t="s">
        <v>5902</v>
      </c>
      <c r="E147" s="20">
        <v>4</v>
      </c>
      <c r="F147" s="21" t="s">
        <v>5911</v>
      </c>
      <c r="G147" s="20"/>
      <c r="H147" s="21"/>
      <c r="I147" s="20"/>
      <c r="J147" s="20"/>
      <c r="K147" s="110">
        <f>IF(C147="",SUMIFS($K148:$K$5683,$A148:$A$5683,A147,$E148:$E$5683,""),IF(E147="",SUMIFS($K148:$K$5683,$A148:$A$5683,A147,$C148:$C$5683,C147,$G148:$G$5683,""),IF(G147="",SUMIFS($K148:$K$5683,$A148:$A$5683,A147,$C148:$C$5683,C147,$E148:$E$5683,E147,$R148:$R$5683,R147),0)))</f>
        <v>1</v>
      </c>
      <c r="L147" s="110">
        <f>IF(C147="",SUMIFS($L148:$L$5685,$A148:$A$5685,A147,$E148:$E$5685,""),IF(E147="",SUMIFS($L148:$L$5685,$A148:$A$5685,A147,$C148:$C$5685,C147,$G148:$G$5685,""),IF(G147="",SUMIFS($L148:$L$5685,$A148:$A$5685,A147,$C148:$C$5685,C147,$E148:$E$5685,E147,$R148:$R$5685,R147),0)))</f>
        <v>1</v>
      </c>
      <c r="M147" s="22">
        <f t="shared" si="14"/>
        <v>0</v>
      </c>
      <c r="N147" s="77"/>
      <c r="O147" s="60"/>
      <c r="P147" s="60"/>
      <c r="Q147" s="134">
        <f>IF(C147="",SUMIFS($Q$3:$Q$5554,$A$3:$A$5554,A147,$C$3:$C$5554,"&gt;0",$E$3:$E$5554,""),IF(E147="",SUMIFS($Q$3:$Q$5554,$A$3:$A$5554,A147,$C$3:$C$5554,C147,$E$3:$E$5554,"&gt;0",$G$3:$G$5554,""),IF(G147="",SUMIFS($Q$3:$Q$5554,$A$3:$A$5554,A147,$C$3:$C$5554,C147,$E$3:$E$5554,E147,$G$3:$G$5554,"&gt;0",$R$3:$R$5554,R147))))</f>
        <v>1</v>
      </c>
      <c r="R147" s="110" t="s">
        <v>862</v>
      </c>
    </row>
    <row r="148" spans="1:18" ht="18" customHeight="1" x14ac:dyDescent="0.15">
      <c r="A148" s="30">
        <v>2</v>
      </c>
      <c r="B148" s="31" t="s">
        <v>5885</v>
      </c>
      <c r="C148" s="31">
        <v>2</v>
      </c>
      <c r="D148" s="31" t="s">
        <v>5904</v>
      </c>
      <c r="E148" s="31">
        <v>4</v>
      </c>
      <c r="F148" s="31" t="s">
        <v>5717</v>
      </c>
      <c r="G148" s="32">
        <v>19</v>
      </c>
      <c r="H148" s="32" t="s">
        <v>236</v>
      </c>
      <c r="I148" s="32"/>
      <c r="J148" s="32"/>
      <c r="K148" s="112"/>
      <c r="L148" s="112"/>
      <c r="M148" s="135"/>
      <c r="N148" s="32"/>
      <c r="O148" s="112"/>
      <c r="P148" s="81" t="s">
        <v>5704</v>
      </c>
      <c r="Q148" s="113">
        <v>1</v>
      </c>
      <c r="R148" s="136" t="s">
        <v>862</v>
      </c>
    </row>
    <row r="149" spans="1:18" ht="18" customHeight="1" x14ac:dyDescent="0.15">
      <c r="A149" s="30">
        <v>2</v>
      </c>
      <c r="B149" s="31" t="s">
        <v>5885</v>
      </c>
      <c r="C149" s="31">
        <v>2</v>
      </c>
      <c r="D149" s="31" t="s">
        <v>5904</v>
      </c>
      <c r="E149" s="31">
        <v>4</v>
      </c>
      <c r="F149" s="31" t="s">
        <v>5717</v>
      </c>
      <c r="G149" s="31">
        <v>19</v>
      </c>
      <c r="H149" s="31" t="s">
        <v>236</v>
      </c>
      <c r="I149" s="32">
        <v>64</v>
      </c>
      <c r="J149" s="32" t="s">
        <v>5904</v>
      </c>
      <c r="K149" s="112">
        <v>1</v>
      </c>
      <c r="L149" s="112">
        <v>1</v>
      </c>
      <c r="M149" s="135">
        <f t="shared" ref="M149:M151" si="15">K149-L149</f>
        <v>0</v>
      </c>
      <c r="N149" s="32" t="s">
        <v>59</v>
      </c>
      <c r="O149" s="112">
        <v>1000</v>
      </c>
      <c r="P149" s="81"/>
      <c r="Q149" s="113"/>
      <c r="R149" s="136" t="s">
        <v>862</v>
      </c>
    </row>
    <row r="150" spans="1:18" s="132" customFormat="1" ht="18" customHeight="1" x14ac:dyDescent="0.15">
      <c r="A150" s="13">
        <v>2</v>
      </c>
      <c r="B150" s="14" t="s">
        <v>5882</v>
      </c>
      <c r="C150" s="15">
        <v>3</v>
      </c>
      <c r="D150" s="15" t="s">
        <v>5912</v>
      </c>
      <c r="E150" s="16"/>
      <c r="F150" s="15"/>
      <c r="G150" s="16"/>
      <c r="H150" s="15"/>
      <c r="I150" s="16"/>
      <c r="J150" s="16"/>
      <c r="K150" s="108">
        <f>IF(C150="",SUMIFS($K151:$K$5683,$A151:$A$5683,A150,$E151:$E$5683,""),IF(E150="",SUMIFS($K151:$K$5683,$A151:$A$5683,A150,$C151:$C$5683,C150,$G151:$G$5683,""),IF(G150="",SUMIFS($K151:$K$5683,$A151:$A$5683,A150,$C151:$C$5683,C150,$E151:$E$5683,E150,$R151:$R$5683,R150),0)))</f>
        <v>2</v>
      </c>
      <c r="L150" s="108">
        <f>IF(C150="",SUMIFS($L151:$L$5685,$A151:$A$5685,A150,$E151:$E$5685,""),IF(E150="",SUMIFS($L151:$L$5685,$A151:$A$5685,A150,$C151:$C$5685,C150,$G151:$G$5685,""),IF(G150="",SUMIFS($L151:$L$5685,$A151:$A$5685,A150,$C151:$C$5685,C150,$E151:$E$5685,E150,$R151:$R$5685,R150),0)))</f>
        <v>2</v>
      </c>
      <c r="M150" s="17">
        <f t="shared" si="15"/>
        <v>0</v>
      </c>
      <c r="N150" s="58"/>
      <c r="O150" s="18"/>
      <c r="P150" s="18"/>
      <c r="Q150" s="133">
        <f t="shared" ref="Q150:Q151" si="16">IF(C150="",SUMIFS($Q$3:$Q$5554,$A$3:$A$5554,A150,$C$3:$C$5554,"&gt;0",$E$3:$E$5554,""),IF(E150="",SUMIFS($Q$3:$Q$5554,$A$3:$A$5554,A150,$C$3:$C$5554,C150,$E$3:$E$5554,"&gt;0",$G$3:$G$5554,""),IF(G150="",SUMIFS($Q$3:$Q$5554,$A$3:$A$5554,A150,$C$3:$C$5554,C150,$E$3:$E$5554,E150,$G$3:$G$5554,"&gt;0",$R$3:$R$5554,R150))))</f>
        <v>0</v>
      </c>
      <c r="R150" s="108"/>
    </row>
    <row r="151" spans="1:18" s="132" customFormat="1" ht="18" customHeight="1" x14ac:dyDescent="0.15">
      <c r="A151" s="13">
        <v>2</v>
      </c>
      <c r="B151" s="14" t="s">
        <v>5882</v>
      </c>
      <c r="C151" s="19">
        <v>3</v>
      </c>
      <c r="D151" s="14" t="s">
        <v>5912</v>
      </c>
      <c r="E151" s="20">
        <v>1</v>
      </c>
      <c r="F151" s="21" t="s">
        <v>5913</v>
      </c>
      <c r="G151" s="20"/>
      <c r="H151" s="21"/>
      <c r="I151" s="20"/>
      <c r="J151" s="20"/>
      <c r="K151" s="110">
        <f>IF(C151="",SUMIFS($K152:$K$5683,$A152:$A$5683,A151,$E152:$E$5683,""),IF(E151="",SUMIFS($K152:$K$5683,$A152:$A$5683,A151,$C152:$C$5683,C151,$G152:$G$5683,""),IF(G151="",SUMIFS($K152:$K$5683,$A152:$A$5683,A151,$C152:$C$5683,C151,$E152:$E$5683,E151,$R152:$R$5683,R151),0)))</f>
        <v>1</v>
      </c>
      <c r="L151" s="110">
        <f>IF(C151="",SUMIFS($L152:$L$5685,$A152:$A$5685,A151,$E152:$E$5685,""),IF(E151="",SUMIFS($L152:$L$5685,$A152:$A$5685,A151,$C152:$C$5685,C151,$G152:$G$5685,""),IF(G151="",SUMIFS($L152:$L$5685,$A152:$A$5685,A151,$C152:$C$5685,C151,$E152:$E$5685,E151,$R152:$R$5685,R151),0)))</f>
        <v>1</v>
      </c>
      <c r="M151" s="22">
        <f t="shared" si="15"/>
        <v>0</v>
      </c>
      <c r="N151" s="77"/>
      <c r="O151" s="60"/>
      <c r="P151" s="60"/>
      <c r="Q151" s="134">
        <f t="shared" si="16"/>
        <v>0</v>
      </c>
      <c r="R151" s="110" t="s">
        <v>862</v>
      </c>
    </row>
    <row r="152" spans="1:18" ht="18" customHeight="1" x14ac:dyDescent="0.15">
      <c r="A152" s="30">
        <v>2</v>
      </c>
      <c r="B152" s="31" t="s">
        <v>5885</v>
      </c>
      <c r="C152" s="31">
        <v>3</v>
      </c>
      <c r="D152" s="31" t="s">
        <v>5914</v>
      </c>
      <c r="E152" s="31">
        <v>1</v>
      </c>
      <c r="F152" s="31" t="s">
        <v>5915</v>
      </c>
      <c r="G152" s="32">
        <v>19</v>
      </c>
      <c r="H152" s="32" t="s">
        <v>5822</v>
      </c>
      <c r="I152" s="32"/>
      <c r="J152" s="32"/>
      <c r="K152" s="112"/>
      <c r="L152" s="112"/>
      <c r="M152" s="135"/>
      <c r="N152" s="32"/>
      <c r="O152" s="112"/>
      <c r="P152" s="81"/>
      <c r="Q152" s="113"/>
      <c r="R152" s="136" t="s">
        <v>862</v>
      </c>
    </row>
    <row r="153" spans="1:18" ht="18" customHeight="1" x14ac:dyDescent="0.15">
      <c r="A153" s="30">
        <v>2</v>
      </c>
      <c r="B153" s="31" t="s">
        <v>5885</v>
      </c>
      <c r="C153" s="31">
        <v>3</v>
      </c>
      <c r="D153" s="31" t="s">
        <v>5914</v>
      </c>
      <c r="E153" s="31">
        <v>1</v>
      </c>
      <c r="F153" s="31" t="s">
        <v>5915</v>
      </c>
      <c r="G153" s="31">
        <v>19</v>
      </c>
      <c r="H153" s="31" t="s">
        <v>5822</v>
      </c>
      <c r="I153" s="32">
        <v>66</v>
      </c>
      <c r="J153" s="32" t="s">
        <v>5914</v>
      </c>
      <c r="K153" s="112">
        <v>1</v>
      </c>
      <c r="L153" s="112">
        <v>1</v>
      </c>
      <c r="M153" s="135">
        <f t="shared" ref="M153:M154" si="17">K153-L153</f>
        <v>0</v>
      </c>
      <c r="N153" s="32" t="s">
        <v>59</v>
      </c>
      <c r="O153" s="112">
        <v>1000</v>
      </c>
      <c r="P153" s="81"/>
      <c r="Q153" s="113"/>
      <c r="R153" s="136" t="s">
        <v>862</v>
      </c>
    </row>
    <row r="154" spans="1:18" s="132" customFormat="1" ht="18" customHeight="1" x14ac:dyDescent="0.15">
      <c r="A154" s="13">
        <v>2</v>
      </c>
      <c r="B154" s="14" t="s">
        <v>5882</v>
      </c>
      <c r="C154" s="19">
        <v>3</v>
      </c>
      <c r="D154" s="14" t="s">
        <v>5912</v>
      </c>
      <c r="E154" s="20">
        <v>2</v>
      </c>
      <c r="F154" s="21" t="s">
        <v>5916</v>
      </c>
      <c r="G154" s="20"/>
      <c r="H154" s="21"/>
      <c r="I154" s="20"/>
      <c r="J154" s="20"/>
      <c r="K154" s="110">
        <f>IF(C154="",SUMIFS($K155:$K$5683,$A155:$A$5683,A154,$E155:$E$5683,""),IF(E154="",SUMIFS($K155:$K$5683,$A155:$A$5683,A154,$C155:$C$5683,C154,$G155:$G$5683,""),IF(G154="",SUMIFS($K155:$K$5683,$A155:$A$5683,A154,$C155:$C$5683,C154,$E155:$E$5683,E154,$R155:$R$5683,R154),0)))</f>
        <v>1</v>
      </c>
      <c r="L154" s="110">
        <f>IF(C154="",SUMIFS($L155:$L$5685,$A155:$A$5685,A154,$E155:$E$5685,""),IF(E154="",SUMIFS($L155:$L$5685,$A155:$A$5685,A154,$C155:$C$5685,C154,$G155:$G$5685,""),IF(G154="",SUMIFS($L155:$L$5685,$A155:$A$5685,A154,$C155:$C$5685,C154,$E155:$E$5685,E154,$R155:$R$5685,R154),0)))</f>
        <v>1</v>
      </c>
      <c r="M154" s="22">
        <f t="shared" si="17"/>
        <v>0</v>
      </c>
      <c r="N154" s="77"/>
      <c r="O154" s="60"/>
      <c r="P154" s="60"/>
      <c r="Q154" s="134">
        <f>IF(C154="",SUMIFS($Q$3:$Q$5554,$A$3:$A$5554,A154,$C$3:$C$5554,"&gt;0",$E$3:$E$5554,""),IF(E154="",SUMIFS($Q$3:$Q$5554,$A$3:$A$5554,A154,$C$3:$C$5554,C154,$E$3:$E$5554,"&gt;0",$G$3:$G$5554,""),IF(G154="",SUMIFS($Q$3:$Q$5554,$A$3:$A$5554,A154,$C$3:$C$5554,C154,$E$3:$E$5554,E154,$G$3:$G$5554,"&gt;0",$R$3:$R$5554,R154))))</f>
        <v>0</v>
      </c>
      <c r="R154" s="110" t="s">
        <v>862</v>
      </c>
    </row>
    <row r="155" spans="1:18" ht="18" customHeight="1" x14ac:dyDescent="0.15">
      <c r="A155" s="30">
        <v>2</v>
      </c>
      <c r="B155" s="31" t="s">
        <v>5885</v>
      </c>
      <c r="C155" s="31">
        <v>3</v>
      </c>
      <c r="D155" s="31" t="s">
        <v>5914</v>
      </c>
      <c r="E155" s="31">
        <v>2</v>
      </c>
      <c r="F155" s="31" t="s">
        <v>5917</v>
      </c>
      <c r="G155" s="32">
        <v>19</v>
      </c>
      <c r="H155" s="32" t="s">
        <v>42</v>
      </c>
      <c r="I155" s="32"/>
      <c r="J155" s="32"/>
      <c r="K155" s="112"/>
      <c r="L155" s="112"/>
      <c r="M155" s="135"/>
      <c r="N155" s="32"/>
      <c r="O155" s="112"/>
      <c r="P155" s="81"/>
      <c r="Q155" s="113"/>
      <c r="R155" s="136" t="s">
        <v>862</v>
      </c>
    </row>
    <row r="156" spans="1:18" ht="18" customHeight="1" x14ac:dyDescent="0.15">
      <c r="A156" s="30">
        <v>2</v>
      </c>
      <c r="B156" s="31" t="s">
        <v>5885</v>
      </c>
      <c r="C156" s="31">
        <v>3</v>
      </c>
      <c r="D156" s="31" t="s">
        <v>5914</v>
      </c>
      <c r="E156" s="31">
        <v>2</v>
      </c>
      <c r="F156" s="31" t="s">
        <v>5917</v>
      </c>
      <c r="G156" s="31">
        <v>19</v>
      </c>
      <c r="H156" s="31" t="s">
        <v>42</v>
      </c>
      <c r="I156" s="32">
        <v>66</v>
      </c>
      <c r="J156" s="32" t="s">
        <v>5914</v>
      </c>
      <c r="K156" s="112">
        <v>1</v>
      </c>
      <c r="L156" s="112">
        <v>1</v>
      </c>
      <c r="M156" s="135">
        <f t="shared" ref="M156:M158" si="18">K156-L156</f>
        <v>0</v>
      </c>
      <c r="N156" s="32" t="s">
        <v>59</v>
      </c>
      <c r="O156" s="112">
        <v>1000</v>
      </c>
      <c r="P156" s="81"/>
      <c r="Q156" s="113"/>
      <c r="R156" s="136" t="s">
        <v>862</v>
      </c>
    </row>
    <row r="157" spans="1:18" s="132" customFormat="1" ht="18" customHeight="1" x14ac:dyDescent="0.15">
      <c r="A157" s="13">
        <v>2</v>
      </c>
      <c r="B157" s="14" t="s">
        <v>5882</v>
      </c>
      <c r="C157" s="15">
        <v>4</v>
      </c>
      <c r="D157" s="15" t="s">
        <v>5918</v>
      </c>
      <c r="E157" s="16"/>
      <c r="F157" s="15"/>
      <c r="G157" s="16"/>
      <c r="H157" s="15"/>
      <c r="I157" s="16"/>
      <c r="J157" s="16"/>
      <c r="K157" s="108">
        <f>IF(C157="",SUMIFS($K158:$K$5683,$A158:$A$5683,A157,$E158:$E$5683,""),IF(E157="",SUMIFS($K158:$K$5683,$A158:$A$5683,A157,$C158:$C$5683,C157,$G158:$G$5683,""),IF(G157="",SUMIFS($K158:$K$5683,$A158:$A$5683,A157,$C158:$C$5683,C157,$E158:$E$5683,E157,$R158:$R$5683,R157),0)))</f>
        <v>4200</v>
      </c>
      <c r="L157" s="108">
        <f>IF(C157="",SUMIFS($L158:$L$5685,$A158:$A$5685,A157,$E158:$E$5685,""),IF(E157="",SUMIFS($L158:$L$5685,$A158:$A$5685,A157,$C158:$C$5685,C157,$G158:$G$5685,""),IF(G157="",SUMIFS($L158:$L$5685,$A158:$A$5685,A157,$C158:$C$5685,C157,$E158:$E$5685,E157,$R158:$R$5685,R157),0)))</f>
        <v>4200</v>
      </c>
      <c r="M157" s="17">
        <f t="shared" si="18"/>
        <v>0</v>
      </c>
      <c r="N157" s="58"/>
      <c r="O157" s="18"/>
      <c r="P157" s="18"/>
      <c r="Q157" s="133">
        <f t="shared" ref="Q157:Q158" si="19">IF(C157="",SUMIFS($Q$3:$Q$5554,$A$3:$A$5554,A157,$C$3:$C$5554,"&gt;0",$E$3:$E$5554,""),IF(E157="",SUMIFS($Q$3:$Q$5554,$A$3:$A$5554,A157,$C$3:$C$5554,C157,$E$3:$E$5554,"&gt;0",$G$3:$G$5554,""),IF(G157="",SUMIFS($Q$3:$Q$5554,$A$3:$A$5554,A157,$C$3:$C$5554,C157,$E$3:$E$5554,E157,$G$3:$G$5554,"&gt;0",$R$3:$R$5554,R157))))</f>
        <v>2800</v>
      </c>
      <c r="R157" s="108"/>
    </row>
    <row r="158" spans="1:18" s="132" customFormat="1" ht="18" customHeight="1" x14ac:dyDescent="0.15">
      <c r="A158" s="13">
        <v>2</v>
      </c>
      <c r="B158" s="14" t="s">
        <v>5882</v>
      </c>
      <c r="C158" s="19">
        <v>4</v>
      </c>
      <c r="D158" s="14" t="s">
        <v>5918</v>
      </c>
      <c r="E158" s="20">
        <v>1</v>
      </c>
      <c r="F158" s="21" t="s">
        <v>5919</v>
      </c>
      <c r="G158" s="20"/>
      <c r="H158" s="21"/>
      <c r="I158" s="20"/>
      <c r="J158" s="20"/>
      <c r="K158" s="110">
        <f>IF(C158="",SUMIFS($K159:$K$5683,$A159:$A$5683,A158,$E159:$E$5683,""),IF(E158="",SUMIFS($K159:$K$5683,$A159:$A$5683,A158,$C159:$C$5683,C158,$G159:$G$5683,""),IF(G158="",SUMIFS($K159:$K$5683,$A159:$A$5683,A158,$C159:$C$5683,C158,$E159:$E$5683,E158,$R159:$R$5683,R158),0)))</f>
        <v>4200</v>
      </c>
      <c r="L158" s="110">
        <f>IF(C158="",SUMIFS($L159:$L$5685,$A159:$A$5685,A158,$E159:$E$5685,""),IF(E158="",SUMIFS($L159:$L$5685,$A159:$A$5685,A158,$C159:$C$5685,C158,$G159:$G$5685,""),IF(G158="",SUMIFS($L159:$L$5685,$A159:$A$5685,A158,$C159:$C$5685,C158,$E159:$E$5685,E158,$R159:$R$5685,R158),0)))</f>
        <v>4200</v>
      </c>
      <c r="M158" s="22">
        <f t="shared" si="18"/>
        <v>0</v>
      </c>
      <c r="N158" s="77"/>
      <c r="O158" s="60"/>
      <c r="P158" s="60"/>
      <c r="Q158" s="134">
        <f t="shared" si="19"/>
        <v>2800</v>
      </c>
      <c r="R158" s="110" t="s">
        <v>862</v>
      </c>
    </row>
    <row r="159" spans="1:18" ht="18" customHeight="1" x14ac:dyDescent="0.15">
      <c r="A159" s="30">
        <v>2</v>
      </c>
      <c r="B159" s="31" t="s">
        <v>5885</v>
      </c>
      <c r="C159" s="31">
        <v>4</v>
      </c>
      <c r="D159" s="31" t="s">
        <v>5920</v>
      </c>
      <c r="E159" s="31">
        <v>1</v>
      </c>
      <c r="F159" s="31" t="s">
        <v>5758</v>
      </c>
      <c r="G159" s="32">
        <v>19</v>
      </c>
      <c r="H159" s="32" t="s">
        <v>5822</v>
      </c>
      <c r="I159" s="32"/>
      <c r="J159" s="32"/>
      <c r="K159" s="112"/>
      <c r="L159" s="112"/>
      <c r="M159" s="135"/>
      <c r="N159" s="32"/>
      <c r="O159" s="112"/>
      <c r="P159" s="81" t="s">
        <v>5921</v>
      </c>
      <c r="Q159" s="113">
        <v>2800</v>
      </c>
      <c r="R159" s="136" t="s">
        <v>862</v>
      </c>
    </row>
    <row r="160" spans="1:18" ht="18" customHeight="1" x14ac:dyDescent="0.15">
      <c r="A160" s="30">
        <v>2</v>
      </c>
      <c r="B160" s="31" t="s">
        <v>5885</v>
      </c>
      <c r="C160" s="31">
        <v>4</v>
      </c>
      <c r="D160" s="31" t="s">
        <v>5920</v>
      </c>
      <c r="E160" s="31">
        <v>1</v>
      </c>
      <c r="F160" s="31" t="s">
        <v>5758</v>
      </c>
      <c r="G160" s="31">
        <v>19</v>
      </c>
      <c r="H160" s="31" t="s">
        <v>5822</v>
      </c>
      <c r="I160" s="32">
        <v>62</v>
      </c>
      <c r="J160" s="32" t="s">
        <v>5758</v>
      </c>
      <c r="K160" s="112">
        <v>4200</v>
      </c>
      <c r="L160" s="112">
        <v>4200</v>
      </c>
      <c r="M160" s="135">
        <f t="shared" ref="M160:M162" si="20">K160-L160</f>
        <v>0</v>
      </c>
      <c r="N160" s="32" t="s">
        <v>5922</v>
      </c>
      <c r="O160" s="112">
        <v>4200000</v>
      </c>
      <c r="P160" s="81" t="s">
        <v>5877</v>
      </c>
      <c r="Q160" s="113"/>
      <c r="R160" s="136" t="s">
        <v>862</v>
      </c>
    </row>
    <row r="161" spans="1:18" s="132" customFormat="1" ht="18" customHeight="1" x14ac:dyDescent="0.15">
      <c r="A161" s="13">
        <v>2</v>
      </c>
      <c r="B161" s="14" t="s">
        <v>5882</v>
      </c>
      <c r="C161" s="15">
        <v>5</v>
      </c>
      <c r="D161" s="15" t="s">
        <v>5923</v>
      </c>
      <c r="E161" s="16"/>
      <c r="F161" s="15"/>
      <c r="G161" s="16"/>
      <c r="H161" s="15"/>
      <c r="I161" s="16"/>
      <c r="J161" s="16"/>
      <c r="K161" s="108">
        <f>IF(C161="",SUMIFS($K162:$K$5683,$A162:$A$5683,A161,$E162:$E$5683,""),IF(E161="",SUMIFS($K162:$K$5683,$A162:$A$5683,A161,$C162:$C$5683,C161,$G162:$G$5683,""),IF(G161="",SUMIFS($K162:$K$5683,$A162:$A$5683,A161,$C162:$C$5683,C161,$E162:$E$5683,E161,$R162:$R$5683,R161),0)))</f>
        <v>1250</v>
      </c>
      <c r="L161" s="108">
        <f>IF(C161="",SUMIFS($L162:$L$5685,$A162:$A$5685,A161,$E162:$E$5685,""),IF(E161="",SUMIFS($L162:$L$5685,$A162:$A$5685,A161,$C162:$C$5685,C161,$G162:$G$5685,""),IF(G161="",SUMIFS($L162:$L$5685,$A162:$A$5685,A161,$C162:$C$5685,C161,$E162:$E$5685,E161,$R162:$R$5685,R161),0)))</f>
        <v>1250</v>
      </c>
      <c r="M161" s="17">
        <f t="shared" si="20"/>
        <v>0</v>
      </c>
      <c r="N161" s="58"/>
      <c r="O161" s="18"/>
      <c r="P161" s="18"/>
      <c r="Q161" s="133">
        <f t="shared" ref="Q161:Q162" si="21">IF(C161="",SUMIFS($Q$3:$Q$5554,$A$3:$A$5554,A161,$C$3:$C$5554,"&gt;0",$E$3:$E$5554,""),IF(E161="",SUMIFS($Q$3:$Q$5554,$A$3:$A$5554,A161,$C$3:$C$5554,C161,$E$3:$E$5554,"&gt;0",$G$3:$G$5554,""),IF(G161="",SUMIFS($Q$3:$Q$5554,$A$3:$A$5554,A161,$C$3:$C$5554,C161,$E$3:$E$5554,E161,$G$3:$G$5554,"&gt;0",$R$3:$R$5554,R161))))</f>
        <v>0</v>
      </c>
      <c r="R161" s="108"/>
    </row>
    <row r="162" spans="1:18" s="132" customFormat="1" ht="18" customHeight="1" x14ac:dyDescent="0.15">
      <c r="A162" s="13">
        <v>2</v>
      </c>
      <c r="B162" s="14" t="s">
        <v>5882</v>
      </c>
      <c r="C162" s="19">
        <v>5</v>
      </c>
      <c r="D162" s="14" t="s">
        <v>5923</v>
      </c>
      <c r="E162" s="20">
        <v>1</v>
      </c>
      <c r="F162" s="21" t="s">
        <v>5924</v>
      </c>
      <c r="G162" s="20"/>
      <c r="H162" s="21"/>
      <c r="I162" s="20"/>
      <c r="J162" s="20"/>
      <c r="K162" s="110">
        <f>IF(C162="",SUMIFS($K163:$K$5683,$A163:$A$5683,A162,$E163:$E$5683,""),IF(E162="",SUMIFS($K163:$K$5683,$A163:$A$5683,A162,$C163:$C$5683,C162,$G163:$G$5683,""),IF(G162="",SUMIFS($K163:$K$5683,$A163:$A$5683,A162,$C163:$C$5683,C162,$E163:$E$5683,E162,$R163:$R$5683,R162),0)))</f>
        <v>1250</v>
      </c>
      <c r="L162" s="110">
        <f>IF(C162="",SUMIFS($L163:$L$5685,$A163:$A$5685,A162,$E163:$E$5685,""),IF(E162="",SUMIFS($L163:$L$5685,$A163:$A$5685,A162,$C163:$C$5685,C162,$G163:$G$5685,""),IF(G162="",SUMIFS($L163:$L$5685,$A163:$A$5685,A162,$C163:$C$5685,C162,$E163:$E$5685,E162,$R163:$R$5685,R162),0)))</f>
        <v>1250</v>
      </c>
      <c r="M162" s="22">
        <f t="shared" si="20"/>
        <v>0</v>
      </c>
      <c r="N162" s="77"/>
      <c r="O162" s="60"/>
      <c r="P162" s="60"/>
      <c r="Q162" s="134">
        <f t="shared" si="21"/>
        <v>0</v>
      </c>
      <c r="R162" s="110" t="s">
        <v>862</v>
      </c>
    </row>
    <row r="163" spans="1:18" ht="18" customHeight="1" x14ac:dyDescent="0.15">
      <c r="A163" s="30">
        <v>2</v>
      </c>
      <c r="B163" s="31" t="s">
        <v>5885</v>
      </c>
      <c r="C163" s="31">
        <v>5</v>
      </c>
      <c r="D163" s="31" t="s">
        <v>5925</v>
      </c>
      <c r="E163" s="31">
        <v>1</v>
      </c>
      <c r="F163" s="31" t="s">
        <v>5926</v>
      </c>
      <c r="G163" s="32">
        <v>19</v>
      </c>
      <c r="H163" s="32" t="s">
        <v>42</v>
      </c>
      <c r="I163" s="32"/>
      <c r="J163" s="32"/>
      <c r="K163" s="112"/>
      <c r="L163" s="112"/>
      <c r="M163" s="135"/>
      <c r="N163" s="32"/>
      <c r="O163" s="112"/>
      <c r="P163" s="81"/>
      <c r="Q163" s="113"/>
      <c r="R163" s="136" t="s">
        <v>862</v>
      </c>
    </row>
    <row r="164" spans="1:18" ht="18" customHeight="1" x14ac:dyDescent="0.15">
      <c r="A164" s="30">
        <v>2</v>
      </c>
      <c r="B164" s="31" t="s">
        <v>5885</v>
      </c>
      <c r="C164" s="31">
        <v>5</v>
      </c>
      <c r="D164" s="31" t="s">
        <v>5925</v>
      </c>
      <c r="E164" s="31">
        <v>1</v>
      </c>
      <c r="F164" s="31" t="s">
        <v>5926</v>
      </c>
      <c r="G164" s="31">
        <v>19</v>
      </c>
      <c r="H164" s="31" t="s">
        <v>42</v>
      </c>
      <c r="I164" s="32">
        <v>63</v>
      </c>
      <c r="J164" s="32" t="s">
        <v>5926</v>
      </c>
      <c r="K164" s="112">
        <v>1250</v>
      </c>
      <c r="L164" s="112">
        <v>1250</v>
      </c>
      <c r="M164" s="135">
        <f t="shared" ref="M164:M167" si="22">K164-L164</f>
        <v>0</v>
      </c>
      <c r="N164" s="32" t="s">
        <v>5927</v>
      </c>
      <c r="O164" s="112">
        <v>1250000</v>
      </c>
      <c r="P164" s="81"/>
      <c r="Q164" s="113"/>
      <c r="R164" s="136" t="s">
        <v>862</v>
      </c>
    </row>
    <row r="165" spans="1:18" s="132" customFormat="1" ht="18" customHeight="1" x14ac:dyDescent="0.15">
      <c r="A165" s="24">
        <v>3</v>
      </c>
      <c r="B165" s="25" t="s">
        <v>5928</v>
      </c>
      <c r="C165" s="25"/>
      <c r="D165" s="25"/>
      <c r="E165" s="26"/>
      <c r="F165" s="25"/>
      <c r="G165" s="26"/>
      <c r="H165" s="25"/>
      <c r="I165" s="26"/>
      <c r="J165" s="26"/>
      <c r="K165" s="114">
        <f>IF(C165="",SUMIFS($K166:$K$5683,$A166:$A$5683,A165,$E166:$E$5683,""),IF(E165="",SUMIFS($K166:$K$5683,$A166:$A$5683,A165,$C166:$C$5683,C165,$G166:$G$5683,""),IF(G165="",SUMIFS($K166:$K$5683,$A166:$A$5683,A165,$C166:$C$5683,C165,$E166:$E$5683,E165,$R166:$R$5683,R165),0)))</f>
        <v>283168</v>
      </c>
      <c r="L165" s="114">
        <f>IF(C165="",SUMIFS($L166:$L$5685,$A166:$A$5685,A165,$E166:$E$5685,""),IF(E165="",SUMIFS($L166:$L$5685,$A166:$A$5685,A165,$C166:$C$5685,C165,$G166:$G$5685,""),IF(G165="",SUMIFS($L166:$L$5685,$A166:$A$5685,A165,$C166:$C$5685,C165,$E166:$E$5685,E165,$R166:$R$5685,R165),0)))</f>
        <v>289541</v>
      </c>
      <c r="M165" s="27">
        <f t="shared" si="22"/>
        <v>-6373</v>
      </c>
      <c r="N165" s="56"/>
      <c r="O165" s="28"/>
      <c r="P165" s="28"/>
      <c r="Q165" s="148">
        <f t="shared" ref="Q165:Q167" si="23">IF(C165="",SUMIFS($Q$3:$Q$5554,$A$3:$A$5554,A165,$C$3:$C$5554,"&gt;0",$E$3:$E$5554,""),IF(E165="",SUMIFS($Q$3:$Q$5554,$A$3:$A$5554,A165,$C$3:$C$5554,C165,$E$3:$E$5554,"&gt;0",$G$3:$G$5554,""),IF(G165="",SUMIFS($Q$3:$Q$5554,$A$3:$A$5554,A165,$C$3:$C$5554,C165,$E$3:$E$5554,E165,$G$3:$G$5554,"&gt;0",$R$3:$R$5554,R165))))</f>
        <v>86158</v>
      </c>
      <c r="R165" s="114"/>
    </row>
    <row r="166" spans="1:18" s="132" customFormat="1" ht="18" customHeight="1" x14ac:dyDescent="0.15">
      <c r="A166" s="13">
        <v>3</v>
      </c>
      <c r="B166" s="14" t="s">
        <v>5928</v>
      </c>
      <c r="C166" s="15">
        <v>1</v>
      </c>
      <c r="D166" s="15" t="s">
        <v>5929</v>
      </c>
      <c r="E166" s="16"/>
      <c r="F166" s="15"/>
      <c r="G166" s="16"/>
      <c r="H166" s="15"/>
      <c r="I166" s="16"/>
      <c r="J166" s="16"/>
      <c r="K166" s="108">
        <f>IF(C166="",SUMIFS($K167:$K$5683,$A167:$A$5683,A166,$E167:$E$5683,""),IF(E166="",SUMIFS($K167:$K$5683,$A167:$A$5683,A166,$C167:$C$5683,C166,$G167:$G$5683,""),IF(G166="",SUMIFS($K167:$K$5683,$A167:$A$5683,A166,$C167:$C$5683,C166,$E167:$E$5683,E166,$R167:$R$5683,R166),0)))</f>
        <v>195554</v>
      </c>
      <c r="L166" s="108">
        <f>IF(C166="",SUMIFS($L167:$L$5685,$A167:$A$5685,A166,$E167:$E$5685,""),IF(E166="",SUMIFS($L167:$L$5685,$A167:$A$5685,A166,$C167:$C$5685,C166,$G167:$G$5685,""),IF(G166="",SUMIFS($L167:$L$5685,$A167:$A$5685,A166,$C167:$C$5685,C166,$E167:$E$5685,E166,$R167:$R$5685,R166),0)))</f>
        <v>206538</v>
      </c>
      <c r="M166" s="17">
        <f t="shared" si="22"/>
        <v>-10984</v>
      </c>
      <c r="N166" s="58"/>
      <c r="O166" s="18"/>
      <c r="P166" s="18"/>
      <c r="Q166" s="133">
        <f t="shared" si="23"/>
        <v>57303</v>
      </c>
      <c r="R166" s="108"/>
    </row>
    <row r="167" spans="1:18" s="132" customFormat="1" ht="18" customHeight="1" x14ac:dyDescent="0.15">
      <c r="A167" s="13">
        <v>3</v>
      </c>
      <c r="B167" s="14" t="s">
        <v>5928</v>
      </c>
      <c r="C167" s="19">
        <v>1</v>
      </c>
      <c r="D167" s="14" t="s">
        <v>5929</v>
      </c>
      <c r="E167" s="20">
        <v>1</v>
      </c>
      <c r="F167" s="21" t="s">
        <v>5930</v>
      </c>
      <c r="G167" s="20"/>
      <c r="H167" s="21"/>
      <c r="I167" s="20"/>
      <c r="J167" s="20"/>
      <c r="K167" s="110">
        <f>IF(C167="",SUMIFS($K168:$K$5683,$A168:$A$5683,A167,$E168:$E$5683,""),IF(E167="",SUMIFS($K168:$K$5683,$A168:$A$5683,A167,$C168:$C$5683,C167,$G168:$G$5683,""),IF(G167="",SUMIFS($K168:$K$5683,$A168:$A$5683,A167,$C168:$C$5683,C167,$E168:$E$5683,E167,$R168:$R$5683,R167),0)))</f>
        <v>194785</v>
      </c>
      <c r="L167" s="110">
        <f>IF(C167="",SUMIFS($L168:$L$5685,$A168:$A$5685,A167,$E168:$E$5685,""),IF(E167="",SUMIFS($L168:$L$5685,$A168:$A$5685,A167,$C168:$C$5685,C167,$G168:$G$5685,""),IF(G167="",SUMIFS($L168:$L$5685,$A168:$A$5685,A167,$C168:$C$5685,C167,$E168:$E$5685,E167,$R168:$R$5685,R167),0)))</f>
        <v>204396</v>
      </c>
      <c r="M167" s="22">
        <f t="shared" si="22"/>
        <v>-9611</v>
      </c>
      <c r="N167" s="77"/>
      <c r="O167" s="60"/>
      <c r="P167" s="60"/>
      <c r="Q167" s="134">
        <f t="shared" si="23"/>
        <v>57300</v>
      </c>
      <c r="R167" s="110" t="s">
        <v>862</v>
      </c>
    </row>
    <row r="168" spans="1:18" ht="18" customHeight="1" x14ac:dyDescent="0.15">
      <c r="A168" s="30">
        <v>3</v>
      </c>
      <c r="B168" s="31" t="s">
        <v>5931</v>
      </c>
      <c r="C168" s="31">
        <v>1</v>
      </c>
      <c r="D168" s="31" t="s">
        <v>5932</v>
      </c>
      <c r="E168" s="31">
        <v>1</v>
      </c>
      <c r="F168" s="31" t="s">
        <v>5933</v>
      </c>
      <c r="G168" s="32">
        <v>19</v>
      </c>
      <c r="H168" s="32" t="s">
        <v>42</v>
      </c>
      <c r="I168" s="32"/>
      <c r="J168" s="32"/>
      <c r="K168" s="112"/>
      <c r="L168" s="112"/>
      <c r="M168" s="135"/>
      <c r="N168" s="32"/>
      <c r="O168" s="112"/>
      <c r="P168" s="81" t="s">
        <v>5680</v>
      </c>
      <c r="Q168" s="113">
        <v>1</v>
      </c>
      <c r="R168" s="136" t="s">
        <v>862</v>
      </c>
    </row>
    <row r="169" spans="1:18" ht="18" customHeight="1" x14ac:dyDescent="0.15">
      <c r="A169" s="30">
        <v>3</v>
      </c>
      <c r="B169" s="31" t="s">
        <v>5931</v>
      </c>
      <c r="C169" s="31">
        <v>1</v>
      </c>
      <c r="D169" s="31" t="s">
        <v>5932</v>
      </c>
      <c r="E169" s="31">
        <v>1</v>
      </c>
      <c r="F169" s="31" t="s">
        <v>5933</v>
      </c>
      <c r="G169" s="31">
        <v>19</v>
      </c>
      <c r="H169" s="31" t="s">
        <v>42</v>
      </c>
      <c r="I169" s="32">
        <v>71</v>
      </c>
      <c r="J169" s="32" t="s">
        <v>5933</v>
      </c>
      <c r="K169" s="112">
        <v>194785</v>
      </c>
      <c r="L169" s="112">
        <v>204396</v>
      </c>
      <c r="M169" s="135">
        <f t="shared" ref="M169:M182" si="24">K169-L169</f>
        <v>-9611</v>
      </c>
      <c r="N169" s="32" t="s">
        <v>5934</v>
      </c>
      <c r="O169" s="112">
        <v>194784372</v>
      </c>
      <c r="P169" s="81" t="s">
        <v>4963</v>
      </c>
      <c r="Q169" s="113">
        <v>1</v>
      </c>
      <c r="R169" s="136" t="s">
        <v>862</v>
      </c>
    </row>
    <row r="170" spans="1:18" ht="18" customHeight="1" x14ac:dyDescent="0.15">
      <c r="A170" s="30">
        <v>3</v>
      </c>
      <c r="B170" s="31" t="s">
        <v>5931</v>
      </c>
      <c r="C170" s="31">
        <v>1</v>
      </c>
      <c r="D170" s="31" t="s">
        <v>5932</v>
      </c>
      <c r="E170" s="31">
        <v>1</v>
      </c>
      <c r="F170" s="31" t="s">
        <v>5933</v>
      </c>
      <c r="G170" s="31">
        <v>19</v>
      </c>
      <c r="H170" s="31" t="s">
        <v>42</v>
      </c>
      <c r="I170" s="31">
        <v>71</v>
      </c>
      <c r="J170" s="31" t="s">
        <v>5933</v>
      </c>
      <c r="K170" s="112"/>
      <c r="L170" s="112"/>
      <c r="M170" s="135"/>
      <c r="N170" s="32"/>
      <c r="O170" s="112"/>
      <c r="P170" s="81" t="s">
        <v>5935</v>
      </c>
      <c r="Q170" s="113">
        <v>1518</v>
      </c>
      <c r="R170" s="136" t="s">
        <v>862</v>
      </c>
    </row>
    <row r="171" spans="1:18" ht="18" customHeight="1" x14ac:dyDescent="0.15">
      <c r="A171" s="30">
        <v>3</v>
      </c>
      <c r="B171" s="31" t="s">
        <v>5931</v>
      </c>
      <c r="C171" s="31">
        <v>1</v>
      </c>
      <c r="D171" s="31" t="s">
        <v>5932</v>
      </c>
      <c r="E171" s="31">
        <v>1</v>
      </c>
      <c r="F171" s="31" t="s">
        <v>5933</v>
      </c>
      <c r="G171" s="31">
        <v>19</v>
      </c>
      <c r="H171" s="31" t="s">
        <v>42</v>
      </c>
      <c r="I171" s="31">
        <v>71</v>
      </c>
      <c r="J171" s="31" t="s">
        <v>5933</v>
      </c>
      <c r="K171" s="112"/>
      <c r="L171" s="112"/>
      <c r="M171" s="135"/>
      <c r="N171" s="32"/>
      <c r="O171" s="112"/>
      <c r="P171" s="81" t="s">
        <v>5936</v>
      </c>
      <c r="Q171" s="113"/>
      <c r="R171" s="136" t="s">
        <v>862</v>
      </c>
    </row>
    <row r="172" spans="1:18" ht="18" customHeight="1" x14ac:dyDescent="0.15">
      <c r="A172" s="30">
        <v>3</v>
      </c>
      <c r="B172" s="31" t="s">
        <v>5931</v>
      </c>
      <c r="C172" s="31">
        <v>1</v>
      </c>
      <c r="D172" s="31" t="s">
        <v>5932</v>
      </c>
      <c r="E172" s="31">
        <v>1</v>
      </c>
      <c r="F172" s="31" t="s">
        <v>5933</v>
      </c>
      <c r="G172" s="31">
        <v>19</v>
      </c>
      <c r="H172" s="31" t="s">
        <v>42</v>
      </c>
      <c r="I172" s="2">
        <v>71</v>
      </c>
      <c r="J172" s="2" t="s">
        <v>5933</v>
      </c>
      <c r="K172" s="112"/>
      <c r="L172" s="112"/>
      <c r="M172" s="135"/>
      <c r="N172" s="32"/>
      <c r="O172" s="112"/>
      <c r="P172" s="81" t="s">
        <v>5735</v>
      </c>
      <c r="Q172" s="113">
        <v>6500</v>
      </c>
      <c r="R172" s="136" t="s">
        <v>862</v>
      </c>
    </row>
    <row r="173" spans="1:18" ht="18" customHeight="1" x14ac:dyDescent="0.15">
      <c r="A173" s="30">
        <v>3</v>
      </c>
      <c r="B173" s="31" t="s">
        <v>5931</v>
      </c>
      <c r="C173" s="31">
        <v>1</v>
      </c>
      <c r="D173" s="31" t="s">
        <v>5932</v>
      </c>
      <c r="E173" s="31">
        <v>1</v>
      </c>
      <c r="F173" s="31" t="s">
        <v>5933</v>
      </c>
      <c r="G173" s="31">
        <v>19</v>
      </c>
      <c r="H173" s="31" t="s">
        <v>42</v>
      </c>
      <c r="I173" s="2">
        <v>71</v>
      </c>
      <c r="J173" s="2" t="s">
        <v>5933</v>
      </c>
      <c r="K173" s="112"/>
      <c r="L173" s="112"/>
      <c r="M173" s="135"/>
      <c r="N173" s="32"/>
      <c r="O173" s="112"/>
      <c r="P173" s="81" t="s">
        <v>5739</v>
      </c>
      <c r="Q173" s="113">
        <v>1</v>
      </c>
      <c r="R173" s="136" t="s">
        <v>862</v>
      </c>
    </row>
    <row r="174" spans="1:18" ht="18" customHeight="1" x14ac:dyDescent="0.15">
      <c r="A174" s="30">
        <v>3</v>
      </c>
      <c r="B174" s="31" t="s">
        <v>5931</v>
      </c>
      <c r="C174" s="31">
        <v>1</v>
      </c>
      <c r="D174" s="31" t="s">
        <v>5932</v>
      </c>
      <c r="E174" s="31">
        <v>1</v>
      </c>
      <c r="F174" s="31" t="s">
        <v>5933</v>
      </c>
      <c r="G174" s="31">
        <v>19</v>
      </c>
      <c r="H174" s="31" t="s">
        <v>42</v>
      </c>
      <c r="I174" s="2">
        <v>71</v>
      </c>
      <c r="J174" s="2" t="s">
        <v>5933</v>
      </c>
      <c r="K174" s="112"/>
      <c r="L174" s="112"/>
      <c r="M174" s="135"/>
      <c r="N174" s="32"/>
      <c r="O174" s="112"/>
      <c r="P174" s="81" t="s">
        <v>5937</v>
      </c>
      <c r="Q174" s="113">
        <v>37442</v>
      </c>
      <c r="R174" s="136" t="s">
        <v>862</v>
      </c>
    </row>
    <row r="175" spans="1:18" ht="18" customHeight="1" x14ac:dyDescent="0.15">
      <c r="A175" s="30">
        <v>3</v>
      </c>
      <c r="B175" s="31" t="s">
        <v>5931</v>
      </c>
      <c r="C175" s="31">
        <v>1</v>
      </c>
      <c r="D175" s="31" t="s">
        <v>5932</v>
      </c>
      <c r="E175" s="31">
        <v>1</v>
      </c>
      <c r="F175" s="31" t="s">
        <v>5933</v>
      </c>
      <c r="G175" s="31">
        <v>19</v>
      </c>
      <c r="H175" s="31" t="s">
        <v>42</v>
      </c>
      <c r="I175" s="2">
        <v>71</v>
      </c>
      <c r="J175" s="2" t="s">
        <v>5933</v>
      </c>
      <c r="K175" s="112"/>
      <c r="L175" s="112"/>
      <c r="M175" s="135"/>
      <c r="N175" s="32"/>
      <c r="O175" s="112"/>
      <c r="P175" s="81" t="s">
        <v>5938</v>
      </c>
      <c r="Q175" s="113"/>
      <c r="R175" s="136" t="s">
        <v>862</v>
      </c>
    </row>
    <row r="176" spans="1:18" ht="18" customHeight="1" x14ac:dyDescent="0.15">
      <c r="A176" s="30">
        <v>3</v>
      </c>
      <c r="B176" s="31" t="s">
        <v>5931</v>
      </c>
      <c r="C176" s="31">
        <v>1</v>
      </c>
      <c r="D176" s="31" t="s">
        <v>5932</v>
      </c>
      <c r="E176" s="31">
        <v>1</v>
      </c>
      <c r="F176" s="31" t="s">
        <v>5933</v>
      </c>
      <c r="G176" s="31">
        <v>19</v>
      </c>
      <c r="H176" s="31" t="s">
        <v>42</v>
      </c>
      <c r="I176" s="2">
        <v>71</v>
      </c>
      <c r="J176" s="2" t="s">
        <v>5933</v>
      </c>
      <c r="K176" s="112"/>
      <c r="L176" s="112"/>
      <c r="M176" s="135"/>
      <c r="N176" s="32"/>
      <c r="O176" s="112"/>
      <c r="P176" s="81" t="s">
        <v>5937</v>
      </c>
      <c r="Q176" s="113">
        <v>11335</v>
      </c>
      <c r="R176" s="136" t="s">
        <v>862</v>
      </c>
    </row>
    <row r="177" spans="1:18" ht="18" customHeight="1" x14ac:dyDescent="0.15">
      <c r="A177" s="30">
        <v>3</v>
      </c>
      <c r="B177" s="31" t="s">
        <v>5931</v>
      </c>
      <c r="C177" s="31">
        <v>1</v>
      </c>
      <c r="D177" s="31" t="s">
        <v>5932</v>
      </c>
      <c r="E177" s="31">
        <v>1</v>
      </c>
      <c r="F177" s="31" t="s">
        <v>5933</v>
      </c>
      <c r="G177" s="31">
        <v>19</v>
      </c>
      <c r="H177" s="31" t="s">
        <v>42</v>
      </c>
      <c r="I177" s="2">
        <v>71</v>
      </c>
      <c r="J177" s="2" t="s">
        <v>5933</v>
      </c>
      <c r="K177" s="112"/>
      <c r="L177" s="112"/>
      <c r="M177" s="135"/>
      <c r="N177" s="32"/>
      <c r="O177" s="112"/>
      <c r="P177" s="81" t="s">
        <v>5939</v>
      </c>
      <c r="Q177" s="113"/>
      <c r="R177" s="136" t="s">
        <v>862</v>
      </c>
    </row>
    <row r="178" spans="1:18" ht="18" customHeight="1" x14ac:dyDescent="0.15">
      <c r="A178" s="30">
        <v>3</v>
      </c>
      <c r="B178" s="31" t="s">
        <v>5931</v>
      </c>
      <c r="C178" s="31">
        <v>1</v>
      </c>
      <c r="D178" s="31" t="s">
        <v>5932</v>
      </c>
      <c r="E178" s="31">
        <v>1</v>
      </c>
      <c r="F178" s="31" t="s">
        <v>5933</v>
      </c>
      <c r="G178" s="31">
        <v>19</v>
      </c>
      <c r="H178" s="31" t="s">
        <v>42</v>
      </c>
      <c r="I178" s="2">
        <v>71</v>
      </c>
      <c r="J178" s="2" t="s">
        <v>5933</v>
      </c>
      <c r="K178" s="112"/>
      <c r="L178" s="112"/>
      <c r="M178" s="135"/>
      <c r="N178" s="32"/>
      <c r="O178" s="112"/>
      <c r="P178" s="81" t="s">
        <v>5940</v>
      </c>
      <c r="Q178" s="113">
        <v>500</v>
      </c>
      <c r="R178" s="136" t="s">
        <v>862</v>
      </c>
    </row>
    <row r="179" spans="1:18" ht="18" customHeight="1" x14ac:dyDescent="0.15">
      <c r="A179" s="30">
        <v>3</v>
      </c>
      <c r="B179" s="31" t="s">
        <v>5931</v>
      </c>
      <c r="C179" s="31">
        <v>1</v>
      </c>
      <c r="D179" s="31" t="s">
        <v>5932</v>
      </c>
      <c r="E179" s="31">
        <v>1</v>
      </c>
      <c r="F179" s="31" t="s">
        <v>5933</v>
      </c>
      <c r="G179" s="31">
        <v>19</v>
      </c>
      <c r="H179" s="31" t="s">
        <v>42</v>
      </c>
      <c r="I179" s="2">
        <v>71</v>
      </c>
      <c r="J179" s="2" t="s">
        <v>5933</v>
      </c>
      <c r="K179" s="112"/>
      <c r="L179" s="112"/>
      <c r="M179" s="135"/>
      <c r="N179" s="32"/>
      <c r="O179" s="112"/>
      <c r="P179" s="81" t="s">
        <v>5877</v>
      </c>
      <c r="Q179" s="113"/>
      <c r="R179" s="136" t="s">
        <v>862</v>
      </c>
    </row>
    <row r="180" spans="1:18" ht="18" customHeight="1" x14ac:dyDescent="0.15">
      <c r="A180" s="30">
        <v>3</v>
      </c>
      <c r="B180" s="31" t="s">
        <v>5931</v>
      </c>
      <c r="C180" s="31">
        <v>1</v>
      </c>
      <c r="D180" s="31" t="s">
        <v>5932</v>
      </c>
      <c r="E180" s="31">
        <v>1</v>
      </c>
      <c r="F180" s="31" t="s">
        <v>5933</v>
      </c>
      <c r="G180" s="31">
        <v>19</v>
      </c>
      <c r="H180" s="31" t="s">
        <v>42</v>
      </c>
      <c r="I180" s="2">
        <v>71</v>
      </c>
      <c r="J180" s="2" t="s">
        <v>5933</v>
      </c>
      <c r="K180" s="112"/>
      <c r="L180" s="112"/>
      <c r="M180" s="135"/>
      <c r="N180" s="32"/>
      <c r="O180" s="112"/>
      <c r="P180" s="81" t="s">
        <v>5772</v>
      </c>
      <c r="Q180" s="113">
        <v>1</v>
      </c>
      <c r="R180" s="136" t="s">
        <v>862</v>
      </c>
    </row>
    <row r="181" spans="1:18" ht="18" customHeight="1" x14ac:dyDescent="0.15">
      <c r="A181" s="30">
        <v>3</v>
      </c>
      <c r="B181" s="31" t="s">
        <v>5931</v>
      </c>
      <c r="C181" s="31">
        <v>1</v>
      </c>
      <c r="D181" s="31" t="s">
        <v>5932</v>
      </c>
      <c r="E181" s="31">
        <v>1</v>
      </c>
      <c r="F181" s="31" t="s">
        <v>5933</v>
      </c>
      <c r="G181" s="31">
        <v>19</v>
      </c>
      <c r="H181" s="31" t="s">
        <v>42</v>
      </c>
      <c r="I181" s="2">
        <v>71</v>
      </c>
      <c r="J181" s="2" t="s">
        <v>5933</v>
      </c>
      <c r="K181" s="112"/>
      <c r="L181" s="112"/>
      <c r="M181" s="135"/>
      <c r="N181" s="32"/>
      <c r="O181" s="112"/>
      <c r="P181" s="81" t="s">
        <v>5778</v>
      </c>
      <c r="Q181" s="113">
        <v>1</v>
      </c>
      <c r="R181" s="136" t="s">
        <v>862</v>
      </c>
    </row>
    <row r="182" spans="1:18" s="132" customFormat="1" ht="18" customHeight="1" x14ac:dyDescent="0.15">
      <c r="A182" s="13">
        <v>3</v>
      </c>
      <c r="B182" s="14" t="s">
        <v>5928</v>
      </c>
      <c r="C182" s="19">
        <v>1</v>
      </c>
      <c r="D182" s="14" t="s">
        <v>5929</v>
      </c>
      <c r="E182" s="20">
        <v>2</v>
      </c>
      <c r="F182" s="21" t="s">
        <v>5941</v>
      </c>
      <c r="G182" s="20"/>
      <c r="H182" s="21"/>
      <c r="I182" s="20"/>
      <c r="J182" s="20"/>
      <c r="K182" s="110">
        <f>IF(C182="",SUMIFS($K183:$K$5683,$A183:$A$5683,A182,$E183:$E$5683,""),IF(E182="",SUMIFS($K183:$K$5683,$A183:$A$5683,A182,$C183:$C$5683,C182,$G183:$G$5683,""),IF(G182="",SUMIFS($K183:$K$5683,$A183:$A$5683,A182,$C183:$C$5683,C182,$E183:$E$5683,E182,$R183:$R$5683,R182),0)))</f>
        <v>769</v>
      </c>
      <c r="L182" s="110">
        <f>IF(C182="",SUMIFS($L183:$L$5685,$A183:$A$5685,A182,$E183:$E$5685,""),IF(E182="",SUMIFS($L183:$L$5685,$A183:$A$5685,A182,$C183:$C$5685,C182,$G183:$G$5685,""),IF(G182="",SUMIFS($L183:$L$5685,$A183:$A$5685,A182,$C183:$C$5685,C182,$E183:$E$5685,E182,$R183:$R$5685,R182),0)))</f>
        <v>2142</v>
      </c>
      <c r="M182" s="22">
        <f t="shared" si="24"/>
        <v>-1373</v>
      </c>
      <c r="N182" s="77"/>
      <c r="O182" s="60"/>
      <c r="P182" s="60"/>
      <c r="Q182" s="134">
        <f>IF(C182="",SUMIFS($Q$3:$Q$5554,$A$3:$A$5554,A182,$C$3:$C$5554,"&gt;0",$E$3:$E$5554,""),IF(E182="",SUMIFS($Q$3:$Q$5554,$A$3:$A$5554,A182,$C$3:$C$5554,C182,$E$3:$E$5554,"&gt;0",$G$3:$G$5554,""),IF(G182="",SUMIFS($Q$3:$Q$5554,$A$3:$A$5554,A182,$C$3:$C$5554,C182,$E$3:$E$5554,E182,$G$3:$G$5554,"&gt;0",$R$3:$R$5554,R182))))</f>
        <v>3</v>
      </c>
      <c r="R182" s="110" t="s">
        <v>862</v>
      </c>
    </row>
    <row r="183" spans="1:18" ht="18" customHeight="1" x14ac:dyDescent="0.15">
      <c r="A183" s="30">
        <v>3</v>
      </c>
      <c r="B183" s="31" t="s">
        <v>5931</v>
      </c>
      <c r="C183" s="31">
        <v>1</v>
      </c>
      <c r="D183" s="31" t="s">
        <v>5932</v>
      </c>
      <c r="E183" s="31">
        <v>2</v>
      </c>
      <c r="F183" s="31" t="s">
        <v>5942</v>
      </c>
      <c r="G183" s="32">
        <v>19</v>
      </c>
      <c r="H183" s="32" t="s">
        <v>42</v>
      </c>
      <c r="I183" s="32"/>
      <c r="J183" s="32"/>
      <c r="K183" s="112"/>
      <c r="L183" s="112"/>
      <c r="M183" s="135"/>
      <c r="N183" s="32"/>
      <c r="O183" s="112"/>
      <c r="P183" s="81" t="s">
        <v>5680</v>
      </c>
      <c r="Q183" s="113">
        <v>1</v>
      </c>
      <c r="R183" s="136" t="s">
        <v>862</v>
      </c>
    </row>
    <row r="184" spans="1:18" ht="18" customHeight="1" x14ac:dyDescent="0.15">
      <c r="A184" s="30">
        <v>3</v>
      </c>
      <c r="B184" s="31" t="s">
        <v>5931</v>
      </c>
      <c r="C184" s="31">
        <v>1</v>
      </c>
      <c r="D184" s="31" t="s">
        <v>5932</v>
      </c>
      <c r="E184" s="31">
        <v>2</v>
      </c>
      <c r="F184" s="31" t="s">
        <v>5942</v>
      </c>
      <c r="G184" s="31">
        <v>19</v>
      </c>
      <c r="H184" s="31" t="s">
        <v>42</v>
      </c>
      <c r="I184" s="32">
        <v>72</v>
      </c>
      <c r="J184" s="32" t="s">
        <v>5943</v>
      </c>
      <c r="K184" s="112">
        <v>769</v>
      </c>
      <c r="L184" s="112">
        <v>2142</v>
      </c>
      <c r="M184" s="135">
        <f t="shared" ref="M184:M187" si="25">K184-L184</f>
        <v>-1373</v>
      </c>
      <c r="N184" s="32" t="s">
        <v>5934</v>
      </c>
      <c r="O184" s="112">
        <v>768728</v>
      </c>
      <c r="P184" s="81" t="s">
        <v>5772</v>
      </c>
      <c r="Q184" s="113">
        <v>1</v>
      </c>
      <c r="R184" s="136" t="s">
        <v>862</v>
      </c>
    </row>
    <row r="185" spans="1:18" ht="18" customHeight="1" x14ac:dyDescent="0.15">
      <c r="A185" s="30">
        <v>3</v>
      </c>
      <c r="B185" s="31" t="s">
        <v>5931</v>
      </c>
      <c r="C185" s="31">
        <v>1</v>
      </c>
      <c r="D185" s="31" t="s">
        <v>5932</v>
      </c>
      <c r="E185" s="31">
        <v>2</v>
      </c>
      <c r="F185" s="31" t="s">
        <v>5942</v>
      </c>
      <c r="G185" s="31">
        <v>19</v>
      </c>
      <c r="H185" s="31" t="s">
        <v>42</v>
      </c>
      <c r="I185" s="31">
        <v>72</v>
      </c>
      <c r="J185" s="31" t="s">
        <v>5943</v>
      </c>
      <c r="K185" s="112"/>
      <c r="L185" s="112"/>
      <c r="M185" s="135"/>
      <c r="N185" s="32"/>
      <c r="O185" s="112"/>
      <c r="P185" s="81" t="s">
        <v>5778</v>
      </c>
      <c r="Q185" s="113">
        <v>1</v>
      </c>
      <c r="R185" s="136" t="s">
        <v>862</v>
      </c>
    </row>
    <row r="186" spans="1:18" s="132" customFormat="1" ht="18" customHeight="1" x14ac:dyDescent="0.15">
      <c r="A186" s="13">
        <v>3</v>
      </c>
      <c r="B186" s="14" t="s">
        <v>5928</v>
      </c>
      <c r="C186" s="15">
        <v>2</v>
      </c>
      <c r="D186" s="15" t="s">
        <v>5944</v>
      </c>
      <c r="E186" s="16"/>
      <c r="F186" s="15"/>
      <c r="G186" s="16"/>
      <c r="H186" s="15"/>
      <c r="I186" s="16"/>
      <c r="J186" s="16"/>
      <c r="K186" s="108">
        <f>IF(C186="",SUMIFS($K187:$K$5683,$A187:$A$5683,A186,$E187:$E$5683,""),IF(E186="",SUMIFS($K187:$K$5683,$A187:$A$5683,A186,$C187:$C$5683,C186,$G187:$G$5683,""),IF(G186="",SUMIFS($K187:$K$5683,$A187:$A$5683,A186,$C187:$C$5683,C186,$E187:$E$5683,E186,$R187:$R$5683,R186),0)))</f>
        <v>64393</v>
      </c>
      <c r="L186" s="108">
        <f>IF(C186="",SUMIFS($L187:$L$5685,$A187:$A$5685,A186,$E187:$E$5685,""),IF(E186="",SUMIFS($L187:$L$5685,$A187:$A$5685,A186,$C187:$C$5685,C186,$G187:$G$5685,""),IF(G186="",SUMIFS($L187:$L$5685,$A187:$A$5685,A186,$C187:$C$5685,C186,$E187:$E$5685,E186,$R187:$R$5685,R186),0)))</f>
        <v>60002</v>
      </c>
      <c r="M186" s="17">
        <f t="shared" si="25"/>
        <v>4391</v>
      </c>
      <c r="N186" s="58"/>
      <c r="O186" s="18"/>
      <c r="P186" s="18"/>
      <c r="Q186" s="133">
        <f t="shared" ref="Q186:Q187" si="26">IF(C186="",SUMIFS($Q$3:$Q$5554,$A$3:$A$5554,A186,$C$3:$C$5554,"&gt;0",$E$3:$E$5554,""),IF(E186="",SUMIFS($Q$3:$Q$5554,$A$3:$A$5554,A186,$C$3:$C$5554,C186,$E$3:$E$5554,"&gt;0",$G$3:$G$5554,""),IF(G186="",SUMIFS($Q$3:$Q$5554,$A$3:$A$5554,A186,$C$3:$C$5554,C186,$E$3:$E$5554,E186,$G$3:$G$5554,"&gt;0",$R$3:$R$5554,R186))))</f>
        <v>13855</v>
      </c>
      <c r="R186" s="108"/>
    </row>
    <row r="187" spans="1:18" s="132" customFormat="1" ht="18" customHeight="1" x14ac:dyDescent="0.15">
      <c r="A187" s="13">
        <v>3</v>
      </c>
      <c r="B187" s="14" t="s">
        <v>5928</v>
      </c>
      <c r="C187" s="19">
        <v>2</v>
      </c>
      <c r="D187" s="14" t="s">
        <v>5944</v>
      </c>
      <c r="E187" s="20">
        <v>1</v>
      </c>
      <c r="F187" s="21" t="s">
        <v>5945</v>
      </c>
      <c r="G187" s="20"/>
      <c r="H187" s="21"/>
      <c r="I187" s="20"/>
      <c r="J187" s="20"/>
      <c r="K187" s="110">
        <f>IF(C187="",SUMIFS($K188:$K$5683,$A188:$A$5683,A187,$E188:$E$5683,""),IF(E187="",SUMIFS($K188:$K$5683,$A188:$A$5683,A187,$C188:$C$5683,C187,$G188:$G$5683,""),IF(G187="",SUMIFS($K188:$K$5683,$A188:$A$5683,A187,$C188:$C$5683,C187,$E188:$E$5683,E187,$R188:$R$5683,R187),0)))</f>
        <v>64280</v>
      </c>
      <c r="L187" s="110">
        <f>IF(C187="",SUMIFS($L188:$L$5685,$A188:$A$5685,A187,$E188:$E$5685,""),IF(E187="",SUMIFS($L188:$L$5685,$A188:$A$5685,A187,$C188:$C$5685,C187,$G188:$G$5685,""),IF(G187="",SUMIFS($L188:$L$5685,$A188:$A$5685,A187,$C188:$C$5685,C187,$E188:$E$5685,E187,$R188:$R$5685,R187),0)))</f>
        <v>59340</v>
      </c>
      <c r="M187" s="22">
        <f t="shared" si="25"/>
        <v>4940</v>
      </c>
      <c r="N187" s="77"/>
      <c r="O187" s="60"/>
      <c r="P187" s="60"/>
      <c r="Q187" s="134">
        <f t="shared" si="26"/>
        <v>13855</v>
      </c>
      <c r="R187" s="110" t="s">
        <v>862</v>
      </c>
    </row>
    <row r="188" spans="1:18" ht="18" customHeight="1" x14ac:dyDescent="0.15">
      <c r="A188" s="30">
        <v>3</v>
      </c>
      <c r="B188" s="31" t="s">
        <v>5931</v>
      </c>
      <c r="C188" s="31">
        <v>2</v>
      </c>
      <c r="D188" s="31" t="s">
        <v>5946</v>
      </c>
      <c r="E188" s="31">
        <v>1</v>
      </c>
      <c r="F188" s="31" t="s">
        <v>5947</v>
      </c>
      <c r="G188" s="32">
        <v>19</v>
      </c>
      <c r="H188" s="32" t="s">
        <v>42</v>
      </c>
      <c r="I188" s="32"/>
      <c r="J188" s="32"/>
      <c r="K188" s="112"/>
      <c r="L188" s="112"/>
      <c r="M188" s="135"/>
      <c r="N188" s="32"/>
      <c r="O188" s="112"/>
      <c r="P188" s="81" t="s">
        <v>5735</v>
      </c>
      <c r="Q188" s="113">
        <v>4481</v>
      </c>
      <c r="R188" s="136" t="s">
        <v>862</v>
      </c>
    </row>
    <row r="189" spans="1:18" ht="18" customHeight="1" x14ac:dyDescent="0.15">
      <c r="A189" s="30">
        <v>3</v>
      </c>
      <c r="B189" s="31" t="s">
        <v>5931</v>
      </c>
      <c r="C189" s="31">
        <v>2</v>
      </c>
      <c r="D189" s="31" t="s">
        <v>5946</v>
      </c>
      <c r="E189" s="31">
        <v>1</v>
      </c>
      <c r="F189" s="31" t="s">
        <v>5947</v>
      </c>
      <c r="G189" s="31">
        <v>19</v>
      </c>
      <c r="H189" s="31" t="s">
        <v>42</v>
      </c>
      <c r="I189" s="32">
        <v>73</v>
      </c>
      <c r="J189" s="32" t="s">
        <v>5947</v>
      </c>
      <c r="K189" s="112">
        <v>64280</v>
      </c>
      <c r="L189" s="112">
        <v>59340</v>
      </c>
      <c r="M189" s="135">
        <f t="shared" ref="M189:M195" si="27">K189-L189</f>
        <v>4940</v>
      </c>
      <c r="N189" s="32" t="s">
        <v>5934</v>
      </c>
      <c r="O189" s="112">
        <v>64279426</v>
      </c>
      <c r="P189" s="81" t="s">
        <v>5937</v>
      </c>
      <c r="Q189" s="113">
        <v>1000</v>
      </c>
      <c r="R189" s="136" t="s">
        <v>862</v>
      </c>
    </row>
    <row r="190" spans="1:18" ht="18" customHeight="1" x14ac:dyDescent="0.15">
      <c r="A190" s="30">
        <v>3</v>
      </c>
      <c r="B190" s="31" t="s">
        <v>5931</v>
      </c>
      <c r="C190" s="31">
        <v>2</v>
      </c>
      <c r="D190" s="31" t="s">
        <v>5946</v>
      </c>
      <c r="E190" s="31">
        <v>1</v>
      </c>
      <c r="F190" s="31" t="s">
        <v>5947</v>
      </c>
      <c r="G190" s="31">
        <v>19</v>
      </c>
      <c r="H190" s="31" t="s">
        <v>42</v>
      </c>
      <c r="I190" s="31">
        <v>73</v>
      </c>
      <c r="J190" s="31" t="s">
        <v>5947</v>
      </c>
      <c r="K190" s="112"/>
      <c r="L190" s="112"/>
      <c r="M190" s="135"/>
      <c r="N190" s="32"/>
      <c r="O190" s="112"/>
      <c r="P190" s="81" t="s">
        <v>5938</v>
      </c>
      <c r="Q190" s="113"/>
      <c r="R190" s="136" t="s">
        <v>862</v>
      </c>
    </row>
    <row r="191" spans="1:18" ht="18" customHeight="1" x14ac:dyDescent="0.15">
      <c r="A191" s="30">
        <v>3</v>
      </c>
      <c r="B191" s="31" t="s">
        <v>5931</v>
      </c>
      <c r="C191" s="31">
        <v>2</v>
      </c>
      <c r="D191" s="31" t="s">
        <v>5946</v>
      </c>
      <c r="E191" s="31">
        <v>1</v>
      </c>
      <c r="F191" s="31" t="s">
        <v>5947</v>
      </c>
      <c r="G191" s="31">
        <v>19</v>
      </c>
      <c r="H191" s="31" t="s">
        <v>42</v>
      </c>
      <c r="I191" s="31">
        <v>73</v>
      </c>
      <c r="J191" s="31" t="s">
        <v>5947</v>
      </c>
      <c r="K191" s="112"/>
      <c r="L191" s="112"/>
      <c r="M191" s="135"/>
      <c r="N191" s="32"/>
      <c r="O191" s="112"/>
      <c r="P191" s="81" t="s">
        <v>5937</v>
      </c>
      <c r="Q191" s="113">
        <v>5000</v>
      </c>
      <c r="R191" s="136" t="s">
        <v>862</v>
      </c>
    </row>
    <row r="192" spans="1:18" ht="18" customHeight="1" x14ac:dyDescent="0.15">
      <c r="A192" s="30">
        <v>3</v>
      </c>
      <c r="B192" s="31" t="s">
        <v>5931</v>
      </c>
      <c r="C192" s="31">
        <v>2</v>
      </c>
      <c r="D192" s="31" t="s">
        <v>5946</v>
      </c>
      <c r="E192" s="31">
        <v>1</v>
      </c>
      <c r="F192" s="31" t="s">
        <v>5947</v>
      </c>
      <c r="G192" s="31">
        <v>19</v>
      </c>
      <c r="H192" s="31" t="s">
        <v>42</v>
      </c>
      <c r="I192" s="31">
        <v>73</v>
      </c>
      <c r="J192" s="31" t="s">
        <v>5947</v>
      </c>
      <c r="K192" s="112"/>
      <c r="L192" s="112"/>
      <c r="M192" s="135"/>
      <c r="N192" s="32"/>
      <c r="O192" s="112"/>
      <c r="P192" s="81" t="s">
        <v>5939</v>
      </c>
      <c r="Q192" s="113"/>
      <c r="R192" s="136" t="s">
        <v>862</v>
      </c>
    </row>
    <row r="193" spans="1:18" ht="18" customHeight="1" x14ac:dyDescent="0.15">
      <c r="A193" s="30">
        <v>3</v>
      </c>
      <c r="B193" s="31" t="s">
        <v>5931</v>
      </c>
      <c r="C193" s="31">
        <v>2</v>
      </c>
      <c r="D193" s="31" t="s">
        <v>5946</v>
      </c>
      <c r="E193" s="31">
        <v>1</v>
      </c>
      <c r="F193" s="31" t="s">
        <v>5947</v>
      </c>
      <c r="G193" s="31">
        <v>19</v>
      </c>
      <c r="H193" s="31" t="s">
        <v>42</v>
      </c>
      <c r="I193" s="2">
        <v>73</v>
      </c>
      <c r="J193" s="2" t="s">
        <v>5947</v>
      </c>
      <c r="K193" s="112"/>
      <c r="L193" s="112"/>
      <c r="M193" s="135"/>
      <c r="N193" s="32"/>
      <c r="O193" s="112"/>
      <c r="P193" s="81" t="s">
        <v>5948</v>
      </c>
      <c r="Q193" s="113">
        <v>3374</v>
      </c>
      <c r="R193" s="136" t="s">
        <v>862</v>
      </c>
    </row>
    <row r="194" spans="1:18" ht="18" customHeight="1" x14ac:dyDescent="0.15">
      <c r="A194" s="30">
        <v>3</v>
      </c>
      <c r="B194" s="31" t="s">
        <v>5931</v>
      </c>
      <c r="C194" s="31">
        <v>2</v>
      </c>
      <c r="D194" s="31" t="s">
        <v>5946</v>
      </c>
      <c r="E194" s="31">
        <v>1</v>
      </c>
      <c r="F194" s="31" t="s">
        <v>5947</v>
      </c>
      <c r="G194" s="31">
        <v>19</v>
      </c>
      <c r="H194" s="31" t="s">
        <v>42</v>
      </c>
      <c r="I194" s="2">
        <v>73</v>
      </c>
      <c r="J194" s="2" t="s">
        <v>5947</v>
      </c>
      <c r="K194" s="112"/>
      <c r="L194" s="112"/>
      <c r="M194" s="135"/>
      <c r="N194" s="32"/>
      <c r="O194" s="112"/>
      <c r="P194" s="81" t="s">
        <v>5877</v>
      </c>
      <c r="Q194" s="113"/>
      <c r="R194" s="136" t="s">
        <v>862</v>
      </c>
    </row>
    <row r="195" spans="1:18" s="132" customFormat="1" ht="18" customHeight="1" x14ac:dyDescent="0.15">
      <c r="A195" s="13">
        <v>3</v>
      </c>
      <c r="B195" s="14" t="s">
        <v>5928</v>
      </c>
      <c r="C195" s="19">
        <v>2</v>
      </c>
      <c r="D195" s="14" t="s">
        <v>5944</v>
      </c>
      <c r="E195" s="20">
        <v>2</v>
      </c>
      <c r="F195" s="21" t="s">
        <v>5949</v>
      </c>
      <c r="G195" s="20"/>
      <c r="H195" s="21"/>
      <c r="I195" s="20"/>
      <c r="J195" s="20"/>
      <c r="K195" s="110">
        <f>IF(C195="",SUMIFS($K196:$K$5683,$A196:$A$5683,A195,$E196:$E$5683,""),IF(E195="",SUMIFS($K196:$K$5683,$A196:$A$5683,A195,$C196:$C$5683,C195,$G196:$G$5683,""),IF(G195="",SUMIFS($K196:$K$5683,$A196:$A$5683,A195,$C196:$C$5683,C195,$E196:$E$5683,E195,$R196:$R$5683,R195),0)))</f>
        <v>113</v>
      </c>
      <c r="L195" s="110">
        <f>IF(C195="",SUMIFS($L196:$L$5685,$A196:$A$5685,A195,$E196:$E$5685,""),IF(E195="",SUMIFS($L196:$L$5685,$A196:$A$5685,A195,$C196:$C$5685,C195,$G196:$G$5685,""),IF(G195="",SUMIFS($L196:$L$5685,$A196:$A$5685,A195,$C196:$C$5685,C195,$E196:$E$5685,E195,$R196:$R$5685,R195),0)))</f>
        <v>662</v>
      </c>
      <c r="M195" s="22">
        <f t="shared" si="27"/>
        <v>-549</v>
      </c>
      <c r="N195" s="77"/>
      <c r="O195" s="60"/>
      <c r="P195" s="60"/>
      <c r="Q195" s="134">
        <f>IF(C195="",SUMIFS($Q$3:$Q$5554,$A$3:$A$5554,A195,$C$3:$C$5554,"&gt;0",$E$3:$E$5554,""),IF(E195="",SUMIFS($Q$3:$Q$5554,$A$3:$A$5554,A195,$C$3:$C$5554,C195,$E$3:$E$5554,"&gt;0",$G$3:$G$5554,""),IF(G195="",SUMIFS($Q$3:$Q$5554,$A$3:$A$5554,A195,$C$3:$C$5554,C195,$E$3:$E$5554,E195,$G$3:$G$5554,"&gt;0",$R$3:$R$5554,R195))))</f>
        <v>0</v>
      </c>
      <c r="R195" s="110" t="s">
        <v>862</v>
      </c>
    </row>
    <row r="196" spans="1:18" ht="18" customHeight="1" x14ac:dyDescent="0.15">
      <c r="A196" s="30">
        <v>3</v>
      </c>
      <c r="B196" s="31" t="s">
        <v>5931</v>
      </c>
      <c r="C196" s="31">
        <v>2</v>
      </c>
      <c r="D196" s="31" t="s">
        <v>5946</v>
      </c>
      <c r="E196" s="31">
        <v>2</v>
      </c>
      <c r="F196" s="31" t="s">
        <v>5950</v>
      </c>
      <c r="G196" s="32">
        <v>19</v>
      </c>
      <c r="H196" s="32" t="s">
        <v>42</v>
      </c>
      <c r="I196" s="32"/>
      <c r="J196" s="32"/>
      <c r="K196" s="112"/>
      <c r="L196" s="112"/>
      <c r="M196" s="135"/>
      <c r="N196" s="32"/>
      <c r="O196" s="112"/>
      <c r="P196" s="81"/>
      <c r="Q196" s="113"/>
      <c r="R196" s="136" t="s">
        <v>862</v>
      </c>
    </row>
    <row r="197" spans="1:18" ht="18" customHeight="1" x14ac:dyDescent="0.15">
      <c r="A197" s="30">
        <v>3</v>
      </c>
      <c r="B197" s="31" t="s">
        <v>5931</v>
      </c>
      <c r="C197" s="31">
        <v>2</v>
      </c>
      <c r="D197" s="31" t="s">
        <v>5946</v>
      </c>
      <c r="E197" s="31">
        <v>2</v>
      </c>
      <c r="F197" s="31" t="s">
        <v>5950</v>
      </c>
      <c r="G197" s="31">
        <v>19</v>
      </c>
      <c r="H197" s="31" t="s">
        <v>42</v>
      </c>
      <c r="I197" s="32">
        <v>74</v>
      </c>
      <c r="J197" s="32" t="s">
        <v>5951</v>
      </c>
      <c r="K197" s="112">
        <v>113</v>
      </c>
      <c r="L197" s="112">
        <v>662</v>
      </c>
      <c r="M197" s="135">
        <f t="shared" ref="M197:M199" si="28">K197-L197</f>
        <v>-549</v>
      </c>
      <c r="N197" s="32" t="s">
        <v>5934</v>
      </c>
      <c r="O197" s="112">
        <v>112354</v>
      </c>
      <c r="P197" s="81"/>
      <c r="Q197" s="113"/>
      <c r="R197" s="136" t="s">
        <v>862</v>
      </c>
    </row>
    <row r="198" spans="1:18" s="132" customFormat="1" ht="18" customHeight="1" x14ac:dyDescent="0.15">
      <c r="A198" s="13">
        <v>3</v>
      </c>
      <c r="B198" s="14" t="s">
        <v>5928</v>
      </c>
      <c r="C198" s="15">
        <v>3</v>
      </c>
      <c r="D198" s="15" t="s">
        <v>5952</v>
      </c>
      <c r="E198" s="16"/>
      <c r="F198" s="15"/>
      <c r="G198" s="16"/>
      <c r="H198" s="15"/>
      <c r="I198" s="16"/>
      <c r="J198" s="16"/>
      <c r="K198" s="108">
        <f>IF(C198="",SUMIFS($K199:$K$5683,$A199:$A$5683,A198,$E199:$E$5683,""),IF(E198="",SUMIFS($K199:$K$5683,$A199:$A$5683,A198,$C199:$C$5683,C198,$G199:$G$5683,""),IF(G198="",SUMIFS($K199:$K$5683,$A199:$A$5683,A198,$C199:$C$5683,C198,$E199:$E$5683,E198,$R199:$R$5683,R198),0)))</f>
        <v>23221</v>
      </c>
      <c r="L198" s="108">
        <f>IF(C198="",SUMIFS($L199:$L$5685,$A199:$A$5685,A198,$E199:$E$5685,""),IF(E198="",SUMIFS($L199:$L$5685,$A199:$A$5685,A198,$C199:$C$5685,C198,$G199:$G$5685,""),IF(G198="",SUMIFS($L199:$L$5685,$A199:$A$5685,A198,$C199:$C$5685,C198,$E199:$E$5685,E198,$R199:$R$5685,R198),0)))</f>
        <v>23001</v>
      </c>
      <c r="M198" s="17">
        <f t="shared" si="28"/>
        <v>220</v>
      </c>
      <c r="N198" s="58"/>
      <c r="O198" s="18"/>
      <c r="P198" s="18"/>
      <c r="Q198" s="133">
        <f t="shared" ref="Q198:Q199" si="29">IF(C198="",SUMIFS($Q$3:$Q$5554,$A$3:$A$5554,A198,$C$3:$C$5554,"&gt;0",$E$3:$E$5554,""),IF(E198="",SUMIFS($Q$3:$Q$5554,$A$3:$A$5554,A198,$C$3:$C$5554,C198,$E$3:$E$5554,"&gt;0",$G$3:$G$5554,""),IF(G198="",SUMIFS($Q$3:$Q$5554,$A$3:$A$5554,A198,$C$3:$C$5554,C198,$E$3:$E$5554,E198,$G$3:$G$5554,"&gt;0",$R$3:$R$5554,R198))))</f>
        <v>15000</v>
      </c>
      <c r="R198" s="108"/>
    </row>
    <row r="199" spans="1:18" s="132" customFormat="1" ht="18" customHeight="1" x14ac:dyDescent="0.15">
      <c r="A199" s="13">
        <v>3</v>
      </c>
      <c r="B199" s="14" t="s">
        <v>5928</v>
      </c>
      <c r="C199" s="19">
        <v>3</v>
      </c>
      <c r="D199" s="14" t="s">
        <v>5952</v>
      </c>
      <c r="E199" s="20">
        <v>1</v>
      </c>
      <c r="F199" s="21" t="s">
        <v>5952</v>
      </c>
      <c r="G199" s="20"/>
      <c r="H199" s="21"/>
      <c r="I199" s="20"/>
      <c r="J199" s="20"/>
      <c r="K199" s="110">
        <f>IF(C199="",SUMIFS($K200:$K$5683,$A200:$A$5683,A199,$E200:$E$5683,""),IF(E199="",SUMIFS($K200:$K$5683,$A200:$A$5683,A199,$C200:$C$5683,C199,$G200:$G$5683,""),IF(G199="",SUMIFS($K200:$K$5683,$A200:$A$5683,A199,$C200:$C$5683,C199,$E200:$E$5683,E199,$R200:$R$5683,R199),0)))</f>
        <v>23221</v>
      </c>
      <c r="L199" s="110">
        <f>IF(C199="",SUMIFS($L200:$L$5685,$A200:$A$5685,A199,$E200:$E$5685,""),IF(E199="",SUMIFS($L200:$L$5685,$A200:$A$5685,A199,$C200:$C$5685,C199,$G200:$G$5685,""),IF(G199="",SUMIFS($L200:$L$5685,$A200:$A$5685,A199,$C200:$C$5685,C199,$E200:$E$5685,E199,$R200:$R$5685,R199),0)))</f>
        <v>23001</v>
      </c>
      <c r="M199" s="22">
        <f t="shared" si="28"/>
        <v>220</v>
      </c>
      <c r="N199" s="77"/>
      <c r="O199" s="60"/>
      <c r="P199" s="60"/>
      <c r="Q199" s="134">
        <f t="shared" si="29"/>
        <v>15000</v>
      </c>
      <c r="R199" s="110" t="s">
        <v>862</v>
      </c>
    </row>
    <row r="200" spans="1:18" ht="18" customHeight="1" x14ac:dyDescent="0.15">
      <c r="A200" s="30">
        <v>3</v>
      </c>
      <c r="B200" s="31" t="s">
        <v>5931</v>
      </c>
      <c r="C200" s="31">
        <v>3</v>
      </c>
      <c r="D200" s="31" t="s">
        <v>5737</v>
      </c>
      <c r="E200" s="31">
        <v>1</v>
      </c>
      <c r="F200" s="31" t="s">
        <v>5737</v>
      </c>
      <c r="G200" s="32">
        <v>19</v>
      </c>
      <c r="H200" s="32" t="s">
        <v>42</v>
      </c>
      <c r="I200" s="32"/>
      <c r="J200" s="32"/>
      <c r="K200" s="112"/>
      <c r="L200" s="112"/>
      <c r="M200" s="135"/>
      <c r="N200" s="32"/>
      <c r="O200" s="112"/>
      <c r="P200" s="81" t="s">
        <v>5735</v>
      </c>
      <c r="Q200" s="113">
        <v>6500</v>
      </c>
      <c r="R200" s="136" t="s">
        <v>862</v>
      </c>
    </row>
    <row r="201" spans="1:18" ht="18" customHeight="1" x14ac:dyDescent="0.15">
      <c r="A201" s="30">
        <v>3</v>
      </c>
      <c r="B201" s="31" t="s">
        <v>5931</v>
      </c>
      <c r="C201" s="31">
        <v>3</v>
      </c>
      <c r="D201" s="31" t="s">
        <v>5737</v>
      </c>
      <c r="E201" s="31">
        <v>1</v>
      </c>
      <c r="F201" s="31" t="s">
        <v>5737</v>
      </c>
      <c r="G201" s="31">
        <v>19</v>
      </c>
      <c r="H201" s="31" t="s">
        <v>42</v>
      </c>
      <c r="I201" s="32">
        <v>69</v>
      </c>
      <c r="J201" s="32" t="s">
        <v>5953</v>
      </c>
      <c r="K201" s="112">
        <v>23221</v>
      </c>
      <c r="L201" s="112">
        <v>23001</v>
      </c>
      <c r="M201" s="135">
        <f t="shared" ref="M201:M209" si="30">K201-L201</f>
        <v>220</v>
      </c>
      <c r="N201" s="32" t="s">
        <v>5934</v>
      </c>
      <c r="O201" s="112">
        <v>23220515</v>
      </c>
      <c r="P201" s="81" t="s">
        <v>5937</v>
      </c>
      <c r="Q201" s="113">
        <v>1000</v>
      </c>
      <c r="R201" s="136" t="s">
        <v>862</v>
      </c>
    </row>
    <row r="202" spans="1:18" ht="18" customHeight="1" x14ac:dyDescent="0.15">
      <c r="A202" s="30">
        <v>3</v>
      </c>
      <c r="B202" s="31" t="s">
        <v>5931</v>
      </c>
      <c r="C202" s="31">
        <v>3</v>
      </c>
      <c r="D202" s="31" t="s">
        <v>5737</v>
      </c>
      <c r="E202" s="31">
        <v>1</v>
      </c>
      <c r="F202" s="31" t="s">
        <v>5737</v>
      </c>
      <c r="G202" s="31">
        <v>19</v>
      </c>
      <c r="H202" s="31" t="s">
        <v>42</v>
      </c>
      <c r="I202" s="31">
        <v>69</v>
      </c>
      <c r="J202" s="31" t="s">
        <v>5953</v>
      </c>
      <c r="K202" s="112"/>
      <c r="L202" s="112"/>
      <c r="M202" s="135"/>
      <c r="N202" s="32"/>
      <c r="O202" s="112"/>
      <c r="P202" s="81" t="s">
        <v>5938</v>
      </c>
      <c r="Q202" s="113"/>
      <c r="R202" s="136" t="s">
        <v>862</v>
      </c>
    </row>
    <row r="203" spans="1:18" ht="18" customHeight="1" x14ac:dyDescent="0.15">
      <c r="A203" s="30">
        <v>3</v>
      </c>
      <c r="B203" s="31" t="s">
        <v>5931</v>
      </c>
      <c r="C203" s="31">
        <v>3</v>
      </c>
      <c r="D203" s="31" t="s">
        <v>5737</v>
      </c>
      <c r="E203" s="31">
        <v>1</v>
      </c>
      <c r="F203" s="31" t="s">
        <v>5737</v>
      </c>
      <c r="G203" s="31">
        <v>19</v>
      </c>
      <c r="H203" s="31" t="s">
        <v>42</v>
      </c>
      <c r="I203" s="31">
        <v>69</v>
      </c>
      <c r="J203" s="31" t="s">
        <v>5953</v>
      </c>
      <c r="K203" s="112"/>
      <c r="L203" s="112"/>
      <c r="M203" s="135"/>
      <c r="N203" s="32"/>
      <c r="O203" s="112"/>
      <c r="P203" s="81" t="s">
        <v>5937</v>
      </c>
      <c r="Q203" s="113">
        <v>5000</v>
      </c>
      <c r="R203" s="136" t="s">
        <v>862</v>
      </c>
    </row>
    <row r="204" spans="1:18" ht="18" customHeight="1" x14ac:dyDescent="0.15">
      <c r="A204" s="30">
        <v>3</v>
      </c>
      <c r="B204" s="31" t="s">
        <v>5931</v>
      </c>
      <c r="C204" s="31">
        <v>3</v>
      </c>
      <c r="D204" s="31" t="s">
        <v>5737</v>
      </c>
      <c r="E204" s="31">
        <v>1</v>
      </c>
      <c r="F204" s="31" t="s">
        <v>5737</v>
      </c>
      <c r="G204" s="31">
        <v>19</v>
      </c>
      <c r="H204" s="31" t="s">
        <v>42</v>
      </c>
      <c r="I204" s="31">
        <v>69</v>
      </c>
      <c r="J204" s="31" t="s">
        <v>5953</v>
      </c>
      <c r="K204" s="112"/>
      <c r="L204" s="112"/>
      <c r="M204" s="135"/>
      <c r="N204" s="32"/>
      <c r="O204" s="112"/>
      <c r="P204" s="81" t="s">
        <v>5939</v>
      </c>
      <c r="Q204" s="113"/>
      <c r="R204" s="136" t="s">
        <v>862</v>
      </c>
    </row>
    <row r="205" spans="1:18" ht="18" customHeight="1" x14ac:dyDescent="0.15">
      <c r="A205" s="30">
        <v>3</v>
      </c>
      <c r="B205" s="31" t="s">
        <v>5931</v>
      </c>
      <c r="C205" s="31">
        <v>3</v>
      </c>
      <c r="D205" s="31" t="s">
        <v>5737</v>
      </c>
      <c r="E205" s="31">
        <v>1</v>
      </c>
      <c r="F205" s="31" t="s">
        <v>5737</v>
      </c>
      <c r="G205" s="31">
        <v>19</v>
      </c>
      <c r="H205" s="31" t="s">
        <v>42</v>
      </c>
      <c r="I205" s="2">
        <v>69</v>
      </c>
      <c r="J205" s="2" t="s">
        <v>5953</v>
      </c>
      <c r="K205" s="112"/>
      <c r="L205" s="112"/>
      <c r="M205" s="135"/>
      <c r="N205" s="32"/>
      <c r="O205" s="112"/>
      <c r="P205" s="81" t="s">
        <v>5948</v>
      </c>
      <c r="Q205" s="113">
        <v>2500</v>
      </c>
      <c r="R205" s="136" t="s">
        <v>862</v>
      </c>
    </row>
    <row r="206" spans="1:18" ht="18" customHeight="1" x14ac:dyDescent="0.15">
      <c r="A206" s="30">
        <v>3</v>
      </c>
      <c r="B206" s="31" t="s">
        <v>5931</v>
      </c>
      <c r="C206" s="31">
        <v>3</v>
      </c>
      <c r="D206" s="31" t="s">
        <v>5737</v>
      </c>
      <c r="E206" s="31">
        <v>1</v>
      </c>
      <c r="F206" s="31" t="s">
        <v>5737</v>
      </c>
      <c r="G206" s="31">
        <v>19</v>
      </c>
      <c r="H206" s="31" t="s">
        <v>42</v>
      </c>
      <c r="I206" s="2">
        <v>69</v>
      </c>
      <c r="J206" s="2" t="s">
        <v>5953</v>
      </c>
      <c r="K206" s="112"/>
      <c r="L206" s="112"/>
      <c r="M206" s="135"/>
      <c r="N206" s="32"/>
      <c r="O206" s="112"/>
      <c r="P206" s="81" t="s">
        <v>5877</v>
      </c>
      <c r="Q206" s="113"/>
      <c r="R206" s="136" t="s">
        <v>862</v>
      </c>
    </row>
    <row r="207" spans="1:18" s="132" customFormat="1" ht="18" customHeight="1" x14ac:dyDescent="0.15">
      <c r="A207" s="24">
        <v>4</v>
      </c>
      <c r="B207" s="25" t="s">
        <v>5954</v>
      </c>
      <c r="C207" s="25"/>
      <c r="D207" s="25"/>
      <c r="E207" s="26"/>
      <c r="F207" s="25"/>
      <c r="G207" s="26"/>
      <c r="H207" s="25"/>
      <c r="I207" s="26"/>
      <c r="J207" s="26"/>
      <c r="K207" s="114">
        <f>IF(C207="",SUMIFS($K208:$K$5683,$A208:$A$5683,A207,$E208:$E$5683,""),IF(E207="",SUMIFS($K208:$K$5683,$A208:$A$5683,A207,$C208:$C$5683,C207,$G208:$G$5683,""),IF(G207="",SUMIFS($K208:$K$5683,$A208:$A$5683,A207,$C208:$C$5683,C207,$E208:$E$5683,E207,$R208:$R$5683,R207),0)))</f>
        <v>0</v>
      </c>
      <c r="L207" s="114">
        <f>IF(C207="",SUMIFS($L208:$L$5685,$A208:$A$5685,A207,$E208:$E$5685,""),IF(E207="",SUMIFS($L208:$L$5685,$A208:$A$5685,A207,$C208:$C$5685,C207,$G208:$G$5685,""),IF(G207="",SUMIFS($L208:$L$5685,$A208:$A$5685,A207,$C208:$C$5685,C207,$E208:$E$5685,E207,$R208:$R$5685,R207),0)))</f>
        <v>1</v>
      </c>
      <c r="M207" s="27">
        <f t="shared" si="30"/>
        <v>-1</v>
      </c>
      <c r="N207" s="56"/>
      <c r="O207" s="28"/>
      <c r="P207" s="28"/>
      <c r="Q207" s="148">
        <f t="shared" ref="Q207:Q209" si="31">IF(C207="",SUMIFS($Q$3:$Q$5554,$A$3:$A$5554,A207,$C$3:$C$5554,"&gt;0",$E$3:$E$5554,""),IF(E207="",SUMIFS($Q$3:$Q$5554,$A$3:$A$5554,A207,$C$3:$C$5554,C207,$E$3:$E$5554,"&gt;0",$G$3:$G$5554,""),IF(G207="",SUMIFS($Q$3:$Q$5554,$A$3:$A$5554,A207,$C$3:$C$5554,C207,$E$3:$E$5554,E207,$G$3:$G$5554,"&gt;0",$R$3:$R$5554,R207))))</f>
        <v>0</v>
      </c>
      <c r="R207" s="114"/>
    </row>
    <row r="208" spans="1:18" s="132" customFormat="1" ht="18" customHeight="1" x14ac:dyDescent="0.15">
      <c r="A208" s="13">
        <v>4</v>
      </c>
      <c r="B208" s="14" t="s">
        <v>5954</v>
      </c>
      <c r="C208" s="15">
        <v>1</v>
      </c>
      <c r="D208" s="15" t="s">
        <v>5954</v>
      </c>
      <c r="E208" s="16"/>
      <c r="F208" s="15"/>
      <c r="G208" s="16"/>
      <c r="H208" s="15"/>
      <c r="I208" s="16"/>
      <c r="J208" s="16"/>
      <c r="K208" s="108">
        <f>IF(C208="",SUMIFS($K209:$K$5683,$A209:$A$5683,A208,$E209:$E$5683,""),IF(E208="",SUMIFS($K209:$K$5683,$A209:$A$5683,A208,$C209:$C$5683,C208,$G209:$G$5683,""),IF(G208="",SUMIFS($K209:$K$5683,$A209:$A$5683,A208,$C209:$C$5683,C208,$E209:$E$5683,E208,$R209:$R$5683,R208),0)))</f>
        <v>0</v>
      </c>
      <c r="L208" s="108">
        <f>IF(C208="",SUMIFS($L209:$L$5685,$A209:$A$5685,A208,$E209:$E$5685,""),IF(E208="",SUMIFS($L209:$L$5685,$A209:$A$5685,A208,$C209:$C$5685,C208,$G209:$G$5685,""),IF(G208="",SUMIFS($L209:$L$5685,$A209:$A$5685,A208,$C209:$C$5685,C208,$E209:$E$5685,E208,$R209:$R$5685,R208),0)))</f>
        <v>1</v>
      </c>
      <c r="M208" s="17">
        <f t="shared" si="30"/>
        <v>-1</v>
      </c>
      <c r="N208" s="58"/>
      <c r="O208" s="18"/>
      <c r="P208" s="18"/>
      <c r="Q208" s="133">
        <f t="shared" si="31"/>
        <v>0</v>
      </c>
      <c r="R208" s="108"/>
    </row>
    <row r="209" spans="1:18" s="132" customFormat="1" ht="18" customHeight="1" x14ac:dyDescent="0.15">
      <c r="A209" s="13">
        <v>4</v>
      </c>
      <c r="B209" s="14" t="s">
        <v>5954</v>
      </c>
      <c r="C209" s="19">
        <v>1</v>
      </c>
      <c r="D209" s="14" t="s">
        <v>5954</v>
      </c>
      <c r="E209" s="20">
        <v>3</v>
      </c>
      <c r="F209" s="21" t="s">
        <v>5955</v>
      </c>
      <c r="G209" s="20"/>
      <c r="H209" s="21"/>
      <c r="I209" s="20"/>
      <c r="J209" s="20"/>
      <c r="K209" s="110">
        <f>IF(C209="",SUMIFS($K210:$K$5683,$A210:$A$5683,A209,$E210:$E$5683,""),IF(E209="",SUMIFS($K210:$K$5683,$A210:$A$5683,A209,$C210:$C$5683,C209,$G210:$G$5683,""),IF(G209="",SUMIFS($K210:$K$5683,$A210:$A$5683,A209,$C210:$C$5683,C209,$E210:$E$5683,E209,$R210:$R$5683,R209),0)))</f>
        <v>0</v>
      </c>
      <c r="L209" s="110">
        <f>IF(C209="",SUMIFS($L210:$L$5685,$A210:$A$5685,A209,$E210:$E$5685,""),IF(E209="",SUMIFS($L210:$L$5685,$A210:$A$5685,A209,$C210:$C$5685,C209,$G210:$G$5685,""),IF(G209="",SUMIFS($L210:$L$5685,$A210:$A$5685,A209,$C210:$C$5685,C209,$E210:$E$5685,E209,$R210:$R$5685,R209),0)))</f>
        <v>1</v>
      </c>
      <c r="M209" s="22">
        <f t="shared" si="30"/>
        <v>-1</v>
      </c>
      <c r="N209" s="77"/>
      <c r="O209" s="60"/>
      <c r="P209" s="60"/>
      <c r="Q209" s="134">
        <f t="shared" si="31"/>
        <v>0</v>
      </c>
      <c r="R209" s="110" t="s">
        <v>862</v>
      </c>
    </row>
    <row r="210" spans="1:18" ht="18" customHeight="1" x14ac:dyDescent="0.15">
      <c r="A210" s="30">
        <v>4</v>
      </c>
      <c r="B210" s="31" t="s">
        <v>5956</v>
      </c>
      <c r="C210" s="31">
        <v>1</v>
      </c>
      <c r="D210" s="31" t="s">
        <v>5956</v>
      </c>
      <c r="E210" s="31">
        <v>3</v>
      </c>
      <c r="F210" s="31" t="s">
        <v>5957</v>
      </c>
      <c r="G210" s="32">
        <v>13</v>
      </c>
      <c r="H210" s="32" t="s">
        <v>39</v>
      </c>
      <c r="I210" s="32"/>
      <c r="J210" s="32"/>
      <c r="K210" s="112"/>
      <c r="L210" s="112"/>
      <c r="M210" s="135"/>
      <c r="N210" s="32"/>
      <c r="O210" s="112"/>
      <c r="P210" s="81"/>
      <c r="Q210" s="113"/>
      <c r="R210" s="136" t="s">
        <v>862</v>
      </c>
    </row>
    <row r="211" spans="1:18" ht="18" customHeight="1" x14ac:dyDescent="0.15">
      <c r="A211" s="30">
        <v>4</v>
      </c>
      <c r="B211" s="31" t="s">
        <v>5956</v>
      </c>
      <c r="C211" s="31">
        <v>1</v>
      </c>
      <c r="D211" s="31" t="s">
        <v>5956</v>
      </c>
      <c r="E211" s="31">
        <v>3</v>
      </c>
      <c r="F211" s="31" t="s">
        <v>5957</v>
      </c>
      <c r="G211" s="31">
        <v>13</v>
      </c>
      <c r="H211" s="31" t="s">
        <v>39</v>
      </c>
      <c r="I211" s="32">
        <v>51</v>
      </c>
      <c r="J211" s="32" t="s">
        <v>175</v>
      </c>
      <c r="K211" s="112">
        <v>0</v>
      </c>
      <c r="L211" s="112">
        <v>1</v>
      </c>
      <c r="M211" s="135">
        <f t="shared" ref="M211:M214" si="32">K211-L211</f>
        <v>-1</v>
      </c>
      <c r="N211" s="32"/>
      <c r="O211" s="112"/>
      <c r="P211" s="81"/>
      <c r="Q211" s="113"/>
      <c r="R211" s="136" t="s">
        <v>862</v>
      </c>
    </row>
    <row r="212" spans="1:18" s="132" customFormat="1" ht="18" customHeight="1" x14ac:dyDescent="0.15">
      <c r="A212" s="24">
        <v>5</v>
      </c>
      <c r="B212" s="25" t="s">
        <v>5958</v>
      </c>
      <c r="C212" s="25"/>
      <c r="D212" s="25"/>
      <c r="E212" s="26"/>
      <c r="F212" s="25"/>
      <c r="G212" s="26"/>
      <c r="H212" s="25"/>
      <c r="I212" s="26"/>
      <c r="J212" s="26"/>
      <c r="K212" s="114">
        <f>IF(C212="",SUMIFS($K213:$K$5683,$A213:$A$5683,A212,$E213:$E$5683,""),IF(E212="",SUMIFS($K213:$K$5683,$A213:$A$5683,A212,$C213:$C$5683,C212,$G213:$G$5683,""),IF(G212="",SUMIFS($K213:$K$5683,$A213:$A$5683,A212,$C213:$C$5683,C212,$E213:$E$5683,E212,$R213:$R$5683,R212),0)))</f>
        <v>1</v>
      </c>
      <c r="L212" s="114">
        <f>IF(C212="",SUMIFS($L213:$L$5685,$A213:$A$5685,A212,$E213:$E$5685,""),IF(E212="",SUMIFS($L213:$L$5685,$A213:$A$5685,A212,$C213:$C$5685,C212,$G213:$G$5685,""),IF(G212="",SUMIFS($L213:$L$5685,$A213:$A$5685,A212,$C213:$C$5685,C212,$E213:$E$5685,E212,$R213:$R$5685,R212),0)))</f>
        <v>1</v>
      </c>
      <c r="M212" s="27">
        <f t="shared" si="32"/>
        <v>0</v>
      </c>
      <c r="N212" s="56"/>
      <c r="O212" s="28"/>
      <c r="P212" s="28"/>
      <c r="Q212" s="148">
        <f t="shared" ref="Q212:Q214" si="33">IF(C212="",SUMIFS($Q$3:$Q$5554,$A$3:$A$5554,A212,$C$3:$C$5554,"&gt;0",$E$3:$E$5554,""),IF(E212="",SUMIFS($Q$3:$Q$5554,$A$3:$A$5554,A212,$C$3:$C$5554,C212,$E$3:$E$5554,"&gt;0",$G$3:$G$5554,""),IF(G212="",SUMIFS($Q$3:$Q$5554,$A$3:$A$5554,A212,$C$3:$C$5554,C212,$E$3:$E$5554,E212,$G$3:$G$5554,"&gt;0",$R$3:$R$5554,R212))))</f>
        <v>0</v>
      </c>
      <c r="R212" s="114"/>
    </row>
    <row r="213" spans="1:18" s="132" customFormat="1" ht="18" customHeight="1" x14ac:dyDescent="0.15">
      <c r="A213" s="13">
        <v>5</v>
      </c>
      <c r="B213" s="14" t="s">
        <v>5958</v>
      </c>
      <c r="C213" s="15">
        <v>1</v>
      </c>
      <c r="D213" s="15" t="s">
        <v>5958</v>
      </c>
      <c r="E213" s="16"/>
      <c r="F213" s="15"/>
      <c r="G213" s="16"/>
      <c r="H213" s="15"/>
      <c r="I213" s="16"/>
      <c r="J213" s="16"/>
      <c r="K213" s="108">
        <f>IF(C213="",SUMIFS($K214:$K$5683,$A214:$A$5683,A213,$E214:$E$5683,""),IF(E213="",SUMIFS($K214:$K$5683,$A214:$A$5683,A213,$C214:$C$5683,C213,$G214:$G$5683,""),IF(G213="",SUMIFS($K214:$K$5683,$A214:$A$5683,A213,$C214:$C$5683,C213,$E214:$E$5683,E213,$R214:$R$5683,R213),0)))</f>
        <v>1</v>
      </c>
      <c r="L213" s="108">
        <f>IF(C213="",SUMIFS($L214:$L$5685,$A214:$A$5685,A213,$E214:$E$5685,""),IF(E213="",SUMIFS($L214:$L$5685,$A214:$A$5685,A213,$C214:$C$5685,C213,$G214:$G$5685,""),IF(G213="",SUMIFS($L214:$L$5685,$A214:$A$5685,A213,$C214:$C$5685,C213,$E214:$E$5685,E213,$R214:$R$5685,R213),0)))</f>
        <v>1</v>
      </c>
      <c r="M213" s="17">
        <f t="shared" si="32"/>
        <v>0</v>
      </c>
      <c r="N213" s="58"/>
      <c r="O213" s="18"/>
      <c r="P213" s="18"/>
      <c r="Q213" s="133">
        <f t="shared" si="33"/>
        <v>0</v>
      </c>
      <c r="R213" s="108"/>
    </row>
    <row r="214" spans="1:18" s="132" customFormat="1" ht="18" customHeight="1" x14ac:dyDescent="0.15">
      <c r="A214" s="13">
        <v>5</v>
      </c>
      <c r="B214" s="14" t="s">
        <v>5958</v>
      </c>
      <c r="C214" s="19">
        <v>1</v>
      </c>
      <c r="D214" s="14" t="s">
        <v>5958</v>
      </c>
      <c r="E214" s="20">
        <v>1</v>
      </c>
      <c r="F214" s="21" t="s">
        <v>5958</v>
      </c>
      <c r="G214" s="20"/>
      <c r="H214" s="21"/>
      <c r="I214" s="20"/>
      <c r="J214" s="20"/>
      <c r="K214" s="110">
        <f>IF(C214="",SUMIFS($K215:$K$5683,$A215:$A$5683,A214,$E215:$E$5683,""),IF(E214="",SUMIFS($K215:$K$5683,$A215:$A$5683,A214,$C215:$C$5683,C214,$G215:$G$5683,""),IF(G214="",SUMIFS($K215:$K$5683,$A215:$A$5683,A214,$C215:$C$5683,C214,$E215:$E$5683,E214,$R215:$R$5683,R214),0)))</f>
        <v>1</v>
      </c>
      <c r="L214" s="110">
        <f>IF(C214="",SUMIFS($L215:$L$5685,$A215:$A$5685,A214,$E215:$E$5685,""),IF(E214="",SUMIFS($L215:$L$5685,$A215:$A$5685,A214,$C215:$C$5685,C214,$G215:$G$5685,""),IF(G214="",SUMIFS($L215:$L$5685,$A215:$A$5685,A214,$C215:$C$5685,C214,$E215:$E$5685,E214,$R215:$R$5685,R214),0)))</f>
        <v>1</v>
      </c>
      <c r="M214" s="22">
        <f t="shared" si="32"/>
        <v>0</v>
      </c>
      <c r="N214" s="77"/>
      <c r="O214" s="60"/>
      <c r="P214" s="60"/>
      <c r="Q214" s="134">
        <f t="shared" si="33"/>
        <v>0</v>
      </c>
      <c r="R214" s="110" t="s">
        <v>862</v>
      </c>
    </row>
    <row r="215" spans="1:18" ht="18" customHeight="1" x14ac:dyDescent="0.15">
      <c r="A215" s="30">
        <v>5</v>
      </c>
      <c r="B215" s="31" t="s">
        <v>5959</v>
      </c>
      <c r="C215" s="31">
        <v>1</v>
      </c>
      <c r="D215" s="31" t="s">
        <v>5959</v>
      </c>
      <c r="E215" s="31">
        <v>1</v>
      </c>
      <c r="F215" s="31" t="s">
        <v>5959</v>
      </c>
      <c r="G215" s="32">
        <v>19</v>
      </c>
      <c r="H215" s="32" t="s">
        <v>42</v>
      </c>
      <c r="I215" s="32"/>
      <c r="J215" s="32"/>
      <c r="K215" s="112"/>
      <c r="L215" s="112"/>
      <c r="M215" s="135"/>
      <c r="N215" s="32"/>
      <c r="O215" s="112"/>
      <c r="P215" s="81"/>
      <c r="Q215" s="113"/>
      <c r="R215" s="136" t="s">
        <v>862</v>
      </c>
    </row>
    <row r="216" spans="1:18" ht="18" customHeight="1" x14ac:dyDescent="0.15">
      <c r="A216" s="30">
        <v>5</v>
      </c>
      <c r="B216" s="31" t="s">
        <v>5959</v>
      </c>
      <c r="C216" s="31">
        <v>1</v>
      </c>
      <c r="D216" s="31" t="s">
        <v>5959</v>
      </c>
      <c r="E216" s="31">
        <v>1</v>
      </c>
      <c r="F216" s="31" t="s">
        <v>5959</v>
      </c>
      <c r="G216" s="31">
        <v>19</v>
      </c>
      <c r="H216" s="31" t="s">
        <v>42</v>
      </c>
      <c r="I216" s="32">
        <v>70</v>
      </c>
      <c r="J216" s="32" t="s">
        <v>5959</v>
      </c>
      <c r="K216" s="112">
        <v>1</v>
      </c>
      <c r="L216" s="112">
        <v>1</v>
      </c>
      <c r="M216" s="135">
        <f t="shared" ref="M216:M219" si="34">K216-L216</f>
        <v>0</v>
      </c>
      <c r="N216" s="32" t="s">
        <v>59</v>
      </c>
      <c r="O216" s="112">
        <v>1000</v>
      </c>
      <c r="P216" s="81"/>
      <c r="Q216" s="113"/>
      <c r="R216" s="136" t="s">
        <v>862</v>
      </c>
    </row>
    <row r="217" spans="1:18" s="132" customFormat="1" ht="18" customHeight="1" x14ac:dyDescent="0.15">
      <c r="A217" s="24">
        <v>6</v>
      </c>
      <c r="B217" s="25" t="s">
        <v>5960</v>
      </c>
      <c r="C217" s="25"/>
      <c r="D217" s="25"/>
      <c r="E217" s="26"/>
      <c r="F217" s="25"/>
      <c r="G217" s="26"/>
      <c r="H217" s="25"/>
      <c r="I217" s="26"/>
      <c r="J217" s="26"/>
      <c r="K217" s="114">
        <f>IF(C217="",SUMIFS($K218:$K$5683,$A218:$A$5683,A217,$E218:$E$5683,""),IF(E217="",SUMIFS($K218:$K$5683,$A218:$A$5683,A217,$C218:$C$5683,C217,$G218:$G$5683,""),IF(G217="",SUMIFS($K218:$K$5683,$A218:$A$5683,A217,$C218:$C$5683,C217,$E218:$E$5683,E217,$R218:$R$5683,R217),0)))</f>
        <v>17681</v>
      </c>
      <c r="L217" s="114">
        <f>IF(C217="",SUMIFS($L218:$L$5685,$A218:$A$5685,A217,$E218:$E$5685,""),IF(E217="",SUMIFS($L218:$L$5685,$A218:$A$5685,A217,$C218:$C$5685,C217,$G218:$G$5685,""),IF(G217="",SUMIFS($L218:$L$5685,$A218:$A$5685,A217,$C218:$C$5685,C217,$E218:$E$5685,E217,$R218:$R$5685,R217),0)))</f>
        <v>16325</v>
      </c>
      <c r="M217" s="27">
        <f t="shared" si="34"/>
        <v>1356</v>
      </c>
      <c r="N217" s="56"/>
      <c r="O217" s="28"/>
      <c r="P217" s="28"/>
      <c r="Q217" s="148">
        <f t="shared" ref="Q217:Q219" si="35">IF(C217="",SUMIFS($Q$3:$Q$5554,$A$3:$A$5554,A217,$C$3:$C$5554,"&gt;0",$E$3:$E$5554,""),IF(E217="",SUMIFS($Q$3:$Q$5554,$A$3:$A$5554,A217,$C$3:$C$5554,C217,$E$3:$E$5554,"&gt;0",$G$3:$G$5554,""),IF(G217="",SUMIFS($Q$3:$Q$5554,$A$3:$A$5554,A217,$C$3:$C$5554,C217,$E$3:$E$5554,E217,$G$3:$G$5554,"&gt;0",$R$3:$R$5554,R217))))</f>
        <v>17540</v>
      </c>
      <c r="R217" s="114"/>
    </row>
    <row r="218" spans="1:18" s="132" customFormat="1" ht="18" customHeight="1" x14ac:dyDescent="0.15">
      <c r="A218" s="13">
        <v>6</v>
      </c>
      <c r="B218" s="14" t="s">
        <v>5960</v>
      </c>
      <c r="C218" s="15">
        <v>1</v>
      </c>
      <c r="D218" s="15" t="s">
        <v>5960</v>
      </c>
      <c r="E218" s="16"/>
      <c r="F218" s="15"/>
      <c r="G218" s="16"/>
      <c r="H218" s="15"/>
      <c r="I218" s="16"/>
      <c r="J218" s="16"/>
      <c r="K218" s="108">
        <f>IF(C218="",SUMIFS($K219:$K$5683,$A219:$A$5683,A218,$E219:$E$5683,""),IF(E218="",SUMIFS($K219:$K$5683,$A219:$A$5683,A218,$C219:$C$5683,C218,$G219:$G$5683,""),IF(G218="",SUMIFS($K219:$K$5683,$A219:$A$5683,A218,$C219:$C$5683,C218,$E219:$E$5683,E218,$R219:$R$5683,R218),0)))</f>
        <v>17681</v>
      </c>
      <c r="L218" s="108">
        <f>IF(C218="",SUMIFS($L219:$L$5685,$A219:$A$5685,A218,$E219:$E$5685,""),IF(E218="",SUMIFS($L219:$L$5685,$A219:$A$5685,A218,$C219:$C$5685,C218,$G219:$G$5685,""),IF(G218="",SUMIFS($L219:$L$5685,$A219:$A$5685,A218,$C219:$C$5685,C218,$E219:$E$5685,E218,$R219:$R$5685,R218),0)))</f>
        <v>16325</v>
      </c>
      <c r="M218" s="17">
        <f t="shared" si="34"/>
        <v>1356</v>
      </c>
      <c r="N218" s="58"/>
      <c r="O218" s="18"/>
      <c r="P218" s="18"/>
      <c r="Q218" s="133">
        <f t="shared" si="35"/>
        <v>17540</v>
      </c>
      <c r="R218" s="108"/>
    </row>
    <row r="219" spans="1:18" s="132" customFormat="1" ht="18" customHeight="1" x14ac:dyDescent="0.15">
      <c r="A219" s="13">
        <v>6</v>
      </c>
      <c r="B219" s="14" t="s">
        <v>5960</v>
      </c>
      <c r="C219" s="19">
        <v>1</v>
      </c>
      <c r="D219" s="14" t="s">
        <v>5960</v>
      </c>
      <c r="E219" s="20">
        <v>1</v>
      </c>
      <c r="F219" s="21" t="s">
        <v>5961</v>
      </c>
      <c r="G219" s="20"/>
      <c r="H219" s="21"/>
      <c r="I219" s="20"/>
      <c r="J219" s="20"/>
      <c r="K219" s="110">
        <f>IF(C219="",SUMIFS($K220:$K$5683,$A220:$A$5683,A219,$E220:$E$5683,""),IF(E219="",SUMIFS($K220:$K$5683,$A220:$A$5683,A219,$C220:$C$5683,C219,$G220:$G$5683,""),IF(G219="",SUMIFS($K220:$K$5683,$A220:$A$5683,A219,$C220:$C$5683,C219,$E220:$E$5683,E219,$R220:$R$5683,R219),0)))</f>
        <v>17681</v>
      </c>
      <c r="L219" s="110">
        <f>IF(C219="",SUMIFS($L220:$L$5685,$A220:$A$5685,A219,$E220:$E$5685,""),IF(E219="",SUMIFS($L220:$L$5685,$A220:$A$5685,A219,$C220:$C$5685,C219,$G220:$G$5685,""),IF(G219="",SUMIFS($L220:$L$5685,$A220:$A$5685,A219,$C220:$C$5685,C219,$E220:$E$5685,E219,$R220:$R$5685,R219),0)))</f>
        <v>16325</v>
      </c>
      <c r="M219" s="22">
        <f t="shared" si="34"/>
        <v>1356</v>
      </c>
      <c r="N219" s="77"/>
      <c r="O219" s="60"/>
      <c r="P219" s="60"/>
      <c r="Q219" s="134">
        <f t="shared" si="35"/>
        <v>17540</v>
      </c>
      <c r="R219" s="110" t="s">
        <v>862</v>
      </c>
    </row>
    <row r="220" spans="1:18" ht="18" customHeight="1" x14ac:dyDescent="0.15">
      <c r="A220" s="30">
        <v>6</v>
      </c>
      <c r="B220" s="31" t="s">
        <v>5962</v>
      </c>
      <c r="C220" s="31">
        <v>1</v>
      </c>
      <c r="D220" s="31" t="s">
        <v>5962</v>
      </c>
      <c r="E220" s="31">
        <v>1</v>
      </c>
      <c r="F220" s="31" t="s">
        <v>5688</v>
      </c>
      <c r="G220" s="32">
        <v>7</v>
      </c>
      <c r="H220" s="32" t="s">
        <v>44</v>
      </c>
      <c r="I220" s="32"/>
      <c r="J220" s="32"/>
      <c r="K220" s="112"/>
      <c r="L220" s="112"/>
      <c r="M220" s="135"/>
      <c r="N220" s="32"/>
      <c r="O220" s="112"/>
      <c r="P220" s="81" t="s">
        <v>5686</v>
      </c>
      <c r="Q220" s="113">
        <v>3084</v>
      </c>
      <c r="R220" s="136" t="s">
        <v>862</v>
      </c>
    </row>
    <row r="221" spans="1:18" ht="18" customHeight="1" x14ac:dyDescent="0.15">
      <c r="A221" s="30">
        <v>6</v>
      </c>
      <c r="B221" s="31" t="s">
        <v>5962</v>
      </c>
      <c r="C221" s="31">
        <v>1</v>
      </c>
      <c r="D221" s="31" t="s">
        <v>5962</v>
      </c>
      <c r="E221" s="31">
        <v>1</v>
      </c>
      <c r="F221" s="31" t="s">
        <v>5688</v>
      </c>
      <c r="G221" s="31">
        <v>7</v>
      </c>
      <c r="H221" s="31" t="s">
        <v>44</v>
      </c>
      <c r="I221" s="32">
        <v>1</v>
      </c>
      <c r="J221" s="32" t="s">
        <v>155</v>
      </c>
      <c r="K221" s="112">
        <v>496</v>
      </c>
      <c r="L221" s="112">
        <v>480</v>
      </c>
      <c r="M221" s="135">
        <f t="shared" ref="M221:M222" si="36">K221-L221</f>
        <v>16</v>
      </c>
      <c r="N221" s="32" t="s">
        <v>5963</v>
      </c>
      <c r="O221" s="112">
        <v>496000</v>
      </c>
      <c r="P221" s="81" t="s">
        <v>5727</v>
      </c>
      <c r="Q221" s="113">
        <v>4316</v>
      </c>
      <c r="R221" s="136" t="s">
        <v>862</v>
      </c>
    </row>
    <row r="222" spans="1:18" ht="18" customHeight="1" x14ac:dyDescent="0.15">
      <c r="A222" s="30">
        <v>6</v>
      </c>
      <c r="B222" s="31" t="s">
        <v>5962</v>
      </c>
      <c r="C222" s="31">
        <v>1</v>
      </c>
      <c r="D222" s="31" t="s">
        <v>5962</v>
      </c>
      <c r="E222" s="31">
        <v>1</v>
      </c>
      <c r="F222" s="31" t="s">
        <v>5688</v>
      </c>
      <c r="G222" s="31">
        <v>7</v>
      </c>
      <c r="H222" s="31" t="s">
        <v>44</v>
      </c>
      <c r="I222" s="32">
        <v>21</v>
      </c>
      <c r="J222" s="32" t="s">
        <v>1109</v>
      </c>
      <c r="K222" s="112">
        <v>99</v>
      </c>
      <c r="L222" s="112">
        <v>0</v>
      </c>
      <c r="M222" s="135">
        <f t="shared" si="36"/>
        <v>99</v>
      </c>
      <c r="N222" s="32" t="s">
        <v>5964</v>
      </c>
      <c r="O222" s="112">
        <v>99000</v>
      </c>
      <c r="P222" s="81" t="s">
        <v>5731</v>
      </c>
      <c r="Q222" s="113">
        <v>3530</v>
      </c>
      <c r="R222" s="136" t="s">
        <v>862</v>
      </c>
    </row>
    <row r="223" spans="1:18" ht="18" customHeight="1" x14ac:dyDescent="0.15">
      <c r="A223" s="30">
        <v>6</v>
      </c>
      <c r="B223" s="31" t="s">
        <v>5962</v>
      </c>
      <c r="C223" s="31">
        <v>1</v>
      </c>
      <c r="D223" s="31" t="s">
        <v>5962</v>
      </c>
      <c r="E223" s="31">
        <v>1</v>
      </c>
      <c r="F223" s="31" t="s">
        <v>5688</v>
      </c>
      <c r="G223" s="31">
        <v>7</v>
      </c>
      <c r="H223" s="31" t="s">
        <v>44</v>
      </c>
      <c r="I223" s="31">
        <v>21</v>
      </c>
      <c r="J223" s="31" t="s">
        <v>1109</v>
      </c>
      <c r="K223" s="112"/>
      <c r="L223" s="112"/>
      <c r="M223" s="135"/>
      <c r="N223" s="32" t="s">
        <v>5965</v>
      </c>
      <c r="O223" s="112"/>
      <c r="P223" s="81" t="s">
        <v>5760</v>
      </c>
      <c r="Q223" s="113">
        <v>6610</v>
      </c>
      <c r="R223" s="136" t="s">
        <v>862</v>
      </c>
    </row>
    <row r="224" spans="1:18" ht="18" customHeight="1" x14ac:dyDescent="0.15">
      <c r="A224" s="30">
        <v>6</v>
      </c>
      <c r="B224" s="31" t="s">
        <v>5962</v>
      </c>
      <c r="C224" s="31">
        <v>1</v>
      </c>
      <c r="D224" s="31" t="s">
        <v>5962</v>
      </c>
      <c r="E224" s="31">
        <v>1</v>
      </c>
      <c r="F224" s="31" t="s">
        <v>5688</v>
      </c>
      <c r="G224" s="31">
        <v>7</v>
      </c>
      <c r="H224" s="31" t="s">
        <v>44</v>
      </c>
      <c r="I224" s="31">
        <v>21</v>
      </c>
      <c r="J224" s="31" t="s">
        <v>1109</v>
      </c>
      <c r="K224" s="112"/>
      <c r="L224" s="112"/>
      <c r="M224" s="135"/>
      <c r="N224" s="32" t="s">
        <v>5966</v>
      </c>
      <c r="O224" s="112"/>
      <c r="P224" s="81"/>
      <c r="Q224" s="113"/>
      <c r="R224" s="136" t="s">
        <v>862</v>
      </c>
    </row>
    <row r="225" spans="1:18" ht="18" customHeight="1" x14ac:dyDescent="0.15">
      <c r="A225" s="30">
        <v>6</v>
      </c>
      <c r="B225" s="31" t="s">
        <v>5962</v>
      </c>
      <c r="C225" s="31">
        <v>1</v>
      </c>
      <c r="D225" s="31" t="s">
        <v>5962</v>
      </c>
      <c r="E225" s="31">
        <v>1</v>
      </c>
      <c r="F225" s="31" t="s">
        <v>5688</v>
      </c>
      <c r="G225" s="32">
        <v>8</v>
      </c>
      <c r="H225" s="32" t="s">
        <v>77</v>
      </c>
      <c r="I225" s="32"/>
      <c r="J225" s="32"/>
      <c r="K225" s="112"/>
      <c r="L225" s="112"/>
      <c r="M225" s="135"/>
      <c r="N225" s="32"/>
      <c r="O225" s="112"/>
      <c r="P225" s="81"/>
      <c r="Q225" s="113"/>
      <c r="R225" s="136" t="s">
        <v>862</v>
      </c>
    </row>
    <row r="226" spans="1:18" ht="18" customHeight="1" x14ac:dyDescent="0.15">
      <c r="A226" s="30">
        <v>6</v>
      </c>
      <c r="B226" s="31" t="s">
        <v>5962</v>
      </c>
      <c r="C226" s="31">
        <v>1</v>
      </c>
      <c r="D226" s="31" t="s">
        <v>5962</v>
      </c>
      <c r="E226" s="31">
        <v>1</v>
      </c>
      <c r="F226" s="31" t="s">
        <v>5688</v>
      </c>
      <c r="G226" s="31">
        <v>8</v>
      </c>
      <c r="H226" s="31" t="s">
        <v>77</v>
      </c>
      <c r="I226" s="32">
        <v>11</v>
      </c>
      <c r="J226" s="32" t="s">
        <v>78</v>
      </c>
      <c r="K226" s="112">
        <v>244</v>
      </c>
      <c r="L226" s="112">
        <v>343</v>
      </c>
      <c r="M226" s="135">
        <f>K226-L226</f>
        <v>-99</v>
      </c>
      <c r="N226" s="32" t="s">
        <v>5967</v>
      </c>
      <c r="O226" s="112"/>
      <c r="P226" s="81"/>
      <c r="Q226" s="113"/>
      <c r="R226" s="136" t="s">
        <v>862</v>
      </c>
    </row>
    <row r="227" spans="1:18" ht="18" customHeight="1" x14ac:dyDescent="0.15">
      <c r="A227" s="30">
        <v>6</v>
      </c>
      <c r="B227" s="31" t="s">
        <v>5962</v>
      </c>
      <c r="C227" s="31">
        <v>1</v>
      </c>
      <c r="D227" s="31" t="s">
        <v>5962</v>
      </c>
      <c r="E227" s="31">
        <v>1</v>
      </c>
      <c r="F227" s="31" t="s">
        <v>5688</v>
      </c>
      <c r="G227" s="31">
        <v>8</v>
      </c>
      <c r="H227" s="31" t="s">
        <v>77</v>
      </c>
      <c r="I227" s="31">
        <v>11</v>
      </c>
      <c r="J227" s="31" t="s">
        <v>78</v>
      </c>
      <c r="K227" s="112"/>
      <c r="L227" s="112"/>
      <c r="M227" s="135"/>
      <c r="N227" s="32" t="s">
        <v>5968</v>
      </c>
      <c r="O227" s="112"/>
      <c r="P227" s="81"/>
      <c r="Q227" s="113"/>
      <c r="R227" s="136" t="s">
        <v>862</v>
      </c>
    </row>
    <row r="228" spans="1:18" ht="18" customHeight="1" x14ac:dyDescent="0.15">
      <c r="A228" s="30">
        <v>6</v>
      </c>
      <c r="B228" s="31" t="s">
        <v>5962</v>
      </c>
      <c r="C228" s="31">
        <v>1</v>
      </c>
      <c r="D228" s="31" t="s">
        <v>5962</v>
      </c>
      <c r="E228" s="31">
        <v>1</v>
      </c>
      <c r="F228" s="31" t="s">
        <v>5688</v>
      </c>
      <c r="G228" s="31">
        <v>8</v>
      </c>
      <c r="H228" s="31" t="s">
        <v>77</v>
      </c>
      <c r="I228" s="31">
        <v>11</v>
      </c>
      <c r="J228" s="31" t="s">
        <v>78</v>
      </c>
      <c r="K228" s="112"/>
      <c r="L228" s="112"/>
      <c r="M228" s="135"/>
      <c r="N228" s="32" t="s">
        <v>5969</v>
      </c>
      <c r="O228" s="112">
        <v>244000</v>
      </c>
      <c r="P228" s="81"/>
      <c r="Q228" s="113"/>
      <c r="R228" s="136" t="s">
        <v>862</v>
      </c>
    </row>
    <row r="229" spans="1:18" ht="18" customHeight="1" x14ac:dyDescent="0.15">
      <c r="A229" s="30">
        <v>6</v>
      </c>
      <c r="B229" s="31" t="s">
        <v>5962</v>
      </c>
      <c r="C229" s="31">
        <v>1</v>
      </c>
      <c r="D229" s="31" t="s">
        <v>5962</v>
      </c>
      <c r="E229" s="31">
        <v>1</v>
      </c>
      <c r="F229" s="31" t="s">
        <v>5688</v>
      </c>
      <c r="G229" s="31">
        <v>8</v>
      </c>
      <c r="H229" s="31" t="s">
        <v>77</v>
      </c>
      <c r="I229" s="31">
        <v>11</v>
      </c>
      <c r="J229" s="31" t="s">
        <v>78</v>
      </c>
      <c r="K229" s="112"/>
      <c r="L229" s="112"/>
      <c r="M229" s="135"/>
      <c r="N229" s="32" t="s">
        <v>5970</v>
      </c>
      <c r="O229" s="112"/>
      <c r="P229" s="81"/>
      <c r="Q229" s="113"/>
      <c r="R229" s="136" t="s">
        <v>862</v>
      </c>
    </row>
    <row r="230" spans="1:18" ht="18" customHeight="1" x14ac:dyDescent="0.15">
      <c r="A230" s="30">
        <v>6</v>
      </c>
      <c r="B230" s="31" t="s">
        <v>5962</v>
      </c>
      <c r="C230" s="31">
        <v>1</v>
      </c>
      <c r="D230" s="31" t="s">
        <v>5962</v>
      </c>
      <c r="E230" s="31">
        <v>1</v>
      </c>
      <c r="F230" s="31" t="s">
        <v>5688</v>
      </c>
      <c r="G230" s="31">
        <v>8</v>
      </c>
      <c r="H230" s="31" t="s">
        <v>77</v>
      </c>
      <c r="I230" s="31">
        <v>11</v>
      </c>
      <c r="J230" s="31" t="s">
        <v>78</v>
      </c>
      <c r="K230" s="112"/>
      <c r="L230" s="112"/>
      <c r="M230" s="135"/>
      <c r="N230" s="32" t="s">
        <v>5971</v>
      </c>
      <c r="O230" s="112"/>
      <c r="P230" s="81"/>
      <c r="Q230" s="113"/>
      <c r="R230" s="136" t="s">
        <v>862</v>
      </c>
    </row>
    <row r="231" spans="1:18" ht="18" customHeight="1" x14ac:dyDescent="0.15">
      <c r="A231" s="30">
        <v>6</v>
      </c>
      <c r="B231" s="31" t="s">
        <v>5962</v>
      </c>
      <c r="C231" s="31">
        <v>1</v>
      </c>
      <c r="D231" s="31" t="s">
        <v>5962</v>
      </c>
      <c r="E231" s="31">
        <v>1</v>
      </c>
      <c r="F231" s="31" t="s">
        <v>5688</v>
      </c>
      <c r="G231" s="31">
        <v>8</v>
      </c>
      <c r="H231" s="31" t="s">
        <v>77</v>
      </c>
      <c r="I231" s="31">
        <v>11</v>
      </c>
      <c r="J231" s="31" t="s">
        <v>78</v>
      </c>
      <c r="K231" s="112"/>
      <c r="L231" s="112"/>
      <c r="M231" s="135"/>
      <c r="N231" s="32" t="s">
        <v>5972</v>
      </c>
      <c r="O231" s="112"/>
      <c r="P231" s="81"/>
      <c r="Q231" s="113"/>
      <c r="R231" s="136" t="s">
        <v>862</v>
      </c>
    </row>
    <row r="232" spans="1:18" ht="18" customHeight="1" x14ac:dyDescent="0.15">
      <c r="A232" s="30">
        <v>6</v>
      </c>
      <c r="B232" s="31" t="s">
        <v>5962</v>
      </c>
      <c r="C232" s="31">
        <v>1</v>
      </c>
      <c r="D232" s="31" t="s">
        <v>5962</v>
      </c>
      <c r="E232" s="31">
        <v>1</v>
      </c>
      <c r="F232" s="31" t="s">
        <v>5688</v>
      </c>
      <c r="G232" s="31">
        <v>8</v>
      </c>
      <c r="H232" s="31" t="s">
        <v>77</v>
      </c>
      <c r="I232" s="32">
        <v>31</v>
      </c>
      <c r="J232" s="32" t="s">
        <v>310</v>
      </c>
      <c r="K232" s="112">
        <v>100</v>
      </c>
      <c r="L232" s="112">
        <v>100</v>
      </c>
      <c r="M232" s="135">
        <f>K232-L232</f>
        <v>0</v>
      </c>
      <c r="N232" s="32" t="s">
        <v>5973</v>
      </c>
      <c r="O232" s="112">
        <v>100000</v>
      </c>
      <c r="P232" s="81"/>
      <c r="Q232" s="113"/>
      <c r="R232" s="136" t="s">
        <v>862</v>
      </c>
    </row>
    <row r="233" spans="1:18" ht="18" customHeight="1" x14ac:dyDescent="0.15">
      <c r="A233" s="30">
        <v>6</v>
      </c>
      <c r="B233" s="31" t="s">
        <v>5962</v>
      </c>
      <c r="C233" s="31">
        <v>1</v>
      </c>
      <c r="D233" s="31" t="s">
        <v>5962</v>
      </c>
      <c r="E233" s="31">
        <v>1</v>
      </c>
      <c r="F233" s="31" t="s">
        <v>5688</v>
      </c>
      <c r="G233" s="32">
        <v>11</v>
      </c>
      <c r="H233" s="32" t="s">
        <v>33</v>
      </c>
      <c r="I233" s="32"/>
      <c r="J233" s="32"/>
      <c r="K233" s="112"/>
      <c r="L233" s="112"/>
      <c r="M233" s="135"/>
      <c r="N233" s="32"/>
      <c r="O233" s="112"/>
      <c r="P233" s="81"/>
      <c r="Q233" s="113"/>
      <c r="R233" s="136" t="s">
        <v>862</v>
      </c>
    </row>
    <row r="234" spans="1:18" ht="18" customHeight="1" x14ac:dyDescent="0.15">
      <c r="A234" s="30">
        <v>6</v>
      </c>
      <c r="B234" s="31" t="s">
        <v>5962</v>
      </c>
      <c r="C234" s="31">
        <v>1</v>
      </c>
      <c r="D234" s="31" t="s">
        <v>5962</v>
      </c>
      <c r="E234" s="31">
        <v>1</v>
      </c>
      <c r="F234" s="31" t="s">
        <v>5688</v>
      </c>
      <c r="G234" s="31">
        <v>11</v>
      </c>
      <c r="H234" s="31" t="s">
        <v>33</v>
      </c>
      <c r="I234" s="32">
        <v>1</v>
      </c>
      <c r="J234" s="32" t="s">
        <v>34</v>
      </c>
      <c r="K234" s="112">
        <v>200</v>
      </c>
      <c r="L234" s="112">
        <v>200</v>
      </c>
      <c r="M234" s="135">
        <f>K234-L234</f>
        <v>0</v>
      </c>
      <c r="N234" s="32" t="s">
        <v>5974</v>
      </c>
      <c r="O234" s="112">
        <v>50000</v>
      </c>
      <c r="P234" s="81"/>
      <c r="Q234" s="113"/>
      <c r="R234" s="136" t="s">
        <v>862</v>
      </c>
    </row>
    <row r="235" spans="1:18" ht="18" customHeight="1" x14ac:dyDescent="0.15">
      <c r="A235" s="30">
        <v>6</v>
      </c>
      <c r="B235" s="31" t="s">
        <v>5962</v>
      </c>
      <c r="C235" s="31">
        <v>1</v>
      </c>
      <c r="D235" s="31" t="s">
        <v>5962</v>
      </c>
      <c r="E235" s="31">
        <v>1</v>
      </c>
      <c r="F235" s="31" t="s">
        <v>5688</v>
      </c>
      <c r="G235" s="31">
        <v>11</v>
      </c>
      <c r="H235" s="31" t="s">
        <v>33</v>
      </c>
      <c r="I235" s="31">
        <v>1</v>
      </c>
      <c r="J235" s="31" t="s">
        <v>34</v>
      </c>
      <c r="K235" s="112"/>
      <c r="L235" s="112"/>
      <c r="M235" s="135"/>
      <c r="N235" s="32" t="s">
        <v>5975</v>
      </c>
      <c r="O235" s="112">
        <v>150000</v>
      </c>
      <c r="P235" s="81"/>
      <c r="Q235" s="113"/>
      <c r="R235" s="136" t="s">
        <v>862</v>
      </c>
    </row>
    <row r="236" spans="1:18" ht="18" customHeight="1" x14ac:dyDescent="0.15">
      <c r="A236" s="30">
        <v>6</v>
      </c>
      <c r="B236" s="31" t="s">
        <v>5962</v>
      </c>
      <c r="C236" s="31">
        <v>1</v>
      </c>
      <c r="D236" s="31" t="s">
        <v>5962</v>
      </c>
      <c r="E236" s="31">
        <v>1</v>
      </c>
      <c r="F236" s="31" t="s">
        <v>5688</v>
      </c>
      <c r="G236" s="31">
        <v>11</v>
      </c>
      <c r="H236" s="31" t="s">
        <v>33</v>
      </c>
      <c r="I236" s="32">
        <v>2</v>
      </c>
      <c r="J236" s="32" t="s">
        <v>46</v>
      </c>
      <c r="K236" s="112">
        <v>140</v>
      </c>
      <c r="L236" s="112">
        <v>140</v>
      </c>
      <c r="M236" s="135">
        <f>K236-L236</f>
        <v>0</v>
      </c>
      <c r="N236" s="32" t="s">
        <v>5976</v>
      </c>
      <c r="O236" s="112"/>
      <c r="P236" s="81"/>
      <c r="Q236" s="113"/>
      <c r="R236" s="136" t="s">
        <v>862</v>
      </c>
    </row>
    <row r="237" spans="1:18" ht="18" customHeight="1" x14ac:dyDescent="0.15">
      <c r="A237" s="30">
        <v>6</v>
      </c>
      <c r="B237" s="31" t="s">
        <v>5962</v>
      </c>
      <c r="C237" s="31">
        <v>1</v>
      </c>
      <c r="D237" s="31" t="s">
        <v>5962</v>
      </c>
      <c r="E237" s="31">
        <v>1</v>
      </c>
      <c r="F237" s="31" t="s">
        <v>5688</v>
      </c>
      <c r="G237" s="31">
        <v>11</v>
      </c>
      <c r="H237" s="31" t="s">
        <v>33</v>
      </c>
      <c r="I237" s="31">
        <v>2</v>
      </c>
      <c r="J237" s="31" t="s">
        <v>46</v>
      </c>
      <c r="K237" s="112"/>
      <c r="L237" s="112"/>
      <c r="M237" s="135"/>
      <c r="N237" s="32" t="s">
        <v>5977</v>
      </c>
      <c r="O237" s="112">
        <v>140000</v>
      </c>
      <c r="P237" s="81"/>
      <c r="Q237" s="113"/>
      <c r="R237" s="136" t="s">
        <v>862</v>
      </c>
    </row>
    <row r="238" spans="1:18" ht="18" customHeight="1" x14ac:dyDescent="0.15">
      <c r="A238" s="30">
        <v>6</v>
      </c>
      <c r="B238" s="31" t="s">
        <v>5962</v>
      </c>
      <c r="C238" s="31">
        <v>1</v>
      </c>
      <c r="D238" s="31" t="s">
        <v>5962</v>
      </c>
      <c r="E238" s="31">
        <v>1</v>
      </c>
      <c r="F238" s="31" t="s">
        <v>5688</v>
      </c>
      <c r="G238" s="31">
        <v>11</v>
      </c>
      <c r="H238" s="31" t="s">
        <v>33</v>
      </c>
      <c r="I238" s="32">
        <v>4</v>
      </c>
      <c r="J238" s="32" t="s">
        <v>111</v>
      </c>
      <c r="K238" s="112">
        <v>50</v>
      </c>
      <c r="L238" s="112">
        <v>50</v>
      </c>
      <c r="M238" s="135">
        <f>K238-L238</f>
        <v>0</v>
      </c>
      <c r="N238" s="32" t="s">
        <v>5978</v>
      </c>
      <c r="O238" s="112">
        <v>50000</v>
      </c>
      <c r="P238" s="81"/>
      <c r="Q238" s="113"/>
      <c r="R238" s="136" t="s">
        <v>862</v>
      </c>
    </row>
    <row r="239" spans="1:18" ht="18" customHeight="1" x14ac:dyDescent="0.15">
      <c r="A239" s="30">
        <v>6</v>
      </c>
      <c r="B239" s="31" t="s">
        <v>5962</v>
      </c>
      <c r="C239" s="31">
        <v>1</v>
      </c>
      <c r="D239" s="31" t="s">
        <v>5962</v>
      </c>
      <c r="E239" s="31">
        <v>1</v>
      </c>
      <c r="F239" s="31" t="s">
        <v>5688</v>
      </c>
      <c r="G239" s="32">
        <v>12</v>
      </c>
      <c r="H239" s="32" t="s">
        <v>36</v>
      </c>
      <c r="I239" s="32"/>
      <c r="J239" s="32"/>
      <c r="K239" s="112"/>
      <c r="L239" s="112"/>
      <c r="M239" s="135"/>
      <c r="N239" s="32"/>
      <c r="O239" s="112"/>
      <c r="P239" s="81"/>
      <c r="Q239" s="113"/>
      <c r="R239" s="136" t="s">
        <v>862</v>
      </c>
    </row>
    <row r="240" spans="1:18" ht="18" customHeight="1" x14ac:dyDescent="0.15">
      <c r="A240" s="30">
        <v>6</v>
      </c>
      <c r="B240" s="31" t="s">
        <v>5962</v>
      </c>
      <c r="C240" s="31">
        <v>1</v>
      </c>
      <c r="D240" s="31" t="s">
        <v>5962</v>
      </c>
      <c r="E240" s="31">
        <v>1</v>
      </c>
      <c r="F240" s="31" t="s">
        <v>5688</v>
      </c>
      <c r="G240" s="31">
        <v>12</v>
      </c>
      <c r="H240" s="31" t="s">
        <v>36</v>
      </c>
      <c r="I240" s="32">
        <v>1</v>
      </c>
      <c r="J240" s="32" t="s">
        <v>37</v>
      </c>
      <c r="K240" s="112">
        <v>442</v>
      </c>
      <c r="L240" s="112">
        <v>442</v>
      </c>
      <c r="M240" s="135">
        <f>K240-L240</f>
        <v>0</v>
      </c>
      <c r="N240" s="32" t="s">
        <v>5979</v>
      </c>
      <c r="O240" s="112">
        <v>347200</v>
      </c>
      <c r="P240" s="81"/>
      <c r="Q240" s="113"/>
      <c r="R240" s="136" t="s">
        <v>862</v>
      </c>
    </row>
    <row r="241" spans="1:18" ht="18" customHeight="1" x14ac:dyDescent="0.15">
      <c r="A241" s="30">
        <v>6</v>
      </c>
      <c r="B241" s="31" t="s">
        <v>5962</v>
      </c>
      <c r="C241" s="31">
        <v>1</v>
      </c>
      <c r="D241" s="31" t="s">
        <v>5962</v>
      </c>
      <c r="E241" s="31">
        <v>1</v>
      </c>
      <c r="F241" s="31" t="s">
        <v>5688</v>
      </c>
      <c r="G241" s="31">
        <v>12</v>
      </c>
      <c r="H241" s="31" t="s">
        <v>36</v>
      </c>
      <c r="I241" s="31">
        <v>1</v>
      </c>
      <c r="J241" s="31" t="s">
        <v>37</v>
      </c>
      <c r="K241" s="112"/>
      <c r="L241" s="112"/>
      <c r="M241" s="135"/>
      <c r="N241" s="32" t="s">
        <v>5980</v>
      </c>
      <c r="O241" s="112">
        <v>82000</v>
      </c>
      <c r="P241" s="81"/>
      <c r="Q241" s="113"/>
      <c r="R241" s="136" t="s">
        <v>862</v>
      </c>
    </row>
    <row r="242" spans="1:18" ht="18" customHeight="1" x14ac:dyDescent="0.15">
      <c r="A242" s="30">
        <v>6</v>
      </c>
      <c r="B242" s="31" t="s">
        <v>5962</v>
      </c>
      <c r="C242" s="31">
        <v>1</v>
      </c>
      <c r="D242" s="31" t="s">
        <v>5962</v>
      </c>
      <c r="E242" s="31">
        <v>1</v>
      </c>
      <c r="F242" s="31" t="s">
        <v>5688</v>
      </c>
      <c r="G242" s="31">
        <v>12</v>
      </c>
      <c r="H242" s="31" t="s">
        <v>36</v>
      </c>
      <c r="I242" s="31">
        <v>1</v>
      </c>
      <c r="J242" s="31" t="s">
        <v>37</v>
      </c>
      <c r="K242" s="112"/>
      <c r="L242" s="112"/>
      <c r="M242" s="135"/>
      <c r="N242" s="32" t="s">
        <v>5981</v>
      </c>
      <c r="O242" s="112"/>
      <c r="P242" s="81"/>
      <c r="Q242" s="113"/>
      <c r="R242" s="136" t="s">
        <v>862</v>
      </c>
    </row>
    <row r="243" spans="1:18" ht="18" customHeight="1" x14ac:dyDescent="0.15">
      <c r="A243" s="30">
        <v>6</v>
      </c>
      <c r="B243" s="31" t="s">
        <v>5962</v>
      </c>
      <c r="C243" s="31">
        <v>1</v>
      </c>
      <c r="D243" s="31" t="s">
        <v>5962</v>
      </c>
      <c r="E243" s="31">
        <v>1</v>
      </c>
      <c r="F243" s="31" t="s">
        <v>5688</v>
      </c>
      <c r="G243" s="31">
        <v>12</v>
      </c>
      <c r="H243" s="31" t="s">
        <v>36</v>
      </c>
      <c r="I243" s="31">
        <v>1</v>
      </c>
      <c r="J243" s="31" t="s">
        <v>37</v>
      </c>
      <c r="K243" s="112"/>
      <c r="L243" s="112"/>
      <c r="M243" s="135"/>
      <c r="N243" s="32" t="s">
        <v>5982</v>
      </c>
      <c r="O243" s="112">
        <v>12000</v>
      </c>
      <c r="P243" s="81"/>
      <c r="Q243" s="113"/>
      <c r="R243" s="136" t="s">
        <v>862</v>
      </c>
    </row>
    <row r="244" spans="1:18" ht="18" customHeight="1" x14ac:dyDescent="0.15">
      <c r="A244" s="30">
        <v>6</v>
      </c>
      <c r="B244" s="31" t="s">
        <v>5962</v>
      </c>
      <c r="C244" s="31">
        <v>1</v>
      </c>
      <c r="D244" s="31" t="s">
        <v>5962</v>
      </c>
      <c r="E244" s="31">
        <v>1</v>
      </c>
      <c r="F244" s="31" t="s">
        <v>5688</v>
      </c>
      <c r="G244" s="31">
        <v>12</v>
      </c>
      <c r="H244" s="31" t="s">
        <v>36</v>
      </c>
      <c r="I244" s="32">
        <v>3</v>
      </c>
      <c r="J244" s="32" t="s">
        <v>6</v>
      </c>
      <c r="K244" s="112">
        <v>65</v>
      </c>
      <c r="L244" s="112">
        <v>65</v>
      </c>
      <c r="M244" s="135">
        <f>K244-L244</f>
        <v>0</v>
      </c>
      <c r="N244" s="32" t="s">
        <v>5983</v>
      </c>
      <c r="O244" s="112">
        <v>64800</v>
      </c>
      <c r="P244" s="81"/>
      <c r="Q244" s="113"/>
      <c r="R244" s="136" t="s">
        <v>862</v>
      </c>
    </row>
    <row r="245" spans="1:18" ht="18" customHeight="1" x14ac:dyDescent="0.15">
      <c r="A245" s="30">
        <v>6</v>
      </c>
      <c r="B245" s="31" t="s">
        <v>5962</v>
      </c>
      <c r="C245" s="31">
        <v>1</v>
      </c>
      <c r="D245" s="31" t="s">
        <v>5962</v>
      </c>
      <c r="E245" s="31">
        <v>1</v>
      </c>
      <c r="F245" s="31" t="s">
        <v>5688</v>
      </c>
      <c r="G245" s="32">
        <v>13</v>
      </c>
      <c r="H245" s="32" t="s">
        <v>39</v>
      </c>
      <c r="I245" s="32"/>
      <c r="J245" s="32"/>
      <c r="K245" s="112"/>
      <c r="L245" s="112"/>
      <c r="M245" s="135"/>
      <c r="N245" s="32"/>
      <c r="O245" s="112"/>
      <c r="P245" s="81"/>
      <c r="Q245" s="113"/>
      <c r="R245" s="136" t="s">
        <v>862</v>
      </c>
    </row>
    <row r="246" spans="1:18" ht="18" customHeight="1" x14ac:dyDescent="0.15">
      <c r="A246" s="30">
        <v>6</v>
      </c>
      <c r="B246" s="31" t="s">
        <v>5962</v>
      </c>
      <c r="C246" s="31">
        <v>1</v>
      </c>
      <c r="D246" s="31" t="s">
        <v>5962</v>
      </c>
      <c r="E246" s="31">
        <v>1</v>
      </c>
      <c r="F246" s="31" t="s">
        <v>5688</v>
      </c>
      <c r="G246" s="31">
        <v>13</v>
      </c>
      <c r="H246" s="31" t="s">
        <v>39</v>
      </c>
      <c r="I246" s="32">
        <v>21</v>
      </c>
      <c r="J246" s="32" t="s">
        <v>5984</v>
      </c>
      <c r="K246" s="112">
        <v>15845</v>
      </c>
      <c r="L246" s="112">
        <v>14505</v>
      </c>
      <c r="M246" s="135">
        <f>K246-L246</f>
        <v>1340</v>
      </c>
      <c r="N246" s="32" t="s">
        <v>5985</v>
      </c>
      <c r="O246" s="112">
        <v>314600</v>
      </c>
      <c r="P246" s="81"/>
      <c r="Q246" s="113"/>
      <c r="R246" s="136" t="s">
        <v>862</v>
      </c>
    </row>
    <row r="247" spans="1:18" ht="18" customHeight="1" x14ac:dyDescent="0.15">
      <c r="A247" s="30">
        <v>6</v>
      </c>
      <c r="B247" s="31" t="s">
        <v>5962</v>
      </c>
      <c r="C247" s="31">
        <v>1</v>
      </c>
      <c r="D247" s="31" t="s">
        <v>5962</v>
      </c>
      <c r="E247" s="31">
        <v>1</v>
      </c>
      <c r="F247" s="31" t="s">
        <v>5688</v>
      </c>
      <c r="G247" s="31">
        <v>13</v>
      </c>
      <c r="H247" s="31" t="s">
        <v>39</v>
      </c>
      <c r="I247" s="31">
        <v>21</v>
      </c>
      <c r="J247" s="31" t="s">
        <v>5984</v>
      </c>
      <c r="K247" s="112"/>
      <c r="L247" s="112"/>
      <c r="M247" s="135"/>
      <c r="N247" s="32" t="s">
        <v>5986</v>
      </c>
      <c r="O247" s="112">
        <v>11040480</v>
      </c>
      <c r="P247" s="81"/>
      <c r="Q247" s="113"/>
      <c r="R247" s="136" t="s">
        <v>862</v>
      </c>
    </row>
    <row r="248" spans="1:18" ht="18" customHeight="1" x14ac:dyDescent="0.15">
      <c r="A248" s="30">
        <v>6</v>
      </c>
      <c r="B248" s="31" t="s">
        <v>5962</v>
      </c>
      <c r="C248" s="31">
        <v>1</v>
      </c>
      <c r="D248" s="31" t="s">
        <v>5962</v>
      </c>
      <c r="E248" s="31">
        <v>1</v>
      </c>
      <c r="F248" s="31" t="s">
        <v>5688</v>
      </c>
      <c r="G248" s="31">
        <v>13</v>
      </c>
      <c r="H248" s="31" t="s">
        <v>39</v>
      </c>
      <c r="I248" s="31">
        <v>21</v>
      </c>
      <c r="J248" s="31" t="s">
        <v>5984</v>
      </c>
      <c r="K248" s="112"/>
      <c r="L248" s="112"/>
      <c r="M248" s="135"/>
      <c r="N248" s="32" t="s">
        <v>5987</v>
      </c>
      <c r="O248" s="112">
        <v>4489900</v>
      </c>
      <c r="P248" s="81"/>
      <c r="Q248" s="113"/>
      <c r="R248" s="136" t="s">
        <v>862</v>
      </c>
    </row>
    <row r="249" spans="1:18" s="132" customFormat="1" ht="18" customHeight="1" x14ac:dyDescent="0.15">
      <c r="A249" s="24">
        <v>7</v>
      </c>
      <c r="B249" s="25" t="s">
        <v>5988</v>
      </c>
      <c r="C249" s="25"/>
      <c r="D249" s="25"/>
      <c r="E249" s="26"/>
      <c r="F249" s="25"/>
      <c r="G249" s="26"/>
      <c r="H249" s="25"/>
      <c r="I249" s="26"/>
      <c r="J249" s="26"/>
      <c r="K249" s="114">
        <f>IF(C249="",SUMIFS($K250:$K$5683,$A250:$A$5683,A249,$E250:$E$5683,""),IF(E249="",SUMIFS($K250:$K$5683,$A250:$A$5683,A249,$C250:$C$5683,C249,$G250:$G$5683,""),IF(G249="",SUMIFS($K250:$K$5683,$A250:$A$5683,A249,$C250:$C$5683,C249,$E250:$E$5683,E249,$R250:$R$5683,R249),0)))</f>
        <v>1</v>
      </c>
      <c r="L249" s="114">
        <f>IF(C249="",SUMIFS($L250:$L$5685,$A250:$A$5685,A249,$E250:$E$5685,""),IF(E249="",SUMIFS($L250:$L$5685,$A250:$A$5685,A249,$C250:$C$5685,C249,$G250:$G$5685,""),IF(G249="",SUMIFS($L250:$L$5685,$A250:$A$5685,A249,$C250:$C$5685,C249,$E250:$E$5685,E249,$R250:$R$5685,R249),0)))</f>
        <v>100001</v>
      </c>
      <c r="M249" s="27">
        <f t="shared" ref="M249:M251" si="37">K249-L249</f>
        <v>-100000</v>
      </c>
      <c r="N249" s="56"/>
      <c r="O249" s="28"/>
      <c r="P249" s="28"/>
      <c r="Q249" s="148">
        <f t="shared" ref="Q249:Q251" si="38">IF(C249="",SUMIFS($Q$3:$Q$5554,$A$3:$A$5554,A249,$C$3:$C$5554,"&gt;0",$E$3:$E$5554,""),IF(E249="",SUMIFS($Q$3:$Q$5554,$A$3:$A$5554,A249,$C$3:$C$5554,C249,$E$3:$E$5554,"&gt;0",$G$3:$G$5554,""),IF(G249="",SUMIFS($Q$3:$Q$5554,$A$3:$A$5554,A249,$C$3:$C$5554,C249,$E$3:$E$5554,E249,$G$3:$G$5554,"&gt;0",$R$3:$R$5554,R249))))</f>
        <v>1</v>
      </c>
      <c r="R249" s="114"/>
    </row>
    <row r="250" spans="1:18" s="132" customFormat="1" ht="18" customHeight="1" x14ac:dyDescent="0.15">
      <c r="A250" s="13">
        <v>7</v>
      </c>
      <c r="B250" s="14" t="s">
        <v>5988</v>
      </c>
      <c r="C250" s="15">
        <v>1</v>
      </c>
      <c r="D250" s="15" t="s">
        <v>5988</v>
      </c>
      <c r="E250" s="16"/>
      <c r="F250" s="15"/>
      <c r="G250" s="16"/>
      <c r="H250" s="15"/>
      <c r="I250" s="16"/>
      <c r="J250" s="16"/>
      <c r="K250" s="108">
        <f>IF(C250="",SUMIFS($K251:$K$5683,$A251:$A$5683,A250,$E251:$E$5683,""),IF(E250="",SUMIFS($K251:$K$5683,$A251:$A$5683,A250,$C251:$C$5683,C250,$G251:$G$5683,""),IF(G250="",SUMIFS($K251:$K$5683,$A251:$A$5683,A250,$C251:$C$5683,C250,$E251:$E$5683,E250,$R251:$R$5683,R250),0)))</f>
        <v>1</v>
      </c>
      <c r="L250" s="108">
        <f>IF(C250="",SUMIFS($L251:$L$5685,$A251:$A$5685,A250,$E251:$E$5685,""),IF(E250="",SUMIFS($L251:$L$5685,$A251:$A$5685,A250,$C251:$C$5685,C250,$G251:$G$5685,""),IF(G250="",SUMIFS($L251:$L$5685,$A251:$A$5685,A250,$C251:$C$5685,C250,$E251:$E$5685,E250,$R251:$R$5685,R250),0)))</f>
        <v>100001</v>
      </c>
      <c r="M250" s="17">
        <f t="shared" si="37"/>
        <v>-100000</v>
      </c>
      <c r="N250" s="58"/>
      <c r="O250" s="18"/>
      <c r="P250" s="18"/>
      <c r="Q250" s="133">
        <f t="shared" si="38"/>
        <v>1</v>
      </c>
      <c r="R250" s="108"/>
    </row>
    <row r="251" spans="1:18" s="132" customFormat="1" ht="18" customHeight="1" x14ac:dyDescent="0.15">
      <c r="A251" s="13">
        <v>7</v>
      </c>
      <c r="B251" s="14" t="s">
        <v>5988</v>
      </c>
      <c r="C251" s="19">
        <v>1</v>
      </c>
      <c r="D251" s="14" t="s">
        <v>5988</v>
      </c>
      <c r="E251" s="20">
        <v>1</v>
      </c>
      <c r="F251" s="21" t="s">
        <v>5989</v>
      </c>
      <c r="G251" s="20"/>
      <c r="H251" s="21"/>
      <c r="I251" s="20"/>
      <c r="J251" s="20"/>
      <c r="K251" s="110">
        <f>IF(C251="",SUMIFS($K252:$K$5683,$A252:$A$5683,A251,$E252:$E$5683,""),IF(E251="",SUMIFS($K252:$K$5683,$A252:$A$5683,A251,$C252:$C$5683,C251,$G252:$G$5683,""),IF(G251="",SUMIFS($K252:$K$5683,$A252:$A$5683,A251,$C252:$C$5683,C251,$E252:$E$5683,E251,$R252:$R$5683,R251),0)))</f>
        <v>1</v>
      </c>
      <c r="L251" s="110">
        <f>IF(C251="",SUMIFS($L252:$L$5685,$A252:$A$5685,A251,$E252:$E$5685,""),IF(E251="",SUMIFS($L252:$L$5685,$A252:$A$5685,A251,$C252:$C$5685,C251,$G252:$G$5685,""),IF(G251="",SUMIFS($L252:$L$5685,$A252:$A$5685,A251,$C252:$C$5685,C251,$E252:$E$5685,E251,$R252:$R$5685,R251),0)))</f>
        <v>100001</v>
      </c>
      <c r="M251" s="22">
        <f t="shared" si="37"/>
        <v>-100000</v>
      </c>
      <c r="N251" s="77"/>
      <c r="O251" s="60"/>
      <c r="P251" s="60"/>
      <c r="Q251" s="134">
        <f t="shared" si="38"/>
        <v>1</v>
      </c>
      <c r="R251" s="110" t="s">
        <v>862</v>
      </c>
    </row>
    <row r="252" spans="1:18" ht="18" customHeight="1" x14ac:dyDescent="0.15">
      <c r="A252" s="30">
        <v>7</v>
      </c>
      <c r="B252" s="31" t="s">
        <v>5990</v>
      </c>
      <c r="C252" s="31">
        <v>1</v>
      </c>
      <c r="D252" s="31" t="s">
        <v>5990</v>
      </c>
      <c r="E252" s="31">
        <v>1</v>
      </c>
      <c r="F252" s="31" t="s">
        <v>290</v>
      </c>
      <c r="G252" s="32">
        <v>25</v>
      </c>
      <c r="H252" s="32" t="s">
        <v>10</v>
      </c>
      <c r="I252" s="32"/>
      <c r="J252" s="32"/>
      <c r="K252" s="112"/>
      <c r="L252" s="112"/>
      <c r="M252" s="135"/>
      <c r="N252" s="32"/>
      <c r="O252" s="112"/>
      <c r="P252" s="81" t="s">
        <v>5991</v>
      </c>
      <c r="Q252" s="113">
        <v>1</v>
      </c>
      <c r="R252" s="136" t="s">
        <v>862</v>
      </c>
    </row>
    <row r="253" spans="1:18" ht="18" customHeight="1" x14ac:dyDescent="0.15">
      <c r="A253" s="30">
        <v>7</v>
      </c>
      <c r="B253" s="31" t="s">
        <v>5990</v>
      </c>
      <c r="C253" s="31">
        <v>1</v>
      </c>
      <c r="D253" s="31" t="s">
        <v>5990</v>
      </c>
      <c r="E253" s="31">
        <v>1</v>
      </c>
      <c r="F253" s="31" t="s">
        <v>290</v>
      </c>
      <c r="G253" s="31">
        <v>25</v>
      </c>
      <c r="H253" s="31" t="s">
        <v>10</v>
      </c>
      <c r="I253" s="32">
        <v>21</v>
      </c>
      <c r="J253" s="32" t="s">
        <v>5992</v>
      </c>
      <c r="K253" s="112">
        <v>1</v>
      </c>
      <c r="L253" s="112">
        <v>100001</v>
      </c>
      <c r="M253" s="135">
        <f t="shared" ref="M253:M256" si="39">K253-L253</f>
        <v>-100000</v>
      </c>
      <c r="N253" s="32" t="s">
        <v>5455</v>
      </c>
      <c r="O253" s="112">
        <v>1000</v>
      </c>
      <c r="P253" s="81" t="s">
        <v>5993</v>
      </c>
      <c r="Q253" s="113"/>
      <c r="R253" s="136" t="s">
        <v>862</v>
      </c>
    </row>
    <row r="254" spans="1:18" s="132" customFormat="1" ht="18" customHeight="1" x14ac:dyDescent="0.15">
      <c r="A254" s="24">
        <v>8</v>
      </c>
      <c r="B254" s="25" t="s">
        <v>5994</v>
      </c>
      <c r="C254" s="25"/>
      <c r="D254" s="25"/>
      <c r="E254" s="26"/>
      <c r="F254" s="25"/>
      <c r="G254" s="26"/>
      <c r="H254" s="25"/>
      <c r="I254" s="26"/>
      <c r="J254" s="26"/>
      <c r="K254" s="114">
        <f>IF(C254="",SUMIFS($K255:$K$5683,$A255:$A$5683,A254,$E255:$E$5683,""),IF(E254="",SUMIFS($K255:$K$5683,$A255:$A$5683,A254,$C255:$C$5683,C254,$G255:$G$5683,""),IF(G254="",SUMIFS($K255:$K$5683,$A255:$A$5683,A254,$C255:$C$5683,C254,$E255:$E$5683,E254,$R255:$R$5683,R254),0)))</f>
        <v>1</v>
      </c>
      <c r="L254" s="114">
        <f>IF(C254="",SUMIFS($L255:$L$5685,$A255:$A$5685,A254,$E255:$E$5685,""),IF(E254="",SUMIFS($L255:$L$5685,$A255:$A$5685,A254,$C255:$C$5685,C254,$G255:$G$5685,""),IF(G254="",SUMIFS($L255:$L$5685,$A255:$A$5685,A254,$C255:$C$5685,C254,$E255:$E$5685,E254,$R255:$R$5685,R254),0)))</f>
        <v>1</v>
      </c>
      <c r="M254" s="27">
        <f t="shared" si="39"/>
        <v>0</v>
      </c>
      <c r="N254" s="56"/>
      <c r="O254" s="28"/>
      <c r="P254" s="28"/>
      <c r="Q254" s="148">
        <f t="shared" ref="Q254:Q256" si="40">IF(C254="",SUMIFS($Q$3:$Q$5554,$A$3:$A$5554,A254,$C$3:$C$5554,"&gt;0",$E$3:$E$5554,""),IF(E254="",SUMIFS($Q$3:$Q$5554,$A$3:$A$5554,A254,$C$3:$C$5554,C254,$E$3:$E$5554,"&gt;0",$G$3:$G$5554,""),IF(G254="",SUMIFS($Q$3:$Q$5554,$A$3:$A$5554,A254,$C$3:$C$5554,C254,$E$3:$E$5554,E254,$G$3:$G$5554,"&gt;0",$R$3:$R$5554,R254))))</f>
        <v>1</v>
      </c>
      <c r="R254" s="114"/>
    </row>
    <row r="255" spans="1:18" s="132" customFormat="1" ht="18" customHeight="1" x14ac:dyDescent="0.15">
      <c r="A255" s="13">
        <v>8</v>
      </c>
      <c r="B255" s="14" t="s">
        <v>5994</v>
      </c>
      <c r="C255" s="15">
        <v>1</v>
      </c>
      <c r="D255" s="15" t="s">
        <v>5995</v>
      </c>
      <c r="E255" s="16"/>
      <c r="F255" s="15"/>
      <c r="G255" s="16"/>
      <c r="H255" s="15"/>
      <c r="I255" s="16"/>
      <c r="J255" s="16"/>
      <c r="K255" s="108">
        <f>IF(C255="",SUMIFS($K256:$K$5683,$A256:$A$5683,A255,$E256:$E$5683,""),IF(E255="",SUMIFS($K256:$K$5683,$A256:$A$5683,A255,$C256:$C$5683,C255,$G256:$G$5683,""),IF(G255="",SUMIFS($K256:$K$5683,$A256:$A$5683,A255,$C256:$C$5683,C255,$E256:$E$5683,E255,$R256:$R$5683,R255),0)))</f>
        <v>1</v>
      </c>
      <c r="L255" s="108">
        <f>IF(C255="",SUMIFS($L256:$L$5685,$A256:$A$5685,A255,$E256:$E$5685,""),IF(E255="",SUMIFS($L256:$L$5685,$A256:$A$5685,A255,$C256:$C$5685,C255,$G256:$G$5685,""),IF(G255="",SUMIFS($L256:$L$5685,$A256:$A$5685,A255,$C256:$C$5685,C255,$E256:$E$5685,E255,$R256:$R$5685,R255),0)))</f>
        <v>1</v>
      </c>
      <c r="M255" s="17">
        <f t="shared" si="39"/>
        <v>0</v>
      </c>
      <c r="N255" s="58"/>
      <c r="O255" s="18"/>
      <c r="P255" s="18"/>
      <c r="Q255" s="133">
        <f t="shared" si="40"/>
        <v>1</v>
      </c>
      <c r="R255" s="108"/>
    </row>
    <row r="256" spans="1:18" s="132" customFormat="1" ht="18" customHeight="1" x14ac:dyDescent="0.15">
      <c r="A256" s="13">
        <v>8</v>
      </c>
      <c r="B256" s="14" t="s">
        <v>5994</v>
      </c>
      <c r="C256" s="19">
        <v>1</v>
      </c>
      <c r="D256" s="14" t="s">
        <v>5995</v>
      </c>
      <c r="E256" s="20">
        <v>1</v>
      </c>
      <c r="F256" s="21" t="s">
        <v>5996</v>
      </c>
      <c r="G256" s="20"/>
      <c r="H256" s="21"/>
      <c r="I256" s="20"/>
      <c r="J256" s="20"/>
      <c r="K256" s="110">
        <f>IF(C256="",SUMIFS($K257:$K$5683,$A257:$A$5683,A256,$E257:$E$5683,""),IF(E256="",SUMIFS($K257:$K$5683,$A257:$A$5683,A256,$C257:$C$5683,C256,$G257:$G$5683,""),IF(G256="",SUMIFS($K257:$K$5683,$A257:$A$5683,A256,$C257:$C$5683,C256,$E257:$E$5683,E256,$R257:$R$5683,R256),0)))</f>
        <v>1</v>
      </c>
      <c r="L256" s="110">
        <f>IF(C256="",SUMIFS($L257:$L$5685,$A257:$A$5685,A256,$E257:$E$5685,""),IF(E256="",SUMIFS($L257:$L$5685,$A257:$A$5685,A256,$C257:$C$5685,C256,$G257:$G$5685,""),IF(G256="",SUMIFS($L257:$L$5685,$A257:$A$5685,A256,$C257:$C$5685,C256,$E257:$E$5685,E256,$R257:$R$5685,R256),0)))</f>
        <v>1</v>
      </c>
      <c r="M256" s="22">
        <f t="shared" si="39"/>
        <v>0</v>
      </c>
      <c r="N256" s="77"/>
      <c r="O256" s="60"/>
      <c r="P256" s="60"/>
      <c r="Q256" s="134">
        <f t="shared" si="40"/>
        <v>1</v>
      </c>
      <c r="R256" s="110" t="s">
        <v>862</v>
      </c>
    </row>
    <row r="257" spans="1:18" ht="18" customHeight="1" x14ac:dyDescent="0.15">
      <c r="A257" s="30">
        <v>8</v>
      </c>
      <c r="B257" s="31" t="s">
        <v>11</v>
      </c>
      <c r="C257" s="31">
        <v>1</v>
      </c>
      <c r="D257" s="31" t="s">
        <v>5997</v>
      </c>
      <c r="E257" s="31">
        <v>1</v>
      </c>
      <c r="F257" s="31" t="s">
        <v>12</v>
      </c>
      <c r="G257" s="32">
        <v>23</v>
      </c>
      <c r="H257" s="32" t="s">
        <v>57</v>
      </c>
      <c r="I257" s="32"/>
      <c r="J257" s="32"/>
      <c r="K257" s="112"/>
      <c r="L257" s="112"/>
      <c r="M257" s="135"/>
      <c r="N257" s="32"/>
      <c r="O257" s="112"/>
      <c r="P257" s="81" t="s">
        <v>5991</v>
      </c>
      <c r="Q257" s="113">
        <v>1</v>
      </c>
      <c r="R257" s="136" t="s">
        <v>862</v>
      </c>
    </row>
    <row r="258" spans="1:18" ht="18" customHeight="1" x14ac:dyDescent="0.15">
      <c r="A258" s="30">
        <v>8</v>
      </c>
      <c r="B258" s="31" t="s">
        <v>11</v>
      </c>
      <c r="C258" s="31">
        <v>1</v>
      </c>
      <c r="D258" s="31" t="s">
        <v>5997</v>
      </c>
      <c r="E258" s="31">
        <v>1</v>
      </c>
      <c r="F258" s="31" t="s">
        <v>12</v>
      </c>
      <c r="G258" s="31">
        <v>23</v>
      </c>
      <c r="H258" s="31" t="s">
        <v>57</v>
      </c>
      <c r="I258" s="32">
        <v>83</v>
      </c>
      <c r="J258" s="32" t="s">
        <v>60</v>
      </c>
      <c r="K258" s="112">
        <v>1</v>
      </c>
      <c r="L258" s="112">
        <v>1</v>
      </c>
      <c r="M258" s="135">
        <f t="shared" ref="M258:M261" si="41">K258-L258</f>
        <v>0</v>
      </c>
      <c r="N258" s="32" t="s">
        <v>59</v>
      </c>
      <c r="O258" s="112">
        <v>1000</v>
      </c>
      <c r="P258" s="81" t="s">
        <v>5998</v>
      </c>
      <c r="Q258" s="113"/>
      <c r="R258" s="136" t="s">
        <v>862</v>
      </c>
    </row>
    <row r="259" spans="1:18" s="132" customFormat="1" ht="18" customHeight="1" x14ac:dyDescent="0.15">
      <c r="A259" s="24">
        <v>9</v>
      </c>
      <c r="B259" s="25" t="s">
        <v>5999</v>
      </c>
      <c r="C259" s="25"/>
      <c r="D259" s="25"/>
      <c r="E259" s="26"/>
      <c r="F259" s="25"/>
      <c r="G259" s="26"/>
      <c r="H259" s="25"/>
      <c r="I259" s="26"/>
      <c r="J259" s="26"/>
      <c r="K259" s="114">
        <f>IF(C259="",SUMIFS($K260:$K$5683,$A260:$A$5683,A259,$E260:$E$5683,""),IF(E259="",SUMIFS($K260:$K$5683,$A260:$A$5683,A259,$C260:$C$5683,C259,$G260:$G$5683,""),IF(G259="",SUMIFS($K260:$K$5683,$A260:$A$5683,A259,$C260:$C$5683,C259,$E260:$E$5683,E259,$R260:$R$5683,R259),0)))</f>
        <v>1510</v>
      </c>
      <c r="L259" s="114">
        <f>IF(C259="",SUMIFS($L260:$L$5685,$A260:$A$5685,A259,$E260:$E$5685,""),IF(E259="",SUMIFS($L260:$L$5685,$A260:$A$5685,A259,$C260:$C$5685,C259,$G260:$G$5685,""),IF(G259="",SUMIFS($L260:$L$5685,$A260:$A$5685,A259,$C260:$C$5685,C259,$E260:$E$5685,E259,$R260:$R$5685,R259),0)))</f>
        <v>1512</v>
      </c>
      <c r="M259" s="27">
        <f t="shared" si="41"/>
        <v>-2</v>
      </c>
      <c r="N259" s="56"/>
      <c r="O259" s="28"/>
      <c r="P259" s="28"/>
      <c r="Q259" s="148">
        <f t="shared" ref="Q259:Q261" si="42">IF(C259="",SUMIFS($Q$3:$Q$5554,$A$3:$A$5554,A259,$C$3:$C$5554,"&gt;0",$E$3:$E$5554,""),IF(E259="",SUMIFS($Q$3:$Q$5554,$A$3:$A$5554,A259,$C$3:$C$5554,C259,$E$3:$E$5554,"&gt;0",$G$3:$G$5554,""),IF(G259="",SUMIFS($Q$3:$Q$5554,$A$3:$A$5554,A259,$C$3:$C$5554,C259,$E$3:$E$5554,E259,$G$3:$G$5554,"&gt;0",$R$3:$R$5554,R259))))</f>
        <v>0</v>
      </c>
      <c r="R259" s="114"/>
    </row>
    <row r="260" spans="1:18" s="132" customFormat="1" ht="18" customHeight="1" x14ac:dyDescent="0.15">
      <c r="A260" s="13">
        <v>9</v>
      </c>
      <c r="B260" s="14" t="s">
        <v>5999</v>
      </c>
      <c r="C260" s="15">
        <v>1</v>
      </c>
      <c r="D260" s="15" t="s">
        <v>6000</v>
      </c>
      <c r="E260" s="16"/>
      <c r="F260" s="15"/>
      <c r="G260" s="16"/>
      <c r="H260" s="15"/>
      <c r="I260" s="16"/>
      <c r="J260" s="16"/>
      <c r="K260" s="108">
        <f>IF(C260="",SUMIFS($K261:$K$5683,$A261:$A$5683,A260,$E261:$E$5683,""),IF(E260="",SUMIFS($K261:$K$5683,$A261:$A$5683,A260,$C261:$C$5683,C260,$G261:$G$5683,""),IF(G260="",SUMIFS($K261:$K$5683,$A261:$A$5683,A260,$C261:$C$5683,C260,$E261:$E$5683,E260,$R261:$R$5683,R260),0)))</f>
        <v>1509</v>
      </c>
      <c r="L260" s="108">
        <f>IF(C260="",SUMIFS($L261:$L$5685,$A261:$A$5685,A260,$E261:$E$5685,""),IF(E260="",SUMIFS($L261:$L$5685,$A261:$A$5685,A260,$C261:$C$5685,C260,$G261:$G$5685,""),IF(G260="",SUMIFS($L261:$L$5685,$A261:$A$5685,A260,$C261:$C$5685,C260,$E261:$E$5685,E260,$R261:$R$5685,R260),0)))</f>
        <v>1511</v>
      </c>
      <c r="M260" s="17">
        <f t="shared" si="41"/>
        <v>-2</v>
      </c>
      <c r="N260" s="58"/>
      <c r="O260" s="18"/>
      <c r="P260" s="18"/>
      <c r="Q260" s="133">
        <f t="shared" si="42"/>
        <v>0</v>
      </c>
      <c r="R260" s="108"/>
    </row>
    <row r="261" spans="1:18" s="132" customFormat="1" ht="18" customHeight="1" x14ac:dyDescent="0.15">
      <c r="A261" s="13">
        <v>9</v>
      </c>
      <c r="B261" s="14" t="s">
        <v>5999</v>
      </c>
      <c r="C261" s="19">
        <v>1</v>
      </c>
      <c r="D261" s="14" t="s">
        <v>6000</v>
      </c>
      <c r="E261" s="20">
        <v>1</v>
      </c>
      <c r="F261" s="21" t="s">
        <v>6001</v>
      </c>
      <c r="G261" s="20"/>
      <c r="H261" s="21"/>
      <c r="I261" s="20"/>
      <c r="J261" s="20"/>
      <c r="K261" s="110">
        <f>IF(C261="",SUMIFS($K262:$K$5683,$A262:$A$5683,A261,$E262:$E$5683,""),IF(E261="",SUMIFS($K262:$K$5683,$A262:$A$5683,A261,$C262:$C$5683,C261,$G262:$G$5683,""),IF(G261="",SUMIFS($K262:$K$5683,$A262:$A$5683,A261,$C262:$C$5683,C261,$E262:$E$5683,E261,$R262:$R$5683,R261),0)))</f>
        <v>1500</v>
      </c>
      <c r="L261" s="110">
        <f>IF(C261="",SUMIFS($L262:$L$5685,$A262:$A$5685,A261,$E262:$E$5685,""),IF(E261="",SUMIFS($L262:$L$5685,$A262:$A$5685,A261,$C262:$C$5685,C261,$G262:$G$5685,""),IF(G261="",SUMIFS($L262:$L$5685,$A262:$A$5685,A261,$C262:$C$5685,C261,$E262:$E$5685,E261,$R262:$R$5685,R261),0)))</f>
        <v>1502</v>
      </c>
      <c r="M261" s="22">
        <f t="shared" si="41"/>
        <v>-2</v>
      </c>
      <c r="N261" s="77"/>
      <c r="O261" s="60"/>
      <c r="P261" s="60"/>
      <c r="Q261" s="134">
        <f t="shared" si="42"/>
        <v>0</v>
      </c>
      <c r="R261" s="110" t="s">
        <v>862</v>
      </c>
    </row>
    <row r="262" spans="1:18" ht="18" customHeight="1" x14ac:dyDescent="0.15">
      <c r="A262" s="30">
        <v>9</v>
      </c>
      <c r="B262" s="31" t="s">
        <v>2764</v>
      </c>
      <c r="C262" s="31">
        <v>1</v>
      </c>
      <c r="D262" s="31" t="s">
        <v>6002</v>
      </c>
      <c r="E262" s="31">
        <v>1</v>
      </c>
      <c r="F262" s="31" t="s">
        <v>6003</v>
      </c>
      <c r="G262" s="32">
        <v>23</v>
      </c>
      <c r="H262" s="32" t="s">
        <v>57</v>
      </c>
      <c r="I262" s="32"/>
      <c r="J262" s="32"/>
      <c r="K262" s="112"/>
      <c r="L262" s="112"/>
      <c r="M262" s="135"/>
      <c r="N262" s="32"/>
      <c r="O262" s="112"/>
      <c r="P262" s="81"/>
      <c r="Q262" s="113"/>
      <c r="R262" s="136" t="s">
        <v>862</v>
      </c>
    </row>
    <row r="263" spans="1:18" ht="18" customHeight="1" x14ac:dyDescent="0.15">
      <c r="A263" s="30">
        <v>9</v>
      </c>
      <c r="B263" s="31" t="s">
        <v>2764</v>
      </c>
      <c r="C263" s="31">
        <v>1</v>
      </c>
      <c r="D263" s="31" t="s">
        <v>6002</v>
      </c>
      <c r="E263" s="31">
        <v>1</v>
      </c>
      <c r="F263" s="31" t="s">
        <v>6003</v>
      </c>
      <c r="G263" s="31">
        <v>23</v>
      </c>
      <c r="H263" s="31" t="s">
        <v>57</v>
      </c>
      <c r="I263" s="32">
        <v>1</v>
      </c>
      <c r="J263" s="32" t="s">
        <v>6004</v>
      </c>
      <c r="K263" s="112">
        <v>1500</v>
      </c>
      <c r="L263" s="112">
        <v>1502</v>
      </c>
      <c r="M263" s="135">
        <f t="shared" ref="M263:M264" si="43">K263-L263</f>
        <v>-2</v>
      </c>
      <c r="N263" s="32" t="s">
        <v>6005</v>
      </c>
      <c r="O263" s="112">
        <v>1500000</v>
      </c>
      <c r="P263" s="81"/>
      <c r="Q263" s="113"/>
      <c r="R263" s="136" t="s">
        <v>862</v>
      </c>
    </row>
    <row r="264" spans="1:18" s="132" customFormat="1" ht="18" customHeight="1" x14ac:dyDescent="0.15">
      <c r="A264" s="13">
        <v>9</v>
      </c>
      <c r="B264" s="14" t="s">
        <v>5999</v>
      </c>
      <c r="C264" s="19">
        <v>1</v>
      </c>
      <c r="D264" s="14" t="s">
        <v>6000</v>
      </c>
      <c r="E264" s="20">
        <v>2</v>
      </c>
      <c r="F264" s="21" t="s">
        <v>6006</v>
      </c>
      <c r="G264" s="20"/>
      <c r="H264" s="21"/>
      <c r="I264" s="20"/>
      <c r="J264" s="20"/>
      <c r="K264" s="110">
        <f>IF(C264="",SUMIFS($K265:$K$5683,$A265:$A$5683,A264,$E265:$E$5683,""),IF(E264="",SUMIFS($K265:$K$5683,$A265:$A$5683,A264,$C265:$C$5683,C264,$G265:$G$5683,""),IF(G264="",SUMIFS($K265:$K$5683,$A265:$A$5683,A264,$C265:$C$5683,C264,$E265:$E$5683,E264,$R265:$R$5683,R264),0)))</f>
        <v>1</v>
      </c>
      <c r="L264" s="110">
        <f>IF(C264="",SUMIFS($L265:$L$5685,$A265:$A$5685,A264,$E265:$E$5685,""),IF(E264="",SUMIFS($L265:$L$5685,$A265:$A$5685,A264,$C265:$C$5685,C264,$G265:$G$5685,""),IF(G264="",SUMIFS($L265:$L$5685,$A265:$A$5685,A264,$C265:$C$5685,C264,$E265:$E$5685,E264,$R265:$R$5685,R264),0)))</f>
        <v>1</v>
      </c>
      <c r="M264" s="22">
        <f t="shared" si="43"/>
        <v>0</v>
      </c>
      <c r="N264" s="77"/>
      <c r="O264" s="60"/>
      <c r="P264" s="60"/>
      <c r="Q264" s="134">
        <f>IF(C264="",SUMIFS($Q$3:$Q$5554,$A$3:$A$5554,A264,$C$3:$C$5554,"&gt;0",$E$3:$E$5554,""),IF(E264="",SUMIFS($Q$3:$Q$5554,$A$3:$A$5554,A264,$C$3:$C$5554,C264,$E$3:$E$5554,"&gt;0",$G$3:$G$5554,""),IF(G264="",SUMIFS($Q$3:$Q$5554,$A$3:$A$5554,A264,$C$3:$C$5554,C264,$E$3:$E$5554,E264,$G$3:$G$5554,"&gt;0",$R$3:$R$5554,R264))))</f>
        <v>0</v>
      </c>
      <c r="R264" s="110" t="s">
        <v>862</v>
      </c>
    </row>
    <row r="265" spans="1:18" ht="18" customHeight="1" x14ac:dyDescent="0.15">
      <c r="A265" s="30">
        <v>9</v>
      </c>
      <c r="B265" s="31" t="s">
        <v>2764</v>
      </c>
      <c r="C265" s="31">
        <v>1</v>
      </c>
      <c r="D265" s="31" t="s">
        <v>6002</v>
      </c>
      <c r="E265" s="31">
        <v>2</v>
      </c>
      <c r="F265" s="31" t="s">
        <v>6007</v>
      </c>
      <c r="G265" s="32">
        <v>23</v>
      </c>
      <c r="H265" s="32" t="s">
        <v>57</v>
      </c>
      <c r="I265" s="32"/>
      <c r="J265" s="32"/>
      <c r="K265" s="112"/>
      <c r="L265" s="112"/>
      <c r="M265" s="135"/>
      <c r="N265" s="32"/>
      <c r="O265" s="112"/>
      <c r="P265" s="81"/>
      <c r="Q265" s="113"/>
      <c r="R265" s="136" t="s">
        <v>862</v>
      </c>
    </row>
    <row r="266" spans="1:18" ht="18" customHeight="1" x14ac:dyDescent="0.15">
      <c r="A266" s="30">
        <v>9</v>
      </c>
      <c r="B266" s="31" t="s">
        <v>2764</v>
      </c>
      <c r="C266" s="31">
        <v>1</v>
      </c>
      <c r="D266" s="31" t="s">
        <v>6002</v>
      </c>
      <c r="E266" s="31">
        <v>2</v>
      </c>
      <c r="F266" s="31" t="s">
        <v>6007</v>
      </c>
      <c r="G266" s="31">
        <v>23</v>
      </c>
      <c r="H266" s="31" t="s">
        <v>57</v>
      </c>
      <c r="I266" s="32">
        <v>1</v>
      </c>
      <c r="J266" s="32" t="s">
        <v>6004</v>
      </c>
      <c r="K266" s="112">
        <v>1</v>
      </c>
      <c r="L266" s="112">
        <v>1</v>
      </c>
      <c r="M266" s="135">
        <f t="shared" ref="M266:M267" si="44">K266-L266</f>
        <v>0</v>
      </c>
      <c r="N266" s="32" t="s">
        <v>59</v>
      </c>
      <c r="O266" s="112">
        <v>1000</v>
      </c>
      <c r="P266" s="81"/>
      <c r="Q266" s="113"/>
      <c r="R266" s="136" t="s">
        <v>862</v>
      </c>
    </row>
    <row r="267" spans="1:18" s="132" customFormat="1" ht="18" customHeight="1" x14ac:dyDescent="0.15">
      <c r="A267" s="13">
        <v>9</v>
      </c>
      <c r="B267" s="14" t="s">
        <v>5999</v>
      </c>
      <c r="C267" s="19">
        <v>1</v>
      </c>
      <c r="D267" s="14" t="s">
        <v>6000</v>
      </c>
      <c r="E267" s="20">
        <v>3</v>
      </c>
      <c r="F267" s="21" t="s">
        <v>6008</v>
      </c>
      <c r="G267" s="20"/>
      <c r="H267" s="21"/>
      <c r="I267" s="20"/>
      <c r="J267" s="20"/>
      <c r="K267" s="110">
        <f>IF(C267="",SUMIFS($K268:$K$5683,$A268:$A$5683,A267,$E268:$E$5683,""),IF(E267="",SUMIFS($K268:$K$5683,$A268:$A$5683,A267,$C268:$C$5683,C267,$G268:$G$5683,""),IF(G267="",SUMIFS($K268:$K$5683,$A268:$A$5683,A267,$C268:$C$5683,C267,$E268:$E$5683,E267,$R268:$R$5683,R267),0)))</f>
        <v>2</v>
      </c>
      <c r="L267" s="110">
        <f>IF(C267="",SUMIFS($L268:$L$5685,$A268:$A$5685,A267,$E268:$E$5685,""),IF(E267="",SUMIFS($L268:$L$5685,$A268:$A$5685,A267,$C268:$C$5685,C267,$G268:$G$5685,""),IF(G267="",SUMIFS($L268:$L$5685,$A268:$A$5685,A267,$C268:$C$5685,C267,$E268:$E$5685,E267,$R268:$R$5685,R267),0)))</f>
        <v>2</v>
      </c>
      <c r="M267" s="22">
        <f t="shared" si="44"/>
        <v>0</v>
      </c>
      <c r="N267" s="77"/>
      <c r="O267" s="60"/>
      <c r="P267" s="60"/>
      <c r="Q267" s="134">
        <f>IF(C267="",SUMIFS($Q$3:$Q$5554,$A$3:$A$5554,A267,$C$3:$C$5554,"&gt;0",$E$3:$E$5554,""),IF(E267="",SUMIFS($Q$3:$Q$5554,$A$3:$A$5554,A267,$C$3:$C$5554,C267,$E$3:$E$5554,"&gt;0",$G$3:$G$5554,""),IF(G267="",SUMIFS($Q$3:$Q$5554,$A$3:$A$5554,A267,$C$3:$C$5554,C267,$E$3:$E$5554,E267,$G$3:$G$5554,"&gt;0",$R$3:$R$5554,R267))))</f>
        <v>0</v>
      </c>
      <c r="R267" s="110" t="s">
        <v>862</v>
      </c>
    </row>
    <row r="268" spans="1:18" ht="18" customHeight="1" x14ac:dyDescent="0.15">
      <c r="A268" s="30">
        <v>9</v>
      </c>
      <c r="B268" s="31" t="s">
        <v>2764</v>
      </c>
      <c r="C268" s="31">
        <v>1</v>
      </c>
      <c r="D268" s="31" t="s">
        <v>6002</v>
      </c>
      <c r="E268" s="31">
        <v>3</v>
      </c>
      <c r="F268" s="31" t="s">
        <v>6009</v>
      </c>
      <c r="G268" s="32">
        <v>23</v>
      </c>
      <c r="H268" s="32" t="s">
        <v>57</v>
      </c>
      <c r="I268" s="32"/>
      <c r="J268" s="32"/>
      <c r="K268" s="112"/>
      <c r="L268" s="112"/>
      <c r="M268" s="135"/>
      <c r="N268" s="32"/>
      <c r="O268" s="112"/>
      <c r="P268" s="81"/>
      <c r="Q268" s="113"/>
      <c r="R268" s="136" t="s">
        <v>862</v>
      </c>
    </row>
    <row r="269" spans="1:18" ht="18" customHeight="1" x14ac:dyDescent="0.15">
      <c r="A269" s="30">
        <v>9</v>
      </c>
      <c r="B269" s="31" t="s">
        <v>2764</v>
      </c>
      <c r="C269" s="31">
        <v>1</v>
      </c>
      <c r="D269" s="31" t="s">
        <v>6002</v>
      </c>
      <c r="E269" s="31">
        <v>3</v>
      </c>
      <c r="F269" s="31" t="s">
        <v>6009</v>
      </c>
      <c r="G269" s="31">
        <v>23</v>
      </c>
      <c r="H269" s="31" t="s">
        <v>57</v>
      </c>
      <c r="I269" s="32">
        <v>11</v>
      </c>
      <c r="J269" s="32" t="s">
        <v>6010</v>
      </c>
      <c r="K269" s="112">
        <v>1</v>
      </c>
      <c r="L269" s="112">
        <v>1</v>
      </c>
      <c r="M269" s="135">
        <f t="shared" ref="M269:M271" si="45">K269-L269</f>
        <v>0</v>
      </c>
      <c r="N269" s="32" t="s">
        <v>59</v>
      </c>
      <c r="O269" s="112">
        <v>1000</v>
      </c>
      <c r="P269" s="81"/>
      <c r="Q269" s="113"/>
      <c r="R269" s="136" t="s">
        <v>862</v>
      </c>
    </row>
    <row r="270" spans="1:18" ht="18" customHeight="1" x14ac:dyDescent="0.15">
      <c r="A270" s="30">
        <v>9</v>
      </c>
      <c r="B270" s="31" t="s">
        <v>2764</v>
      </c>
      <c r="C270" s="31">
        <v>1</v>
      </c>
      <c r="D270" s="31" t="s">
        <v>6002</v>
      </c>
      <c r="E270" s="31">
        <v>3</v>
      </c>
      <c r="F270" s="31" t="s">
        <v>6009</v>
      </c>
      <c r="G270" s="31">
        <v>23</v>
      </c>
      <c r="H270" s="31" t="s">
        <v>57</v>
      </c>
      <c r="I270" s="32">
        <v>12</v>
      </c>
      <c r="J270" s="32" t="s">
        <v>207</v>
      </c>
      <c r="K270" s="112">
        <v>1</v>
      </c>
      <c r="L270" s="112">
        <v>1</v>
      </c>
      <c r="M270" s="135">
        <f t="shared" si="45"/>
        <v>0</v>
      </c>
      <c r="N270" s="32" t="s">
        <v>59</v>
      </c>
      <c r="O270" s="112">
        <v>1000</v>
      </c>
      <c r="P270" s="81"/>
      <c r="Q270" s="113"/>
      <c r="R270" s="136" t="s">
        <v>862</v>
      </c>
    </row>
    <row r="271" spans="1:18" s="132" customFormat="1" ht="18" customHeight="1" x14ac:dyDescent="0.15">
      <c r="A271" s="13">
        <v>9</v>
      </c>
      <c r="B271" s="14" t="s">
        <v>5999</v>
      </c>
      <c r="C271" s="19">
        <v>1</v>
      </c>
      <c r="D271" s="14" t="s">
        <v>6000</v>
      </c>
      <c r="E271" s="20">
        <v>4</v>
      </c>
      <c r="F271" s="21" t="s">
        <v>6011</v>
      </c>
      <c r="G271" s="20"/>
      <c r="H271" s="21"/>
      <c r="I271" s="20"/>
      <c r="J271" s="20"/>
      <c r="K271" s="110">
        <f>IF(C271="",SUMIFS($K272:$K$5683,$A272:$A$5683,A271,$E272:$E$5683,""),IF(E271="",SUMIFS($K272:$K$5683,$A272:$A$5683,A271,$C272:$C$5683,C271,$G272:$G$5683,""),IF(G271="",SUMIFS($K272:$K$5683,$A272:$A$5683,A271,$C272:$C$5683,C271,$E272:$E$5683,E271,$R272:$R$5683,R271),0)))</f>
        <v>1</v>
      </c>
      <c r="L271" s="110">
        <f>IF(C271="",SUMIFS($L272:$L$5685,$A272:$A$5685,A271,$E272:$E$5685,""),IF(E271="",SUMIFS($L272:$L$5685,$A272:$A$5685,A271,$C272:$C$5685,C271,$G272:$G$5685,""),IF(G271="",SUMIFS($L272:$L$5685,$A272:$A$5685,A271,$C272:$C$5685,C271,$E272:$E$5685,E271,$R272:$R$5685,R271),0)))</f>
        <v>1</v>
      </c>
      <c r="M271" s="22">
        <f t="shared" si="45"/>
        <v>0</v>
      </c>
      <c r="N271" s="77"/>
      <c r="O271" s="60"/>
      <c r="P271" s="60"/>
      <c r="Q271" s="134">
        <f>IF(C271="",SUMIFS($Q$3:$Q$5554,$A$3:$A$5554,A271,$C$3:$C$5554,"&gt;0",$E$3:$E$5554,""),IF(E271="",SUMIFS($Q$3:$Q$5554,$A$3:$A$5554,A271,$C$3:$C$5554,C271,$E$3:$E$5554,"&gt;0",$G$3:$G$5554,""),IF(G271="",SUMIFS($Q$3:$Q$5554,$A$3:$A$5554,A271,$C$3:$C$5554,C271,$E$3:$E$5554,E271,$G$3:$G$5554,"&gt;0",$R$3:$R$5554,R271))))</f>
        <v>0</v>
      </c>
      <c r="R271" s="110" t="s">
        <v>862</v>
      </c>
    </row>
    <row r="272" spans="1:18" ht="18" customHeight="1" x14ac:dyDescent="0.15">
      <c r="A272" s="30">
        <v>9</v>
      </c>
      <c r="B272" s="31" t="s">
        <v>2764</v>
      </c>
      <c r="C272" s="31">
        <v>1</v>
      </c>
      <c r="D272" s="31" t="s">
        <v>6002</v>
      </c>
      <c r="E272" s="31">
        <v>4</v>
      </c>
      <c r="F272" s="31" t="s">
        <v>6012</v>
      </c>
      <c r="G272" s="32">
        <v>23</v>
      </c>
      <c r="H272" s="32" t="s">
        <v>57</v>
      </c>
      <c r="I272" s="32"/>
      <c r="J272" s="32"/>
      <c r="K272" s="112"/>
      <c r="L272" s="112"/>
      <c r="M272" s="135"/>
      <c r="N272" s="32"/>
      <c r="O272" s="112"/>
      <c r="P272" s="81"/>
      <c r="Q272" s="113"/>
      <c r="R272" s="136" t="s">
        <v>862</v>
      </c>
    </row>
    <row r="273" spans="1:18" ht="18" customHeight="1" x14ac:dyDescent="0.15">
      <c r="A273" s="30">
        <v>9</v>
      </c>
      <c r="B273" s="31" t="s">
        <v>2764</v>
      </c>
      <c r="C273" s="31">
        <v>1</v>
      </c>
      <c r="D273" s="31" t="s">
        <v>6002</v>
      </c>
      <c r="E273" s="31">
        <v>4</v>
      </c>
      <c r="F273" s="31" t="s">
        <v>6012</v>
      </c>
      <c r="G273" s="31">
        <v>23</v>
      </c>
      <c r="H273" s="31" t="s">
        <v>57</v>
      </c>
      <c r="I273" s="32">
        <v>21</v>
      </c>
      <c r="J273" s="32" t="s">
        <v>616</v>
      </c>
      <c r="K273" s="112">
        <v>1</v>
      </c>
      <c r="L273" s="112">
        <v>1</v>
      </c>
      <c r="M273" s="135">
        <f t="shared" ref="M273:M274" si="46">K273-L273</f>
        <v>0</v>
      </c>
      <c r="N273" s="32" t="s">
        <v>59</v>
      </c>
      <c r="O273" s="112">
        <v>1000</v>
      </c>
      <c r="P273" s="81"/>
      <c r="Q273" s="113"/>
      <c r="R273" s="136" t="s">
        <v>862</v>
      </c>
    </row>
    <row r="274" spans="1:18" s="132" customFormat="1" ht="18" customHeight="1" x14ac:dyDescent="0.15">
      <c r="A274" s="13">
        <v>9</v>
      </c>
      <c r="B274" s="14" t="s">
        <v>5999</v>
      </c>
      <c r="C274" s="19">
        <v>1</v>
      </c>
      <c r="D274" s="14" t="s">
        <v>6000</v>
      </c>
      <c r="E274" s="20">
        <v>5</v>
      </c>
      <c r="F274" s="21" t="s">
        <v>6013</v>
      </c>
      <c r="G274" s="20"/>
      <c r="H274" s="21"/>
      <c r="I274" s="20"/>
      <c r="J274" s="20"/>
      <c r="K274" s="110">
        <f>IF(C274="",SUMIFS($K275:$K$5683,$A275:$A$5683,A274,$E275:$E$5683,""),IF(E274="",SUMIFS($K275:$K$5683,$A275:$A$5683,A274,$C275:$C$5683,C274,$G275:$G$5683,""),IF(G274="",SUMIFS($K275:$K$5683,$A275:$A$5683,A274,$C275:$C$5683,C274,$E275:$E$5683,E274,$R275:$R$5683,R274),0)))</f>
        <v>1</v>
      </c>
      <c r="L274" s="110">
        <f>IF(C274="",SUMIFS($L275:$L$5685,$A275:$A$5685,A274,$E275:$E$5685,""),IF(E274="",SUMIFS($L275:$L$5685,$A275:$A$5685,A274,$C275:$C$5685,C274,$G275:$G$5685,""),IF(G274="",SUMIFS($L275:$L$5685,$A275:$A$5685,A274,$C275:$C$5685,C274,$E275:$E$5685,E274,$R275:$R$5685,R274),0)))</f>
        <v>1</v>
      </c>
      <c r="M274" s="22">
        <f t="shared" si="46"/>
        <v>0</v>
      </c>
      <c r="N274" s="77"/>
      <c r="O274" s="60"/>
      <c r="P274" s="60"/>
      <c r="Q274" s="134">
        <f>IF(C274="",SUMIFS($Q$3:$Q$5554,$A$3:$A$5554,A274,$C$3:$C$5554,"&gt;0",$E$3:$E$5554,""),IF(E274="",SUMIFS($Q$3:$Q$5554,$A$3:$A$5554,A274,$C$3:$C$5554,C274,$E$3:$E$5554,"&gt;0",$G$3:$G$5554,""),IF(G274="",SUMIFS($Q$3:$Q$5554,$A$3:$A$5554,A274,$C$3:$C$5554,C274,$E$3:$E$5554,E274,$G$3:$G$5554,"&gt;0",$R$3:$R$5554,R274))))</f>
        <v>0</v>
      </c>
      <c r="R274" s="110" t="s">
        <v>862</v>
      </c>
    </row>
    <row r="275" spans="1:18" ht="18" customHeight="1" x14ac:dyDescent="0.15">
      <c r="A275" s="30">
        <v>9</v>
      </c>
      <c r="B275" s="31" t="s">
        <v>2764</v>
      </c>
      <c r="C275" s="31">
        <v>1</v>
      </c>
      <c r="D275" s="31" t="s">
        <v>6002</v>
      </c>
      <c r="E275" s="31">
        <v>5</v>
      </c>
      <c r="F275" s="31" t="s">
        <v>6014</v>
      </c>
      <c r="G275" s="32">
        <v>23</v>
      </c>
      <c r="H275" s="32" t="s">
        <v>57</v>
      </c>
      <c r="I275" s="32"/>
      <c r="J275" s="32"/>
      <c r="K275" s="112"/>
      <c r="L275" s="112"/>
      <c r="M275" s="135"/>
      <c r="N275" s="32"/>
      <c r="O275" s="112"/>
      <c r="P275" s="81"/>
      <c r="Q275" s="113"/>
      <c r="R275" s="136" t="s">
        <v>862</v>
      </c>
    </row>
    <row r="276" spans="1:18" ht="18" customHeight="1" x14ac:dyDescent="0.15">
      <c r="A276" s="30">
        <v>9</v>
      </c>
      <c r="B276" s="31" t="s">
        <v>2764</v>
      </c>
      <c r="C276" s="31">
        <v>1</v>
      </c>
      <c r="D276" s="31" t="s">
        <v>6002</v>
      </c>
      <c r="E276" s="31">
        <v>5</v>
      </c>
      <c r="F276" s="31" t="s">
        <v>6014</v>
      </c>
      <c r="G276" s="31">
        <v>23</v>
      </c>
      <c r="H276" s="31" t="s">
        <v>57</v>
      </c>
      <c r="I276" s="32">
        <v>21</v>
      </c>
      <c r="J276" s="32" t="s">
        <v>616</v>
      </c>
      <c r="K276" s="112">
        <v>1</v>
      </c>
      <c r="L276" s="112">
        <v>1</v>
      </c>
      <c r="M276" s="135">
        <f t="shared" ref="M276:M277" si="47">K276-L276</f>
        <v>0</v>
      </c>
      <c r="N276" s="32" t="s">
        <v>59</v>
      </c>
      <c r="O276" s="112">
        <v>1000</v>
      </c>
      <c r="P276" s="81"/>
      <c r="Q276" s="113"/>
      <c r="R276" s="136" t="s">
        <v>862</v>
      </c>
    </row>
    <row r="277" spans="1:18" s="132" customFormat="1" ht="18" customHeight="1" x14ac:dyDescent="0.15">
      <c r="A277" s="13">
        <v>9</v>
      </c>
      <c r="B277" s="14" t="s">
        <v>5999</v>
      </c>
      <c r="C277" s="19">
        <v>1</v>
      </c>
      <c r="D277" s="14" t="s">
        <v>6000</v>
      </c>
      <c r="E277" s="20">
        <v>6</v>
      </c>
      <c r="F277" s="21" t="s">
        <v>6015</v>
      </c>
      <c r="G277" s="20"/>
      <c r="H277" s="21"/>
      <c r="I277" s="20"/>
      <c r="J277" s="20"/>
      <c r="K277" s="110">
        <f>IF(C277="",SUMIFS($K278:$K$5683,$A278:$A$5683,A277,$E278:$E$5683,""),IF(E277="",SUMIFS($K278:$K$5683,$A278:$A$5683,A277,$C278:$C$5683,C277,$G278:$G$5683,""),IF(G277="",SUMIFS($K278:$K$5683,$A278:$A$5683,A277,$C278:$C$5683,C277,$E278:$E$5683,E277,$R278:$R$5683,R277),0)))</f>
        <v>1</v>
      </c>
      <c r="L277" s="110">
        <f>IF(C277="",SUMIFS($L278:$L$5685,$A278:$A$5685,A277,$E278:$E$5685,""),IF(E277="",SUMIFS($L278:$L$5685,$A278:$A$5685,A277,$C278:$C$5685,C277,$G278:$G$5685,""),IF(G277="",SUMIFS($L278:$L$5685,$A278:$A$5685,A277,$C278:$C$5685,C277,$E278:$E$5685,E277,$R278:$R$5685,R277),0)))</f>
        <v>1</v>
      </c>
      <c r="M277" s="22">
        <f t="shared" si="47"/>
        <v>0</v>
      </c>
      <c r="N277" s="77"/>
      <c r="O277" s="60"/>
      <c r="P277" s="60"/>
      <c r="Q277" s="134">
        <f>IF(C277="",SUMIFS($Q$3:$Q$5554,$A$3:$A$5554,A277,$C$3:$C$5554,"&gt;0",$E$3:$E$5554,""),IF(E277="",SUMIFS($Q$3:$Q$5554,$A$3:$A$5554,A277,$C$3:$C$5554,C277,$E$3:$E$5554,"&gt;0",$G$3:$G$5554,""),IF(G277="",SUMIFS($Q$3:$Q$5554,$A$3:$A$5554,A277,$C$3:$C$5554,C277,$E$3:$E$5554,E277,$G$3:$G$5554,"&gt;0",$R$3:$R$5554,R277))))</f>
        <v>0</v>
      </c>
      <c r="R277" s="110" t="s">
        <v>862</v>
      </c>
    </row>
    <row r="278" spans="1:18" ht="18" customHeight="1" x14ac:dyDescent="0.15">
      <c r="A278" s="30">
        <v>9</v>
      </c>
      <c r="B278" s="31" t="s">
        <v>2764</v>
      </c>
      <c r="C278" s="31">
        <v>1</v>
      </c>
      <c r="D278" s="31" t="s">
        <v>6002</v>
      </c>
      <c r="E278" s="31">
        <v>6</v>
      </c>
      <c r="F278" s="31" t="s">
        <v>6016</v>
      </c>
      <c r="G278" s="32">
        <v>23</v>
      </c>
      <c r="H278" s="32" t="s">
        <v>57</v>
      </c>
      <c r="I278" s="32"/>
      <c r="J278" s="32"/>
      <c r="K278" s="112"/>
      <c r="L278" s="112"/>
      <c r="M278" s="135"/>
      <c r="N278" s="32"/>
      <c r="O278" s="112"/>
      <c r="P278" s="81"/>
      <c r="Q278" s="113"/>
      <c r="R278" s="136" t="s">
        <v>862</v>
      </c>
    </row>
    <row r="279" spans="1:18" ht="18" customHeight="1" x14ac:dyDescent="0.15">
      <c r="A279" s="30">
        <v>9</v>
      </c>
      <c r="B279" s="31" t="s">
        <v>2764</v>
      </c>
      <c r="C279" s="31">
        <v>1</v>
      </c>
      <c r="D279" s="31" t="s">
        <v>6002</v>
      </c>
      <c r="E279" s="31">
        <v>6</v>
      </c>
      <c r="F279" s="31" t="s">
        <v>6016</v>
      </c>
      <c r="G279" s="31">
        <v>23</v>
      </c>
      <c r="H279" s="31" t="s">
        <v>57</v>
      </c>
      <c r="I279" s="32">
        <v>31</v>
      </c>
      <c r="J279" s="32" t="s">
        <v>6016</v>
      </c>
      <c r="K279" s="112">
        <v>1</v>
      </c>
      <c r="L279" s="112">
        <v>1</v>
      </c>
      <c r="M279" s="135">
        <f t="shared" ref="M279:M280" si="48">K279-L279</f>
        <v>0</v>
      </c>
      <c r="N279" s="32" t="s">
        <v>59</v>
      </c>
      <c r="O279" s="112">
        <v>1000</v>
      </c>
      <c r="P279" s="81"/>
      <c r="Q279" s="113"/>
      <c r="R279" s="136" t="s">
        <v>862</v>
      </c>
    </row>
    <row r="280" spans="1:18" s="132" customFormat="1" ht="18" customHeight="1" x14ac:dyDescent="0.15">
      <c r="A280" s="13">
        <v>9</v>
      </c>
      <c r="B280" s="14" t="s">
        <v>5999</v>
      </c>
      <c r="C280" s="19">
        <v>1</v>
      </c>
      <c r="D280" s="14" t="s">
        <v>6000</v>
      </c>
      <c r="E280" s="20">
        <v>7</v>
      </c>
      <c r="F280" s="21" t="s">
        <v>6017</v>
      </c>
      <c r="G280" s="20"/>
      <c r="H280" s="21"/>
      <c r="I280" s="20"/>
      <c r="J280" s="20"/>
      <c r="K280" s="110">
        <f>IF(C280="",SUMIFS($K281:$K$5683,$A281:$A$5683,A280,$E281:$E$5683,""),IF(E280="",SUMIFS($K281:$K$5683,$A281:$A$5683,A280,$C281:$C$5683,C280,$G281:$G$5683,""),IF(G280="",SUMIFS($K281:$K$5683,$A281:$A$5683,A280,$C281:$C$5683,C280,$E281:$E$5683,E280,$R281:$R$5683,R280),0)))</f>
        <v>1</v>
      </c>
      <c r="L280" s="110">
        <f>IF(C280="",SUMIFS($L281:$L$5685,$A281:$A$5685,A280,$E281:$E$5685,""),IF(E280="",SUMIFS($L281:$L$5685,$A281:$A$5685,A280,$C281:$C$5685,C280,$G281:$G$5685,""),IF(G280="",SUMIFS($L281:$L$5685,$A281:$A$5685,A280,$C281:$C$5685,C280,$E281:$E$5685,E280,$R281:$R$5685,R280),0)))</f>
        <v>1</v>
      </c>
      <c r="M280" s="22">
        <f t="shared" si="48"/>
        <v>0</v>
      </c>
      <c r="N280" s="77"/>
      <c r="O280" s="60"/>
      <c r="P280" s="60"/>
      <c r="Q280" s="134">
        <f>IF(C280="",SUMIFS($Q$3:$Q$5554,$A$3:$A$5554,A280,$C$3:$C$5554,"&gt;0",$E$3:$E$5554,""),IF(E280="",SUMIFS($Q$3:$Q$5554,$A$3:$A$5554,A280,$C$3:$C$5554,C280,$E$3:$E$5554,"&gt;0",$G$3:$G$5554,""),IF(G280="",SUMIFS($Q$3:$Q$5554,$A$3:$A$5554,A280,$C$3:$C$5554,C280,$E$3:$E$5554,E280,$G$3:$G$5554,"&gt;0",$R$3:$R$5554,R280))))</f>
        <v>0</v>
      </c>
      <c r="R280" s="110" t="s">
        <v>862</v>
      </c>
    </row>
    <row r="281" spans="1:18" ht="18" customHeight="1" x14ac:dyDescent="0.15">
      <c r="A281" s="30">
        <v>9</v>
      </c>
      <c r="B281" s="31" t="s">
        <v>2764</v>
      </c>
      <c r="C281" s="31">
        <v>1</v>
      </c>
      <c r="D281" s="31" t="s">
        <v>6002</v>
      </c>
      <c r="E281" s="31">
        <v>7</v>
      </c>
      <c r="F281" s="31" t="s">
        <v>6018</v>
      </c>
      <c r="G281" s="32">
        <v>23</v>
      </c>
      <c r="H281" s="32" t="s">
        <v>57</v>
      </c>
      <c r="I281" s="32"/>
      <c r="J281" s="32"/>
      <c r="K281" s="112"/>
      <c r="L281" s="112"/>
      <c r="M281" s="135"/>
      <c r="N281" s="32"/>
      <c r="O281" s="112"/>
      <c r="P281" s="81"/>
      <c r="Q281" s="113"/>
      <c r="R281" s="136" t="s">
        <v>862</v>
      </c>
    </row>
    <row r="282" spans="1:18" ht="18" customHeight="1" x14ac:dyDescent="0.15">
      <c r="A282" s="30">
        <v>9</v>
      </c>
      <c r="B282" s="31" t="s">
        <v>2764</v>
      </c>
      <c r="C282" s="31">
        <v>1</v>
      </c>
      <c r="D282" s="31" t="s">
        <v>6002</v>
      </c>
      <c r="E282" s="31">
        <v>7</v>
      </c>
      <c r="F282" s="31" t="s">
        <v>6018</v>
      </c>
      <c r="G282" s="31">
        <v>23</v>
      </c>
      <c r="H282" s="31" t="s">
        <v>57</v>
      </c>
      <c r="I282" s="32">
        <v>32</v>
      </c>
      <c r="J282" s="32" t="s">
        <v>6018</v>
      </c>
      <c r="K282" s="112">
        <v>1</v>
      </c>
      <c r="L282" s="112">
        <v>1</v>
      </c>
      <c r="M282" s="135">
        <f t="shared" ref="M282:M283" si="49">K282-L282</f>
        <v>0</v>
      </c>
      <c r="N282" s="32" t="s">
        <v>59</v>
      </c>
      <c r="O282" s="112">
        <v>1000</v>
      </c>
      <c r="P282" s="81"/>
      <c r="Q282" s="113"/>
      <c r="R282" s="136" t="s">
        <v>862</v>
      </c>
    </row>
    <row r="283" spans="1:18" s="132" customFormat="1" ht="18" customHeight="1" x14ac:dyDescent="0.15">
      <c r="A283" s="13">
        <v>9</v>
      </c>
      <c r="B283" s="14" t="s">
        <v>5999</v>
      </c>
      <c r="C283" s="19">
        <v>1</v>
      </c>
      <c r="D283" s="14" t="s">
        <v>6000</v>
      </c>
      <c r="E283" s="20">
        <v>8</v>
      </c>
      <c r="F283" s="21" t="s">
        <v>6019</v>
      </c>
      <c r="G283" s="20"/>
      <c r="H283" s="21"/>
      <c r="I283" s="20"/>
      <c r="J283" s="20"/>
      <c r="K283" s="110">
        <f>IF(C283="",SUMIFS($K284:$K$5683,$A284:$A$5683,A283,$E284:$E$5683,""),IF(E283="",SUMIFS($K284:$K$5683,$A284:$A$5683,A283,$C284:$C$5683,C283,$G284:$G$5683,""),IF(G283="",SUMIFS($K284:$K$5683,$A284:$A$5683,A283,$C284:$C$5683,C283,$E284:$E$5683,E283,$R284:$R$5683,R283),0)))</f>
        <v>1</v>
      </c>
      <c r="L283" s="110">
        <f>IF(C283="",SUMIFS($L284:$L$5685,$A284:$A$5685,A283,$E284:$E$5685,""),IF(E283="",SUMIFS($L284:$L$5685,$A284:$A$5685,A283,$C284:$C$5685,C283,$G284:$G$5685,""),IF(G283="",SUMIFS($L284:$L$5685,$A284:$A$5685,A283,$C284:$C$5685,C283,$E284:$E$5685,E283,$R284:$R$5685,R283),0)))</f>
        <v>1</v>
      </c>
      <c r="M283" s="22">
        <f t="shared" si="49"/>
        <v>0</v>
      </c>
      <c r="N283" s="77"/>
      <c r="O283" s="60"/>
      <c r="P283" s="60"/>
      <c r="Q283" s="134">
        <f>IF(C283="",SUMIFS($Q$3:$Q$5554,$A$3:$A$5554,A283,$C$3:$C$5554,"&gt;0",$E$3:$E$5554,""),IF(E283="",SUMIFS($Q$3:$Q$5554,$A$3:$A$5554,A283,$C$3:$C$5554,C283,$E$3:$E$5554,"&gt;0",$G$3:$G$5554,""),IF(G283="",SUMIFS($Q$3:$Q$5554,$A$3:$A$5554,A283,$C$3:$C$5554,C283,$E$3:$E$5554,E283,$G$3:$G$5554,"&gt;0",$R$3:$R$5554,R283))))</f>
        <v>0</v>
      </c>
      <c r="R283" s="110" t="s">
        <v>862</v>
      </c>
    </row>
    <row r="284" spans="1:18" ht="18" customHeight="1" x14ac:dyDescent="0.15">
      <c r="A284" s="30">
        <v>9</v>
      </c>
      <c r="B284" s="31" t="s">
        <v>2764</v>
      </c>
      <c r="C284" s="31">
        <v>1</v>
      </c>
      <c r="D284" s="31" t="s">
        <v>6002</v>
      </c>
      <c r="E284" s="31">
        <v>8</v>
      </c>
      <c r="F284" s="31" t="s">
        <v>6020</v>
      </c>
      <c r="G284" s="32">
        <v>23</v>
      </c>
      <c r="H284" s="32" t="s">
        <v>57</v>
      </c>
      <c r="I284" s="32"/>
      <c r="J284" s="32"/>
      <c r="K284" s="112"/>
      <c r="L284" s="112"/>
      <c r="M284" s="135"/>
      <c r="N284" s="32"/>
      <c r="O284" s="112"/>
      <c r="P284" s="81"/>
      <c r="Q284" s="113"/>
      <c r="R284" s="136" t="s">
        <v>862</v>
      </c>
    </row>
    <row r="285" spans="1:18" ht="18" customHeight="1" x14ac:dyDescent="0.15">
      <c r="A285" s="30">
        <v>9</v>
      </c>
      <c r="B285" s="31" t="s">
        <v>2764</v>
      </c>
      <c r="C285" s="31">
        <v>1</v>
      </c>
      <c r="D285" s="31" t="s">
        <v>6002</v>
      </c>
      <c r="E285" s="31">
        <v>8</v>
      </c>
      <c r="F285" s="31" t="s">
        <v>6020</v>
      </c>
      <c r="G285" s="31">
        <v>23</v>
      </c>
      <c r="H285" s="31" t="s">
        <v>57</v>
      </c>
      <c r="I285" s="32">
        <v>33</v>
      </c>
      <c r="J285" s="32" t="s">
        <v>6020</v>
      </c>
      <c r="K285" s="112">
        <v>1</v>
      </c>
      <c r="L285" s="112">
        <v>1</v>
      </c>
      <c r="M285" s="135">
        <f t="shared" ref="M285:M286" si="50">K285-L285</f>
        <v>0</v>
      </c>
      <c r="N285" s="32" t="s">
        <v>59</v>
      </c>
      <c r="O285" s="112">
        <v>1000</v>
      </c>
      <c r="P285" s="81"/>
      <c r="Q285" s="113"/>
      <c r="R285" s="136" t="s">
        <v>862</v>
      </c>
    </row>
    <row r="286" spans="1:18" s="132" customFormat="1" ht="18" customHeight="1" x14ac:dyDescent="0.15">
      <c r="A286" s="13">
        <v>9</v>
      </c>
      <c r="B286" s="14" t="s">
        <v>5999</v>
      </c>
      <c r="C286" s="19">
        <v>1</v>
      </c>
      <c r="D286" s="14" t="s">
        <v>6000</v>
      </c>
      <c r="E286" s="20">
        <v>9</v>
      </c>
      <c r="F286" s="21" t="s">
        <v>6021</v>
      </c>
      <c r="G286" s="20"/>
      <c r="H286" s="21"/>
      <c r="I286" s="20"/>
      <c r="J286" s="20"/>
      <c r="K286" s="110">
        <f>IF(C286="",SUMIFS($K287:$K$5683,$A287:$A$5683,A286,$E287:$E$5683,""),IF(E286="",SUMIFS($K287:$K$5683,$A287:$A$5683,A286,$C287:$C$5683,C286,$G287:$G$5683,""),IF(G286="",SUMIFS($K287:$K$5683,$A287:$A$5683,A286,$C287:$C$5683,C286,$E287:$E$5683,E286,$R287:$R$5683,R286),0)))</f>
        <v>1</v>
      </c>
      <c r="L286" s="110">
        <f>IF(C286="",SUMIFS($L287:$L$5685,$A287:$A$5685,A286,$E287:$E$5685,""),IF(E286="",SUMIFS($L287:$L$5685,$A287:$A$5685,A286,$C287:$C$5685,C286,$G287:$G$5685,""),IF(G286="",SUMIFS($L287:$L$5685,$A287:$A$5685,A286,$C287:$C$5685,C286,$E287:$E$5685,E286,$R287:$R$5685,R286),0)))</f>
        <v>1</v>
      </c>
      <c r="M286" s="22">
        <f t="shared" si="50"/>
        <v>0</v>
      </c>
      <c r="N286" s="77"/>
      <c r="O286" s="60"/>
      <c r="P286" s="60"/>
      <c r="Q286" s="134">
        <f>IF(C286="",SUMIFS($Q$3:$Q$5554,$A$3:$A$5554,A286,$C$3:$C$5554,"&gt;0",$E$3:$E$5554,""),IF(E286="",SUMIFS($Q$3:$Q$5554,$A$3:$A$5554,A286,$C$3:$C$5554,C286,$E$3:$E$5554,"&gt;0",$G$3:$G$5554,""),IF(G286="",SUMIFS($Q$3:$Q$5554,$A$3:$A$5554,A286,$C$3:$C$5554,C286,$E$3:$E$5554,E286,$G$3:$G$5554,"&gt;0",$R$3:$R$5554,R286))))</f>
        <v>0</v>
      </c>
      <c r="R286" s="110" t="s">
        <v>862</v>
      </c>
    </row>
    <row r="287" spans="1:18" ht="18" customHeight="1" x14ac:dyDescent="0.15">
      <c r="A287" s="30">
        <v>9</v>
      </c>
      <c r="B287" s="31" t="s">
        <v>2764</v>
      </c>
      <c r="C287" s="31">
        <v>1</v>
      </c>
      <c r="D287" s="31" t="s">
        <v>6002</v>
      </c>
      <c r="E287" s="31">
        <v>9</v>
      </c>
      <c r="F287" s="31" t="s">
        <v>6022</v>
      </c>
      <c r="G287" s="32">
        <v>23</v>
      </c>
      <c r="H287" s="32" t="s">
        <v>57</v>
      </c>
      <c r="I287" s="32"/>
      <c r="J287" s="32"/>
      <c r="K287" s="112"/>
      <c r="L287" s="112"/>
      <c r="M287" s="135"/>
      <c r="N287" s="32"/>
      <c r="O287" s="112"/>
      <c r="P287" s="81"/>
      <c r="Q287" s="113"/>
      <c r="R287" s="136" t="s">
        <v>862</v>
      </c>
    </row>
    <row r="288" spans="1:18" ht="18" customHeight="1" x14ac:dyDescent="0.15">
      <c r="A288" s="30">
        <v>9</v>
      </c>
      <c r="B288" s="31" t="s">
        <v>2764</v>
      </c>
      <c r="C288" s="31">
        <v>1</v>
      </c>
      <c r="D288" s="31" t="s">
        <v>6002</v>
      </c>
      <c r="E288" s="31">
        <v>9</v>
      </c>
      <c r="F288" s="31" t="s">
        <v>6022</v>
      </c>
      <c r="G288" s="31">
        <v>23</v>
      </c>
      <c r="H288" s="31" t="s">
        <v>57</v>
      </c>
      <c r="I288" s="32">
        <v>34</v>
      </c>
      <c r="J288" s="32" t="s">
        <v>6022</v>
      </c>
      <c r="K288" s="112">
        <v>1</v>
      </c>
      <c r="L288" s="112">
        <v>1</v>
      </c>
      <c r="M288" s="135">
        <f t="shared" ref="M288:M290" si="51">K288-L288</f>
        <v>0</v>
      </c>
      <c r="N288" s="32" t="s">
        <v>59</v>
      </c>
      <c r="O288" s="112">
        <v>1000</v>
      </c>
      <c r="P288" s="81"/>
      <c r="Q288" s="113"/>
      <c r="R288" s="136" t="s">
        <v>862</v>
      </c>
    </row>
    <row r="289" spans="1:18" s="132" customFormat="1" ht="18" customHeight="1" x14ac:dyDescent="0.15">
      <c r="A289" s="13">
        <v>9</v>
      </c>
      <c r="B289" s="14" t="s">
        <v>5999</v>
      </c>
      <c r="C289" s="15">
        <v>2</v>
      </c>
      <c r="D289" s="15" t="s">
        <v>6023</v>
      </c>
      <c r="E289" s="16"/>
      <c r="F289" s="15"/>
      <c r="G289" s="16"/>
      <c r="H289" s="15"/>
      <c r="I289" s="16"/>
      <c r="J289" s="16"/>
      <c r="K289" s="108">
        <f>IF(C289="",SUMIFS($K290:$K$5683,$A290:$A$5683,A289,$E290:$E$5683,""),IF(E289="",SUMIFS($K290:$K$5683,$A290:$A$5683,A289,$C290:$C$5683,C289,$G290:$G$5683,""),IF(G289="",SUMIFS($K290:$K$5683,$A290:$A$5683,A289,$C290:$C$5683,C289,$E290:$E$5683,E289,$R290:$R$5683,R289),0)))</f>
        <v>1</v>
      </c>
      <c r="L289" s="108">
        <f>IF(C289="",SUMIFS($L290:$L$5685,$A290:$A$5685,A289,$E290:$E$5685,""),IF(E289="",SUMIFS($L290:$L$5685,$A290:$A$5685,A289,$C290:$C$5685,C289,$G290:$G$5685,""),IF(G289="",SUMIFS($L290:$L$5685,$A290:$A$5685,A289,$C290:$C$5685,C289,$E290:$E$5685,E289,$R290:$R$5685,R289),0)))</f>
        <v>1</v>
      </c>
      <c r="M289" s="17">
        <f t="shared" si="51"/>
        <v>0</v>
      </c>
      <c r="N289" s="58"/>
      <c r="O289" s="18"/>
      <c r="P289" s="18"/>
      <c r="Q289" s="133">
        <f t="shared" ref="Q289:Q290" si="52">IF(C289="",SUMIFS($Q$3:$Q$5554,$A$3:$A$5554,A289,$C$3:$C$5554,"&gt;0",$E$3:$E$5554,""),IF(E289="",SUMIFS($Q$3:$Q$5554,$A$3:$A$5554,A289,$C$3:$C$5554,C289,$E$3:$E$5554,"&gt;0",$G$3:$G$5554,""),IF(G289="",SUMIFS($Q$3:$Q$5554,$A$3:$A$5554,A289,$C$3:$C$5554,C289,$E$3:$E$5554,E289,$G$3:$G$5554,"&gt;0",$R$3:$R$5554,R289))))</f>
        <v>0</v>
      </c>
      <c r="R289" s="108"/>
    </row>
    <row r="290" spans="1:18" s="132" customFormat="1" ht="18" customHeight="1" x14ac:dyDescent="0.15">
      <c r="A290" s="13">
        <v>9</v>
      </c>
      <c r="B290" s="14" t="s">
        <v>5999</v>
      </c>
      <c r="C290" s="19">
        <v>2</v>
      </c>
      <c r="D290" s="14" t="s">
        <v>6023</v>
      </c>
      <c r="E290" s="20">
        <v>1</v>
      </c>
      <c r="F290" s="21" t="s">
        <v>6023</v>
      </c>
      <c r="G290" s="20"/>
      <c r="H290" s="21"/>
      <c r="I290" s="20"/>
      <c r="J290" s="20"/>
      <c r="K290" s="110">
        <f>IF(C290="",SUMIFS($K291:$K$5683,$A291:$A$5683,A290,$E291:$E$5683,""),IF(E290="",SUMIFS($K291:$K$5683,$A291:$A$5683,A290,$C291:$C$5683,C290,$G291:$G$5683,""),IF(G290="",SUMIFS($K291:$K$5683,$A291:$A$5683,A290,$C291:$C$5683,C290,$E291:$E$5683,E290,$R291:$R$5683,R290),0)))</f>
        <v>1</v>
      </c>
      <c r="L290" s="110">
        <f>IF(C290="",SUMIFS($L291:$L$5685,$A291:$A$5685,A290,$E291:$E$5685,""),IF(E290="",SUMIFS($L291:$L$5685,$A291:$A$5685,A290,$C291:$C$5685,C290,$G291:$G$5685,""),IF(G290="",SUMIFS($L291:$L$5685,$A291:$A$5685,A290,$C291:$C$5685,C290,$E291:$E$5685,E290,$R291:$R$5685,R290),0)))</f>
        <v>1</v>
      </c>
      <c r="M290" s="22">
        <f t="shared" si="51"/>
        <v>0</v>
      </c>
      <c r="N290" s="77"/>
      <c r="O290" s="60"/>
      <c r="P290" s="60"/>
      <c r="Q290" s="134">
        <f t="shared" si="52"/>
        <v>0</v>
      </c>
      <c r="R290" s="110" t="s">
        <v>862</v>
      </c>
    </row>
    <row r="291" spans="1:18" ht="18" customHeight="1" x14ac:dyDescent="0.15">
      <c r="A291" s="30">
        <v>9</v>
      </c>
      <c r="B291" s="31" t="s">
        <v>2764</v>
      </c>
      <c r="C291" s="31">
        <v>2</v>
      </c>
      <c r="D291" s="31" t="s">
        <v>5503</v>
      </c>
      <c r="E291" s="31">
        <v>1</v>
      </c>
      <c r="F291" s="31" t="s">
        <v>5503</v>
      </c>
      <c r="G291" s="32">
        <v>23</v>
      </c>
      <c r="H291" s="32" t="s">
        <v>206</v>
      </c>
      <c r="I291" s="32"/>
      <c r="J291" s="32"/>
      <c r="K291" s="112"/>
      <c r="L291" s="112"/>
      <c r="M291" s="135"/>
      <c r="N291" s="32"/>
      <c r="O291" s="112"/>
      <c r="P291" s="81"/>
      <c r="Q291" s="113"/>
      <c r="R291" s="136" t="s">
        <v>862</v>
      </c>
    </row>
    <row r="292" spans="1:18" ht="18" customHeight="1" x14ac:dyDescent="0.15">
      <c r="A292" s="30">
        <v>9</v>
      </c>
      <c r="B292" s="31" t="s">
        <v>2764</v>
      </c>
      <c r="C292" s="31">
        <v>2</v>
      </c>
      <c r="D292" s="31" t="s">
        <v>5503</v>
      </c>
      <c r="E292" s="31">
        <v>1</v>
      </c>
      <c r="F292" s="31" t="s">
        <v>5503</v>
      </c>
      <c r="G292" s="31">
        <v>23</v>
      </c>
      <c r="H292" s="31" t="s">
        <v>206</v>
      </c>
      <c r="I292" s="32">
        <v>11</v>
      </c>
      <c r="J292" s="32" t="s">
        <v>6024</v>
      </c>
      <c r="K292" s="112">
        <v>1</v>
      </c>
      <c r="L292" s="112">
        <v>1</v>
      </c>
      <c r="M292" s="135">
        <f t="shared" ref="M292:M295" si="53">K292-L292</f>
        <v>0</v>
      </c>
      <c r="N292" s="32" t="s">
        <v>59</v>
      </c>
      <c r="O292" s="112">
        <v>1000</v>
      </c>
      <c r="P292" s="81"/>
      <c r="Q292" s="113"/>
      <c r="R292" s="136" t="s">
        <v>862</v>
      </c>
    </row>
    <row r="293" spans="1:18" s="132" customFormat="1" ht="18" customHeight="1" x14ac:dyDescent="0.15">
      <c r="A293" s="24">
        <v>10</v>
      </c>
      <c r="B293" s="25" t="s">
        <v>6025</v>
      </c>
      <c r="C293" s="25"/>
      <c r="D293" s="25"/>
      <c r="E293" s="26"/>
      <c r="F293" s="25"/>
      <c r="G293" s="26"/>
      <c r="H293" s="25"/>
      <c r="I293" s="26"/>
      <c r="J293" s="26"/>
      <c r="K293" s="114">
        <f>IF(C293="",SUMIFS($K294:$K$5683,$A294:$A$5683,A293,$E294:$E$5683,""),IF(E293="",SUMIFS($K294:$K$5683,$A294:$A$5683,A293,$C294:$C$5683,C293,$G294:$G$5683,""),IF(G293="",SUMIFS($K294:$K$5683,$A294:$A$5683,A293,$C294:$C$5683,C293,$E294:$E$5683,E293,$R294:$R$5683,R293),0)))</f>
        <v>10000</v>
      </c>
      <c r="L293" s="114">
        <f>IF(C293="",SUMIFS($L294:$L$5685,$A294:$A$5685,A293,$E294:$E$5685,""),IF(E293="",SUMIFS($L294:$L$5685,$A294:$A$5685,A293,$C294:$C$5685,C293,$G294:$G$5685,""),IF(G293="",SUMIFS($L294:$L$5685,$A294:$A$5685,A293,$C294:$C$5685,C293,$E294:$E$5685,E293,$R294:$R$5685,R293),0)))</f>
        <v>10000</v>
      </c>
      <c r="M293" s="27">
        <f t="shared" si="53"/>
        <v>0</v>
      </c>
      <c r="N293" s="56"/>
      <c r="O293" s="28"/>
      <c r="P293" s="28"/>
      <c r="Q293" s="148">
        <f t="shared" ref="Q293:Q295" si="54">IF(C293="",SUMIFS($Q$3:$Q$5554,$A$3:$A$5554,A293,$C$3:$C$5554,"&gt;0",$E$3:$E$5554,""),IF(E293="",SUMIFS($Q$3:$Q$5554,$A$3:$A$5554,A293,$C$3:$C$5554,C293,$E$3:$E$5554,"&gt;0",$G$3:$G$5554,""),IF(G293="",SUMIFS($Q$3:$Q$5554,$A$3:$A$5554,A293,$C$3:$C$5554,C293,$E$3:$E$5554,E293,$G$3:$G$5554,"&gt;0",$R$3:$R$5554,R293))))</f>
        <v>0</v>
      </c>
      <c r="R293" s="114"/>
    </row>
    <row r="294" spans="1:18" s="132" customFormat="1" ht="18" customHeight="1" x14ac:dyDescent="0.15">
      <c r="A294" s="13">
        <v>10</v>
      </c>
      <c r="B294" s="14" t="s">
        <v>6025</v>
      </c>
      <c r="C294" s="15">
        <v>1</v>
      </c>
      <c r="D294" s="15" t="s">
        <v>6025</v>
      </c>
      <c r="E294" s="16"/>
      <c r="F294" s="15"/>
      <c r="G294" s="16"/>
      <c r="H294" s="15"/>
      <c r="I294" s="16"/>
      <c r="J294" s="16"/>
      <c r="K294" s="108">
        <f>IF(C294="",SUMIFS($K295:$K$5683,$A295:$A$5683,A294,$E295:$E$5683,""),IF(E294="",SUMIFS($K295:$K$5683,$A295:$A$5683,A294,$C295:$C$5683,C294,$G295:$G$5683,""),IF(G294="",SUMIFS($K295:$K$5683,$A295:$A$5683,A294,$C295:$C$5683,C294,$E295:$E$5683,E294,$R295:$R$5683,R294),0)))</f>
        <v>10000</v>
      </c>
      <c r="L294" s="108">
        <f>IF(C294="",SUMIFS($L295:$L$5685,$A295:$A$5685,A294,$E295:$E$5685,""),IF(E294="",SUMIFS($L295:$L$5685,$A295:$A$5685,A294,$C295:$C$5685,C294,$G295:$G$5685,""),IF(G294="",SUMIFS($L295:$L$5685,$A295:$A$5685,A294,$C295:$C$5685,C294,$E295:$E$5685,E294,$R295:$R$5685,R294),0)))</f>
        <v>10000</v>
      </c>
      <c r="M294" s="17">
        <f t="shared" si="53"/>
        <v>0</v>
      </c>
      <c r="N294" s="58"/>
      <c r="O294" s="18"/>
      <c r="P294" s="18"/>
      <c r="Q294" s="133">
        <f t="shared" si="54"/>
        <v>0</v>
      </c>
      <c r="R294" s="108"/>
    </row>
    <row r="295" spans="1:18" s="132" customFormat="1" ht="18" customHeight="1" x14ac:dyDescent="0.15">
      <c r="A295" s="13">
        <v>10</v>
      </c>
      <c r="B295" s="14" t="s">
        <v>6025</v>
      </c>
      <c r="C295" s="19">
        <v>1</v>
      </c>
      <c r="D295" s="14" t="s">
        <v>6025</v>
      </c>
      <c r="E295" s="20">
        <v>1</v>
      </c>
      <c r="F295" s="21" t="s">
        <v>6025</v>
      </c>
      <c r="G295" s="20"/>
      <c r="H295" s="21"/>
      <c r="I295" s="20"/>
      <c r="J295" s="20"/>
      <c r="K295" s="110">
        <f>IF(C295="",SUMIFS($K296:$K$5683,$A296:$A$5683,A295,$E296:$E$5683,""),IF(E295="",SUMIFS($K296:$K$5683,$A296:$A$5683,A295,$C296:$C$5683,C295,$G296:$G$5683,""),IF(G295="",SUMIFS($K296:$K$5683,$A296:$A$5683,A295,$C296:$C$5683,C295,$E296:$E$5683,E295,$R296:$R$5683,R295),0)))</f>
        <v>10000</v>
      </c>
      <c r="L295" s="110">
        <f>IF(C295="",SUMIFS($L296:$L$5685,$A296:$A$5685,A295,$E296:$E$5685,""),IF(E295="",SUMIFS($L296:$L$5685,$A296:$A$5685,A295,$C296:$C$5685,C295,$G296:$G$5685,""),IF(G295="",SUMIFS($L296:$L$5685,$A296:$A$5685,A295,$C296:$C$5685,C295,$E296:$E$5685,E295,$R296:$R$5685,R295),0)))</f>
        <v>10000</v>
      </c>
      <c r="M295" s="22">
        <f t="shared" si="53"/>
        <v>0</v>
      </c>
      <c r="N295" s="77"/>
      <c r="O295" s="60"/>
      <c r="P295" s="60"/>
      <c r="Q295" s="134">
        <f t="shared" si="54"/>
        <v>0</v>
      </c>
      <c r="R295" s="110" t="s">
        <v>862</v>
      </c>
    </row>
    <row r="296" spans="1:18" ht="18" customHeight="1" x14ac:dyDescent="0.15">
      <c r="A296" s="30">
        <v>10</v>
      </c>
      <c r="B296" s="31" t="s">
        <v>13</v>
      </c>
      <c r="C296" s="31">
        <v>1</v>
      </c>
      <c r="D296" s="31" t="s">
        <v>13</v>
      </c>
      <c r="E296" s="31">
        <v>1</v>
      </c>
      <c r="F296" s="31" t="s">
        <v>13</v>
      </c>
      <c r="G296" s="32">
        <v>29</v>
      </c>
      <c r="H296" s="32" t="s">
        <v>13</v>
      </c>
      <c r="I296" s="32"/>
      <c r="J296" s="32"/>
      <c r="K296" s="112"/>
      <c r="L296" s="112"/>
      <c r="M296" s="135"/>
      <c r="N296" s="32"/>
      <c r="O296" s="112"/>
      <c r="P296" s="81"/>
      <c r="Q296" s="113"/>
      <c r="R296" s="136" t="s">
        <v>862</v>
      </c>
    </row>
    <row r="297" spans="1:18" ht="18" customHeight="1" x14ac:dyDescent="0.15">
      <c r="A297" s="30">
        <v>10</v>
      </c>
      <c r="B297" s="31" t="s">
        <v>13</v>
      </c>
      <c r="C297" s="31">
        <v>1</v>
      </c>
      <c r="D297" s="31" t="s">
        <v>13</v>
      </c>
      <c r="E297" s="31">
        <v>1</v>
      </c>
      <c r="F297" s="31" t="s">
        <v>13</v>
      </c>
      <c r="G297" s="31">
        <v>29</v>
      </c>
      <c r="H297" s="31" t="s">
        <v>13</v>
      </c>
      <c r="I297" s="32">
        <v>1</v>
      </c>
      <c r="J297" s="32" t="s">
        <v>13</v>
      </c>
      <c r="K297" s="112">
        <v>10000</v>
      </c>
      <c r="L297" s="112">
        <v>10000</v>
      </c>
      <c r="M297" s="135">
        <f>K297-L297</f>
        <v>0</v>
      </c>
      <c r="N297" s="32" t="s">
        <v>6026</v>
      </c>
      <c r="O297" s="112">
        <v>10000000</v>
      </c>
      <c r="P297" s="81"/>
      <c r="Q297" s="113"/>
      <c r="R297" s="136" t="s">
        <v>862</v>
      </c>
    </row>
    <row r="298" spans="1:18" s="132" customFormat="1" ht="18" customHeight="1" x14ac:dyDescent="0.15">
      <c r="A298" s="149"/>
      <c r="B298" s="150"/>
      <c r="C298" s="150" t="s">
        <v>6027</v>
      </c>
      <c r="D298" s="150"/>
      <c r="E298" s="150"/>
      <c r="F298" s="150"/>
      <c r="G298" s="150"/>
      <c r="H298" s="150"/>
      <c r="I298" s="150"/>
      <c r="J298" s="151"/>
      <c r="K298" s="152">
        <f>SUMIFS(K3:K297,$C$3:$C297,"")</f>
        <v>1213809</v>
      </c>
      <c r="L298" s="152">
        <f>SUMIFS(L3:L297,$C$3:$C297,"")</f>
        <v>1015112</v>
      </c>
      <c r="M298" s="152">
        <f>SUMIFS(M3:M297,$C$3:$C297,"")</f>
        <v>198697</v>
      </c>
      <c r="N298" s="153"/>
      <c r="O298" s="152"/>
      <c r="P298" s="154"/>
      <c r="Q298" s="152">
        <f>SUMIFS(Q3:Q297,$C$3:$C297,"")</f>
        <v>974753</v>
      </c>
      <c r="R298" s="155"/>
    </row>
  </sheetData>
  <autoFilter ref="A2:AO298"/>
  <mergeCells count="1">
    <mergeCell ref="Q1:R1"/>
  </mergeCells>
  <phoneticPr fontId="18"/>
  <conditionalFormatting sqref="O1:O2">
    <cfRule type="cellIs" dxfId="339" priority="45" operator="equal">
      <formula>0</formula>
    </cfRule>
  </conditionalFormatting>
  <conditionalFormatting sqref="O1:O2">
    <cfRule type="cellIs" dxfId="338" priority="44" operator="equal">
      <formula>0</formula>
    </cfRule>
  </conditionalFormatting>
  <conditionalFormatting sqref="O298">
    <cfRule type="cellIs" dxfId="337" priority="1" operator="equal">
      <formula>0</formula>
    </cfRule>
  </conditionalFormatting>
  <conditionalFormatting sqref="O3">
    <cfRule type="cellIs" dxfId="336" priority="43" operator="equal">
      <formula>0</formula>
    </cfRule>
  </conditionalFormatting>
  <conditionalFormatting sqref="E3:F3">
    <cfRule type="expression" dxfId="335" priority="42">
      <formula>$G3=""</formula>
    </cfRule>
  </conditionalFormatting>
  <conditionalFormatting sqref="G3:H3">
    <cfRule type="expression" dxfId="334" priority="41">
      <formula>$I3=""</formula>
    </cfRule>
  </conditionalFormatting>
  <conditionalFormatting sqref="I3:J3">
    <cfRule type="expression" dxfId="333" priority="40">
      <formula>$K3=""</formula>
    </cfRule>
  </conditionalFormatting>
  <conditionalFormatting sqref="C3 A3 R3">
    <cfRule type="expression" dxfId="332" priority="39">
      <formula>$G3=""</formula>
    </cfRule>
  </conditionalFormatting>
  <conditionalFormatting sqref="B3">
    <cfRule type="expression" dxfId="331" priority="38">
      <formula>$C3=""</formula>
    </cfRule>
  </conditionalFormatting>
  <conditionalFormatting sqref="D3">
    <cfRule type="expression" dxfId="330" priority="37">
      <formula>$E3=""</formula>
    </cfRule>
  </conditionalFormatting>
  <conditionalFormatting sqref="O4">
    <cfRule type="cellIs" dxfId="329" priority="36" operator="equal">
      <formula>0</formula>
    </cfRule>
  </conditionalFormatting>
  <conditionalFormatting sqref="E4:F4">
    <cfRule type="expression" dxfId="328" priority="35">
      <formula>$G4=""</formula>
    </cfRule>
  </conditionalFormatting>
  <conditionalFormatting sqref="G4:H4">
    <cfRule type="expression" dxfId="327" priority="34">
      <formula>$I4=""</formula>
    </cfRule>
  </conditionalFormatting>
  <conditionalFormatting sqref="I4:J4">
    <cfRule type="expression" dxfId="326" priority="33">
      <formula>$K4=""</formula>
    </cfRule>
  </conditionalFormatting>
  <conditionalFormatting sqref="A4 R4">
    <cfRule type="expression" dxfId="325" priority="32">
      <formula>$G4=""</formula>
    </cfRule>
  </conditionalFormatting>
  <conditionalFormatting sqref="B4">
    <cfRule type="expression" dxfId="324" priority="31">
      <formula>$C4=""</formula>
    </cfRule>
  </conditionalFormatting>
  <conditionalFormatting sqref="D4">
    <cfRule type="expression" dxfId="323" priority="30">
      <formula>$E4=""</formula>
    </cfRule>
  </conditionalFormatting>
  <conditionalFormatting sqref="O5">
    <cfRule type="cellIs" dxfId="322" priority="29" operator="equal">
      <formula>0</formula>
    </cfRule>
  </conditionalFormatting>
  <conditionalFormatting sqref="F5">
    <cfRule type="expression" dxfId="321" priority="28">
      <formula>$G5=""</formula>
    </cfRule>
  </conditionalFormatting>
  <conditionalFormatting sqref="G5:H5">
    <cfRule type="expression" dxfId="320" priority="27">
      <formula>$I5=""</formula>
    </cfRule>
  </conditionalFormatting>
  <conditionalFormatting sqref="I5:J5">
    <cfRule type="expression" dxfId="319" priority="26">
      <formula>$K5=""</formula>
    </cfRule>
  </conditionalFormatting>
  <conditionalFormatting sqref="A5 C5 R5">
    <cfRule type="expression" dxfId="318" priority="25">
      <formula>$G5=""</formula>
    </cfRule>
  </conditionalFormatting>
  <conditionalFormatting sqref="B5">
    <cfRule type="expression" dxfId="317" priority="24">
      <formula>$C5=""</formula>
    </cfRule>
  </conditionalFormatting>
  <conditionalFormatting sqref="D5">
    <cfRule type="expression" dxfId="316" priority="23">
      <formula>$E5=""</formula>
    </cfRule>
  </conditionalFormatting>
  <conditionalFormatting sqref="O293 O259 O254 O249 O217 O212 O207 O165 O118">
    <cfRule type="cellIs" dxfId="315" priority="22" operator="equal">
      <formula>0</formula>
    </cfRule>
  </conditionalFormatting>
  <conditionalFormatting sqref="E293:F293 E259:F259 E254:F254 E249:F249 E217:F217 E212:F212 E207:F207 E165:F165 E118:F118">
    <cfRule type="expression" dxfId="314" priority="21">
      <formula>$G118=""</formula>
    </cfRule>
  </conditionalFormatting>
  <conditionalFormatting sqref="G293:H293 G259:H259 G254:H254 G249:H249 G217:H217 G212:H212 G207:H207 G165:H165 G118:H118">
    <cfRule type="expression" dxfId="313" priority="20">
      <formula>$I118=""</formula>
    </cfRule>
  </conditionalFormatting>
  <conditionalFormatting sqref="I293:J293 I259:J259 I254:J254 I249:J249 I217:J217 I212:J212 I207:J207 I165:J165 I118:J118">
    <cfRule type="expression" dxfId="312" priority="19">
      <formula>$K118=""</formula>
    </cfRule>
  </conditionalFormatting>
  <conditionalFormatting sqref="C293 A293 R293 C259 A259 R259 C254 A254 R254 C249 A249 R249 C217 A217 R217 C212 A212 R212 C207 A207 R207 C165 A165 R165 C118 A118 R118">
    <cfRule type="expression" dxfId="311" priority="18">
      <formula>$G118=""</formula>
    </cfRule>
  </conditionalFormatting>
  <conditionalFormatting sqref="B293 B259 B254 B249 B217 B212 B207 B165 B118">
    <cfRule type="expression" dxfId="310" priority="17">
      <formula>$C118=""</formula>
    </cfRule>
  </conditionalFormatting>
  <conditionalFormatting sqref="D293 D259 D254 D249 D217 D212 D207 D165 D118">
    <cfRule type="expression" dxfId="309" priority="16">
      <formula>$E118=""</formula>
    </cfRule>
  </conditionalFormatting>
  <conditionalFormatting sqref="O294 O289 O260 O255 O250 O218 O213 O208 O198 O186 O166 O161 O157 O150 O137 O119 O108 O50">
    <cfRule type="cellIs" dxfId="308" priority="15" operator="equal">
      <formula>0</formula>
    </cfRule>
  </conditionalFormatting>
  <conditionalFormatting sqref="E294:F294 E289:F289 E260:F260 E255:F255 E250:F250 E218:F218 E213:F213 E208:F208 E198:F198 E186:F186 E166:F166 E161:F161 E157:F157 E150:F150 E137:F137 E119:F119 E108:F108 E50:F50">
    <cfRule type="expression" dxfId="307" priority="14">
      <formula>$G50=""</formula>
    </cfRule>
  </conditionalFormatting>
  <conditionalFormatting sqref="G294:H294 G289:H289 G260:H260 G255:H255 G250:H250 G218:H218 G213:H213 G208:H208 G198:H198 G186:H186 G166:H166 G161:H161 G157:H157 G150:H150 G137:H137 G119:H119 G108:H108 G50:H50">
    <cfRule type="expression" dxfId="306" priority="13">
      <formula>$I50=""</formula>
    </cfRule>
  </conditionalFormatting>
  <conditionalFormatting sqref="I294:J294 I289:J289 I260:J260 I255:J255 I250:J250 I218:J218 I213:J213 I208:J208 I198:J198 I186:J186 I166:J166 I161:J161 I157:J157 I150:J150 I137:J137 I119:J119 I108:J108 I50:J50">
    <cfRule type="expression" dxfId="305" priority="12">
      <formula>$K50=""</formula>
    </cfRule>
  </conditionalFormatting>
  <conditionalFormatting sqref="A294 R294 A289 R289 A260 R260 A255 R255 A250 R250 A218 R218 A213 R213 A208 R208 A198 R198 A186 R186 A166 R166 A161 R161 A157 R157 A150 R150 A137 R137 A119 R119 A108 R108 A50 R50">
    <cfRule type="expression" dxfId="304" priority="11">
      <formula>$G50=""</formula>
    </cfRule>
  </conditionalFormatting>
  <conditionalFormatting sqref="B294 B289 B260 B255 B250 B218 B213 B208 B198 B186 B166 B161 B157 B150 B137 B119 B108 B50">
    <cfRule type="expression" dxfId="303" priority="10">
      <formula>$C50=""</formula>
    </cfRule>
  </conditionalFormatting>
  <conditionalFormatting sqref="D294 D289 D260 D255 D250 D218 D213 D208 D198 D186 D166 D161 D157 D150 D137 D119 D108 D50">
    <cfRule type="expression" dxfId="302" priority="9">
      <formula>$E50=""</formula>
    </cfRule>
  </conditionalFormatting>
  <conditionalFormatting sqref="O295 O290 O286 O283 O280 O277 O274 O271 O267 O264 O261 O256 O251 O219 O214 O209 O199 O195 O187 O182 O167 O162 O158 O154 O151 O147 O144 O141 O138 O134 O130 O127 O124 O120 O109 O51:O53">
    <cfRule type="cellIs" dxfId="301" priority="8" operator="equal">
      <formula>0</formula>
    </cfRule>
  </conditionalFormatting>
  <conditionalFormatting sqref="F295 F290 F286 F283 F280 F277 F274 F271 F267 F264 F261 F256 F251 F219 F214 F209 F199 F195 F187 F182 F167 F162 F158 F154 F151 F147 F144 F141 F138 F134 F130 F127 F124 F120 F109 F51">
    <cfRule type="expression" dxfId="300" priority="7">
      <formula>$G51=""</formula>
    </cfRule>
  </conditionalFormatting>
  <conditionalFormatting sqref="G295:H295 G290:H290 G286:H286 G283:H283 G280:H280 G277:H277 G274:H274 G271:H271 G267:H267 G264:H264 G261:H261 G256:H256 G251:H251 G219:H219 G214:H214 G209:H209 G199:H199 G195:H195 G187:H187 G182:H182 G167:H167 G162:H162 G158:H158 G154:H154 G151:H151 G147:H147 G144:H144 G141:H141 G138:H138 G134:H134 G130:H130 G127:H127 G124:H124 G120:H120 G109:H109 G51:H53">
    <cfRule type="expression" dxfId="299" priority="6">
      <formula>$I51=""</formula>
    </cfRule>
  </conditionalFormatting>
  <conditionalFormatting sqref="I295:J295 I290:J290 I286:J286 I283:J283 I280:J280 I277:J277 I274:J274 I271:J271 I267:J267 I264:J264 I261:J261 I256:J256 I251:J251 I219:J219 I214:J214 I209:J209 I199:J199 I195:J195 I187:J187 I182:J182 I167:J167 I162:J162 I158:J158 I154:J154 I151:J151 I147:J147 I144:J144 I141:J141 I138:J138 I134:J134 I130:J130 I127:J127 I124:J124 I120:J120 I109:J109 I51:J53">
    <cfRule type="expression" dxfId="298" priority="5">
      <formula>$K51=""</formula>
    </cfRule>
  </conditionalFormatting>
  <conditionalFormatting sqref="A295 C295 R295 A290 C290 R290 A286 C286 R286 A283 C283 R283 A280 C280 R280 A277 C277 R277 A274 C274 R274 A271 C271 R271 A267 C267 R267 A264 C264 R264 A261 C261 R261 A256 C256 R256 A251 C251 R251 A219 C219 R219 A214 C214 R214 A209 C209 R209 A199 C199 R199 A195 C195 R195 A187 C187 R187 A182 C182 R182 A167 C167 R167 A162 C162 R162 A158 C158 R158 A154 C154 R154 A151 C151 R151 A147 C147 R147 A144 C144 R144 A141 C141 R141 A138 C138 R138 A134 C134 R134 A130 C130 R130 A127 C127 R127 A124 C124 R124 A120 C120 R120 A109 C109 R109 A51 C51 R51">
    <cfRule type="expression" dxfId="297" priority="4">
      <formula>$G51=""</formula>
    </cfRule>
  </conditionalFormatting>
  <conditionalFormatting sqref="B295 B290 B286 B283 B280 B277 B274 B271 B267 B264 B261 B256 B251 B219 B214 B209 B199 B195 B187 B182 B167 B162 B158 B154 B151 B147 B144 B141 B138 B134 B130 B127 B124 B120 B109 B51">
    <cfRule type="expression" dxfId="296" priority="3">
      <formula>$C51=""</formula>
    </cfRule>
  </conditionalFormatting>
  <conditionalFormatting sqref="D295 D290 D286 D283 D280 D277 D274 D271 D267 D264 D261 D256 D251 D219 D214 D209 D199 D195 D187 D182 D167 D162 D158 D154 D151 D147 D144 D141 D138 D134 D130 D127 D124 D120 D109 D51">
    <cfRule type="expression" dxfId="295" priority="2">
      <formula>$E51=""</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topLeftCell="E1" zoomScale="80" zoomScaleNormal="80" workbookViewId="0">
      <pane ySplit="2" topLeftCell="A3" activePane="bottomLeft" state="frozen"/>
      <selection pane="bottomLeft" activeCell="P8" sqref="P8"/>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3" width="9.875" style="103" customWidth="1"/>
    <col min="14" max="14" width="63.5" style="5" customWidth="1"/>
    <col min="15" max="15" width="11.375" style="103" customWidth="1"/>
    <col min="16" max="16" width="18" style="38" customWidth="1"/>
    <col min="17" max="17" width="8.375" style="103" customWidth="1"/>
    <col min="18" max="18" width="9.625" style="38" customWidth="1"/>
    <col min="19" max="16384" width="9" style="5"/>
  </cols>
  <sheetData>
    <row r="1" spans="1:18" s="6" customFormat="1" ht="17.25" x14ac:dyDescent="0.15">
      <c r="A1" s="157" t="s">
        <v>6028</v>
      </c>
      <c r="B1" s="158"/>
      <c r="C1" s="158"/>
      <c r="D1" s="158"/>
      <c r="E1" s="158"/>
      <c r="F1" s="158"/>
      <c r="G1" s="158"/>
      <c r="H1" s="158"/>
      <c r="I1" s="158"/>
      <c r="J1" s="159"/>
      <c r="K1" s="160"/>
      <c r="L1" s="160"/>
      <c r="M1" s="160"/>
      <c r="N1" s="161"/>
      <c r="O1" s="160"/>
      <c r="P1" s="161"/>
      <c r="Q1" s="761" t="s">
        <v>17</v>
      </c>
      <c r="R1" s="761"/>
    </row>
    <row r="2" spans="1:18" s="6" customFormat="1" ht="18" customHeight="1" x14ac:dyDescent="0.15">
      <c r="A2" s="162" t="s">
        <v>0</v>
      </c>
      <c r="B2" s="163"/>
      <c r="C2" s="163" t="s">
        <v>1</v>
      </c>
      <c r="D2" s="163"/>
      <c r="E2" s="163" t="s">
        <v>2</v>
      </c>
      <c r="F2" s="163"/>
      <c r="G2" s="163" t="s">
        <v>3</v>
      </c>
      <c r="H2" s="163"/>
      <c r="I2" s="163" t="s">
        <v>14</v>
      </c>
      <c r="J2" s="163" t="s">
        <v>15</v>
      </c>
      <c r="K2" s="164" t="s">
        <v>6029</v>
      </c>
      <c r="L2" s="164" t="s">
        <v>6030</v>
      </c>
      <c r="M2" s="165" t="s">
        <v>2951</v>
      </c>
      <c r="N2" s="166" t="s">
        <v>16</v>
      </c>
      <c r="O2" s="164" t="s">
        <v>4</v>
      </c>
      <c r="P2" s="167" t="s">
        <v>4955</v>
      </c>
      <c r="Q2" s="164" t="s">
        <v>6031</v>
      </c>
      <c r="R2" s="167" t="s">
        <v>2953</v>
      </c>
    </row>
    <row r="3" spans="1:18" s="6" customFormat="1" ht="17.25" customHeight="1" x14ac:dyDescent="0.15">
      <c r="A3" s="24">
        <v>1</v>
      </c>
      <c r="B3" s="25" t="s">
        <v>6032</v>
      </c>
      <c r="C3" s="25"/>
      <c r="D3" s="25"/>
      <c r="E3" s="26"/>
      <c r="F3" s="25"/>
      <c r="G3" s="26"/>
      <c r="H3" s="25"/>
      <c r="I3" s="26"/>
      <c r="J3" s="26"/>
      <c r="K3" s="27">
        <f>IF(C3="",SUMIFS($K4:$K$5998,$A4:$A$5998,A3,$E4:$E$5998,""),IF(E3="",SUMIFS($K4:$K$5998,$A4:$A$5998,A3,$C4:$C$5998,C3,$G4:$G$5998,""),IF(G3="",SUMIFS($K4:$K$5998,$A4:$A$5998,A3,$C4:$C$5998,C3,$E4:$E$5998,E3),0)))</f>
        <v>51783</v>
      </c>
      <c r="L3" s="27">
        <f>IF(C3="",SUMIFS($L4:$L$5998,$A4:$A$5998,A3,$E4:$E$5998,""),IF(E3="",SUMIFS($L4:$L$5998,$A4:$A$5998,A3,$C4:$C$5998,C3,$G4:$G$5998,""),IF(G3="",SUMIFS($L4:$L$5998,$A4:$A$5998,A3,$C4:$C$5998,C3,$E4:$E$5998,E3),0)))</f>
        <v>53899</v>
      </c>
      <c r="M3" s="27">
        <f t="shared" ref="M3:M5" si="0">K3-L3</f>
        <v>-2116</v>
      </c>
      <c r="N3" s="56"/>
      <c r="O3" s="71"/>
      <c r="P3" s="28"/>
      <c r="Q3" s="27">
        <f>IF(C3="",SUMIFS($Q$3:$Q$5546,$A$3:$A$5546,A3,$C$3:$C$5546,"&gt;0",$E$3:$E$5546,""),IF(E3="",SUMIFS($Q$3:$Q$5546,$A$3:$A$5546,A3,$C$3:$C$5546,C3,$E$3:$E$5546,"&gt;0",$G$3:$G$5546,""),IF(G3="",SUMIFS($Q$3:$Q$5546,$A$3:$A$5546,A3,$C$3:$C$5546,C3,$E$3:$E$5546,E3,$G$3:$G$5546,"&gt;0"))))</f>
        <v>0</v>
      </c>
      <c r="R3" s="114"/>
    </row>
    <row r="4" spans="1:18" s="6" customFormat="1" ht="17.25" customHeight="1" x14ac:dyDescent="0.15">
      <c r="A4" s="13">
        <v>1</v>
      </c>
      <c r="B4" s="14" t="s">
        <v>6032</v>
      </c>
      <c r="C4" s="15">
        <v>1</v>
      </c>
      <c r="D4" s="15" t="s">
        <v>6032</v>
      </c>
      <c r="E4" s="16"/>
      <c r="F4" s="15"/>
      <c r="G4" s="16"/>
      <c r="H4" s="15"/>
      <c r="I4" s="16"/>
      <c r="J4" s="16"/>
      <c r="K4" s="17">
        <f>IF(C4="",SUMIFS($K5:$K$5998,$A5:$A$5998,A4,$E5:$E$5998,""),IF(E4="",SUMIFS($K5:$K$5998,$A5:$A$5998,A4,$C5:$C$5998,C4,$G5:$G$5998,""),IF(G4="",SUMIFS($K5:$K$5998,$A5:$A$5998,A4,$C5:$C$5998,C4,$E5:$E$5998,E4),0)))</f>
        <v>51783</v>
      </c>
      <c r="L4" s="17">
        <f>IF(C4="",SUMIFS($L5:$L$5998,$A5:$A$5998,A4,$E5:$E$5998,""),IF(E4="",SUMIFS($L5:$L$5998,$A5:$A$5998,A4,$C5:$C$5998,C4,$G5:$G$5998,""),IF(G4="",SUMIFS($L5:$L$5998,$A5:$A$5998,A4,$C5:$C$5998,C4,$E5:$E$5998,E4),0)))</f>
        <v>53899</v>
      </c>
      <c r="M4" s="17">
        <f t="shared" si="0"/>
        <v>-2116</v>
      </c>
      <c r="N4" s="58"/>
      <c r="O4" s="72"/>
      <c r="P4" s="18"/>
      <c r="Q4" s="17">
        <f t="shared" ref="Q4:Q5" si="1">IF(C4="",SUMIFS($Q$3:$Q$5546,$A$3:$A$5546,A4,$C$3:$C$5546,"&gt;0",$E$3:$E$5546,""),IF(E4="",SUMIFS($Q$3:$Q$5546,$A$3:$A$5546,A4,$C$3:$C$5546,C4,$E$3:$E$5546,"&gt;0",$G$3:$G$5546,""),IF(G4="",SUMIFS($Q$3:$Q$5546,$A$3:$A$5546,A4,$C$3:$C$5546,C4,$E$3:$E$5546,E4,$G$3:$G$5546,"&gt;0"))))</f>
        <v>0</v>
      </c>
      <c r="R4" s="108"/>
    </row>
    <row r="5" spans="1:18" s="6" customFormat="1" ht="17.25" customHeight="1" x14ac:dyDescent="0.15">
      <c r="A5" s="13">
        <v>1</v>
      </c>
      <c r="B5" s="14" t="s">
        <v>6032</v>
      </c>
      <c r="C5" s="19">
        <v>1</v>
      </c>
      <c r="D5" s="14" t="s">
        <v>6032</v>
      </c>
      <c r="E5" s="20">
        <v>1</v>
      </c>
      <c r="F5" s="21" t="s">
        <v>6033</v>
      </c>
      <c r="G5" s="20"/>
      <c r="H5" s="21"/>
      <c r="I5" s="20"/>
      <c r="J5" s="20"/>
      <c r="K5" s="22">
        <f>IF(C5="",SUMIFS($K6:$K$5998,$A6:$A$5998,A5,$E6:$E$5998,""),IF(E5="",SUMIFS($K6:$K$5998,$A6:$A$5998,A5,$C6:$C$5998,C5,$G6:$G$5998,""),IF(G5="",SUMIFS($K6:$K$5998,$A6:$A$5998,A5,$C6:$C$5998,C5,$E6:$E$5998,E5),0)))</f>
        <v>34443</v>
      </c>
      <c r="L5" s="22">
        <f>IF(C5="",SUMIFS($L6:$L$5998,$A6:$A$5998,A5,$E6:$E$5998,""),IF(E5="",SUMIFS($L6:$L$5998,$A6:$A$5998,A5,$C6:$C$5998,C5,$G6:$G$5998,""),IF(G5="",SUMIFS($L6:$L$5998,$A6:$A$5998,A5,$C6:$C$5998,C5,$E6:$E$5998,E5),0)))</f>
        <v>35144</v>
      </c>
      <c r="M5" s="22">
        <f t="shared" si="0"/>
        <v>-701</v>
      </c>
      <c r="N5" s="77"/>
      <c r="O5" s="23"/>
      <c r="P5" s="60"/>
      <c r="Q5" s="22">
        <f t="shared" si="1"/>
        <v>0</v>
      </c>
      <c r="R5" s="110" t="s">
        <v>862</v>
      </c>
    </row>
    <row r="6" spans="1:18" ht="17.25" customHeight="1" x14ac:dyDescent="0.15">
      <c r="A6" s="30">
        <v>1</v>
      </c>
      <c r="B6" s="31" t="s">
        <v>6034</v>
      </c>
      <c r="C6" s="31">
        <v>1</v>
      </c>
      <c r="D6" s="31" t="s">
        <v>6034</v>
      </c>
      <c r="E6" s="31">
        <v>1</v>
      </c>
      <c r="F6" s="31" t="s">
        <v>6035</v>
      </c>
      <c r="G6" s="32">
        <v>1</v>
      </c>
      <c r="H6" s="32" t="s">
        <v>5680</v>
      </c>
      <c r="I6" s="32"/>
      <c r="J6" s="32"/>
      <c r="K6" s="98"/>
      <c r="L6" s="98"/>
      <c r="M6" s="98"/>
      <c r="N6" s="32"/>
      <c r="O6" s="98"/>
      <c r="P6" s="81"/>
      <c r="Q6" s="98"/>
      <c r="R6" s="136" t="s">
        <v>862</v>
      </c>
    </row>
    <row r="7" spans="1:18" ht="17.25" customHeight="1" x14ac:dyDescent="0.15">
      <c r="A7" s="1">
        <v>1</v>
      </c>
      <c r="B7" s="2" t="s">
        <v>6034</v>
      </c>
      <c r="C7" s="2">
        <v>1</v>
      </c>
      <c r="D7" s="2" t="s">
        <v>6034</v>
      </c>
      <c r="E7" s="2">
        <v>1</v>
      </c>
      <c r="F7" s="2" t="s">
        <v>6035</v>
      </c>
      <c r="G7" s="31">
        <v>1</v>
      </c>
      <c r="H7" s="31" t="s">
        <v>5680</v>
      </c>
      <c r="I7" s="32">
        <v>1</v>
      </c>
      <c r="J7" s="32" t="s">
        <v>6036</v>
      </c>
      <c r="K7" s="98">
        <v>34443</v>
      </c>
      <c r="L7" s="98">
        <v>35144</v>
      </c>
      <c r="M7" s="98"/>
      <c r="N7" s="32" t="s">
        <v>6037</v>
      </c>
      <c r="O7" s="98">
        <v>34443000</v>
      </c>
      <c r="P7" s="81"/>
      <c r="Q7" s="98"/>
      <c r="R7" s="136" t="s">
        <v>862</v>
      </c>
    </row>
    <row r="8" spans="1:18" s="6" customFormat="1" ht="17.25" customHeight="1" x14ac:dyDescent="0.15">
      <c r="A8" s="13">
        <v>1</v>
      </c>
      <c r="B8" s="14" t="s">
        <v>6032</v>
      </c>
      <c r="C8" s="19">
        <v>1</v>
      </c>
      <c r="D8" s="14" t="s">
        <v>6032</v>
      </c>
      <c r="E8" s="20">
        <v>2</v>
      </c>
      <c r="F8" s="21" t="s">
        <v>6038</v>
      </c>
      <c r="G8" s="20"/>
      <c r="H8" s="21"/>
      <c r="I8" s="20"/>
      <c r="J8" s="20"/>
      <c r="K8" s="22">
        <f>IF(C8="",SUMIFS($K9:$K$5998,$A9:$A$5998,A8,$E9:$E$5998,""),IF(E8="",SUMIFS($K9:$K$5998,$A9:$A$5998,A8,$C9:$C$5998,C8,$G9:$G$5998,""),IF(G8="",SUMIFS($K9:$K$5998,$A9:$A$5998,A8,$C9:$C$5998,C8,$E9:$E$5998,E8),0)))</f>
        <v>17340</v>
      </c>
      <c r="L8" s="22">
        <f>IF(C8="",SUMIFS($L9:$L$5998,$A9:$A$5998,A8,$E9:$E$5998,""),IF(E8="",SUMIFS($L9:$L$5998,$A9:$A$5998,A8,$C9:$C$5998,C8,$G9:$G$5998,""),IF(G8="",SUMIFS($L9:$L$5998,$A9:$A$5998,A8,$C9:$C$5998,C8,$E9:$E$5998,E8),0)))</f>
        <v>18755</v>
      </c>
      <c r="M8" s="22">
        <f t="shared" ref="M8" si="2">K8-L8</f>
        <v>-1415</v>
      </c>
      <c r="N8" s="77"/>
      <c r="O8" s="23"/>
      <c r="P8" s="60"/>
      <c r="Q8" s="22">
        <f>IF(C8="",SUMIFS($Q$3:$Q$5546,$A$3:$A$5546,A8,$C$3:$C$5546,"&gt;0",$E$3:$E$5546,""),IF(E8="",SUMIFS($Q$3:$Q$5546,$A$3:$A$5546,A8,$C$3:$C$5546,C8,$E$3:$E$5546,"&gt;0",$G$3:$G$5546,""),IF(G8="",SUMIFS($Q$3:$Q$5546,$A$3:$A$5546,A8,$C$3:$C$5546,C8,$E$3:$E$5546,E8,$G$3:$G$5546,"&gt;0"))))</f>
        <v>0</v>
      </c>
      <c r="R8" s="110" t="s">
        <v>862</v>
      </c>
    </row>
    <row r="9" spans="1:18" ht="17.25" customHeight="1" x14ac:dyDescent="0.15">
      <c r="A9" s="30">
        <v>1</v>
      </c>
      <c r="B9" s="31" t="s">
        <v>6034</v>
      </c>
      <c r="C9" s="31">
        <v>1</v>
      </c>
      <c r="D9" s="31" t="s">
        <v>6034</v>
      </c>
      <c r="E9" s="31">
        <v>2</v>
      </c>
      <c r="F9" s="31" t="s">
        <v>6039</v>
      </c>
      <c r="G9" s="32">
        <v>1</v>
      </c>
      <c r="H9" s="32" t="s">
        <v>5680</v>
      </c>
      <c r="I9" s="32"/>
      <c r="J9" s="32"/>
      <c r="K9" s="98"/>
      <c r="L9" s="98"/>
      <c r="M9" s="98"/>
      <c r="N9" s="32"/>
      <c r="O9" s="98"/>
      <c r="P9" s="81"/>
      <c r="Q9" s="98"/>
      <c r="R9" s="136" t="s">
        <v>862</v>
      </c>
    </row>
    <row r="10" spans="1:18" ht="17.25" customHeight="1" x14ac:dyDescent="0.15">
      <c r="A10" s="1">
        <v>1</v>
      </c>
      <c r="B10" s="2" t="s">
        <v>6034</v>
      </c>
      <c r="C10" s="2">
        <v>1</v>
      </c>
      <c r="D10" s="2" t="s">
        <v>6034</v>
      </c>
      <c r="E10" s="2">
        <v>2</v>
      </c>
      <c r="F10" s="2" t="s">
        <v>6039</v>
      </c>
      <c r="G10" s="31">
        <v>1</v>
      </c>
      <c r="H10" s="31" t="s">
        <v>5680</v>
      </c>
      <c r="I10" s="32">
        <v>1</v>
      </c>
      <c r="J10" s="32" t="s">
        <v>6036</v>
      </c>
      <c r="K10" s="98">
        <v>16940</v>
      </c>
      <c r="L10" s="98">
        <v>18505</v>
      </c>
      <c r="M10" s="98"/>
      <c r="N10" s="32" t="s">
        <v>6040</v>
      </c>
      <c r="O10" s="98">
        <v>16940286</v>
      </c>
      <c r="P10" s="81"/>
      <c r="Q10" s="98"/>
      <c r="R10" s="136" t="s">
        <v>862</v>
      </c>
    </row>
    <row r="11" spans="1:18" ht="17.25" customHeight="1" x14ac:dyDescent="0.15">
      <c r="A11" s="1">
        <v>1</v>
      </c>
      <c r="B11" s="2" t="s">
        <v>6034</v>
      </c>
      <c r="C11" s="2">
        <v>1</v>
      </c>
      <c r="D11" s="2" t="s">
        <v>6034</v>
      </c>
      <c r="E11" s="2">
        <v>2</v>
      </c>
      <c r="F11" s="2" t="s">
        <v>6039</v>
      </c>
      <c r="G11" s="31">
        <v>1</v>
      </c>
      <c r="H11" s="31" t="s">
        <v>5680</v>
      </c>
      <c r="I11" s="31">
        <v>1</v>
      </c>
      <c r="J11" s="31" t="s">
        <v>6036</v>
      </c>
      <c r="K11" s="98"/>
      <c r="L11" s="98"/>
      <c r="M11" s="98"/>
      <c r="N11" s="32" t="s">
        <v>6041</v>
      </c>
      <c r="O11" s="98">
        <v>0</v>
      </c>
      <c r="P11" s="81"/>
      <c r="Q11" s="98"/>
      <c r="R11" s="136" t="s">
        <v>862</v>
      </c>
    </row>
    <row r="12" spans="1:18" ht="17.25" customHeight="1" x14ac:dyDescent="0.15">
      <c r="A12" s="30">
        <v>1</v>
      </c>
      <c r="B12" s="31" t="s">
        <v>6034</v>
      </c>
      <c r="C12" s="31">
        <v>1</v>
      </c>
      <c r="D12" s="31" t="s">
        <v>6034</v>
      </c>
      <c r="E12" s="31">
        <v>2</v>
      </c>
      <c r="F12" s="31" t="s">
        <v>6039</v>
      </c>
      <c r="G12" s="32">
        <v>2</v>
      </c>
      <c r="H12" s="32" t="s">
        <v>4963</v>
      </c>
      <c r="I12" s="32"/>
      <c r="J12" s="32"/>
      <c r="K12" s="98"/>
      <c r="L12" s="98"/>
      <c r="M12" s="98"/>
      <c r="N12" s="32"/>
      <c r="O12" s="98"/>
      <c r="P12" s="81"/>
      <c r="Q12" s="98"/>
      <c r="R12" s="136" t="s">
        <v>862</v>
      </c>
    </row>
    <row r="13" spans="1:18" ht="17.25" customHeight="1" x14ac:dyDescent="0.15">
      <c r="A13" s="1">
        <v>1</v>
      </c>
      <c r="B13" s="2" t="s">
        <v>6034</v>
      </c>
      <c r="C13" s="2">
        <v>1</v>
      </c>
      <c r="D13" s="2" t="s">
        <v>6034</v>
      </c>
      <c r="E13" s="2">
        <v>2</v>
      </c>
      <c r="F13" s="2" t="s">
        <v>6039</v>
      </c>
      <c r="G13" s="31">
        <v>2</v>
      </c>
      <c r="H13" s="31" t="s">
        <v>4963</v>
      </c>
      <c r="I13" s="32">
        <v>1</v>
      </c>
      <c r="J13" s="32" t="s">
        <v>6042</v>
      </c>
      <c r="K13" s="98">
        <v>400</v>
      </c>
      <c r="L13" s="98">
        <v>250</v>
      </c>
      <c r="M13" s="98"/>
      <c r="N13" s="32" t="s">
        <v>6043</v>
      </c>
      <c r="O13" s="98">
        <v>400000</v>
      </c>
      <c r="P13" s="81"/>
      <c r="Q13" s="98"/>
      <c r="R13" s="136" t="s">
        <v>862</v>
      </c>
    </row>
    <row r="14" spans="1:18" s="6" customFormat="1" ht="17.25" customHeight="1" x14ac:dyDescent="0.15">
      <c r="A14" s="24">
        <v>2</v>
      </c>
      <c r="B14" s="25" t="s">
        <v>6044</v>
      </c>
      <c r="C14" s="25"/>
      <c r="D14" s="25"/>
      <c r="E14" s="26"/>
      <c r="F14" s="25"/>
      <c r="G14" s="26"/>
      <c r="H14" s="25"/>
      <c r="I14" s="26"/>
      <c r="J14" s="26"/>
      <c r="K14" s="27">
        <f>IF(C14="",SUMIFS($K15:$K$5998,$A15:$A$5998,A14,$E15:$E$5998,""),IF(E14="",SUMIFS($K15:$K$5998,$A15:$A$5998,A14,$C15:$C$5998,C14,$G15:$G$5998,""),IF(G14="",SUMIFS($K15:$K$5998,$A15:$A$5998,A14,$C15:$C$5998,C14,$E15:$E$5998,E14),0)))</f>
        <v>15</v>
      </c>
      <c r="L14" s="27">
        <f>IF(C14="",SUMIFS($L15:$L$5998,$A15:$A$5998,A14,$E15:$E$5998,""),IF(E14="",SUMIFS($L15:$L$5998,$A15:$A$5998,A14,$C15:$C$5998,C14,$G15:$G$5998,""),IF(G14="",SUMIFS($L15:$L$5998,$A15:$A$5998,A14,$C15:$C$5998,C14,$E15:$E$5998,E14),0)))</f>
        <v>15</v>
      </c>
      <c r="M14" s="27">
        <f t="shared" ref="M14:M16" si="3">K14-L14</f>
        <v>0</v>
      </c>
      <c r="N14" s="56"/>
      <c r="O14" s="71"/>
      <c r="P14" s="28"/>
      <c r="Q14" s="27">
        <f t="shared" ref="Q14:Q16" si="4">IF(C14="",SUMIFS($Q$3:$Q$5546,$A$3:$A$5546,A14,$C$3:$C$5546,"&gt;0",$E$3:$E$5546,""),IF(E14="",SUMIFS($Q$3:$Q$5546,$A$3:$A$5546,A14,$C$3:$C$5546,C14,$E$3:$E$5546,"&gt;0",$G$3:$G$5546,""),IF(G14="",SUMIFS($Q$3:$Q$5546,$A$3:$A$5546,A14,$C$3:$C$5546,C14,$E$3:$E$5546,E14,$G$3:$G$5546,"&gt;0"))))</f>
        <v>15</v>
      </c>
      <c r="R14" s="114"/>
    </row>
    <row r="15" spans="1:18" s="6" customFormat="1" ht="17.25" customHeight="1" x14ac:dyDescent="0.15">
      <c r="A15" s="13">
        <v>2</v>
      </c>
      <c r="B15" s="14" t="s">
        <v>6044</v>
      </c>
      <c r="C15" s="15">
        <v>1</v>
      </c>
      <c r="D15" s="15" t="s">
        <v>6045</v>
      </c>
      <c r="E15" s="16"/>
      <c r="F15" s="15"/>
      <c r="G15" s="16"/>
      <c r="H15" s="15"/>
      <c r="I15" s="16"/>
      <c r="J15" s="16"/>
      <c r="K15" s="17">
        <f>IF(C15="",SUMIFS($K16:$K$5998,$A16:$A$5998,A15,$E16:$E$5998,""),IF(E15="",SUMIFS($K16:$K$5998,$A16:$A$5998,A15,$C16:$C$5998,C15,$G16:$G$5998,""),IF(G15="",SUMIFS($K16:$K$5998,$A16:$A$5998,A15,$C16:$C$5998,C15,$E16:$E$5998,E15),0)))</f>
        <v>15</v>
      </c>
      <c r="L15" s="17">
        <f>IF(C15="",SUMIFS($L16:$L$5998,$A16:$A$5998,A15,$E16:$E$5998,""),IF(E15="",SUMIFS($L16:$L$5998,$A16:$A$5998,A15,$C16:$C$5998,C15,$G16:$G$5998,""),IF(G15="",SUMIFS($L16:$L$5998,$A16:$A$5998,A15,$C16:$C$5998,C15,$E16:$E$5998,E15),0)))</f>
        <v>15</v>
      </c>
      <c r="M15" s="17">
        <f t="shared" si="3"/>
        <v>0</v>
      </c>
      <c r="N15" s="58"/>
      <c r="O15" s="72"/>
      <c r="P15" s="18"/>
      <c r="Q15" s="17">
        <f t="shared" si="4"/>
        <v>15</v>
      </c>
      <c r="R15" s="108"/>
    </row>
    <row r="16" spans="1:18" s="6" customFormat="1" ht="17.25" customHeight="1" x14ac:dyDescent="0.15">
      <c r="A16" s="13">
        <v>2</v>
      </c>
      <c r="B16" s="14" t="s">
        <v>6044</v>
      </c>
      <c r="C16" s="19">
        <v>1</v>
      </c>
      <c r="D16" s="14" t="s">
        <v>6045</v>
      </c>
      <c r="E16" s="20">
        <v>1</v>
      </c>
      <c r="F16" s="21" t="s">
        <v>6046</v>
      </c>
      <c r="G16" s="20"/>
      <c r="H16" s="21"/>
      <c r="I16" s="20"/>
      <c r="J16" s="20"/>
      <c r="K16" s="22">
        <f>IF(C16="",SUMIFS($K17:$K$5998,$A17:$A$5998,A16,$E17:$E$5998,""),IF(E16="",SUMIFS($K17:$K$5998,$A17:$A$5998,A16,$C17:$C$5998,C16,$G17:$G$5998,""),IF(G16="",SUMIFS($K17:$K$5998,$A17:$A$5998,A16,$C17:$C$5998,C16,$E17:$E$5998,E16),0)))</f>
        <v>15</v>
      </c>
      <c r="L16" s="22">
        <f>IF(C16="",SUMIFS($L17:$L$5998,$A17:$A$5998,A16,$E17:$E$5998,""),IF(E16="",SUMIFS($L17:$L$5998,$A17:$A$5998,A16,$C17:$C$5998,C16,$G17:$G$5998,""),IF(G16="",SUMIFS($L17:$L$5998,$A17:$A$5998,A16,$C17:$C$5998,C16,$E17:$E$5998,E16),0)))</f>
        <v>15</v>
      </c>
      <c r="M16" s="22">
        <f t="shared" si="3"/>
        <v>0</v>
      </c>
      <c r="N16" s="77"/>
      <c r="O16" s="23"/>
      <c r="P16" s="60"/>
      <c r="Q16" s="22">
        <f t="shared" si="4"/>
        <v>15</v>
      </c>
      <c r="R16" s="110" t="s">
        <v>862</v>
      </c>
    </row>
    <row r="17" spans="1:18" ht="17.25" customHeight="1" x14ac:dyDescent="0.15">
      <c r="A17" s="30">
        <v>2</v>
      </c>
      <c r="B17" s="31" t="s">
        <v>5115</v>
      </c>
      <c r="C17" s="31">
        <v>1</v>
      </c>
      <c r="D17" s="31" t="s">
        <v>6</v>
      </c>
      <c r="E17" s="31">
        <v>1</v>
      </c>
      <c r="F17" s="31" t="s">
        <v>5691</v>
      </c>
      <c r="G17" s="32">
        <v>1</v>
      </c>
      <c r="H17" s="32" t="s">
        <v>5691</v>
      </c>
      <c r="I17" s="32"/>
      <c r="J17" s="32"/>
      <c r="K17" s="98"/>
      <c r="L17" s="98"/>
      <c r="M17" s="98"/>
      <c r="N17" s="32"/>
      <c r="O17" s="98"/>
      <c r="P17" s="81"/>
      <c r="Q17" s="98"/>
      <c r="R17" s="136" t="s">
        <v>862</v>
      </c>
    </row>
    <row r="18" spans="1:18" ht="17.25" customHeight="1" x14ac:dyDescent="0.15">
      <c r="A18" s="1">
        <v>2</v>
      </c>
      <c r="B18" s="2" t="s">
        <v>5115</v>
      </c>
      <c r="C18" s="2">
        <v>1</v>
      </c>
      <c r="D18" s="2" t="s">
        <v>6</v>
      </c>
      <c r="E18" s="2">
        <v>1</v>
      </c>
      <c r="F18" s="2" t="s">
        <v>5691</v>
      </c>
      <c r="G18" s="31">
        <v>1</v>
      </c>
      <c r="H18" s="31" t="s">
        <v>5691</v>
      </c>
      <c r="I18" s="32">
        <v>1</v>
      </c>
      <c r="J18" s="32" t="s">
        <v>5691</v>
      </c>
      <c r="K18" s="98">
        <v>15</v>
      </c>
      <c r="L18" s="98">
        <v>15</v>
      </c>
      <c r="M18" s="98"/>
      <c r="N18" s="32" t="s">
        <v>6047</v>
      </c>
      <c r="O18" s="98">
        <v>15000</v>
      </c>
      <c r="P18" s="81" t="s">
        <v>6048</v>
      </c>
      <c r="Q18" s="98">
        <v>15</v>
      </c>
      <c r="R18" s="136" t="s">
        <v>862</v>
      </c>
    </row>
    <row r="19" spans="1:18" s="6" customFormat="1" ht="17.25" customHeight="1" x14ac:dyDescent="0.15">
      <c r="A19" s="24">
        <v>3</v>
      </c>
      <c r="B19" s="25" t="s">
        <v>6049</v>
      </c>
      <c r="C19" s="25"/>
      <c r="D19" s="25"/>
      <c r="E19" s="26"/>
      <c r="F19" s="25"/>
      <c r="G19" s="26"/>
      <c r="H19" s="25"/>
      <c r="I19" s="26"/>
      <c r="J19" s="26"/>
      <c r="K19" s="27">
        <f>IF(C19="",SUMIFS($K20:$K$5998,$A20:$A$5998,A19,$E20:$E$5998,""),IF(E19="",SUMIFS($K20:$K$5998,$A20:$A$5998,A19,$C20:$C$5998,C19,$G20:$G$5998,""),IF(G19="",SUMIFS($K20:$K$5998,$A20:$A$5998,A19,$C20:$C$5998,C19,$E20:$E$5998,E19),0)))</f>
        <v>30011</v>
      </c>
      <c r="L19" s="27">
        <f>IF(C19="",SUMIFS($L20:$L$5998,$A20:$A$5998,A19,$E20:$E$5998,""),IF(E19="",SUMIFS($L20:$L$5998,$A20:$A$5998,A19,$C20:$C$5998,C19,$G20:$G$5998,""),IF(G19="",SUMIFS($L20:$L$5998,$A20:$A$5998,A19,$C20:$C$5998,C19,$E20:$E$5998,E19),0)))</f>
        <v>30777</v>
      </c>
      <c r="M19" s="27">
        <f t="shared" ref="M19:M21" si="5">K19-L19</f>
        <v>-766</v>
      </c>
      <c r="N19" s="56"/>
      <c r="O19" s="71"/>
      <c r="P19" s="28"/>
      <c r="Q19" s="27">
        <f t="shared" ref="Q19:Q21" si="6">IF(C19="",SUMIFS($Q$3:$Q$5546,$A$3:$A$5546,A19,$C$3:$C$5546,"&gt;0",$E$3:$E$5546,""),IF(E19="",SUMIFS($Q$3:$Q$5546,$A$3:$A$5546,A19,$C$3:$C$5546,C19,$E$3:$E$5546,"&gt;0",$G$3:$G$5546,""),IF(G19="",SUMIFS($Q$3:$Q$5546,$A$3:$A$5546,A19,$C$3:$C$5546,C19,$E$3:$E$5546,E19,$G$3:$G$5546,"&gt;0"))))</f>
        <v>30011</v>
      </c>
      <c r="R19" s="114"/>
    </row>
    <row r="20" spans="1:18" s="6" customFormat="1" ht="17.25" customHeight="1" x14ac:dyDescent="0.15">
      <c r="A20" s="13">
        <v>3</v>
      </c>
      <c r="B20" s="14" t="s">
        <v>6049</v>
      </c>
      <c r="C20" s="15">
        <v>1</v>
      </c>
      <c r="D20" s="15" t="s">
        <v>6050</v>
      </c>
      <c r="E20" s="16"/>
      <c r="F20" s="15"/>
      <c r="G20" s="16"/>
      <c r="H20" s="15"/>
      <c r="I20" s="16"/>
      <c r="J20" s="16"/>
      <c r="K20" s="17">
        <f>IF(C20="",SUMIFS($K21:$K$5998,$A21:$A$5998,A20,$E21:$E$5998,""),IF(E20="",SUMIFS($K21:$K$5998,$A21:$A$5998,A20,$C21:$C$5998,C20,$G21:$G$5998,""),IF(G20="",SUMIFS($K21:$K$5998,$A21:$A$5998,A20,$C21:$C$5998,C20,$E21:$E$5998,E20),0)))</f>
        <v>30011</v>
      </c>
      <c r="L20" s="17">
        <f>IF(C20="",SUMIFS($L21:$L$5998,$A21:$A$5998,A20,$E21:$E$5998,""),IF(E20="",SUMIFS($L21:$L$5998,$A21:$A$5998,A20,$C21:$C$5998,C20,$G21:$G$5998,""),IF(G20="",SUMIFS($L21:$L$5998,$A21:$A$5998,A20,$C21:$C$5998,C20,$E21:$E$5998,E20),0)))</f>
        <v>30777</v>
      </c>
      <c r="M20" s="17">
        <f t="shared" si="5"/>
        <v>-766</v>
      </c>
      <c r="N20" s="58"/>
      <c r="O20" s="72"/>
      <c r="P20" s="18"/>
      <c r="Q20" s="17">
        <f t="shared" si="6"/>
        <v>30011</v>
      </c>
      <c r="R20" s="108"/>
    </row>
    <row r="21" spans="1:18" s="6" customFormat="1" ht="17.25" customHeight="1" x14ac:dyDescent="0.15">
      <c r="A21" s="13">
        <v>3</v>
      </c>
      <c r="B21" s="14" t="s">
        <v>6049</v>
      </c>
      <c r="C21" s="19">
        <v>1</v>
      </c>
      <c r="D21" s="14" t="s">
        <v>6050</v>
      </c>
      <c r="E21" s="20">
        <v>1</v>
      </c>
      <c r="F21" s="21" t="s">
        <v>6051</v>
      </c>
      <c r="G21" s="20"/>
      <c r="H21" s="21"/>
      <c r="I21" s="20"/>
      <c r="J21" s="20"/>
      <c r="K21" s="22">
        <f>IF(C21="",SUMIFS($K22:$K$5998,$A22:$A$5998,A21,$E22:$E$5998,""),IF(E21="",SUMIFS($K22:$K$5998,$A22:$A$5998,A21,$C22:$C$5998,C21,$G22:$G$5998,""),IF(G21="",SUMIFS($K22:$K$5998,$A22:$A$5998,A21,$C22:$C$5998,C21,$E22:$E$5998,E21),0)))</f>
        <v>30011</v>
      </c>
      <c r="L21" s="22">
        <f>IF(C21="",SUMIFS($L22:$L$5998,$A22:$A$5998,A21,$E22:$E$5998,""),IF(E21="",SUMIFS($L22:$L$5998,$A22:$A$5998,A21,$C22:$C$5998,C21,$G22:$G$5998,""),IF(G21="",SUMIFS($L22:$L$5998,$A22:$A$5998,A21,$C22:$C$5998,C21,$E22:$E$5998,E21),0)))</f>
        <v>30777</v>
      </c>
      <c r="M21" s="22">
        <f t="shared" si="5"/>
        <v>-766</v>
      </c>
      <c r="N21" s="77"/>
      <c r="O21" s="23"/>
      <c r="P21" s="60"/>
      <c r="Q21" s="22">
        <f t="shared" si="6"/>
        <v>30011</v>
      </c>
      <c r="R21" s="110" t="s">
        <v>862</v>
      </c>
    </row>
    <row r="22" spans="1:18" ht="17.25" customHeight="1" x14ac:dyDescent="0.15">
      <c r="A22" s="30">
        <v>3</v>
      </c>
      <c r="B22" s="31" t="s">
        <v>5472</v>
      </c>
      <c r="C22" s="31">
        <v>1</v>
      </c>
      <c r="D22" s="31" t="s">
        <v>5744</v>
      </c>
      <c r="E22" s="31">
        <v>1</v>
      </c>
      <c r="F22" s="31" t="s">
        <v>5743</v>
      </c>
      <c r="G22" s="32">
        <v>1</v>
      </c>
      <c r="H22" s="32" t="s">
        <v>6052</v>
      </c>
      <c r="I22" s="32"/>
      <c r="J22" s="32"/>
      <c r="K22" s="98"/>
      <c r="L22" s="98"/>
      <c r="M22" s="98"/>
      <c r="N22" s="32"/>
      <c r="O22" s="98"/>
      <c r="P22" s="81"/>
      <c r="Q22" s="98"/>
      <c r="R22" s="136" t="s">
        <v>862</v>
      </c>
    </row>
    <row r="23" spans="1:18" ht="17.25" customHeight="1" x14ac:dyDescent="0.15">
      <c r="A23" s="1">
        <v>3</v>
      </c>
      <c r="B23" s="2" t="s">
        <v>5472</v>
      </c>
      <c r="C23" s="2">
        <v>1</v>
      </c>
      <c r="D23" s="2" t="s">
        <v>5744</v>
      </c>
      <c r="E23" s="2">
        <v>1</v>
      </c>
      <c r="F23" s="2" t="s">
        <v>5743</v>
      </c>
      <c r="G23" s="31">
        <v>1</v>
      </c>
      <c r="H23" s="31" t="s">
        <v>6052</v>
      </c>
      <c r="I23" s="32">
        <v>1</v>
      </c>
      <c r="J23" s="32" t="s">
        <v>6052</v>
      </c>
      <c r="K23" s="98">
        <v>2485</v>
      </c>
      <c r="L23" s="98">
        <v>3658</v>
      </c>
      <c r="M23" s="98"/>
      <c r="N23" s="32" t="s">
        <v>6053</v>
      </c>
      <c r="O23" s="98">
        <v>2024000</v>
      </c>
      <c r="P23" s="81" t="s">
        <v>9</v>
      </c>
      <c r="Q23" s="98">
        <v>2024</v>
      </c>
      <c r="R23" s="136" t="s">
        <v>862</v>
      </c>
    </row>
    <row r="24" spans="1:18" ht="17.25" customHeight="1" x14ac:dyDescent="0.15">
      <c r="A24" s="1">
        <v>3</v>
      </c>
      <c r="B24" s="2" t="s">
        <v>5472</v>
      </c>
      <c r="C24" s="2">
        <v>1</v>
      </c>
      <c r="D24" s="2" t="s">
        <v>5744</v>
      </c>
      <c r="E24" s="2">
        <v>1</v>
      </c>
      <c r="F24" s="2" t="s">
        <v>5743</v>
      </c>
      <c r="G24" s="31">
        <v>1</v>
      </c>
      <c r="H24" s="31" t="s">
        <v>6052</v>
      </c>
      <c r="I24" s="2">
        <v>1</v>
      </c>
      <c r="J24" s="2" t="s">
        <v>6052</v>
      </c>
      <c r="K24" s="98"/>
      <c r="L24" s="98"/>
      <c r="M24" s="98"/>
      <c r="N24" s="32" t="s">
        <v>6054</v>
      </c>
      <c r="O24" s="98">
        <v>361000</v>
      </c>
      <c r="P24" s="81" t="s">
        <v>6048</v>
      </c>
      <c r="Q24" s="98">
        <v>361</v>
      </c>
      <c r="R24" s="136" t="s">
        <v>862</v>
      </c>
    </row>
    <row r="25" spans="1:18" ht="17.25" customHeight="1" x14ac:dyDescent="0.15">
      <c r="A25" s="1">
        <v>3</v>
      </c>
      <c r="B25" s="2" t="s">
        <v>5472</v>
      </c>
      <c r="C25" s="2">
        <v>1</v>
      </c>
      <c r="D25" s="2" t="s">
        <v>5744</v>
      </c>
      <c r="E25" s="2">
        <v>1</v>
      </c>
      <c r="F25" s="2" t="s">
        <v>5743</v>
      </c>
      <c r="G25" s="31">
        <v>1</v>
      </c>
      <c r="H25" s="31" t="s">
        <v>6052</v>
      </c>
      <c r="I25" s="2">
        <v>1</v>
      </c>
      <c r="J25" s="2" t="s">
        <v>6052</v>
      </c>
      <c r="K25" s="98"/>
      <c r="L25" s="98"/>
      <c r="M25" s="98"/>
      <c r="N25" s="32" t="s">
        <v>6055</v>
      </c>
      <c r="O25" s="98">
        <v>100000</v>
      </c>
      <c r="P25" s="81" t="s">
        <v>6056</v>
      </c>
      <c r="Q25" s="98">
        <v>100</v>
      </c>
      <c r="R25" s="136" t="s">
        <v>862</v>
      </c>
    </row>
    <row r="26" spans="1:18" ht="17.25" customHeight="1" x14ac:dyDescent="0.15">
      <c r="A26" s="30">
        <v>3</v>
      </c>
      <c r="B26" s="31" t="s">
        <v>5472</v>
      </c>
      <c r="C26" s="31">
        <v>1</v>
      </c>
      <c r="D26" s="31" t="s">
        <v>5744</v>
      </c>
      <c r="E26" s="31">
        <v>1</v>
      </c>
      <c r="F26" s="31" t="s">
        <v>5743</v>
      </c>
      <c r="G26" s="32">
        <v>2</v>
      </c>
      <c r="H26" s="32" t="s">
        <v>6057</v>
      </c>
      <c r="I26" s="32"/>
      <c r="J26" s="32"/>
      <c r="K26" s="98"/>
      <c r="L26" s="98"/>
      <c r="M26" s="98"/>
      <c r="N26" s="32"/>
      <c r="O26" s="98"/>
      <c r="P26" s="81"/>
      <c r="Q26" s="98"/>
      <c r="R26" s="136" t="s">
        <v>862</v>
      </c>
    </row>
    <row r="27" spans="1:18" ht="17.25" customHeight="1" x14ac:dyDescent="0.15">
      <c r="A27" s="1">
        <v>3</v>
      </c>
      <c r="B27" s="2" t="s">
        <v>5472</v>
      </c>
      <c r="C27" s="2">
        <v>1</v>
      </c>
      <c r="D27" s="2" t="s">
        <v>5744</v>
      </c>
      <c r="E27" s="2">
        <v>1</v>
      </c>
      <c r="F27" s="2" t="s">
        <v>5743</v>
      </c>
      <c r="G27" s="31">
        <v>2</v>
      </c>
      <c r="H27" s="31" t="s">
        <v>6057</v>
      </c>
      <c r="I27" s="32">
        <v>1</v>
      </c>
      <c r="J27" s="32" t="s">
        <v>6057</v>
      </c>
      <c r="K27" s="98">
        <v>27526</v>
      </c>
      <c r="L27" s="98">
        <v>27119</v>
      </c>
      <c r="M27" s="98"/>
      <c r="N27" s="32" t="s">
        <v>6058</v>
      </c>
      <c r="O27" s="98">
        <v>27526000</v>
      </c>
      <c r="P27" s="81" t="s">
        <v>6059</v>
      </c>
      <c r="Q27" s="98">
        <v>27526</v>
      </c>
      <c r="R27" s="136" t="s">
        <v>862</v>
      </c>
    </row>
    <row r="28" spans="1:18" ht="17.25" customHeight="1" x14ac:dyDescent="0.15">
      <c r="A28" s="1">
        <v>3</v>
      </c>
      <c r="B28" s="2" t="s">
        <v>5472</v>
      </c>
      <c r="C28" s="2">
        <v>1</v>
      </c>
      <c r="D28" s="2" t="s">
        <v>5744</v>
      </c>
      <c r="E28" s="2">
        <v>1</v>
      </c>
      <c r="F28" s="2" t="s">
        <v>5743</v>
      </c>
      <c r="G28" s="31">
        <v>2</v>
      </c>
      <c r="H28" s="31" t="s">
        <v>6057</v>
      </c>
      <c r="I28" s="2">
        <v>1</v>
      </c>
      <c r="J28" s="2" t="s">
        <v>6057</v>
      </c>
      <c r="K28" s="98"/>
      <c r="L28" s="98"/>
      <c r="M28" s="98"/>
      <c r="N28" s="32" t="s">
        <v>6060</v>
      </c>
      <c r="O28" s="98">
        <v>0</v>
      </c>
      <c r="P28" s="81" t="s">
        <v>6061</v>
      </c>
      <c r="Q28" s="98"/>
      <c r="R28" s="136" t="s">
        <v>862</v>
      </c>
    </row>
    <row r="29" spans="1:18" ht="17.25" customHeight="1" x14ac:dyDescent="0.15">
      <c r="A29" s="1">
        <v>3</v>
      </c>
      <c r="B29" s="2" t="s">
        <v>5472</v>
      </c>
      <c r="C29" s="2">
        <v>1</v>
      </c>
      <c r="D29" s="2" t="s">
        <v>5744</v>
      </c>
      <c r="E29" s="2">
        <v>1</v>
      </c>
      <c r="F29" s="2" t="s">
        <v>5743</v>
      </c>
      <c r="G29" s="31">
        <v>2</v>
      </c>
      <c r="H29" s="31" t="s">
        <v>6057</v>
      </c>
      <c r="I29" s="2">
        <v>1</v>
      </c>
      <c r="J29" s="2" t="s">
        <v>6057</v>
      </c>
      <c r="K29" s="98"/>
      <c r="L29" s="98"/>
      <c r="M29" s="98"/>
      <c r="N29" s="32" t="s">
        <v>6062</v>
      </c>
      <c r="O29" s="98">
        <v>0</v>
      </c>
      <c r="P29" s="81"/>
      <c r="Q29" s="98"/>
      <c r="R29" s="136" t="s">
        <v>862</v>
      </c>
    </row>
    <row r="30" spans="1:18" s="6" customFormat="1" ht="17.25" customHeight="1" x14ac:dyDescent="0.15">
      <c r="A30" s="24">
        <v>4</v>
      </c>
      <c r="B30" s="25" t="s">
        <v>6063</v>
      </c>
      <c r="C30" s="25"/>
      <c r="D30" s="25"/>
      <c r="E30" s="26"/>
      <c r="F30" s="25"/>
      <c r="G30" s="26"/>
      <c r="H30" s="25"/>
      <c r="I30" s="26"/>
      <c r="J30" s="26"/>
      <c r="K30" s="27">
        <f>IF(C30="",SUMIFS($K31:$K$5998,$A31:$A$5998,A30,$E31:$E$5998,""),IF(E30="",SUMIFS($K31:$K$5998,$A31:$A$5998,A30,$C31:$C$5998,C30,$G31:$G$5998,""),IF(G30="",SUMIFS($K31:$K$5998,$A31:$A$5998,A30,$C31:$C$5998,C30,$E31:$E$5998,E30),0)))</f>
        <v>193</v>
      </c>
      <c r="L30" s="27">
        <f>IF(C30="",SUMIFS($L31:$L$5998,$A31:$A$5998,A30,$E31:$E$5998,""),IF(E30="",SUMIFS($L31:$L$5998,$A31:$A$5998,A30,$C31:$C$5998,C30,$G31:$G$5998,""),IF(G30="",SUMIFS($L31:$L$5998,$A31:$A$5998,A30,$C31:$C$5998,C30,$E31:$E$5998,E30),0)))</f>
        <v>213</v>
      </c>
      <c r="M30" s="27">
        <f t="shared" ref="M30:M32" si="7">K30-L30</f>
        <v>-20</v>
      </c>
      <c r="N30" s="56"/>
      <c r="O30" s="71"/>
      <c r="P30" s="28"/>
      <c r="Q30" s="27">
        <f t="shared" ref="Q30:Q32" si="8">IF(C30="",SUMIFS($Q$3:$Q$5546,$A$3:$A$5546,A30,$C$3:$C$5546,"&gt;0",$E$3:$E$5546,""),IF(E30="",SUMIFS($Q$3:$Q$5546,$A$3:$A$5546,A30,$C$3:$C$5546,C30,$E$3:$E$5546,"&gt;0",$G$3:$G$5546,""),IF(G30="",SUMIFS($Q$3:$Q$5546,$A$3:$A$5546,A30,$C$3:$C$5546,C30,$E$3:$E$5546,E30,$G$3:$G$5546,"&gt;0"))))</f>
        <v>0</v>
      </c>
      <c r="R30" s="114"/>
    </row>
    <row r="31" spans="1:18" s="6" customFormat="1" ht="17.25" customHeight="1" x14ac:dyDescent="0.15">
      <c r="A31" s="13">
        <v>4</v>
      </c>
      <c r="B31" s="14" t="s">
        <v>6063</v>
      </c>
      <c r="C31" s="15">
        <v>1</v>
      </c>
      <c r="D31" s="15" t="s">
        <v>6063</v>
      </c>
      <c r="E31" s="16"/>
      <c r="F31" s="15"/>
      <c r="G31" s="16"/>
      <c r="H31" s="15"/>
      <c r="I31" s="16"/>
      <c r="J31" s="16"/>
      <c r="K31" s="17">
        <f>IF(C31="",SUMIFS($K32:$K$5998,$A32:$A$5998,A31,$E32:$E$5998,""),IF(E31="",SUMIFS($K32:$K$5998,$A32:$A$5998,A31,$C32:$C$5998,C31,$G32:$G$5998,""),IF(G31="",SUMIFS($K32:$K$5998,$A32:$A$5998,A31,$C32:$C$5998,C31,$E32:$E$5998,E31),0)))</f>
        <v>193</v>
      </c>
      <c r="L31" s="17">
        <f>IF(C31="",SUMIFS($L32:$L$5998,$A32:$A$5998,A31,$E32:$E$5998,""),IF(E31="",SUMIFS($L32:$L$5998,$A32:$A$5998,A31,$C32:$C$5998,C31,$G32:$G$5998,""),IF(G31="",SUMIFS($L32:$L$5998,$A32:$A$5998,A31,$C32:$C$5998,C31,$E32:$E$5998,E31),0)))</f>
        <v>213</v>
      </c>
      <c r="M31" s="17">
        <f t="shared" si="7"/>
        <v>-20</v>
      </c>
      <c r="N31" s="58"/>
      <c r="O31" s="72"/>
      <c r="P31" s="18"/>
      <c r="Q31" s="17">
        <f t="shared" si="8"/>
        <v>0</v>
      </c>
      <c r="R31" s="108"/>
    </row>
    <row r="32" spans="1:18" s="6" customFormat="1" ht="17.25" customHeight="1" x14ac:dyDescent="0.15">
      <c r="A32" s="13">
        <v>4</v>
      </c>
      <c r="B32" s="14" t="s">
        <v>6063</v>
      </c>
      <c r="C32" s="19">
        <v>1</v>
      </c>
      <c r="D32" s="14" t="s">
        <v>6063</v>
      </c>
      <c r="E32" s="20">
        <v>1</v>
      </c>
      <c r="F32" s="21" t="s">
        <v>6063</v>
      </c>
      <c r="G32" s="20"/>
      <c r="H32" s="21"/>
      <c r="I32" s="20"/>
      <c r="J32" s="20"/>
      <c r="K32" s="22">
        <f>IF(C32="",SUMIFS($K33:$K$5998,$A33:$A$5998,A32,$E33:$E$5998,""),IF(E32="",SUMIFS($K33:$K$5998,$A33:$A$5998,A32,$C33:$C$5998,C32,$G33:$G$5998,""),IF(G32="",SUMIFS($K33:$K$5998,$A33:$A$5998,A32,$C33:$C$5998,C32,$E33:$E$5998,E32),0)))</f>
        <v>193</v>
      </c>
      <c r="L32" s="22">
        <f>IF(C32="",SUMIFS($L33:$L$5998,$A33:$A$5998,A32,$E33:$E$5998,""),IF(E32="",SUMIFS($L33:$L$5998,$A33:$A$5998,A32,$C33:$C$5998,C32,$G33:$G$5998,""),IF(G32="",SUMIFS($L33:$L$5998,$A33:$A$5998,A32,$C33:$C$5998,C32,$E33:$E$5998,E32),0)))</f>
        <v>213</v>
      </c>
      <c r="M32" s="22">
        <f t="shared" si="7"/>
        <v>-20</v>
      </c>
      <c r="N32" s="77"/>
      <c r="O32" s="23"/>
      <c r="P32" s="60"/>
      <c r="Q32" s="22">
        <f t="shared" si="8"/>
        <v>0</v>
      </c>
      <c r="R32" s="110" t="s">
        <v>862</v>
      </c>
    </row>
    <row r="33" spans="1:18" ht="17.25" customHeight="1" x14ac:dyDescent="0.15">
      <c r="A33" s="30">
        <v>4</v>
      </c>
      <c r="B33" s="31" t="s">
        <v>5494</v>
      </c>
      <c r="C33" s="31">
        <v>1</v>
      </c>
      <c r="D33" s="31" t="s">
        <v>5494</v>
      </c>
      <c r="E33" s="31">
        <v>1</v>
      </c>
      <c r="F33" s="31" t="s">
        <v>5494</v>
      </c>
      <c r="G33" s="32">
        <v>1</v>
      </c>
      <c r="H33" s="32" t="s">
        <v>5494</v>
      </c>
      <c r="I33" s="32"/>
      <c r="J33" s="32"/>
      <c r="K33" s="98"/>
      <c r="L33" s="98"/>
      <c r="M33" s="98"/>
      <c r="N33" s="32"/>
      <c r="O33" s="98"/>
      <c r="P33" s="81"/>
      <c r="Q33" s="98"/>
      <c r="R33" s="136" t="s">
        <v>862</v>
      </c>
    </row>
    <row r="34" spans="1:18" ht="17.25" customHeight="1" x14ac:dyDescent="0.15">
      <c r="A34" s="1">
        <v>4</v>
      </c>
      <c r="B34" s="2" t="s">
        <v>5494</v>
      </c>
      <c r="C34" s="2">
        <v>1</v>
      </c>
      <c r="D34" s="2" t="s">
        <v>5494</v>
      </c>
      <c r="E34" s="2">
        <v>1</v>
      </c>
      <c r="F34" s="2" t="s">
        <v>5494</v>
      </c>
      <c r="G34" s="31">
        <v>1</v>
      </c>
      <c r="H34" s="31" t="s">
        <v>5494</v>
      </c>
      <c r="I34" s="32">
        <v>1</v>
      </c>
      <c r="J34" s="32" t="s">
        <v>5495</v>
      </c>
      <c r="K34" s="98">
        <v>193</v>
      </c>
      <c r="L34" s="98">
        <v>213</v>
      </c>
      <c r="M34" s="98"/>
      <c r="N34" s="32" t="s">
        <v>6064</v>
      </c>
      <c r="O34" s="98">
        <v>193570</v>
      </c>
      <c r="P34" s="81"/>
      <c r="Q34" s="98"/>
      <c r="R34" s="136" t="s">
        <v>862</v>
      </c>
    </row>
    <row r="35" spans="1:18" s="6" customFormat="1" ht="17.25" customHeight="1" x14ac:dyDescent="0.15">
      <c r="A35" s="24">
        <v>5</v>
      </c>
      <c r="B35" s="25" t="s">
        <v>6065</v>
      </c>
      <c r="C35" s="25"/>
      <c r="D35" s="25"/>
      <c r="E35" s="26"/>
      <c r="F35" s="25"/>
      <c r="G35" s="26"/>
      <c r="H35" s="25"/>
      <c r="I35" s="26"/>
      <c r="J35" s="26"/>
      <c r="K35" s="27">
        <f>IF(C35="",SUMIFS($K36:$K$5998,$A36:$A$5998,A35,$E36:$E$5998,""),IF(E35="",SUMIFS($K36:$K$5998,$A36:$A$5998,A35,$C36:$C$5998,C35,$G36:$G$5998,""),IF(G35="",SUMIFS($K36:$K$5998,$A36:$A$5998,A35,$C36:$C$5998,C35,$E36:$E$5998,E35),0)))</f>
        <v>3</v>
      </c>
      <c r="L35" s="27">
        <f>IF(C35="",SUMIFS($L36:$L$5998,$A36:$A$5998,A35,$E36:$E$5998,""),IF(E35="",SUMIFS($L36:$L$5998,$A36:$A$5998,A35,$C36:$C$5998,C35,$G36:$G$5998,""),IF(G35="",SUMIFS($L36:$L$5998,$A36:$A$5998,A35,$C36:$C$5998,C35,$E36:$E$5998,E35),0)))</f>
        <v>3</v>
      </c>
      <c r="M35" s="27">
        <f t="shared" ref="M35:M37" si="9">K35-L35</f>
        <v>0</v>
      </c>
      <c r="N35" s="56"/>
      <c r="O35" s="71"/>
      <c r="P35" s="28"/>
      <c r="Q35" s="27">
        <f t="shared" ref="Q35:Q37" si="10">IF(C35="",SUMIFS($Q$3:$Q$5546,$A$3:$A$5546,A35,$C$3:$C$5546,"&gt;0",$E$3:$E$5546,""),IF(E35="",SUMIFS($Q$3:$Q$5546,$A$3:$A$5546,A35,$C$3:$C$5546,C35,$E$3:$E$5546,"&gt;0",$G$3:$G$5546,""),IF(G35="",SUMIFS($Q$3:$Q$5546,$A$3:$A$5546,A35,$C$3:$C$5546,C35,$E$3:$E$5546,E35,$G$3:$G$5546,"&gt;0"))))</f>
        <v>1</v>
      </c>
      <c r="R35" s="114"/>
    </row>
    <row r="36" spans="1:18" s="6" customFormat="1" ht="17.25" customHeight="1" x14ac:dyDescent="0.15">
      <c r="A36" s="13">
        <v>5</v>
      </c>
      <c r="B36" s="14" t="s">
        <v>6065</v>
      </c>
      <c r="C36" s="15">
        <v>1</v>
      </c>
      <c r="D36" s="15" t="s">
        <v>6066</v>
      </c>
      <c r="E36" s="16"/>
      <c r="F36" s="15"/>
      <c r="G36" s="16"/>
      <c r="H36" s="15"/>
      <c r="I36" s="16"/>
      <c r="J36" s="16"/>
      <c r="K36" s="17">
        <f>IF(C36="",SUMIFS($K37:$K$5998,$A37:$A$5998,A36,$E37:$E$5998,""),IF(E36="",SUMIFS($K37:$K$5998,$A37:$A$5998,A36,$C37:$C$5998,C36,$G37:$G$5998,""),IF(G36="",SUMIFS($K37:$K$5998,$A37:$A$5998,A36,$C37:$C$5998,C36,$E37:$E$5998,E36),0)))</f>
        <v>1</v>
      </c>
      <c r="L36" s="17">
        <f>IF(C36="",SUMIFS($L37:$L$5998,$A37:$A$5998,A36,$E37:$E$5998,""),IF(E36="",SUMIFS($L37:$L$5998,$A37:$A$5998,A36,$C37:$C$5998,C36,$G37:$G$5998,""),IF(G36="",SUMIFS($L37:$L$5998,$A37:$A$5998,A36,$C37:$C$5998,C36,$E37:$E$5998,E36),0)))</f>
        <v>1</v>
      </c>
      <c r="M36" s="17">
        <f t="shared" si="9"/>
        <v>0</v>
      </c>
      <c r="N36" s="58"/>
      <c r="O36" s="72"/>
      <c r="P36" s="18"/>
      <c r="Q36" s="17">
        <f t="shared" si="10"/>
        <v>0</v>
      </c>
      <c r="R36" s="108"/>
    </row>
    <row r="37" spans="1:18" s="6" customFormat="1" ht="17.25" customHeight="1" x14ac:dyDescent="0.15">
      <c r="A37" s="13">
        <v>5</v>
      </c>
      <c r="B37" s="14" t="s">
        <v>6065</v>
      </c>
      <c r="C37" s="19">
        <v>1</v>
      </c>
      <c r="D37" s="14" t="s">
        <v>6066</v>
      </c>
      <c r="E37" s="20">
        <v>1</v>
      </c>
      <c r="F37" s="21" t="s">
        <v>6023</v>
      </c>
      <c r="G37" s="20"/>
      <c r="H37" s="21"/>
      <c r="I37" s="20"/>
      <c r="J37" s="20"/>
      <c r="K37" s="22">
        <f>IF(C37="",SUMIFS($K38:$K$5998,$A38:$A$5998,A37,$E38:$E$5998,""),IF(E37="",SUMIFS($K38:$K$5998,$A38:$A$5998,A37,$C38:$C$5998,C37,$G38:$G$5998,""),IF(G37="",SUMIFS($K38:$K$5998,$A38:$A$5998,A37,$C38:$C$5998,C37,$E38:$E$5998,E37),0)))</f>
        <v>1</v>
      </c>
      <c r="L37" s="22">
        <f>IF(C37="",SUMIFS($L38:$L$5998,$A38:$A$5998,A37,$E38:$E$5998,""),IF(E37="",SUMIFS($L38:$L$5998,$A38:$A$5998,A37,$C38:$C$5998,C37,$G38:$G$5998,""),IF(G37="",SUMIFS($L38:$L$5998,$A38:$A$5998,A37,$C38:$C$5998,C37,$E38:$E$5998,E37),0)))</f>
        <v>1</v>
      </c>
      <c r="M37" s="22">
        <f t="shared" si="9"/>
        <v>0</v>
      </c>
      <c r="N37" s="77"/>
      <c r="O37" s="23"/>
      <c r="P37" s="60"/>
      <c r="Q37" s="22">
        <f t="shared" si="10"/>
        <v>0</v>
      </c>
      <c r="R37" s="110" t="s">
        <v>862</v>
      </c>
    </row>
    <row r="38" spans="1:18" ht="17.25" customHeight="1" x14ac:dyDescent="0.15">
      <c r="A38" s="30">
        <v>5</v>
      </c>
      <c r="B38" s="31" t="s">
        <v>5501</v>
      </c>
      <c r="C38" s="31">
        <v>1</v>
      </c>
      <c r="D38" s="31" t="s">
        <v>6067</v>
      </c>
      <c r="E38" s="31">
        <v>1</v>
      </c>
      <c r="F38" s="31" t="s">
        <v>5503</v>
      </c>
      <c r="G38" s="32">
        <v>1</v>
      </c>
      <c r="H38" s="32" t="s">
        <v>5503</v>
      </c>
      <c r="I38" s="32"/>
      <c r="J38" s="32"/>
      <c r="K38" s="98"/>
      <c r="L38" s="98"/>
      <c r="M38" s="98"/>
      <c r="N38" s="32"/>
      <c r="O38" s="98"/>
      <c r="P38" s="81"/>
      <c r="Q38" s="98"/>
      <c r="R38" s="136" t="s">
        <v>862</v>
      </c>
    </row>
    <row r="39" spans="1:18" ht="17.25" customHeight="1" x14ac:dyDescent="0.15">
      <c r="A39" s="1">
        <v>5</v>
      </c>
      <c r="B39" s="2" t="s">
        <v>5501</v>
      </c>
      <c r="C39" s="2">
        <v>1</v>
      </c>
      <c r="D39" s="2" t="s">
        <v>6067</v>
      </c>
      <c r="E39" s="2">
        <v>1</v>
      </c>
      <c r="F39" s="2" t="s">
        <v>5503</v>
      </c>
      <c r="G39" s="31">
        <v>1</v>
      </c>
      <c r="H39" s="31" t="s">
        <v>5503</v>
      </c>
      <c r="I39" s="32">
        <v>1</v>
      </c>
      <c r="J39" s="32" t="s">
        <v>6068</v>
      </c>
      <c r="K39" s="98">
        <v>1</v>
      </c>
      <c r="L39" s="98">
        <v>1</v>
      </c>
      <c r="M39" s="98"/>
      <c r="N39" s="32" t="s">
        <v>59</v>
      </c>
      <c r="O39" s="98">
        <v>1000</v>
      </c>
      <c r="P39" s="81"/>
      <c r="Q39" s="98"/>
      <c r="R39" s="136" t="s">
        <v>862</v>
      </c>
    </row>
    <row r="40" spans="1:18" s="6" customFormat="1" ht="17.25" customHeight="1" x14ac:dyDescent="0.15">
      <c r="A40" s="13">
        <v>5</v>
      </c>
      <c r="B40" s="14" t="s">
        <v>6065</v>
      </c>
      <c r="C40" s="15">
        <v>2</v>
      </c>
      <c r="D40" s="15" t="s">
        <v>6069</v>
      </c>
      <c r="E40" s="16"/>
      <c r="F40" s="15"/>
      <c r="G40" s="16"/>
      <c r="H40" s="15"/>
      <c r="I40" s="16"/>
      <c r="J40" s="16"/>
      <c r="K40" s="17">
        <f>IF(C40="",SUMIFS($K41:$K$5998,$A41:$A$5998,A40,$E41:$E$5998,""),IF(E40="",SUMIFS($K41:$K$5998,$A41:$A$5998,A40,$C41:$C$5998,C40,$G41:$G$5998,""),IF(G40="",SUMIFS($K41:$K$5998,$A41:$A$5998,A40,$C41:$C$5998,C40,$E41:$E$5998,E40),0)))</f>
        <v>1</v>
      </c>
      <c r="L40" s="17">
        <f>IF(C40="",SUMIFS($L41:$L$5998,$A41:$A$5998,A40,$E41:$E$5998,""),IF(E40="",SUMIFS($L41:$L$5998,$A41:$A$5998,A40,$C41:$C$5998,C40,$G41:$G$5998,""),IF(G40="",SUMIFS($L41:$L$5998,$A41:$A$5998,A40,$C41:$C$5998,C40,$E41:$E$5998,E40),0)))</f>
        <v>1</v>
      </c>
      <c r="M40" s="17">
        <f t="shared" ref="M40:M41" si="11">K40-L40</f>
        <v>0</v>
      </c>
      <c r="N40" s="58"/>
      <c r="O40" s="72"/>
      <c r="P40" s="18"/>
      <c r="Q40" s="17">
        <f t="shared" ref="Q40:Q41" si="12">IF(C40="",SUMIFS($Q$3:$Q$5546,$A$3:$A$5546,A40,$C$3:$C$5546,"&gt;0",$E$3:$E$5546,""),IF(E40="",SUMIFS($Q$3:$Q$5546,$A$3:$A$5546,A40,$C$3:$C$5546,C40,$E$3:$E$5546,"&gt;0",$G$3:$G$5546,""),IF(G40="",SUMIFS($Q$3:$Q$5546,$A$3:$A$5546,A40,$C$3:$C$5546,C40,$E$3:$E$5546,E40,$G$3:$G$5546,"&gt;0"))))</f>
        <v>0</v>
      </c>
      <c r="R40" s="108"/>
    </row>
    <row r="41" spans="1:18" s="6" customFormat="1" ht="17.25" customHeight="1" x14ac:dyDescent="0.15">
      <c r="A41" s="13">
        <v>5</v>
      </c>
      <c r="B41" s="14" t="s">
        <v>6065</v>
      </c>
      <c r="C41" s="19">
        <v>2</v>
      </c>
      <c r="D41" s="14" t="s">
        <v>6069</v>
      </c>
      <c r="E41" s="20">
        <v>1</v>
      </c>
      <c r="F41" s="21" t="s">
        <v>6069</v>
      </c>
      <c r="G41" s="20"/>
      <c r="H41" s="21"/>
      <c r="I41" s="20"/>
      <c r="J41" s="20"/>
      <c r="K41" s="22">
        <f>IF(C41="",SUMIFS($K42:$K$5998,$A42:$A$5998,A41,$E42:$E$5998,""),IF(E41="",SUMIFS($K42:$K$5998,$A42:$A$5998,A41,$C42:$C$5998,C41,$G42:$G$5998,""),IF(G41="",SUMIFS($K42:$K$5998,$A42:$A$5998,A41,$C42:$C$5998,C41,$E42:$E$5998,E41),0)))</f>
        <v>1</v>
      </c>
      <c r="L41" s="22">
        <f>IF(C41="",SUMIFS($L42:$L$5998,$A42:$A$5998,A41,$E42:$E$5998,""),IF(E41="",SUMIFS($L42:$L$5998,$A42:$A$5998,A41,$C42:$C$5998,C41,$G42:$G$5998,""),IF(G41="",SUMIFS($L42:$L$5998,$A42:$A$5998,A41,$C42:$C$5998,C41,$E42:$E$5998,E41),0)))</f>
        <v>1</v>
      </c>
      <c r="M41" s="22">
        <f t="shared" si="11"/>
        <v>0</v>
      </c>
      <c r="N41" s="77"/>
      <c r="O41" s="23"/>
      <c r="P41" s="60"/>
      <c r="Q41" s="22">
        <f t="shared" si="12"/>
        <v>0</v>
      </c>
      <c r="R41" s="110" t="s">
        <v>862</v>
      </c>
    </row>
    <row r="42" spans="1:18" ht="17.25" customHeight="1" x14ac:dyDescent="0.15">
      <c r="A42" s="30">
        <v>5</v>
      </c>
      <c r="B42" s="31" t="s">
        <v>5501</v>
      </c>
      <c r="C42" s="31">
        <v>2</v>
      </c>
      <c r="D42" s="31" t="s">
        <v>5505</v>
      </c>
      <c r="E42" s="31">
        <v>1</v>
      </c>
      <c r="F42" s="31" t="s">
        <v>5505</v>
      </c>
      <c r="G42" s="32">
        <v>1</v>
      </c>
      <c r="H42" s="32" t="s">
        <v>5505</v>
      </c>
      <c r="I42" s="32"/>
      <c r="J42" s="32"/>
      <c r="K42" s="98"/>
      <c r="L42" s="98"/>
      <c r="M42" s="98"/>
      <c r="N42" s="32"/>
      <c r="O42" s="98"/>
      <c r="P42" s="81"/>
      <c r="Q42" s="98"/>
      <c r="R42" s="136" t="s">
        <v>862</v>
      </c>
    </row>
    <row r="43" spans="1:18" ht="17.25" customHeight="1" x14ac:dyDescent="0.15">
      <c r="A43" s="1">
        <v>5</v>
      </c>
      <c r="B43" s="2" t="s">
        <v>5501</v>
      </c>
      <c r="C43" s="2">
        <v>2</v>
      </c>
      <c r="D43" s="2" t="s">
        <v>5505</v>
      </c>
      <c r="E43" s="2">
        <v>1</v>
      </c>
      <c r="F43" s="2" t="s">
        <v>5505</v>
      </c>
      <c r="G43" s="31">
        <v>1</v>
      </c>
      <c r="H43" s="31" t="s">
        <v>5505</v>
      </c>
      <c r="I43" s="32">
        <v>1</v>
      </c>
      <c r="J43" s="32" t="s">
        <v>5505</v>
      </c>
      <c r="K43" s="98">
        <v>1</v>
      </c>
      <c r="L43" s="98">
        <v>1</v>
      </c>
      <c r="M43" s="98"/>
      <c r="N43" s="32" t="s">
        <v>59</v>
      </c>
      <c r="O43" s="98">
        <v>1000</v>
      </c>
      <c r="P43" s="81"/>
      <c r="Q43" s="98"/>
      <c r="R43" s="136" t="s">
        <v>862</v>
      </c>
    </row>
    <row r="44" spans="1:18" s="6" customFormat="1" ht="17.25" customHeight="1" x14ac:dyDescent="0.15">
      <c r="A44" s="13">
        <v>5</v>
      </c>
      <c r="B44" s="14" t="s">
        <v>6065</v>
      </c>
      <c r="C44" s="15">
        <v>3</v>
      </c>
      <c r="D44" s="15" t="s">
        <v>6070</v>
      </c>
      <c r="E44" s="16"/>
      <c r="F44" s="15"/>
      <c r="G44" s="16"/>
      <c r="H44" s="15"/>
      <c r="I44" s="16"/>
      <c r="J44" s="16"/>
      <c r="K44" s="17">
        <f>IF(C44="",SUMIFS($K45:$K$5998,$A45:$A$5998,A44,$E45:$E$5998,""),IF(E44="",SUMIFS($K45:$K$5998,$A45:$A$5998,A44,$C45:$C$5998,C44,$G45:$G$5998,""),IF(G44="",SUMIFS($K45:$K$5998,$A45:$A$5998,A44,$C45:$C$5998,C44,$E45:$E$5998,E44),0)))</f>
        <v>1</v>
      </c>
      <c r="L44" s="17">
        <f>IF(C44="",SUMIFS($L45:$L$5998,$A45:$A$5998,A44,$E45:$E$5998,""),IF(E44="",SUMIFS($L45:$L$5998,$A45:$A$5998,A44,$C45:$C$5998,C44,$G45:$G$5998,""),IF(G44="",SUMIFS($L45:$L$5998,$A45:$A$5998,A44,$C45:$C$5998,C44,$E45:$E$5998,E44),0)))</f>
        <v>1</v>
      </c>
      <c r="M44" s="17">
        <f t="shared" ref="M44:M45" si="13">K44-L44</f>
        <v>0</v>
      </c>
      <c r="N44" s="58"/>
      <c r="O44" s="72"/>
      <c r="P44" s="18"/>
      <c r="Q44" s="17">
        <f t="shared" ref="Q44:Q45" si="14">IF(C44="",SUMIFS($Q$3:$Q$5546,$A$3:$A$5546,A44,$C$3:$C$5546,"&gt;0",$E$3:$E$5546,""),IF(E44="",SUMIFS($Q$3:$Q$5546,$A$3:$A$5546,A44,$C$3:$C$5546,C44,$E$3:$E$5546,"&gt;0",$G$3:$G$5546,""),IF(G44="",SUMIFS($Q$3:$Q$5546,$A$3:$A$5546,A44,$C$3:$C$5546,C44,$E$3:$E$5546,E44,$G$3:$G$5546,"&gt;0"))))</f>
        <v>1</v>
      </c>
      <c r="R44" s="108"/>
    </row>
    <row r="45" spans="1:18" s="6" customFormat="1" ht="17.25" customHeight="1" x14ac:dyDescent="0.15">
      <c r="A45" s="13">
        <v>5</v>
      </c>
      <c r="B45" s="14" t="s">
        <v>6065</v>
      </c>
      <c r="C45" s="19">
        <v>3</v>
      </c>
      <c r="D45" s="14" t="s">
        <v>6070</v>
      </c>
      <c r="E45" s="20">
        <v>1</v>
      </c>
      <c r="F45" s="21" t="s">
        <v>6070</v>
      </c>
      <c r="G45" s="20"/>
      <c r="H45" s="21"/>
      <c r="I45" s="20"/>
      <c r="J45" s="20"/>
      <c r="K45" s="22">
        <f>IF(C45="",SUMIFS($K46:$K$5998,$A46:$A$5998,A45,$E46:$E$5998,""),IF(E45="",SUMIFS($K46:$K$5998,$A46:$A$5998,A45,$C46:$C$5998,C45,$G46:$G$5998,""),IF(G45="",SUMIFS($K46:$K$5998,$A46:$A$5998,A45,$C46:$C$5998,C45,$E46:$E$5998,E45),0)))</f>
        <v>1</v>
      </c>
      <c r="L45" s="22">
        <f>IF(C45="",SUMIFS($L46:$L$5998,$A46:$A$5998,A45,$E46:$E$5998,""),IF(E45="",SUMIFS($L46:$L$5998,$A46:$A$5998,A45,$C46:$C$5998,C45,$G46:$G$5998,""),IF(G45="",SUMIFS($L46:$L$5998,$A46:$A$5998,A45,$C46:$C$5998,C45,$E46:$E$5998,E45),0)))</f>
        <v>1</v>
      </c>
      <c r="M45" s="22">
        <f t="shared" si="13"/>
        <v>0</v>
      </c>
      <c r="N45" s="77"/>
      <c r="O45" s="23"/>
      <c r="P45" s="60"/>
      <c r="Q45" s="22">
        <f t="shared" si="14"/>
        <v>1</v>
      </c>
      <c r="R45" s="110" t="s">
        <v>862</v>
      </c>
    </row>
    <row r="46" spans="1:18" ht="17.25" customHeight="1" x14ac:dyDescent="0.15">
      <c r="A46" s="30">
        <v>5</v>
      </c>
      <c r="B46" s="31" t="s">
        <v>5501</v>
      </c>
      <c r="C46" s="31">
        <v>3</v>
      </c>
      <c r="D46" s="31" t="s">
        <v>8</v>
      </c>
      <c r="E46" s="31">
        <v>1</v>
      </c>
      <c r="F46" s="31" t="s">
        <v>8</v>
      </c>
      <c r="G46" s="32">
        <v>1</v>
      </c>
      <c r="H46" s="32" t="s">
        <v>8</v>
      </c>
      <c r="I46" s="32"/>
      <c r="J46" s="32"/>
      <c r="K46" s="98"/>
      <c r="L46" s="98"/>
      <c r="M46" s="98"/>
      <c r="N46" s="32"/>
      <c r="O46" s="98"/>
      <c r="P46" s="81"/>
      <c r="Q46" s="98"/>
      <c r="R46" s="136" t="s">
        <v>862</v>
      </c>
    </row>
    <row r="47" spans="1:18" ht="17.25" customHeight="1" x14ac:dyDescent="0.15">
      <c r="A47" s="1">
        <v>5</v>
      </c>
      <c r="B47" s="2" t="s">
        <v>5501</v>
      </c>
      <c r="C47" s="2">
        <v>3</v>
      </c>
      <c r="D47" s="2" t="s">
        <v>8</v>
      </c>
      <c r="E47" s="2">
        <v>1</v>
      </c>
      <c r="F47" s="2" t="s">
        <v>8</v>
      </c>
      <c r="G47" s="31">
        <v>1</v>
      </c>
      <c r="H47" s="31" t="s">
        <v>8</v>
      </c>
      <c r="I47" s="32">
        <v>1</v>
      </c>
      <c r="J47" s="32" t="s">
        <v>8</v>
      </c>
      <c r="K47" s="98">
        <v>1</v>
      </c>
      <c r="L47" s="98">
        <v>1</v>
      </c>
      <c r="M47" s="98"/>
      <c r="N47" s="32" t="s">
        <v>59</v>
      </c>
      <c r="O47" s="98">
        <v>1000</v>
      </c>
      <c r="P47" s="81" t="s">
        <v>9</v>
      </c>
      <c r="Q47" s="98">
        <v>1</v>
      </c>
      <c r="R47" s="136" t="s">
        <v>862</v>
      </c>
    </row>
    <row r="48" spans="1:18" s="6" customFormat="1" ht="18" customHeight="1" x14ac:dyDescent="0.15">
      <c r="A48" s="762" t="s">
        <v>6071</v>
      </c>
      <c r="B48" s="763"/>
      <c r="C48" s="763"/>
      <c r="D48" s="763"/>
      <c r="E48" s="763"/>
      <c r="F48" s="763"/>
      <c r="G48" s="763"/>
      <c r="H48" s="763"/>
      <c r="I48" s="763"/>
      <c r="J48" s="763"/>
      <c r="K48" s="168">
        <f>SUMIFS(K3:K47,$C$3:$C$47,"")</f>
        <v>82005</v>
      </c>
      <c r="L48" s="168">
        <f t="shared" ref="L48:M48" si="15">SUMIFS(L3:L47,$C$3:$C$47,"")</f>
        <v>84907</v>
      </c>
      <c r="M48" s="168">
        <f t="shared" si="15"/>
        <v>-2902</v>
      </c>
      <c r="N48" s="169"/>
      <c r="O48" s="168"/>
      <c r="P48" s="170"/>
      <c r="Q48" s="168">
        <f>SUMIFS(Q3:Q47,$C$3:$C$47,"")</f>
        <v>30027</v>
      </c>
      <c r="R48" s="171"/>
    </row>
  </sheetData>
  <autoFilter ref="A2:R48"/>
  <mergeCells count="2">
    <mergeCell ref="Q1:R1"/>
    <mergeCell ref="A48:J48"/>
  </mergeCells>
  <phoneticPr fontId="18"/>
  <conditionalFormatting sqref="O2">
    <cfRule type="cellIs" dxfId="294" priority="30" operator="equal">
      <formula>0</formula>
    </cfRule>
  </conditionalFormatting>
  <conditionalFormatting sqref="O3:O5">
    <cfRule type="cellIs" dxfId="293" priority="29" operator="equal">
      <formula>0</formula>
    </cfRule>
  </conditionalFormatting>
  <conditionalFormatting sqref="E3:E4 F3:F5">
    <cfRule type="expression" dxfId="292" priority="28">
      <formula>$G3=""</formula>
    </cfRule>
  </conditionalFormatting>
  <conditionalFormatting sqref="G3:H5">
    <cfRule type="expression" dxfId="291" priority="27">
      <formula>$I3=""</formula>
    </cfRule>
  </conditionalFormatting>
  <conditionalFormatting sqref="I3:J5">
    <cfRule type="expression" dxfId="290" priority="26">
      <formula>$K3=""</formula>
    </cfRule>
  </conditionalFormatting>
  <conditionalFormatting sqref="C3 A3:A5 C5 R3:R5">
    <cfRule type="expression" dxfId="289" priority="25">
      <formula>$G3=""</formula>
    </cfRule>
  </conditionalFormatting>
  <conditionalFormatting sqref="B3:B5">
    <cfRule type="expression" dxfId="288" priority="24">
      <formula>$C3=""</formula>
    </cfRule>
  </conditionalFormatting>
  <conditionalFormatting sqref="D3:D5">
    <cfRule type="expression" dxfId="287" priority="23">
      <formula>$E3=""</formula>
    </cfRule>
  </conditionalFormatting>
  <conditionalFormatting sqref="O35 O30 O19 O14">
    <cfRule type="cellIs" dxfId="286" priority="22" operator="equal">
      <formula>0</formula>
    </cfRule>
  </conditionalFormatting>
  <conditionalFormatting sqref="E35:F35 E30:F30 E19:F19 E14:F14">
    <cfRule type="expression" dxfId="285" priority="21">
      <formula>$G14=""</formula>
    </cfRule>
  </conditionalFormatting>
  <conditionalFormatting sqref="G35:H35 G30:H30 G19:H19 G14:H14">
    <cfRule type="expression" dxfId="284" priority="20">
      <formula>$I14=""</formula>
    </cfRule>
  </conditionalFormatting>
  <conditionalFormatting sqref="I35:J35 I30:J30 I19:J19 I14:J14">
    <cfRule type="expression" dxfId="283" priority="19">
      <formula>$K14=""</formula>
    </cfRule>
  </conditionalFormatting>
  <conditionalFormatting sqref="C35 A35 R35 C30 A30 R30 C19 A19 R19 C14 A14 R14">
    <cfRule type="expression" dxfId="282" priority="18">
      <formula>$G14=""</formula>
    </cfRule>
  </conditionalFormatting>
  <conditionalFormatting sqref="B35 B30 B19 B14">
    <cfRule type="expression" dxfId="281" priority="17">
      <formula>$C14=""</formula>
    </cfRule>
  </conditionalFormatting>
  <conditionalFormatting sqref="D35 D30 D19 D14">
    <cfRule type="expression" dxfId="280" priority="16">
      <formula>$E14=""</formula>
    </cfRule>
  </conditionalFormatting>
  <conditionalFormatting sqref="O44 O40 O36 O31 O20 O15">
    <cfRule type="cellIs" dxfId="279" priority="15" operator="equal">
      <formula>0</formula>
    </cfRule>
  </conditionalFormatting>
  <conditionalFormatting sqref="E44:F44 E40:F40 E36:F36 E31:F31 E20:F20 E15:F15">
    <cfRule type="expression" dxfId="278" priority="14">
      <formula>$G15=""</formula>
    </cfRule>
  </conditionalFormatting>
  <conditionalFormatting sqref="G44:H44 G40:H40 G36:H36 G31:H31 G20:H20 G15:H15">
    <cfRule type="expression" dxfId="277" priority="13">
      <formula>$I15=""</formula>
    </cfRule>
  </conditionalFormatting>
  <conditionalFormatting sqref="I44:J44 I40:J40 I36:J36 I31:J31 I20:J20 I15:J15">
    <cfRule type="expression" dxfId="276" priority="12">
      <formula>$K15=""</formula>
    </cfRule>
  </conditionalFormatting>
  <conditionalFormatting sqref="A44 R44 A40 R40 A36 R36 A31 R31 A20 R20 A15 R15">
    <cfRule type="expression" dxfId="275" priority="11">
      <formula>$G15=""</formula>
    </cfRule>
  </conditionalFormatting>
  <conditionalFormatting sqref="B44 B40 B36 B31 B20 B15">
    <cfRule type="expression" dxfId="274" priority="10">
      <formula>$C15=""</formula>
    </cfRule>
  </conditionalFormatting>
  <conditionalFormatting sqref="D44 D40 D36 D31 D20 D15">
    <cfRule type="expression" dxfId="273" priority="9">
      <formula>$E15=""</formula>
    </cfRule>
  </conditionalFormatting>
  <conditionalFormatting sqref="O45 O41 O37 O32 O21 O16 O8">
    <cfRule type="cellIs" dxfId="272" priority="8" operator="equal">
      <formula>0</formula>
    </cfRule>
  </conditionalFormatting>
  <conditionalFormatting sqref="F45 F41 F37 F32 F21 F16 F8">
    <cfRule type="expression" dxfId="271" priority="7">
      <formula>$G8=""</formula>
    </cfRule>
  </conditionalFormatting>
  <conditionalFormatting sqref="G45:H45 G41:H41 G37:H37 G32:H32 G21:H21 G16:H16 G8:H8">
    <cfRule type="expression" dxfId="270" priority="6">
      <formula>$I8=""</formula>
    </cfRule>
  </conditionalFormatting>
  <conditionalFormatting sqref="I45:J45 I41:J41 I37:J37 I32:J32 I21:J21 I16:J16 I8:J8">
    <cfRule type="expression" dxfId="269" priority="5">
      <formula>$K8=""</formula>
    </cfRule>
  </conditionalFormatting>
  <conditionalFormatting sqref="A45 C45 R45 A41 C41 R41 A37 C37 R37 A32 C32 R32 A21 C21 R21 A16 C16 R16 A8 C8 R8">
    <cfRule type="expression" dxfId="268" priority="4">
      <formula>$G8=""</formula>
    </cfRule>
  </conditionalFormatting>
  <conditionalFormatting sqref="B45 B41 B37 B32 B21 B16 B8">
    <cfRule type="expression" dxfId="267" priority="3">
      <formula>$C8=""</formula>
    </cfRule>
  </conditionalFormatting>
  <conditionalFormatting sqref="D45 D41 D37 D32 D21 D16 D8">
    <cfRule type="expression" dxfId="266" priority="2">
      <formula>$E8=""</formula>
    </cfRule>
  </conditionalFormatting>
  <conditionalFormatting sqref="O48">
    <cfRule type="cellIs" dxfId="265" priority="1" operator="equal">
      <formula>0</formula>
    </cfRule>
  </conditionalFormatting>
  <dataValidations count="1">
    <dataValidation imeMode="off" allowBlank="1" showInputMessage="1" showErrorMessage="1" sqref="Q1:Q2"/>
  </dataValidations>
  <printOptions horizontalCentered="1"/>
  <pageMargins left="0" right="0" top="0.74803149606299213" bottom="0.74803149606299213" header="0.31496062992125984" footer="0.31496062992125984"/>
  <pageSetup paperSize="8"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zoomScale="80" zoomScaleNormal="80" workbookViewId="0">
      <pane ySplit="2" topLeftCell="A3" activePane="bottomLeft" state="frozen"/>
      <selection activeCell="P8" sqref="P8"/>
      <selection pane="bottomLeft" activeCell="P8" sqref="P8"/>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3" width="9.875" style="29" customWidth="1"/>
    <col min="14" max="14" width="63.5" style="5" customWidth="1"/>
    <col min="15" max="15" width="11.375" style="29" customWidth="1"/>
    <col min="16" max="16" width="18" style="38" customWidth="1"/>
    <col min="17" max="17" width="8.375" style="103" customWidth="1"/>
    <col min="18" max="18" width="9.625" style="38" customWidth="1"/>
    <col min="19" max="16384" width="9" style="5"/>
  </cols>
  <sheetData>
    <row r="1" spans="1:18" s="6" customFormat="1" ht="17.25" x14ac:dyDescent="0.15">
      <c r="A1" s="157" t="s">
        <v>6072</v>
      </c>
      <c r="B1" s="172"/>
      <c r="C1" s="172"/>
      <c r="D1" s="172"/>
      <c r="E1" s="172"/>
      <c r="F1" s="172"/>
      <c r="G1" s="173"/>
      <c r="H1" s="172"/>
      <c r="I1" s="173"/>
      <c r="J1" s="173"/>
      <c r="K1" s="174"/>
      <c r="L1" s="174"/>
      <c r="M1" s="174"/>
      <c r="N1" s="175"/>
      <c r="O1" s="176"/>
      <c r="P1" s="175"/>
      <c r="Q1" s="761" t="s">
        <v>17</v>
      </c>
      <c r="R1" s="761"/>
    </row>
    <row r="2" spans="1:18" s="6" customFormat="1" ht="18" customHeight="1" x14ac:dyDescent="0.15">
      <c r="A2" s="177" t="s">
        <v>0</v>
      </c>
      <c r="B2" s="178"/>
      <c r="C2" s="178" t="s">
        <v>1</v>
      </c>
      <c r="D2" s="178"/>
      <c r="E2" s="178" t="s">
        <v>2</v>
      </c>
      <c r="F2" s="179"/>
      <c r="G2" s="180" t="s">
        <v>3</v>
      </c>
      <c r="H2" s="178"/>
      <c r="I2" s="180" t="s">
        <v>14</v>
      </c>
      <c r="J2" s="180" t="s">
        <v>15</v>
      </c>
      <c r="K2" s="181" t="s">
        <v>6029</v>
      </c>
      <c r="L2" s="181" t="s">
        <v>6030</v>
      </c>
      <c r="M2" s="181" t="s">
        <v>2951</v>
      </c>
      <c r="N2" s="180" t="s">
        <v>16</v>
      </c>
      <c r="O2" s="181" t="s">
        <v>4</v>
      </c>
      <c r="P2" s="182" t="s">
        <v>18</v>
      </c>
      <c r="Q2" s="181" t="s">
        <v>2952</v>
      </c>
      <c r="R2" s="182" t="s">
        <v>2953</v>
      </c>
    </row>
    <row r="3" spans="1:18" s="6" customFormat="1" ht="17.25" customHeight="1" x14ac:dyDescent="0.15">
      <c r="A3" s="7">
        <v>1</v>
      </c>
      <c r="B3" s="8" t="s">
        <v>5782</v>
      </c>
      <c r="C3" s="8"/>
      <c r="D3" s="8"/>
      <c r="E3" s="9"/>
      <c r="F3" s="8"/>
      <c r="G3" s="9"/>
      <c r="H3" s="8"/>
      <c r="I3" s="9"/>
      <c r="J3" s="9"/>
      <c r="K3" s="10">
        <f>IF(C3="",SUMIFS($K4:$K$6072,$A4:$A$6072,A3,$E4:$E$6072,""),IF(E3="",SUMIFS($K4:$K$6072,$A4:$A$6072,A3,$C4:$C$6072,C3,$G4:$G$6072,""),IF(G3="",SUMIFS($K4:$K$6072,$A4:$A$6072,A3,$C4:$C$6072,C3,$E4:$E$6072,E3,$R4:$R$6072,R3),IF(I3="",SUMIFS($K4:$K$6072,$A4:$A$6072,A3,$C4:$C$6072,C3,$E4:$E$6072,E3,$G4:$G$6072,G3,$R4:$R$6072,R3),0))))</f>
        <v>2597</v>
      </c>
      <c r="L3" s="10">
        <f>IF(C3="",SUMIFS($L4:$L$6072,$A4:$A$6072,A3,$E4:$E$6072,""),IF(E3="",SUMIFS($L4:$L$6072,$A4:$A$6072,A3,$C4:$C$6072,C3,$G4:$G$6072,""),IF(G3="",SUMIFS($L4:$L$6072,$A4:$A$6072,A3,$C4:$C$6072,C3,$E4:$E$6072,E3,$R4:$R$6072,R3),IF(I3="",SUMIFS($L4:$L$6072,$A4:$A$6072,A3,$C4:$C$6072,C3,$E4:$E$6072,E3,$G4:$G$6072,G3,$R4:$R$6072,R3),0))))</f>
        <v>3789</v>
      </c>
      <c r="M3" s="10">
        <f>K3-L3</f>
        <v>-1192</v>
      </c>
      <c r="N3" s="74"/>
      <c r="O3" s="75"/>
      <c r="P3" s="11"/>
      <c r="Q3" s="10">
        <f>IF(C3="",SUMIFS($Q4:$Q$6072,$A4:$A$6072,A3,$E4:$E$6072,""),IF(E3="",SUMIFS($Q4:$Q$6072,$A4:$A$6072,A3,$C4:$C$6072,C3,$G4:$G$6072,""),IF(G3="",SUMIFS($Q4:$Q$6072,$A4:$A$6072,A3,$C4:$C$6072,C3,$E4:$E$6072,E3,$R4:$R$6072,R3),IF(I3="",SUMIFS($Q4:$Q$6072,$A4:$A$6072,A3,$C4:$C$6072,C3,$E4:$E$6072,E3,$G4:$G$6072,G3,$R4:$R$6072,R3),0))))</f>
        <v>2401</v>
      </c>
      <c r="R3" s="106"/>
    </row>
    <row r="4" spans="1:18" s="6" customFormat="1" ht="17.25" customHeight="1" x14ac:dyDescent="0.15">
      <c r="A4" s="13">
        <v>1</v>
      </c>
      <c r="B4" s="14" t="s">
        <v>5782</v>
      </c>
      <c r="C4" s="15">
        <v>1</v>
      </c>
      <c r="D4" s="15" t="s">
        <v>5783</v>
      </c>
      <c r="E4" s="16"/>
      <c r="F4" s="15"/>
      <c r="G4" s="16"/>
      <c r="H4" s="15"/>
      <c r="I4" s="16"/>
      <c r="J4" s="16"/>
      <c r="K4" s="17">
        <f>IF(C4="",SUMIFS($K5:$K$6072,$A5:$A$6072,A4,$E5:$E$6072,""),IF(E4="",SUMIFS($K5:$K$6072,$A5:$A$6072,A4,$C5:$C$6072,C4,$G5:$G$6072,""),IF(G4="",SUMIFS($K5:$K$6072,$A5:$A$6072,A4,$C5:$C$6072,C4,$E5:$E$6072,E4,$R5:$R$6072,R4),IF(I4="",SUMIFS($K5:$K$6072,$A5:$A$6072,A4,$C5:$C$6072,C4,$E5:$E$6072,E4,$G5:$G$6072,G4,$R5:$R$6072,R4),0))))</f>
        <v>2220</v>
      </c>
      <c r="L4" s="17">
        <f>IF(C4="",SUMIFS($L5:$L$6072,$A5:$A$6072,A4,$E5:$E$6072,""),IF(E4="",SUMIFS($L5:$L$6072,$A5:$A$6072,A4,$C5:$C$6072,C4,$G5:$G$6072,""),IF(G4="",SUMIFS($L5:$L$6072,$A5:$A$6072,A4,$C5:$C$6072,C4,$E5:$E$6072,E4,$R5:$R$6072,R4),IF(I4="",SUMIFS($L5:$L$6072,$A5:$A$6072,A4,$C5:$C$6072,C4,$E5:$E$6072,E4,$G5:$G$6072,G4,$R5:$R$6072,R4),0))))</f>
        <v>3412</v>
      </c>
      <c r="M4" s="17">
        <f t="shared" ref="M4:M5" si="0">K4-L4</f>
        <v>-1192</v>
      </c>
      <c r="N4" s="58"/>
      <c r="O4" s="72"/>
      <c r="P4" s="18"/>
      <c r="Q4" s="17">
        <f>IF(C4="",SUMIFS($Q5:$Q$6072,$A5:$A$6072,A4,$E5:$E$6072,""),IF(E4="",SUMIFS($Q5:$Q$6072,$A5:$A$6072,A4,$C5:$C$6072,C4,$G5:$G$6072,""),IF(G4="",SUMIFS($Q5:$Q$6072,$A5:$A$6072,A4,$C5:$C$6072,C4,$E5:$E$6072,E4,$R5:$R$6072,R4),IF(I4="",SUMIFS($Q5:$Q$6072,$A5:$A$6072,A4,$C5:$C$6072,C4,$E5:$E$6072,E4,$G5:$G$6072,G4,$R5:$R$6072,R4),0))))</f>
        <v>2025</v>
      </c>
      <c r="R4" s="108"/>
    </row>
    <row r="5" spans="1:18" s="6" customFormat="1" ht="18" customHeight="1" x14ac:dyDescent="0.15">
      <c r="A5" s="13">
        <v>1</v>
      </c>
      <c r="B5" s="14" t="s">
        <v>5782</v>
      </c>
      <c r="C5" s="19">
        <v>1</v>
      </c>
      <c r="D5" s="14" t="s">
        <v>5783</v>
      </c>
      <c r="E5" s="20">
        <v>1</v>
      </c>
      <c r="F5" s="21" t="s">
        <v>5784</v>
      </c>
      <c r="G5" s="20"/>
      <c r="H5" s="21"/>
      <c r="I5" s="20"/>
      <c r="J5" s="20"/>
      <c r="K5" s="22">
        <f>IF(C5="",SUMIFS($K6:$K$6072,$A6:$A$6072,A5,$E6:$E$6072,""),IF(E5="",SUMIFS($K6:$K$6072,$A6:$A$6072,A5,$C6:$C$6072,C5,$G6:$G$6072,""),IF(G5="",SUMIFS($K6:$K$6072,$A6:$A$6072,A5,$C6:$C$6072,C5,$E6:$E$6072,E5,$R6:$R$6072,R5),IF(I5="",SUMIFS($K6:$K$6072,$A6:$A$6072,A5,$C6:$C$6072,C5,$E6:$E$6072,E5,$G6:$G$6072,G5,$R6:$R$6072,R5),0))))</f>
        <v>2220</v>
      </c>
      <c r="L5" s="22">
        <f>IF(C5="",SUMIFS($L6:$L$6072,$A6:$A$6072,A5,$E6:$E$6072,""),IF(E5="",SUMIFS($L6:$L$6072,$A6:$A$6072,A5,$C6:$C$6072,C5,$G6:$G$6072,""),IF(G5="",SUMIFS($L6:$L$6072,$A6:$A$6072,A5,$C6:$C$6072,C5,$E6:$E$6072,E5,$R6:$R$6072,R5),IF(I5="",SUMIFS($L6:$L$6072,$A6:$A$6072,A5,$C6:$C$6072,C5,$E6:$E$6072,E5,$G6:$G$6072,G5,$R6:$R$6072,R5),0))))</f>
        <v>3412</v>
      </c>
      <c r="M5" s="22">
        <f t="shared" si="0"/>
        <v>-1192</v>
      </c>
      <c r="N5" s="77"/>
      <c r="O5" s="23"/>
      <c r="P5" s="60"/>
      <c r="Q5" s="22">
        <f>IF(C5="",SUMIFS($Q6:$Q$6072,$A6:$A$6072,A5,$E6:$E$6072,""),IF(E5="",SUMIFS($Q6:$Q$6072,$A6:$A$6072,A5,$C6:$C$6072,C5,$G6:$G$6072,""),IF(G5="",SUMIFS($Q6:$Q$6072,$A6:$A$6072,A5,$C6:$C$6072,C5,$E6:$E$6072,E5,$R6:$R$6072,R5),IF(I5="",SUMIFS($Q6:$Q$6072,$A6:$A$6072,A5,$C6:$C$6072,C5,$E6:$E$6072,E5,$G6:$G$6072,G5,$R6:$R$6072,R5),0))))</f>
        <v>2025</v>
      </c>
      <c r="R5" s="110" t="s">
        <v>862</v>
      </c>
    </row>
    <row r="6" spans="1:18" ht="18" customHeight="1" x14ac:dyDescent="0.15">
      <c r="A6" s="30">
        <v>1</v>
      </c>
      <c r="B6" s="31" t="s">
        <v>130</v>
      </c>
      <c r="C6" s="31">
        <v>1</v>
      </c>
      <c r="D6" s="31" t="s">
        <v>131</v>
      </c>
      <c r="E6" s="31">
        <v>1</v>
      </c>
      <c r="F6" s="31" t="s">
        <v>9</v>
      </c>
      <c r="G6" s="32">
        <v>3</v>
      </c>
      <c r="H6" s="32" t="s">
        <v>22</v>
      </c>
      <c r="I6" s="32"/>
      <c r="J6" s="32"/>
      <c r="K6" s="33"/>
      <c r="L6" s="33"/>
      <c r="M6" s="33"/>
      <c r="N6" s="32"/>
      <c r="O6" s="33"/>
      <c r="P6" s="81" t="s">
        <v>6073</v>
      </c>
      <c r="Q6" s="98">
        <v>2024</v>
      </c>
      <c r="R6" s="136" t="s">
        <v>862</v>
      </c>
    </row>
    <row r="7" spans="1:18" ht="18" customHeight="1" x14ac:dyDescent="0.15">
      <c r="A7" s="30">
        <v>1</v>
      </c>
      <c r="B7" s="31" t="s">
        <v>130</v>
      </c>
      <c r="C7" s="31">
        <v>1</v>
      </c>
      <c r="D7" s="31" t="s">
        <v>131</v>
      </c>
      <c r="E7" s="31">
        <v>1</v>
      </c>
      <c r="F7" s="31" t="s">
        <v>9</v>
      </c>
      <c r="G7" s="31">
        <v>3</v>
      </c>
      <c r="H7" s="31" t="s">
        <v>22</v>
      </c>
      <c r="I7" s="32">
        <v>35</v>
      </c>
      <c r="J7" s="32" t="s">
        <v>25</v>
      </c>
      <c r="K7" s="33">
        <v>91</v>
      </c>
      <c r="L7" s="33">
        <v>92</v>
      </c>
      <c r="M7" s="33">
        <f>K7-L7</f>
        <v>-1</v>
      </c>
      <c r="N7" s="32" t="s">
        <v>6074</v>
      </c>
      <c r="O7" s="33">
        <v>90648</v>
      </c>
      <c r="P7" s="81" t="s">
        <v>6075</v>
      </c>
      <c r="Q7" s="98"/>
      <c r="R7" s="136" t="s">
        <v>862</v>
      </c>
    </row>
    <row r="8" spans="1:18" ht="18" customHeight="1" x14ac:dyDescent="0.15">
      <c r="A8" s="30">
        <v>1</v>
      </c>
      <c r="B8" s="31" t="s">
        <v>130</v>
      </c>
      <c r="C8" s="31">
        <v>1</v>
      </c>
      <c r="D8" s="31" t="s">
        <v>131</v>
      </c>
      <c r="E8" s="31">
        <v>1</v>
      </c>
      <c r="F8" s="31" t="s">
        <v>9</v>
      </c>
      <c r="G8" s="32">
        <v>11</v>
      </c>
      <c r="H8" s="32" t="s">
        <v>33</v>
      </c>
      <c r="I8" s="32"/>
      <c r="J8" s="32"/>
      <c r="K8" s="33"/>
      <c r="L8" s="33"/>
      <c r="M8" s="33"/>
      <c r="N8" s="32"/>
      <c r="O8" s="33"/>
      <c r="P8" s="81" t="s">
        <v>8</v>
      </c>
      <c r="Q8" s="98">
        <v>1</v>
      </c>
      <c r="R8" s="136" t="s">
        <v>862</v>
      </c>
    </row>
    <row r="9" spans="1:18" ht="18" customHeight="1" x14ac:dyDescent="0.15">
      <c r="A9" s="30">
        <v>1</v>
      </c>
      <c r="B9" s="31" t="s">
        <v>130</v>
      </c>
      <c r="C9" s="31">
        <v>1</v>
      </c>
      <c r="D9" s="31" t="s">
        <v>131</v>
      </c>
      <c r="E9" s="31">
        <v>1</v>
      </c>
      <c r="F9" s="31" t="s">
        <v>9</v>
      </c>
      <c r="G9" s="31">
        <v>11</v>
      </c>
      <c r="H9" s="31" t="s">
        <v>33</v>
      </c>
      <c r="I9" s="32">
        <v>1</v>
      </c>
      <c r="J9" s="32" t="s">
        <v>34</v>
      </c>
      <c r="K9" s="33">
        <v>90</v>
      </c>
      <c r="L9" s="33">
        <v>90</v>
      </c>
      <c r="M9" s="33">
        <f t="shared" ref="M9:M10" si="1">K9-L9</f>
        <v>0</v>
      </c>
      <c r="N9" s="32" t="s">
        <v>6076</v>
      </c>
      <c r="O9" s="33">
        <v>90000</v>
      </c>
      <c r="P9" s="81"/>
      <c r="Q9" s="98"/>
      <c r="R9" s="136" t="s">
        <v>862</v>
      </c>
    </row>
    <row r="10" spans="1:18" ht="18" customHeight="1" x14ac:dyDescent="0.15">
      <c r="A10" s="30">
        <v>1</v>
      </c>
      <c r="B10" s="31" t="s">
        <v>130</v>
      </c>
      <c r="C10" s="31">
        <v>1</v>
      </c>
      <c r="D10" s="31" t="s">
        <v>131</v>
      </c>
      <c r="E10" s="31">
        <v>1</v>
      </c>
      <c r="F10" s="31" t="s">
        <v>9</v>
      </c>
      <c r="G10" s="31">
        <v>11</v>
      </c>
      <c r="H10" s="31" t="s">
        <v>33</v>
      </c>
      <c r="I10" s="32">
        <v>4</v>
      </c>
      <c r="J10" s="32" t="s">
        <v>111</v>
      </c>
      <c r="K10" s="33">
        <v>503</v>
      </c>
      <c r="L10" s="33">
        <v>307</v>
      </c>
      <c r="M10" s="33">
        <f t="shared" si="1"/>
        <v>196</v>
      </c>
      <c r="N10" s="32" t="s">
        <v>6077</v>
      </c>
      <c r="O10" s="33">
        <v>25575</v>
      </c>
      <c r="P10" s="81"/>
      <c r="Q10" s="98"/>
      <c r="R10" s="136" t="s">
        <v>862</v>
      </c>
    </row>
    <row r="11" spans="1:18" ht="18" customHeight="1" x14ac:dyDescent="0.15">
      <c r="A11" s="30">
        <v>1</v>
      </c>
      <c r="B11" s="31" t="s">
        <v>130</v>
      </c>
      <c r="C11" s="31">
        <v>1</v>
      </c>
      <c r="D11" s="31" t="s">
        <v>131</v>
      </c>
      <c r="E11" s="31">
        <v>1</v>
      </c>
      <c r="F11" s="31" t="s">
        <v>9</v>
      </c>
      <c r="G11" s="31">
        <v>11</v>
      </c>
      <c r="H11" s="31" t="s">
        <v>33</v>
      </c>
      <c r="I11" s="31">
        <v>4</v>
      </c>
      <c r="J11" s="31" t="s">
        <v>111</v>
      </c>
      <c r="K11" s="33"/>
      <c r="L11" s="33"/>
      <c r="M11" s="33"/>
      <c r="N11" s="32" t="s">
        <v>6078</v>
      </c>
      <c r="O11" s="33">
        <v>134460</v>
      </c>
      <c r="P11" s="81"/>
      <c r="Q11" s="98"/>
      <c r="R11" s="136" t="s">
        <v>862</v>
      </c>
    </row>
    <row r="12" spans="1:18" ht="18" customHeight="1" x14ac:dyDescent="0.15">
      <c r="A12" s="30">
        <v>1</v>
      </c>
      <c r="B12" s="31" t="s">
        <v>130</v>
      </c>
      <c r="C12" s="31">
        <v>1</v>
      </c>
      <c r="D12" s="31" t="s">
        <v>131</v>
      </c>
      <c r="E12" s="31">
        <v>1</v>
      </c>
      <c r="F12" s="31" t="s">
        <v>9</v>
      </c>
      <c r="G12" s="31">
        <v>11</v>
      </c>
      <c r="H12" s="31" t="s">
        <v>33</v>
      </c>
      <c r="I12" s="31">
        <v>4</v>
      </c>
      <c r="J12" s="31" t="s">
        <v>111</v>
      </c>
      <c r="K12" s="33"/>
      <c r="L12" s="33"/>
      <c r="M12" s="33"/>
      <c r="N12" s="32" t="s">
        <v>6079</v>
      </c>
      <c r="O12" s="33">
        <v>140940</v>
      </c>
      <c r="P12" s="81"/>
      <c r="Q12" s="98"/>
      <c r="R12" s="136" t="s">
        <v>862</v>
      </c>
    </row>
    <row r="13" spans="1:18" ht="18" customHeight="1" x14ac:dyDescent="0.15">
      <c r="A13" s="30">
        <v>1</v>
      </c>
      <c r="B13" s="31" t="s">
        <v>130</v>
      </c>
      <c r="C13" s="31">
        <v>1</v>
      </c>
      <c r="D13" s="31" t="s">
        <v>131</v>
      </c>
      <c r="E13" s="31">
        <v>1</v>
      </c>
      <c r="F13" s="31" t="s">
        <v>9</v>
      </c>
      <c r="G13" s="31">
        <v>11</v>
      </c>
      <c r="H13" s="31" t="s">
        <v>33</v>
      </c>
      <c r="I13" s="31">
        <v>4</v>
      </c>
      <c r="J13" s="31" t="s">
        <v>111</v>
      </c>
      <c r="K13" s="33"/>
      <c r="L13" s="33"/>
      <c r="M13" s="33"/>
      <c r="N13" s="32" t="s">
        <v>6080</v>
      </c>
      <c r="O13" s="33">
        <v>157680</v>
      </c>
      <c r="P13" s="81"/>
      <c r="Q13" s="98"/>
      <c r="R13" s="136" t="s">
        <v>862</v>
      </c>
    </row>
    <row r="14" spans="1:18" ht="18" customHeight="1" x14ac:dyDescent="0.15">
      <c r="A14" s="30">
        <v>1</v>
      </c>
      <c r="B14" s="31" t="s">
        <v>130</v>
      </c>
      <c r="C14" s="31">
        <v>1</v>
      </c>
      <c r="D14" s="31" t="s">
        <v>131</v>
      </c>
      <c r="E14" s="31">
        <v>1</v>
      </c>
      <c r="F14" s="31" t="s">
        <v>9</v>
      </c>
      <c r="G14" s="31">
        <v>11</v>
      </c>
      <c r="H14" s="31" t="s">
        <v>33</v>
      </c>
      <c r="I14" s="31">
        <v>4</v>
      </c>
      <c r="J14" s="31" t="s">
        <v>111</v>
      </c>
      <c r="K14" s="33"/>
      <c r="L14" s="33"/>
      <c r="M14" s="33"/>
      <c r="N14" s="32" t="s">
        <v>6081</v>
      </c>
      <c r="O14" s="33">
        <v>43740</v>
      </c>
      <c r="P14" s="81"/>
      <c r="Q14" s="98"/>
      <c r="R14" s="136" t="s">
        <v>862</v>
      </c>
    </row>
    <row r="15" spans="1:18" ht="18" customHeight="1" x14ac:dyDescent="0.15">
      <c r="A15" s="30">
        <v>1</v>
      </c>
      <c r="B15" s="31" t="s">
        <v>130</v>
      </c>
      <c r="C15" s="31">
        <v>1</v>
      </c>
      <c r="D15" s="31" t="s">
        <v>131</v>
      </c>
      <c r="E15" s="31">
        <v>1</v>
      </c>
      <c r="F15" s="31" t="s">
        <v>9</v>
      </c>
      <c r="G15" s="32">
        <v>12</v>
      </c>
      <c r="H15" s="32" t="s">
        <v>36</v>
      </c>
      <c r="I15" s="32"/>
      <c r="J15" s="32"/>
      <c r="K15" s="33"/>
      <c r="L15" s="33"/>
      <c r="M15" s="33"/>
      <c r="N15" s="32"/>
      <c r="O15" s="33"/>
      <c r="P15" s="81"/>
      <c r="Q15" s="98"/>
      <c r="R15" s="136" t="s">
        <v>862</v>
      </c>
    </row>
    <row r="16" spans="1:18" ht="18" customHeight="1" x14ac:dyDescent="0.15">
      <c r="A16" s="30">
        <v>1</v>
      </c>
      <c r="B16" s="31" t="s">
        <v>130</v>
      </c>
      <c r="C16" s="31">
        <v>1</v>
      </c>
      <c r="D16" s="31" t="s">
        <v>131</v>
      </c>
      <c r="E16" s="31">
        <v>1</v>
      </c>
      <c r="F16" s="31" t="s">
        <v>9</v>
      </c>
      <c r="G16" s="31">
        <v>12</v>
      </c>
      <c r="H16" s="31" t="s">
        <v>36</v>
      </c>
      <c r="I16" s="32">
        <v>1</v>
      </c>
      <c r="J16" s="32" t="s">
        <v>37</v>
      </c>
      <c r="K16" s="33">
        <v>1032</v>
      </c>
      <c r="L16" s="33">
        <v>1032</v>
      </c>
      <c r="M16" s="33">
        <f>K16-L16</f>
        <v>0</v>
      </c>
      <c r="N16" s="32" t="s">
        <v>6082</v>
      </c>
      <c r="O16" s="33">
        <v>683400</v>
      </c>
      <c r="P16" s="81"/>
      <c r="Q16" s="98"/>
      <c r="R16" s="136" t="s">
        <v>862</v>
      </c>
    </row>
    <row r="17" spans="1:18" ht="18" customHeight="1" x14ac:dyDescent="0.15">
      <c r="A17" s="30">
        <v>1</v>
      </c>
      <c r="B17" s="31" t="s">
        <v>130</v>
      </c>
      <c r="C17" s="31">
        <v>1</v>
      </c>
      <c r="D17" s="31" t="s">
        <v>131</v>
      </c>
      <c r="E17" s="31">
        <v>1</v>
      </c>
      <c r="F17" s="31" t="s">
        <v>9</v>
      </c>
      <c r="G17" s="31">
        <v>12</v>
      </c>
      <c r="H17" s="31" t="s">
        <v>36</v>
      </c>
      <c r="I17" s="31">
        <v>1</v>
      </c>
      <c r="J17" s="31" t="s">
        <v>37</v>
      </c>
      <c r="K17" s="33"/>
      <c r="L17" s="33"/>
      <c r="M17" s="33"/>
      <c r="N17" s="32" t="s">
        <v>6083</v>
      </c>
      <c r="O17" s="33">
        <v>16400</v>
      </c>
      <c r="P17" s="81"/>
      <c r="Q17" s="98"/>
      <c r="R17" s="136" t="s">
        <v>862</v>
      </c>
    </row>
    <row r="18" spans="1:18" ht="18" customHeight="1" x14ac:dyDescent="0.15">
      <c r="A18" s="30">
        <v>1</v>
      </c>
      <c r="B18" s="31" t="s">
        <v>130</v>
      </c>
      <c r="C18" s="31">
        <v>1</v>
      </c>
      <c r="D18" s="31" t="s">
        <v>131</v>
      </c>
      <c r="E18" s="31">
        <v>1</v>
      </c>
      <c r="F18" s="31" t="s">
        <v>9</v>
      </c>
      <c r="G18" s="31">
        <v>12</v>
      </c>
      <c r="H18" s="31" t="s">
        <v>36</v>
      </c>
      <c r="I18" s="31">
        <v>1</v>
      </c>
      <c r="J18" s="31" t="s">
        <v>37</v>
      </c>
      <c r="K18" s="33"/>
      <c r="L18" s="33"/>
      <c r="M18" s="33"/>
      <c r="N18" s="32" t="s">
        <v>6084</v>
      </c>
      <c r="O18" s="33">
        <v>132000</v>
      </c>
      <c r="P18" s="81"/>
      <c r="Q18" s="98"/>
      <c r="R18" s="136" t="s">
        <v>862</v>
      </c>
    </row>
    <row r="19" spans="1:18" ht="18" customHeight="1" x14ac:dyDescent="0.15">
      <c r="A19" s="30">
        <v>1</v>
      </c>
      <c r="B19" s="31" t="s">
        <v>130</v>
      </c>
      <c r="C19" s="31">
        <v>1</v>
      </c>
      <c r="D19" s="31" t="s">
        <v>131</v>
      </c>
      <c r="E19" s="31">
        <v>1</v>
      </c>
      <c r="F19" s="31" t="s">
        <v>9</v>
      </c>
      <c r="G19" s="31">
        <v>12</v>
      </c>
      <c r="H19" s="31" t="s">
        <v>36</v>
      </c>
      <c r="I19" s="31">
        <v>1</v>
      </c>
      <c r="J19" s="31" t="s">
        <v>37</v>
      </c>
      <c r="K19" s="33"/>
      <c r="L19" s="33"/>
      <c r="M19" s="33"/>
      <c r="N19" s="32" t="s">
        <v>6085</v>
      </c>
      <c r="O19" s="33">
        <v>139400</v>
      </c>
      <c r="P19" s="81"/>
      <c r="Q19" s="98"/>
      <c r="R19" s="136" t="s">
        <v>862</v>
      </c>
    </row>
    <row r="20" spans="1:18" ht="18" customHeight="1" x14ac:dyDescent="0.15">
      <c r="A20" s="30">
        <v>1</v>
      </c>
      <c r="B20" s="31" t="s">
        <v>130</v>
      </c>
      <c r="C20" s="31">
        <v>1</v>
      </c>
      <c r="D20" s="31" t="s">
        <v>131</v>
      </c>
      <c r="E20" s="31">
        <v>1</v>
      </c>
      <c r="F20" s="31" t="s">
        <v>9</v>
      </c>
      <c r="G20" s="31">
        <v>12</v>
      </c>
      <c r="H20" s="31" t="s">
        <v>36</v>
      </c>
      <c r="I20" s="31">
        <v>1</v>
      </c>
      <c r="J20" s="31" t="s">
        <v>37</v>
      </c>
      <c r="K20" s="33"/>
      <c r="L20" s="33"/>
      <c r="M20" s="33"/>
      <c r="N20" s="32" t="s">
        <v>6086</v>
      </c>
      <c r="O20" s="33">
        <v>60000</v>
      </c>
      <c r="P20" s="81"/>
      <c r="Q20" s="98"/>
      <c r="R20" s="136" t="s">
        <v>862</v>
      </c>
    </row>
    <row r="21" spans="1:18" ht="18" customHeight="1" x14ac:dyDescent="0.15">
      <c r="A21" s="30">
        <v>1</v>
      </c>
      <c r="B21" s="31" t="s">
        <v>130</v>
      </c>
      <c r="C21" s="31">
        <v>1</v>
      </c>
      <c r="D21" s="31" t="s">
        <v>131</v>
      </c>
      <c r="E21" s="31">
        <v>1</v>
      </c>
      <c r="F21" s="31" t="s">
        <v>9</v>
      </c>
      <c r="G21" s="32">
        <v>13</v>
      </c>
      <c r="H21" s="32" t="s">
        <v>39</v>
      </c>
      <c r="I21" s="32"/>
      <c r="J21" s="32"/>
      <c r="K21" s="33"/>
      <c r="L21" s="33"/>
      <c r="M21" s="33"/>
      <c r="N21" s="32"/>
      <c r="O21" s="33"/>
      <c r="P21" s="81"/>
      <c r="Q21" s="98"/>
      <c r="R21" s="136" t="s">
        <v>862</v>
      </c>
    </row>
    <row r="22" spans="1:18" ht="18" customHeight="1" x14ac:dyDescent="0.15">
      <c r="A22" s="30">
        <v>1</v>
      </c>
      <c r="B22" s="31" t="s">
        <v>130</v>
      </c>
      <c r="C22" s="31">
        <v>1</v>
      </c>
      <c r="D22" s="31" t="s">
        <v>131</v>
      </c>
      <c r="E22" s="31">
        <v>1</v>
      </c>
      <c r="F22" s="31" t="s">
        <v>9</v>
      </c>
      <c r="G22" s="31">
        <v>13</v>
      </c>
      <c r="H22" s="31" t="s">
        <v>39</v>
      </c>
      <c r="I22" s="32">
        <v>51</v>
      </c>
      <c r="J22" s="32" t="s">
        <v>175</v>
      </c>
      <c r="K22" s="33">
        <v>72</v>
      </c>
      <c r="L22" s="33">
        <v>1463</v>
      </c>
      <c r="M22" s="33">
        <f>K22-L22</f>
        <v>-1391</v>
      </c>
      <c r="N22" s="32" t="s">
        <v>6087</v>
      </c>
      <c r="O22" s="33">
        <v>71940</v>
      </c>
      <c r="P22" s="81"/>
      <c r="Q22" s="98"/>
      <c r="R22" s="136" t="s">
        <v>862</v>
      </c>
    </row>
    <row r="23" spans="1:18" ht="18" customHeight="1" x14ac:dyDescent="0.15">
      <c r="A23" s="30">
        <v>1</v>
      </c>
      <c r="B23" s="31" t="s">
        <v>130</v>
      </c>
      <c r="C23" s="31">
        <v>1</v>
      </c>
      <c r="D23" s="31" t="s">
        <v>131</v>
      </c>
      <c r="E23" s="31">
        <v>1</v>
      </c>
      <c r="F23" s="31" t="s">
        <v>9</v>
      </c>
      <c r="G23" s="32">
        <v>14</v>
      </c>
      <c r="H23" s="32" t="s">
        <v>40</v>
      </c>
      <c r="I23" s="32"/>
      <c r="J23" s="32"/>
      <c r="K23" s="33"/>
      <c r="L23" s="33"/>
      <c r="M23" s="33"/>
      <c r="N23" s="32"/>
      <c r="O23" s="33"/>
      <c r="P23" s="81"/>
      <c r="Q23" s="98"/>
      <c r="R23" s="136" t="s">
        <v>862</v>
      </c>
    </row>
    <row r="24" spans="1:18" ht="18" customHeight="1" x14ac:dyDescent="0.15">
      <c r="A24" s="30">
        <v>1</v>
      </c>
      <c r="B24" s="31" t="s">
        <v>130</v>
      </c>
      <c r="C24" s="31">
        <v>1</v>
      </c>
      <c r="D24" s="31" t="s">
        <v>131</v>
      </c>
      <c r="E24" s="31">
        <v>1</v>
      </c>
      <c r="F24" s="31" t="s">
        <v>9</v>
      </c>
      <c r="G24" s="31">
        <v>14</v>
      </c>
      <c r="H24" s="31" t="s">
        <v>40</v>
      </c>
      <c r="I24" s="32">
        <v>41</v>
      </c>
      <c r="J24" s="32" t="s">
        <v>182</v>
      </c>
      <c r="K24" s="33">
        <v>432</v>
      </c>
      <c r="L24" s="33">
        <v>428</v>
      </c>
      <c r="M24" s="33">
        <f>K24-L24</f>
        <v>4</v>
      </c>
      <c r="N24" s="32" t="s">
        <v>6088</v>
      </c>
      <c r="O24" s="33">
        <v>431640</v>
      </c>
      <c r="P24" s="81"/>
      <c r="Q24" s="98"/>
      <c r="R24" s="136" t="s">
        <v>862</v>
      </c>
    </row>
    <row r="25" spans="1:18" s="6" customFormat="1" ht="18" customHeight="1" x14ac:dyDescent="0.15">
      <c r="A25" s="13">
        <v>1</v>
      </c>
      <c r="B25" s="14" t="s">
        <v>5782</v>
      </c>
      <c r="C25" s="15">
        <v>2</v>
      </c>
      <c r="D25" s="15" t="s">
        <v>6089</v>
      </c>
      <c r="E25" s="16"/>
      <c r="F25" s="15"/>
      <c r="G25" s="16"/>
      <c r="H25" s="15"/>
      <c r="I25" s="16"/>
      <c r="J25" s="16"/>
      <c r="K25" s="17">
        <f>IF(C25="",SUMIFS($K26:$K$6072,$A26:$A$6072,A25,$E26:$E$6072,""),IF(E25="",SUMIFS($K26:$K$6072,$A26:$A$6072,A25,$C26:$C$6072,C25,$G26:$G$6072,""),IF(G25="",SUMIFS($K26:$K$6072,$A26:$A$6072,A25,$C26:$C$6072,C25,$E26:$E$6072,E25,$R26:$R$6072,R25),IF(I25="",SUMIFS($K26:$K$6072,$A26:$A$6072,A25,$C26:$C$6072,C25,$E26:$E$6072,E25,$G26:$G$6072,G25,$R26:$R$6072,R25),0))))</f>
        <v>377</v>
      </c>
      <c r="L25" s="17">
        <f>IF(C25="",SUMIFS($L26:$L$6072,$A26:$A$6072,A25,$E26:$E$6072,""),IF(E25="",SUMIFS($L26:$L$6072,$A26:$A$6072,A25,$C26:$C$6072,C25,$G26:$G$6072,""),IF(G25="",SUMIFS($L26:$L$6072,$A26:$A$6072,A25,$C26:$C$6072,C25,$E26:$E$6072,E25,$R26:$R$6072,R25),IF(I25="",SUMIFS($L26:$L$6072,$A26:$A$6072,A25,$C26:$C$6072,C25,$E26:$E$6072,E25,$G26:$G$6072,G25,$R26:$R$6072,R25),0))))</f>
        <v>377</v>
      </c>
      <c r="M25" s="17">
        <f t="shared" ref="M25:M26" si="2">K25-L25</f>
        <v>0</v>
      </c>
      <c r="N25" s="58"/>
      <c r="O25" s="72"/>
      <c r="P25" s="18"/>
      <c r="Q25" s="17">
        <f>IF(C25="",SUMIFS($Q26:$Q$6072,$A26:$A$6072,A25,$E26:$E$6072,""),IF(E25="",SUMIFS($Q26:$Q$6072,$A26:$A$6072,A25,$C26:$C$6072,C25,$G26:$G$6072,""),IF(G25="",SUMIFS($Q26:$Q$6072,$A26:$A$6072,A25,$C26:$C$6072,C25,$E26:$E$6072,E25,$R26:$R$6072,R25),IF(I25="",SUMIFS($Q26:$Q$6072,$A26:$A$6072,A25,$C26:$C$6072,C25,$E26:$E$6072,E25,$G26:$G$6072,G25,$R26:$R$6072,R25),0))))</f>
        <v>376</v>
      </c>
      <c r="R25" s="108"/>
    </row>
    <row r="26" spans="1:18" s="6" customFormat="1" ht="18" customHeight="1" x14ac:dyDescent="0.15">
      <c r="A26" s="13">
        <v>1</v>
      </c>
      <c r="B26" s="14" t="s">
        <v>5782</v>
      </c>
      <c r="C26" s="19">
        <v>2</v>
      </c>
      <c r="D26" s="14" t="s">
        <v>6089</v>
      </c>
      <c r="E26" s="20">
        <v>1</v>
      </c>
      <c r="F26" s="21" t="s">
        <v>6089</v>
      </c>
      <c r="G26" s="20"/>
      <c r="H26" s="21"/>
      <c r="I26" s="20"/>
      <c r="J26" s="20"/>
      <c r="K26" s="22">
        <f>IF(C26="",SUMIFS($K27:$K$6072,$A27:$A$6072,A26,$E27:$E$6072,""),IF(E26="",SUMIFS($K27:$K$6072,$A27:$A$6072,A26,$C27:$C$6072,C26,$G27:$G$6072,""),IF(G26="",SUMIFS($K27:$K$6072,$A27:$A$6072,A26,$C27:$C$6072,C26,$E27:$E$6072,E26,$R27:$R$6072,R26),IF(I26="",SUMIFS($K27:$K$6072,$A27:$A$6072,A26,$C27:$C$6072,C26,$E27:$E$6072,E26,$G27:$G$6072,G26,$R27:$R$6072,R26),0))))</f>
        <v>377</v>
      </c>
      <c r="L26" s="22">
        <f>IF(C26="",SUMIFS($L27:$L$6072,$A27:$A$6072,A26,$E27:$E$6072,""),IF(E26="",SUMIFS($L27:$L$6072,$A27:$A$6072,A26,$C27:$C$6072,C26,$G27:$G$6072,""),IF(G26="",SUMIFS($L27:$L$6072,$A27:$A$6072,A26,$C27:$C$6072,C26,$E27:$E$6072,E26,$R27:$R$6072,R26),IF(I26="",SUMIFS($L27:$L$6072,$A27:$A$6072,A26,$C27:$C$6072,C26,$E27:$E$6072,E26,$G27:$G$6072,G26,$R27:$R$6072,R26),0))))</f>
        <v>377</v>
      </c>
      <c r="M26" s="22">
        <f t="shared" si="2"/>
        <v>0</v>
      </c>
      <c r="N26" s="77"/>
      <c r="O26" s="23"/>
      <c r="P26" s="60"/>
      <c r="Q26" s="22">
        <f>IF(C26="",SUMIFS($Q27:$Q$6072,$A27:$A$6072,A26,$E27:$E$6072,""),IF(E26="",SUMIFS($Q27:$Q$6072,$A27:$A$6072,A26,$C27:$C$6072,C26,$G27:$G$6072,""),IF(G26="",SUMIFS($Q27:$Q$6072,$A27:$A$6072,A26,$C27:$C$6072,C26,$E27:$E$6072,E26,$R27:$R$6072,R26),IF(I26="",SUMIFS($Q27:$Q$6072,$A27:$A$6072,A26,$C27:$C$6072,C26,$E27:$E$6072,E26,$G27:$G$6072,G26,$R27:$R$6072,R26),0))))</f>
        <v>376</v>
      </c>
      <c r="R26" s="110" t="s">
        <v>862</v>
      </c>
    </row>
    <row r="27" spans="1:18" ht="18" customHeight="1" x14ac:dyDescent="0.15">
      <c r="A27" s="30">
        <v>1</v>
      </c>
      <c r="B27" s="31" t="s">
        <v>130</v>
      </c>
      <c r="C27" s="31">
        <v>2</v>
      </c>
      <c r="D27" s="31" t="s">
        <v>6048</v>
      </c>
      <c r="E27" s="31">
        <v>1</v>
      </c>
      <c r="F27" s="31" t="s">
        <v>6048</v>
      </c>
      <c r="G27" s="32">
        <v>11</v>
      </c>
      <c r="H27" s="32" t="s">
        <v>33</v>
      </c>
      <c r="I27" s="32"/>
      <c r="J27" s="32"/>
      <c r="K27" s="33"/>
      <c r="L27" s="33"/>
      <c r="M27" s="33"/>
      <c r="N27" s="32"/>
      <c r="O27" s="33"/>
      <c r="P27" s="81" t="s">
        <v>5691</v>
      </c>
      <c r="Q27" s="98">
        <v>15</v>
      </c>
      <c r="R27" s="136" t="s">
        <v>862</v>
      </c>
    </row>
    <row r="28" spans="1:18" ht="18" customHeight="1" x14ac:dyDescent="0.15">
      <c r="A28" s="30">
        <v>1</v>
      </c>
      <c r="B28" s="31" t="s">
        <v>130</v>
      </c>
      <c r="C28" s="31">
        <v>2</v>
      </c>
      <c r="D28" s="31" t="s">
        <v>6048</v>
      </c>
      <c r="E28" s="31">
        <v>1</v>
      </c>
      <c r="F28" s="31" t="s">
        <v>6048</v>
      </c>
      <c r="G28" s="31">
        <v>11</v>
      </c>
      <c r="H28" s="31" t="s">
        <v>33</v>
      </c>
      <c r="I28" s="32">
        <v>1</v>
      </c>
      <c r="J28" s="32" t="s">
        <v>34</v>
      </c>
      <c r="K28" s="33">
        <v>129</v>
      </c>
      <c r="L28" s="33">
        <v>129</v>
      </c>
      <c r="M28" s="33">
        <f>K28-L28</f>
        <v>0</v>
      </c>
      <c r="N28" s="32" t="s">
        <v>6090</v>
      </c>
      <c r="O28" s="33">
        <v>54000</v>
      </c>
      <c r="P28" s="81" t="s">
        <v>6073</v>
      </c>
      <c r="Q28" s="98">
        <v>361</v>
      </c>
      <c r="R28" s="136" t="s">
        <v>862</v>
      </c>
    </row>
    <row r="29" spans="1:18" ht="18" customHeight="1" x14ac:dyDescent="0.15">
      <c r="A29" s="30">
        <v>1</v>
      </c>
      <c r="B29" s="31" t="s">
        <v>130</v>
      </c>
      <c r="C29" s="31">
        <v>2</v>
      </c>
      <c r="D29" s="31" t="s">
        <v>6048</v>
      </c>
      <c r="E29" s="31">
        <v>1</v>
      </c>
      <c r="F29" s="31" t="s">
        <v>6048</v>
      </c>
      <c r="G29" s="31">
        <v>11</v>
      </c>
      <c r="H29" s="31" t="s">
        <v>33</v>
      </c>
      <c r="I29" s="31">
        <v>1</v>
      </c>
      <c r="J29" s="31" t="s">
        <v>34</v>
      </c>
      <c r="K29" s="33"/>
      <c r="L29" s="33"/>
      <c r="M29" s="33"/>
      <c r="N29" s="32" t="s">
        <v>6091</v>
      </c>
      <c r="O29" s="33">
        <v>38880</v>
      </c>
      <c r="P29" s="81" t="s">
        <v>6075</v>
      </c>
      <c r="Q29" s="98"/>
      <c r="R29" s="136" t="s">
        <v>862</v>
      </c>
    </row>
    <row r="30" spans="1:18" ht="18" customHeight="1" x14ac:dyDescent="0.15">
      <c r="A30" s="30">
        <v>1</v>
      </c>
      <c r="B30" s="31" t="s">
        <v>130</v>
      </c>
      <c r="C30" s="31">
        <v>2</v>
      </c>
      <c r="D30" s="31" t="s">
        <v>6048</v>
      </c>
      <c r="E30" s="31">
        <v>1</v>
      </c>
      <c r="F30" s="31" t="s">
        <v>6048</v>
      </c>
      <c r="G30" s="31">
        <v>11</v>
      </c>
      <c r="H30" s="31" t="s">
        <v>33</v>
      </c>
      <c r="I30" s="31">
        <v>1</v>
      </c>
      <c r="J30" s="31" t="s">
        <v>34</v>
      </c>
      <c r="K30" s="33"/>
      <c r="L30" s="33"/>
      <c r="M30" s="33"/>
      <c r="N30" s="32" t="s">
        <v>6092</v>
      </c>
      <c r="O30" s="33">
        <v>35640</v>
      </c>
      <c r="P30" s="81"/>
      <c r="Q30" s="98"/>
      <c r="R30" s="136" t="s">
        <v>862</v>
      </c>
    </row>
    <row r="31" spans="1:18" ht="18" customHeight="1" x14ac:dyDescent="0.15">
      <c r="A31" s="30">
        <v>1</v>
      </c>
      <c r="B31" s="31" t="s">
        <v>130</v>
      </c>
      <c r="C31" s="31">
        <v>2</v>
      </c>
      <c r="D31" s="31" t="s">
        <v>6048</v>
      </c>
      <c r="E31" s="31">
        <v>1</v>
      </c>
      <c r="F31" s="31" t="s">
        <v>6048</v>
      </c>
      <c r="G31" s="31">
        <v>11</v>
      </c>
      <c r="H31" s="31" t="s">
        <v>33</v>
      </c>
      <c r="I31" s="32">
        <v>4</v>
      </c>
      <c r="J31" s="32" t="s">
        <v>111</v>
      </c>
      <c r="K31" s="33">
        <v>34</v>
      </c>
      <c r="L31" s="33">
        <v>34</v>
      </c>
      <c r="M31" s="33">
        <f>K31-L31</f>
        <v>0</v>
      </c>
      <c r="N31" s="32" t="s">
        <v>6093</v>
      </c>
      <c r="O31" s="33">
        <v>33600</v>
      </c>
      <c r="P31" s="81"/>
      <c r="Q31" s="98"/>
      <c r="R31" s="136" t="s">
        <v>862</v>
      </c>
    </row>
    <row r="32" spans="1:18" ht="18" customHeight="1" x14ac:dyDescent="0.15">
      <c r="A32" s="30">
        <v>1</v>
      </c>
      <c r="B32" s="31" t="s">
        <v>130</v>
      </c>
      <c r="C32" s="31">
        <v>2</v>
      </c>
      <c r="D32" s="31" t="s">
        <v>6048</v>
      </c>
      <c r="E32" s="31">
        <v>1</v>
      </c>
      <c r="F32" s="31" t="s">
        <v>6048</v>
      </c>
      <c r="G32" s="32">
        <v>12</v>
      </c>
      <c r="H32" s="32" t="s">
        <v>36</v>
      </c>
      <c r="I32" s="32"/>
      <c r="J32" s="32"/>
      <c r="K32" s="33"/>
      <c r="L32" s="33"/>
      <c r="M32" s="33"/>
      <c r="N32" s="32"/>
      <c r="O32" s="33"/>
      <c r="P32" s="81"/>
      <c r="Q32" s="98"/>
      <c r="R32" s="136" t="s">
        <v>862</v>
      </c>
    </row>
    <row r="33" spans="1:18" ht="18" customHeight="1" x14ac:dyDescent="0.15">
      <c r="A33" s="30">
        <v>1</v>
      </c>
      <c r="B33" s="31" t="s">
        <v>130</v>
      </c>
      <c r="C33" s="31">
        <v>2</v>
      </c>
      <c r="D33" s="31" t="s">
        <v>6048</v>
      </c>
      <c r="E33" s="31">
        <v>1</v>
      </c>
      <c r="F33" s="31" t="s">
        <v>6048</v>
      </c>
      <c r="G33" s="31">
        <v>12</v>
      </c>
      <c r="H33" s="31" t="s">
        <v>36</v>
      </c>
      <c r="I33" s="32">
        <v>1</v>
      </c>
      <c r="J33" s="32" t="s">
        <v>37</v>
      </c>
      <c r="K33" s="33">
        <v>78</v>
      </c>
      <c r="L33" s="33">
        <v>78</v>
      </c>
      <c r="M33" s="33">
        <f>K33-L33</f>
        <v>0</v>
      </c>
      <c r="N33" s="32" t="s">
        <v>6094</v>
      </c>
      <c r="O33" s="33">
        <v>48000</v>
      </c>
      <c r="P33" s="81"/>
      <c r="Q33" s="98"/>
      <c r="R33" s="136" t="s">
        <v>862</v>
      </c>
    </row>
    <row r="34" spans="1:18" ht="18" customHeight="1" x14ac:dyDescent="0.15">
      <c r="A34" s="30">
        <v>1</v>
      </c>
      <c r="B34" s="31" t="s">
        <v>130</v>
      </c>
      <c r="C34" s="31">
        <v>2</v>
      </c>
      <c r="D34" s="31" t="s">
        <v>6048</v>
      </c>
      <c r="E34" s="31">
        <v>1</v>
      </c>
      <c r="F34" s="31" t="s">
        <v>6048</v>
      </c>
      <c r="G34" s="31">
        <v>12</v>
      </c>
      <c r="H34" s="31" t="s">
        <v>36</v>
      </c>
      <c r="I34" s="31">
        <v>1</v>
      </c>
      <c r="J34" s="31" t="s">
        <v>37</v>
      </c>
      <c r="K34" s="33"/>
      <c r="L34" s="33"/>
      <c r="M34" s="33"/>
      <c r="N34" s="32" t="s">
        <v>6095</v>
      </c>
      <c r="O34" s="33">
        <v>29250</v>
      </c>
      <c r="P34" s="81"/>
      <c r="Q34" s="98"/>
      <c r="R34" s="136" t="s">
        <v>862</v>
      </c>
    </row>
    <row r="35" spans="1:18" ht="18" customHeight="1" x14ac:dyDescent="0.15">
      <c r="A35" s="30">
        <v>1</v>
      </c>
      <c r="B35" s="31" t="s">
        <v>130</v>
      </c>
      <c r="C35" s="31">
        <v>2</v>
      </c>
      <c r="D35" s="31" t="s">
        <v>6048</v>
      </c>
      <c r="E35" s="31">
        <v>1</v>
      </c>
      <c r="F35" s="31" t="s">
        <v>6048</v>
      </c>
      <c r="G35" s="31">
        <v>12</v>
      </c>
      <c r="H35" s="31" t="s">
        <v>36</v>
      </c>
      <c r="I35" s="32">
        <v>3</v>
      </c>
      <c r="J35" s="32" t="s">
        <v>6</v>
      </c>
      <c r="K35" s="33">
        <v>16</v>
      </c>
      <c r="L35" s="33">
        <v>16</v>
      </c>
      <c r="M35" s="33">
        <f>K35-L35</f>
        <v>0</v>
      </c>
      <c r="N35" s="32" t="s">
        <v>6096</v>
      </c>
      <c r="O35" s="33">
        <v>15120</v>
      </c>
      <c r="P35" s="81"/>
      <c r="Q35" s="98"/>
      <c r="R35" s="136" t="s">
        <v>862</v>
      </c>
    </row>
    <row r="36" spans="1:18" ht="18" customHeight="1" x14ac:dyDescent="0.15">
      <c r="A36" s="30">
        <v>1</v>
      </c>
      <c r="B36" s="31" t="s">
        <v>130</v>
      </c>
      <c r="C36" s="31">
        <v>2</v>
      </c>
      <c r="D36" s="31" t="s">
        <v>6048</v>
      </c>
      <c r="E36" s="31">
        <v>1</v>
      </c>
      <c r="F36" s="31" t="s">
        <v>6048</v>
      </c>
      <c r="G36" s="32">
        <v>19</v>
      </c>
      <c r="H36" s="32" t="s">
        <v>236</v>
      </c>
      <c r="I36" s="32"/>
      <c r="J36" s="32"/>
      <c r="K36" s="33"/>
      <c r="L36" s="33"/>
      <c r="M36" s="33"/>
      <c r="N36" s="32"/>
      <c r="O36" s="33"/>
      <c r="P36" s="81"/>
      <c r="Q36" s="98"/>
      <c r="R36" s="136" t="s">
        <v>862</v>
      </c>
    </row>
    <row r="37" spans="1:18" ht="18" customHeight="1" x14ac:dyDescent="0.15">
      <c r="A37" s="30">
        <v>1</v>
      </c>
      <c r="B37" s="31" t="s">
        <v>130</v>
      </c>
      <c r="C37" s="31">
        <v>2</v>
      </c>
      <c r="D37" s="31" t="s">
        <v>6048</v>
      </c>
      <c r="E37" s="31">
        <v>1</v>
      </c>
      <c r="F37" s="31" t="s">
        <v>6048</v>
      </c>
      <c r="G37" s="31">
        <v>19</v>
      </c>
      <c r="H37" s="31" t="s">
        <v>236</v>
      </c>
      <c r="I37" s="32">
        <v>31</v>
      </c>
      <c r="J37" s="32" t="s">
        <v>386</v>
      </c>
      <c r="K37" s="33">
        <v>120</v>
      </c>
      <c r="L37" s="33">
        <v>120</v>
      </c>
      <c r="M37" s="33">
        <f>K37-L37</f>
        <v>0</v>
      </c>
      <c r="N37" s="32" t="s">
        <v>6097</v>
      </c>
      <c r="O37" s="33">
        <v>120000</v>
      </c>
      <c r="P37" s="81"/>
      <c r="Q37" s="98"/>
      <c r="R37" s="136" t="s">
        <v>862</v>
      </c>
    </row>
    <row r="38" spans="1:18" s="6" customFormat="1" ht="18" customHeight="1" x14ac:dyDescent="0.15">
      <c r="A38" s="24">
        <v>2</v>
      </c>
      <c r="B38" s="25" t="s">
        <v>6098</v>
      </c>
      <c r="C38" s="25"/>
      <c r="D38" s="25"/>
      <c r="E38" s="26"/>
      <c r="F38" s="25"/>
      <c r="G38" s="26"/>
      <c r="H38" s="25"/>
      <c r="I38" s="26"/>
      <c r="J38" s="26"/>
      <c r="K38" s="27">
        <f>IF(C38="",SUMIFS($K39:$K$6072,$A39:$A$6072,A38,$E39:$E$6072,""),IF(E38="",SUMIFS($K39:$K$6072,$A39:$A$6072,A38,$C39:$C$6072,C38,$G39:$G$6072,""),IF(G38="",SUMIFS($K39:$K$6072,$A39:$A$6072,A38,$C39:$C$6072,C38,$E39:$E$6072,E38,$R39:$R$6072,R38),IF(I38="",SUMIFS($K39:$K$6072,$A39:$A$6072,A38,$C39:$C$6072,C38,$E39:$E$6072,E38,$G39:$G$6072,G38,$R39:$R$6072,R38),0))))</f>
        <v>79308</v>
      </c>
      <c r="L38" s="27">
        <f>IF(C38="",SUMIFS($L39:$L$6072,$A39:$A$6072,A38,$E39:$E$6072,""),IF(E38="",SUMIFS($L39:$L$6072,$A39:$A$6072,A38,$C39:$C$6072,C38,$G39:$G$6072,""),IF(G38="",SUMIFS($L39:$L$6072,$A39:$A$6072,A38,$C39:$C$6072,C38,$E39:$E$6072,E38,$R39:$R$6072,R38),IF(I38="",SUMIFS($L39:$L$6072,$A39:$A$6072,A38,$C39:$C$6072,C38,$E39:$E$6072,E38,$G39:$G$6072,G38,$R39:$R$6072,R38),0))))</f>
        <v>81018</v>
      </c>
      <c r="M38" s="27">
        <f t="shared" ref="M38:M40" si="3">K38-L38</f>
        <v>-1710</v>
      </c>
      <c r="N38" s="56"/>
      <c r="O38" s="71"/>
      <c r="P38" s="28"/>
      <c r="Q38" s="27">
        <f>IF(C38="",SUMIFS($Q39:$Q$6072,$A39:$A$6072,A38,$E39:$E$6072,""),IF(E38="",SUMIFS($Q39:$Q$6072,$A39:$A$6072,A38,$C39:$C$6072,C38,$G39:$G$6072,""),IF(G38="",SUMIFS($Q39:$Q$6072,$A39:$A$6072,A38,$C39:$C$6072,C38,$E39:$E$6072,E38,$R39:$R$6072,R38),IF(I38="",SUMIFS($Q39:$Q$6072,$A39:$A$6072,A38,$C39:$C$6072,C38,$E39:$E$6072,E38,$G39:$G$6072,G38,$R39:$R$6072,R38),0))))</f>
        <v>27526</v>
      </c>
      <c r="R38" s="114"/>
    </row>
    <row r="39" spans="1:18" s="6" customFormat="1" ht="18" customHeight="1" x14ac:dyDescent="0.15">
      <c r="A39" s="13">
        <v>2</v>
      </c>
      <c r="B39" s="14" t="s">
        <v>6098</v>
      </c>
      <c r="C39" s="15">
        <v>1</v>
      </c>
      <c r="D39" s="15" t="s">
        <v>6098</v>
      </c>
      <c r="E39" s="16"/>
      <c r="F39" s="15"/>
      <c r="G39" s="16"/>
      <c r="H39" s="15"/>
      <c r="I39" s="16"/>
      <c r="J39" s="16"/>
      <c r="K39" s="17">
        <f>IF(C39="",SUMIFS($K40:$K$6072,$A40:$A$6072,A39,$E40:$E$6072,""),IF(E39="",SUMIFS($K40:$K$6072,$A40:$A$6072,A39,$C40:$C$6072,C39,$G40:$G$6072,""),IF(G39="",SUMIFS($K40:$K$6072,$A40:$A$6072,A39,$C40:$C$6072,C39,$E40:$E$6072,E39,$R40:$R$6072,R39),IF(I39="",SUMIFS($K40:$K$6072,$A40:$A$6072,A39,$C40:$C$6072,C39,$E40:$E$6072,E39,$G40:$G$6072,G39,$R40:$R$6072,R39),0))))</f>
        <v>79308</v>
      </c>
      <c r="L39" s="17">
        <f>IF(C39="",SUMIFS($L40:$L$6072,$A40:$A$6072,A39,$E40:$E$6072,""),IF(E39="",SUMIFS($L40:$L$6072,$A40:$A$6072,A39,$C40:$C$6072,C39,$G40:$G$6072,""),IF(G39="",SUMIFS($L40:$L$6072,$A40:$A$6072,A39,$C40:$C$6072,C39,$E40:$E$6072,E39,$R40:$R$6072,R39),IF(I39="",SUMIFS($L40:$L$6072,$A40:$A$6072,A39,$C40:$C$6072,C39,$E40:$E$6072,E39,$G40:$G$6072,G39,$R40:$R$6072,R39),0))))</f>
        <v>81018</v>
      </c>
      <c r="M39" s="17">
        <f t="shared" si="3"/>
        <v>-1710</v>
      </c>
      <c r="N39" s="58"/>
      <c r="O39" s="72"/>
      <c r="P39" s="18"/>
      <c r="Q39" s="17">
        <f>IF(C39="",SUMIFS($Q40:$Q$6072,$A40:$A$6072,A39,$E40:$E$6072,""),IF(E39="",SUMIFS($Q40:$Q$6072,$A40:$A$6072,A39,$C40:$C$6072,C39,$G40:$G$6072,""),IF(G39="",SUMIFS($Q40:$Q$6072,$A40:$A$6072,A39,$C40:$C$6072,C39,$E40:$E$6072,E39,$R40:$R$6072,R39),IF(I39="",SUMIFS($Q40:$Q$6072,$A40:$A$6072,A39,$C40:$C$6072,C39,$E40:$E$6072,E39,$G40:$G$6072,G39,$R40:$R$6072,R39),0))))</f>
        <v>27526</v>
      </c>
      <c r="R39" s="108"/>
    </row>
    <row r="40" spans="1:18" s="6" customFormat="1" ht="18" customHeight="1" x14ac:dyDescent="0.15">
      <c r="A40" s="13">
        <v>2</v>
      </c>
      <c r="B40" s="14" t="s">
        <v>6098</v>
      </c>
      <c r="C40" s="19">
        <v>1</v>
      </c>
      <c r="D40" s="14" t="s">
        <v>6098</v>
      </c>
      <c r="E40" s="20">
        <v>1</v>
      </c>
      <c r="F40" s="21" t="s">
        <v>6098</v>
      </c>
      <c r="G40" s="20"/>
      <c r="H40" s="21"/>
      <c r="I40" s="20"/>
      <c r="J40" s="20"/>
      <c r="K40" s="22">
        <f>IF(C40="",SUMIFS($K41:$K$6072,$A41:$A$6072,A40,$E41:$E$6072,""),IF(E40="",SUMIFS($K41:$K$6072,$A41:$A$6072,A40,$C41:$C$6072,C40,$G41:$G$6072,""),IF(G40="",SUMIFS($K41:$K$6072,$A41:$A$6072,A40,$C41:$C$6072,C40,$E41:$E$6072,E40,$R41:$R$6072,R40),IF(I40="",SUMIFS($K41:$K$6072,$A41:$A$6072,A40,$C41:$C$6072,C40,$E41:$E$6072,E40,$G41:$G$6072,G40,$R41:$R$6072,R40),0))))</f>
        <v>79308</v>
      </c>
      <c r="L40" s="22">
        <f>IF(C40="",SUMIFS($L41:$L$6072,$A41:$A$6072,A40,$E41:$E$6072,""),IF(E40="",SUMIFS($L41:$L$6072,$A41:$A$6072,A40,$C41:$C$6072,C40,$G41:$G$6072,""),IF(G40="",SUMIFS($L41:$L$6072,$A41:$A$6072,A40,$C41:$C$6072,C40,$E41:$E$6072,E40,$R41:$R$6072,R40),IF(I40="",SUMIFS($L41:$L$6072,$A41:$A$6072,A40,$C41:$C$6072,C40,$E41:$E$6072,E40,$G41:$G$6072,G40,$R41:$R$6072,R40),0))))</f>
        <v>81018</v>
      </c>
      <c r="M40" s="22">
        <f t="shared" si="3"/>
        <v>-1710</v>
      </c>
      <c r="N40" s="77"/>
      <c r="O40" s="23"/>
      <c r="P40" s="60"/>
      <c r="Q40" s="22">
        <f>IF(C40="",SUMIFS($Q41:$Q$6072,$A41:$A$6072,A40,$E41:$E$6072,""),IF(E40="",SUMIFS($Q41:$Q$6072,$A41:$A$6072,A40,$C41:$C$6072,C40,$G41:$G$6072,""),IF(G40="",SUMIFS($Q41:$Q$6072,$A41:$A$6072,A40,$C41:$C$6072,C40,$E41:$E$6072,E40,$R41:$R$6072,R40),IF(I40="",SUMIFS($Q41:$Q$6072,$A41:$A$6072,A40,$C41:$C$6072,C40,$E41:$E$6072,E40,$G41:$G$6072,G40,$R41:$R$6072,R40),0))))</f>
        <v>27526</v>
      </c>
      <c r="R40" s="110" t="s">
        <v>862</v>
      </c>
    </row>
    <row r="41" spans="1:18" ht="18" customHeight="1" x14ac:dyDescent="0.15">
      <c r="A41" s="30">
        <v>2</v>
      </c>
      <c r="B41" s="31" t="s">
        <v>6099</v>
      </c>
      <c r="C41" s="31">
        <v>1</v>
      </c>
      <c r="D41" s="31" t="s">
        <v>6099</v>
      </c>
      <c r="E41" s="31">
        <v>1</v>
      </c>
      <c r="F41" s="31" t="s">
        <v>6099</v>
      </c>
      <c r="G41" s="32">
        <v>19</v>
      </c>
      <c r="H41" s="32" t="s">
        <v>236</v>
      </c>
      <c r="I41" s="32"/>
      <c r="J41" s="32"/>
      <c r="K41" s="33"/>
      <c r="L41" s="33"/>
      <c r="M41" s="33"/>
      <c r="N41" s="32"/>
      <c r="O41" s="33"/>
      <c r="P41" s="81" t="s">
        <v>6057</v>
      </c>
      <c r="Q41" s="98">
        <v>27526</v>
      </c>
      <c r="R41" s="136" t="s">
        <v>862</v>
      </c>
    </row>
    <row r="42" spans="1:18" ht="18" customHeight="1" x14ac:dyDescent="0.15">
      <c r="A42" s="30">
        <v>2</v>
      </c>
      <c r="B42" s="31" t="s">
        <v>6099</v>
      </c>
      <c r="C42" s="31">
        <v>1</v>
      </c>
      <c r="D42" s="31" t="s">
        <v>6099</v>
      </c>
      <c r="E42" s="31">
        <v>1</v>
      </c>
      <c r="F42" s="31" t="s">
        <v>6099</v>
      </c>
      <c r="G42" s="31">
        <v>19</v>
      </c>
      <c r="H42" s="31" t="s">
        <v>236</v>
      </c>
      <c r="I42" s="32">
        <v>4</v>
      </c>
      <c r="J42" s="32" t="s">
        <v>6100</v>
      </c>
      <c r="K42" s="33">
        <v>79308</v>
      </c>
      <c r="L42" s="33">
        <v>81018</v>
      </c>
      <c r="M42" s="33">
        <f>K42-L42</f>
        <v>-1710</v>
      </c>
      <c r="N42" s="32" t="s">
        <v>6101</v>
      </c>
      <c r="O42" s="33">
        <v>0</v>
      </c>
      <c r="P42" s="81"/>
      <c r="Q42" s="98"/>
      <c r="R42" s="136" t="s">
        <v>862</v>
      </c>
    </row>
    <row r="43" spans="1:18" ht="18" customHeight="1" x14ac:dyDescent="0.15">
      <c r="A43" s="30">
        <v>2</v>
      </c>
      <c r="B43" s="31" t="s">
        <v>6099</v>
      </c>
      <c r="C43" s="31">
        <v>1</v>
      </c>
      <c r="D43" s="31" t="s">
        <v>6099</v>
      </c>
      <c r="E43" s="31">
        <v>1</v>
      </c>
      <c r="F43" s="31" t="s">
        <v>6099</v>
      </c>
      <c r="G43" s="31">
        <v>19</v>
      </c>
      <c r="H43" s="31" t="s">
        <v>236</v>
      </c>
      <c r="I43" s="31">
        <v>4</v>
      </c>
      <c r="J43" s="31" t="s">
        <v>6100</v>
      </c>
      <c r="K43" s="33"/>
      <c r="L43" s="33"/>
      <c r="M43" s="33"/>
      <c r="N43" s="32" t="s">
        <v>6102</v>
      </c>
      <c r="O43" s="33">
        <v>0</v>
      </c>
      <c r="P43" s="81"/>
      <c r="Q43" s="98"/>
      <c r="R43" s="136" t="s">
        <v>862</v>
      </c>
    </row>
    <row r="44" spans="1:18" ht="18" customHeight="1" x14ac:dyDescent="0.15">
      <c r="A44" s="30">
        <v>2</v>
      </c>
      <c r="B44" s="31" t="s">
        <v>6099</v>
      </c>
      <c r="C44" s="31">
        <v>1</v>
      </c>
      <c r="D44" s="31" t="s">
        <v>6099</v>
      </c>
      <c r="E44" s="31">
        <v>1</v>
      </c>
      <c r="F44" s="31" t="s">
        <v>6099</v>
      </c>
      <c r="G44" s="31">
        <v>19</v>
      </c>
      <c r="H44" s="31" t="s">
        <v>236</v>
      </c>
      <c r="I44" s="31">
        <v>4</v>
      </c>
      <c r="J44" s="31" t="s">
        <v>6100</v>
      </c>
      <c r="K44" s="33"/>
      <c r="L44" s="33"/>
      <c r="M44" s="33"/>
      <c r="N44" s="32" t="s">
        <v>6103</v>
      </c>
      <c r="O44" s="33">
        <v>0</v>
      </c>
      <c r="P44" s="81"/>
      <c r="Q44" s="98"/>
      <c r="R44" s="136" t="s">
        <v>862</v>
      </c>
    </row>
    <row r="45" spans="1:18" ht="18" customHeight="1" x14ac:dyDescent="0.15">
      <c r="A45" s="30">
        <v>2</v>
      </c>
      <c r="B45" s="31" t="s">
        <v>6099</v>
      </c>
      <c r="C45" s="31">
        <v>1</v>
      </c>
      <c r="D45" s="31" t="s">
        <v>6099</v>
      </c>
      <c r="E45" s="31">
        <v>1</v>
      </c>
      <c r="F45" s="31" t="s">
        <v>6099</v>
      </c>
      <c r="G45" s="31">
        <v>19</v>
      </c>
      <c r="H45" s="31" t="s">
        <v>236</v>
      </c>
      <c r="I45" s="31">
        <v>4</v>
      </c>
      <c r="J45" s="31" t="s">
        <v>6100</v>
      </c>
      <c r="K45" s="33"/>
      <c r="L45" s="33"/>
      <c r="M45" s="33"/>
      <c r="N45" s="32" t="s">
        <v>6104</v>
      </c>
      <c r="O45" s="33">
        <v>0</v>
      </c>
      <c r="P45" s="81"/>
      <c r="Q45" s="98"/>
      <c r="R45" s="136" t="s">
        <v>862</v>
      </c>
    </row>
    <row r="46" spans="1:18" ht="18" customHeight="1" x14ac:dyDescent="0.15">
      <c r="A46" s="30">
        <v>2</v>
      </c>
      <c r="B46" s="31" t="s">
        <v>6099</v>
      </c>
      <c r="C46" s="31">
        <v>1</v>
      </c>
      <c r="D46" s="31" t="s">
        <v>6099</v>
      </c>
      <c r="E46" s="31">
        <v>1</v>
      </c>
      <c r="F46" s="31" t="s">
        <v>6099</v>
      </c>
      <c r="G46" s="31">
        <v>19</v>
      </c>
      <c r="H46" s="31" t="s">
        <v>236</v>
      </c>
      <c r="I46" s="31">
        <v>4</v>
      </c>
      <c r="J46" s="31" t="s">
        <v>6100</v>
      </c>
      <c r="K46" s="33"/>
      <c r="L46" s="33"/>
      <c r="M46" s="33"/>
      <c r="N46" s="32" t="s">
        <v>6105</v>
      </c>
      <c r="O46" s="33">
        <v>0</v>
      </c>
      <c r="P46" s="81"/>
      <c r="Q46" s="98"/>
      <c r="R46" s="136" t="s">
        <v>862</v>
      </c>
    </row>
    <row r="47" spans="1:18" ht="18" customHeight="1" x14ac:dyDescent="0.15">
      <c r="A47" s="30">
        <v>2</v>
      </c>
      <c r="B47" s="31" t="s">
        <v>6099</v>
      </c>
      <c r="C47" s="31">
        <v>1</v>
      </c>
      <c r="D47" s="31" t="s">
        <v>6099</v>
      </c>
      <c r="E47" s="31">
        <v>1</v>
      </c>
      <c r="F47" s="31" t="s">
        <v>6099</v>
      </c>
      <c r="G47" s="31">
        <v>19</v>
      </c>
      <c r="H47" s="31" t="s">
        <v>236</v>
      </c>
      <c r="I47" s="31">
        <v>4</v>
      </c>
      <c r="J47" s="31" t="s">
        <v>6100</v>
      </c>
      <c r="K47" s="33"/>
      <c r="L47" s="33"/>
      <c r="M47" s="33"/>
      <c r="N47" s="32" t="s">
        <v>6106</v>
      </c>
      <c r="O47" s="33">
        <v>79308000</v>
      </c>
      <c r="P47" s="81"/>
      <c r="Q47" s="98"/>
      <c r="R47" s="136" t="s">
        <v>862</v>
      </c>
    </row>
    <row r="48" spans="1:18" s="6" customFormat="1" ht="18" customHeight="1" x14ac:dyDescent="0.15">
      <c r="A48" s="24">
        <v>3</v>
      </c>
      <c r="B48" s="25" t="s">
        <v>5999</v>
      </c>
      <c r="C48" s="25"/>
      <c r="D48" s="25"/>
      <c r="E48" s="26"/>
      <c r="F48" s="25"/>
      <c r="G48" s="26"/>
      <c r="H48" s="25"/>
      <c r="I48" s="26"/>
      <c r="J48" s="26"/>
      <c r="K48" s="27">
        <f>IF(C48="",SUMIFS($K49:$K$6072,$A49:$A$6072,A48,$E49:$E$6072,""),IF(E48="",SUMIFS($K49:$K$6072,$A49:$A$6072,A48,$C49:$C$6072,C48,$G49:$G$6072,""),IF(G48="",SUMIFS($K49:$K$6072,$A49:$A$6072,A48,$C49:$C$6072,C48,$E49:$E$6072,E48,$R49:$R$6072,R48),IF(I48="",SUMIFS($K49:$K$6072,$A49:$A$6072,A48,$C49:$C$6072,C48,$E49:$E$6072,E48,$G49:$G$6072,G48,$R49:$R$6072,R48),0))))</f>
        <v>100</v>
      </c>
      <c r="L48" s="27">
        <f>IF(C48="",SUMIFS($L49:$L$6072,$A49:$A$6072,A48,$E49:$E$6072,""),IF(E48="",SUMIFS($L49:$L$6072,$A49:$A$6072,A48,$C49:$C$6072,C48,$G49:$G$6072,""),IF(G48="",SUMIFS($L49:$L$6072,$A49:$A$6072,A48,$C49:$C$6072,C48,$E49:$E$6072,E48,$R49:$R$6072,R48),IF(I48="",SUMIFS($L49:$L$6072,$A49:$A$6072,A48,$C49:$C$6072,C48,$E49:$E$6072,E48,$G49:$G$6072,G48,$R49:$R$6072,R48),0))))</f>
        <v>100</v>
      </c>
      <c r="M48" s="27">
        <f t="shared" ref="M48:M50" si="4">K48-L48</f>
        <v>0</v>
      </c>
      <c r="N48" s="56"/>
      <c r="O48" s="71"/>
      <c r="P48" s="28"/>
      <c r="Q48" s="27">
        <f>IF(C48="",SUMIFS($Q49:$Q$6072,$A49:$A$6072,A48,$E49:$E$6072,""),IF(E48="",SUMIFS($Q49:$Q$6072,$A49:$A$6072,A48,$C49:$C$6072,C48,$G49:$G$6072,""),IF(G48="",SUMIFS($Q49:$Q$6072,$A49:$A$6072,A48,$C49:$C$6072,C48,$E49:$E$6072,E48,$R49:$R$6072,R48),IF(I48="",SUMIFS($Q49:$Q$6072,$A49:$A$6072,A48,$C49:$C$6072,C48,$E49:$E$6072,E48,$G49:$G$6072,G48,$R49:$R$6072,R48),0))))</f>
        <v>100</v>
      </c>
      <c r="R48" s="114"/>
    </row>
    <row r="49" spans="1:18" s="6" customFormat="1" ht="18" customHeight="1" x14ac:dyDescent="0.15">
      <c r="A49" s="13">
        <v>3</v>
      </c>
      <c r="B49" s="14" t="s">
        <v>5999</v>
      </c>
      <c r="C49" s="15">
        <v>1</v>
      </c>
      <c r="D49" s="15" t="s">
        <v>6000</v>
      </c>
      <c r="E49" s="16"/>
      <c r="F49" s="15"/>
      <c r="G49" s="16"/>
      <c r="H49" s="15"/>
      <c r="I49" s="16"/>
      <c r="J49" s="16"/>
      <c r="K49" s="17">
        <f>IF(C49="",SUMIFS($K50:$K$6072,$A50:$A$6072,A49,$E50:$E$6072,""),IF(E49="",SUMIFS($K50:$K$6072,$A50:$A$6072,A49,$C50:$C$6072,C49,$G50:$G$6072,""),IF(G49="",SUMIFS($K50:$K$6072,$A50:$A$6072,A49,$C50:$C$6072,C49,$E50:$E$6072,E49,$R50:$R$6072,R49),IF(I49="",SUMIFS($K50:$K$6072,$A50:$A$6072,A49,$C50:$C$6072,C49,$E50:$E$6072,E49,$G50:$G$6072,G49,$R50:$R$6072,R49),0))))</f>
        <v>100</v>
      </c>
      <c r="L49" s="17">
        <f>IF(C49="",SUMIFS($L50:$L$6072,$A50:$A$6072,A49,$E50:$E$6072,""),IF(E49="",SUMIFS($L50:$L$6072,$A50:$A$6072,A49,$C50:$C$6072,C49,$G50:$G$6072,""),IF(G49="",SUMIFS($L50:$L$6072,$A50:$A$6072,A49,$C50:$C$6072,C49,$E50:$E$6072,E49,$R50:$R$6072,R49),IF(I49="",SUMIFS($L50:$L$6072,$A50:$A$6072,A49,$C50:$C$6072,C49,$E50:$E$6072,E49,$G50:$G$6072,G49,$R50:$R$6072,R49),0))))</f>
        <v>100</v>
      </c>
      <c r="M49" s="17">
        <f t="shared" si="4"/>
        <v>0</v>
      </c>
      <c r="N49" s="58"/>
      <c r="O49" s="72"/>
      <c r="P49" s="18"/>
      <c r="Q49" s="17">
        <f>IF(C49="",SUMIFS($Q50:$Q$6072,$A50:$A$6072,A49,$E50:$E$6072,""),IF(E49="",SUMIFS($Q50:$Q$6072,$A50:$A$6072,A49,$C50:$C$6072,C49,$G50:$G$6072,""),IF(G49="",SUMIFS($Q50:$Q$6072,$A50:$A$6072,A49,$C50:$C$6072,C49,$E50:$E$6072,E49,$R50:$R$6072,R49),IF(I49="",SUMIFS($Q50:$Q$6072,$A50:$A$6072,A49,$C50:$C$6072,C49,$E50:$E$6072,E49,$G50:$G$6072,G49,$R50:$R$6072,R49),0))))</f>
        <v>100</v>
      </c>
      <c r="R49" s="108"/>
    </row>
    <row r="50" spans="1:18" s="6" customFormat="1" ht="18" customHeight="1" x14ac:dyDescent="0.15">
      <c r="A50" s="13">
        <v>3</v>
      </c>
      <c r="B50" s="14" t="s">
        <v>5999</v>
      </c>
      <c r="C50" s="19">
        <v>1</v>
      </c>
      <c r="D50" s="14" t="s">
        <v>6000</v>
      </c>
      <c r="E50" s="20">
        <v>1</v>
      </c>
      <c r="F50" s="21" t="s">
        <v>6107</v>
      </c>
      <c r="G50" s="20"/>
      <c r="H50" s="21"/>
      <c r="I50" s="20"/>
      <c r="J50" s="20"/>
      <c r="K50" s="22">
        <f>IF(C50="",SUMIFS($K51:$K$6072,$A51:$A$6072,A50,$E51:$E$6072,""),IF(E50="",SUMIFS($K51:$K$6072,$A51:$A$6072,A50,$C51:$C$6072,C50,$G51:$G$6072,""),IF(G50="",SUMIFS($K51:$K$6072,$A51:$A$6072,A50,$C51:$C$6072,C50,$E51:$E$6072,E50,$R51:$R$6072,R50),IF(I50="",SUMIFS($K51:$K$6072,$A51:$A$6072,A50,$C51:$C$6072,C50,$E51:$E$6072,E50,$G51:$G$6072,G50,$R51:$R$6072,R50),0))))</f>
        <v>100</v>
      </c>
      <c r="L50" s="22">
        <f>IF(C50="",SUMIFS($L51:$L$6072,$A51:$A$6072,A50,$E51:$E$6072,""),IF(E50="",SUMIFS($L51:$L$6072,$A51:$A$6072,A50,$C51:$C$6072,C50,$G51:$G$6072,""),IF(G50="",SUMIFS($L51:$L$6072,$A51:$A$6072,A50,$C51:$C$6072,C50,$E51:$E$6072,E50,$R51:$R$6072,R50),IF(I50="",SUMIFS($L51:$L$6072,$A51:$A$6072,A50,$C51:$C$6072,C50,$E51:$E$6072,E50,$G51:$G$6072,G50,$R51:$R$6072,R50),0))))</f>
        <v>100</v>
      </c>
      <c r="M50" s="22">
        <f t="shared" si="4"/>
        <v>0</v>
      </c>
      <c r="N50" s="77"/>
      <c r="O50" s="23"/>
      <c r="P50" s="60"/>
      <c r="Q50" s="22">
        <f>IF(C50="",SUMIFS($Q51:$Q$6072,$A51:$A$6072,A50,$E51:$E$6072,""),IF(E50="",SUMIFS($Q51:$Q$6072,$A51:$A$6072,A50,$C51:$C$6072,C50,$G51:$G$6072,""),IF(G50="",SUMIFS($Q51:$Q$6072,$A51:$A$6072,A50,$C51:$C$6072,C50,$E51:$E$6072,E50,$R51:$R$6072,R50),IF(I50="",SUMIFS($Q51:$Q$6072,$A51:$A$6072,A50,$C51:$C$6072,C50,$E51:$E$6072,E50,$G51:$G$6072,G50,$R51:$R$6072,R50),0))))</f>
        <v>100</v>
      </c>
      <c r="R50" s="110" t="s">
        <v>862</v>
      </c>
    </row>
    <row r="51" spans="1:18" ht="18" customHeight="1" x14ac:dyDescent="0.15">
      <c r="A51" s="30">
        <v>3</v>
      </c>
      <c r="B51" s="31" t="s">
        <v>2764</v>
      </c>
      <c r="C51" s="31">
        <v>1</v>
      </c>
      <c r="D51" s="31" t="s">
        <v>6002</v>
      </c>
      <c r="E51" s="31">
        <v>1</v>
      </c>
      <c r="F51" s="31" t="s">
        <v>6056</v>
      </c>
      <c r="G51" s="32">
        <v>23</v>
      </c>
      <c r="H51" s="32" t="s">
        <v>206</v>
      </c>
      <c r="I51" s="32"/>
      <c r="J51" s="32"/>
      <c r="K51" s="33"/>
      <c r="L51" s="33"/>
      <c r="M51" s="33"/>
      <c r="N51" s="32"/>
      <c r="O51" s="33"/>
      <c r="P51" s="81" t="s">
        <v>6073</v>
      </c>
      <c r="Q51" s="98">
        <v>100</v>
      </c>
      <c r="R51" s="136" t="s">
        <v>862</v>
      </c>
    </row>
    <row r="52" spans="1:18" ht="18" customHeight="1" x14ac:dyDescent="0.15">
      <c r="A52" s="34">
        <v>3</v>
      </c>
      <c r="B52" s="35" t="s">
        <v>2764</v>
      </c>
      <c r="C52" s="35">
        <v>1</v>
      </c>
      <c r="D52" s="35" t="s">
        <v>6002</v>
      </c>
      <c r="E52" s="35">
        <v>1</v>
      </c>
      <c r="F52" s="35" t="s">
        <v>6056</v>
      </c>
      <c r="G52" s="35">
        <v>23</v>
      </c>
      <c r="H52" s="35" t="s">
        <v>206</v>
      </c>
      <c r="I52" s="36">
        <v>1</v>
      </c>
      <c r="J52" s="36" t="s">
        <v>614</v>
      </c>
      <c r="K52" s="37">
        <v>100</v>
      </c>
      <c r="L52" s="37">
        <v>100</v>
      </c>
      <c r="M52" s="37">
        <f>K52-L52</f>
        <v>0</v>
      </c>
      <c r="N52" s="36" t="s">
        <v>6108</v>
      </c>
      <c r="O52" s="37">
        <v>100000</v>
      </c>
      <c r="P52" s="82" t="s">
        <v>6075</v>
      </c>
      <c r="Q52" s="101"/>
      <c r="R52" s="183" t="s">
        <v>862</v>
      </c>
    </row>
    <row r="53" spans="1:18" s="6" customFormat="1" ht="18" customHeight="1" x14ac:dyDescent="0.15">
      <c r="A53" s="757" t="s">
        <v>6109</v>
      </c>
      <c r="B53" s="758"/>
      <c r="C53" s="758"/>
      <c r="D53" s="758"/>
      <c r="E53" s="758"/>
      <c r="F53" s="758"/>
      <c r="G53" s="758"/>
      <c r="H53" s="758"/>
      <c r="I53" s="758"/>
      <c r="J53" s="764"/>
      <c r="K53" s="184">
        <f>SUMIFS(K3:K52,$C$3:$C$52,"")</f>
        <v>82005</v>
      </c>
      <c r="L53" s="184">
        <f t="shared" ref="L53:M53" si="5">SUMIFS(L3:L52,$C$3:$C$52,"")</f>
        <v>84907</v>
      </c>
      <c r="M53" s="184">
        <f t="shared" si="5"/>
        <v>-2902</v>
      </c>
      <c r="N53" s="185"/>
      <c r="O53" s="186"/>
      <c r="P53" s="187"/>
      <c r="Q53" s="184">
        <f>SUMIFS(Q3:Q52,$C$3:$C$52,"")</f>
        <v>30027</v>
      </c>
      <c r="R53" s="188"/>
    </row>
  </sheetData>
  <autoFilter ref="A2:R53"/>
  <mergeCells count="2">
    <mergeCell ref="Q1:R1"/>
    <mergeCell ref="A53:J53"/>
  </mergeCells>
  <phoneticPr fontId="18"/>
  <conditionalFormatting sqref="O1">
    <cfRule type="cellIs" dxfId="264" priority="45" operator="equal">
      <formula>0</formula>
    </cfRule>
  </conditionalFormatting>
  <conditionalFormatting sqref="O2">
    <cfRule type="cellIs" dxfId="263" priority="44" operator="equal">
      <formula>0</formula>
    </cfRule>
  </conditionalFormatting>
  <conditionalFormatting sqref="O3">
    <cfRule type="cellIs" dxfId="262" priority="43" operator="equal">
      <formula>0</formula>
    </cfRule>
  </conditionalFormatting>
  <conditionalFormatting sqref="E3:F3">
    <cfRule type="expression" dxfId="261" priority="42">
      <formula>$G3=""</formula>
    </cfRule>
  </conditionalFormatting>
  <conditionalFormatting sqref="G3:H3">
    <cfRule type="expression" dxfId="260" priority="41">
      <formula>$I3=""</formula>
    </cfRule>
  </conditionalFormatting>
  <conditionalFormatting sqref="I3:J3">
    <cfRule type="expression" dxfId="259" priority="40">
      <formula>$K3=""</formula>
    </cfRule>
  </conditionalFormatting>
  <conditionalFormatting sqref="C3 A3 R3">
    <cfRule type="expression" dxfId="258" priority="39">
      <formula>$G3=""</formula>
    </cfRule>
  </conditionalFormatting>
  <conditionalFormatting sqref="B3">
    <cfRule type="expression" dxfId="257" priority="38">
      <formula>$C3=""</formula>
    </cfRule>
  </conditionalFormatting>
  <conditionalFormatting sqref="D3">
    <cfRule type="expression" dxfId="256" priority="37">
      <formula>$E3=""</formula>
    </cfRule>
  </conditionalFormatting>
  <conditionalFormatting sqref="O4">
    <cfRule type="cellIs" dxfId="255" priority="36" operator="equal">
      <formula>0</formula>
    </cfRule>
  </conditionalFormatting>
  <conditionalFormatting sqref="E4:F4">
    <cfRule type="expression" dxfId="254" priority="35">
      <formula>$G4=""</formula>
    </cfRule>
  </conditionalFormatting>
  <conditionalFormatting sqref="G4:H4">
    <cfRule type="expression" dxfId="253" priority="34">
      <formula>$I4=""</formula>
    </cfRule>
  </conditionalFormatting>
  <conditionalFormatting sqref="I4:J4">
    <cfRule type="expression" dxfId="252" priority="33">
      <formula>$K4=""</formula>
    </cfRule>
  </conditionalFormatting>
  <conditionalFormatting sqref="A4 R4">
    <cfRule type="expression" dxfId="251" priority="32">
      <formula>$G4=""</formula>
    </cfRule>
  </conditionalFormatting>
  <conditionalFormatting sqref="B4">
    <cfRule type="expression" dxfId="250" priority="31">
      <formula>$C4=""</formula>
    </cfRule>
  </conditionalFormatting>
  <conditionalFormatting sqref="D4">
    <cfRule type="expression" dxfId="249" priority="30">
      <formula>$E4=""</formula>
    </cfRule>
  </conditionalFormatting>
  <conditionalFormatting sqref="O5">
    <cfRule type="cellIs" dxfId="248" priority="29" operator="equal">
      <formula>0</formula>
    </cfRule>
  </conditionalFormatting>
  <conditionalFormatting sqref="F5">
    <cfRule type="expression" dxfId="247" priority="28">
      <formula>$G5=""</formula>
    </cfRule>
  </conditionalFormatting>
  <conditionalFormatting sqref="G5:H5">
    <cfRule type="expression" dxfId="246" priority="27">
      <formula>$I5=""</formula>
    </cfRule>
  </conditionalFormatting>
  <conditionalFormatting sqref="I5:J5">
    <cfRule type="expression" dxfId="245" priority="26">
      <formula>$K5=""</formula>
    </cfRule>
  </conditionalFormatting>
  <conditionalFormatting sqref="A5 C5 R5">
    <cfRule type="expression" dxfId="244" priority="25">
      <formula>$G5=""</formula>
    </cfRule>
  </conditionalFormatting>
  <conditionalFormatting sqref="B5">
    <cfRule type="expression" dxfId="243" priority="24">
      <formula>$C5=""</formula>
    </cfRule>
  </conditionalFormatting>
  <conditionalFormatting sqref="D5">
    <cfRule type="expression" dxfId="242" priority="23">
      <formula>$E5=""</formula>
    </cfRule>
  </conditionalFormatting>
  <conditionalFormatting sqref="O48 O38">
    <cfRule type="cellIs" dxfId="241" priority="22" operator="equal">
      <formula>0</formula>
    </cfRule>
  </conditionalFormatting>
  <conditionalFormatting sqref="E48:F48 E38:F38">
    <cfRule type="expression" dxfId="240" priority="21">
      <formula>$G38=""</formula>
    </cfRule>
  </conditionalFormatting>
  <conditionalFormatting sqref="G48:H48 G38:H38">
    <cfRule type="expression" dxfId="239" priority="20">
      <formula>$I38=""</formula>
    </cfRule>
  </conditionalFormatting>
  <conditionalFormatting sqref="I48:J48 I38:J38">
    <cfRule type="expression" dxfId="238" priority="19">
      <formula>$K38=""</formula>
    </cfRule>
  </conditionalFormatting>
  <conditionalFormatting sqref="C48 A48 R48 C38 A38 R38">
    <cfRule type="expression" dxfId="237" priority="18">
      <formula>$G38=""</formula>
    </cfRule>
  </conditionalFormatting>
  <conditionalFormatting sqref="B48 B38">
    <cfRule type="expression" dxfId="236" priority="17">
      <formula>$C38=""</formula>
    </cfRule>
  </conditionalFormatting>
  <conditionalFormatting sqref="D48 D38">
    <cfRule type="expression" dxfId="235" priority="16">
      <formula>$E38=""</formula>
    </cfRule>
  </conditionalFormatting>
  <conditionalFormatting sqref="O49 O39 O25">
    <cfRule type="cellIs" dxfId="234" priority="15" operator="equal">
      <formula>0</formula>
    </cfRule>
  </conditionalFormatting>
  <conditionalFormatting sqref="E49:F49 E39:F39 E25:F25">
    <cfRule type="expression" dxfId="233" priority="14">
      <formula>$G25=""</formula>
    </cfRule>
  </conditionalFormatting>
  <conditionalFormatting sqref="G49:H49 G39:H39 G25:H25">
    <cfRule type="expression" dxfId="232" priority="13">
      <formula>$I25=""</formula>
    </cfRule>
  </conditionalFormatting>
  <conditionalFormatting sqref="I49:J49 I39:J39 I25:J25">
    <cfRule type="expression" dxfId="231" priority="12">
      <formula>$K25=""</formula>
    </cfRule>
  </conditionalFormatting>
  <conditionalFormatting sqref="A49 R49 A39 R39 A25 R25">
    <cfRule type="expression" dxfId="230" priority="11">
      <formula>$G25=""</formula>
    </cfRule>
  </conditionalFormatting>
  <conditionalFormatting sqref="B49 B39 B25">
    <cfRule type="expression" dxfId="229" priority="10">
      <formula>$C25=""</formula>
    </cfRule>
  </conditionalFormatting>
  <conditionalFormatting sqref="D49 D39 D25">
    <cfRule type="expression" dxfId="228" priority="9">
      <formula>$E25=""</formula>
    </cfRule>
  </conditionalFormatting>
  <conditionalFormatting sqref="O50 O40 O26">
    <cfRule type="cellIs" dxfId="227" priority="8" operator="equal">
      <formula>0</formula>
    </cfRule>
  </conditionalFormatting>
  <conditionalFormatting sqref="F50 F40 F26">
    <cfRule type="expression" dxfId="226" priority="7">
      <formula>$G26=""</formula>
    </cfRule>
  </conditionalFormatting>
  <conditionalFormatting sqref="G50:H50 G40:H40 G26:H26">
    <cfRule type="expression" dxfId="225" priority="6">
      <formula>$I26=""</formula>
    </cfRule>
  </conditionalFormatting>
  <conditionalFormatting sqref="I50:J50 I40:J40 I26:J26">
    <cfRule type="expression" dxfId="224" priority="5">
      <formula>$K26=""</formula>
    </cfRule>
  </conditionalFormatting>
  <conditionalFormatting sqref="A50 C50 R50 A40 C40 R40 A26 C26 R26">
    <cfRule type="expression" dxfId="223" priority="4">
      <formula>$G26=""</formula>
    </cfRule>
  </conditionalFormatting>
  <conditionalFormatting sqref="B50 B40 B26">
    <cfRule type="expression" dxfId="222" priority="3">
      <formula>$C26=""</formula>
    </cfRule>
  </conditionalFormatting>
  <conditionalFormatting sqref="D50 D40 D26">
    <cfRule type="expression" dxfId="221" priority="2">
      <formula>$E26=""</formula>
    </cfRule>
  </conditionalFormatting>
  <conditionalFormatting sqref="O53">
    <cfRule type="cellIs" dxfId="220" priority="1" operator="equal">
      <formula>0</formula>
    </cfRule>
  </conditionalFormatting>
  <printOptions horizontalCentered="1"/>
  <pageMargins left="0" right="0"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2"/>
  <sheetViews>
    <sheetView zoomScale="80" zoomScaleNormal="80" workbookViewId="0">
      <pane ySplit="2" topLeftCell="A243" activePane="bottomLeft" state="frozen"/>
      <selection pane="bottomLeft" activeCell="N260" sqref="N260"/>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38" customWidth="1"/>
    <col min="11" max="13" width="9.875" style="103" customWidth="1"/>
    <col min="14" max="14" width="63.5" style="5" customWidth="1"/>
    <col min="15" max="15" width="11.375" style="103" customWidth="1"/>
    <col min="16" max="16" width="18" style="38" customWidth="1"/>
    <col min="17" max="17" width="8.375" style="103" customWidth="1"/>
    <col min="18" max="18" width="9.625" style="38" customWidth="1"/>
    <col min="19" max="16384" width="9" style="5"/>
  </cols>
  <sheetData>
    <row r="1" spans="1:18" s="6" customFormat="1" ht="18" customHeight="1" x14ac:dyDescent="0.15">
      <c r="A1" s="157" t="s">
        <v>6110</v>
      </c>
      <c r="B1" s="158"/>
      <c r="C1" s="158"/>
      <c r="D1" s="158"/>
      <c r="E1" s="158"/>
      <c r="F1" s="158"/>
      <c r="G1" s="159"/>
      <c r="H1" s="158"/>
      <c r="I1" s="159"/>
      <c r="J1" s="189"/>
      <c r="K1" s="190"/>
      <c r="L1" s="190"/>
      <c r="M1" s="190"/>
      <c r="N1" s="191"/>
      <c r="O1" s="190"/>
      <c r="P1" s="191"/>
      <c r="Q1" s="765" t="s">
        <v>17</v>
      </c>
      <c r="R1" s="761"/>
    </row>
    <row r="2" spans="1:18" s="6" customFormat="1" ht="18" customHeight="1" x14ac:dyDescent="0.15">
      <c r="A2" s="192" t="s">
        <v>0</v>
      </c>
      <c r="B2" s="193"/>
      <c r="C2" s="193" t="s">
        <v>1</v>
      </c>
      <c r="D2" s="193"/>
      <c r="E2" s="193" t="s">
        <v>2</v>
      </c>
      <c r="F2" s="194"/>
      <c r="G2" s="195" t="s">
        <v>3</v>
      </c>
      <c r="H2" s="193"/>
      <c r="I2" s="195" t="s">
        <v>14</v>
      </c>
      <c r="J2" s="195" t="s">
        <v>15</v>
      </c>
      <c r="K2" s="165" t="s">
        <v>2954</v>
      </c>
      <c r="L2" s="165" t="s">
        <v>6111</v>
      </c>
      <c r="M2" s="165" t="s">
        <v>2951</v>
      </c>
      <c r="N2" s="195" t="s">
        <v>16</v>
      </c>
      <c r="O2" s="165" t="s">
        <v>4</v>
      </c>
      <c r="P2" s="196" t="s">
        <v>4955</v>
      </c>
      <c r="Q2" s="165" t="s">
        <v>2952</v>
      </c>
      <c r="R2" s="196" t="s">
        <v>2953</v>
      </c>
    </row>
    <row r="3" spans="1:18" customFormat="1" ht="18" customHeight="1" x14ac:dyDescent="0.15">
      <c r="A3" s="24">
        <v>1</v>
      </c>
      <c r="B3" s="25" t="s">
        <v>6112</v>
      </c>
      <c r="C3" s="25"/>
      <c r="D3" s="25"/>
      <c r="E3" s="26"/>
      <c r="F3" s="25"/>
      <c r="G3" s="26"/>
      <c r="H3" s="25"/>
      <c r="I3" s="26"/>
      <c r="J3" s="26"/>
      <c r="K3" s="27">
        <f>IF(C3="",SUMIFS($K4:$K$6141,$A4:$A$6141,A3,$E4:$E$6141,""),IF(E3="",SUMIFS($K4:$K$6141,$A4:$A$6141,A3,$C4:$C$6141,C3,$G4:$G$6141,""),IF(G3="",SUMIFS($K4:$K$6141,$A4:$A$6141,A3,$C4:$C$6141,C3,$E4:$E$6141,E3),0)))</f>
        <v>222414</v>
      </c>
      <c r="L3" s="27">
        <f>IF(C3="",SUMIFS($L4:$L$6141,$A4:$A$6141,A3,$E4:$E$6141,""),IF(E3="",SUMIFS($L4:$L$6141,$A4:$A$6141,A3,$C4:$C$6141,C3,$G4:$G$6141,""),IF(G3="",SUMIFS($L4:$L$6141,$A4:$A$6141,A3,$C4:$C$6141,C3,$E4:$E$6141,E3),0)))</f>
        <v>213440</v>
      </c>
      <c r="M3" s="27">
        <f>K3-L3</f>
        <v>8974</v>
      </c>
      <c r="N3" s="56"/>
      <c r="O3" s="71"/>
      <c r="P3" s="28"/>
      <c r="Q3" s="27">
        <f>IF(C3="",SUMIFS($Q$3:$Q$5688,$A$3:$A$5688,A3,$C$3:$C$5688,"&gt;0",$E$3:$E$5688,""),IF(E3="",SUMIFS($Q$3:$Q$5688,$A$3:$A$5688,A3,$C$3:$C$5688,C3,$E$3:$E$5688,"&gt;0",$G$3:$G$5688,""),IF(G3="",SUMIFS($Q$3:$Q$5688,$A$3:$A$5688,A3,$C$3:$C$5688,C3,$E$3:$E$5688,E3,$G$3:$G$5688,"&gt;0"))))</f>
        <v>0</v>
      </c>
      <c r="R3" s="114"/>
    </row>
    <row r="4" spans="1:18" customFormat="1" ht="18" customHeight="1" x14ac:dyDescent="0.15">
      <c r="A4" s="13">
        <v>1</v>
      </c>
      <c r="B4" s="14" t="s">
        <v>6112</v>
      </c>
      <c r="C4" s="15">
        <v>1</v>
      </c>
      <c r="D4" s="15" t="s">
        <v>6112</v>
      </c>
      <c r="E4" s="16"/>
      <c r="F4" s="15"/>
      <c r="G4" s="16"/>
      <c r="H4" s="15"/>
      <c r="I4" s="16"/>
      <c r="J4" s="16"/>
      <c r="K4" s="17">
        <f>IF(C4="",SUMIFS($K5:$K$6141,$A5:$A$6141,A4,$E5:$E$6141,""),IF(E4="",SUMIFS($K5:$K$6141,$A5:$A$6141,A4,$C5:$C$6141,C4,$G5:$G$6141,""),IF(G4="",SUMIFS($K5:$K$6141,$A5:$A$6141,A4,$C5:$C$6141,C4,$E5:$E$6141,E4),0)))</f>
        <v>222414</v>
      </c>
      <c r="L4" s="17">
        <f>IF(C4="",SUMIFS($L5:$L$6141,$A5:$A$6141,A4,$E5:$E$6141,""),IF(E4="",SUMIFS($L5:$L$6141,$A5:$A$6141,A4,$C5:$C$6141,C4,$G5:$G$6141,""),IF(G4="",SUMIFS($L5:$L$6141,$A5:$A$6141,A4,$C5:$C$6141,C4,$E5:$E$6141,E4),0)))</f>
        <v>213440</v>
      </c>
      <c r="M4" s="17">
        <f t="shared" ref="M4:M5" si="0">K4-L4</f>
        <v>8974</v>
      </c>
      <c r="N4" s="58"/>
      <c r="O4" s="72"/>
      <c r="P4" s="18"/>
      <c r="Q4" s="17">
        <f>IF(C4="",SUMIFS($Q$3:$Q$5688,$A$3:$A$5688,A4,$C$3:$C$5688,"&gt;0",$E$3:$E$5688,""),IF(E4="",SUMIFS($Q$3:$Q$5688,$A$3:$A$5688,A4,$C$3:$C$5688,C4,$E$3:$E$5688,"&gt;0",$G$3:$G$5688,""),IF(G4="",SUMIFS($Q$3:$Q$5688,$A$3:$A$5688,A4,$C$3:$C$5688,C4,$E$3:$E$5688,E4,$G$3:$G$5688,"&gt;0"))))</f>
        <v>0</v>
      </c>
      <c r="R4" s="108"/>
    </row>
    <row r="5" spans="1:18" customFormat="1" ht="18" customHeight="1" x14ac:dyDescent="0.15">
      <c r="A5" s="13">
        <v>1</v>
      </c>
      <c r="B5" s="14" t="s">
        <v>6112</v>
      </c>
      <c r="C5" s="19">
        <v>1</v>
      </c>
      <c r="D5" s="14" t="s">
        <v>6112</v>
      </c>
      <c r="E5" s="20">
        <v>1</v>
      </c>
      <c r="F5" s="21" t="s">
        <v>6113</v>
      </c>
      <c r="G5" s="20"/>
      <c r="H5" s="21"/>
      <c r="I5" s="20"/>
      <c r="J5" s="20"/>
      <c r="K5" s="22">
        <f>IF(C5="",SUMIFS($K6:$K$6141,$A6:$A$6141,A5,$E6:$E$6141,""),IF(E5="",SUMIFS($K6:$K$6141,$A6:$A$6141,A5,$C6:$C$6141,C5,$G6:$G$6141,""),IF(G5="",SUMIFS($K6:$K$6141,$A6:$A$6141,A5,$C6:$C$6141,C5,$E6:$E$6141,E5),0)))</f>
        <v>222414</v>
      </c>
      <c r="L5" s="22">
        <f>IF(C5="",SUMIFS($L6:$L$6141,$A6:$A$6141,A5,$E6:$E$6141,""),IF(E5="",SUMIFS($L6:$L$6141,$A6:$A$6141,A5,$C6:$C$6141,C5,$G6:$G$6141,""),IF(G5="",SUMIFS($L6:$L$6141,$A6:$A$6141,A5,$C6:$C$6141,C5,$E6:$E$6141,E5),0)))</f>
        <v>213440</v>
      </c>
      <c r="M5" s="22">
        <f t="shared" si="0"/>
        <v>8974</v>
      </c>
      <c r="N5" s="77"/>
      <c r="O5" s="23"/>
      <c r="P5" s="60"/>
      <c r="Q5" s="22">
        <f>IF(C5="",SUMIFS($Q$3:$Q$5688,$A$3:$A$5688,A5,$C$3:$C$5688,"&gt;0",$E$3:$E$5688,""),IF(E5="",SUMIFS($Q$3:$Q$5688,$A$3:$A$5688,A5,$C$3:$C$5688,C5,$E$3:$E$5688,"&gt;0",$G$3:$G$5688,""),IF(G5="",SUMIFS($Q$3:$Q$5688,$A$3:$A$5688,A5,$C$3:$C$5688,C5,$E$3:$E$5688,E5,$G$3:$G$5688,"&gt;0"))))</f>
        <v>0</v>
      </c>
      <c r="R5" s="110" t="s">
        <v>862</v>
      </c>
    </row>
    <row r="6" spans="1:18" ht="18" customHeight="1" x14ac:dyDescent="0.15">
      <c r="A6" s="30">
        <v>1</v>
      </c>
      <c r="B6" s="31" t="s">
        <v>6114</v>
      </c>
      <c r="C6" s="31">
        <v>1</v>
      </c>
      <c r="D6" s="31" t="s">
        <v>6114</v>
      </c>
      <c r="E6" s="31">
        <v>1</v>
      </c>
      <c r="F6" s="31" t="s">
        <v>6115</v>
      </c>
      <c r="G6" s="32">
        <v>1</v>
      </c>
      <c r="H6" s="32" t="s">
        <v>5680</v>
      </c>
      <c r="I6" s="32"/>
      <c r="J6" s="83"/>
      <c r="K6" s="98"/>
      <c r="L6" s="98"/>
      <c r="M6" s="98"/>
      <c r="N6" s="32"/>
      <c r="O6" s="98"/>
      <c r="P6" s="81"/>
      <c r="Q6" s="98"/>
      <c r="R6" s="136" t="s">
        <v>862</v>
      </c>
    </row>
    <row r="7" spans="1:18" ht="18" customHeight="1" x14ac:dyDescent="0.15">
      <c r="A7" s="30">
        <v>1</v>
      </c>
      <c r="B7" s="31" t="s">
        <v>6114</v>
      </c>
      <c r="C7" s="31">
        <v>1</v>
      </c>
      <c r="D7" s="31" t="s">
        <v>6114</v>
      </c>
      <c r="E7" s="31">
        <v>1</v>
      </c>
      <c r="F7" s="31" t="s">
        <v>6115</v>
      </c>
      <c r="G7" s="31">
        <v>1</v>
      </c>
      <c r="H7" s="31" t="s">
        <v>5680</v>
      </c>
      <c r="I7" s="32">
        <v>1</v>
      </c>
      <c r="J7" s="83" t="s">
        <v>6116</v>
      </c>
      <c r="K7" s="98">
        <v>221554</v>
      </c>
      <c r="L7" s="98">
        <v>212580</v>
      </c>
      <c r="M7" s="98">
        <f>K7-L7</f>
        <v>8974</v>
      </c>
      <c r="N7" s="32" t="s">
        <v>6117</v>
      </c>
      <c r="O7" s="98">
        <v>221554000</v>
      </c>
      <c r="P7" s="81"/>
      <c r="Q7" s="98"/>
      <c r="R7" s="136" t="s">
        <v>862</v>
      </c>
    </row>
    <row r="8" spans="1:18" ht="18" customHeight="1" x14ac:dyDescent="0.15">
      <c r="A8" s="30">
        <v>1</v>
      </c>
      <c r="B8" s="31" t="s">
        <v>6114</v>
      </c>
      <c r="C8" s="31">
        <v>1</v>
      </c>
      <c r="D8" s="31" t="s">
        <v>6114</v>
      </c>
      <c r="E8" s="31">
        <v>1</v>
      </c>
      <c r="F8" s="31" t="s">
        <v>6115</v>
      </c>
      <c r="G8" s="32">
        <v>2</v>
      </c>
      <c r="H8" s="32" t="s">
        <v>4963</v>
      </c>
      <c r="I8" s="32"/>
      <c r="J8" s="83"/>
      <c r="K8" s="98"/>
      <c r="L8" s="98"/>
      <c r="M8" s="98"/>
      <c r="N8" s="32"/>
      <c r="O8" s="98"/>
      <c r="P8" s="81"/>
      <c r="Q8" s="98"/>
      <c r="R8" s="136" t="s">
        <v>862</v>
      </c>
    </row>
    <row r="9" spans="1:18" ht="18" customHeight="1" x14ac:dyDescent="0.15">
      <c r="A9" s="30">
        <v>1</v>
      </c>
      <c r="B9" s="31" t="s">
        <v>6114</v>
      </c>
      <c r="C9" s="31">
        <v>1</v>
      </c>
      <c r="D9" s="31" t="s">
        <v>6114</v>
      </c>
      <c r="E9" s="31">
        <v>1</v>
      </c>
      <c r="F9" s="31" t="s">
        <v>6115</v>
      </c>
      <c r="G9" s="31">
        <v>2</v>
      </c>
      <c r="H9" s="31" t="s">
        <v>4963</v>
      </c>
      <c r="I9" s="32">
        <v>1</v>
      </c>
      <c r="J9" s="83" t="s">
        <v>5157</v>
      </c>
      <c r="K9" s="98">
        <v>860</v>
      </c>
      <c r="L9" s="98">
        <v>860</v>
      </c>
      <c r="M9" s="98">
        <f>K9-L9</f>
        <v>0</v>
      </c>
      <c r="N9" s="32" t="s">
        <v>6118</v>
      </c>
      <c r="O9" s="98"/>
      <c r="P9" s="81"/>
      <c r="Q9" s="98"/>
      <c r="R9" s="136" t="s">
        <v>862</v>
      </c>
    </row>
    <row r="10" spans="1:18" ht="18" customHeight="1" x14ac:dyDescent="0.15">
      <c r="A10" s="30">
        <v>1</v>
      </c>
      <c r="B10" s="31" t="s">
        <v>6114</v>
      </c>
      <c r="C10" s="31">
        <v>1</v>
      </c>
      <c r="D10" s="31" t="s">
        <v>6114</v>
      </c>
      <c r="E10" s="31">
        <v>1</v>
      </c>
      <c r="F10" s="31" t="s">
        <v>6115</v>
      </c>
      <c r="G10" s="31">
        <v>2</v>
      </c>
      <c r="H10" s="31" t="s">
        <v>4963</v>
      </c>
      <c r="I10" s="31">
        <v>1</v>
      </c>
      <c r="J10" s="84" t="s">
        <v>5157</v>
      </c>
      <c r="K10" s="98"/>
      <c r="L10" s="98"/>
      <c r="M10" s="98"/>
      <c r="N10" s="32" t="s">
        <v>6119</v>
      </c>
      <c r="O10" s="98">
        <v>860000</v>
      </c>
      <c r="P10" s="81"/>
      <c r="Q10" s="98"/>
      <c r="R10" s="136" t="s">
        <v>862</v>
      </c>
    </row>
    <row r="11" spans="1:18" customFormat="1" ht="18" customHeight="1" x14ac:dyDescent="0.15">
      <c r="A11" s="24">
        <v>2</v>
      </c>
      <c r="B11" s="25" t="s">
        <v>6120</v>
      </c>
      <c r="C11" s="25"/>
      <c r="D11" s="25"/>
      <c r="E11" s="26"/>
      <c r="F11" s="25"/>
      <c r="G11" s="26"/>
      <c r="H11" s="25"/>
      <c r="I11" s="26"/>
      <c r="J11" s="26"/>
      <c r="K11" s="27">
        <f>IF(C11="",SUMIFS($K12:$K$6141,$A12:$A$6141,A11,$E12:$E$6141,""),IF(E11="",SUMIFS($K12:$K$6141,$A12:$A$6141,A11,$C12:$C$6141,C11,$G12:$G$6141,""),IF(G11="",SUMIFS($K12:$K$6141,$A12:$A$6141,A11,$C12:$C$6141,C11,$E12:$E$6141,E11),0)))</f>
        <v>2403</v>
      </c>
      <c r="L11" s="27">
        <f>IF(C11="",SUMIFS($L12:$L$6141,$A12:$A$6141,A11,$E12:$E$6141,""),IF(E11="",SUMIFS($L12:$L$6141,$A12:$A$6141,A11,$C12:$C$6141,C11,$G12:$G$6141,""),IF(G11="",SUMIFS($L12:$L$6141,$A12:$A$6141,A11,$C12:$C$6141,C11,$E12:$E$6141,E11),0)))</f>
        <v>2776</v>
      </c>
      <c r="M11" s="27">
        <f t="shared" ref="M11:M13" si="1">K11-L11</f>
        <v>-373</v>
      </c>
      <c r="N11" s="56"/>
      <c r="O11" s="71"/>
      <c r="P11" s="28"/>
      <c r="Q11" s="27">
        <f>IF(C11="",SUMIFS($Q$3:$Q$5688,$A$3:$A$5688,A11,$C$3:$C$5688,"&gt;0",$E$3:$E$5688,""),IF(E11="",SUMIFS($Q$3:$Q$5688,$A$3:$A$5688,A11,$C$3:$C$5688,C11,$E$3:$E$5688,"&gt;0",$G$3:$G$5688,""),IF(G11="",SUMIFS($Q$3:$Q$5688,$A$3:$A$5688,A11,$C$3:$C$5688,C11,$E$3:$E$5688,E11,$G$3:$G$5688,"&gt;0"))))</f>
        <v>2403</v>
      </c>
      <c r="R11" s="114"/>
    </row>
    <row r="12" spans="1:18" customFormat="1" ht="18" customHeight="1" x14ac:dyDescent="0.15">
      <c r="A12" s="13">
        <v>2</v>
      </c>
      <c r="B12" s="14" t="s">
        <v>6120</v>
      </c>
      <c r="C12" s="15">
        <v>1</v>
      </c>
      <c r="D12" s="15" t="s">
        <v>6121</v>
      </c>
      <c r="E12" s="16"/>
      <c r="F12" s="15"/>
      <c r="G12" s="16"/>
      <c r="H12" s="15"/>
      <c r="I12" s="16"/>
      <c r="J12" s="16"/>
      <c r="K12" s="17">
        <f>IF(C12="",SUMIFS($K13:$K$6141,$A13:$A$6141,A12,$E13:$E$6141,""),IF(E12="",SUMIFS($K13:$K$6141,$A13:$A$6141,A12,$C13:$C$6141,C12,$G13:$G$6141,""),IF(G12="",SUMIFS($K13:$K$6141,$A13:$A$6141,A12,$C13:$C$6141,C12,$E13:$E$6141,E12),0)))</f>
        <v>2403</v>
      </c>
      <c r="L12" s="17">
        <f>IF(C12="",SUMIFS($L13:$L$6141,$A13:$A$6141,A12,$E13:$E$6141,""),IF(E12="",SUMIFS($L13:$L$6141,$A13:$A$6141,A12,$C13:$C$6141,C12,$G13:$G$6141,""),IF(G12="",SUMIFS($L13:$L$6141,$A13:$A$6141,A12,$C13:$C$6141,C12,$E13:$E$6141,E12),0)))</f>
        <v>2776</v>
      </c>
      <c r="M12" s="17">
        <f t="shared" si="1"/>
        <v>-373</v>
      </c>
      <c r="N12" s="58"/>
      <c r="O12" s="72"/>
      <c r="P12" s="18"/>
      <c r="Q12" s="17">
        <f>IF(C12="",SUMIFS($Q$3:$Q$5688,$A$3:$A$5688,A12,$C$3:$C$5688,"&gt;0",$E$3:$E$5688,""),IF(E12="",SUMIFS($Q$3:$Q$5688,$A$3:$A$5688,A12,$C$3:$C$5688,C12,$E$3:$E$5688,"&gt;0",$G$3:$G$5688,""),IF(G12="",SUMIFS($Q$3:$Q$5688,$A$3:$A$5688,A12,$C$3:$C$5688,C12,$E$3:$E$5688,E12,$G$3:$G$5688,"&gt;0"))))</f>
        <v>2403</v>
      </c>
      <c r="R12" s="108"/>
    </row>
    <row r="13" spans="1:18" customFormat="1" ht="18" customHeight="1" x14ac:dyDescent="0.15">
      <c r="A13" s="13">
        <v>2</v>
      </c>
      <c r="B13" s="14" t="s">
        <v>6120</v>
      </c>
      <c r="C13" s="19">
        <v>1</v>
      </c>
      <c r="D13" s="14" t="s">
        <v>6121</v>
      </c>
      <c r="E13" s="20">
        <v>1</v>
      </c>
      <c r="F13" s="21" t="s">
        <v>6122</v>
      </c>
      <c r="G13" s="20"/>
      <c r="H13" s="21"/>
      <c r="I13" s="20"/>
      <c r="J13" s="20"/>
      <c r="K13" s="22">
        <f>IF(C13="",SUMIFS($K14:$K$6141,$A14:$A$6141,A13,$E14:$E$6141,""),IF(E13="",SUMIFS($K14:$K$6141,$A14:$A$6141,A13,$C14:$C$6141,C13,$G14:$G$6141,""),IF(G13="",SUMIFS($K14:$K$6141,$A14:$A$6141,A13,$C14:$C$6141,C13,$E14:$E$6141,E13),0)))</f>
        <v>2403</v>
      </c>
      <c r="L13" s="22">
        <f>IF(C13="",SUMIFS($L14:$L$6141,$A14:$A$6141,A13,$E14:$E$6141,""),IF(E13="",SUMIFS($L14:$L$6141,$A14:$A$6141,A13,$C14:$C$6141,C13,$G14:$G$6141,""),IF(G13="",SUMIFS($L14:$L$6141,$A14:$A$6141,A13,$C14:$C$6141,C13,$E14:$E$6141,E13),0)))</f>
        <v>2776</v>
      </c>
      <c r="M13" s="22">
        <f t="shared" si="1"/>
        <v>-373</v>
      </c>
      <c r="N13" s="77"/>
      <c r="O13" s="23"/>
      <c r="P13" s="60"/>
      <c r="Q13" s="22">
        <f>IF(C13="",SUMIFS($Q$3:$Q$5688,$A$3:$A$5688,A13,$C$3:$C$5688,"&gt;0",$E$3:$E$5688,""),IF(E13="",SUMIFS($Q$3:$Q$5688,$A$3:$A$5688,A13,$C$3:$C$5688,C13,$E$3:$E$5688,"&gt;0",$G$3:$G$5688,""),IF(G13="",SUMIFS($Q$3:$Q$5688,$A$3:$A$5688,A13,$C$3:$C$5688,C13,$E$3:$E$5688,E13,$G$3:$G$5688,"&gt;0"))))</f>
        <v>2403</v>
      </c>
      <c r="R13" s="110" t="s">
        <v>862</v>
      </c>
    </row>
    <row r="14" spans="1:18" ht="18" customHeight="1" x14ac:dyDescent="0.15">
      <c r="A14" s="30">
        <v>2</v>
      </c>
      <c r="B14" s="31" t="s">
        <v>6120</v>
      </c>
      <c r="C14" s="31">
        <v>1</v>
      </c>
      <c r="D14" s="31" t="s">
        <v>5077</v>
      </c>
      <c r="E14" s="31">
        <v>1</v>
      </c>
      <c r="F14" s="31" t="s">
        <v>6123</v>
      </c>
      <c r="G14" s="32">
        <v>1</v>
      </c>
      <c r="H14" s="32" t="s">
        <v>6124</v>
      </c>
      <c r="I14" s="32"/>
      <c r="J14" s="83"/>
      <c r="K14" s="98"/>
      <c r="L14" s="98"/>
      <c r="M14" s="98"/>
      <c r="N14" s="32"/>
      <c r="O14" s="98"/>
      <c r="P14" s="81"/>
      <c r="Q14" s="98"/>
      <c r="R14" s="136" t="s">
        <v>862</v>
      </c>
    </row>
    <row r="15" spans="1:18" ht="18" customHeight="1" x14ac:dyDescent="0.15">
      <c r="A15" s="30">
        <v>2</v>
      </c>
      <c r="B15" s="31" t="s">
        <v>6120</v>
      </c>
      <c r="C15" s="31">
        <v>1</v>
      </c>
      <c r="D15" s="31" t="s">
        <v>5077</v>
      </c>
      <c r="E15" s="31">
        <v>1</v>
      </c>
      <c r="F15" s="31" t="s">
        <v>6123</v>
      </c>
      <c r="G15" s="31">
        <v>1</v>
      </c>
      <c r="H15" s="31" t="s">
        <v>6124</v>
      </c>
      <c r="I15" s="32">
        <v>1</v>
      </c>
      <c r="J15" s="83" t="s">
        <v>6125</v>
      </c>
      <c r="K15" s="98">
        <v>810</v>
      </c>
      <c r="L15" s="98">
        <v>1152</v>
      </c>
      <c r="M15" s="98">
        <f t="shared" ref="M15:M16" si="2">K15-L15</f>
        <v>-342</v>
      </c>
      <c r="N15" s="32" t="s">
        <v>6126</v>
      </c>
      <c r="O15" s="98">
        <v>810000</v>
      </c>
      <c r="P15" s="81" t="s">
        <v>6127</v>
      </c>
      <c r="Q15" s="98">
        <v>810</v>
      </c>
      <c r="R15" s="136" t="s">
        <v>862</v>
      </c>
    </row>
    <row r="16" spans="1:18" ht="18" customHeight="1" x14ac:dyDescent="0.15">
      <c r="A16" s="30">
        <v>2</v>
      </c>
      <c r="B16" s="31" t="s">
        <v>6120</v>
      </c>
      <c r="C16" s="31">
        <v>1</v>
      </c>
      <c r="D16" s="31" t="s">
        <v>5077</v>
      </c>
      <c r="E16" s="31">
        <v>1</v>
      </c>
      <c r="F16" s="31" t="s">
        <v>6123</v>
      </c>
      <c r="G16" s="31">
        <v>1</v>
      </c>
      <c r="H16" s="31" t="s">
        <v>6124</v>
      </c>
      <c r="I16" s="32">
        <v>3</v>
      </c>
      <c r="J16" s="83" t="s">
        <v>6128</v>
      </c>
      <c r="K16" s="98">
        <v>1593</v>
      </c>
      <c r="L16" s="98">
        <v>1624</v>
      </c>
      <c r="M16" s="98">
        <f t="shared" si="2"/>
        <v>-31</v>
      </c>
      <c r="N16" s="32" t="s">
        <v>6129</v>
      </c>
      <c r="O16" s="98">
        <v>913000</v>
      </c>
      <c r="P16" s="81" t="s">
        <v>6130</v>
      </c>
      <c r="Q16" s="98">
        <v>680</v>
      </c>
      <c r="R16" s="136" t="s">
        <v>862</v>
      </c>
    </row>
    <row r="17" spans="1:18" ht="18" customHeight="1" x14ac:dyDescent="0.15">
      <c r="A17" s="30">
        <v>2</v>
      </c>
      <c r="B17" s="31" t="s">
        <v>6120</v>
      </c>
      <c r="C17" s="31">
        <v>1</v>
      </c>
      <c r="D17" s="31" t="s">
        <v>5077</v>
      </c>
      <c r="E17" s="31">
        <v>1</v>
      </c>
      <c r="F17" s="31" t="s">
        <v>6123</v>
      </c>
      <c r="G17" s="31">
        <v>1</v>
      </c>
      <c r="H17" s="31" t="s">
        <v>6124</v>
      </c>
      <c r="I17" s="31">
        <v>3</v>
      </c>
      <c r="J17" s="84" t="s">
        <v>6128</v>
      </c>
      <c r="K17" s="98"/>
      <c r="L17" s="98"/>
      <c r="M17" s="98"/>
      <c r="N17" s="32"/>
      <c r="O17" s="98"/>
      <c r="P17" s="81" t="s">
        <v>6131</v>
      </c>
      <c r="Q17" s="98"/>
      <c r="R17" s="136" t="s">
        <v>862</v>
      </c>
    </row>
    <row r="18" spans="1:18" ht="18" customHeight="1" x14ac:dyDescent="0.15">
      <c r="A18" s="30">
        <v>2</v>
      </c>
      <c r="B18" s="31" t="s">
        <v>6120</v>
      </c>
      <c r="C18" s="31">
        <v>1</v>
      </c>
      <c r="D18" s="31" t="s">
        <v>5077</v>
      </c>
      <c r="E18" s="31">
        <v>1</v>
      </c>
      <c r="F18" s="31" t="s">
        <v>6123</v>
      </c>
      <c r="G18" s="31">
        <v>1</v>
      </c>
      <c r="H18" s="31" t="s">
        <v>6124</v>
      </c>
      <c r="I18" s="31">
        <v>3</v>
      </c>
      <c r="J18" s="84" t="s">
        <v>6128</v>
      </c>
      <c r="K18" s="98"/>
      <c r="L18" s="98"/>
      <c r="M18" s="98"/>
      <c r="N18" s="32" t="s">
        <v>6132</v>
      </c>
      <c r="O18" s="98">
        <v>680000</v>
      </c>
      <c r="P18" s="81" t="s">
        <v>6133</v>
      </c>
      <c r="Q18" s="98">
        <v>913</v>
      </c>
      <c r="R18" s="136" t="s">
        <v>862</v>
      </c>
    </row>
    <row r="19" spans="1:18" customFormat="1" ht="18" customHeight="1" x14ac:dyDescent="0.15">
      <c r="A19" s="24">
        <v>3</v>
      </c>
      <c r="B19" s="25" t="s">
        <v>6134</v>
      </c>
      <c r="C19" s="25"/>
      <c r="D19" s="25"/>
      <c r="E19" s="26"/>
      <c r="F19" s="25"/>
      <c r="G19" s="26"/>
      <c r="H19" s="25"/>
      <c r="I19" s="26"/>
      <c r="J19" s="26"/>
      <c r="K19" s="27">
        <f>IF(C19="",SUMIFS($K20:$K$6141,$A20:$A$6141,A19,$E20:$E$6141,""),IF(E19="",SUMIFS($K20:$K$6141,$A20:$A$6141,A19,$C20:$C$6141,C19,$G20:$G$6141,""),IF(G19="",SUMIFS($K20:$K$6141,$A20:$A$6141,A19,$C20:$C$6141,C19,$E20:$E$6141,E19),0)))</f>
        <v>20</v>
      </c>
      <c r="L19" s="27">
        <f>IF(C19="",SUMIFS($L20:$L$6141,$A20:$A$6141,A19,$E20:$E$6141,""),IF(E19="",SUMIFS($L20:$L$6141,$A20:$A$6141,A19,$C20:$C$6141,C19,$G20:$G$6141,""),IF(G19="",SUMIFS($L20:$L$6141,$A20:$A$6141,A19,$C20:$C$6141,C19,$E20:$E$6141,E19),0)))</f>
        <v>20</v>
      </c>
      <c r="M19" s="27">
        <f t="shared" ref="M19:M21" si="3">K19-L19</f>
        <v>0</v>
      </c>
      <c r="N19" s="56"/>
      <c r="O19" s="71"/>
      <c r="P19" s="28"/>
      <c r="Q19" s="27">
        <f>IF(C19="",SUMIFS($Q$3:$Q$5688,$A$3:$A$5688,A19,$C$3:$C$5688,"&gt;0",$E$3:$E$5688,""),IF(E19="",SUMIFS($Q$3:$Q$5688,$A$3:$A$5688,A19,$C$3:$C$5688,C19,$E$3:$E$5688,"&gt;0",$G$3:$G$5688,""),IF(G19="",SUMIFS($Q$3:$Q$5688,$A$3:$A$5688,A19,$C$3:$C$5688,C19,$E$3:$E$5688,E19,$G$3:$G$5688,"&gt;0"))))</f>
        <v>20</v>
      </c>
      <c r="R19" s="114"/>
    </row>
    <row r="20" spans="1:18" customFormat="1" ht="18" customHeight="1" x14ac:dyDescent="0.15">
      <c r="A20" s="13">
        <v>3</v>
      </c>
      <c r="B20" s="14" t="s">
        <v>6134</v>
      </c>
      <c r="C20" s="15">
        <v>1</v>
      </c>
      <c r="D20" s="15" t="s">
        <v>6135</v>
      </c>
      <c r="E20" s="16"/>
      <c r="F20" s="15"/>
      <c r="G20" s="16"/>
      <c r="H20" s="15"/>
      <c r="I20" s="16"/>
      <c r="J20" s="16"/>
      <c r="K20" s="17">
        <f>IF(C20="",SUMIFS($K21:$K$6141,$A21:$A$6141,A20,$E21:$E$6141,""),IF(E20="",SUMIFS($K21:$K$6141,$A21:$A$6141,A20,$C21:$C$6141,C20,$G21:$G$6141,""),IF(G20="",SUMIFS($K21:$K$6141,$A21:$A$6141,A20,$C21:$C$6141,C20,$E21:$E$6141,E20),0)))</f>
        <v>20</v>
      </c>
      <c r="L20" s="17">
        <f>IF(C20="",SUMIFS($L21:$L$6141,$A21:$A$6141,A20,$E21:$E$6141,""),IF(E20="",SUMIFS($L21:$L$6141,$A21:$A$6141,A20,$C21:$C$6141,C20,$G21:$G$6141,""),IF(G20="",SUMIFS($L21:$L$6141,$A21:$A$6141,A20,$C21:$C$6141,C20,$E21:$E$6141,E20),0)))</f>
        <v>20</v>
      </c>
      <c r="M20" s="17">
        <f t="shared" si="3"/>
        <v>0</v>
      </c>
      <c r="N20" s="58"/>
      <c r="O20" s="72"/>
      <c r="P20" s="18"/>
      <c r="Q20" s="17">
        <f>IF(C20="",SUMIFS($Q$3:$Q$5688,$A$3:$A$5688,A20,$C$3:$C$5688,"&gt;0",$E$3:$E$5688,""),IF(E20="",SUMIFS($Q$3:$Q$5688,$A$3:$A$5688,A20,$C$3:$C$5688,C20,$E$3:$E$5688,"&gt;0",$G$3:$G$5688,""),IF(G20="",SUMIFS($Q$3:$Q$5688,$A$3:$A$5688,A20,$C$3:$C$5688,C20,$E$3:$E$5688,E20,$G$3:$G$5688,"&gt;0"))))</f>
        <v>20</v>
      </c>
      <c r="R20" s="108"/>
    </row>
    <row r="21" spans="1:18" customFormat="1" ht="18" customHeight="1" x14ac:dyDescent="0.15">
      <c r="A21" s="13">
        <v>3</v>
      </c>
      <c r="B21" s="14" t="s">
        <v>6134</v>
      </c>
      <c r="C21" s="19">
        <v>1</v>
      </c>
      <c r="D21" s="14" t="s">
        <v>6135</v>
      </c>
      <c r="E21" s="20">
        <v>1</v>
      </c>
      <c r="F21" s="21" t="s">
        <v>6135</v>
      </c>
      <c r="G21" s="20"/>
      <c r="H21" s="21"/>
      <c r="I21" s="20"/>
      <c r="J21" s="20"/>
      <c r="K21" s="22">
        <f>IF(C21="",SUMIFS($K22:$K$6141,$A22:$A$6141,A21,$E22:$E$6141,""),IF(E21="",SUMIFS($K22:$K$6141,$A22:$A$6141,A21,$C22:$C$6141,C21,$G22:$G$6141,""),IF(G21="",SUMIFS($K22:$K$6141,$A22:$A$6141,A21,$C22:$C$6141,C21,$E22:$E$6141,E21),0)))</f>
        <v>20</v>
      </c>
      <c r="L21" s="22">
        <f>IF(C21="",SUMIFS($L22:$L$6141,$A22:$A$6141,A21,$E22:$E$6141,""),IF(E21="",SUMIFS($L22:$L$6141,$A22:$A$6141,A21,$C22:$C$6141,C21,$G22:$G$6141,""),IF(G21="",SUMIFS($L22:$L$6141,$A22:$A$6141,A21,$C22:$C$6141,C21,$E22:$E$6141,E21),0)))</f>
        <v>20</v>
      </c>
      <c r="M21" s="22">
        <f t="shared" si="3"/>
        <v>0</v>
      </c>
      <c r="N21" s="77"/>
      <c r="O21" s="23"/>
      <c r="P21" s="60"/>
      <c r="Q21" s="22">
        <f>IF(C21="",SUMIFS($Q$3:$Q$5688,$A$3:$A$5688,A21,$C$3:$C$5688,"&gt;0",$E$3:$E$5688,""),IF(E21="",SUMIFS($Q$3:$Q$5688,$A$3:$A$5688,A21,$C$3:$C$5688,C21,$E$3:$E$5688,"&gt;0",$G$3:$G$5688,""),IF(G21="",SUMIFS($Q$3:$Q$5688,$A$3:$A$5688,A21,$C$3:$C$5688,C21,$E$3:$E$5688,E21,$G$3:$G$5688,"&gt;0"))))</f>
        <v>20</v>
      </c>
      <c r="R21" s="110" t="s">
        <v>862</v>
      </c>
    </row>
    <row r="22" spans="1:18" ht="18" customHeight="1" x14ac:dyDescent="0.15">
      <c r="A22" s="30">
        <v>3</v>
      </c>
      <c r="B22" s="31" t="s">
        <v>6134</v>
      </c>
      <c r="C22" s="31">
        <v>1</v>
      </c>
      <c r="D22" s="31" t="s">
        <v>6</v>
      </c>
      <c r="E22" s="31">
        <v>1</v>
      </c>
      <c r="F22" s="31" t="s">
        <v>6</v>
      </c>
      <c r="G22" s="32">
        <v>1</v>
      </c>
      <c r="H22" s="32" t="s">
        <v>5691</v>
      </c>
      <c r="I22" s="32"/>
      <c r="J22" s="83"/>
      <c r="K22" s="98"/>
      <c r="L22" s="98"/>
      <c r="M22" s="98"/>
      <c r="N22" s="32"/>
      <c r="O22" s="98"/>
      <c r="P22" s="81"/>
      <c r="Q22" s="98"/>
      <c r="R22" s="136" t="s">
        <v>862</v>
      </c>
    </row>
    <row r="23" spans="1:18" ht="18" customHeight="1" x14ac:dyDescent="0.15">
      <c r="A23" s="30">
        <v>3</v>
      </c>
      <c r="B23" s="31" t="s">
        <v>6134</v>
      </c>
      <c r="C23" s="31">
        <v>1</v>
      </c>
      <c r="D23" s="31" t="s">
        <v>6</v>
      </c>
      <c r="E23" s="31">
        <v>1</v>
      </c>
      <c r="F23" s="31" t="s">
        <v>6</v>
      </c>
      <c r="G23" s="31">
        <v>1</v>
      </c>
      <c r="H23" s="31" t="s">
        <v>5691</v>
      </c>
      <c r="I23" s="32">
        <v>1</v>
      </c>
      <c r="J23" s="83" t="s">
        <v>6136</v>
      </c>
      <c r="K23" s="98">
        <v>20</v>
      </c>
      <c r="L23" s="98">
        <v>20</v>
      </c>
      <c r="M23" s="98">
        <f>K23-L23</f>
        <v>0</v>
      </c>
      <c r="N23" s="32" t="s">
        <v>6136</v>
      </c>
      <c r="O23" s="98">
        <v>20000</v>
      </c>
      <c r="P23" s="81" t="s">
        <v>618</v>
      </c>
      <c r="Q23" s="98">
        <v>20</v>
      </c>
      <c r="R23" s="136" t="s">
        <v>862</v>
      </c>
    </row>
    <row r="24" spans="1:18" customFormat="1" ht="18" customHeight="1" x14ac:dyDescent="0.15">
      <c r="A24" s="24">
        <v>4</v>
      </c>
      <c r="B24" s="25" t="s">
        <v>6137</v>
      </c>
      <c r="C24" s="25"/>
      <c r="D24" s="25"/>
      <c r="E24" s="26"/>
      <c r="F24" s="25"/>
      <c r="G24" s="26"/>
      <c r="H24" s="25"/>
      <c r="I24" s="26"/>
      <c r="J24" s="26"/>
      <c r="K24" s="27">
        <f>IF(C24="",SUMIFS($K25:$K$6141,$A25:$A$6141,A24,$E25:$E$6141,""),IF(E24="",SUMIFS($K25:$K$6141,$A25:$A$6141,A24,$C25:$C$6141,C24,$G25:$G$6141,""),IF(G24="",SUMIFS($K25:$K$6141,$A25:$A$6141,A24,$C25:$C$6141,C24,$E25:$E$6141,E24),0)))</f>
        <v>250848</v>
      </c>
      <c r="L24" s="27">
        <f>IF(C24="",SUMIFS($L25:$L$6141,$A25:$A$6141,A24,$E25:$E$6141,""),IF(E24="",SUMIFS($L25:$L$6141,$A25:$A$6141,A24,$C25:$C$6141,C24,$G25:$G$6141,""),IF(G24="",SUMIFS($L25:$L$6141,$A25:$A$6141,A24,$C25:$C$6141,C24,$E25:$E$6141,E24),0)))</f>
        <v>255549</v>
      </c>
      <c r="M24" s="27">
        <f t="shared" ref="M24:M26" si="4">K24-L24</f>
        <v>-4701</v>
      </c>
      <c r="N24" s="56"/>
      <c r="O24" s="71"/>
      <c r="P24" s="28"/>
      <c r="Q24" s="27">
        <f>IF(C24="",SUMIFS($Q$3:$Q$5688,$A$3:$A$5688,A24,$C$3:$C$5688,"&gt;0",$E$3:$E$5688,""),IF(E24="",SUMIFS($Q$3:$Q$5688,$A$3:$A$5688,A24,$C$3:$C$5688,C24,$E$3:$E$5688,"&gt;0",$G$3:$G$5688,""),IF(G24="",SUMIFS($Q$3:$Q$5688,$A$3:$A$5688,A24,$C$3:$C$5688,C24,$E$3:$E$5688,E24,$G$3:$G$5688,"&gt;0"))))</f>
        <v>250848</v>
      </c>
      <c r="R24" s="114"/>
    </row>
    <row r="25" spans="1:18" customFormat="1" ht="18" customHeight="1" x14ac:dyDescent="0.15">
      <c r="A25" s="13">
        <v>4</v>
      </c>
      <c r="B25" s="14" t="s">
        <v>6137</v>
      </c>
      <c r="C25" s="15">
        <v>1</v>
      </c>
      <c r="D25" s="15" t="s">
        <v>6138</v>
      </c>
      <c r="E25" s="16"/>
      <c r="F25" s="15"/>
      <c r="G25" s="16"/>
      <c r="H25" s="15"/>
      <c r="I25" s="16"/>
      <c r="J25" s="16"/>
      <c r="K25" s="17">
        <f>IF(C25="",SUMIFS($K26:$K$6141,$A26:$A$6141,A25,$E26:$E$6141,""),IF(E25="",SUMIFS($K26:$K$6141,$A26:$A$6141,A25,$C26:$C$6141,C25,$G26:$G$6141,""),IF(G25="",SUMIFS($K26:$K$6141,$A26:$A$6141,A25,$C26:$C$6141,C25,$E26:$E$6141,E25),0)))</f>
        <v>178597</v>
      </c>
      <c r="L25" s="17">
        <f>IF(C25="",SUMIFS($L26:$L$6141,$A26:$A$6141,A25,$E26:$E$6141,""),IF(E25="",SUMIFS($L26:$L$6141,$A26:$A$6141,A25,$C26:$C$6141,C25,$G26:$G$6141,""),IF(G25="",SUMIFS($L26:$L$6141,$A26:$A$6141,A25,$C26:$C$6141,C25,$E26:$E$6141,E25),0)))</f>
        <v>177960</v>
      </c>
      <c r="M25" s="17">
        <f t="shared" si="4"/>
        <v>637</v>
      </c>
      <c r="N25" s="58"/>
      <c r="O25" s="72"/>
      <c r="P25" s="18"/>
      <c r="Q25" s="17">
        <f>IF(C25="",SUMIFS($Q$3:$Q$5688,$A$3:$A$5688,A25,$C$3:$C$5688,"&gt;0",$E$3:$E$5688,""),IF(E25="",SUMIFS($Q$3:$Q$5688,$A$3:$A$5688,A25,$C$3:$C$5688,C25,$E$3:$E$5688,"&gt;0",$G$3:$G$5688,""),IF(G25="",SUMIFS($Q$3:$Q$5688,$A$3:$A$5688,A25,$C$3:$C$5688,C25,$E$3:$E$5688,E25,$G$3:$G$5688,"&gt;0"))))</f>
        <v>178597</v>
      </c>
      <c r="R25" s="108"/>
    </row>
    <row r="26" spans="1:18" customFormat="1" ht="18" customHeight="1" x14ac:dyDescent="0.15">
      <c r="A26" s="13">
        <v>4</v>
      </c>
      <c r="B26" s="14" t="s">
        <v>6137</v>
      </c>
      <c r="C26" s="19">
        <v>1</v>
      </c>
      <c r="D26" s="14" t="s">
        <v>6138</v>
      </c>
      <c r="E26" s="20">
        <v>1</v>
      </c>
      <c r="F26" s="21" t="s">
        <v>6139</v>
      </c>
      <c r="G26" s="20"/>
      <c r="H26" s="21"/>
      <c r="I26" s="20"/>
      <c r="J26" s="20"/>
      <c r="K26" s="22">
        <f>IF(C26="",SUMIFS($K27:$K$6141,$A27:$A$6141,A26,$E27:$E$6141,""),IF(E26="",SUMIFS($K27:$K$6141,$A27:$A$6141,A26,$C27:$C$6141,C26,$G27:$G$6141,""),IF(G26="",SUMIFS($K27:$K$6141,$A27:$A$6141,A26,$C27:$C$6141,C26,$E27:$E$6141,E26),0)))</f>
        <v>178597</v>
      </c>
      <c r="L26" s="22">
        <f>IF(C26="",SUMIFS($L27:$L$6141,$A27:$A$6141,A26,$E27:$E$6141,""),IF(E26="",SUMIFS($L27:$L$6141,$A27:$A$6141,A26,$C27:$C$6141,C26,$G27:$G$6141,""),IF(G26="",SUMIFS($L27:$L$6141,$A27:$A$6141,A26,$C27:$C$6141,C26,$E27:$E$6141,E26),0)))</f>
        <v>177960</v>
      </c>
      <c r="M26" s="22">
        <f t="shared" si="4"/>
        <v>637</v>
      </c>
      <c r="N26" s="77"/>
      <c r="O26" s="23"/>
      <c r="P26" s="60"/>
      <c r="Q26" s="22">
        <f>IF(C26="",SUMIFS($Q$3:$Q$5688,$A$3:$A$5688,A26,$C$3:$C$5688,"&gt;0",$E$3:$E$5688,""),IF(E26="",SUMIFS($Q$3:$Q$5688,$A$3:$A$5688,A26,$C$3:$C$5688,C26,$E$3:$E$5688,"&gt;0",$G$3:$G$5688,""),IF(G26="",SUMIFS($Q$3:$Q$5688,$A$3:$A$5688,A26,$C$3:$C$5688,C26,$E$3:$E$5688,E26,$G$3:$G$5688,"&gt;0"))))</f>
        <v>178597</v>
      </c>
      <c r="R26" s="110" t="s">
        <v>862</v>
      </c>
    </row>
    <row r="27" spans="1:18" ht="18" customHeight="1" x14ac:dyDescent="0.15">
      <c r="A27" s="30">
        <v>4</v>
      </c>
      <c r="B27" s="31" t="s">
        <v>6137</v>
      </c>
      <c r="C27" s="31">
        <v>1</v>
      </c>
      <c r="D27" s="31" t="s">
        <v>5223</v>
      </c>
      <c r="E27" s="31">
        <v>1</v>
      </c>
      <c r="F27" s="31" t="s">
        <v>6140</v>
      </c>
      <c r="G27" s="32">
        <v>1</v>
      </c>
      <c r="H27" s="32" t="s">
        <v>5680</v>
      </c>
      <c r="I27" s="32"/>
      <c r="J27" s="83"/>
      <c r="K27" s="98"/>
      <c r="L27" s="98"/>
      <c r="M27" s="98"/>
      <c r="N27" s="32"/>
      <c r="O27" s="98"/>
      <c r="P27" s="81"/>
      <c r="Q27" s="98"/>
      <c r="R27" s="136" t="s">
        <v>862</v>
      </c>
    </row>
    <row r="28" spans="1:18" ht="18" customHeight="1" x14ac:dyDescent="0.15">
      <c r="A28" s="30">
        <v>4</v>
      </c>
      <c r="B28" s="31" t="s">
        <v>6137</v>
      </c>
      <c r="C28" s="31">
        <v>1</v>
      </c>
      <c r="D28" s="31" t="s">
        <v>5223</v>
      </c>
      <c r="E28" s="31">
        <v>1</v>
      </c>
      <c r="F28" s="31" t="s">
        <v>6140</v>
      </c>
      <c r="G28" s="31">
        <v>1</v>
      </c>
      <c r="H28" s="31" t="s">
        <v>5680</v>
      </c>
      <c r="I28" s="32">
        <v>1</v>
      </c>
      <c r="J28" s="83" t="s">
        <v>6141</v>
      </c>
      <c r="K28" s="98">
        <v>178597</v>
      </c>
      <c r="L28" s="98">
        <v>177960</v>
      </c>
      <c r="M28" s="98">
        <f>K28-L28</f>
        <v>637</v>
      </c>
      <c r="N28" s="32" t="s">
        <v>6142</v>
      </c>
      <c r="O28" s="98">
        <v>107210600</v>
      </c>
      <c r="P28" s="81" t="s">
        <v>6143</v>
      </c>
      <c r="Q28" s="98">
        <v>56604</v>
      </c>
      <c r="R28" s="136" t="s">
        <v>862</v>
      </c>
    </row>
    <row r="29" spans="1:18" ht="18" customHeight="1" x14ac:dyDescent="0.15">
      <c r="A29" s="30">
        <v>4</v>
      </c>
      <c r="B29" s="31" t="s">
        <v>6137</v>
      </c>
      <c r="C29" s="31">
        <v>1</v>
      </c>
      <c r="D29" s="31" t="s">
        <v>5223</v>
      </c>
      <c r="E29" s="31">
        <v>1</v>
      </c>
      <c r="F29" s="31" t="s">
        <v>6140</v>
      </c>
      <c r="G29" s="31">
        <v>1</v>
      </c>
      <c r="H29" s="31" t="s">
        <v>5680</v>
      </c>
      <c r="I29" s="31">
        <v>1</v>
      </c>
      <c r="J29" s="84" t="s">
        <v>6141</v>
      </c>
      <c r="K29" s="98"/>
      <c r="L29" s="98"/>
      <c r="M29" s="98"/>
      <c r="N29" s="32" t="s">
        <v>6144</v>
      </c>
      <c r="O29" s="98">
        <v>71387250</v>
      </c>
      <c r="P29" s="81" t="s">
        <v>6145</v>
      </c>
      <c r="Q29" s="98">
        <v>29596</v>
      </c>
      <c r="R29" s="136" t="s">
        <v>862</v>
      </c>
    </row>
    <row r="30" spans="1:18" ht="18" customHeight="1" x14ac:dyDescent="0.15">
      <c r="A30" s="30">
        <v>4</v>
      </c>
      <c r="B30" s="31" t="s">
        <v>6137</v>
      </c>
      <c r="C30" s="31">
        <v>1</v>
      </c>
      <c r="D30" s="31" t="s">
        <v>5223</v>
      </c>
      <c r="E30" s="31">
        <v>1</v>
      </c>
      <c r="F30" s="31" t="s">
        <v>6140</v>
      </c>
      <c r="G30" s="31">
        <v>1</v>
      </c>
      <c r="H30" s="31" t="s">
        <v>5680</v>
      </c>
      <c r="I30" s="31">
        <v>1</v>
      </c>
      <c r="J30" s="84" t="s">
        <v>6141</v>
      </c>
      <c r="K30" s="98"/>
      <c r="L30" s="98"/>
      <c r="M30" s="98"/>
      <c r="N30" s="32"/>
      <c r="O30" s="98"/>
      <c r="P30" s="81" t="s">
        <v>6146</v>
      </c>
      <c r="Q30" s="98"/>
      <c r="R30" s="136" t="s">
        <v>862</v>
      </c>
    </row>
    <row r="31" spans="1:18" ht="18" customHeight="1" x14ac:dyDescent="0.15">
      <c r="A31" s="30">
        <v>4</v>
      </c>
      <c r="B31" s="31" t="s">
        <v>6137</v>
      </c>
      <c r="C31" s="31">
        <v>1</v>
      </c>
      <c r="D31" s="31" t="s">
        <v>5223</v>
      </c>
      <c r="E31" s="31">
        <v>1</v>
      </c>
      <c r="F31" s="31" t="s">
        <v>6140</v>
      </c>
      <c r="G31" s="31">
        <v>1</v>
      </c>
      <c r="H31" s="31" t="s">
        <v>5680</v>
      </c>
      <c r="I31" s="31">
        <v>1</v>
      </c>
      <c r="J31" s="84" t="s">
        <v>6141</v>
      </c>
      <c r="K31" s="98"/>
      <c r="L31" s="98"/>
      <c r="M31" s="98"/>
      <c r="N31" s="32"/>
      <c r="O31" s="98"/>
      <c r="P31" s="81" t="s">
        <v>6147</v>
      </c>
      <c r="Q31" s="98">
        <v>64896</v>
      </c>
      <c r="R31" s="136" t="s">
        <v>862</v>
      </c>
    </row>
    <row r="32" spans="1:18" ht="18" customHeight="1" x14ac:dyDescent="0.15">
      <c r="A32" s="30">
        <v>4</v>
      </c>
      <c r="B32" s="31" t="s">
        <v>6137</v>
      </c>
      <c r="C32" s="31">
        <v>1</v>
      </c>
      <c r="D32" s="31" t="s">
        <v>5223</v>
      </c>
      <c r="E32" s="31">
        <v>1</v>
      </c>
      <c r="F32" s="31" t="s">
        <v>6140</v>
      </c>
      <c r="G32" s="31">
        <v>1</v>
      </c>
      <c r="H32" s="31" t="s">
        <v>5680</v>
      </c>
      <c r="I32" s="31">
        <v>1</v>
      </c>
      <c r="J32" s="84" t="s">
        <v>6141</v>
      </c>
      <c r="K32" s="98"/>
      <c r="L32" s="98"/>
      <c r="M32" s="98"/>
      <c r="N32" s="32"/>
      <c r="O32" s="98"/>
      <c r="P32" s="81" t="s">
        <v>6148</v>
      </c>
      <c r="Q32" s="98">
        <v>157</v>
      </c>
      <c r="R32" s="136" t="s">
        <v>862</v>
      </c>
    </row>
    <row r="33" spans="1:18" ht="18" customHeight="1" x14ac:dyDescent="0.15">
      <c r="A33" s="30">
        <v>4</v>
      </c>
      <c r="B33" s="31" t="s">
        <v>6137</v>
      </c>
      <c r="C33" s="31">
        <v>1</v>
      </c>
      <c r="D33" s="31" t="s">
        <v>5223</v>
      </c>
      <c r="E33" s="31">
        <v>1</v>
      </c>
      <c r="F33" s="31" t="s">
        <v>6140</v>
      </c>
      <c r="G33" s="31">
        <v>1</v>
      </c>
      <c r="H33" s="31" t="s">
        <v>5680</v>
      </c>
      <c r="I33" s="31">
        <v>1</v>
      </c>
      <c r="J33" s="84" t="s">
        <v>6141</v>
      </c>
      <c r="K33" s="98"/>
      <c r="L33" s="98"/>
      <c r="M33" s="98"/>
      <c r="N33" s="32"/>
      <c r="O33" s="98"/>
      <c r="P33" s="81" t="s">
        <v>6149</v>
      </c>
      <c r="Q33" s="98">
        <v>417</v>
      </c>
      <c r="R33" s="136" t="s">
        <v>862</v>
      </c>
    </row>
    <row r="34" spans="1:18" ht="18" customHeight="1" x14ac:dyDescent="0.15">
      <c r="A34" s="30">
        <v>4</v>
      </c>
      <c r="B34" s="31" t="s">
        <v>6137</v>
      </c>
      <c r="C34" s="31">
        <v>1</v>
      </c>
      <c r="D34" s="31" t="s">
        <v>5223</v>
      </c>
      <c r="E34" s="31">
        <v>1</v>
      </c>
      <c r="F34" s="31" t="s">
        <v>6140</v>
      </c>
      <c r="G34" s="31">
        <v>1</v>
      </c>
      <c r="H34" s="31" t="s">
        <v>5680</v>
      </c>
      <c r="I34" s="31">
        <v>1</v>
      </c>
      <c r="J34" s="84" t="s">
        <v>6141</v>
      </c>
      <c r="K34" s="98"/>
      <c r="L34" s="98"/>
      <c r="M34" s="98"/>
      <c r="N34" s="32"/>
      <c r="O34" s="98"/>
      <c r="P34" s="81" t="s">
        <v>6150</v>
      </c>
      <c r="Q34" s="98">
        <v>8544</v>
      </c>
      <c r="R34" s="136" t="s">
        <v>862</v>
      </c>
    </row>
    <row r="35" spans="1:18" ht="18" customHeight="1" x14ac:dyDescent="0.15">
      <c r="A35" s="30">
        <v>4</v>
      </c>
      <c r="B35" s="31" t="s">
        <v>6137</v>
      </c>
      <c r="C35" s="31">
        <v>1</v>
      </c>
      <c r="D35" s="31" t="s">
        <v>5223</v>
      </c>
      <c r="E35" s="31">
        <v>1</v>
      </c>
      <c r="F35" s="31" t="s">
        <v>6140</v>
      </c>
      <c r="G35" s="31">
        <v>1</v>
      </c>
      <c r="H35" s="31" t="s">
        <v>5680</v>
      </c>
      <c r="I35" s="31">
        <v>1</v>
      </c>
      <c r="J35" s="84" t="s">
        <v>6141</v>
      </c>
      <c r="K35" s="98"/>
      <c r="L35" s="98"/>
      <c r="M35" s="98"/>
      <c r="N35" s="32"/>
      <c r="O35" s="98"/>
      <c r="P35" s="81" t="s">
        <v>6151</v>
      </c>
      <c r="Q35" s="98"/>
      <c r="R35" s="136" t="s">
        <v>862</v>
      </c>
    </row>
    <row r="36" spans="1:18" ht="18" customHeight="1" x14ac:dyDescent="0.15">
      <c r="A36" s="30">
        <v>4</v>
      </c>
      <c r="B36" s="31" t="s">
        <v>6137</v>
      </c>
      <c r="C36" s="31">
        <v>1</v>
      </c>
      <c r="D36" s="31" t="s">
        <v>5223</v>
      </c>
      <c r="E36" s="31">
        <v>1</v>
      </c>
      <c r="F36" s="31" t="s">
        <v>6140</v>
      </c>
      <c r="G36" s="31">
        <v>1</v>
      </c>
      <c r="H36" s="31" t="s">
        <v>5680</v>
      </c>
      <c r="I36" s="31">
        <v>1</v>
      </c>
      <c r="J36" s="84" t="s">
        <v>6141</v>
      </c>
      <c r="K36" s="98"/>
      <c r="L36" s="98"/>
      <c r="M36" s="98"/>
      <c r="N36" s="32"/>
      <c r="O36" s="98"/>
      <c r="P36" s="81" t="s">
        <v>6152</v>
      </c>
      <c r="Q36" s="98">
        <v>3855</v>
      </c>
      <c r="R36" s="136" t="s">
        <v>862</v>
      </c>
    </row>
    <row r="37" spans="1:18" ht="18" customHeight="1" x14ac:dyDescent="0.15">
      <c r="A37" s="30">
        <v>4</v>
      </c>
      <c r="B37" s="31" t="s">
        <v>6137</v>
      </c>
      <c r="C37" s="31">
        <v>1</v>
      </c>
      <c r="D37" s="31" t="s">
        <v>5223</v>
      </c>
      <c r="E37" s="31">
        <v>1</v>
      </c>
      <c r="F37" s="31" t="s">
        <v>6140</v>
      </c>
      <c r="G37" s="31">
        <v>1</v>
      </c>
      <c r="H37" s="31" t="s">
        <v>5680</v>
      </c>
      <c r="I37" s="31">
        <v>1</v>
      </c>
      <c r="J37" s="84" t="s">
        <v>6141</v>
      </c>
      <c r="K37" s="98"/>
      <c r="L37" s="98"/>
      <c r="M37" s="98"/>
      <c r="N37" s="32"/>
      <c r="O37" s="98"/>
      <c r="P37" s="81" t="s">
        <v>6153</v>
      </c>
      <c r="Q37" s="98">
        <v>48</v>
      </c>
      <c r="R37" s="136" t="s">
        <v>862</v>
      </c>
    </row>
    <row r="38" spans="1:18" ht="18" customHeight="1" x14ac:dyDescent="0.15">
      <c r="A38" s="30">
        <v>4</v>
      </c>
      <c r="B38" s="31" t="s">
        <v>6137</v>
      </c>
      <c r="C38" s="31">
        <v>1</v>
      </c>
      <c r="D38" s="31" t="s">
        <v>5223</v>
      </c>
      <c r="E38" s="31">
        <v>1</v>
      </c>
      <c r="F38" s="31" t="s">
        <v>6140</v>
      </c>
      <c r="G38" s="31">
        <v>1</v>
      </c>
      <c r="H38" s="31" t="s">
        <v>5680</v>
      </c>
      <c r="I38" s="31">
        <v>1</v>
      </c>
      <c r="J38" s="84" t="s">
        <v>6141</v>
      </c>
      <c r="K38" s="98"/>
      <c r="L38" s="98"/>
      <c r="M38" s="98"/>
      <c r="N38" s="32"/>
      <c r="O38" s="98"/>
      <c r="P38" s="81" t="s">
        <v>6154</v>
      </c>
      <c r="Q38" s="98">
        <v>42</v>
      </c>
      <c r="R38" s="136" t="s">
        <v>862</v>
      </c>
    </row>
    <row r="39" spans="1:18" ht="18" customHeight="1" x14ac:dyDescent="0.15">
      <c r="A39" s="30">
        <v>4</v>
      </c>
      <c r="B39" s="31" t="s">
        <v>6137</v>
      </c>
      <c r="C39" s="31">
        <v>1</v>
      </c>
      <c r="D39" s="31" t="s">
        <v>5223</v>
      </c>
      <c r="E39" s="31">
        <v>1</v>
      </c>
      <c r="F39" s="31" t="s">
        <v>6140</v>
      </c>
      <c r="G39" s="31">
        <v>1</v>
      </c>
      <c r="H39" s="31" t="s">
        <v>5680</v>
      </c>
      <c r="I39" s="31">
        <v>1</v>
      </c>
      <c r="J39" s="84" t="s">
        <v>6141</v>
      </c>
      <c r="K39" s="98"/>
      <c r="L39" s="98"/>
      <c r="M39" s="98"/>
      <c r="N39" s="32"/>
      <c r="O39" s="98"/>
      <c r="P39" s="81" t="s">
        <v>6155</v>
      </c>
      <c r="Q39" s="98">
        <v>542</v>
      </c>
      <c r="R39" s="136" t="s">
        <v>862</v>
      </c>
    </row>
    <row r="40" spans="1:18" ht="18" customHeight="1" x14ac:dyDescent="0.15">
      <c r="A40" s="30">
        <v>4</v>
      </c>
      <c r="B40" s="31" t="s">
        <v>6137</v>
      </c>
      <c r="C40" s="31">
        <v>1</v>
      </c>
      <c r="D40" s="31" t="s">
        <v>5223</v>
      </c>
      <c r="E40" s="31">
        <v>1</v>
      </c>
      <c r="F40" s="31" t="s">
        <v>6140</v>
      </c>
      <c r="G40" s="31">
        <v>1</v>
      </c>
      <c r="H40" s="31" t="s">
        <v>5680</v>
      </c>
      <c r="I40" s="31">
        <v>1</v>
      </c>
      <c r="J40" s="84" t="s">
        <v>6141</v>
      </c>
      <c r="K40" s="98"/>
      <c r="L40" s="98"/>
      <c r="M40" s="98"/>
      <c r="N40" s="32"/>
      <c r="O40" s="98"/>
      <c r="P40" s="81" t="s">
        <v>6151</v>
      </c>
      <c r="Q40" s="98"/>
      <c r="R40" s="136" t="s">
        <v>862</v>
      </c>
    </row>
    <row r="41" spans="1:18" ht="18" customHeight="1" x14ac:dyDescent="0.15">
      <c r="A41" s="30">
        <v>4</v>
      </c>
      <c r="B41" s="31" t="s">
        <v>6137</v>
      </c>
      <c r="C41" s="31">
        <v>1</v>
      </c>
      <c r="D41" s="31" t="s">
        <v>5223</v>
      </c>
      <c r="E41" s="31">
        <v>1</v>
      </c>
      <c r="F41" s="31" t="s">
        <v>6140</v>
      </c>
      <c r="G41" s="31">
        <v>1</v>
      </c>
      <c r="H41" s="31" t="s">
        <v>5680</v>
      </c>
      <c r="I41" s="31">
        <v>1</v>
      </c>
      <c r="J41" s="84" t="s">
        <v>6141</v>
      </c>
      <c r="K41" s="98"/>
      <c r="L41" s="98"/>
      <c r="M41" s="98"/>
      <c r="N41" s="32"/>
      <c r="O41" s="98"/>
      <c r="P41" s="81" t="s">
        <v>5899</v>
      </c>
      <c r="Q41" s="98">
        <v>127</v>
      </c>
      <c r="R41" s="136" t="s">
        <v>862</v>
      </c>
    </row>
    <row r="42" spans="1:18" ht="18" customHeight="1" x14ac:dyDescent="0.15">
      <c r="A42" s="30">
        <v>4</v>
      </c>
      <c r="B42" s="31" t="s">
        <v>6137</v>
      </c>
      <c r="C42" s="31">
        <v>1</v>
      </c>
      <c r="D42" s="31" t="s">
        <v>5223</v>
      </c>
      <c r="E42" s="31">
        <v>1</v>
      </c>
      <c r="F42" s="31" t="s">
        <v>6140</v>
      </c>
      <c r="G42" s="31">
        <v>1</v>
      </c>
      <c r="H42" s="31" t="s">
        <v>5680</v>
      </c>
      <c r="I42" s="31">
        <v>1</v>
      </c>
      <c r="J42" s="84" t="s">
        <v>6141</v>
      </c>
      <c r="K42" s="98"/>
      <c r="L42" s="98"/>
      <c r="M42" s="98"/>
      <c r="N42" s="32"/>
      <c r="O42" s="98"/>
      <c r="P42" s="81" t="s">
        <v>6156</v>
      </c>
      <c r="Q42" s="98">
        <v>4376</v>
      </c>
      <c r="R42" s="136" t="s">
        <v>862</v>
      </c>
    </row>
    <row r="43" spans="1:18" ht="18" customHeight="1" x14ac:dyDescent="0.15">
      <c r="A43" s="30">
        <v>4</v>
      </c>
      <c r="B43" s="31" t="s">
        <v>6137</v>
      </c>
      <c r="C43" s="31">
        <v>1</v>
      </c>
      <c r="D43" s="31" t="s">
        <v>5223</v>
      </c>
      <c r="E43" s="31">
        <v>1</v>
      </c>
      <c r="F43" s="31" t="s">
        <v>6140</v>
      </c>
      <c r="G43" s="31">
        <v>1</v>
      </c>
      <c r="H43" s="31" t="s">
        <v>5680</v>
      </c>
      <c r="I43" s="31">
        <v>1</v>
      </c>
      <c r="J43" s="84" t="s">
        <v>6141</v>
      </c>
      <c r="K43" s="98"/>
      <c r="L43" s="98"/>
      <c r="M43" s="98"/>
      <c r="N43" s="32"/>
      <c r="O43" s="98"/>
      <c r="P43" s="81" t="s">
        <v>6157</v>
      </c>
      <c r="Q43" s="98">
        <v>2</v>
      </c>
      <c r="R43" s="136" t="s">
        <v>862</v>
      </c>
    </row>
    <row r="44" spans="1:18" ht="18" customHeight="1" x14ac:dyDescent="0.15">
      <c r="A44" s="30">
        <v>4</v>
      </c>
      <c r="B44" s="31" t="s">
        <v>6137</v>
      </c>
      <c r="C44" s="31">
        <v>1</v>
      </c>
      <c r="D44" s="31" t="s">
        <v>5223</v>
      </c>
      <c r="E44" s="31">
        <v>1</v>
      </c>
      <c r="F44" s="31" t="s">
        <v>6140</v>
      </c>
      <c r="G44" s="31">
        <v>1</v>
      </c>
      <c r="H44" s="31" t="s">
        <v>5680</v>
      </c>
      <c r="I44" s="31">
        <v>1</v>
      </c>
      <c r="J44" s="84" t="s">
        <v>6141</v>
      </c>
      <c r="K44" s="98"/>
      <c r="L44" s="98"/>
      <c r="M44" s="98"/>
      <c r="N44" s="32"/>
      <c r="O44" s="98"/>
      <c r="P44" s="81" t="s">
        <v>6158</v>
      </c>
      <c r="Q44" s="98">
        <v>354</v>
      </c>
      <c r="R44" s="136" t="s">
        <v>862</v>
      </c>
    </row>
    <row r="45" spans="1:18" ht="18" customHeight="1" x14ac:dyDescent="0.15">
      <c r="A45" s="30">
        <v>4</v>
      </c>
      <c r="B45" s="31" t="s">
        <v>6137</v>
      </c>
      <c r="C45" s="31">
        <v>1</v>
      </c>
      <c r="D45" s="31" t="s">
        <v>5223</v>
      </c>
      <c r="E45" s="31">
        <v>1</v>
      </c>
      <c r="F45" s="31" t="s">
        <v>6140</v>
      </c>
      <c r="G45" s="31">
        <v>1</v>
      </c>
      <c r="H45" s="31" t="s">
        <v>5680</v>
      </c>
      <c r="I45" s="31">
        <v>1</v>
      </c>
      <c r="J45" s="84" t="s">
        <v>6141</v>
      </c>
      <c r="K45" s="98"/>
      <c r="L45" s="98"/>
      <c r="M45" s="98"/>
      <c r="N45" s="32"/>
      <c r="O45" s="98"/>
      <c r="P45" s="81" t="s">
        <v>6159</v>
      </c>
      <c r="Q45" s="98"/>
      <c r="R45" s="136" t="s">
        <v>862</v>
      </c>
    </row>
    <row r="46" spans="1:18" ht="18" customHeight="1" x14ac:dyDescent="0.15">
      <c r="A46" s="30">
        <v>4</v>
      </c>
      <c r="B46" s="31" t="s">
        <v>6137</v>
      </c>
      <c r="C46" s="31">
        <v>1</v>
      </c>
      <c r="D46" s="31" t="s">
        <v>5223</v>
      </c>
      <c r="E46" s="31">
        <v>1</v>
      </c>
      <c r="F46" s="31" t="s">
        <v>6140</v>
      </c>
      <c r="G46" s="31">
        <v>1</v>
      </c>
      <c r="H46" s="31" t="s">
        <v>5680</v>
      </c>
      <c r="I46" s="31">
        <v>1</v>
      </c>
      <c r="J46" s="84" t="s">
        <v>6141</v>
      </c>
      <c r="K46" s="98"/>
      <c r="L46" s="98"/>
      <c r="M46" s="98"/>
      <c r="N46" s="32"/>
      <c r="O46" s="98"/>
      <c r="P46" s="81" t="s">
        <v>6160</v>
      </c>
      <c r="Q46" s="98">
        <v>9037</v>
      </c>
      <c r="R46" s="136" t="s">
        <v>862</v>
      </c>
    </row>
    <row r="47" spans="1:18" ht="18" customHeight="1" x14ac:dyDescent="0.15">
      <c r="A47" s="30">
        <v>4</v>
      </c>
      <c r="B47" s="31" t="s">
        <v>6137</v>
      </c>
      <c r="C47" s="31">
        <v>1</v>
      </c>
      <c r="D47" s="31" t="s">
        <v>5223</v>
      </c>
      <c r="E47" s="31">
        <v>1</v>
      </c>
      <c r="F47" s="31" t="s">
        <v>6140</v>
      </c>
      <c r="G47" s="31">
        <v>1</v>
      </c>
      <c r="H47" s="31" t="s">
        <v>5680</v>
      </c>
      <c r="I47" s="31">
        <v>1</v>
      </c>
      <c r="J47" s="84" t="s">
        <v>6141</v>
      </c>
      <c r="K47" s="98"/>
      <c r="L47" s="98"/>
      <c r="M47" s="98"/>
      <c r="N47" s="32"/>
      <c r="O47" s="98"/>
      <c r="P47" s="81" t="s">
        <v>6159</v>
      </c>
      <c r="Q47" s="98"/>
      <c r="R47" s="136" t="s">
        <v>862</v>
      </c>
    </row>
    <row r="48" spans="1:18" customFormat="1" ht="18" customHeight="1" x14ac:dyDescent="0.15">
      <c r="A48" s="13">
        <v>4</v>
      </c>
      <c r="B48" s="14" t="s">
        <v>6137</v>
      </c>
      <c r="C48" s="15">
        <v>2</v>
      </c>
      <c r="D48" s="15" t="s">
        <v>6161</v>
      </c>
      <c r="E48" s="16"/>
      <c r="F48" s="15"/>
      <c r="G48" s="16"/>
      <c r="H48" s="15"/>
      <c r="I48" s="16"/>
      <c r="J48" s="16"/>
      <c r="K48" s="17">
        <f>IF(C48="",SUMIFS($K49:$K$6141,$A49:$A$6141,A48,$E49:$E$6141,""),IF(E48="",SUMIFS($K49:$K$6141,$A49:$A$6141,A48,$C49:$C$6141,C48,$G49:$G$6141,""),IF(G48="",SUMIFS($K49:$K$6141,$A49:$A$6141,A48,$C49:$C$6141,C48,$E49:$E$6141,E48),0)))</f>
        <v>72251</v>
      </c>
      <c r="L48" s="17">
        <f>IF(C48="",SUMIFS($L49:$L$6141,$A49:$A$6141,A48,$E49:$E$6141,""),IF(E48="",SUMIFS($L49:$L$6141,$A49:$A$6141,A48,$C49:$C$6141,C48,$G49:$G$6141,""),IF(G48="",SUMIFS($L49:$L$6141,$A49:$A$6141,A48,$C49:$C$6141,C48,$E49:$E$6141,E48),0)))</f>
        <v>77589</v>
      </c>
      <c r="M48" s="17">
        <f t="shared" ref="M48:M49" si="5">K48-L48</f>
        <v>-5338</v>
      </c>
      <c r="N48" s="58"/>
      <c r="O48" s="72"/>
      <c r="P48" s="18"/>
      <c r="Q48" s="17">
        <f>IF(C48="",SUMIFS($Q$3:$Q$5688,$A$3:$A$5688,A48,$C$3:$C$5688,"&gt;0",$E$3:$E$5688,""),IF(E48="",SUMIFS($Q$3:$Q$5688,$A$3:$A$5688,A48,$C$3:$C$5688,C48,$E$3:$E$5688,"&gt;0",$G$3:$G$5688,""),IF(G48="",SUMIFS($Q$3:$Q$5688,$A$3:$A$5688,A48,$C$3:$C$5688,C48,$E$3:$E$5688,E48,$G$3:$G$5688,"&gt;0"))))</f>
        <v>72251</v>
      </c>
      <c r="R48" s="108"/>
    </row>
    <row r="49" spans="1:18" customFormat="1" ht="18" customHeight="1" x14ac:dyDescent="0.15">
      <c r="A49" s="13">
        <v>4</v>
      </c>
      <c r="B49" s="14" t="s">
        <v>6137</v>
      </c>
      <c r="C49" s="19">
        <v>2</v>
      </c>
      <c r="D49" s="14" t="s">
        <v>6161</v>
      </c>
      <c r="E49" s="20">
        <v>1</v>
      </c>
      <c r="F49" s="21" t="s">
        <v>6162</v>
      </c>
      <c r="G49" s="20"/>
      <c r="H49" s="21"/>
      <c r="I49" s="20"/>
      <c r="J49" s="20"/>
      <c r="K49" s="22">
        <f>IF(C49="",SUMIFS($K50:$K$6141,$A50:$A$6141,A49,$E50:$E$6141,""),IF(E49="",SUMIFS($K50:$K$6141,$A50:$A$6141,A49,$C50:$C$6141,C49,$G50:$G$6141,""),IF(G49="",SUMIFS($K50:$K$6141,$A50:$A$6141,A49,$C50:$C$6141,C49,$E50:$E$6141,E49),0)))</f>
        <v>59757</v>
      </c>
      <c r="L49" s="22">
        <f>IF(C49="",SUMIFS($L50:$L$6141,$A50:$A$6141,A49,$E50:$E$6141,""),IF(E49="",SUMIFS($L50:$L$6141,$A50:$A$6141,A49,$C50:$C$6141,C49,$G50:$G$6141,""),IF(G49="",SUMIFS($L50:$L$6141,$A50:$A$6141,A49,$C50:$C$6141,C49,$E50:$E$6141,E49),0)))</f>
        <v>64372</v>
      </c>
      <c r="M49" s="22">
        <f t="shared" si="5"/>
        <v>-4615</v>
      </c>
      <c r="N49" s="77"/>
      <c r="O49" s="23"/>
      <c r="P49" s="60"/>
      <c r="Q49" s="22">
        <f>IF(C49="",SUMIFS($Q$3:$Q$5688,$A$3:$A$5688,A49,$C$3:$C$5688,"&gt;0",$E$3:$E$5688,""),IF(E49="",SUMIFS($Q$3:$Q$5688,$A$3:$A$5688,A49,$C$3:$C$5688,C49,$E$3:$E$5688,"&gt;0",$G$3:$G$5688,""),IF(G49="",SUMIFS($Q$3:$Q$5688,$A$3:$A$5688,A49,$C$3:$C$5688,C49,$E$3:$E$5688,E49,$G$3:$G$5688,"&gt;0"))))</f>
        <v>59757</v>
      </c>
      <c r="R49" s="110" t="s">
        <v>862</v>
      </c>
    </row>
    <row r="50" spans="1:18" ht="18" customHeight="1" x14ac:dyDescent="0.15">
      <c r="A50" s="30">
        <v>4</v>
      </c>
      <c r="B50" s="31" t="s">
        <v>6137</v>
      </c>
      <c r="C50" s="31">
        <v>2</v>
      </c>
      <c r="D50" s="31" t="s">
        <v>5244</v>
      </c>
      <c r="E50" s="31">
        <v>1</v>
      </c>
      <c r="F50" s="31" t="s">
        <v>6163</v>
      </c>
      <c r="G50" s="32">
        <v>1</v>
      </c>
      <c r="H50" s="32" t="s">
        <v>6163</v>
      </c>
      <c r="I50" s="32"/>
      <c r="J50" s="83"/>
      <c r="K50" s="98"/>
      <c r="L50" s="98"/>
      <c r="M50" s="98"/>
      <c r="N50" s="32"/>
      <c r="O50" s="98"/>
      <c r="P50" s="81"/>
      <c r="Q50" s="98"/>
      <c r="R50" s="136" t="s">
        <v>862</v>
      </c>
    </row>
    <row r="51" spans="1:18" ht="18" customHeight="1" x14ac:dyDescent="0.15">
      <c r="A51" s="30">
        <v>4</v>
      </c>
      <c r="B51" s="31" t="s">
        <v>6137</v>
      </c>
      <c r="C51" s="31">
        <v>2</v>
      </c>
      <c r="D51" s="31" t="s">
        <v>5244</v>
      </c>
      <c r="E51" s="31">
        <v>1</v>
      </c>
      <c r="F51" s="31" t="s">
        <v>6163</v>
      </c>
      <c r="G51" s="31">
        <v>1</v>
      </c>
      <c r="H51" s="31" t="s">
        <v>6163</v>
      </c>
      <c r="I51" s="32">
        <v>1</v>
      </c>
      <c r="J51" s="83" t="s">
        <v>6164</v>
      </c>
      <c r="K51" s="98">
        <v>59757</v>
      </c>
      <c r="L51" s="98">
        <v>64372</v>
      </c>
      <c r="M51" s="98">
        <f>K51-L51</f>
        <v>-4615</v>
      </c>
      <c r="N51" s="32" t="s">
        <v>6165</v>
      </c>
      <c r="O51" s="98"/>
      <c r="P51" s="81" t="s">
        <v>6143</v>
      </c>
      <c r="Q51" s="98">
        <v>16603</v>
      </c>
      <c r="R51" s="136" t="s">
        <v>862</v>
      </c>
    </row>
    <row r="52" spans="1:18" ht="18" customHeight="1" x14ac:dyDescent="0.15">
      <c r="A52" s="30">
        <v>4</v>
      </c>
      <c r="B52" s="31" t="s">
        <v>6137</v>
      </c>
      <c r="C52" s="31">
        <v>2</v>
      </c>
      <c r="D52" s="31" t="s">
        <v>5244</v>
      </c>
      <c r="E52" s="31">
        <v>1</v>
      </c>
      <c r="F52" s="31" t="s">
        <v>6163</v>
      </c>
      <c r="G52" s="31">
        <v>1</v>
      </c>
      <c r="H52" s="31" t="s">
        <v>6163</v>
      </c>
      <c r="I52" s="31">
        <v>1</v>
      </c>
      <c r="J52" s="84" t="s">
        <v>6164</v>
      </c>
      <c r="K52" s="98"/>
      <c r="L52" s="98"/>
      <c r="M52" s="98"/>
      <c r="N52" s="32" t="s">
        <v>6166</v>
      </c>
      <c r="O52" s="98">
        <v>59204000</v>
      </c>
      <c r="P52" s="81" t="s">
        <v>6145</v>
      </c>
      <c r="Q52" s="98">
        <v>8657</v>
      </c>
      <c r="R52" s="136" t="s">
        <v>862</v>
      </c>
    </row>
    <row r="53" spans="1:18" ht="18" customHeight="1" x14ac:dyDescent="0.15">
      <c r="A53" s="30">
        <v>4</v>
      </c>
      <c r="B53" s="31" t="s">
        <v>6137</v>
      </c>
      <c r="C53" s="31">
        <v>2</v>
      </c>
      <c r="D53" s="31" t="s">
        <v>5244</v>
      </c>
      <c r="E53" s="31">
        <v>1</v>
      </c>
      <c r="F53" s="31" t="s">
        <v>6163</v>
      </c>
      <c r="G53" s="31">
        <v>1</v>
      </c>
      <c r="H53" s="31" t="s">
        <v>6163</v>
      </c>
      <c r="I53" s="31">
        <v>1</v>
      </c>
      <c r="J53" s="84" t="s">
        <v>6164</v>
      </c>
      <c r="K53" s="98"/>
      <c r="L53" s="98"/>
      <c r="M53" s="98"/>
      <c r="N53" s="32" t="s">
        <v>6167</v>
      </c>
      <c r="O53" s="98"/>
      <c r="P53" s="81" t="s">
        <v>6146</v>
      </c>
      <c r="Q53" s="98"/>
      <c r="R53" s="136" t="s">
        <v>862</v>
      </c>
    </row>
    <row r="54" spans="1:18" ht="18" customHeight="1" x14ac:dyDescent="0.15">
      <c r="A54" s="30">
        <v>4</v>
      </c>
      <c r="B54" s="31" t="s">
        <v>6137</v>
      </c>
      <c r="C54" s="31">
        <v>2</v>
      </c>
      <c r="D54" s="31" t="s">
        <v>5244</v>
      </c>
      <c r="E54" s="31">
        <v>1</v>
      </c>
      <c r="F54" s="31" t="s">
        <v>6163</v>
      </c>
      <c r="G54" s="31">
        <v>1</v>
      </c>
      <c r="H54" s="31" t="s">
        <v>6163</v>
      </c>
      <c r="I54" s="31">
        <v>1</v>
      </c>
      <c r="J54" s="84" t="s">
        <v>6164</v>
      </c>
      <c r="K54" s="98"/>
      <c r="L54" s="98"/>
      <c r="M54" s="98"/>
      <c r="N54" s="32" t="s">
        <v>6168</v>
      </c>
      <c r="O54" s="98">
        <v>553004</v>
      </c>
      <c r="P54" s="81" t="s">
        <v>6147</v>
      </c>
      <c r="Q54" s="98">
        <v>25311</v>
      </c>
      <c r="R54" s="136" t="s">
        <v>862</v>
      </c>
    </row>
    <row r="55" spans="1:18" ht="18" customHeight="1" x14ac:dyDescent="0.15">
      <c r="A55" s="30">
        <v>4</v>
      </c>
      <c r="B55" s="31" t="s">
        <v>6137</v>
      </c>
      <c r="C55" s="31">
        <v>2</v>
      </c>
      <c r="D55" s="31" t="s">
        <v>5244</v>
      </c>
      <c r="E55" s="31">
        <v>1</v>
      </c>
      <c r="F55" s="31" t="s">
        <v>6163</v>
      </c>
      <c r="G55" s="31">
        <v>1</v>
      </c>
      <c r="H55" s="31" t="s">
        <v>6163</v>
      </c>
      <c r="I55" s="31">
        <v>1</v>
      </c>
      <c r="J55" s="84" t="s">
        <v>6164</v>
      </c>
      <c r="K55" s="98"/>
      <c r="L55" s="98"/>
      <c r="M55" s="98"/>
      <c r="N55" s="32"/>
      <c r="O55" s="98"/>
      <c r="P55" s="81" t="s">
        <v>6148</v>
      </c>
      <c r="Q55" s="98">
        <v>46</v>
      </c>
      <c r="R55" s="136" t="s">
        <v>862</v>
      </c>
    </row>
    <row r="56" spans="1:18" ht="18" customHeight="1" x14ac:dyDescent="0.15">
      <c r="A56" s="30">
        <v>4</v>
      </c>
      <c r="B56" s="31" t="s">
        <v>6137</v>
      </c>
      <c r="C56" s="31">
        <v>2</v>
      </c>
      <c r="D56" s="31" t="s">
        <v>5244</v>
      </c>
      <c r="E56" s="31">
        <v>1</v>
      </c>
      <c r="F56" s="31" t="s">
        <v>6163</v>
      </c>
      <c r="G56" s="31">
        <v>1</v>
      </c>
      <c r="H56" s="31" t="s">
        <v>6163</v>
      </c>
      <c r="I56" s="31">
        <v>1</v>
      </c>
      <c r="J56" s="84" t="s">
        <v>6164</v>
      </c>
      <c r="K56" s="98"/>
      <c r="L56" s="98"/>
      <c r="M56" s="98"/>
      <c r="N56" s="32"/>
      <c r="O56" s="98"/>
      <c r="P56" s="81" t="s">
        <v>6149</v>
      </c>
      <c r="Q56" s="98">
        <v>122</v>
      </c>
      <c r="R56" s="136" t="s">
        <v>862</v>
      </c>
    </row>
    <row r="57" spans="1:18" ht="18" customHeight="1" x14ac:dyDescent="0.15">
      <c r="A57" s="30">
        <v>4</v>
      </c>
      <c r="B57" s="31" t="s">
        <v>6137</v>
      </c>
      <c r="C57" s="31">
        <v>2</v>
      </c>
      <c r="D57" s="31" t="s">
        <v>5244</v>
      </c>
      <c r="E57" s="31">
        <v>1</v>
      </c>
      <c r="F57" s="31" t="s">
        <v>6163</v>
      </c>
      <c r="G57" s="31">
        <v>1</v>
      </c>
      <c r="H57" s="31" t="s">
        <v>6163</v>
      </c>
      <c r="I57" s="31">
        <v>1</v>
      </c>
      <c r="J57" s="84" t="s">
        <v>6164</v>
      </c>
      <c r="K57" s="98"/>
      <c r="L57" s="98"/>
      <c r="M57" s="98"/>
      <c r="N57" s="32"/>
      <c r="O57" s="98"/>
      <c r="P57" s="81" t="s">
        <v>6150</v>
      </c>
      <c r="Q57" s="98">
        <v>2499</v>
      </c>
      <c r="R57" s="136" t="s">
        <v>862</v>
      </c>
    </row>
    <row r="58" spans="1:18" ht="18" customHeight="1" x14ac:dyDescent="0.15">
      <c r="A58" s="30">
        <v>4</v>
      </c>
      <c r="B58" s="31" t="s">
        <v>6137</v>
      </c>
      <c r="C58" s="31">
        <v>2</v>
      </c>
      <c r="D58" s="31" t="s">
        <v>5244</v>
      </c>
      <c r="E58" s="31">
        <v>1</v>
      </c>
      <c r="F58" s="31" t="s">
        <v>6163</v>
      </c>
      <c r="G58" s="31">
        <v>1</v>
      </c>
      <c r="H58" s="31" t="s">
        <v>6163</v>
      </c>
      <c r="I58" s="31">
        <v>1</v>
      </c>
      <c r="J58" s="84" t="s">
        <v>6164</v>
      </c>
      <c r="K58" s="98"/>
      <c r="L58" s="98"/>
      <c r="M58" s="98"/>
      <c r="N58" s="32"/>
      <c r="O58" s="98"/>
      <c r="P58" s="81" t="s">
        <v>6151</v>
      </c>
      <c r="Q58" s="98"/>
      <c r="R58" s="136" t="s">
        <v>862</v>
      </c>
    </row>
    <row r="59" spans="1:18" ht="18" customHeight="1" x14ac:dyDescent="0.15">
      <c r="A59" s="30">
        <v>4</v>
      </c>
      <c r="B59" s="31" t="s">
        <v>6137</v>
      </c>
      <c r="C59" s="31">
        <v>2</v>
      </c>
      <c r="D59" s="31" t="s">
        <v>5244</v>
      </c>
      <c r="E59" s="31">
        <v>1</v>
      </c>
      <c r="F59" s="31" t="s">
        <v>6163</v>
      </c>
      <c r="G59" s="31">
        <v>1</v>
      </c>
      <c r="H59" s="31" t="s">
        <v>6163</v>
      </c>
      <c r="I59" s="31">
        <v>1</v>
      </c>
      <c r="J59" s="84" t="s">
        <v>6164</v>
      </c>
      <c r="K59" s="98"/>
      <c r="L59" s="98"/>
      <c r="M59" s="98"/>
      <c r="N59" s="32"/>
      <c r="O59" s="98"/>
      <c r="P59" s="81" t="s">
        <v>6152</v>
      </c>
      <c r="Q59" s="98">
        <v>1128</v>
      </c>
      <c r="R59" s="136" t="s">
        <v>862</v>
      </c>
    </row>
    <row r="60" spans="1:18" ht="18" customHeight="1" x14ac:dyDescent="0.15">
      <c r="A60" s="30">
        <v>4</v>
      </c>
      <c r="B60" s="31" t="s">
        <v>6137</v>
      </c>
      <c r="C60" s="31">
        <v>2</v>
      </c>
      <c r="D60" s="31" t="s">
        <v>5244</v>
      </c>
      <c r="E60" s="31">
        <v>1</v>
      </c>
      <c r="F60" s="31" t="s">
        <v>6163</v>
      </c>
      <c r="G60" s="31">
        <v>1</v>
      </c>
      <c r="H60" s="31" t="s">
        <v>6163</v>
      </c>
      <c r="I60" s="31">
        <v>1</v>
      </c>
      <c r="J60" s="84" t="s">
        <v>6164</v>
      </c>
      <c r="K60" s="98"/>
      <c r="L60" s="98"/>
      <c r="M60" s="98"/>
      <c r="N60" s="32"/>
      <c r="O60" s="98"/>
      <c r="P60" s="81" t="s">
        <v>6153</v>
      </c>
      <c r="Q60" s="98">
        <v>14</v>
      </c>
      <c r="R60" s="136" t="s">
        <v>862</v>
      </c>
    </row>
    <row r="61" spans="1:18" ht="18" customHeight="1" x14ac:dyDescent="0.15">
      <c r="A61" s="30">
        <v>4</v>
      </c>
      <c r="B61" s="31" t="s">
        <v>6137</v>
      </c>
      <c r="C61" s="31">
        <v>2</v>
      </c>
      <c r="D61" s="31" t="s">
        <v>5244</v>
      </c>
      <c r="E61" s="31">
        <v>1</v>
      </c>
      <c r="F61" s="31" t="s">
        <v>6163</v>
      </c>
      <c r="G61" s="31">
        <v>1</v>
      </c>
      <c r="H61" s="31" t="s">
        <v>6163</v>
      </c>
      <c r="I61" s="31">
        <v>1</v>
      </c>
      <c r="J61" s="84" t="s">
        <v>6164</v>
      </c>
      <c r="K61" s="98"/>
      <c r="L61" s="98"/>
      <c r="M61" s="98"/>
      <c r="N61" s="32"/>
      <c r="O61" s="98"/>
      <c r="P61" s="81" t="s">
        <v>6154</v>
      </c>
      <c r="Q61" s="98">
        <v>12</v>
      </c>
      <c r="R61" s="136" t="s">
        <v>862</v>
      </c>
    </row>
    <row r="62" spans="1:18" ht="18" customHeight="1" x14ac:dyDescent="0.15">
      <c r="A62" s="30">
        <v>4</v>
      </c>
      <c r="B62" s="31" t="s">
        <v>6137</v>
      </c>
      <c r="C62" s="31">
        <v>2</v>
      </c>
      <c r="D62" s="31" t="s">
        <v>5244</v>
      </c>
      <c r="E62" s="31">
        <v>1</v>
      </c>
      <c r="F62" s="31" t="s">
        <v>6163</v>
      </c>
      <c r="G62" s="31">
        <v>1</v>
      </c>
      <c r="H62" s="31" t="s">
        <v>6163</v>
      </c>
      <c r="I62" s="31">
        <v>1</v>
      </c>
      <c r="J62" s="84" t="s">
        <v>6164</v>
      </c>
      <c r="K62" s="98"/>
      <c r="L62" s="98"/>
      <c r="M62" s="98"/>
      <c r="N62" s="32"/>
      <c r="O62" s="98"/>
      <c r="P62" s="81" t="s">
        <v>6155</v>
      </c>
      <c r="Q62" s="98">
        <v>159</v>
      </c>
      <c r="R62" s="136" t="s">
        <v>862</v>
      </c>
    </row>
    <row r="63" spans="1:18" ht="18" customHeight="1" x14ac:dyDescent="0.15">
      <c r="A63" s="30">
        <v>4</v>
      </c>
      <c r="B63" s="31" t="s">
        <v>6137</v>
      </c>
      <c r="C63" s="31">
        <v>2</v>
      </c>
      <c r="D63" s="31" t="s">
        <v>5244</v>
      </c>
      <c r="E63" s="31">
        <v>1</v>
      </c>
      <c r="F63" s="31" t="s">
        <v>6163</v>
      </c>
      <c r="G63" s="31">
        <v>1</v>
      </c>
      <c r="H63" s="31" t="s">
        <v>6163</v>
      </c>
      <c r="I63" s="31">
        <v>1</v>
      </c>
      <c r="J63" s="84" t="s">
        <v>6164</v>
      </c>
      <c r="K63" s="98"/>
      <c r="L63" s="98"/>
      <c r="M63" s="98"/>
      <c r="N63" s="32"/>
      <c r="O63" s="98"/>
      <c r="P63" s="81" t="s">
        <v>6151</v>
      </c>
      <c r="Q63" s="98"/>
      <c r="R63" s="136" t="s">
        <v>862</v>
      </c>
    </row>
    <row r="64" spans="1:18" ht="18" customHeight="1" x14ac:dyDescent="0.15">
      <c r="A64" s="30">
        <v>4</v>
      </c>
      <c r="B64" s="31" t="s">
        <v>6137</v>
      </c>
      <c r="C64" s="31">
        <v>2</v>
      </c>
      <c r="D64" s="31" t="s">
        <v>5244</v>
      </c>
      <c r="E64" s="31">
        <v>1</v>
      </c>
      <c r="F64" s="31" t="s">
        <v>6163</v>
      </c>
      <c r="G64" s="31">
        <v>1</v>
      </c>
      <c r="H64" s="31" t="s">
        <v>6163</v>
      </c>
      <c r="I64" s="31">
        <v>1</v>
      </c>
      <c r="J64" s="84" t="s">
        <v>6164</v>
      </c>
      <c r="K64" s="98"/>
      <c r="L64" s="98"/>
      <c r="M64" s="98"/>
      <c r="N64" s="32"/>
      <c r="O64" s="98"/>
      <c r="P64" s="81" t="s">
        <v>5899</v>
      </c>
      <c r="Q64" s="98">
        <v>37</v>
      </c>
      <c r="R64" s="136" t="s">
        <v>862</v>
      </c>
    </row>
    <row r="65" spans="1:18" ht="18" customHeight="1" x14ac:dyDescent="0.15">
      <c r="A65" s="30">
        <v>4</v>
      </c>
      <c r="B65" s="31" t="s">
        <v>6137</v>
      </c>
      <c r="C65" s="31">
        <v>2</v>
      </c>
      <c r="D65" s="31" t="s">
        <v>5244</v>
      </c>
      <c r="E65" s="31">
        <v>1</v>
      </c>
      <c r="F65" s="31" t="s">
        <v>6163</v>
      </c>
      <c r="G65" s="31">
        <v>1</v>
      </c>
      <c r="H65" s="31" t="s">
        <v>6163</v>
      </c>
      <c r="I65" s="31">
        <v>1</v>
      </c>
      <c r="J65" s="84" t="s">
        <v>6164</v>
      </c>
      <c r="K65" s="98"/>
      <c r="L65" s="98"/>
      <c r="M65" s="98"/>
      <c r="N65" s="32"/>
      <c r="O65" s="98"/>
      <c r="P65" s="81" t="s">
        <v>6156</v>
      </c>
      <c r="Q65" s="98">
        <v>1280</v>
      </c>
      <c r="R65" s="136" t="s">
        <v>862</v>
      </c>
    </row>
    <row r="66" spans="1:18" ht="18" customHeight="1" x14ac:dyDescent="0.15">
      <c r="A66" s="30">
        <v>4</v>
      </c>
      <c r="B66" s="31" t="s">
        <v>6137</v>
      </c>
      <c r="C66" s="31">
        <v>2</v>
      </c>
      <c r="D66" s="31" t="s">
        <v>5244</v>
      </c>
      <c r="E66" s="31">
        <v>1</v>
      </c>
      <c r="F66" s="31" t="s">
        <v>6163</v>
      </c>
      <c r="G66" s="31">
        <v>1</v>
      </c>
      <c r="H66" s="31" t="s">
        <v>6163</v>
      </c>
      <c r="I66" s="31">
        <v>1</v>
      </c>
      <c r="J66" s="84" t="s">
        <v>6164</v>
      </c>
      <c r="K66" s="98"/>
      <c r="L66" s="98"/>
      <c r="M66" s="98"/>
      <c r="N66" s="32"/>
      <c r="O66" s="98"/>
      <c r="P66" s="81" t="s">
        <v>6157</v>
      </c>
      <c r="Q66" s="98">
        <v>1</v>
      </c>
      <c r="R66" s="136" t="s">
        <v>862</v>
      </c>
    </row>
    <row r="67" spans="1:18" ht="18" customHeight="1" x14ac:dyDescent="0.15">
      <c r="A67" s="30">
        <v>4</v>
      </c>
      <c r="B67" s="31" t="s">
        <v>6137</v>
      </c>
      <c r="C67" s="31">
        <v>2</v>
      </c>
      <c r="D67" s="31" t="s">
        <v>5244</v>
      </c>
      <c r="E67" s="31">
        <v>1</v>
      </c>
      <c r="F67" s="31" t="s">
        <v>6163</v>
      </c>
      <c r="G67" s="31">
        <v>1</v>
      </c>
      <c r="H67" s="31" t="s">
        <v>6163</v>
      </c>
      <c r="I67" s="31">
        <v>1</v>
      </c>
      <c r="J67" s="84" t="s">
        <v>6164</v>
      </c>
      <c r="K67" s="98"/>
      <c r="L67" s="98"/>
      <c r="M67" s="98"/>
      <c r="N67" s="32"/>
      <c r="O67" s="98"/>
      <c r="P67" s="81" t="s">
        <v>6158</v>
      </c>
      <c r="Q67" s="98">
        <v>104</v>
      </c>
      <c r="R67" s="136" t="s">
        <v>862</v>
      </c>
    </row>
    <row r="68" spans="1:18" ht="18" customHeight="1" x14ac:dyDescent="0.15">
      <c r="A68" s="30">
        <v>4</v>
      </c>
      <c r="B68" s="31" t="s">
        <v>6137</v>
      </c>
      <c r="C68" s="31">
        <v>2</v>
      </c>
      <c r="D68" s="31" t="s">
        <v>5244</v>
      </c>
      <c r="E68" s="31">
        <v>1</v>
      </c>
      <c r="F68" s="31" t="s">
        <v>6163</v>
      </c>
      <c r="G68" s="31">
        <v>1</v>
      </c>
      <c r="H68" s="31" t="s">
        <v>6163</v>
      </c>
      <c r="I68" s="31">
        <v>1</v>
      </c>
      <c r="J68" s="84" t="s">
        <v>6164</v>
      </c>
      <c r="K68" s="98"/>
      <c r="L68" s="98"/>
      <c r="M68" s="98"/>
      <c r="N68" s="32"/>
      <c r="O68" s="98"/>
      <c r="P68" s="81" t="s">
        <v>6159</v>
      </c>
      <c r="Q68" s="98"/>
      <c r="R68" s="136" t="s">
        <v>862</v>
      </c>
    </row>
    <row r="69" spans="1:18" ht="18" customHeight="1" x14ac:dyDescent="0.15">
      <c r="A69" s="30">
        <v>4</v>
      </c>
      <c r="B69" s="31" t="s">
        <v>6137</v>
      </c>
      <c r="C69" s="31">
        <v>2</v>
      </c>
      <c r="D69" s="31" t="s">
        <v>5244</v>
      </c>
      <c r="E69" s="31">
        <v>1</v>
      </c>
      <c r="F69" s="31" t="s">
        <v>6163</v>
      </c>
      <c r="G69" s="31">
        <v>1</v>
      </c>
      <c r="H69" s="31" t="s">
        <v>6163</v>
      </c>
      <c r="I69" s="31">
        <v>1</v>
      </c>
      <c r="J69" s="84" t="s">
        <v>6164</v>
      </c>
      <c r="K69" s="98"/>
      <c r="L69" s="98"/>
      <c r="M69" s="98"/>
      <c r="N69" s="32"/>
      <c r="O69" s="98"/>
      <c r="P69" s="81" t="s">
        <v>6160</v>
      </c>
      <c r="Q69" s="98">
        <v>3231</v>
      </c>
      <c r="R69" s="136" t="s">
        <v>862</v>
      </c>
    </row>
    <row r="70" spans="1:18" ht="18" customHeight="1" x14ac:dyDescent="0.15">
      <c r="A70" s="30">
        <v>4</v>
      </c>
      <c r="B70" s="31" t="s">
        <v>6137</v>
      </c>
      <c r="C70" s="31">
        <v>2</v>
      </c>
      <c r="D70" s="31" t="s">
        <v>5244</v>
      </c>
      <c r="E70" s="31">
        <v>1</v>
      </c>
      <c r="F70" s="31" t="s">
        <v>6163</v>
      </c>
      <c r="G70" s="31">
        <v>1</v>
      </c>
      <c r="H70" s="31" t="s">
        <v>6163</v>
      </c>
      <c r="I70" s="31">
        <v>1</v>
      </c>
      <c r="J70" s="84" t="s">
        <v>6164</v>
      </c>
      <c r="K70" s="98"/>
      <c r="L70" s="98"/>
      <c r="M70" s="98"/>
      <c r="N70" s="32"/>
      <c r="O70" s="98"/>
      <c r="P70" s="81" t="s">
        <v>6159</v>
      </c>
      <c r="Q70" s="98"/>
      <c r="R70" s="136" t="s">
        <v>862</v>
      </c>
    </row>
    <row r="71" spans="1:18" ht="18" customHeight="1" x14ac:dyDescent="0.15">
      <c r="A71" s="30">
        <v>4</v>
      </c>
      <c r="B71" s="31" t="s">
        <v>6137</v>
      </c>
      <c r="C71" s="31">
        <v>2</v>
      </c>
      <c r="D71" s="31" t="s">
        <v>5244</v>
      </c>
      <c r="E71" s="31">
        <v>1</v>
      </c>
      <c r="F71" s="31" t="s">
        <v>6163</v>
      </c>
      <c r="G71" s="31">
        <v>1</v>
      </c>
      <c r="H71" s="31" t="s">
        <v>6163</v>
      </c>
      <c r="I71" s="31">
        <v>1</v>
      </c>
      <c r="J71" s="84" t="s">
        <v>6164</v>
      </c>
      <c r="K71" s="98"/>
      <c r="L71" s="98"/>
      <c r="M71" s="98"/>
      <c r="N71" s="32"/>
      <c r="O71" s="98"/>
      <c r="P71" s="81" t="s">
        <v>6130</v>
      </c>
      <c r="Q71" s="98">
        <v>282</v>
      </c>
      <c r="R71" s="136" t="s">
        <v>862</v>
      </c>
    </row>
    <row r="72" spans="1:18" ht="18" customHeight="1" x14ac:dyDescent="0.15">
      <c r="A72" s="30">
        <v>4</v>
      </c>
      <c r="B72" s="31" t="s">
        <v>6137</v>
      </c>
      <c r="C72" s="31">
        <v>2</v>
      </c>
      <c r="D72" s="31" t="s">
        <v>5244</v>
      </c>
      <c r="E72" s="31">
        <v>1</v>
      </c>
      <c r="F72" s="31" t="s">
        <v>6163</v>
      </c>
      <c r="G72" s="31">
        <v>1</v>
      </c>
      <c r="H72" s="31" t="s">
        <v>6163</v>
      </c>
      <c r="I72" s="31">
        <v>1</v>
      </c>
      <c r="J72" s="84" t="s">
        <v>6164</v>
      </c>
      <c r="K72" s="98"/>
      <c r="L72" s="98"/>
      <c r="M72" s="98"/>
      <c r="N72" s="32"/>
      <c r="O72" s="98"/>
      <c r="P72" s="81" t="s">
        <v>6131</v>
      </c>
      <c r="Q72" s="98"/>
      <c r="R72" s="136" t="s">
        <v>862</v>
      </c>
    </row>
    <row r="73" spans="1:18" ht="18" customHeight="1" x14ac:dyDescent="0.15">
      <c r="A73" s="30">
        <v>4</v>
      </c>
      <c r="B73" s="31" t="s">
        <v>6137</v>
      </c>
      <c r="C73" s="31">
        <v>2</v>
      </c>
      <c r="D73" s="31" t="s">
        <v>5244</v>
      </c>
      <c r="E73" s="31">
        <v>1</v>
      </c>
      <c r="F73" s="31" t="s">
        <v>6163</v>
      </c>
      <c r="G73" s="31">
        <v>1</v>
      </c>
      <c r="H73" s="31" t="s">
        <v>6163</v>
      </c>
      <c r="I73" s="31">
        <v>1</v>
      </c>
      <c r="J73" s="84" t="s">
        <v>6164</v>
      </c>
      <c r="K73" s="98"/>
      <c r="L73" s="98"/>
      <c r="M73" s="98"/>
      <c r="N73" s="32"/>
      <c r="O73" s="98"/>
      <c r="P73" s="81" t="s">
        <v>6133</v>
      </c>
      <c r="Q73" s="98">
        <v>259</v>
      </c>
      <c r="R73" s="136" t="s">
        <v>862</v>
      </c>
    </row>
    <row r="74" spans="1:18" ht="18" customHeight="1" x14ac:dyDescent="0.15">
      <c r="A74" s="30">
        <v>4</v>
      </c>
      <c r="B74" s="31" t="s">
        <v>6137</v>
      </c>
      <c r="C74" s="31">
        <v>2</v>
      </c>
      <c r="D74" s="31" t="s">
        <v>5244</v>
      </c>
      <c r="E74" s="31">
        <v>1</v>
      </c>
      <c r="F74" s="31" t="s">
        <v>6163</v>
      </c>
      <c r="G74" s="31">
        <v>1</v>
      </c>
      <c r="H74" s="31" t="s">
        <v>6163</v>
      </c>
      <c r="I74" s="31">
        <v>1</v>
      </c>
      <c r="J74" s="84" t="s">
        <v>6164</v>
      </c>
      <c r="K74" s="98"/>
      <c r="L74" s="98"/>
      <c r="M74" s="98"/>
      <c r="N74" s="32"/>
      <c r="O74" s="98"/>
      <c r="P74" s="81" t="s">
        <v>5899</v>
      </c>
      <c r="Q74" s="98">
        <v>12</v>
      </c>
      <c r="R74" s="136" t="s">
        <v>862</v>
      </c>
    </row>
    <row r="75" spans="1:18" customFormat="1" ht="18" customHeight="1" x14ac:dyDescent="0.15">
      <c r="A75" s="13">
        <v>4</v>
      </c>
      <c r="B75" s="14" t="s">
        <v>6137</v>
      </c>
      <c r="C75" s="19">
        <v>2</v>
      </c>
      <c r="D75" s="14" t="s">
        <v>6161</v>
      </c>
      <c r="E75" s="20">
        <v>2</v>
      </c>
      <c r="F75" s="21" t="s">
        <v>6169</v>
      </c>
      <c r="G75" s="20"/>
      <c r="H75" s="21"/>
      <c r="I75" s="20"/>
      <c r="J75" s="20"/>
      <c r="K75" s="22">
        <f>IF(C75="",SUMIFS($K76:$K$6141,$A76:$A$6141,A75,$E76:$E$6141,""),IF(E75="",SUMIFS($K76:$K$6141,$A76:$A$6141,A75,$C76:$C$6141,C75,$G76:$G$6141,""),IF(G75="",SUMIFS($K76:$K$6141,$A76:$A$6141,A75,$C76:$C$6141,C75,$E76:$E$6141,E75),0)))</f>
        <v>2212</v>
      </c>
      <c r="L75" s="22">
        <f>IF(C75="",SUMIFS($L76:$L$6141,$A76:$A$6141,A75,$E76:$E$6141,""),IF(E75="",SUMIFS($L76:$L$6141,$A76:$A$6141,A75,$C76:$C$6141,C75,$G76:$G$6141,""),IF(G75="",SUMIFS($L76:$L$6141,$A76:$A$6141,A75,$C76:$C$6141,C75,$E76:$E$6141,E75),0)))</f>
        <v>2665</v>
      </c>
      <c r="M75" s="22">
        <f>K75-L75</f>
        <v>-453</v>
      </c>
      <c r="N75" s="77"/>
      <c r="O75" s="23"/>
      <c r="P75" s="60"/>
      <c r="Q75" s="22">
        <f>IF(C75="",SUMIFS($Q$3:$Q$5688,$A$3:$A$5688,A75,$C$3:$C$5688,"&gt;0",$E$3:$E$5688,""),IF(E75="",SUMIFS($Q$3:$Q$5688,$A$3:$A$5688,A75,$C$3:$C$5688,C75,$E$3:$E$5688,"&gt;0",$G$3:$G$5688,""),IF(G75="",SUMIFS($Q$3:$Q$5688,$A$3:$A$5688,A75,$C$3:$C$5688,C75,$E$3:$E$5688,E75,$G$3:$G$5688,"&gt;0"))))</f>
        <v>2212</v>
      </c>
      <c r="R75" s="110" t="s">
        <v>862</v>
      </c>
    </row>
    <row r="76" spans="1:18" ht="18" customHeight="1" x14ac:dyDescent="0.15">
      <c r="A76" s="30">
        <v>4</v>
      </c>
      <c r="B76" s="31" t="s">
        <v>6137</v>
      </c>
      <c r="C76" s="31">
        <v>2</v>
      </c>
      <c r="D76" s="31" t="s">
        <v>5244</v>
      </c>
      <c r="E76" s="31">
        <v>2</v>
      </c>
      <c r="F76" s="31" t="s">
        <v>6170</v>
      </c>
      <c r="G76" s="32">
        <v>1</v>
      </c>
      <c r="H76" s="32" t="s">
        <v>5680</v>
      </c>
      <c r="I76" s="32"/>
      <c r="J76" s="83"/>
      <c r="K76" s="98"/>
      <c r="L76" s="98"/>
      <c r="M76" s="98"/>
      <c r="N76" s="32"/>
      <c r="O76" s="98"/>
      <c r="P76" s="81"/>
      <c r="Q76" s="98"/>
      <c r="R76" s="136" t="s">
        <v>862</v>
      </c>
    </row>
    <row r="77" spans="1:18" ht="18" customHeight="1" x14ac:dyDescent="0.15">
      <c r="A77" s="30">
        <v>4</v>
      </c>
      <c r="B77" s="31" t="s">
        <v>6137</v>
      </c>
      <c r="C77" s="31">
        <v>2</v>
      </c>
      <c r="D77" s="31" t="s">
        <v>5244</v>
      </c>
      <c r="E77" s="31">
        <v>2</v>
      </c>
      <c r="F77" s="31" t="s">
        <v>6170</v>
      </c>
      <c r="G77" s="31">
        <v>1</v>
      </c>
      <c r="H77" s="31" t="s">
        <v>5680</v>
      </c>
      <c r="I77" s="32">
        <v>1</v>
      </c>
      <c r="J77" s="83" t="s">
        <v>6170</v>
      </c>
      <c r="K77" s="98">
        <v>2212</v>
      </c>
      <c r="L77" s="98">
        <v>2665</v>
      </c>
      <c r="M77" s="98">
        <f>K77-L77</f>
        <v>-453</v>
      </c>
      <c r="N77" s="32" t="s">
        <v>6171</v>
      </c>
      <c r="O77" s="98"/>
      <c r="P77" s="81" t="s">
        <v>6130</v>
      </c>
      <c r="Q77" s="98">
        <v>1170</v>
      </c>
      <c r="R77" s="136" t="s">
        <v>862</v>
      </c>
    </row>
    <row r="78" spans="1:18" ht="18" customHeight="1" x14ac:dyDescent="0.15">
      <c r="A78" s="30">
        <v>4</v>
      </c>
      <c r="B78" s="31" t="s">
        <v>6137</v>
      </c>
      <c r="C78" s="31">
        <v>2</v>
      </c>
      <c r="D78" s="31" t="s">
        <v>5244</v>
      </c>
      <c r="E78" s="31">
        <v>2</v>
      </c>
      <c r="F78" s="31" t="s">
        <v>6170</v>
      </c>
      <c r="G78" s="31">
        <v>1</v>
      </c>
      <c r="H78" s="31" t="s">
        <v>5680</v>
      </c>
      <c r="I78" s="31">
        <v>1</v>
      </c>
      <c r="J78" s="84" t="s">
        <v>6170</v>
      </c>
      <c r="K78" s="98"/>
      <c r="L78" s="98"/>
      <c r="M78" s="98"/>
      <c r="N78" s="32" t="s">
        <v>6172</v>
      </c>
      <c r="O78" s="98">
        <v>2212016</v>
      </c>
      <c r="P78" s="81" t="s">
        <v>6131</v>
      </c>
      <c r="Q78" s="98"/>
      <c r="R78" s="136" t="s">
        <v>862</v>
      </c>
    </row>
    <row r="79" spans="1:18" ht="18" customHeight="1" x14ac:dyDescent="0.15">
      <c r="A79" s="30">
        <v>4</v>
      </c>
      <c r="B79" s="31" t="s">
        <v>6137</v>
      </c>
      <c r="C79" s="31">
        <v>2</v>
      </c>
      <c r="D79" s="31" t="s">
        <v>5244</v>
      </c>
      <c r="E79" s="31">
        <v>2</v>
      </c>
      <c r="F79" s="31" t="s">
        <v>6170</v>
      </c>
      <c r="G79" s="31">
        <v>1</v>
      </c>
      <c r="H79" s="31" t="s">
        <v>5680</v>
      </c>
      <c r="I79" s="31">
        <v>1</v>
      </c>
      <c r="J79" s="84" t="s">
        <v>6170</v>
      </c>
      <c r="K79" s="98"/>
      <c r="L79" s="98"/>
      <c r="M79" s="98"/>
      <c r="N79" s="32"/>
      <c r="O79" s="98"/>
      <c r="P79" s="81" t="s">
        <v>6133</v>
      </c>
      <c r="Q79" s="98">
        <v>1039</v>
      </c>
      <c r="R79" s="136" t="s">
        <v>862</v>
      </c>
    </row>
    <row r="80" spans="1:18" ht="18" customHeight="1" x14ac:dyDescent="0.15">
      <c r="A80" s="30">
        <v>4</v>
      </c>
      <c r="B80" s="31" t="s">
        <v>6137</v>
      </c>
      <c r="C80" s="31">
        <v>2</v>
      </c>
      <c r="D80" s="31" t="s">
        <v>5244</v>
      </c>
      <c r="E80" s="31">
        <v>2</v>
      </c>
      <c r="F80" s="31" t="s">
        <v>6170</v>
      </c>
      <c r="G80" s="31">
        <v>1</v>
      </c>
      <c r="H80" s="31" t="s">
        <v>5680</v>
      </c>
      <c r="I80" s="31">
        <v>1</v>
      </c>
      <c r="J80" s="84" t="s">
        <v>6170</v>
      </c>
      <c r="K80" s="98"/>
      <c r="L80" s="98"/>
      <c r="M80" s="98"/>
      <c r="N80" s="32"/>
      <c r="O80" s="98"/>
      <c r="P80" s="81" t="s">
        <v>5899</v>
      </c>
      <c r="Q80" s="98">
        <v>3</v>
      </c>
      <c r="R80" s="136" t="s">
        <v>862</v>
      </c>
    </row>
    <row r="81" spans="1:18" customFormat="1" ht="18" customHeight="1" x14ac:dyDescent="0.15">
      <c r="A81" s="13">
        <v>4</v>
      </c>
      <c r="B81" s="14" t="s">
        <v>6137</v>
      </c>
      <c r="C81" s="19">
        <v>2</v>
      </c>
      <c r="D81" s="14" t="s">
        <v>6161</v>
      </c>
      <c r="E81" s="20">
        <v>3</v>
      </c>
      <c r="F81" s="21" t="s">
        <v>6173</v>
      </c>
      <c r="G81" s="20"/>
      <c r="H81" s="21"/>
      <c r="I81" s="20"/>
      <c r="J81" s="20"/>
      <c r="K81" s="22">
        <f>IF(C81="",SUMIFS($K82:$K$6141,$A82:$A$6141,A81,$E82:$E$6141,""),IF(E81="",SUMIFS($K82:$K$6141,$A82:$A$6141,A81,$C82:$C$6141,C81,$G82:$G$6141,""),IF(G81="",SUMIFS($K82:$K$6141,$A82:$A$6141,A81,$C82:$C$6141,C81,$E82:$E$6141,E81),0)))</f>
        <v>10282</v>
      </c>
      <c r="L81" s="22">
        <f>IF(C81="",SUMIFS($L82:$L$6141,$A82:$A$6141,A81,$E82:$E$6141,""),IF(E81="",SUMIFS($L82:$L$6141,$A82:$A$6141,A81,$C82:$C$6141,C81,$G82:$G$6141,""),IF(G81="",SUMIFS($L82:$L$6141,$A82:$A$6141,A81,$C82:$C$6141,C81,$E82:$E$6141,E81),0)))</f>
        <v>10552</v>
      </c>
      <c r="M81" s="22">
        <f>K81-L81</f>
        <v>-270</v>
      </c>
      <c r="N81" s="77"/>
      <c r="O81" s="23"/>
      <c r="P81" s="60"/>
      <c r="Q81" s="22">
        <f>IF(C81="",SUMIFS($Q$3:$Q$5688,$A$3:$A$5688,A81,$C$3:$C$5688,"&gt;0",$E$3:$E$5688,""),IF(E81="",SUMIFS($Q$3:$Q$5688,$A$3:$A$5688,A81,$C$3:$C$5688,C81,$E$3:$E$5688,"&gt;0",$G$3:$G$5688,""),IF(G81="",SUMIFS($Q$3:$Q$5688,$A$3:$A$5688,A81,$C$3:$C$5688,C81,$E$3:$E$5688,E81,$G$3:$G$5688,"&gt;0"))))</f>
        <v>10282</v>
      </c>
      <c r="R81" s="110" t="s">
        <v>862</v>
      </c>
    </row>
    <row r="82" spans="1:18" ht="18" customHeight="1" x14ac:dyDescent="0.15">
      <c r="A82" s="30">
        <v>4</v>
      </c>
      <c r="B82" s="31" t="s">
        <v>6137</v>
      </c>
      <c r="C82" s="31">
        <v>2</v>
      </c>
      <c r="D82" s="31" t="s">
        <v>5244</v>
      </c>
      <c r="E82" s="31">
        <v>3</v>
      </c>
      <c r="F82" s="31" t="s">
        <v>6174</v>
      </c>
      <c r="G82" s="32">
        <v>1</v>
      </c>
      <c r="H82" s="32" t="s">
        <v>5680</v>
      </c>
      <c r="I82" s="32"/>
      <c r="J82" s="83"/>
      <c r="K82" s="98"/>
      <c r="L82" s="98"/>
      <c r="M82" s="98"/>
      <c r="N82" s="32"/>
      <c r="O82" s="98"/>
      <c r="P82" s="81"/>
      <c r="Q82" s="98"/>
      <c r="R82" s="136" t="s">
        <v>862</v>
      </c>
    </row>
    <row r="83" spans="1:18" ht="18" customHeight="1" x14ac:dyDescent="0.15">
      <c r="A83" s="30">
        <v>4</v>
      </c>
      <c r="B83" s="31" t="s">
        <v>6137</v>
      </c>
      <c r="C83" s="31">
        <v>2</v>
      </c>
      <c r="D83" s="31" t="s">
        <v>5244</v>
      </c>
      <c r="E83" s="31">
        <v>3</v>
      </c>
      <c r="F83" s="31" t="s">
        <v>6174</v>
      </c>
      <c r="G83" s="31">
        <v>1</v>
      </c>
      <c r="H83" s="31" t="s">
        <v>5680</v>
      </c>
      <c r="I83" s="32">
        <v>1</v>
      </c>
      <c r="J83" s="83" t="s">
        <v>6174</v>
      </c>
      <c r="K83" s="98">
        <v>10282</v>
      </c>
      <c r="L83" s="98">
        <v>10552</v>
      </c>
      <c r="M83" s="98">
        <f>K83-L83</f>
        <v>-270</v>
      </c>
      <c r="N83" s="32" t="s">
        <v>6175</v>
      </c>
      <c r="O83" s="98"/>
      <c r="P83" s="81" t="s">
        <v>6176</v>
      </c>
      <c r="Q83" s="98">
        <v>6612</v>
      </c>
      <c r="R83" s="136" t="s">
        <v>862</v>
      </c>
    </row>
    <row r="84" spans="1:18" ht="18" customHeight="1" x14ac:dyDescent="0.15">
      <c r="A84" s="30">
        <v>4</v>
      </c>
      <c r="B84" s="31" t="s">
        <v>6137</v>
      </c>
      <c r="C84" s="31">
        <v>2</v>
      </c>
      <c r="D84" s="31" t="s">
        <v>5244</v>
      </c>
      <c r="E84" s="31">
        <v>3</v>
      </c>
      <c r="F84" s="31" t="s">
        <v>6174</v>
      </c>
      <c r="G84" s="31">
        <v>1</v>
      </c>
      <c r="H84" s="31" t="s">
        <v>5680</v>
      </c>
      <c r="I84" s="31">
        <v>1</v>
      </c>
      <c r="J84" s="84" t="s">
        <v>6174</v>
      </c>
      <c r="K84" s="98"/>
      <c r="L84" s="98"/>
      <c r="M84" s="98"/>
      <c r="N84" s="32" t="s">
        <v>6177</v>
      </c>
      <c r="O84" s="98">
        <v>10282135</v>
      </c>
      <c r="P84" s="81" t="s">
        <v>6178</v>
      </c>
      <c r="Q84" s="98"/>
      <c r="R84" s="136" t="s">
        <v>862</v>
      </c>
    </row>
    <row r="85" spans="1:18" ht="18" customHeight="1" x14ac:dyDescent="0.15">
      <c r="A85" s="30">
        <v>4</v>
      </c>
      <c r="B85" s="31" t="s">
        <v>6137</v>
      </c>
      <c r="C85" s="31">
        <v>2</v>
      </c>
      <c r="D85" s="31" t="s">
        <v>5244</v>
      </c>
      <c r="E85" s="31">
        <v>3</v>
      </c>
      <c r="F85" s="31" t="s">
        <v>6174</v>
      </c>
      <c r="G85" s="31">
        <v>1</v>
      </c>
      <c r="H85" s="31" t="s">
        <v>5680</v>
      </c>
      <c r="I85" s="31">
        <v>1</v>
      </c>
      <c r="J85" s="84" t="s">
        <v>6174</v>
      </c>
      <c r="K85" s="98"/>
      <c r="L85" s="98"/>
      <c r="M85" s="98"/>
      <c r="N85" s="32"/>
      <c r="O85" s="98"/>
      <c r="P85" s="81" t="s">
        <v>6127</v>
      </c>
      <c r="Q85" s="98">
        <v>2360</v>
      </c>
      <c r="R85" s="136" t="s">
        <v>862</v>
      </c>
    </row>
    <row r="86" spans="1:18" ht="18" customHeight="1" x14ac:dyDescent="0.15">
      <c r="A86" s="30">
        <v>4</v>
      </c>
      <c r="B86" s="31" t="s">
        <v>6137</v>
      </c>
      <c r="C86" s="31">
        <v>2</v>
      </c>
      <c r="D86" s="31" t="s">
        <v>5244</v>
      </c>
      <c r="E86" s="31">
        <v>3</v>
      </c>
      <c r="F86" s="31" t="s">
        <v>6174</v>
      </c>
      <c r="G86" s="31">
        <v>1</v>
      </c>
      <c r="H86" s="31" t="s">
        <v>5680</v>
      </c>
      <c r="I86" s="31">
        <v>1</v>
      </c>
      <c r="J86" s="84" t="s">
        <v>6174</v>
      </c>
      <c r="K86" s="98"/>
      <c r="L86" s="98"/>
      <c r="M86" s="98"/>
      <c r="N86" s="32"/>
      <c r="O86" s="98"/>
      <c r="P86" s="81" t="s">
        <v>6179</v>
      </c>
      <c r="Q86" s="98">
        <v>133</v>
      </c>
      <c r="R86" s="136" t="s">
        <v>862</v>
      </c>
    </row>
    <row r="87" spans="1:18" ht="18" customHeight="1" x14ac:dyDescent="0.15">
      <c r="A87" s="30">
        <v>4</v>
      </c>
      <c r="B87" s="31" t="s">
        <v>6137</v>
      </c>
      <c r="C87" s="31">
        <v>2</v>
      </c>
      <c r="D87" s="31" t="s">
        <v>5244</v>
      </c>
      <c r="E87" s="31">
        <v>3</v>
      </c>
      <c r="F87" s="31" t="s">
        <v>6174</v>
      </c>
      <c r="G87" s="31">
        <v>1</v>
      </c>
      <c r="H87" s="31" t="s">
        <v>5680</v>
      </c>
      <c r="I87" s="31">
        <v>1</v>
      </c>
      <c r="J87" s="84" t="s">
        <v>6174</v>
      </c>
      <c r="K87" s="98"/>
      <c r="L87" s="98"/>
      <c r="M87" s="98"/>
      <c r="N87" s="32"/>
      <c r="O87" s="98"/>
      <c r="P87" s="81" t="s">
        <v>6180</v>
      </c>
      <c r="Q87" s="98"/>
      <c r="R87" s="136" t="s">
        <v>862</v>
      </c>
    </row>
    <row r="88" spans="1:18" ht="18" customHeight="1" x14ac:dyDescent="0.15">
      <c r="A88" s="30">
        <v>4</v>
      </c>
      <c r="B88" s="31" t="s">
        <v>6137</v>
      </c>
      <c r="C88" s="31">
        <v>2</v>
      </c>
      <c r="D88" s="31" t="s">
        <v>5244</v>
      </c>
      <c r="E88" s="31">
        <v>3</v>
      </c>
      <c r="F88" s="31" t="s">
        <v>6174</v>
      </c>
      <c r="G88" s="31">
        <v>1</v>
      </c>
      <c r="H88" s="31" t="s">
        <v>5680</v>
      </c>
      <c r="I88" s="31">
        <v>1</v>
      </c>
      <c r="J88" s="84" t="s">
        <v>6174</v>
      </c>
      <c r="K88" s="98"/>
      <c r="L88" s="98"/>
      <c r="M88" s="98"/>
      <c r="N88" s="32"/>
      <c r="O88" s="98"/>
      <c r="P88" s="81" t="s">
        <v>6181</v>
      </c>
      <c r="Q88" s="98">
        <v>216</v>
      </c>
      <c r="R88" s="136" t="s">
        <v>862</v>
      </c>
    </row>
    <row r="89" spans="1:18" ht="18" customHeight="1" x14ac:dyDescent="0.15">
      <c r="A89" s="30">
        <v>4</v>
      </c>
      <c r="B89" s="31" t="s">
        <v>6137</v>
      </c>
      <c r="C89" s="31">
        <v>2</v>
      </c>
      <c r="D89" s="31" t="s">
        <v>5244</v>
      </c>
      <c r="E89" s="31">
        <v>3</v>
      </c>
      <c r="F89" s="31" t="s">
        <v>6174</v>
      </c>
      <c r="G89" s="31">
        <v>1</v>
      </c>
      <c r="H89" s="31" t="s">
        <v>5680</v>
      </c>
      <c r="I89" s="31">
        <v>1</v>
      </c>
      <c r="J89" s="84" t="s">
        <v>6174</v>
      </c>
      <c r="K89" s="98"/>
      <c r="L89" s="98"/>
      <c r="M89" s="98"/>
      <c r="N89" s="32"/>
      <c r="O89" s="98"/>
      <c r="P89" s="81" t="s">
        <v>6182</v>
      </c>
      <c r="Q89" s="98">
        <v>766</v>
      </c>
      <c r="R89" s="136" t="s">
        <v>862</v>
      </c>
    </row>
    <row r="90" spans="1:18" ht="18" customHeight="1" x14ac:dyDescent="0.15">
      <c r="A90" s="30">
        <v>4</v>
      </c>
      <c r="B90" s="31" t="s">
        <v>6137</v>
      </c>
      <c r="C90" s="31">
        <v>2</v>
      </c>
      <c r="D90" s="31" t="s">
        <v>5244</v>
      </c>
      <c r="E90" s="31">
        <v>3</v>
      </c>
      <c r="F90" s="31" t="s">
        <v>6174</v>
      </c>
      <c r="G90" s="31">
        <v>1</v>
      </c>
      <c r="H90" s="31" t="s">
        <v>5680</v>
      </c>
      <c r="I90" s="31">
        <v>1</v>
      </c>
      <c r="J90" s="84" t="s">
        <v>6174</v>
      </c>
      <c r="K90" s="98"/>
      <c r="L90" s="98"/>
      <c r="M90" s="98"/>
      <c r="N90" s="32"/>
      <c r="O90" s="98"/>
      <c r="P90" s="81" t="s">
        <v>6183</v>
      </c>
      <c r="Q90" s="98">
        <v>195</v>
      </c>
      <c r="R90" s="136" t="s">
        <v>862</v>
      </c>
    </row>
    <row r="91" spans="1:18" customFormat="1" ht="18" customHeight="1" x14ac:dyDescent="0.15">
      <c r="A91" s="24">
        <v>5</v>
      </c>
      <c r="B91" s="25" t="s">
        <v>6184</v>
      </c>
      <c r="C91" s="25"/>
      <c r="D91" s="25"/>
      <c r="E91" s="26"/>
      <c r="F91" s="25"/>
      <c r="G91" s="26"/>
      <c r="H91" s="25"/>
      <c r="I91" s="26"/>
      <c r="J91" s="26"/>
      <c r="K91" s="27">
        <f>IF(C91="",SUMIFS($K92:$K$6141,$A92:$A$6141,A91,$E92:$E$6141,""),IF(E91="",SUMIFS($K92:$K$6141,$A92:$A$6141,A91,$C92:$C$6141,C91,$G92:$G$6141,""),IF(G91="",SUMIFS($K92:$K$6141,$A92:$A$6141,A91,$C92:$C$6141,C91,$E92:$E$6141,E91),0)))</f>
        <v>276217</v>
      </c>
      <c r="L91" s="27">
        <f>IF(C91="",SUMIFS($L92:$L$6141,$A92:$A$6141,A91,$E92:$E$6141,""),IF(E91="",SUMIFS($L92:$L$6141,$A92:$A$6141,A91,$C92:$C$6141,C91,$G92:$G$6141,""),IF(G91="",SUMIFS($L92:$L$6141,$A92:$A$6141,A91,$C92:$C$6141,C91,$E92:$E$6141,E91),0)))</f>
        <v>272538</v>
      </c>
      <c r="M91" s="27">
        <f t="shared" ref="M91:M93" si="6">K91-L91</f>
        <v>3679</v>
      </c>
      <c r="N91" s="56"/>
      <c r="O91" s="71"/>
      <c r="P91" s="28"/>
      <c r="Q91" s="27">
        <f>IF(C91="",SUMIFS($Q$3:$Q$5688,$A$3:$A$5688,A91,$C$3:$C$5688,"&gt;0",$E$3:$E$5688,""),IF(E91="",SUMIFS($Q$3:$Q$5688,$A$3:$A$5688,A91,$C$3:$C$5688,C91,$E$3:$E$5688,"&gt;0",$G$3:$G$5688,""),IF(G91="",SUMIFS($Q$3:$Q$5688,$A$3:$A$5688,A91,$C$3:$C$5688,C91,$E$3:$E$5688,E91,$G$3:$G$5688,"&gt;0"))))</f>
        <v>276217</v>
      </c>
      <c r="R91" s="114"/>
    </row>
    <row r="92" spans="1:18" customFormat="1" ht="18" customHeight="1" x14ac:dyDescent="0.15">
      <c r="A92" s="13">
        <v>5</v>
      </c>
      <c r="B92" s="14" t="s">
        <v>6184</v>
      </c>
      <c r="C92" s="15">
        <v>1</v>
      </c>
      <c r="D92" s="15" t="s">
        <v>6184</v>
      </c>
      <c r="E92" s="16"/>
      <c r="F92" s="15"/>
      <c r="G92" s="16"/>
      <c r="H92" s="15"/>
      <c r="I92" s="16"/>
      <c r="J92" s="16"/>
      <c r="K92" s="17">
        <f>IF(C92="",SUMIFS($K93:$K$6141,$A93:$A$6141,A92,$E93:$E$6141,""),IF(E92="",SUMIFS($K93:$K$6141,$A93:$A$6141,A92,$C93:$C$6141,C92,$G93:$G$6141,""),IF(G92="",SUMIFS($K93:$K$6141,$A93:$A$6141,A92,$C93:$C$6141,C92,$E93:$E$6141,E92),0)))</f>
        <v>276217</v>
      </c>
      <c r="L92" s="17">
        <f>IF(C92="",SUMIFS($L93:$L$6141,$A93:$A$6141,A92,$E93:$E$6141,""),IF(E92="",SUMIFS($L93:$L$6141,$A93:$A$6141,A92,$C93:$C$6141,C92,$G93:$G$6141,""),IF(G92="",SUMIFS($L93:$L$6141,$A93:$A$6141,A92,$C93:$C$6141,C92,$E93:$E$6141,E92),0)))</f>
        <v>272538</v>
      </c>
      <c r="M92" s="17">
        <f t="shared" si="6"/>
        <v>3679</v>
      </c>
      <c r="N92" s="58"/>
      <c r="O92" s="72"/>
      <c r="P92" s="18"/>
      <c r="Q92" s="17">
        <f>IF(C92="",SUMIFS($Q$3:$Q$5688,$A$3:$A$5688,A92,$C$3:$C$5688,"&gt;0",$E$3:$E$5688,""),IF(E92="",SUMIFS($Q$3:$Q$5688,$A$3:$A$5688,A92,$C$3:$C$5688,C92,$E$3:$E$5688,"&gt;0",$G$3:$G$5688,""),IF(G92="",SUMIFS($Q$3:$Q$5688,$A$3:$A$5688,A92,$C$3:$C$5688,C92,$E$3:$E$5688,E92,$G$3:$G$5688,"&gt;0"))))</f>
        <v>276217</v>
      </c>
      <c r="R92" s="108"/>
    </row>
    <row r="93" spans="1:18" customFormat="1" ht="18" customHeight="1" x14ac:dyDescent="0.15">
      <c r="A93" s="13">
        <v>5</v>
      </c>
      <c r="B93" s="14" t="s">
        <v>6184</v>
      </c>
      <c r="C93" s="19">
        <v>1</v>
      </c>
      <c r="D93" s="14" t="s">
        <v>6184</v>
      </c>
      <c r="E93" s="20">
        <v>1</v>
      </c>
      <c r="F93" s="21" t="s">
        <v>6185</v>
      </c>
      <c r="G93" s="20"/>
      <c r="H93" s="21"/>
      <c r="I93" s="20"/>
      <c r="J93" s="20"/>
      <c r="K93" s="22">
        <f>IF(C93="",SUMIFS($K94:$K$6141,$A94:$A$6141,A93,$E94:$E$6141,""),IF(E93="",SUMIFS($K94:$K$6141,$A94:$A$6141,A93,$C94:$C$6141,C93,$G94:$G$6141,""),IF(G93="",SUMIFS($K94:$K$6141,$A94:$A$6141,A93,$C94:$C$6141,C93,$E94:$E$6141,E93),0)))</f>
        <v>273231</v>
      </c>
      <c r="L93" s="22">
        <f>IF(C93="",SUMIFS($L94:$L$6141,$A94:$A$6141,A93,$E94:$E$6141,""),IF(E93="",SUMIFS($L94:$L$6141,$A94:$A$6141,A93,$C94:$C$6141,C93,$G94:$G$6141,""),IF(G93="",SUMIFS($L94:$L$6141,$A94:$A$6141,A93,$C94:$C$6141,C93,$E94:$E$6141,E93),0)))</f>
        <v>268940</v>
      </c>
      <c r="M93" s="22">
        <f t="shared" si="6"/>
        <v>4291</v>
      </c>
      <c r="N93" s="77"/>
      <c r="O93" s="23"/>
      <c r="P93" s="60"/>
      <c r="Q93" s="22">
        <f>IF(C93="",SUMIFS($Q$3:$Q$5688,$A$3:$A$5688,A93,$C$3:$C$5688,"&gt;0",$E$3:$E$5688,""),IF(E93="",SUMIFS($Q$3:$Q$5688,$A$3:$A$5688,A93,$C$3:$C$5688,C93,$E$3:$E$5688,"&gt;0",$G$3:$G$5688,""),IF(G93="",SUMIFS($Q$3:$Q$5688,$A$3:$A$5688,A93,$C$3:$C$5688,C93,$E$3:$E$5688,E93,$G$3:$G$5688,"&gt;0"))))</f>
        <v>273231</v>
      </c>
      <c r="R93" s="110" t="s">
        <v>862</v>
      </c>
    </row>
    <row r="94" spans="1:18" ht="18" customHeight="1" x14ac:dyDescent="0.15">
      <c r="A94" s="30">
        <v>5</v>
      </c>
      <c r="B94" s="31" t="s">
        <v>6184</v>
      </c>
      <c r="C94" s="31">
        <v>1</v>
      </c>
      <c r="D94" s="31" t="s">
        <v>6186</v>
      </c>
      <c r="E94" s="31">
        <v>1</v>
      </c>
      <c r="F94" s="31" t="s">
        <v>6187</v>
      </c>
      <c r="G94" s="32">
        <v>1</v>
      </c>
      <c r="H94" s="32" t="s">
        <v>5680</v>
      </c>
      <c r="I94" s="32"/>
      <c r="J94" s="83"/>
      <c r="K94" s="98"/>
      <c r="L94" s="98"/>
      <c r="M94" s="98"/>
      <c r="N94" s="32"/>
      <c r="O94" s="98"/>
      <c r="P94" s="81"/>
      <c r="Q94" s="98"/>
      <c r="R94" s="136" t="s">
        <v>862</v>
      </c>
    </row>
    <row r="95" spans="1:18" ht="18" customHeight="1" x14ac:dyDescent="0.15">
      <c r="A95" s="30">
        <v>5</v>
      </c>
      <c r="B95" s="31" t="s">
        <v>6184</v>
      </c>
      <c r="C95" s="31">
        <v>1</v>
      </c>
      <c r="D95" s="31" t="s">
        <v>6186</v>
      </c>
      <c r="E95" s="31">
        <v>1</v>
      </c>
      <c r="F95" s="31" t="s">
        <v>6187</v>
      </c>
      <c r="G95" s="31">
        <v>1</v>
      </c>
      <c r="H95" s="31" t="s">
        <v>5680</v>
      </c>
      <c r="I95" s="32">
        <v>1</v>
      </c>
      <c r="J95" s="83" t="s">
        <v>6188</v>
      </c>
      <c r="K95" s="98">
        <v>273231</v>
      </c>
      <c r="L95" s="98">
        <v>268940</v>
      </c>
      <c r="M95" s="98">
        <f>K95-L95</f>
        <v>4291</v>
      </c>
      <c r="N95" s="32" t="s">
        <v>6189</v>
      </c>
      <c r="O95" s="98">
        <v>273231360</v>
      </c>
      <c r="P95" s="81" t="s">
        <v>6143</v>
      </c>
      <c r="Q95" s="98">
        <v>76626</v>
      </c>
      <c r="R95" s="136" t="s">
        <v>862</v>
      </c>
    </row>
    <row r="96" spans="1:18" ht="18" customHeight="1" x14ac:dyDescent="0.15">
      <c r="A96" s="30">
        <v>5</v>
      </c>
      <c r="B96" s="31" t="s">
        <v>6184</v>
      </c>
      <c r="C96" s="31">
        <v>1</v>
      </c>
      <c r="D96" s="31" t="s">
        <v>6186</v>
      </c>
      <c r="E96" s="31">
        <v>1</v>
      </c>
      <c r="F96" s="31" t="s">
        <v>6187</v>
      </c>
      <c r="G96" s="31">
        <v>1</v>
      </c>
      <c r="H96" s="31" t="s">
        <v>5680</v>
      </c>
      <c r="I96" s="31">
        <v>1</v>
      </c>
      <c r="J96" s="84" t="s">
        <v>6188</v>
      </c>
      <c r="K96" s="98"/>
      <c r="L96" s="98"/>
      <c r="M96" s="98"/>
      <c r="N96" s="32"/>
      <c r="O96" s="98"/>
      <c r="P96" s="81" t="s">
        <v>6145</v>
      </c>
      <c r="Q96" s="98">
        <v>39955</v>
      </c>
      <c r="R96" s="136" t="s">
        <v>862</v>
      </c>
    </row>
    <row r="97" spans="1:18" ht="18" customHeight="1" x14ac:dyDescent="0.15">
      <c r="A97" s="30">
        <v>5</v>
      </c>
      <c r="B97" s="31" t="s">
        <v>6184</v>
      </c>
      <c r="C97" s="31">
        <v>1</v>
      </c>
      <c r="D97" s="31" t="s">
        <v>6186</v>
      </c>
      <c r="E97" s="31">
        <v>1</v>
      </c>
      <c r="F97" s="31" t="s">
        <v>6187</v>
      </c>
      <c r="G97" s="31">
        <v>1</v>
      </c>
      <c r="H97" s="31" t="s">
        <v>5680</v>
      </c>
      <c r="I97" s="31">
        <v>1</v>
      </c>
      <c r="J97" s="84" t="s">
        <v>6188</v>
      </c>
      <c r="K97" s="98"/>
      <c r="L97" s="98"/>
      <c r="M97" s="98"/>
      <c r="N97" s="32"/>
      <c r="O97" s="98"/>
      <c r="P97" s="81" t="s">
        <v>6146</v>
      </c>
      <c r="Q97" s="98"/>
      <c r="R97" s="136" t="s">
        <v>862</v>
      </c>
    </row>
    <row r="98" spans="1:18" ht="18" customHeight="1" x14ac:dyDescent="0.15">
      <c r="A98" s="30">
        <v>5</v>
      </c>
      <c r="B98" s="31" t="s">
        <v>6184</v>
      </c>
      <c r="C98" s="31">
        <v>1</v>
      </c>
      <c r="D98" s="31" t="s">
        <v>6186</v>
      </c>
      <c r="E98" s="31">
        <v>1</v>
      </c>
      <c r="F98" s="31" t="s">
        <v>6187</v>
      </c>
      <c r="G98" s="31">
        <v>1</v>
      </c>
      <c r="H98" s="31" t="s">
        <v>5680</v>
      </c>
      <c r="I98" s="31">
        <v>1</v>
      </c>
      <c r="J98" s="84" t="s">
        <v>6188</v>
      </c>
      <c r="K98" s="98"/>
      <c r="L98" s="98"/>
      <c r="M98" s="98"/>
      <c r="N98" s="32"/>
      <c r="O98" s="98"/>
      <c r="P98" s="81" t="s">
        <v>6147</v>
      </c>
      <c r="Q98" s="98">
        <v>116813</v>
      </c>
      <c r="R98" s="136" t="s">
        <v>862</v>
      </c>
    </row>
    <row r="99" spans="1:18" ht="18" customHeight="1" x14ac:dyDescent="0.15">
      <c r="A99" s="30">
        <v>5</v>
      </c>
      <c r="B99" s="31" t="s">
        <v>6184</v>
      </c>
      <c r="C99" s="31">
        <v>1</v>
      </c>
      <c r="D99" s="31" t="s">
        <v>6186</v>
      </c>
      <c r="E99" s="31">
        <v>1</v>
      </c>
      <c r="F99" s="31" t="s">
        <v>6187</v>
      </c>
      <c r="G99" s="31">
        <v>1</v>
      </c>
      <c r="H99" s="31" t="s">
        <v>5680</v>
      </c>
      <c r="I99" s="31">
        <v>1</v>
      </c>
      <c r="J99" s="84" t="s">
        <v>6188</v>
      </c>
      <c r="K99" s="98"/>
      <c r="L99" s="98"/>
      <c r="M99" s="98"/>
      <c r="N99" s="32"/>
      <c r="O99" s="98"/>
      <c r="P99" s="81" t="s">
        <v>6148</v>
      </c>
      <c r="Q99" s="98">
        <v>211</v>
      </c>
      <c r="R99" s="136" t="s">
        <v>862</v>
      </c>
    </row>
    <row r="100" spans="1:18" ht="18" customHeight="1" x14ac:dyDescent="0.15">
      <c r="A100" s="30">
        <v>5</v>
      </c>
      <c r="B100" s="31" t="s">
        <v>6184</v>
      </c>
      <c r="C100" s="31">
        <v>1</v>
      </c>
      <c r="D100" s="31" t="s">
        <v>6186</v>
      </c>
      <c r="E100" s="31">
        <v>1</v>
      </c>
      <c r="F100" s="31" t="s">
        <v>6187</v>
      </c>
      <c r="G100" s="31">
        <v>1</v>
      </c>
      <c r="H100" s="31" t="s">
        <v>5680</v>
      </c>
      <c r="I100" s="31">
        <v>1</v>
      </c>
      <c r="J100" s="84" t="s">
        <v>6188</v>
      </c>
      <c r="K100" s="98"/>
      <c r="L100" s="98"/>
      <c r="M100" s="98"/>
      <c r="N100" s="32"/>
      <c r="O100" s="98"/>
      <c r="P100" s="81" t="s">
        <v>6149</v>
      </c>
      <c r="Q100" s="98">
        <v>563</v>
      </c>
      <c r="R100" s="136" t="s">
        <v>862</v>
      </c>
    </row>
    <row r="101" spans="1:18" ht="18" customHeight="1" x14ac:dyDescent="0.15">
      <c r="A101" s="30">
        <v>5</v>
      </c>
      <c r="B101" s="31" t="s">
        <v>6184</v>
      </c>
      <c r="C101" s="31">
        <v>1</v>
      </c>
      <c r="D101" s="31" t="s">
        <v>6186</v>
      </c>
      <c r="E101" s="31">
        <v>1</v>
      </c>
      <c r="F101" s="31" t="s">
        <v>6187</v>
      </c>
      <c r="G101" s="31">
        <v>1</v>
      </c>
      <c r="H101" s="31" t="s">
        <v>5680</v>
      </c>
      <c r="I101" s="31">
        <v>1</v>
      </c>
      <c r="J101" s="84" t="s">
        <v>6188</v>
      </c>
      <c r="K101" s="98"/>
      <c r="L101" s="98"/>
      <c r="M101" s="98"/>
      <c r="N101" s="32"/>
      <c r="O101" s="98"/>
      <c r="P101" s="81" t="s">
        <v>6150</v>
      </c>
      <c r="Q101" s="98">
        <v>11535</v>
      </c>
      <c r="R101" s="136" t="s">
        <v>862</v>
      </c>
    </row>
    <row r="102" spans="1:18" ht="18" customHeight="1" x14ac:dyDescent="0.15">
      <c r="A102" s="30">
        <v>5</v>
      </c>
      <c r="B102" s="31" t="s">
        <v>6184</v>
      </c>
      <c r="C102" s="31">
        <v>1</v>
      </c>
      <c r="D102" s="31" t="s">
        <v>6186</v>
      </c>
      <c r="E102" s="31">
        <v>1</v>
      </c>
      <c r="F102" s="31" t="s">
        <v>6187</v>
      </c>
      <c r="G102" s="31">
        <v>1</v>
      </c>
      <c r="H102" s="31" t="s">
        <v>5680</v>
      </c>
      <c r="I102" s="31">
        <v>1</v>
      </c>
      <c r="J102" s="84" t="s">
        <v>6188</v>
      </c>
      <c r="K102" s="98"/>
      <c r="L102" s="98"/>
      <c r="M102" s="98"/>
      <c r="N102" s="32"/>
      <c r="O102" s="98"/>
      <c r="P102" s="81" t="s">
        <v>6151</v>
      </c>
      <c r="Q102" s="98"/>
      <c r="R102" s="136" t="s">
        <v>862</v>
      </c>
    </row>
    <row r="103" spans="1:18" ht="18" customHeight="1" x14ac:dyDescent="0.15">
      <c r="A103" s="30">
        <v>5</v>
      </c>
      <c r="B103" s="31" t="s">
        <v>6184</v>
      </c>
      <c r="C103" s="31">
        <v>1</v>
      </c>
      <c r="D103" s="31" t="s">
        <v>6186</v>
      </c>
      <c r="E103" s="31">
        <v>1</v>
      </c>
      <c r="F103" s="31" t="s">
        <v>6187</v>
      </c>
      <c r="G103" s="31">
        <v>1</v>
      </c>
      <c r="H103" s="31" t="s">
        <v>5680</v>
      </c>
      <c r="I103" s="31">
        <v>1</v>
      </c>
      <c r="J103" s="84" t="s">
        <v>6188</v>
      </c>
      <c r="K103" s="98"/>
      <c r="L103" s="98"/>
      <c r="M103" s="98"/>
      <c r="N103" s="32"/>
      <c r="O103" s="98"/>
      <c r="P103" s="81" t="s">
        <v>6152</v>
      </c>
      <c r="Q103" s="98">
        <v>5205</v>
      </c>
      <c r="R103" s="136" t="s">
        <v>862</v>
      </c>
    </row>
    <row r="104" spans="1:18" ht="18" customHeight="1" x14ac:dyDescent="0.15">
      <c r="A104" s="30">
        <v>5</v>
      </c>
      <c r="B104" s="31" t="s">
        <v>6184</v>
      </c>
      <c r="C104" s="31">
        <v>1</v>
      </c>
      <c r="D104" s="31" t="s">
        <v>6186</v>
      </c>
      <c r="E104" s="31">
        <v>1</v>
      </c>
      <c r="F104" s="31" t="s">
        <v>6187</v>
      </c>
      <c r="G104" s="31">
        <v>1</v>
      </c>
      <c r="H104" s="31" t="s">
        <v>5680</v>
      </c>
      <c r="I104" s="31">
        <v>1</v>
      </c>
      <c r="J104" s="84" t="s">
        <v>6188</v>
      </c>
      <c r="K104" s="98"/>
      <c r="L104" s="98"/>
      <c r="M104" s="98"/>
      <c r="N104" s="32"/>
      <c r="O104" s="98"/>
      <c r="P104" s="81" t="s">
        <v>6153</v>
      </c>
      <c r="Q104" s="98">
        <v>65</v>
      </c>
      <c r="R104" s="136" t="s">
        <v>862</v>
      </c>
    </row>
    <row r="105" spans="1:18" ht="18" customHeight="1" x14ac:dyDescent="0.15">
      <c r="A105" s="30">
        <v>5</v>
      </c>
      <c r="B105" s="31" t="s">
        <v>6184</v>
      </c>
      <c r="C105" s="31">
        <v>1</v>
      </c>
      <c r="D105" s="31" t="s">
        <v>6186</v>
      </c>
      <c r="E105" s="31">
        <v>1</v>
      </c>
      <c r="F105" s="31" t="s">
        <v>6187</v>
      </c>
      <c r="G105" s="31">
        <v>1</v>
      </c>
      <c r="H105" s="31" t="s">
        <v>5680</v>
      </c>
      <c r="I105" s="31">
        <v>1</v>
      </c>
      <c r="J105" s="84" t="s">
        <v>6188</v>
      </c>
      <c r="K105" s="98"/>
      <c r="L105" s="98"/>
      <c r="M105" s="98"/>
      <c r="N105" s="32"/>
      <c r="O105" s="98"/>
      <c r="P105" s="81" t="s">
        <v>6154</v>
      </c>
      <c r="Q105" s="98">
        <v>56</v>
      </c>
      <c r="R105" s="136" t="s">
        <v>862</v>
      </c>
    </row>
    <row r="106" spans="1:18" ht="18" customHeight="1" x14ac:dyDescent="0.15">
      <c r="A106" s="30">
        <v>5</v>
      </c>
      <c r="B106" s="31" t="s">
        <v>6184</v>
      </c>
      <c r="C106" s="31">
        <v>1</v>
      </c>
      <c r="D106" s="31" t="s">
        <v>6186</v>
      </c>
      <c r="E106" s="31">
        <v>1</v>
      </c>
      <c r="F106" s="31" t="s">
        <v>6187</v>
      </c>
      <c r="G106" s="31">
        <v>1</v>
      </c>
      <c r="H106" s="31" t="s">
        <v>5680</v>
      </c>
      <c r="I106" s="31">
        <v>1</v>
      </c>
      <c r="J106" s="84" t="s">
        <v>6188</v>
      </c>
      <c r="K106" s="98"/>
      <c r="L106" s="98"/>
      <c r="M106" s="98"/>
      <c r="N106" s="32"/>
      <c r="O106" s="98"/>
      <c r="P106" s="81" t="s">
        <v>6155</v>
      </c>
      <c r="Q106" s="98">
        <v>732</v>
      </c>
      <c r="R106" s="136" t="s">
        <v>862</v>
      </c>
    </row>
    <row r="107" spans="1:18" ht="18" customHeight="1" x14ac:dyDescent="0.15">
      <c r="A107" s="30">
        <v>5</v>
      </c>
      <c r="B107" s="31" t="s">
        <v>6184</v>
      </c>
      <c r="C107" s="31">
        <v>1</v>
      </c>
      <c r="D107" s="31" t="s">
        <v>6186</v>
      </c>
      <c r="E107" s="31">
        <v>1</v>
      </c>
      <c r="F107" s="31" t="s">
        <v>6187</v>
      </c>
      <c r="G107" s="31">
        <v>1</v>
      </c>
      <c r="H107" s="31" t="s">
        <v>5680</v>
      </c>
      <c r="I107" s="31">
        <v>1</v>
      </c>
      <c r="J107" s="84" t="s">
        <v>6188</v>
      </c>
      <c r="K107" s="98"/>
      <c r="L107" s="98"/>
      <c r="M107" s="98"/>
      <c r="N107" s="32"/>
      <c r="O107" s="98"/>
      <c r="P107" s="81" t="s">
        <v>6151</v>
      </c>
      <c r="Q107" s="98"/>
      <c r="R107" s="136" t="s">
        <v>862</v>
      </c>
    </row>
    <row r="108" spans="1:18" ht="18" customHeight="1" x14ac:dyDescent="0.15">
      <c r="A108" s="30">
        <v>5</v>
      </c>
      <c r="B108" s="31" t="s">
        <v>6184</v>
      </c>
      <c r="C108" s="31">
        <v>1</v>
      </c>
      <c r="D108" s="31" t="s">
        <v>6186</v>
      </c>
      <c r="E108" s="31">
        <v>1</v>
      </c>
      <c r="F108" s="31" t="s">
        <v>6187</v>
      </c>
      <c r="G108" s="31">
        <v>1</v>
      </c>
      <c r="H108" s="31" t="s">
        <v>5680</v>
      </c>
      <c r="I108" s="31">
        <v>1</v>
      </c>
      <c r="J108" s="84" t="s">
        <v>6188</v>
      </c>
      <c r="K108" s="98"/>
      <c r="L108" s="98"/>
      <c r="M108" s="98"/>
      <c r="N108" s="32"/>
      <c r="O108" s="98"/>
      <c r="P108" s="81" t="s">
        <v>5899</v>
      </c>
      <c r="Q108" s="98">
        <v>171</v>
      </c>
      <c r="R108" s="136" t="s">
        <v>862</v>
      </c>
    </row>
    <row r="109" spans="1:18" ht="18" customHeight="1" x14ac:dyDescent="0.15">
      <c r="A109" s="30">
        <v>5</v>
      </c>
      <c r="B109" s="31" t="s">
        <v>6184</v>
      </c>
      <c r="C109" s="31">
        <v>1</v>
      </c>
      <c r="D109" s="31" t="s">
        <v>6186</v>
      </c>
      <c r="E109" s="31">
        <v>1</v>
      </c>
      <c r="F109" s="31" t="s">
        <v>6187</v>
      </c>
      <c r="G109" s="31">
        <v>1</v>
      </c>
      <c r="H109" s="31" t="s">
        <v>5680</v>
      </c>
      <c r="I109" s="31">
        <v>1</v>
      </c>
      <c r="J109" s="84" t="s">
        <v>6188</v>
      </c>
      <c r="K109" s="98"/>
      <c r="L109" s="98"/>
      <c r="M109" s="98"/>
      <c r="N109" s="32"/>
      <c r="O109" s="98"/>
      <c r="P109" s="81" t="s">
        <v>6156</v>
      </c>
      <c r="Q109" s="98">
        <v>5908</v>
      </c>
      <c r="R109" s="136" t="s">
        <v>862</v>
      </c>
    </row>
    <row r="110" spans="1:18" ht="18" customHeight="1" x14ac:dyDescent="0.15">
      <c r="A110" s="30">
        <v>5</v>
      </c>
      <c r="B110" s="31" t="s">
        <v>6184</v>
      </c>
      <c r="C110" s="31">
        <v>1</v>
      </c>
      <c r="D110" s="31" t="s">
        <v>6186</v>
      </c>
      <c r="E110" s="31">
        <v>1</v>
      </c>
      <c r="F110" s="31" t="s">
        <v>6187</v>
      </c>
      <c r="G110" s="31">
        <v>1</v>
      </c>
      <c r="H110" s="31" t="s">
        <v>5680</v>
      </c>
      <c r="I110" s="31">
        <v>1</v>
      </c>
      <c r="J110" s="84" t="s">
        <v>6188</v>
      </c>
      <c r="K110" s="98"/>
      <c r="L110" s="98"/>
      <c r="M110" s="98"/>
      <c r="N110" s="32"/>
      <c r="O110" s="98"/>
      <c r="P110" s="81" t="s">
        <v>6157</v>
      </c>
      <c r="Q110" s="98">
        <v>2</v>
      </c>
      <c r="R110" s="136" t="s">
        <v>862</v>
      </c>
    </row>
    <row r="111" spans="1:18" ht="18" customHeight="1" x14ac:dyDescent="0.15">
      <c r="A111" s="30">
        <v>5</v>
      </c>
      <c r="B111" s="31" t="s">
        <v>6184</v>
      </c>
      <c r="C111" s="31">
        <v>1</v>
      </c>
      <c r="D111" s="31" t="s">
        <v>6186</v>
      </c>
      <c r="E111" s="31">
        <v>1</v>
      </c>
      <c r="F111" s="31" t="s">
        <v>6187</v>
      </c>
      <c r="G111" s="31">
        <v>1</v>
      </c>
      <c r="H111" s="31" t="s">
        <v>5680</v>
      </c>
      <c r="I111" s="31">
        <v>1</v>
      </c>
      <c r="J111" s="84" t="s">
        <v>6188</v>
      </c>
      <c r="K111" s="98"/>
      <c r="L111" s="98"/>
      <c r="M111" s="98"/>
      <c r="N111" s="32"/>
      <c r="O111" s="98"/>
      <c r="P111" s="81" t="s">
        <v>6190</v>
      </c>
      <c r="Q111" s="98">
        <v>478</v>
      </c>
      <c r="R111" s="136" t="s">
        <v>862</v>
      </c>
    </row>
    <row r="112" spans="1:18" ht="18" customHeight="1" x14ac:dyDescent="0.15">
      <c r="A112" s="30">
        <v>5</v>
      </c>
      <c r="B112" s="31" t="s">
        <v>6184</v>
      </c>
      <c r="C112" s="31">
        <v>1</v>
      </c>
      <c r="D112" s="31" t="s">
        <v>6186</v>
      </c>
      <c r="E112" s="31">
        <v>1</v>
      </c>
      <c r="F112" s="31" t="s">
        <v>6187</v>
      </c>
      <c r="G112" s="31">
        <v>1</v>
      </c>
      <c r="H112" s="31" t="s">
        <v>5680</v>
      </c>
      <c r="I112" s="31">
        <v>1</v>
      </c>
      <c r="J112" s="84" t="s">
        <v>6188</v>
      </c>
      <c r="K112" s="98"/>
      <c r="L112" s="98"/>
      <c r="M112" s="98"/>
      <c r="N112" s="32"/>
      <c r="O112" s="98"/>
      <c r="P112" s="81" t="s">
        <v>6191</v>
      </c>
      <c r="Q112" s="98"/>
      <c r="R112" s="136" t="s">
        <v>862</v>
      </c>
    </row>
    <row r="113" spans="1:18" ht="18" customHeight="1" x14ac:dyDescent="0.15">
      <c r="A113" s="30">
        <v>5</v>
      </c>
      <c r="B113" s="31" t="s">
        <v>6184</v>
      </c>
      <c r="C113" s="31">
        <v>1</v>
      </c>
      <c r="D113" s="31" t="s">
        <v>6186</v>
      </c>
      <c r="E113" s="31">
        <v>1</v>
      </c>
      <c r="F113" s="31" t="s">
        <v>6187</v>
      </c>
      <c r="G113" s="31">
        <v>1</v>
      </c>
      <c r="H113" s="31" t="s">
        <v>5680</v>
      </c>
      <c r="I113" s="31">
        <v>1</v>
      </c>
      <c r="J113" s="84" t="s">
        <v>6188</v>
      </c>
      <c r="K113" s="98"/>
      <c r="L113" s="98"/>
      <c r="M113" s="98"/>
      <c r="N113" s="32"/>
      <c r="O113" s="98"/>
      <c r="P113" s="81" t="s">
        <v>6192</v>
      </c>
      <c r="Q113" s="98">
        <v>14911</v>
      </c>
      <c r="R113" s="136" t="s">
        <v>862</v>
      </c>
    </row>
    <row r="114" spans="1:18" ht="18" customHeight="1" x14ac:dyDescent="0.15">
      <c r="A114" s="30">
        <v>5</v>
      </c>
      <c r="B114" s="31" t="s">
        <v>6184</v>
      </c>
      <c r="C114" s="31">
        <v>1</v>
      </c>
      <c r="D114" s="31" t="s">
        <v>6186</v>
      </c>
      <c r="E114" s="31">
        <v>1</v>
      </c>
      <c r="F114" s="31" t="s">
        <v>6187</v>
      </c>
      <c r="G114" s="31">
        <v>1</v>
      </c>
      <c r="H114" s="31" t="s">
        <v>5680</v>
      </c>
      <c r="I114" s="31">
        <v>1</v>
      </c>
      <c r="J114" s="84" t="s">
        <v>6188</v>
      </c>
      <c r="K114" s="98"/>
      <c r="L114" s="98"/>
      <c r="M114" s="98"/>
      <c r="N114" s="32"/>
      <c r="O114" s="98"/>
      <c r="P114" s="81" t="s">
        <v>6191</v>
      </c>
      <c r="Q114" s="98"/>
      <c r="R114" s="136" t="s">
        <v>862</v>
      </c>
    </row>
    <row r="115" spans="1:18" customFormat="1" ht="18" customHeight="1" x14ac:dyDescent="0.15">
      <c r="A115" s="13">
        <v>5</v>
      </c>
      <c r="B115" s="14" t="s">
        <v>6184</v>
      </c>
      <c r="C115" s="19">
        <v>1</v>
      </c>
      <c r="D115" s="14" t="s">
        <v>6184</v>
      </c>
      <c r="E115" s="20">
        <v>2</v>
      </c>
      <c r="F115" s="21" t="s">
        <v>6193</v>
      </c>
      <c r="G115" s="20"/>
      <c r="H115" s="21"/>
      <c r="I115" s="20"/>
      <c r="J115" s="20"/>
      <c r="K115" s="22">
        <f>IF(C115="",SUMIFS($K116:$K$6141,$A116:$A$6141,A115,$E116:$E$6141,""),IF(E115="",SUMIFS($K116:$K$6141,$A116:$A$6141,A115,$C116:$C$6141,C115,$G116:$G$6141,""),IF(G115="",SUMIFS($K116:$K$6141,$A116:$A$6141,A115,$C116:$C$6141,C115,$E116:$E$6141,E115),0)))</f>
        <v>2986</v>
      </c>
      <c r="L115" s="22">
        <f>IF(C115="",SUMIFS($L116:$L$6141,$A116:$A$6141,A115,$E116:$E$6141,""),IF(E115="",SUMIFS($L116:$L$6141,$A116:$A$6141,A115,$C116:$C$6141,C115,$G116:$G$6141,""),IF(G115="",SUMIFS($L116:$L$6141,$A116:$A$6141,A115,$C116:$C$6141,C115,$E116:$E$6141,E115),0)))</f>
        <v>3598</v>
      </c>
      <c r="M115" s="22">
        <f>K115-L115</f>
        <v>-612</v>
      </c>
      <c r="N115" s="77"/>
      <c r="O115" s="23"/>
      <c r="P115" s="60"/>
      <c r="Q115" s="22">
        <f>IF(C115="",SUMIFS($Q$3:$Q$5688,$A$3:$A$5688,A115,$C$3:$C$5688,"&gt;0",$E$3:$E$5688,""),IF(E115="",SUMIFS($Q$3:$Q$5688,$A$3:$A$5688,A115,$C$3:$C$5688,C115,$E$3:$E$5688,"&gt;0",$G$3:$G$5688,""),IF(G115="",SUMIFS($Q$3:$Q$5688,$A$3:$A$5688,A115,$C$3:$C$5688,C115,$E$3:$E$5688,E115,$G$3:$G$5688,"&gt;0"))))</f>
        <v>2986</v>
      </c>
      <c r="R115" s="110" t="s">
        <v>862</v>
      </c>
    </row>
    <row r="116" spans="1:18" ht="18" customHeight="1" x14ac:dyDescent="0.15">
      <c r="A116" s="30">
        <v>5</v>
      </c>
      <c r="B116" s="31" t="s">
        <v>6184</v>
      </c>
      <c r="C116" s="31">
        <v>1</v>
      </c>
      <c r="D116" s="31" t="s">
        <v>6186</v>
      </c>
      <c r="E116" s="31">
        <v>2</v>
      </c>
      <c r="F116" s="31" t="s">
        <v>6194</v>
      </c>
      <c r="G116" s="32">
        <v>1</v>
      </c>
      <c r="H116" s="32" t="s">
        <v>5680</v>
      </c>
      <c r="I116" s="32"/>
      <c r="J116" s="83"/>
      <c r="K116" s="98"/>
      <c r="L116" s="98"/>
      <c r="M116" s="98"/>
      <c r="N116" s="32"/>
      <c r="O116" s="98"/>
      <c r="P116" s="81"/>
      <c r="Q116" s="98"/>
      <c r="R116" s="136" t="s">
        <v>862</v>
      </c>
    </row>
    <row r="117" spans="1:18" ht="18" customHeight="1" x14ac:dyDescent="0.15">
      <c r="A117" s="30">
        <v>5</v>
      </c>
      <c r="B117" s="31" t="s">
        <v>6184</v>
      </c>
      <c r="C117" s="31">
        <v>1</v>
      </c>
      <c r="D117" s="31" t="s">
        <v>6186</v>
      </c>
      <c r="E117" s="31">
        <v>2</v>
      </c>
      <c r="F117" s="31" t="s">
        <v>6194</v>
      </c>
      <c r="G117" s="31">
        <v>1</v>
      </c>
      <c r="H117" s="31" t="s">
        <v>5680</v>
      </c>
      <c r="I117" s="32">
        <v>1</v>
      </c>
      <c r="J117" s="83" t="s">
        <v>6194</v>
      </c>
      <c r="K117" s="98">
        <v>2986</v>
      </c>
      <c r="L117" s="98">
        <v>3598</v>
      </c>
      <c r="M117" s="98">
        <f>K117-L117</f>
        <v>-612</v>
      </c>
      <c r="N117" s="32" t="s">
        <v>6171</v>
      </c>
      <c r="O117" s="98"/>
      <c r="P117" s="81" t="s">
        <v>6130</v>
      </c>
      <c r="Q117" s="98">
        <v>1581</v>
      </c>
      <c r="R117" s="136" t="s">
        <v>862</v>
      </c>
    </row>
    <row r="118" spans="1:18" ht="18" customHeight="1" x14ac:dyDescent="0.15">
      <c r="A118" s="30">
        <v>5</v>
      </c>
      <c r="B118" s="31" t="s">
        <v>6184</v>
      </c>
      <c r="C118" s="31">
        <v>1</v>
      </c>
      <c r="D118" s="31" t="s">
        <v>6186</v>
      </c>
      <c r="E118" s="31">
        <v>2</v>
      </c>
      <c r="F118" s="31" t="s">
        <v>6194</v>
      </c>
      <c r="G118" s="31">
        <v>1</v>
      </c>
      <c r="H118" s="31" t="s">
        <v>5680</v>
      </c>
      <c r="I118" s="31">
        <v>1</v>
      </c>
      <c r="J118" s="84" t="s">
        <v>6194</v>
      </c>
      <c r="K118" s="98"/>
      <c r="L118" s="98"/>
      <c r="M118" s="98"/>
      <c r="N118" s="32" t="s">
        <v>6195</v>
      </c>
      <c r="O118" s="98">
        <v>2986222</v>
      </c>
      <c r="P118" s="81" t="s">
        <v>6131</v>
      </c>
      <c r="Q118" s="98"/>
      <c r="R118" s="136" t="s">
        <v>862</v>
      </c>
    </row>
    <row r="119" spans="1:18" ht="18" customHeight="1" x14ac:dyDescent="0.15">
      <c r="A119" s="30">
        <v>5</v>
      </c>
      <c r="B119" s="31" t="s">
        <v>6184</v>
      </c>
      <c r="C119" s="31">
        <v>1</v>
      </c>
      <c r="D119" s="31" t="s">
        <v>6186</v>
      </c>
      <c r="E119" s="31">
        <v>2</v>
      </c>
      <c r="F119" s="31" t="s">
        <v>6194</v>
      </c>
      <c r="G119" s="31">
        <v>1</v>
      </c>
      <c r="H119" s="31" t="s">
        <v>5680</v>
      </c>
      <c r="I119" s="31">
        <v>1</v>
      </c>
      <c r="J119" s="84" t="s">
        <v>6194</v>
      </c>
      <c r="K119" s="98"/>
      <c r="L119" s="98"/>
      <c r="M119" s="98"/>
      <c r="N119" s="32"/>
      <c r="O119" s="98"/>
      <c r="P119" s="81" t="s">
        <v>6133</v>
      </c>
      <c r="Q119" s="98">
        <v>1403</v>
      </c>
      <c r="R119" s="136" t="s">
        <v>862</v>
      </c>
    </row>
    <row r="120" spans="1:18" ht="18" customHeight="1" x14ac:dyDescent="0.15">
      <c r="A120" s="30">
        <v>5</v>
      </c>
      <c r="B120" s="31" t="s">
        <v>6184</v>
      </c>
      <c r="C120" s="31">
        <v>1</v>
      </c>
      <c r="D120" s="31" t="s">
        <v>6186</v>
      </c>
      <c r="E120" s="31">
        <v>2</v>
      </c>
      <c r="F120" s="31" t="s">
        <v>6194</v>
      </c>
      <c r="G120" s="31">
        <v>1</v>
      </c>
      <c r="H120" s="31" t="s">
        <v>5680</v>
      </c>
      <c r="I120" s="31">
        <v>1</v>
      </c>
      <c r="J120" s="84" t="s">
        <v>6194</v>
      </c>
      <c r="K120" s="98"/>
      <c r="L120" s="98"/>
      <c r="M120" s="98"/>
      <c r="N120" s="32"/>
      <c r="O120" s="98"/>
      <c r="P120" s="81" t="s">
        <v>5899</v>
      </c>
      <c r="Q120" s="98">
        <v>2</v>
      </c>
      <c r="R120" s="136" t="s">
        <v>862</v>
      </c>
    </row>
    <row r="121" spans="1:18" customFormat="1" ht="18" customHeight="1" x14ac:dyDescent="0.15">
      <c r="A121" s="24">
        <v>6</v>
      </c>
      <c r="B121" s="25" t="s">
        <v>6196</v>
      </c>
      <c r="C121" s="25"/>
      <c r="D121" s="25"/>
      <c r="E121" s="26"/>
      <c r="F121" s="25"/>
      <c r="G121" s="26"/>
      <c r="H121" s="25"/>
      <c r="I121" s="26"/>
      <c r="J121" s="26"/>
      <c r="K121" s="27">
        <f>IF(C121="",SUMIFS($K122:$K$6141,$A122:$A$6141,A121,$E122:$E$6141,""),IF(E121="",SUMIFS($K122:$K$6141,$A122:$A$6141,A121,$C122:$C$6141,C121,$G122:$G$6141,""),IF(G121="",SUMIFS($K122:$K$6141,$A122:$A$6141,A121,$C122:$C$6141,C121,$E122:$E$6141,E121),0)))</f>
        <v>156814</v>
      </c>
      <c r="L121" s="27">
        <f>IF(C121="",SUMIFS($L122:$L$6141,$A122:$A$6141,A121,$E122:$E$6141,""),IF(E121="",SUMIFS($L122:$L$6141,$A122:$A$6141,A121,$C122:$C$6141,C121,$G122:$G$6141,""),IF(G121="",SUMIFS($L122:$L$6141,$A122:$A$6141,A121,$C122:$C$6141,C121,$E122:$E$6141,E121),0)))</f>
        <v>152705</v>
      </c>
      <c r="M121" s="27">
        <f t="shared" ref="M121:M123" si="7">K121-L121</f>
        <v>4109</v>
      </c>
      <c r="N121" s="56"/>
      <c r="O121" s="71"/>
      <c r="P121" s="28"/>
      <c r="Q121" s="27">
        <f>IF(C121="",SUMIFS($Q$3:$Q$5688,$A$3:$A$5688,A121,$C$3:$C$5688,"&gt;0",$E$3:$E$5688,""),IF(E121="",SUMIFS($Q$3:$Q$5688,$A$3:$A$5688,A121,$C$3:$C$5688,C121,$E$3:$E$5688,"&gt;0",$G$3:$G$5688,""),IF(G121="",SUMIFS($Q$3:$Q$5688,$A$3:$A$5688,A121,$C$3:$C$5688,C121,$E$3:$E$5688,E121,$G$3:$G$5688,"&gt;0"))))</f>
        <v>156814</v>
      </c>
      <c r="R121" s="114"/>
    </row>
    <row r="122" spans="1:18" customFormat="1" ht="18" customHeight="1" x14ac:dyDescent="0.15">
      <c r="A122" s="13">
        <v>6</v>
      </c>
      <c r="B122" s="14" t="s">
        <v>6196</v>
      </c>
      <c r="C122" s="15">
        <v>1</v>
      </c>
      <c r="D122" s="15" t="s">
        <v>6197</v>
      </c>
      <c r="E122" s="16"/>
      <c r="F122" s="15"/>
      <c r="G122" s="16"/>
      <c r="H122" s="15"/>
      <c r="I122" s="16"/>
      <c r="J122" s="16"/>
      <c r="K122" s="17">
        <f>IF(C122="",SUMIFS($K123:$K$6141,$A123:$A$6141,A122,$E123:$E$6141,""),IF(E122="",SUMIFS($K123:$K$6141,$A123:$A$6141,A122,$C123:$C$6141,C122,$G123:$G$6141,""),IF(G122="",SUMIFS($K123:$K$6141,$A123:$A$6141,A122,$C123:$C$6141,C122,$E123:$E$6141,E122),0)))</f>
        <v>150291</v>
      </c>
      <c r="L122" s="17">
        <f>IF(C122="",SUMIFS($L123:$L$6141,$A123:$A$6141,A122,$E123:$E$6141,""),IF(E122="",SUMIFS($L123:$L$6141,$A123:$A$6141,A122,$C123:$C$6141,C122,$G123:$G$6141,""),IF(G122="",SUMIFS($L123:$L$6141,$A123:$A$6141,A122,$C123:$C$6141,C122,$E123:$E$6141,E122),0)))</f>
        <v>145764</v>
      </c>
      <c r="M122" s="17">
        <f t="shared" si="7"/>
        <v>4527</v>
      </c>
      <c r="N122" s="58"/>
      <c r="O122" s="72"/>
      <c r="P122" s="18"/>
      <c r="Q122" s="17">
        <f>IF(C122="",SUMIFS($Q$3:$Q$5688,$A$3:$A$5688,A122,$C$3:$C$5688,"&gt;0",$E$3:$E$5688,""),IF(E122="",SUMIFS($Q$3:$Q$5688,$A$3:$A$5688,A122,$C$3:$C$5688,C122,$E$3:$E$5688,"&gt;0",$G$3:$G$5688,""),IF(G122="",SUMIFS($Q$3:$Q$5688,$A$3:$A$5688,A122,$C$3:$C$5688,C122,$E$3:$E$5688,E122,$G$3:$G$5688,"&gt;0"))))</f>
        <v>150291</v>
      </c>
      <c r="R122" s="108"/>
    </row>
    <row r="123" spans="1:18" customFormat="1" ht="18" customHeight="1" x14ac:dyDescent="0.15">
      <c r="A123" s="13">
        <v>6</v>
      </c>
      <c r="B123" s="14" t="s">
        <v>6196</v>
      </c>
      <c r="C123" s="19">
        <v>1</v>
      </c>
      <c r="D123" s="14" t="s">
        <v>6197</v>
      </c>
      <c r="E123" s="20">
        <v>1</v>
      </c>
      <c r="F123" s="21" t="s">
        <v>6139</v>
      </c>
      <c r="G123" s="20"/>
      <c r="H123" s="21"/>
      <c r="I123" s="20"/>
      <c r="J123" s="20"/>
      <c r="K123" s="22">
        <f>IF(C123="",SUMIFS($K124:$K$6141,$A124:$A$6141,A123,$E124:$E$6141,""),IF(E123="",SUMIFS($K124:$K$6141,$A124:$A$6141,A123,$C124:$C$6141,C123,$G124:$G$6141,""),IF(G123="",SUMIFS($K124:$K$6141,$A124:$A$6141,A123,$C124:$C$6141,C123,$E124:$E$6141,E123),0)))</f>
        <v>150291</v>
      </c>
      <c r="L123" s="22">
        <f>IF(C123="",SUMIFS($L124:$L$6141,$A124:$A$6141,A123,$E124:$E$6141,""),IF(E123="",SUMIFS($L124:$L$6141,$A124:$A$6141,A123,$C124:$C$6141,C123,$G124:$G$6141,""),IF(G123="",SUMIFS($L124:$L$6141,$A124:$A$6141,A123,$C124:$C$6141,C123,$E124:$E$6141,E123),0)))</f>
        <v>145764</v>
      </c>
      <c r="M123" s="22">
        <f t="shared" si="7"/>
        <v>4527</v>
      </c>
      <c r="N123" s="77"/>
      <c r="O123" s="23"/>
      <c r="P123" s="60"/>
      <c r="Q123" s="22">
        <f>IF(C123="",SUMIFS($Q$3:$Q$5688,$A$3:$A$5688,A123,$C$3:$C$5688,"&gt;0",$E$3:$E$5688,""),IF(E123="",SUMIFS($Q$3:$Q$5688,$A$3:$A$5688,A123,$C$3:$C$5688,C123,$E$3:$E$5688,"&gt;0",$G$3:$G$5688,""),IF(G123="",SUMIFS($Q$3:$Q$5688,$A$3:$A$5688,A123,$C$3:$C$5688,C123,$E$3:$E$5688,E123,$G$3:$G$5688,"&gt;0"))))</f>
        <v>150291</v>
      </c>
      <c r="R123" s="110" t="s">
        <v>862</v>
      </c>
    </row>
    <row r="124" spans="1:18" ht="18" customHeight="1" x14ac:dyDescent="0.15">
      <c r="A124" s="30">
        <v>6</v>
      </c>
      <c r="B124" s="31" t="s">
        <v>6196</v>
      </c>
      <c r="C124" s="31">
        <v>1</v>
      </c>
      <c r="D124" s="31" t="s">
        <v>5303</v>
      </c>
      <c r="E124" s="31">
        <v>1</v>
      </c>
      <c r="F124" s="31" t="s">
        <v>6140</v>
      </c>
      <c r="G124" s="32">
        <v>1</v>
      </c>
      <c r="H124" s="32" t="s">
        <v>5680</v>
      </c>
      <c r="I124" s="32"/>
      <c r="J124" s="83"/>
      <c r="K124" s="98"/>
      <c r="L124" s="98"/>
      <c r="M124" s="98"/>
      <c r="N124" s="32"/>
      <c r="O124" s="98"/>
      <c r="P124" s="81"/>
      <c r="Q124" s="98"/>
      <c r="R124" s="136" t="s">
        <v>862</v>
      </c>
    </row>
    <row r="125" spans="1:18" ht="18" customHeight="1" x14ac:dyDescent="0.15">
      <c r="A125" s="30">
        <v>6</v>
      </c>
      <c r="B125" s="31" t="s">
        <v>6196</v>
      </c>
      <c r="C125" s="31">
        <v>1</v>
      </c>
      <c r="D125" s="31" t="s">
        <v>5303</v>
      </c>
      <c r="E125" s="31">
        <v>1</v>
      </c>
      <c r="F125" s="31" t="s">
        <v>6140</v>
      </c>
      <c r="G125" s="31">
        <v>1</v>
      </c>
      <c r="H125" s="31" t="s">
        <v>5680</v>
      </c>
      <c r="I125" s="32">
        <v>1</v>
      </c>
      <c r="J125" s="83" t="s">
        <v>6198</v>
      </c>
      <c r="K125" s="98">
        <v>150291</v>
      </c>
      <c r="L125" s="98">
        <v>145764</v>
      </c>
      <c r="M125" s="98">
        <f>K125-L125</f>
        <v>4527</v>
      </c>
      <c r="N125" s="32" t="s">
        <v>6199</v>
      </c>
      <c r="O125" s="98">
        <v>67006625</v>
      </c>
      <c r="P125" s="81" t="s">
        <v>6143</v>
      </c>
      <c r="Q125" s="98">
        <v>35631</v>
      </c>
      <c r="R125" s="136" t="s">
        <v>862</v>
      </c>
    </row>
    <row r="126" spans="1:18" ht="18" customHeight="1" x14ac:dyDescent="0.15">
      <c r="A126" s="30">
        <v>6</v>
      </c>
      <c r="B126" s="31" t="s">
        <v>6196</v>
      </c>
      <c r="C126" s="31">
        <v>1</v>
      </c>
      <c r="D126" s="31" t="s">
        <v>5303</v>
      </c>
      <c r="E126" s="31">
        <v>1</v>
      </c>
      <c r="F126" s="31" t="s">
        <v>6140</v>
      </c>
      <c r="G126" s="31">
        <v>1</v>
      </c>
      <c r="H126" s="31" t="s">
        <v>5680</v>
      </c>
      <c r="I126" s="31">
        <v>1</v>
      </c>
      <c r="J126" s="84" t="s">
        <v>6198</v>
      </c>
      <c r="K126" s="98"/>
      <c r="L126" s="98"/>
      <c r="M126" s="98"/>
      <c r="N126" s="32" t="s">
        <v>6200</v>
      </c>
      <c r="O126" s="98">
        <v>83285125</v>
      </c>
      <c r="P126" s="81" t="s">
        <v>6145</v>
      </c>
      <c r="Q126" s="98">
        <v>18497</v>
      </c>
      <c r="R126" s="136" t="s">
        <v>862</v>
      </c>
    </row>
    <row r="127" spans="1:18" ht="18" customHeight="1" x14ac:dyDescent="0.15">
      <c r="A127" s="30">
        <v>6</v>
      </c>
      <c r="B127" s="31" t="s">
        <v>6196</v>
      </c>
      <c r="C127" s="31">
        <v>1</v>
      </c>
      <c r="D127" s="31" t="s">
        <v>5303</v>
      </c>
      <c r="E127" s="31">
        <v>1</v>
      </c>
      <c r="F127" s="31" t="s">
        <v>6140</v>
      </c>
      <c r="G127" s="31">
        <v>1</v>
      </c>
      <c r="H127" s="31" t="s">
        <v>5680</v>
      </c>
      <c r="I127" s="31">
        <v>1</v>
      </c>
      <c r="J127" s="84" t="s">
        <v>6198</v>
      </c>
      <c r="K127" s="98"/>
      <c r="L127" s="98"/>
      <c r="M127" s="98"/>
      <c r="N127" s="32"/>
      <c r="O127" s="98"/>
      <c r="P127" s="81" t="s">
        <v>6146</v>
      </c>
      <c r="Q127" s="98"/>
      <c r="R127" s="136" t="s">
        <v>862</v>
      </c>
    </row>
    <row r="128" spans="1:18" ht="18" customHeight="1" x14ac:dyDescent="0.15">
      <c r="A128" s="30">
        <v>6</v>
      </c>
      <c r="B128" s="31" t="s">
        <v>6196</v>
      </c>
      <c r="C128" s="31">
        <v>1</v>
      </c>
      <c r="D128" s="31" t="s">
        <v>5303</v>
      </c>
      <c r="E128" s="31">
        <v>1</v>
      </c>
      <c r="F128" s="31" t="s">
        <v>6140</v>
      </c>
      <c r="G128" s="31">
        <v>1</v>
      </c>
      <c r="H128" s="31" t="s">
        <v>5680</v>
      </c>
      <c r="I128" s="31">
        <v>1</v>
      </c>
      <c r="J128" s="84" t="s">
        <v>6198</v>
      </c>
      <c r="K128" s="98"/>
      <c r="L128" s="98"/>
      <c r="M128" s="98"/>
      <c r="N128" s="32"/>
      <c r="O128" s="98"/>
      <c r="P128" s="81" t="s">
        <v>6147</v>
      </c>
      <c r="Q128" s="98">
        <v>75712</v>
      </c>
      <c r="R128" s="136" t="s">
        <v>862</v>
      </c>
    </row>
    <row r="129" spans="1:18" ht="18" customHeight="1" x14ac:dyDescent="0.15">
      <c r="A129" s="30">
        <v>6</v>
      </c>
      <c r="B129" s="31" t="s">
        <v>6196</v>
      </c>
      <c r="C129" s="31">
        <v>1</v>
      </c>
      <c r="D129" s="31" t="s">
        <v>5303</v>
      </c>
      <c r="E129" s="31">
        <v>1</v>
      </c>
      <c r="F129" s="31" t="s">
        <v>6140</v>
      </c>
      <c r="G129" s="31">
        <v>1</v>
      </c>
      <c r="H129" s="31" t="s">
        <v>5680</v>
      </c>
      <c r="I129" s="31">
        <v>1</v>
      </c>
      <c r="J129" s="84" t="s">
        <v>6198</v>
      </c>
      <c r="K129" s="98"/>
      <c r="L129" s="98"/>
      <c r="M129" s="98"/>
      <c r="N129" s="32"/>
      <c r="O129" s="98"/>
      <c r="P129" s="81" t="s">
        <v>6148</v>
      </c>
      <c r="Q129" s="98">
        <v>98</v>
      </c>
      <c r="R129" s="136" t="s">
        <v>862</v>
      </c>
    </row>
    <row r="130" spans="1:18" ht="18" customHeight="1" x14ac:dyDescent="0.15">
      <c r="A130" s="30">
        <v>6</v>
      </c>
      <c r="B130" s="31" t="s">
        <v>6196</v>
      </c>
      <c r="C130" s="31">
        <v>1</v>
      </c>
      <c r="D130" s="31" t="s">
        <v>5303</v>
      </c>
      <c r="E130" s="31">
        <v>1</v>
      </c>
      <c r="F130" s="31" t="s">
        <v>6140</v>
      </c>
      <c r="G130" s="31">
        <v>1</v>
      </c>
      <c r="H130" s="31" t="s">
        <v>5680</v>
      </c>
      <c r="I130" s="31">
        <v>1</v>
      </c>
      <c r="J130" s="84" t="s">
        <v>6198</v>
      </c>
      <c r="K130" s="98"/>
      <c r="L130" s="98"/>
      <c r="M130" s="98"/>
      <c r="N130" s="32"/>
      <c r="O130" s="98"/>
      <c r="P130" s="81" t="s">
        <v>6149</v>
      </c>
      <c r="Q130" s="98">
        <v>261</v>
      </c>
      <c r="R130" s="136" t="s">
        <v>862</v>
      </c>
    </row>
    <row r="131" spans="1:18" ht="18" customHeight="1" x14ac:dyDescent="0.15">
      <c r="A131" s="30">
        <v>6</v>
      </c>
      <c r="B131" s="31" t="s">
        <v>6196</v>
      </c>
      <c r="C131" s="31">
        <v>1</v>
      </c>
      <c r="D131" s="31" t="s">
        <v>5303</v>
      </c>
      <c r="E131" s="31">
        <v>1</v>
      </c>
      <c r="F131" s="31" t="s">
        <v>6140</v>
      </c>
      <c r="G131" s="31">
        <v>1</v>
      </c>
      <c r="H131" s="31" t="s">
        <v>5680</v>
      </c>
      <c r="I131" s="31">
        <v>1</v>
      </c>
      <c r="J131" s="84" t="s">
        <v>6198</v>
      </c>
      <c r="K131" s="98"/>
      <c r="L131" s="98"/>
      <c r="M131" s="98"/>
      <c r="N131" s="32"/>
      <c r="O131" s="98"/>
      <c r="P131" s="81" t="s">
        <v>6150</v>
      </c>
      <c r="Q131" s="98">
        <v>5340</v>
      </c>
      <c r="R131" s="136" t="s">
        <v>862</v>
      </c>
    </row>
    <row r="132" spans="1:18" ht="18" customHeight="1" x14ac:dyDescent="0.15">
      <c r="A132" s="30">
        <v>6</v>
      </c>
      <c r="B132" s="31" t="s">
        <v>6196</v>
      </c>
      <c r="C132" s="31">
        <v>1</v>
      </c>
      <c r="D132" s="31" t="s">
        <v>5303</v>
      </c>
      <c r="E132" s="31">
        <v>1</v>
      </c>
      <c r="F132" s="31" t="s">
        <v>6140</v>
      </c>
      <c r="G132" s="31">
        <v>1</v>
      </c>
      <c r="H132" s="31" t="s">
        <v>5680</v>
      </c>
      <c r="I132" s="31">
        <v>1</v>
      </c>
      <c r="J132" s="84" t="s">
        <v>6198</v>
      </c>
      <c r="K132" s="98"/>
      <c r="L132" s="98"/>
      <c r="M132" s="98"/>
      <c r="N132" s="32"/>
      <c r="O132" s="98"/>
      <c r="P132" s="81" t="s">
        <v>6151</v>
      </c>
      <c r="Q132" s="98"/>
      <c r="R132" s="136" t="s">
        <v>862</v>
      </c>
    </row>
    <row r="133" spans="1:18" ht="18" customHeight="1" x14ac:dyDescent="0.15">
      <c r="A133" s="30">
        <v>6</v>
      </c>
      <c r="B133" s="31" t="s">
        <v>6196</v>
      </c>
      <c r="C133" s="31">
        <v>1</v>
      </c>
      <c r="D133" s="31" t="s">
        <v>5303</v>
      </c>
      <c r="E133" s="31">
        <v>1</v>
      </c>
      <c r="F133" s="31" t="s">
        <v>6140</v>
      </c>
      <c r="G133" s="31">
        <v>1</v>
      </c>
      <c r="H133" s="31" t="s">
        <v>5680</v>
      </c>
      <c r="I133" s="31">
        <v>1</v>
      </c>
      <c r="J133" s="84" t="s">
        <v>6198</v>
      </c>
      <c r="K133" s="98"/>
      <c r="L133" s="98"/>
      <c r="M133" s="98"/>
      <c r="N133" s="32"/>
      <c r="O133" s="98"/>
      <c r="P133" s="81" t="s">
        <v>6152</v>
      </c>
      <c r="Q133" s="98">
        <v>2409</v>
      </c>
      <c r="R133" s="136" t="s">
        <v>862</v>
      </c>
    </row>
    <row r="134" spans="1:18" ht="18" customHeight="1" x14ac:dyDescent="0.15">
      <c r="A134" s="30">
        <v>6</v>
      </c>
      <c r="B134" s="31" t="s">
        <v>6196</v>
      </c>
      <c r="C134" s="31">
        <v>1</v>
      </c>
      <c r="D134" s="31" t="s">
        <v>5303</v>
      </c>
      <c r="E134" s="31">
        <v>1</v>
      </c>
      <c r="F134" s="31" t="s">
        <v>6140</v>
      </c>
      <c r="G134" s="31">
        <v>1</v>
      </c>
      <c r="H134" s="31" t="s">
        <v>5680</v>
      </c>
      <c r="I134" s="31">
        <v>1</v>
      </c>
      <c r="J134" s="84" t="s">
        <v>6201</v>
      </c>
      <c r="K134" s="98"/>
      <c r="L134" s="98"/>
      <c r="M134" s="98"/>
      <c r="N134" s="32"/>
      <c r="O134" s="98"/>
      <c r="P134" s="81" t="s">
        <v>6153</v>
      </c>
      <c r="Q134" s="98">
        <v>30</v>
      </c>
      <c r="R134" s="136" t="s">
        <v>862</v>
      </c>
    </row>
    <row r="135" spans="1:18" ht="18" customHeight="1" x14ac:dyDescent="0.15">
      <c r="A135" s="30">
        <v>6</v>
      </c>
      <c r="B135" s="31" t="s">
        <v>6196</v>
      </c>
      <c r="C135" s="31">
        <v>1</v>
      </c>
      <c r="D135" s="31" t="s">
        <v>5303</v>
      </c>
      <c r="E135" s="31">
        <v>1</v>
      </c>
      <c r="F135" s="31" t="s">
        <v>6140</v>
      </c>
      <c r="G135" s="31">
        <v>1</v>
      </c>
      <c r="H135" s="31" t="s">
        <v>5680</v>
      </c>
      <c r="I135" s="31">
        <v>1</v>
      </c>
      <c r="J135" s="84" t="s">
        <v>6198</v>
      </c>
      <c r="K135" s="98"/>
      <c r="L135" s="98"/>
      <c r="M135" s="98"/>
      <c r="N135" s="32"/>
      <c r="O135" s="98"/>
      <c r="P135" s="81" t="s">
        <v>6154</v>
      </c>
      <c r="Q135" s="98">
        <v>26</v>
      </c>
      <c r="R135" s="136" t="s">
        <v>862</v>
      </c>
    </row>
    <row r="136" spans="1:18" ht="18" customHeight="1" x14ac:dyDescent="0.15">
      <c r="A136" s="30">
        <v>6</v>
      </c>
      <c r="B136" s="31" t="s">
        <v>6196</v>
      </c>
      <c r="C136" s="31">
        <v>1</v>
      </c>
      <c r="D136" s="31" t="s">
        <v>5303</v>
      </c>
      <c r="E136" s="31">
        <v>1</v>
      </c>
      <c r="F136" s="31" t="s">
        <v>6140</v>
      </c>
      <c r="G136" s="31">
        <v>1</v>
      </c>
      <c r="H136" s="31" t="s">
        <v>5680</v>
      </c>
      <c r="I136" s="31">
        <v>1</v>
      </c>
      <c r="J136" s="84" t="s">
        <v>6198</v>
      </c>
      <c r="K136" s="98"/>
      <c r="L136" s="98"/>
      <c r="M136" s="98"/>
      <c r="N136" s="32"/>
      <c r="O136" s="98"/>
      <c r="P136" s="81" t="s">
        <v>6155</v>
      </c>
      <c r="Q136" s="98">
        <v>339</v>
      </c>
      <c r="R136" s="136" t="s">
        <v>862</v>
      </c>
    </row>
    <row r="137" spans="1:18" ht="18" customHeight="1" x14ac:dyDescent="0.15">
      <c r="A137" s="30">
        <v>6</v>
      </c>
      <c r="B137" s="31" t="s">
        <v>6196</v>
      </c>
      <c r="C137" s="31">
        <v>1</v>
      </c>
      <c r="D137" s="31" t="s">
        <v>5303</v>
      </c>
      <c r="E137" s="31">
        <v>1</v>
      </c>
      <c r="F137" s="31" t="s">
        <v>6140</v>
      </c>
      <c r="G137" s="31">
        <v>1</v>
      </c>
      <c r="H137" s="31" t="s">
        <v>5680</v>
      </c>
      <c r="I137" s="31">
        <v>1</v>
      </c>
      <c r="J137" s="84" t="s">
        <v>6198</v>
      </c>
      <c r="K137" s="98"/>
      <c r="L137" s="98"/>
      <c r="M137" s="98"/>
      <c r="N137" s="32"/>
      <c r="O137" s="98"/>
      <c r="P137" s="81" t="s">
        <v>6151</v>
      </c>
      <c r="Q137" s="98"/>
      <c r="R137" s="136" t="s">
        <v>862</v>
      </c>
    </row>
    <row r="138" spans="1:18" ht="18" customHeight="1" x14ac:dyDescent="0.15">
      <c r="A138" s="30">
        <v>6</v>
      </c>
      <c r="B138" s="31" t="s">
        <v>6196</v>
      </c>
      <c r="C138" s="31">
        <v>1</v>
      </c>
      <c r="D138" s="31" t="s">
        <v>5303</v>
      </c>
      <c r="E138" s="31">
        <v>1</v>
      </c>
      <c r="F138" s="31" t="s">
        <v>6140</v>
      </c>
      <c r="G138" s="31">
        <v>1</v>
      </c>
      <c r="H138" s="31" t="s">
        <v>5680</v>
      </c>
      <c r="I138" s="31">
        <v>1</v>
      </c>
      <c r="J138" s="84" t="s">
        <v>6198</v>
      </c>
      <c r="K138" s="98"/>
      <c r="L138" s="98"/>
      <c r="M138" s="98"/>
      <c r="N138" s="32"/>
      <c r="O138" s="98"/>
      <c r="P138" s="81" t="s">
        <v>5899</v>
      </c>
      <c r="Q138" s="98">
        <v>79</v>
      </c>
      <c r="R138" s="136" t="s">
        <v>862</v>
      </c>
    </row>
    <row r="139" spans="1:18" ht="18" customHeight="1" x14ac:dyDescent="0.15">
      <c r="A139" s="30">
        <v>6</v>
      </c>
      <c r="B139" s="31" t="s">
        <v>6196</v>
      </c>
      <c r="C139" s="31">
        <v>1</v>
      </c>
      <c r="D139" s="31" t="s">
        <v>5303</v>
      </c>
      <c r="E139" s="31">
        <v>1</v>
      </c>
      <c r="F139" s="31" t="s">
        <v>6140</v>
      </c>
      <c r="G139" s="31">
        <v>1</v>
      </c>
      <c r="H139" s="31" t="s">
        <v>5680</v>
      </c>
      <c r="I139" s="31">
        <v>1</v>
      </c>
      <c r="J139" s="84" t="s">
        <v>6198</v>
      </c>
      <c r="K139" s="98"/>
      <c r="L139" s="98"/>
      <c r="M139" s="98"/>
      <c r="N139" s="32"/>
      <c r="O139" s="98"/>
      <c r="P139" s="81" t="s">
        <v>6156</v>
      </c>
      <c r="Q139" s="98">
        <v>2735</v>
      </c>
      <c r="R139" s="136" t="s">
        <v>862</v>
      </c>
    </row>
    <row r="140" spans="1:18" ht="18" customHeight="1" x14ac:dyDescent="0.15">
      <c r="A140" s="30">
        <v>6</v>
      </c>
      <c r="B140" s="31" t="s">
        <v>6196</v>
      </c>
      <c r="C140" s="31">
        <v>1</v>
      </c>
      <c r="D140" s="31" t="s">
        <v>5303</v>
      </c>
      <c r="E140" s="31">
        <v>1</v>
      </c>
      <c r="F140" s="31" t="s">
        <v>6140</v>
      </c>
      <c r="G140" s="31">
        <v>1</v>
      </c>
      <c r="H140" s="31" t="s">
        <v>5680</v>
      </c>
      <c r="I140" s="31">
        <v>1</v>
      </c>
      <c r="J140" s="84" t="s">
        <v>6198</v>
      </c>
      <c r="K140" s="98"/>
      <c r="L140" s="98"/>
      <c r="M140" s="98"/>
      <c r="N140" s="32"/>
      <c r="O140" s="98"/>
      <c r="P140" s="81" t="s">
        <v>6157</v>
      </c>
      <c r="Q140" s="98">
        <v>1</v>
      </c>
      <c r="R140" s="136" t="s">
        <v>862</v>
      </c>
    </row>
    <row r="141" spans="1:18" ht="18" customHeight="1" x14ac:dyDescent="0.15">
      <c r="A141" s="30">
        <v>6</v>
      </c>
      <c r="B141" s="31" t="s">
        <v>6196</v>
      </c>
      <c r="C141" s="31">
        <v>1</v>
      </c>
      <c r="D141" s="31" t="s">
        <v>5303</v>
      </c>
      <c r="E141" s="31">
        <v>1</v>
      </c>
      <c r="F141" s="31" t="s">
        <v>6140</v>
      </c>
      <c r="G141" s="31">
        <v>1</v>
      </c>
      <c r="H141" s="31" t="s">
        <v>5680</v>
      </c>
      <c r="I141" s="31">
        <v>1</v>
      </c>
      <c r="J141" s="84" t="s">
        <v>6198</v>
      </c>
      <c r="K141" s="98"/>
      <c r="L141" s="98"/>
      <c r="M141" s="98"/>
      <c r="N141" s="32"/>
      <c r="O141" s="98"/>
      <c r="P141" s="81" t="s">
        <v>6190</v>
      </c>
      <c r="Q141" s="98">
        <v>222</v>
      </c>
      <c r="R141" s="136" t="s">
        <v>862</v>
      </c>
    </row>
    <row r="142" spans="1:18" ht="18" customHeight="1" x14ac:dyDescent="0.15">
      <c r="A142" s="30">
        <v>6</v>
      </c>
      <c r="B142" s="31" t="s">
        <v>6196</v>
      </c>
      <c r="C142" s="31">
        <v>1</v>
      </c>
      <c r="D142" s="31" t="s">
        <v>5303</v>
      </c>
      <c r="E142" s="31">
        <v>1</v>
      </c>
      <c r="F142" s="31" t="s">
        <v>6140</v>
      </c>
      <c r="G142" s="31">
        <v>1</v>
      </c>
      <c r="H142" s="31" t="s">
        <v>5680</v>
      </c>
      <c r="I142" s="31">
        <v>1</v>
      </c>
      <c r="J142" s="84" t="s">
        <v>6198</v>
      </c>
      <c r="K142" s="98"/>
      <c r="L142" s="98"/>
      <c r="M142" s="98"/>
      <c r="N142" s="32"/>
      <c r="O142" s="98"/>
      <c r="P142" s="81" t="s">
        <v>6191</v>
      </c>
      <c r="Q142" s="98"/>
      <c r="R142" s="136" t="s">
        <v>862</v>
      </c>
    </row>
    <row r="143" spans="1:18" ht="18" customHeight="1" x14ac:dyDescent="0.15">
      <c r="A143" s="30">
        <v>6</v>
      </c>
      <c r="B143" s="31" t="s">
        <v>6196</v>
      </c>
      <c r="C143" s="31">
        <v>1</v>
      </c>
      <c r="D143" s="31" t="s">
        <v>5303</v>
      </c>
      <c r="E143" s="31">
        <v>1</v>
      </c>
      <c r="F143" s="31" t="s">
        <v>6140</v>
      </c>
      <c r="G143" s="31">
        <v>1</v>
      </c>
      <c r="H143" s="31" t="s">
        <v>5680</v>
      </c>
      <c r="I143" s="31">
        <v>1</v>
      </c>
      <c r="J143" s="84" t="s">
        <v>6198</v>
      </c>
      <c r="K143" s="98"/>
      <c r="L143" s="98"/>
      <c r="M143" s="98"/>
      <c r="N143" s="32"/>
      <c r="O143" s="98"/>
      <c r="P143" s="81" t="s">
        <v>6192</v>
      </c>
      <c r="Q143" s="98">
        <v>8911</v>
      </c>
      <c r="R143" s="136" t="s">
        <v>862</v>
      </c>
    </row>
    <row r="144" spans="1:18" ht="18" customHeight="1" x14ac:dyDescent="0.15">
      <c r="A144" s="30">
        <v>6</v>
      </c>
      <c r="B144" s="31" t="s">
        <v>6196</v>
      </c>
      <c r="C144" s="31">
        <v>1</v>
      </c>
      <c r="D144" s="31" t="s">
        <v>5303</v>
      </c>
      <c r="E144" s="31">
        <v>1</v>
      </c>
      <c r="F144" s="31" t="s">
        <v>6140</v>
      </c>
      <c r="G144" s="31">
        <v>1</v>
      </c>
      <c r="H144" s="31" t="s">
        <v>5680</v>
      </c>
      <c r="I144" s="31">
        <v>1</v>
      </c>
      <c r="J144" s="84" t="s">
        <v>6198</v>
      </c>
      <c r="K144" s="98"/>
      <c r="L144" s="98"/>
      <c r="M144" s="98"/>
      <c r="N144" s="32"/>
      <c r="O144" s="98"/>
      <c r="P144" s="81" t="s">
        <v>6191</v>
      </c>
      <c r="Q144" s="98"/>
      <c r="R144" s="136" t="s">
        <v>862</v>
      </c>
    </row>
    <row r="145" spans="1:18" customFormat="1" ht="18" customHeight="1" x14ac:dyDescent="0.15">
      <c r="A145" s="13">
        <v>6</v>
      </c>
      <c r="B145" s="14" t="s">
        <v>6196</v>
      </c>
      <c r="C145" s="15">
        <v>2</v>
      </c>
      <c r="D145" s="15" t="s">
        <v>6202</v>
      </c>
      <c r="E145" s="16"/>
      <c r="F145" s="15"/>
      <c r="G145" s="16"/>
      <c r="H145" s="15"/>
      <c r="I145" s="16"/>
      <c r="J145" s="16"/>
      <c r="K145" s="17">
        <f>IF(C145="",SUMIFS($K146:$K$6141,$A146:$A$6141,A145,$E146:$E$6141,""),IF(E145="",SUMIFS($K146:$K$6141,$A146:$A$6141,A145,$C146:$C$6141,C145,$G146:$G$6141,""),IF(G145="",SUMIFS($K146:$K$6141,$A146:$A$6141,A145,$C146:$C$6141,C145,$E146:$E$6141,E145),0)))</f>
        <v>6523</v>
      </c>
      <c r="L145" s="17">
        <f>IF(C145="",SUMIFS($L146:$L$6141,$A146:$A$6141,A145,$E146:$E$6141,""),IF(E145="",SUMIFS($L146:$L$6141,$A146:$A$6141,A145,$C146:$C$6141,C145,$G146:$G$6141,""),IF(G145="",SUMIFS($L146:$L$6141,$A146:$A$6141,A145,$C146:$C$6141,C145,$E146:$E$6141,E145),0)))</f>
        <v>6941</v>
      </c>
      <c r="M145" s="17">
        <f t="shared" ref="M145:M146" si="8">K145-L145</f>
        <v>-418</v>
      </c>
      <c r="N145" s="58"/>
      <c r="O145" s="72"/>
      <c r="P145" s="18"/>
      <c r="Q145" s="17">
        <f>IF(C145="",SUMIFS($Q$3:$Q$5688,$A$3:$A$5688,A145,$C$3:$C$5688,"&gt;0",$E$3:$E$5688,""),IF(E145="",SUMIFS($Q$3:$Q$5688,$A$3:$A$5688,A145,$C$3:$C$5688,C145,$E$3:$E$5688,"&gt;0",$G$3:$G$5688,""),IF(G145="",SUMIFS($Q$3:$Q$5688,$A$3:$A$5688,A145,$C$3:$C$5688,C145,$E$3:$E$5688,E145,$G$3:$G$5688,"&gt;0"))))</f>
        <v>6523</v>
      </c>
      <c r="R145" s="108"/>
    </row>
    <row r="146" spans="1:18" customFormat="1" ht="18" customHeight="1" x14ac:dyDescent="0.15">
      <c r="A146" s="13">
        <v>6</v>
      </c>
      <c r="B146" s="14" t="s">
        <v>6196</v>
      </c>
      <c r="C146" s="19">
        <v>2</v>
      </c>
      <c r="D146" s="14" t="s">
        <v>6202</v>
      </c>
      <c r="E146" s="20">
        <v>1</v>
      </c>
      <c r="F146" s="21" t="s">
        <v>6203</v>
      </c>
      <c r="G146" s="20"/>
      <c r="H146" s="21"/>
      <c r="I146" s="20"/>
      <c r="J146" s="20"/>
      <c r="K146" s="22">
        <f>IF(C146="",SUMIFS($K147:$K$6141,$A147:$A$6141,A146,$E147:$E$6141,""),IF(E146="",SUMIFS($K147:$K$6141,$A147:$A$6141,A146,$C147:$C$6141,C146,$G147:$G$6141,""),IF(G146="",SUMIFS($K147:$K$6141,$A147:$A$6141,A146,$C147:$C$6141,C146,$E147:$E$6141,E146),0)))</f>
        <v>1382</v>
      </c>
      <c r="L146" s="22">
        <f>IF(C146="",SUMIFS($L147:$L$6141,$A147:$A$6141,A146,$E147:$E$6141,""),IF(E146="",SUMIFS($L147:$L$6141,$A147:$A$6141,A146,$C147:$C$6141,C146,$G147:$G$6141,""),IF(G146="",SUMIFS($L147:$L$6141,$A147:$A$6141,A146,$C147:$C$6141,C146,$E147:$E$6141,E146),0)))</f>
        <v>1665</v>
      </c>
      <c r="M146" s="22">
        <f t="shared" si="8"/>
        <v>-283</v>
      </c>
      <c r="N146" s="77"/>
      <c r="O146" s="23"/>
      <c r="P146" s="60"/>
      <c r="Q146" s="22">
        <f>IF(C146="",SUMIFS($Q$3:$Q$5688,$A$3:$A$5688,A146,$C$3:$C$5688,"&gt;0",$E$3:$E$5688,""),IF(E146="",SUMIFS($Q$3:$Q$5688,$A$3:$A$5688,A146,$C$3:$C$5688,C146,$E$3:$E$5688,"&gt;0",$G$3:$G$5688,""),IF(G146="",SUMIFS($Q$3:$Q$5688,$A$3:$A$5688,A146,$C$3:$C$5688,C146,$E$3:$E$5688,E146,$G$3:$G$5688,"&gt;0"))))</f>
        <v>1382</v>
      </c>
      <c r="R146" s="110" t="s">
        <v>862</v>
      </c>
    </row>
    <row r="147" spans="1:18" ht="18" customHeight="1" x14ac:dyDescent="0.15">
      <c r="A147" s="30">
        <v>6</v>
      </c>
      <c r="B147" s="31" t="s">
        <v>6196</v>
      </c>
      <c r="C147" s="31">
        <v>2</v>
      </c>
      <c r="D147" s="31" t="s">
        <v>5332</v>
      </c>
      <c r="E147" s="31">
        <v>1</v>
      </c>
      <c r="F147" s="31" t="s">
        <v>6204</v>
      </c>
      <c r="G147" s="32">
        <v>1</v>
      </c>
      <c r="H147" s="32" t="s">
        <v>5680</v>
      </c>
      <c r="I147" s="32"/>
      <c r="J147" s="83"/>
      <c r="K147" s="98"/>
      <c r="L147" s="98"/>
      <c r="M147" s="98"/>
      <c r="N147" s="32"/>
      <c r="O147" s="98"/>
      <c r="P147" s="81"/>
      <c r="Q147" s="98"/>
      <c r="R147" s="136" t="s">
        <v>862</v>
      </c>
    </row>
    <row r="148" spans="1:18" ht="18" customHeight="1" x14ac:dyDescent="0.15">
      <c r="A148" s="30">
        <v>6</v>
      </c>
      <c r="B148" s="31" t="s">
        <v>6196</v>
      </c>
      <c r="C148" s="31">
        <v>2</v>
      </c>
      <c r="D148" s="31" t="s">
        <v>5332</v>
      </c>
      <c r="E148" s="31">
        <v>1</v>
      </c>
      <c r="F148" s="31" t="s">
        <v>6204</v>
      </c>
      <c r="G148" s="31">
        <v>1</v>
      </c>
      <c r="H148" s="31" t="s">
        <v>5680</v>
      </c>
      <c r="I148" s="32">
        <v>1</v>
      </c>
      <c r="J148" s="83" t="s">
        <v>6205</v>
      </c>
      <c r="K148" s="98">
        <v>1382</v>
      </c>
      <c r="L148" s="98">
        <v>1665</v>
      </c>
      <c r="M148" s="98">
        <f>K148-L148</f>
        <v>-283</v>
      </c>
      <c r="N148" s="32" t="s">
        <v>6171</v>
      </c>
      <c r="O148" s="98"/>
      <c r="P148" s="81" t="s">
        <v>6130</v>
      </c>
      <c r="Q148" s="98">
        <v>732</v>
      </c>
      <c r="R148" s="136" t="s">
        <v>862</v>
      </c>
    </row>
    <row r="149" spans="1:18" ht="18" customHeight="1" x14ac:dyDescent="0.15">
      <c r="A149" s="30">
        <v>6</v>
      </c>
      <c r="B149" s="31" t="s">
        <v>6196</v>
      </c>
      <c r="C149" s="31">
        <v>2</v>
      </c>
      <c r="D149" s="31" t="s">
        <v>5332</v>
      </c>
      <c r="E149" s="31">
        <v>1</v>
      </c>
      <c r="F149" s="31" t="s">
        <v>6204</v>
      </c>
      <c r="G149" s="31">
        <v>1</v>
      </c>
      <c r="H149" s="31" t="s">
        <v>5680</v>
      </c>
      <c r="I149" s="31">
        <v>1</v>
      </c>
      <c r="J149" s="84" t="s">
        <v>6205</v>
      </c>
      <c r="K149" s="98"/>
      <c r="L149" s="98"/>
      <c r="M149" s="98"/>
      <c r="N149" s="32" t="s">
        <v>6206</v>
      </c>
      <c r="O149" s="98">
        <v>1382510</v>
      </c>
      <c r="P149" s="81" t="s">
        <v>6131</v>
      </c>
      <c r="Q149" s="98"/>
      <c r="R149" s="136" t="s">
        <v>862</v>
      </c>
    </row>
    <row r="150" spans="1:18" ht="18" customHeight="1" x14ac:dyDescent="0.15">
      <c r="A150" s="30">
        <v>6</v>
      </c>
      <c r="B150" s="31" t="s">
        <v>6196</v>
      </c>
      <c r="C150" s="31">
        <v>2</v>
      </c>
      <c r="D150" s="31" t="s">
        <v>5332</v>
      </c>
      <c r="E150" s="31">
        <v>1</v>
      </c>
      <c r="F150" s="31" t="s">
        <v>6204</v>
      </c>
      <c r="G150" s="31">
        <v>1</v>
      </c>
      <c r="H150" s="31" t="s">
        <v>5680</v>
      </c>
      <c r="I150" s="31">
        <v>1</v>
      </c>
      <c r="J150" s="84" t="s">
        <v>6205</v>
      </c>
      <c r="K150" s="98"/>
      <c r="L150" s="98"/>
      <c r="M150" s="98"/>
      <c r="N150" s="32"/>
      <c r="O150" s="98"/>
      <c r="P150" s="81" t="s">
        <v>6133</v>
      </c>
      <c r="Q150" s="98">
        <v>650</v>
      </c>
      <c r="R150" s="136" t="s">
        <v>862</v>
      </c>
    </row>
    <row r="151" spans="1:18" customFormat="1" ht="18" customHeight="1" x14ac:dyDescent="0.15">
      <c r="A151" s="13">
        <v>6</v>
      </c>
      <c r="B151" s="14" t="s">
        <v>6196</v>
      </c>
      <c r="C151" s="19">
        <v>2</v>
      </c>
      <c r="D151" s="14" t="s">
        <v>6202</v>
      </c>
      <c r="E151" s="20">
        <v>2</v>
      </c>
      <c r="F151" s="21" t="s">
        <v>6207</v>
      </c>
      <c r="G151" s="20"/>
      <c r="H151" s="21"/>
      <c r="I151" s="20"/>
      <c r="J151" s="20"/>
      <c r="K151" s="22">
        <f>IF(C151="",SUMIFS($K152:$K$6141,$A152:$A$6141,A151,$E152:$E$6141,""),IF(E151="",SUMIFS($K152:$K$6141,$A152:$A$6141,A151,$C152:$C$6141,C151,$G152:$G$6141,""),IF(G151="",SUMIFS($K152:$K$6141,$A152:$A$6141,A151,$C152:$C$6141,C151,$E152:$E$6141,E151),0)))</f>
        <v>5141</v>
      </c>
      <c r="L151" s="22">
        <f>IF(C151="",SUMIFS($L152:$L$6141,$A152:$A$6141,A151,$E152:$E$6141,""),IF(E151="",SUMIFS($L152:$L$6141,$A152:$A$6141,A151,$C152:$C$6141,C151,$G152:$G$6141,""),IF(G151="",SUMIFS($L152:$L$6141,$A152:$A$6141,A151,$C152:$C$6141,C151,$E152:$E$6141,E151),0)))</f>
        <v>5276</v>
      </c>
      <c r="M151" s="22">
        <f>K151-L151</f>
        <v>-135</v>
      </c>
      <c r="N151" s="77"/>
      <c r="O151" s="23"/>
      <c r="P151" s="60"/>
      <c r="Q151" s="22">
        <f>IF(C151="",SUMIFS($Q$3:$Q$5688,$A$3:$A$5688,A151,$C$3:$C$5688,"&gt;0",$E$3:$E$5688,""),IF(E151="",SUMIFS($Q$3:$Q$5688,$A$3:$A$5688,A151,$C$3:$C$5688,C151,$E$3:$E$5688,"&gt;0",$G$3:$G$5688,""),IF(G151="",SUMIFS($Q$3:$Q$5688,$A$3:$A$5688,A151,$C$3:$C$5688,C151,$E$3:$E$5688,E151,$G$3:$G$5688,"&gt;0"))))</f>
        <v>5141</v>
      </c>
      <c r="R151" s="110" t="s">
        <v>862</v>
      </c>
    </row>
    <row r="152" spans="1:18" ht="18" customHeight="1" x14ac:dyDescent="0.15">
      <c r="A152" s="30">
        <v>6</v>
      </c>
      <c r="B152" s="31" t="s">
        <v>6196</v>
      </c>
      <c r="C152" s="31">
        <v>2</v>
      </c>
      <c r="D152" s="31" t="s">
        <v>5332</v>
      </c>
      <c r="E152" s="31">
        <v>2</v>
      </c>
      <c r="F152" s="31" t="s">
        <v>6208</v>
      </c>
      <c r="G152" s="32">
        <v>1</v>
      </c>
      <c r="H152" s="32" t="s">
        <v>5680</v>
      </c>
      <c r="I152" s="32"/>
      <c r="J152" s="83"/>
      <c r="K152" s="98"/>
      <c r="L152" s="98"/>
      <c r="M152" s="98"/>
      <c r="N152" s="32"/>
      <c r="O152" s="98"/>
      <c r="P152" s="81"/>
      <c r="Q152" s="98"/>
      <c r="R152" s="136" t="s">
        <v>862</v>
      </c>
    </row>
    <row r="153" spans="1:18" ht="18" customHeight="1" x14ac:dyDescent="0.15">
      <c r="A153" s="30">
        <v>6</v>
      </c>
      <c r="B153" s="31" t="s">
        <v>6196</v>
      </c>
      <c r="C153" s="31">
        <v>2</v>
      </c>
      <c r="D153" s="31" t="s">
        <v>5332</v>
      </c>
      <c r="E153" s="31">
        <v>2</v>
      </c>
      <c r="F153" s="31" t="s">
        <v>6208</v>
      </c>
      <c r="G153" s="31">
        <v>1</v>
      </c>
      <c r="H153" s="31" t="s">
        <v>5680</v>
      </c>
      <c r="I153" s="32">
        <v>1</v>
      </c>
      <c r="J153" s="83" t="s">
        <v>6208</v>
      </c>
      <c r="K153" s="98">
        <v>5141</v>
      </c>
      <c r="L153" s="98">
        <v>5276</v>
      </c>
      <c r="M153" s="98">
        <f>K153-L153</f>
        <v>-135</v>
      </c>
      <c r="N153" s="32" t="s">
        <v>6209</v>
      </c>
      <c r="O153" s="98"/>
      <c r="P153" s="81" t="s">
        <v>6176</v>
      </c>
      <c r="Q153" s="98">
        <v>3305</v>
      </c>
      <c r="R153" s="136" t="s">
        <v>862</v>
      </c>
    </row>
    <row r="154" spans="1:18" ht="18" customHeight="1" x14ac:dyDescent="0.15">
      <c r="A154" s="30">
        <v>6</v>
      </c>
      <c r="B154" s="31" t="s">
        <v>6196</v>
      </c>
      <c r="C154" s="31">
        <v>2</v>
      </c>
      <c r="D154" s="31" t="s">
        <v>5332</v>
      </c>
      <c r="E154" s="31">
        <v>2</v>
      </c>
      <c r="F154" s="31" t="s">
        <v>6208</v>
      </c>
      <c r="G154" s="31">
        <v>1</v>
      </c>
      <c r="H154" s="31" t="s">
        <v>5680</v>
      </c>
      <c r="I154" s="31">
        <v>1</v>
      </c>
      <c r="J154" s="84" t="s">
        <v>6208</v>
      </c>
      <c r="K154" s="98"/>
      <c r="L154" s="98"/>
      <c r="M154" s="98"/>
      <c r="N154" s="32" t="s">
        <v>6210</v>
      </c>
      <c r="O154" s="98">
        <v>5141067</v>
      </c>
      <c r="P154" s="81" t="s">
        <v>6178</v>
      </c>
      <c r="Q154" s="98"/>
      <c r="R154" s="136" t="s">
        <v>862</v>
      </c>
    </row>
    <row r="155" spans="1:18" ht="18" customHeight="1" x14ac:dyDescent="0.15">
      <c r="A155" s="30">
        <v>6</v>
      </c>
      <c r="B155" s="31" t="s">
        <v>6196</v>
      </c>
      <c r="C155" s="31">
        <v>2</v>
      </c>
      <c r="D155" s="31" t="s">
        <v>5332</v>
      </c>
      <c r="E155" s="31">
        <v>2</v>
      </c>
      <c r="F155" s="31" t="s">
        <v>6208</v>
      </c>
      <c r="G155" s="31">
        <v>1</v>
      </c>
      <c r="H155" s="31" t="s">
        <v>5680</v>
      </c>
      <c r="I155" s="31">
        <v>1</v>
      </c>
      <c r="J155" s="84" t="s">
        <v>6208</v>
      </c>
      <c r="K155" s="98"/>
      <c r="L155" s="98"/>
      <c r="M155" s="98"/>
      <c r="N155" s="32"/>
      <c r="O155" s="98"/>
      <c r="P155" s="81" t="s">
        <v>6127</v>
      </c>
      <c r="Q155" s="98">
        <v>1180</v>
      </c>
      <c r="R155" s="136" t="s">
        <v>862</v>
      </c>
    </row>
    <row r="156" spans="1:18" ht="18" customHeight="1" x14ac:dyDescent="0.15">
      <c r="A156" s="30">
        <v>6</v>
      </c>
      <c r="B156" s="31" t="s">
        <v>6196</v>
      </c>
      <c r="C156" s="31">
        <v>2</v>
      </c>
      <c r="D156" s="31" t="s">
        <v>5332</v>
      </c>
      <c r="E156" s="31">
        <v>2</v>
      </c>
      <c r="F156" s="31" t="s">
        <v>6208</v>
      </c>
      <c r="G156" s="31">
        <v>1</v>
      </c>
      <c r="H156" s="31" t="s">
        <v>5680</v>
      </c>
      <c r="I156" s="31">
        <v>1</v>
      </c>
      <c r="J156" s="84" t="s">
        <v>6208</v>
      </c>
      <c r="K156" s="98"/>
      <c r="L156" s="98"/>
      <c r="M156" s="98"/>
      <c r="N156" s="32"/>
      <c r="O156" s="98"/>
      <c r="P156" s="81" t="s">
        <v>6211</v>
      </c>
      <c r="Q156" s="98">
        <v>67</v>
      </c>
      <c r="R156" s="136" t="s">
        <v>862</v>
      </c>
    </row>
    <row r="157" spans="1:18" ht="18" customHeight="1" x14ac:dyDescent="0.15">
      <c r="A157" s="30">
        <v>6</v>
      </c>
      <c r="B157" s="31" t="s">
        <v>6196</v>
      </c>
      <c r="C157" s="31">
        <v>2</v>
      </c>
      <c r="D157" s="31" t="s">
        <v>5332</v>
      </c>
      <c r="E157" s="31">
        <v>2</v>
      </c>
      <c r="F157" s="31" t="s">
        <v>6208</v>
      </c>
      <c r="G157" s="31">
        <v>1</v>
      </c>
      <c r="H157" s="31" t="s">
        <v>5680</v>
      </c>
      <c r="I157" s="31">
        <v>1</v>
      </c>
      <c r="J157" s="84" t="s">
        <v>6208</v>
      </c>
      <c r="K157" s="98"/>
      <c r="L157" s="98"/>
      <c r="M157" s="98"/>
      <c r="N157" s="32"/>
      <c r="O157" s="98"/>
      <c r="P157" s="81" t="s">
        <v>6212</v>
      </c>
      <c r="Q157" s="98"/>
      <c r="R157" s="136" t="s">
        <v>862</v>
      </c>
    </row>
    <row r="158" spans="1:18" ht="18" customHeight="1" x14ac:dyDescent="0.15">
      <c r="A158" s="30">
        <v>6</v>
      </c>
      <c r="B158" s="31" t="s">
        <v>6196</v>
      </c>
      <c r="C158" s="31">
        <v>2</v>
      </c>
      <c r="D158" s="31" t="s">
        <v>5332</v>
      </c>
      <c r="E158" s="31">
        <v>2</v>
      </c>
      <c r="F158" s="31" t="s">
        <v>6208</v>
      </c>
      <c r="G158" s="31">
        <v>1</v>
      </c>
      <c r="H158" s="31" t="s">
        <v>5680</v>
      </c>
      <c r="I158" s="31">
        <v>1</v>
      </c>
      <c r="J158" s="84" t="s">
        <v>6208</v>
      </c>
      <c r="K158" s="98"/>
      <c r="L158" s="98"/>
      <c r="M158" s="98"/>
      <c r="N158" s="32"/>
      <c r="O158" s="98"/>
      <c r="P158" s="81" t="s">
        <v>6181</v>
      </c>
      <c r="Q158" s="98">
        <v>108</v>
      </c>
      <c r="R158" s="136" t="s">
        <v>862</v>
      </c>
    </row>
    <row r="159" spans="1:18" ht="18" customHeight="1" x14ac:dyDescent="0.15">
      <c r="A159" s="30">
        <v>6</v>
      </c>
      <c r="B159" s="31" t="s">
        <v>6196</v>
      </c>
      <c r="C159" s="31">
        <v>2</v>
      </c>
      <c r="D159" s="31" t="s">
        <v>5332</v>
      </c>
      <c r="E159" s="31">
        <v>2</v>
      </c>
      <c r="F159" s="31" t="s">
        <v>6208</v>
      </c>
      <c r="G159" s="31">
        <v>1</v>
      </c>
      <c r="H159" s="31" t="s">
        <v>5680</v>
      </c>
      <c r="I159" s="31">
        <v>1</v>
      </c>
      <c r="J159" s="84" t="s">
        <v>6208</v>
      </c>
      <c r="K159" s="98"/>
      <c r="L159" s="98"/>
      <c r="M159" s="98"/>
      <c r="N159" s="32"/>
      <c r="O159" s="98"/>
      <c r="P159" s="81" t="s">
        <v>6182</v>
      </c>
      <c r="Q159" s="98">
        <v>383</v>
      </c>
      <c r="R159" s="136" t="s">
        <v>862</v>
      </c>
    </row>
    <row r="160" spans="1:18" ht="18" customHeight="1" x14ac:dyDescent="0.15">
      <c r="A160" s="30">
        <v>6</v>
      </c>
      <c r="B160" s="31" t="s">
        <v>6196</v>
      </c>
      <c r="C160" s="31">
        <v>2</v>
      </c>
      <c r="D160" s="31" t="s">
        <v>5332</v>
      </c>
      <c r="E160" s="31">
        <v>2</v>
      </c>
      <c r="F160" s="31" t="s">
        <v>6208</v>
      </c>
      <c r="G160" s="31">
        <v>1</v>
      </c>
      <c r="H160" s="31" t="s">
        <v>5680</v>
      </c>
      <c r="I160" s="31">
        <v>1</v>
      </c>
      <c r="J160" s="84" t="s">
        <v>6208</v>
      </c>
      <c r="K160" s="98"/>
      <c r="L160" s="98"/>
      <c r="M160" s="98"/>
      <c r="N160" s="32"/>
      <c r="O160" s="98"/>
      <c r="P160" s="81" t="s">
        <v>6183</v>
      </c>
      <c r="Q160" s="98">
        <v>98</v>
      </c>
      <c r="R160" s="136" t="s">
        <v>862</v>
      </c>
    </row>
    <row r="161" spans="1:18" customFormat="1" ht="18" customHeight="1" x14ac:dyDescent="0.15">
      <c r="A161" s="24">
        <v>7</v>
      </c>
      <c r="B161" s="25" t="s">
        <v>6213</v>
      </c>
      <c r="C161" s="25"/>
      <c r="D161" s="25"/>
      <c r="E161" s="26"/>
      <c r="F161" s="25"/>
      <c r="G161" s="26"/>
      <c r="H161" s="25"/>
      <c r="I161" s="26"/>
      <c r="J161" s="26"/>
      <c r="K161" s="27">
        <f>IF(C161="",SUMIFS($K162:$K$6141,$A162:$A$6141,A161,$E162:$E$6141,""),IF(E161="",SUMIFS($K162:$K$6141,$A162:$A$6141,A161,$C162:$C$6141,C161,$G162:$G$6141,""),IF(G161="",SUMIFS($K162:$K$6141,$A162:$A$6141,A161,$C162:$C$6141,C161,$E162:$E$6141,E161),0)))</f>
        <v>168772</v>
      </c>
      <c r="L161" s="27">
        <f>IF(C161="",SUMIFS($L162:$L$6141,$A162:$A$6141,A161,$E162:$E$6141,""),IF(E161="",SUMIFS($L162:$L$6141,$A162:$A$6141,A161,$C162:$C$6141,C161,$G162:$G$6141,""),IF(G161="",SUMIFS($L162:$L$6141,$A162:$A$6141,A161,$C162:$C$6141,C161,$E162:$E$6141,E161),0)))</f>
        <v>168877</v>
      </c>
      <c r="M161" s="27">
        <f t="shared" ref="M161:M163" si="9">K161-L161</f>
        <v>-105</v>
      </c>
      <c r="N161" s="56"/>
      <c r="O161" s="71"/>
      <c r="P161" s="28"/>
      <c r="Q161" s="27">
        <f>IF(C161="",SUMIFS($Q$3:$Q$5688,$A$3:$A$5688,A161,$C$3:$C$5688,"&gt;0",$E$3:$E$5688,""),IF(E161="",SUMIFS($Q$3:$Q$5688,$A$3:$A$5688,A161,$C$3:$C$5688,C161,$E$3:$E$5688,"&gt;0",$G$3:$G$5688,""),IF(G161="",SUMIFS($Q$3:$Q$5688,$A$3:$A$5688,A161,$C$3:$C$5688,C161,$E$3:$E$5688,E161,$G$3:$G$5688,"&gt;0"))))</f>
        <v>168772</v>
      </c>
      <c r="R161" s="114"/>
    </row>
    <row r="162" spans="1:18" customFormat="1" ht="18" customHeight="1" x14ac:dyDescent="0.15">
      <c r="A162" s="13">
        <v>7</v>
      </c>
      <c r="B162" s="14" t="s">
        <v>6213</v>
      </c>
      <c r="C162" s="15">
        <v>2</v>
      </c>
      <c r="D162" s="15" t="s">
        <v>6214</v>
      </c>
      <c r="E162" s="16"/>
      <c r="F162" s="15"/>
      <c r="G162" s="16"/>
      <c r="H162" s="15"/>
      <c r="I162" s="16"/>
      <c r="J162" s="16"/>
      <c r="K162" s="17">
        <f>IF(C162="",SUMIFS($K163:$K$6141,$A163:$A$6141,A162,$E163:$E$6141,""),IF(E162="",SUMIFS($K163:$K$6141,$A163:$A$6141,A162,$C163:$C$6141,C162,$G163:$G$6141,""),IF(G162="",SUMIFS($K163:$K$6141,$A163:$A$6141,A162,$C163:$C$6141,C162,$E163:$E$6141,E162),0)))</f>
        <v>168772</v>
      </c>
      <c r="L162" s="17">
        <f>IF(C162="",SUMIFS($L163:$L$6141,$A163:$A$6141,A162,$E163:$E$6141,""),IF(E162="",SUMIFS($L163:$L$6141,$A163:$A$6141,A162,$C163:$C$6141,C162,$G163:$G$6141,""),IF(G162="",SUMIFS($L163:$L$6141,$A163:$A$6141,A162,$C163:$C$6141,C162,$E163:$E$6141,E162),0)))</f>
        <v>168877</v>
      </c>
      <c r="M162" s="17">
        <f t="shared" si="9"/>
        <v>-105</v>
      </c>
      <c r="N162" s="58"/>
      <c r="O162" s="72"/>
      <c r="P162" s="18"/>
      <c r="Q162" s="17">
        <f>IF(C162="",SUMIFS($Q$3:$Q$5688,$A$3:$A$5688,A162,$C$3:$C$5688,"&gt;0",$E$3:$E$5688,""),IF(E162="",SUMIFS($Q$3:$Q$5688,$A$3:$A$5688,A162,$C$3:$C$5688,C162,$E$3:$E$5688,"&gt;0",$G$3:$G$5688,""),IF(G162="",SUMIFS($Q$3:$Q$5688,$A$3:$A$5688,A162,$C$3:$C$5688,C162,$E$3:$E$5688,E162,$G$3:$G$5688,"&gt;0"))))</f>
        <v>168772</v>
      </c>
      <c r="R162" s="108"/>
    </row>
    <row r="163" spans="1:18" customFormat="1" ht="18" customHeight="1" x14ac:dyDescent="0.15">
      <c r="A163" s="13">
        <v>7</v>
      </c>
      <c r="B163" s="14" t="s">
        <v>6213</v>
      </c>
      <c r="C163" s="19">
        <v>2</v>
      </c>
      <c r="D163" s="14" t="s">
        <v>6214</v>
      </c>
      <c r="E163" s="20">
        <v>1</v>
      </c>
      <c r="F163" s="21" t="s">
        <v>6215</v>
      </c>
      <c r="G163" s="20"/>
      <c r="H163" s="21"/>
      <c r="I163" s="20"/>
      <c r="J163" s="20"/>
      <c r="K163" s="22">
        <f>IF(C163="",SUMIFS($K164:$K$6141,$A164:$A$6141,A163,$E164:$E$6141,""),IF(E163="",SUMIFS($K164:$K$6141,$A164:$A$6141,A163,$C164:$C$6141,C163,$G164:$G$6141,""),IF(G163="",SUMIFS($K164:$K$6141,$A164:$A$6141,A163,$C164:$C$6141,C163,$E164:$E$6141,E163),0)))</f>
        <v>126496</v>
      </c>
      <c r="L163" s="22">
        <f>IF(C163="",SUMIFS($L164:$L$6141,$A164:$A$6141,A163,$E164:$E$6141,""),IF(E163="",SUMIFS($L164:$L$6141,$A164:$A$6141,A163,$C164:$C$6141,C163,$G164:$G$6141,""),IF(G163="",SUMIFS($L164:$L$6141,$A164:$A$6141,A163,$C164:$C$6141,C163,$E164:$E$6141,E163),0)))</f>
        <v>124510</v>
      </c>
      <c r="M163" s="22">
        <f t="shared" si="9"/>
        <v>1986</v>
      </c>
      <c r="N163" s="77"/>
      <c r="O163" s="23"/>
      <c r="P163" s="60"/>
      <c r="Q163" s="22">
        <f>IF(C163="",SUMIFS($Q$3:$Q$5688,$A$3:$A$5688,A163,$C$3:$C$5688,"&gt;0",$E$3:$E$5688,""),IF(E163="",SUMIFS($Q$3:$Q$5688,$A$3:$A$5688,A163,$C$3:$C$5688,C163,$E$3:$E$5688,"&gt;0",$G$3:$G$5688,""),IF(G163="",SUMIFS($Q$3:$Q$5688,$A$3:$A$5688,A163,$C$3:$C$5688,C163,$E$3:$E$5688,E163,$G$3:$G$5688,"&gt;0"))))</f>
        <v>126496</v>
      </c>
      <c r="R163" s="110" t="s">
        <v>862</v>
      </c>
    </row>
    <row r="164" spans="1:18" ht="18" customHeight="1" x14ac:dyDescent="0.15">
      <c r="A164" s="30">
        <v>7</v>
      </c>
      <c r="B164" s="31" t="s">
        <v>6213</v>
      </c>
      <c r="C164" s="31">
        <v>2</v>
      </c>
      <c r="D164" s="31" t="s">
        <v>5743</v>
      </c>
      <c r="E164" s="31">
        <v>1</v>
      </c>
      <c r="F164" s="31" t="s">
        <v>6216</v>
      </c>
      <c r="G164" s="32">
        <v>1</v>
      </c>
      <c r="H164" s="32" t="s">
        <v>5680</v>
      </c>
      <c r="I164" s="32"/>
      <c r="J164" s="83"/>
      <c r="K164" s="98"/>
      <c r="L164" s="98"/>
      <c r="M164" s="98"/>
      <c r="N164" s="32"/>
      <c r="O164" s="98"/>
      <c r="P164" s="81"/>
      <c r="Q164" s="98"/>
      <c r="R164" s="136" t="s">
        <v>862</v>
      </c>
    </row>
    <row r="165" spans="1:18" ht="18" customHeight="1" x14ac:dyDescent="0.15">
      <c r="A165" s="30">
        <v>7</v>
      </c>
      <c r="B165" s="31" t="s">
        <v>6213</v>
      </c>
      <c r="C165" s="31">
        <v>2</v>
      </c>
      <c r="D165" s="31" t="s">
        <v>5743</v>
      </c>
      <c r="E165" s="31">
        <v>1</v>
      </c>
      <c r="F165" s="31" t="s">
        <v>6216</v>
      </c>
      <c r="G165" s="31">
        <v>1</v>
      </c>
      <c r="H165" s="31" t="s">
        <v>5680</v>
      </c>
      <c r="I165" s="32">
        <v>1</v>
      </c>
      <c r="J165" s="83" t="s">
        <v>6217</v>
      </c>
      <c r="K165" s="98">
        <v>126496</v>
      </c>
      <c r="L165" s="98">
        <v>124510</v>
      </c>
      <c r="M165" s="98">
        <f>K165-L165</f>
        <v>1986</v>
      </c>
      <c r="N165" s="32" t="s">
        <v>6218</v>
      </c>
      <c r="O165" s="98">
        <v>126496000</v>
      </c>
      <c r="P165" s="81" t="s">
        <v>6143</v>
      </c>
      <c r="Q165" s="98">
        <v>35475</v>
      </c>
      <c r="R165" s="136" t="s">
        <v>862</v>
      </c>
    </row>
    <row r="166" spans="1:18" ht="18" customHeight="1" x14ac:dyDescent="0.15">
      <c r="A166" s="30">
        <v>7</v>
      </c>
      <c r="B166" s="31" t="s">
        <v>6213</v>
      </c>
      <c r="C166" s="31">
        <v>2</v>
      </c>
      <c r="D166" s="31" t="s">
        <v>5743</v>
      </c>
      <c r="E166" s="31">
        <v>1</v>
      </c>
      <c r="F166" s="31" t="s">
        <v>6216</v>
      </c>
      <c r="G166" s="31">
        <v>1</v>
      </c>
      <c r="H166" s="31" t="s">
        <v>5680</v>
      </c>
      <c r="I166" s="2">
        <v>1</v>
      </c>
      <c r="J166" s="69" t="s">
        <v>6217</v>
      </c>
      <c r="K166" s="98"/>
      <c r="L166" s="98"/>
      <c r="M166" s="98"/>
      <c r="N166" s="32"/>
      <c r="O166" s="98"/>
      <c r="P166" s="81" t="s">
        <v>6145</v>
      </c>
      <c r="Q166" s="98">
        <v>18498</v>
      </c>
      <c r="R166" s="136" t="s">
        <v>862</v>
      </c>
    </row>
    <row r="167" spans="1:18" ht="18" customHeight="1" x14ac:dyDescent="0.15">
      <c r="A167" s="30">
        <v>7</v>
      </c>
      <c r="B167" s="31" t="s">
        <v>6213</v>
      </c>
      <c r="C167" s="31">
        <v>2</v>
      </c>
      <c r="D167" s="31" t="s">
        <v>5743</v>
      </c>
      <c r="E167" s="31">
        <v>1</v>
      </c>
      <c r="F167" s="31" t="s">
        <v>6216</v>
      </c>
      <c r="G167" s="31">
        <v>1</v>
      </c>
      <c r="H167" s="31" t="s">
        <v>5680</v>
      </c>
      <c r="I167" s="2">
        <v>1</v>
      </c>
      <c r="J167" s="69" t="s">
        <v>6217</v>
      </c>
      <c r="K167" s="98"/>
      <c r="L167" s="98"/>
      <c r="M167" s="98"/>
      <c r="N167" s="32"/>
      <c r="O167" s="98"/>
      <c r="P167" s="81" t="s">
        <v>6146</v>
      </c>
      <c r="Q167" s="98"/>
      <c r="R167" s="136" t="s">
        <v>862</v>
      </c>
    </row>
    <row r="168" spans="1:18" ht="18" customHeight="1" x14ac:dyDescent="0.15">
      <c r="A168" s="30">
        <v>7</v>
      </c>
      <c r="B168" s="31" t="s">
        <v>6213</v>
      </c>
      <c r="C168" s="31">
        <v>2</v>
      </c>
      <c r="D168" s="31" t="s">
        <v>5743</v>
      </c>
      <c r="E168" s="31">
        <v>1</v>
      </c>
      <c r="F168" s="31" t="s">
        <v>6216</v>
      </c>
      <c r="G168" s="31">
        <v>1</v>
      </c>
      <c r="H168" s="31" t="s">
        <v>5680</v>
      </c>
      <c r="I168" s="2">
        <v>1</v>
      </c>
      <c r="J168" s="69" t="s">
        <v>6217</v>
      </c>
      <c r="K168" s="98"/>
      <c r="L168" s="98"/>
      <c r="M168" s="98"/>
      <c r="N168" s="32"/>
      <c r="O168" s="98"/>
      <c r="P168" s="81" t="s">
        <v>6147</v>
      </c>
      <c r="Q168" s="98">
        <v>54080</v>
      </c>
      <c r="R168" s="136" t="s">
        <v>862</v>
      </c>
    </row>
    <row r="169" spans="1:18" ht="18" customHeight="1" x14ac:dyDescent="0.15">
      <c r="A169" s="30">
        <v>7</v>
      </c>
      <c r="B169" s="31" t="s">
        <v>6213</v>
      </c>
      <c r="C169" s="31">
        <v>2</v>
      </c>
      <c r="D169" s="31" t="s">
        <v>5743</v>
      </c>
      <c r="E169" s="31">
        <v>1</v>
      </c>
      <c r="F169" s="31" t="s">
        <v>6216</v>
      </c>
      <c r="G169" s="31">
        <v>1</v>
      </c>
      <c r="H169" s="31" t="s">
        <v>5680</v>
      </c>
      <c r="I169" s="2">
        <v>1</v>
      </c>
      <c r="J169" s="69" t="s">
        <v>6217</v>
      </c>
      <c r="K169" s="98"/>
      <c r="L169" s="98"/>
      <c r="M169" s="98"/>
      <c r="N169" s="32"/>
      <c r="O169" s="98"/>
      <c r="P169" s="81" t="s">
        <v>6148</v>
      </c>
      <c r="Q169" s="98">
        <v>97</v>
      </c>
      <c r="R169" s="136" t="s">
        <v>862</v>
      </c>
    </row>
    <row r="170" spans="1:18" ht="18" customHeight="1" x14ac:dyDescent="0.15">
      <c r="A170" s="30">
        <v>7</v>
      </c>
      <c r="B170" s="31" t="s">
        <v>6213</v>
      </c>
      <c r="C170" s="31">
        <v>2</v>
      </c>
      <c r="D170" s="31" t="s">
        <v>5743</v>
      </c>
      <c r="E170" s="31">
        <v>1</v>
      </c>
      <c r="F170" s="31" t="s">
        <v>6216</v>
      </c>
      <c r="G170" s="31">
        <v>1</v>
      </c>
      <c r="H170" s="31" t="s">
        <v>5680</v>
      </c>
      <c r="I170" s="2">
        <v>1</v>
      </c>
      <c r="J170" s="69" t="s">
        <v>6217</v>
      </c>
      <c r="K170" s="98"/>
      <c r="L170" s="98"/>
      <c r="M170" s="98"/>
      <c r="N170" s="32"/>
      <c r="O170" s="98"/>
      <c r="P170" s="81" t="s">
        <v>6149</v>
      </c>
      <c r="Q170" s="98">
        <v>261</v>
      </c>
      <c r="R170" s="136" t="s">
        <v>862</v>
      </c>
    </row>
    <row r="171" spans="1:18" ht="18" customHeight="1" x14ac:dyDescent="0.15">
      <c r="A171" s="30">
        <v>7</v>
      </c>
      <c r="B171" s="31" t="s">
        <v>6213</v>
      </c>
      <c r="C171" s="31">
        <v>2</v>
      </c>
      <c r="D171" s="31" t="s">
        <v>5743</v>
      </c>
      <c r="E171" s="31">
        <v>1</v>
      </c>
      <c r="F171" s="31" t="s">
        <v>6216</v>
      </c>
      <c r="G171" s="31">
        <v>1</v>
      </c>
      <c r="H171" s="31" t="s">
        <v>5680</v>
      </c>
      <c r="I171" s="2">
        <v>1</v>
      </c>
      <c r="J171" s="69" t="s">
        <v>6217</v>
      </c>
      <c r="K171" s="98"/>
      <c r="L171" s="98"/>
      <c r="M171" s="98"/>
      <c r="N171" s="32"/>
      <c r="O171" s="98"/>
      <c r="P171" s="81" t="s">
        <v>6150</v>
      </c>
      <c r="Q171" s="98">
        <v>5340</v>
      </c>
      <c r="R171" s="136" t="s">
        <v>862</v>
      </c>
    </row>
    <row r="172" spans="1:18" ht="18" customHeight="1" x14ac:dyDescent="0.15">
      <c r="A172" s="30">
        <v>7</v>
      </c>
      <c r="B172" s="31" t="s">
        <v>6213</v>
      </c>
      <c r="C172" s="31">
        <v>2</v>
      </c>
      <c r="D172" s="31" t="s">
        <v>5743</v>
      </c>
      <c r="E172" s="31">
        <v>1</v>
      </c>
      <c r="F172" s="31" t="s">
        <v>6216</v>
      </c>
      <c r="G172" s="31">
        <v>1</v>
      </c>
      <c r="H172" s="31" t="s">
        <v>5680</v>
      </c>
      <c r="I172" s="2">
        <v>1</v>
      </c>
      <c r="J172" s="69" t="s">
        <v>6217</v>
      </c>
      <c r="K172" s="98"/>
      <c r="L172" s="98"/>
      <c r="M172" s="98"/>
      <c r="N172" s="32"/>
      <c r="O172" s="98"/>
      <c r="P172" s="81" t="s">
        <v>6151</v>
      </c>
      <c r="Q172" s="98"/>
      <c r="R172" s="136" t="s">
        <v>862</v>
      </c>
    </row>
    <row r="173" spans="1:18" ht="18" customHeight="1" x14ac:dyDescent="0.15">
      <c r="A173" s="30">
        <v>7</v>
      </c>
      <c r="B173" s="31" t="s">
        <v>6213</v>
      </c>
      <c r="C173" s="31">
        <v>2</v>
      </c>
      <c r="D173" s="31" t="s">
        <v>5743</v>
      </c>
      <c r="E173" s="31">
        <v>1</v>
      </c>
      <c r="F173" s="31" t="s">
        <v>6216</v>
      </c>
      <c r="G173" s="31">
        <v>1</v>
      </c>
      <c r="H173" s="31" t="s">
        <v>5680</v>
      </c>
      <c r="I173" s="2">
        <v>1</v>
      </c>
      <c r="J173" s="69" t="s">
        <v>6217</v>
      </c>
      <c r="K173" s="98"/>
      <c r="L173" s="98"/>
      <c r="M173" s="98"/>
      <c r="N173" s="32"/>
      <c r="O173" s="98"/>
      <c r="P173" s="81" t="s">
        <v>6152</v>
      </c>
      <c r="Q173" s="98">
        <v>2410</v>
      </c>
      <c r="R173" s="136" t="s">
        <v>862</v>
      </c>
    </row>
    <row r="174" spans="1:18" ht="18" customHeight="1" x14ac:dyDescent="0.15">
      <c r="A174" s="30">
        <v>7</v>
      </c>
      <c r="B174" s="31" t="s">
        <v>6213</v>
      </c>
      <c r="C174" s="31">
        <v>2</v>
      </c>
      <c r="D174" s="31" t="s">
        <v>5743</v>
      </c>
      <c r="E174" s="31">
        <v>1</v>
      </c>
      <c r="F174" s="31" t="s">
        <v>6216</v>
      </c>
      <c r="G174" s="31">
        <v>1</v>
      </c>
      <c r="H174" s="31" t="s">
        <v>5680</v>
      </c>
      <c r="I174" s="2">
        <v>1</v>
      </c>
      <c r="J174" s="69" t="s">
        <v>6217</v>
      </c>
      <c r="K174" s="98"/>
      <c r="L174" s="98"/>
      <c r="M174" s="98"/>
      <c r="N174" s="32"/>
      <c r="O174" s="98"/>
      <c r="P174" s="81" t="s">
        <v>6153</v>
      </c>
      <c r="Q174" s="98">
        <v>30</v>
      </c>
      <c r="R174" s="136" t="s">
        <v>862</v>
      </c>
    </row>
    <row r="175" spans="1:18" ht="18" customHeight="1" x14ac:dyDescent="0.15">
      <c r="A175" s="30">
        <v>7</v>
      </c>
      <c r="B175" s="31" t="s">
        <v>6213</v>
      </c>
      <c r="C175" s="31">
        <v>2</v>
      </c>
      <c r="D175" s="31" t="s">
        <v>5743</v>
      </c>
      <c r="E175" s="31">
        <v>1</v>
      </c>
      <c r="F175" s="31" t="s">
        <v>6216</v>
      </c>
      <c r="G175" s="31">
        <v>1</v>
      </c>
      <c r="H175" s="31" t="s">
        <v>5680</v>
      </c>
      <c r="I175" s="2">
        <v>1</v>
      </c>
      <c r="J175" s="69" t="s">
        <v>6217</v>
      </c>
      <c r="K175" s="98"/>
      <c r="L175" s="98"/>
      <c r="M175" s="98"/>
      <c r="N175" s="32"/>
      <c r="O175" s="98"/>
      <c r="P175" s="81" t="s">
        <v>6154</v>
      </c>
      <c r="Q175" s="98">
        <v>26</v>
      </c>
      <c r="R175" s="136" t="s">
        <v>862</v>
      </c>
    </row>
    <row r="176" spans="1:18" ht="18" customHeight="1" x14ac:dyDescent="0.15">
      <c r="A176" s="30">
        <v>7</v>
      </c>
      <c r="B176" s="31" t="s">
        <v>6213</v>
      </c>
      <c r="C176" s="31">
        <v>2</v>
      </c>
      <c r="D176" s="31" t="s">
        <v>5743</v>
      </c>
      <c r="E176" s="31">
        <v>1</v>
      </c>
      <c r="F176" s="31" t="s">
        <v>6216</v>
      </c>
      <c r="G176" s="31">
        <v>1</v>
      </c>
      <c r="H176" s="31" t="s">
        <v>5680</v>
      </c>
      <c r="I176" s="2">
        <v>1</v>
      </c>
      <c r="J176" s="69" t="s">
        <v>6217</v>
      </c>
      <c r="K176" s="98"/>
      <c r="L176" s="98"/>
      <c r="M176" s="98"/>
      <c r="N176" s="32"/>
      <c r="O176" s="98"/>
      <c r="P176" s="81" t="s">
        <v>6155</v>
      </c>
      <c r="Q176" s="98">
        <v>339</v>
      </c>
      <c r="R176" s="136" t="s">
        <v>862</v>
      </c>
    </row>
    <row r="177" spans="1:18" ht="18" customHeight="1" x14ac:dyDescent="0.15">
      <c r="A177" s="30">
        <v>7</v>
      </c>
      <c r="B177" s="31" t="s">
        <v>6213</v>
      </c>
      <c r="C177" s="31">
        <v>2</v>
      </c>
      <c r="D177" s="31" t="s">
        <v>5743</v>
      </c>
      <c r="E177" s="31">
        <v>1</v>
      </c>
      <c r="F177" s="31" t="s">
        <v>6216</v>
      </c>
      <c r="G177" s="31">
        <v>1</v>
      </c>
      <c r="H177" s="31" t="s">
        <v>5680</v>
      </c>
      <c r="I177" s="2">
        <v>1</v>
      </c>
      <c r="J177" s="69" t="s">
        <v>6217</v>
      </c>
      <c r="K177" s="98"/>
      <c r="L177" s="98"/>
      <c r="M177" s="98"/>
      <c r="N177" s="32"/>
      <c r="O177" s="98"/>
      <c r="P177" s="81" t="s">
        <v>6151</v>
      </c>
      <c r="Q177" s="98"/>
      <c r="R177" s="136" t="s">
        <v>862</v>
      </c>
    </row>
    <row r="178" spans="1:18" ht="18" customHeight="1" x14ac:dyDescent="0.15">
      <c r="A178" s="30">
        <v>7</v>
      </c>
      <c r="B178" s="31" t="s">
        <v>6213</v>
      </c>
      <c r="C178" s="31">
        <v>2</v>
      </c>
      <c r="D178" s="31" t="s">
        <v>5743</v>
      </c>
      <c r="E178" s="31">
        <v>1</v>
      </c>
      <c r="F178" s="31" t="s">
        <v>6216</v>
      </c>
      <c r="G178" s="31">
        <v>1</v>
      </c>
      <c r="H178" s="31" t="s">
        <v>5680</v>
      </c>
      <c r="I178" s="2">
        <v>1</v>
      </c>
      <c r="J178" s="69" t="s">
        <v>6217</v>
      </c>
      <c r="K178" s="98"/>
      <c r="L178" s="98"/>
      <c r="M178" s="98"/>
      <c r="N178" s="32"/>
      <c r="O178" s="98"/>
      <c r="P178" s="81" t="s">
        <v>5899</v>
      </c>
      <c r="Q178" s="98">
        <v>79</v>
      </c>
      <c r="R178" s="136" t="s">
        <v>862</v>
      </c>
    </row>
    <row r="179" spans="1:18" ht="18" customHeight="1" x14ac:dyDescent="0.15">
      <c r="A179" s="30">
        <v>7</v>
      </c>
      <c r="B179" s="31" t="s">
        <v>6213</v>
      </c>
      <c r="C179" s="31">
        <v>2</v>
      </c>
      <c r="D179" s="31" t="s">
        <v>5743</v>
      </c>
      <c r="E179" s="31">
        <v>1</v>
      </c>
      <c r="F179" s="31" t="s">
        <v>6216</v>
      </c>
      <c r="G179" s="31">
        <v>1</v>
      </c>
      <c r="H179" s="31" t="s">
        <v>5680</v>
      </c>
      <c r="I179" s="2">
        <v>1</v>
      </c>
      <c r="J179" s="69" t="s">
        <v>6217</v>
      </c>
      <c r="K179" s="98"/>
      <c r="L179" s="98"/>
      <c r="M179" s="98"/>
      <c r="N179" s="32"/>
      <c r="O179" s="98"/>
      <c r="P179" s="81" t="s">
        <v>6156</v>
      </c>
      <c r="Q179" s="98">
        <v>2735</v>
      </c>
      <c r="R179" s="136" t="s">
        <v>862</v>
      </c>
    </row>
    <row r="180" spans="1:18" ht="18" customHeight="1" x14ac:dyDescent="0.15">
      <c r="A180" s="30">
        <v>7</v>
      </c>
      <c r="B180" s="31" t="s">
        <v>6213</v>
      </c>
      <c r="C180" s="31">
        <v>2</v>
      </c>
      <c r="D180" s="31" t="s">
        <v>5743</v>
      </c>
      <c r="E180" s="31">
        <v>1</v>
      </c>
      <c r="F180" s="31" t="s">
        <v>6216</v>
      </c>
      <c r="G180" s="31">
        <v>1</v>
      </c>
      <c r="H180" s="31" t="s">
        <v>5680</v>
      </c>
      <c r="I180" s="2">
        <v>1</v>
      </c>
      <c r="J180" s="69" t="s">
        <v>6217</v>
      </c>
      <c r="K180" s="98"/>
      <c r="L180" s="98"/>
      <c r="M180" s="98"/>
      <c r="N180" s="32"/>
      <c r="O180" s="98"/>
      <c r="P180" s="81" t="s">
        <v>6157</v>
      </c>
      <c r="Q180" s="98">
        <v>1</v>
      </c>
      <c r="R180" s="136" t="s">
        <v>862</v>
      </c>
    </row>
    <row r="181" spans="1:18" ht="18" customHeight="1" x14ac:dyDescent="0.15">
      <c r="A181" s="30">
        <v>7</v>
      </c>
      <c r="B181" s="31" t="s">
        <v>6213</v>
      </c>
      <c r="C181" s="31">
        <v>2</v>
      </c>
      <c r="D181" s="31" t="s">
        <v>5743</v>
      </c>
      <c r="E181" s="31">
        <v>1</v>
      </c>
      <c r="F181" s="31" t="s">
        <v>6216</v>
      </c>
      <c r="G181" s="31">
        <v>1</v>
      </c>
      <c r="H181" s="31" t="s">
        <v>5680</v>
      </c>
      <c r="I181" s="2">
        <v>1</v>
      </c>
      <c r="J181" s="69" t="s">
        <v>6217</v>
      </c>
      <c r="K181" s="98"/>
      <c r="L181" s="98"/>
      <c r="M181" s="98"/>
      <c r="N181" s="32"/>
      <c r="O181" s="98"/>
      <c r="P181" s="81" t="s">
        <v>6190</v>
      </c>
      <c r="Q181" s="98">
        <v>222</v>
      </c>
      <c r="R181" s="136" t="s">
        <v>862</v>
      </c>
    </row>
    <row r="182" spans="1:18" ht="18" customHeight="1" x14ac:dyDescent="0.15">
      <c r="A182" s="30">
        <v>7</v>
      </c>
      <c r="B182" s="31" t="s">
        <v>6213</v>
      </c>
      <c r="C182" s="31">
        <v>2</v>
      </c>
      <c r="D182" s="31" t="s">
        <v>5743</v>
      </c>
      <c r="E182" s="31">
        <v>1</v>
      </c>
      <c r="F182" s="31" t="s">
        <v>6216</v>
      </c>
      <c r="G182" s="31">
        <v>1</v>
      </c>
      <c r="H182" s="31" t="s">
        <v>5680</v>
      </c>
      <c r="I182" s="2">
        <v>1</v>
      </c>
      <c r="J182" s="69" t="s">
        <v>6217</v>
      </c>
      <c r="K182" s="98"/>
      <c r="L182" s="98"/>
      <c r="M182" s="98"/>
      <c r="N182" s="32"/>
      <c r="O182" s="98"/>
      <c r="P182" s="81" t="s">
        <v>6191</v>
      </c>
      <c r="Q182" s="98"/>
      <c r="R182" s="136" t="s">
        <v>862</v>
      </c>
    </row>
    <row r="183" spans="1:18" ht="18" customHeight="1" x14ac:dyDescent="0.15">
      <c r="A183" s="30">
        <v>7</v>
      </c>
      <c r="B183" s="31" t="s">
        <v>6213</v>
      </c>
      <c r="C183" s="31">
        <v>2</v>
      </c>
      <c r="D183" s="31" t="s">
        <v>5743</v>
      </c>
      <c r="E183" s="31">
        <v>1</v>
      </c>
      <c r="F183" s="31" t="s">
        <v>6216</v>
      </c>
      <c r="G183" s="31">
        <v>1</v>
      </c>
      <c r="H183" s="31" t="s">
        <v>5680</v>
      </c>
      <c r="I183" s="2">
        <v>1</v>
      </c>
      <c r="J183" s="69" t="s">
        <v>6217</v>
      </c>
      <c r="K183" s="98"/>
      <c r="L183" s="98"/>
      <c r="M183" s="98"/>
      <c r="N183" s="32"/>
      <c r="O183" s="98"/>
      <c r="P183" s="81" t="s">
        <v>6192</v>
      </c>
      <c r="Q183" s="98">
        <v>6903</v>
      </c>
      <c r="R183" s="136" t="s">
        <v>862</v>
      </c>
    </row>
    <row r="184" spans="1:18" ht="18" customHeight="1" x14ac:dyDescent="0.15">
      <c r="A184" s="30">
        <v>7</v>
      </c>
      <c r="B184" s="31" t="s">
        <v>6213</v>
      </c>
      <c r="C184" s="31">
        <v>2</v>
      </c>
      <c r="D184" s="31" t="s">
        <v>5743</v>
      </c>
      <c r="E184" s="31">
        <v>1</v>
      </c>
      <c r="F184" s="31" t="s">
        <v>6216</v>
      </c>
      <c r="G184" s="31">
        <v>1</v>
      </c>
      <c r="H184" s="31" t="s">
        <v>5680</v>
      </c>
      <c r="I184" s="2">
        <v>1</v>
      </c>
      <c r="J184" s="69" t="s">
        <v>6217</v>
      </c>
      <c r="K184" s="98"/>
      <c r="L184" s="98"/>
      <c r="M184" s="98"/>
      <c r="N184" s="32"/>
      <c r="O184" s="98"/>
      <c r="P184" s="81" t="s">
        <v>6191</v>
      </c>
      <c r="Q184" s="98"/>
      <c r="R184" s="136" t="s">
        <v>862</v>
      </c>
    </row>
    <row r="185" spans="1:18" customFormat="1" ht="18" customHeight="1" x14ac:dyDescent="0.15">
      <c r="A185" s="13">
        <v>7</v>
      </c>
      <c r="B185" s="14" t="s">
        <v>6213</v>
      </c>
      <c r="C185" s="19">
        <v>2</v>
      </c>
      <c r="D185" s="14" t="s">
        <v>6214</v>
      </c>
      <c r="E185" s="20">
        <v>2</v>
      </c>
      <c r="F185" s="21" t="s">
        <v>6219</v>
      </c>
      <c r="G185" s="20"/>
      <c r="H185" s="21"/>
      <c r="I185" s="20"/>
      <c r="J185" s="20"/>
      <c r="K185" s="22">
        <f>IF(C185="",SUMIFS($K186:$K$6141,$A186:$A$6141,A185,$E186:$E$6141,""),IF(E185="",SUMIFS($K186:$K$6141,$A186:$A$6141,A185,$C186:$C$6141,C185,$G186:$G$6141,""),IF(G185="",SUMIFS($K186:$K$6141,$A186:$A$6141,A185,$C186:$C$6141,C185,$E186:$E$6141,E185),0)))</f>
        <v>3926</v>
      </c>
      <c r="L185" s="22">
        <f>IF(C185="",SUMIFS($L186:$L$6141,$A186:$A$6141,A185,$E186:$E$6141,""),IF(E185="",SUMIFS($L186:$L$6141,$A186:$A$6141,A185,$C186:$C$6141,C185,$G186:$G$6141,""),IF(G185="",SUMIFS($L186:$L$6141,$A186:$A$6141,A185,$C186:$C$6141,C185,$E186:$E$6141,E185),0)))</f>
        <v>4732</v>
      </c>
      <c r="M185" s="22">
        <f>K185-L185</f>
        <v>-806</v>
      </c>
      <c r="N185" s="77"/>
      <c r="O185" s="23"/>
      <c r="P185" s="60"/>
      <c r="Q185" s="22">
        <f>IF(C185="",SUMIFS($Q$3:$Q$5688,$A$3:$A$5688,A185,$C$3:$C$5688,"&gt;0",$E$3:$E$5688,""),IF(E185="",SUMIFS($Q$3:$Q$5688,$A$3:$A$5688,A185,$C$3:$C$5688,C185,$E$3:$E$5688,"&gt;0",$G$3:$G$5688,""),IF(G185="",SUMIFS($Q$3:$Q$5688,$A$3:$A$5688,A185,$C$3:$C$5688,C185,$E$3:$E$5688,E185,$G$3:$G$5688,"&gt;0"))))</f>
        <v>3926</v>
      </c>
      <c r="R185" s="110" t="s">
        <v>862</v>
      </c>
    </row>
    <row r="186" spans="1:18" ht="18" customHeight="1" x14ac:dyDescent="0.15">
      <c r="A186" s="30">
        <v>7</v>
      </c>
      <c r="B186" s="31" t="s">
        <v>6213</v>
      </c>
      <c r="C186" s="31">
        <v>2</v>
      </c>
      <c r="D186" s="31" t="s">
        <v>5743</v>
      </c>
      <c r="E186" s="31">
        <v>2</v>
      </c>
      <c r="F186" s="31" t="s">
        <v>6220</v>
      </c>
      <c r="G186" s="32">
        <v>1</v>
      </c>
      <c r="H186" s="32" t="s">
        <v>5680</v>
      </c>
      <c r="I186" s="32"/>
      <c r="J186" s="83"/>
      <c r="K186" s="98"/>
      <c r="L186" s="98"/>
      <c r="M186" s="98"/>
      <c r="N186" s="32"/>
      <c r="O186" s="98"/>
      <c r="P186" s="81"/>
      <c r="Q186" s="98"/>
      <c r="R186" s="136" t="s">
        <v>862</v>
      </c>
    </row>
    <row r="187" spans="1:18" ht="18" customHeight="1" x14ac:dyDescent="0.15">
      <c r="A187" s="30">
        <v>7</v>
      </c>
      <c r="B187" s="31" t="s">
        <v>6213</v>
      </c>
      <c r="C187" s="31">
        <v>2</v>
      </c>
      <c r="D187" s="31" t="s">
        <v>5743</v>
      </c>
      <c r="E187" s="31">
        <v>2</v>
      </c>
      <c r="F187" s="31" t="s">
        <v>6220</v>
      </c>
      <c r="G187" s="31">
        <v>1</v>
      </c>
      <c r="H187" s="31" t="s">
        <v>5680</v>
      </c>
      <c r="I187" s="32">
        <v>1</v>
      </c>
      <c r="J187" s="83" t="s">
        <v>6221</v>
      </c>
      <c r="K187" s="98">
        <v>3926</v>
      </c>
      <c r="L187" s="98">
        <v>4732</v>
      </c>
      <c r="M187" s="98">
        <f>K187-L187</f>
        <v>-806</v>
      </c>
      <c r="N187" s="32" t="s">
        <v>6222</v>
      </c>
      <c r="O187" s="98"/>
      <c r="P187" s="81" t="s">
        <v>6130</v>
      </c>
      <c r="Q187" s="98">
        <v>2078</v>
      </c>
      <c r="R187" s="136" t="s">
        <v>862</v>
      </c>
    </row>
    <row r="188" spans="1:18" ht="18" customHeight="1" x14ac:dyDescent="0.15">
      <c r="A188" s="30">
        <v>7</v>
      </c>
      <c r="B188" s="31" t="s">
        <v>6213</v>
      </c>
      <c r="C188" s="31">
        <v>2</v>
      </c>
      <c r="D188" s="31" t="s">
        <v>5743</v>
      </c>
      <c r="E188" s="31">
        <v>2</v>
      </c>
      <c r="F188" s="31" t="s">
        <v>6220</v>
      </c>
      <c r="G188" s="31">
        <v>1</v>
      </c>
      <c r="H188" s="31" t="s">
        <v>5680</v>
      </c>
      <c r="I188" s="31">
        <v>1</v>
      </c>
      <c r="J188" s="84" t="s">
        <v>6221</v>
      </c>
      <c r="K188" s="98"/>
      <c r="L188" s="98"/>
      <c r="M188" s="98"/>
      <c r="N188" s="32" t="s">
        <v>6223</v>
      </c>
      <c r="O188" s="98">
        <v>3926328</v>
      </c>
      <c r="P188" s="81" t="s">
        <v>6131</v>
      </c>
      <c r="Q188" s="98"/>
      <c r="R188" s="136" t="s">
        <v>862</v>
      </c>
    </row>
    <row r="189" spans="1:18" ht="18" customHeight="1" x14ac:dyDescent="0.15">
      <c r="A189" s="30">
        <v>7</v>
      </c>
      <c r="B189" s="31" t="s">
        <v>6213</v>
      </c>
      <c r="C189" s="31">
        <v>2</v>
      </c>
      <c r="D189" s="31" t="s">
        <v>5743</v>
      </c>
      <c r="E189" s="31">
        <v>2</v>
      </c>
      <c r="F189" s="31" t="s">
        <v>6220</v>
      </c>
      <c r="G189" s="31">
        <v>1</v>
      </c>
      <c r="H189" s="31" t="s">
        <v>5680</v>
      </c>
      <c r="I189" s="31">
        <v>1</v>
      </c>
      <c r="J189" s="84" t="s">
        <v>6221</v>
      </c>
      <c r="K189" s="98"/>
      <c r="L189" s="98"/>
      <c r="M189" s="98"/>
      <c r="N189" s="32"/>
      <c r="O189" s="98"/>
      <c r="P189" s="81" t="s">
        <v>6133</v>
      </c>
      <c r="Q189" s="98">
        <v>1845</v>
      </c>
      <c r="R189" s="136" t="s">
        <v>862</v>
      </c>
    </row>
    <row r="190" spans="1:18" ht="18" customHeight="1" x14ac:dyDescent="0.15">
      <c r="A190" s="30">
        <v>7</v>
      </c>
      <c r="B190" s="31" t="s">
        <v>6213</v>
      </c>
      <c r="C190" s="31">
        <v>2</v>
      </c>
      <c r="D190" s="31" t="s">
        <v>5743</v>
      </c>
      <c r="E190" s="31">
        <v>2</v>
      </c>
      <c r="F190" s="31" t="s">
        <v>6220</v>
      </c>
      <c r="G190" s="31">
        <v>1</v>
      </c>
      <c r="H190" s="31" t="s">
        <v>5680</v>
      </c>
      <c r="I190" s="31">
        <v>1</v>
      </c>
      <c r="J190" s="84" t="s">
        <v>6221</v>
      </c>
      <c r="K190" s="98"/>
      <c r="L190" s="98"/>
      <c r="M190" s="98"/>
      <c r="N190" s="32"/>
      <c r="O190" s="98"/>
      <c r="P190" s="81" t="s">
        <v>5899</v>
      </c>
      <c r="Q190" s="98">
        <v>3</v>
      </c>
      <c r="R190" s="136" t="s">
        <v>862</v>
      </c>
    </row>
    <row r="191" spans="1:18" customFormat="1" ht="18" customHeight="1" x14ac:dyDescent="0.15">
      <c r="A191" s="13">
        <v>7</v>
      </c>
      <c r="B191" s="14" t="s">
        <v>6213</v>
      </c>
      <c r="C191" s="19">
        <v>2</v>
      </c>
      <c r="D191" s="14" t="s">
        <v>6214</v>
      </c>
      <c r="E191" s="20">
        <v>3</v>
      </c>
      <c r="F191" s="21" t="s">
        <v>6224</v>
      </c>
      <c r="G191" s="20"/>
      <c r="H191" s="21"/>
      <c r="I191" s="20"/>
      <c r="J191" s="20"/>
      <c r="K191" s="22">
        <f>IF(C191="",SUMIFS($K192:$K$6141,$A192:$A$6141,A191,$E192:$E$6141,""),IF(E191="",SUMIFS($K192:$K$6141,$A192:$A$6141,A191,$C192:$C$6141,C191,$G192:$G$6141,""),IF(G191="",SUMIFS($K192:$K$6141,$A192:$A$6141,A191,$C192:$C$6141,C191,$E192:$E$6141,E191),0)))</f>
        <v>12251</v>
      </c>
      <c r="L191" s="22">
        <f>IF(C191="",SUMIFS($L192:$L$6141,$A192:$A$6141,A191,$E192:$E$6141,""),IF(E191="",SUMIFS($L192:$L$6141,$A192:$A$6141,A191,$C192:$C$6141,C191,$G192:$G$6141,""),IF(G191="",SUMIFS($L192:$L$6141,$A192:$A$6141,A191,$C192:$C$6141,C191,$E192:$E$6141,E191),0)))</f>
        <v>11581</v>
      </c>
      <c r="M191" s="22">
        <f>K191-L191</f>
        <v>670</v>
      </c>
      <c r="N191" s="77"/>
      <c r="O191" s="23"/>
      <c r="P191" s="60"/>
      <c r="Q191" s="22">
        <f>IF(C191="",SUMIFS($Q$3:$Q$5688,$A$3:$A$5688,A191,$C$3:$C$5688,"&gt;0",$E$3:$E$5688,""),IF(E191="",SUMIFS($Q$3:$Q$5688,$A$3:$A$5688,A191,$C$3:$C$5688,C191,$E$3:$E$5688,"&gt;0",$G$3:$G$5688,""),IF(G191="",SUMIFS($Q$3:$Q$5688,$A$3:$A$5688,A191,$C$3:$C$5688,C191,$E$3:$E$5688,E191,$G$3:$G$5688,"&gt;0"))))</f>
        <v>12251</v>
      </c>
      <c r="R191" s="110" t="s">
        <v>862</v>
      </c>
    </row>
    <row r="192" spans="1:18" ht="18" customHeight="1" x14ac:dyDescent="0.15">
      <c r="A192" s="30">
        <v>7</v>
      </c>
      <c r="B192" s="31" t="s">
        <v>6213</v>
      </c>
      <c r="C192" s="31">
        <v>2</v>
      </c>
      <c r="D192" s="31" t="s">
        <v>5743</v>
      </c>
      <c r="E192" s="31">
        <v>3</v>
      </c>
      <c r="F192" s="31" t="s">
        <v>6225</v>
      </c>
      <c r="G192" s="32">
        <v>1</v>
      </c>
      <c r="H192" s="32" t="s">
        <v>5680</v>
      </c>
      <c r="I192" s="32"/>
      <c r="J192" s="83"/>
      <c r="K192" s="98"/>
      <c r="L192" s="98"/>
      <c r="M192" s="98"/>
      <c r="N192" s="32"/>
      <c r="O192" s="98"/>
      <c r="P192" s="81"/>
      <c r="Q192" s="98"/>
      <c r="R192" s="136" t="s">
        <v>862</v>
      </c>
    </row>
    <row r="193" spans="1:18" ht="18" customHeight="1" x14ac:dyDescent="0.15">
      <c r="A193" s="30">
        <v>7</v>
      </c>
      <c r="B193" s="31" t="s">
        <v>6213</v>
      </c>
      <c r="C193" s="31">
        <v>2</v>
      </c>
      <c r="D193" s="31" t="s">
        <v>5743</v>
      </c>
      <c r="E193" s="31">
        <v>3</v>
      </c>
      <c r="F193" s="31" t="s">
        <v>6225</v>
      </c>
      <c r="G193" s="31">
        <v>1</v>
      </c>
      <c r="H193" s="31" t="s">
        <v>5680</v>
      </c>
      <c r="I193" s="32">
        <v>1</v>
      </c>
      <c r="J193" s="83" t="s">
        <v>6226</v>
      </c>
      <c r="K193" s="98">
        <v>12251</v>
      </c>
      <c r="L193" s="98">
        <v>11581</v>
      </c>
      <c r="M193" s="98">
        <f>K193-L193</f>
        <v>670</v>
      </c>
      <c r="N193" s="32" t="s">
        <v>6227</v>
      </c>
      <c r="O193" s="98"/>
      <c r="P193" s="81" t="s">
        <v>6176</v>
      </c>
      <c r="Q193" s="98">
        <v>9036</v>
      </c>
      <c r="R193" s="136" t="s">
        <v>862</v>
      </c>
    </row>
    <row r="194" spans="1:18" ht="18" customHeight="1" x14ac:dyDescent="0.15">
      <c r="A194" s="30">
        <v>7</v>
      </c>
      <c r="B194" s="31" t="s">
        <v>6213</v>
      </c>
      <c r="C194" s="31">
        <v>2</v>
      </c>
      <c r="D194" s="31" t="s">
        <v>5743</v>
      </c>
      <c r="E194" s="31">
        <v>3</v>
      </c>
      <c r="F194" s="31" t="s">
        <v>6225</v>
      </c>
      <c r="G194" s="31">
        <v>1</v>
      </c>
      <c r="H194" s="31" t="s">
        <v>5680</v>
      </c>
      <c r="I194" s="31">
        <v>1</v>
      </c>
      <c r="J194" s="84" t="s">
        <v>6226</v>
      </c>
      <c r="K194" s="98"/>
      <c r="L194" s="98"/>
      <c r="M194" s="98"/>
      <c r="N194" s="32" t="s">
        <v>6228</v>
      </c>
      <c r="O194" s="98">
        <v>12251201</v>
      </c>
      <c r="P194" s="81" t="s">
        <v>6178</v>
      </c>
      <c r="Q194" s="98"/>
      <c r="R194" s="136" t="s">
        <v>862</v>
      </c>
    </row>
    <row r="195" spans="1:18" ht="18" customHeight="1" x14ac:dyDescent="0.15">
      <c r="A195" s="30">
        <v>7</v>
      </c>
      <c r="B195" s="31" t="s">
        <v>6213</v>
      </c>
      <c r="C195" s="31">
        <v>2</v>
      </c>
      <c r="D195" s="31" t="s">
        <v>5743</v>
      </c>
      <c r="E195" s="31">
        <v>3</v>
      </c>
      <c r="F195" s="31" t="s">
        <v>6225</v>
      </c>
      <c r="G195" s="31">
        <v>1</v>
      </c>
      <c r="H195" s="31" t="s">
        <v>5680</v>
      </c>
      <c r="I195" s="31">
        <v>1</v>
      </c>
      <c r="J195" s="84" t="s">
        <v>6226</v>
      </c>
      <c r="K195" s="98"/>
      <c r="L195" s="98"/>
      <c r="M195" s="98"/>
      <c r="N195" s="32"/>
      <c r="O195" s="98"/>
      <c r="P195" s="81" t="s">
        <v>6127</v>
      </c>
      <c r="Q195" s="98">
        <v>1779</v>
      </c>
      <c r="R195" s="136" t="s">
        <v>862</v>
      </c>
    </row>
    <row r="196" spans="1:18" ht="18" customHeight="1" x14ac:dyDescent="0.15">
      <c r="A196" s="30">
        <v>7</v>
      </c>
      <c r="B196" s="31" t="s">
        <v>6213</v>
      </c>
      <c r="C196" s="31">
        <v>2</v>
      </c>
      <c r="D196" s="31" t="s">
        <v>5743</v>
      </c>
      <c r="E196" s="31">
        <v>3</v>
      </c>
      <c r="F196" s="31" t="s">
        <v>6225</v>
      </c>
      <c r="G196" s="31">
        <v>1</v>
      </c>
      <c r="H196" s="31" t="s">
        <v>5680</v>
      </c>
      <c r="I196" s="31">
        <v>1</v>
      </c>
      <c r="J196" s="84" t="s">
        <v>6226</v>
      </c>
      <c r="K196" s="98"/>
      <c r="L196" s="98"/>
      <c r="M196" s="98"/>
      <c r="N196" s="32"/>
      <c r="O196" s="98"/>
      <c r="P196" s="81" t="s">
        <v>6211</v>
      </c>
      <c r="Q196" s="98">
        <v>146</v>
      </c>
      <c r="R196" s="136" t="s">
        <v>862</v>
      </c>
    </row>
    <row r="197" spans="1:18" ht="18" customHeight="1" x14ac:dyDescent="0.15">
      <c r="A197" s="30">
        <v>7</v>
      </c>
      <c r="B197" s="31" t="s">
        <v>6213</v>
      </c>
      <c r="C197" s="31">
        <v>2</v>
      </c>
      <c r="D197" s="31" t="s">
        <v>5743</v>
      </c>
      <c r="E197" s="31">
        <v>3</v>
      </c>
      <c r="F197" s="31" t="s">
        <v>6225</v>
      </c>
      <c r="G197" s="31">
        <v>1</v>
      </c>
      <c r="H197" s="31" t="s">
        <v>5680</v>
      </c>
      <c r="I197" s="31">
        <v>1</v>
      </c>
      <c r="J197" s="84" t="s">
        <v>6226</v>
      </c>
      <c r="K197" s="98"/>
      <c r="L197" s="98"/>
      <c r="M197" s="98"/>
      <c r="N197" s="32"/>
      <c r="O197" s="98"/>
      <c r="P197" s="81" t="s">
        <v>6212</v>
      </c>
      <c r="Q197" s="98"/>
      <c r="R197" s="136" t="s">
        <v>862</v>
      </c>
    </row>
    <row r="198" spans="1:18" ht="18" customHeight="1" x14ac:dyDescent="0.15">
      <c r="A198" s="30">
        <v>7</v>
      </c>
      <c r="B198" s="31" t="s">
        <v>6213</v>
      </c>
      <c r="C198" s="31">
        <v>2</v>
      </c>
      <c r="D198" s="31" t="s">
        <v>5743</v>
      </c>
      <c r="E198" s="31">
        <v>3</v>
      </c>
      <c r="F198" s="31" t="s">
        <v>6225</v>
      </c>
      <c r="G198" s="31">
        <v>1</v>
      </c>
      <c r="H198" s="31" t="s">
        <v>5680</v>
      </c>
      <c r="I198" s="31">
        <v>1</v>
      </c>
      <c r="J198" s="84" t="s">
        <v>6226</v>
      </c>
      <c r="K198" s="98"/>
      <c r="L198" s="98"/>
      <c r="M198" s="98"/>
      <c r="N198" s="32"/>
      <c r="O198" s="98"/>
      <c r="P198" s="81" t="s">
        <v>6181</v>
      </c>
      <c r="Q198" s="98">
        <v>236</v>
      </c>
      <c r="R198" s="136" t="s">
        <v>862</v>
      </c>
    </row>
    <row r="199" spans="1:18" ht="18" customHeight="1" x14ac:dyDescent="0.15">
      <c r="A199" s="30">
        <v>7</v>
      </c>
      <c r="B199" s="31" t="s">
        <v>6213</v>
      </c>
      <c r="C199" s="31">
        <v>2</v>
      </c>
      <c r="D199" s="31" t="s">
        <v>5743</v>
      </c>
      <c r="E199" s="31">
        <v>3</v>
      </c>
      <c r="F199" s="31" t="s">
        <v>6225</v>
      </c>
      <c r="G199" s="31">
        <v>1</v>
      </c>
      <c r="H199" s="31" t="s">
        <v>5680</v>
      </c>
      <c r="I199" s="31">
        <v>1</v>
      </c>
      <c r="J199" s="84" t="s">
        <v>6226</v>
      </c>
      <c r="K199" s="98"/>
      <c r="L199" s="98"/>
      <c r="M199" s="98"/>
      <c r="N199" s="32"/>
      <c r="O199" s="98"/>
      <c r="P199" s="81" t="s">
        <v>6182</v>
      </c>
      <c r="Q199" s="98">
        <v>840</v>
      </c>
      <c r="R199" s="136" t="s">
        <v>862</v>
      </c>
    </row>
    <row r="200" spans="1:18" ht="18" customHeight="1" x14ac:dyDescent="0.15">
      <c r="A200" s="30">
        <v>7</v>
      </c>
      <c r="B200" s="31" t="s">
        <v>6213</v>
      </c>
      <c r="C200" s="31">
        <v>2</v>
      </c>
      <c r="D200" s="31" t="s">
        <v>5743</v>
      </c>
      <c r="E200" s="31">
        <v>3</v>
      </c>
      <c r="F200" s="31" t="s">
        <v>6225</v>
      </c>
      <c r="G200" s="31">
        <v>1</v>
      </c>
      <c r="H200" s="31" t="s">
        <v>5680</v>
      </c>
      <c r="I200" s="31">
        <v>1</v>
      </c>
      <c r="J200" s="84" t="s">
        <v>6226</v>
      </c>
      <c r="K200" s="98"/>
      <c r="L200" s="98"/>
      <c r="M200" s="98"/>
      <c r="N200" s="32"/>
      <c r="O200" s="98"/>
      <c r="P200" s="81" t="s">
        <v>6183</v>
      </c>
      <c r="Q200" s="98">
        <v>214</v>
      </c>
      <c r="R200" s="136" t="s">
        <v>862</v>
      </c>
    </row>
    <row r="201" spans="1:18" customFormat="1" ht="18" customHeight="1" x14ac:dyDescent="0.15">
      <c r="A201" s="13">
        <v>7</v>
      </c>
      <c r="B201" s="14" t="s">
        <v>6213</v>
      </c>
      <c r="C201" s="19">
        <v>2</v>
      </c>
      <c r="D201" s="14" t="s">
        <v>6214</v>
      </c>
      <c r="E201" s="20">
        <v>4</v>
      </c>
      <c r="F201" s="21" t="s">
        <v>6229</v>
      </c>
      <c r="G201" s="20"/>
      <c r="H201" s="21"/>
      <c r="I201" s="20"/>
      <c r="J201" s="20"/>
      <c r="K201" s="22">
        <f>IF(C201="",SUMIFS($K202:$K$6141,$A202:$A$6141,A201,$E202:$E$6141,""),IF(E201="",SUMIFS($K202:$K$6141,$A202:$A$6141,A201,$C202:$C$6141,C201,$G202:$G$6141,""),IF(G201="",SUMIFS($K202:$K$6141,$A202:$A$6141,A201,$C202:$C$6141,C201,$E202:$E$6141,E201),0)))</f>
        <v>26099</v>
      </c>
      <c r="L201" s="22">
        <f>IF(C201="",SUMIFS($L202:$L$6141,$A202:$A$6141,A201,$E202:$E$6141,""),IF(E201="",SUMIFS($L202:$L$6141,$A202:$A$6141,A201,$C202:$C$6141,C201,$G202:$G$6141,""),IF(G201="",SUMIFS($L202:$L$6141,$A202:$A$6141,A201,$C202:$C$6141,C201,$E202:$E$6141,E201),0)))</f>
        <v>28054</v>
      </c>
      <c r="M201" s="22">
        <f>K201-L201</f>
        <v>-1955</v>
      </c>
      <c r="N201" s="77"/>
      <c r="O201" s="23"/>
      <c r="P201" s="60"/>
      <c r="Q201" s="22">
        <f>IF(C201="",SUMIFS($Q$3:$Q$5688,$A$3:$A$5688,A201,$C$3:$C$5688,"&gt;0",$E$3:$E$5688,""),IF(E201="",SUMIFS($Q$3:$Q$5688,$A$3:$A$5688,A201,$C$3:$C$5688,C201,$E$3:$E$5688,"&gt;0",$G$3:$G$5688,""),IF(G201="",SUMIFS($Q$3:$Q$5688,$A$3:$A$5688,A201,$C$3:$C$5688,C201,$E$3:$E$5688,E201,$G$3:$G$5688,"&gt;0"))))</f>
        <v>26099</v>
      </c>
      <c r="R201" s="110" t="s">
        <v>862</v>
      </c>
    </row>
    <row r="202" spans="1:18" ht="18" customHeight="1" x14ac:dyDescent="0.15">
      <c r="A202" s="30">
        <v>7</v>
      </c>
      <c r="B202" s="31" t="s">
        <v>6213</v>
      </c>
      <c r="C202" s="31">
        <v>2</v>
      </c>
      <c r="D202" s="31" t="s">
        <v>5743</v>
      </c>
      <c r="E202" s="31">
        <v>4</v>
      </c>
      <c r="F202" s="31" t="s">
        <v>5760</v>
      </c>
      <c r="G202" s="32">
        <v>1</v>
      </c>
      <c r="H202" s="32" t="s">
        <v>6230</v>
      </c>
      <c r="I202" s="32"/>
      <c r="J202" s="83"/>
      <c r="K202" s="98"/>
      <c r="L202" s="98"/>
      <c r="M202" s="98"/>
      <c r="N202" s="32"/>
      <c r="O202" s="98"/>
      <c r="P202" s="81"/>
      <c r="Q202" s="98"/>
      <c r="R202" s="136" t="s">
        <v>862</v>
      </c>
    </row>
    <row r="203" spans="1:18" ht="18" customHeight="1" x14ac:dyDescent="0.15">
      <c r="A203" s="30">
        <v>7</v>
      </c>
      <c r="B203" s="31" t="s">
        <v>6213</v>
      </c>
      <c r="C203" s="31">
        <v>2</v>
      </c>
      <c r="D203" s="31" t="s">
        <v>5743</v>
      </c>
      <c r="E203" s="31">
        <v>4</v>
      </c>
      <c r="F203" s="31" t="s">
        <v>5760</v>
      </c>
      <c r="G203" s="31">
        <v>1</v>
      </c>
      <c r="H203" s="31" t="s">
        <v>6230</v>
      </c>
      <c r="I203" s="32">
        <v>1</v>
      </c>
      <c r="J203" s="83" t="s">
        <v>5749</v>
      </c>
      <c r="K203" s="98">
        <v>7506</v>
      </c>
      <c r="L203" s="98">
        <v>7589</v>
      </c>
      <c r="M203" s="98">
        <f>K203-L203</f>
        <v>-83</v>
      </c>
      <c r="N203" s="32" t="s">
        <v>6231</v>
      </c>
      <c r="O203" s="98"/>
      <c r="P203" s="81" t="s">
        <v>6176</v>
      </c>
      <c r="Q203" s="98">
        <v>7506</v>
      </c>
      <c r="R203" s="136" t="s">
        <v>862</v>
      </c>
    </row>
    <row r="204" spans="1:18" ht="18" customHeight="1" x14ac:dyDescent="0.15">
      <c r="A204" s="30">
        <v>7</v>
      </c>
      <c r="B204" s="31" t="s">
        <v>6213</v>
      </c>
      <c r="C204" s="31">
        <v>2</v>
      </c>
      <c r="D204" s="31" t="s">
        <v>5743</v>
      </c>
      <c r="E204" s="31">
        <v>4</v>
      </c>
      <c r="F204" s="31" t="s">
        <v>5760</v>
      </c>
      <c r="G204" s="31">
        <v>1</v>
      </c>
      <c r="H204" s="31" t="s">
        <v>6230</v>
      </c>
      <c r="I204" s="31">
        <v>1</v>
      </c>
      <c r="J204" s="84" t="s">
        <v>5749</v>
      </c>
      <c r="K204" s="98"/>
      <c r="L204" s="98"/>
      <c r="M204" s="98"/>
      <c r="N204" s="32" t="s">
        <v>6232</v>
      </c>
      <c r="O204" s="98"/>
      <c r="P204" s="81" t="s">
        <v>6178</v>
      </c>
      <c r="Q204" s="98"/>
      <c r="R204" s="136" t="s">
        <v>862</v>
      </c>
    </row>
    <row r="205" spans="1:18" ht="18" customHeight="1" x14ac:dyDescent="0.15">
      <c r="A205" s="30">
        <v>7</v>
      </c>
      <c r="B205" s="31" t="s">
        <v>6213</v>
      </c>
      <c r="C205" s="31">
        <v>2</v>
      </c>
      <c r="D205" s="31" t="s">
        <v>5743</v>
      </c>
      <c r="E205" s="31">
        <v>4</v>
      </c>
      <c r="F205" s="31" t="s">
        <v>5760</v>
      </c>
      <c r="G205" s="31">
        <v>1</v>
      </c>
      <c r="H205" s="31" t="s">
        <v>6230</v>
      </c>
      <c r="I205" s="31">
        <v>1</v>
      </c>
      <c r="J205" s="84" t="s">
        <v>5749</v>
      </c>
      <c r="K205" s="98"/>
      <c r="L205" s="98"/>
      <c r="M205" s="98"/>
      <c r="N205" s="32" t="s">
        <v>6233</v>
      </c>
      <c r="O205" s="98"/>
      <c r="P205" s="81"/>
      <c r="Q205" s="98"/>
      <c r="R205" s="136" t="s">
        <v>862</v>
      </c>
    </row>
    <row r="206" spans="1:18" ht="18" customHeight="1" x14ac:dyDescent="0.15">
      <c r="A206" s="30">
        <v>7</v>
      </c>
      <c r="B206" s="31" t="s">
        <v>6213</v>
      </c>
      <c r="C206" s="31">
        <v>2</v>
      </c>
      <c r="D206" s="31" t="s">
        <v>5743</v>
      </c>
      <c r="E206" s="31">
        <v>4</v>
      </c>
      <c r="F206" s="31" t="s">
        <v>5760</v>
      </c>
      <c r="G206" s="31">
        <v>1</v>
      </c>
      <c r="H206" s="31" t="s">
        <v>6230</v>
      </c>
      <c r="I206" s="31">
        <v>1</v>
      </c>
      <c r="J206" s="84" t="s">
        <v>5749</v>
      </c>
      <c r="K206" s="98"/>
      <c r="L206" s="98"/>
      <c r="M206" s="98"/>
      <c r="N206" s="32" t="s">
        <v>6234</v>
      </c>
      <c r="O206" s="98">
        <v>7506373</v>
      </c>
      <c r="P206" s="81"/>
      <c r="Q206" s="98"/>
      <c r="R206" s="136" t="s">
        <v>862</v>
      </c>
    </row>
    <row r="207" spans="1:18" ht="18" customHeight="1" x14ac:dyDescent="0.15">
      <c r="A207" s="30">
        <v>7</v>
      </c>
      <c r="B207" s="31" t="s">
        <v>6213</v>
      </c>
      <c r="C207" s="31">
        <v>2</v>
      </c>
      <c r="D207" s="31" t="s">
        <v>5743</v>
      </c>
      <c r="E207" s="31">
        <v>4</v>
      </c>
      <c r="F207" s="31" t="s">
        <v>5760</v>
      </c>
      <c r="G207" s="32">
        <v>2</v>
      </c>
      <c r="H207" s="32" t="s">
        <v>6052</v>
      </c>
      <c r="I207" s="32"/>
      <c r="J207" s="83"/>
      <c r="K207" s="98"/>
      <c r="L207" s="98"/>
      <c r="M207" s="98"/>
      <c r="N207" s="32"/>
      <c r="O207" s="98"/>
      <c r="P207" s="81"/>
      <c r="Q207" s="98"/>
      <c r="R207" s="136" t="s">
        <v>862</v>
      </c>
    </row>
    <row r="208" spans="1:18" ht="18" customHeight="1" x14ac:dyDescent="0.15">
      <c r="A208" s="30">
        <v>7</v>
      </c>
      <c r="B208" s="31" t="s">
        <v>6213</v>
      </c>
      <c r="C208" s="31">
        <v>2</v>
      </c>
      <c r="D208" s="31" t="s">
        <v>5743</v>
      </c>
      <c r="E208" s="31">
        <v>4</v>
      </c>
      <c r="F208" s="31" t="s">
        <v>5760</v>
      </c>
      <c r="G208" s="31">
        <v>2</v>
      </c>
      <c r="H208" s="31" t="s">
        <v>6052</v>
      </c>
      <c r="I208" s="32">
        <v>1</v>
      </c>
      <c r="J208" s="83" t="s">
        <v>6235</v>
      </c>
      <c r="K208" s="98">
        <v>16839</v>
      </c>
      <c r="L208" s="98">
        <v>18673</v>
      </c>
      <c r="M208" s="98">
        <f>K208-L208</f>
        <v>-1834</v>
      </c>
      <c r="N208" s="32" t="s">
        <v>6236</v>
      </c>
      <c r="O208" s="98">
        <v>16839000</v>
      </c>
      <c r="P208" s="81" t="s">
        <v>9</v>
      </c>
      <c r="Q208" s="98">
        <v>3754</v>
      </c>
      <c r="R208" s="136" t="s">
        <v>862</v>
      </c>
    </row>
    <row r="209" spans="1:18" ht="18" customHeight="1" x14ac:dyDescent="0.15">
      <c r="A209" s="30">
        <v>7</v>
      </c>
      <c r="B209" s="31" t="s">
        <v>6213</v>
      </c>
      <c r="C209" s="31">
        <v>2</v>
      </c>
      <c r="D209" s="31" t="s">
        <v>5743</v>
      </c>
      <c r="E209" s="31">
        <v>4</v>
      </c>
      <c r="F209" s="31" t="s">
        <v>5760</v>
      </c>
      <c r="G209" s="31">
        <v>2</v>
      </c>
      <c r="H209" s="31" t="s">
        <v>6052</v>
      </c>
      <c r="I209" s="31">
        <v>1</v>
      </c>
      <c r="J209" s="84" t="s">
        <v>6235</v>
      </c>
      <c r="K209" s="98"/>
      <c r="L209" s="98"/>
      <c r="M209" s="98"/>
      <c r="N209" s="32"/>
      <c r="O209" s="98"/>
      <c r="P209" s="81" t="s">
        <v>618</v>
      </c>
      <c r="Q209" s="98">
        <v>1806</v>
      </c>
      <c r="R209" s="136" t="s">
        <v>862</v>
      </c>
    </row>
    <row r="210" spans="1:18" ht="18" customHeight="1" x14ac:dyDescent="0.15">
      <c r="A210" s="30">
        <v>7</v>
      </c>
      <c r="B210" s="31" t="s">
        <v>6213</v>
      </c>
      <c r="C210" s="31">
        <v>2</v>
      </c>
      <c r="D210" s="31" t="s">
        <v>5743</v>
      </c>
      <c r="E210" s="31">
        <v>4</v>
      </c>
      <c r="F210" s="31" t="s">
        <v>5760</v>
      </c>
      <c r="G210" s="31">
        <v>2</v>
      </c>
      <c r="H210" s="31" t="s">
        <v>6052</v>
      </c>
      <c r="I210" s="2">
        <v>1</v>
      </c>
      <c r="J210" s="69" t="s">
        <v>6235</v>
      </c>
      <c r="K210" s="98"/>
      <c r="L210" s="98"/>
      <c r="M210" s="98"/>
      <c r="N210" s="32"/>
      <c r="O210" s="98"/>
      <c r="P210" s="81" t="s">
        <v>6237</v>
      </c>
      <c r="Q210" s="98">
        <v>3460</v>
      </c>
      <c r="R210" s="136" t="s">
        <v>862</v>
      </c>
    </row>
    <row r="211" spans="1:18" ht="18" customHeight="1" x14ac:dyDescent="0.15">
      <c r="A211" s="30">
        <v>7</v>
      </c>
      <c r="B211" s="31" t="s">
        <v>6213</v>
      </c>
      <c r="C211" s="31">
        <v>2</v>
      </c>
      <c r="D211" s="31" t="s">
        <v>5743</v>
      </c>
      <c r="E211" s="31">
        <v>4</v>
      </c>
      <c r="F211" s="31" t="s">
        <v>5760</v>
      </c>
      <c r="G211" s="31">
        <v>2</v>
      </c>
      <c r="H211" s="31" t="s">
        <v>6052</v>
      </c>
      <c r="I211" s="2">
        <v>1</v>
      </c>
      <c r="J211" s="69" t="s">
        <v>6235</v>
      </c>
      <c r="K211" s="98"/>
      <c r="L211" s="98"/>
      <c r="M211" s="98"/>
      <c r="N211" s="32"/>
      <c r="O211" s="98"/>
      <c r="P211" s="81" t="s">
        <v>6238</v>
      </c>
      <c r="Q211" s="98">
        <v>6694</v>
      </c>
      <c r="R211" s="136" t="s">
        <v>862</v>
      </c>
    </row>
    <row r="212" spans="1:18" ht="18" customHeight="1" x14ac:dyDescent="0.15">
      <c r="A212" s="30">
        <v>7</v>
      </c>
      <c r="B212" s="31" t="s">
        <v>6213</v>
      </c>
      <c r="C212" s="31">
        <v>2</v>
      </c>
      <c r="D212" s="31" t="s">
        <v>5743</v>
      </c>
      <c r="E212" s="31">
        <v>4</v>
      </c>
      <c r="F212" s="31" t="s">
        <v>5760</v>
      </c>
      <c r="G212" s="31">
        <v>2</v>
      </c>
      <c r="H212" s="31" t="s">
        <v>6052</v>
      </c>
      <c r="I212" s="2">
        <v>1</v>
      </c>
      <c r="J212" s="69" t="s">
        <v>6235</v>
      </c>
      <c r="K212" s="98"/>
      <c r="L212" s="98"/>
      <c r="M212" s="98"/>
      <c r="N212" s="32"/>
      <c r="O212" s="98"/>
      <c r="P212" s="81" t="s">
        <v>6239</v>
      </c>
      <c r="Q212" s="98">
        <v>21</v>
      </c>
      <c r="R212" s="136" t="s">
        <v>862</v>
      </c>
    </row>
    <row r="213" spans="1:18" ht="18" customHeight="1" x14ac:dyDescent="0.15">
      <c r="A213" s="30">
        <v>7</v>
      </c>
      <c r="B213" s="31" t="s">
        <v>6213</v>
      </c>
      <c r="C213" s="31">
        <v>2</v>
      </c>
      <c r="D213" s="31" t="s">
        <v>5743</v>
      </c>
      <c r="E213" s="31">
        <v>4</v>
      </c>
      <c r="F213" s="31" t="s">
        <v>5760</v>
      </c>
      <c r="G213" s="31">
        <v>2</v>
      </c>
      <c r="H213" s="31" t="s">
        <v>6052</v>
      </c>
      <c r="I213" s="2">
        <v>1</v>
      </c>
      <c r="J213" s="69" t="s">
        <v>6235</v>
      </c>
      <c r="K213" s="98"/>
      <c r="L213" s="98"/>
      <c r="M213" s="98"/>
      <c r="N213" s="32"/>
      <c r="O213" s="98"/>
      <c r="P213" s="81" t="s">
        <v>6240</v>
      </c>
      <c r="Q213" s="98">
        <v>100</v>
      </c>
      <c r="R213" s="136" t="s">
        <v>862</v>
      </c>
    </row>
    <row r="214" spans="1:18" ht="18" customHeight="1" x14ac:dyDescent="0.15">
      <c r="A214" s="30">
        <v>7</v>
      </c>
      <c r="B214" s="31" t="s">
        <v>6213</v>
      </c>
      <c r="C214" s="31">
        <v>2</v>
      </c>
      <c r="D214" s="31" t="s">
        <v>5743</v>
      </c>
      <c r="E214" s="31">
        <v>4</v>
      </c>
      <c r="F214" s="31" t="s">
        <v>5760</v>
      </c>
      <c r="G214" s="31">
        <v>2</v>
      </c>
      <c r="H214" s="31" t="s">
        <v>6052</v>
      </c>
      <c r="I214" s="2">
        <v>1</v>
      </c>
      <c r="J214" s="69" t="s">
        <v>6235</v>
      </c>
      <c r="K214" s="98"/>
      <c r="L214" s="98"/>
      <c r="M214" s="98"/>
      <c r="N214" s="32"/>
      <c r="O214" s="98"/>
      <c r="P214" s="81" t="s">
        <v>6009</v>
      </c>
      <c r="Q214" s="98">
        <v>3</v>
      </c>
      <c r="R214" s="136" t="s">
        <v>862</v>
      </c>
    </row>
    <row r="215" spans="1:18" ht="18" customHeight="1" x14ac:dyDescent="0.15">
      <c r="A215" s="30">
        <v>7</v>
      </c>
      <c r="B215" s="31" t="s">
        <v>6213</v>
      </c>
      <c r="C215" s="31">
        <v>2</v>
      </c>
      <c r="D215" s="31" t="s">
        <v>5743</v>
      </c>
      <c r="E215" s="31">
        <v>4</v>
      </c>
      <c r="F215" s="31" t="s">
        <v>5760</v>
      </c>
      <c r="G215" s="31">
        <v>2</v>
      </c>
      <c r="H215" s="31" t="s">
        <v>6052</v>
      </c>
      <c r="I215" s="2">
        <v>1</v>
      </c>
      <c r="J215" s="69" t="s">
        <v>6235</v>
      </c>
      <c r="K215" s="98"/>
      <c r="L215" s="98"/>
      <c r="M215" s="98"/>
      <c r="N215" s="32"/>
      <c r="O215" s="98"/>
      <c r="P215" s="81" t="s">
        <v>616</v>
      </c>
      <c r="Q215" s="98">
        <v>1</v>
      </c>
      <c r="R215" s="136" t="s">
        <v>862</v>
      </c>
    </row>
    <row r="216" spans="1:18" ht="18" customHeight="1" x14ac:dyDescent="0.15">
      <c r="A216" s="30">
        <v>7</v>
      </c>
      <c r="B216" s="31" t="s">
        <v>6213</v>
      </c>
      <c r="C216" s="31">
        <v>2</v>
      </c>
      <c r="D216" s="31" t="s">
        <v>5743</v>
      </c>
      <c r="E216" s="31">
        <v>4</v>
      </c>
      <c r="F216" s="31" t="s">
        <v>5760</v>
      </c>
      <c r="G216" s="31">
        <v>2</v>
      </c>
      <c r="H216" s="31" t="s">
        <v>6052</v>
      </c>
      <c r="I216" s="2">
        <v>1</v>
      </c>
      <c r="J216" s="69" t="s">
        <v>6235</v>
      </c>
      <c r="K216" s="98"/>
      <c r="L216" s="98"/>
      <c r="M216" s="98"/>
      <c r="N216" s="32"/>
      <c r="O216" s="98"/>
      <c r="P216" s="81" t="s">
        <v>13</v>
      </c>
      <c r="Q216" s="98">
        <v>1000</v>
      </c>
      <c r="R216" s="136" t="s">
        <v>862</v>
      </c>
    </row>
    <row r="217" spans="1:18" ht="18" customHeight="1" x14ac:dyDescent="0.15">
      <c r="A217" s="30">
        <v>7</v>
      </c>
      <c r="B217" s="31" t="s">
        <v>6213</v>
      </c>
      <c r="C217" s="31">
        <v>2</v>
      </c>
      <c r="D217" s="31" t="s">
        <v>5743</v>
      </c>
      <c r="E217" s="31">
        <v>4</v>
      </c>
      <c r="F217" s="31" t="s">
        <v>5760</v>
      </c>
      <c r="G217" s="32">
        <v>3</v>
      </c>
      <c r="H217" s="32" t="s">
        <v>6241</v>
      </c>
      <c r="I217" s="32"/>
      <c r="J217" s="83"/>
      <c r="K217" s="98"/>
      <c r="L217" s="98"/>
      <c r="M217" s="98"/>
      <c r="N217" s="32"/>
      <c r="O217" s="98"/>
      <c r="P217" s="81"/>
      <c r="Q217" s="98"/>
      <c r="R217" s="136" t="s">
        <v>862</v>
      </c>
    </row>
    <row r="218" spans="1:18" ht="18" customHeight="1" x14ac:dyDescent="0.15">
      <c r="A218" s="30">
        <v>7</v>
      </c>
      <c r="B218" s="31" t="s">
        <v>6213</v>
      </c>
      <c r="C218" s="31">
        <v>2</v>
      </c>
      <c r="D218" s="31" t="s">
        <v>5743</v>
      </c>
      <c r="E218" s="31">
        <v>4</v>
      </c>
      <c r="F218" s="31" t="s">
        <v>5760</v>
      </c>
      <c r="G218" s="31">
        <v>3</v>
      </c>
      <c r="H218" s="31" t="s">
        <v>6241</v>
      </c>
      <c r="I218" s="32">
        <v>1</v>
      </c>
      <c r="J218" s="83" t="s">
        <v>6242</v>
      </c>
      <c r="K218" s="98">
        <v>1754</v>
      </c>
      <c r="L218" s="98">
        <v>1792</v>
      </c>
      <c r="M218" s="98">
        <f>K218-L218</f>
        <v>-38</v>
      </c>
      <c r="N218" s="32" t="s">
        <v>6243</v>
      </c>
      <c r="O218" s="98">
        <v>1754140</v>
      </c>
      <c r="P218" s="81" t="s">
        <v>6143</v>
      </c>
      <c r="Q218" s="98">
        <v>299</v>
      </c>
      <c r="R218" s="136" t="s">
        <v>862</v>
      </c>
    </row>
    <row r="219" spans="1:18" ht="18" customHeight="1" x14ac:dyDescent="0.15">
      <c r="A219" s="30">
        <v>7</v>
      </c>
      <c r="B219" s="31" t="s">
        <v>6213</v>
      </c>
      <c r="C219" s="31">
        <v>2</v>
      </c>
      <c r="D219" s="31" t="s">
        <v>5743</v>
      </c>
      <c r="E219" s="31">
        <v>4</v>
      </c>
      <c r="F219" s="31" t="s">
        <v>5760</v>
      </c>
      <c r="G219" s="31">
        <v>3</v>
      </c>
      <c r="H219" s="31" t="s">
        <v>6241</v>
      </c>
      <c r="I219" s="31">
        <v>1</v>
      </c>
      <c r="J219" s="84" t="s">
        <v>6242</v>
      </c>
      <c r="K219" s="98"/>
      <c r="L219" s="98"/>
      <c r="M219" s="98"/>
      <c r="N219" s="32"/>
      <c r="O219" s="98"/>
      <c r="P219" s="81" t="s">
        <v>6145</v>
      </c>
      <c r="Q219" s="98">
        <v>296</v>
      </c>
      <c r="R219" s="136" t="s">
        <v>862</v>
      </c>
    </row>
    <row r="220" spans="1:18" ht="18" customHeight="1" x14ac:dyDescent="0.15">
      <c r="A220" s="30">
        <v>7</v>
      </c>
      <c r="B220" s="31" t="s">
        <v>6213</v>
      </c>
      <c r="C220" s="31">
        <v>2</v>
      </c>
      <c r="D220" s="31" t="s">
        <v>5743</v>
      </c>
      <c r="E220" s="31">
        <v>4</v>
      </c>
      <c r="F220" s="31" t="s">
        <v>5760</v>
      </c>
      <c r="G220" s="31">
        <v>3</v>
      </c>
      <c r="H220" s="31" t="s">
        <v>6241</v>
      </c>
      <c r="I220" s="31">
        <v>1</v>
      </c>
      <c r="J220" s="84" t="s">
        <v>6242</v>
      </c>
      <c r="K220" s="98"/>
      <c r="L220" s="98"/>
      <c r="M220" s="98"/>
      <c r="N220" s="32"/>
      <c r="O220" s="98"/>
      <c r="P220" s="81" t="s">
        <v>6146</v>
      </c>
      <c r="Q220" s="98"/>
      <c r="R220" s="136" t="s">
        <v>862</v>
      </c>
    </row>
    <row r="221" spans="1:18" ht="18" customHeight="1" x14ac:dyDescent="0.15">
      <c r="A221" s="30">
        <v>7</v>
      </c>
      <c r="B221" s="31" t="s">
        <v>6213</v>
      </c>
      <c r="C221" s="31">
        <v>2</v>
      </c>
      <c r="D221" s="31" t="s">
        <v>5743</v>
      </c>
      <c r="E221" s="31">
        <v>4</v>
      </c>
      <c r="F221" s="31" t="s">
        <v>5760</v>
      </c>
      <c r="G221" s="31">
        <v>3</v>
      </c>
      <c r="H221" s="31" t="s">
        <v>6241</v>
      </c>
      <c r="I221" s="31">
        <v>1</v>
      </c>
      <c r="J221" s="84" t="s">
        <v>6242</v>
      </c>
      <c r="K221" s="98"/>
      <c r="L221" s="98"/>
      <c r="M221" s="98"/>
      <c r="N221" s="32"/>
      <c r="O221" s="98"/>
      <c r="P221" s="81" t="s">
        <v>6147</v>
      </c>
      <c r="Q221" s="98">
        <v>865</v>
      </c>
      <c r="R221" s="136" t="s">
        <v>862</v>
      </c>
    </row>
    <row r="222" spans="1:18" ht="18" customHeight="1" x14ac:dyDescent="0.15">
      <c r="A222" s="30">
        <v>7</v>
      </c>
      <c r="B222" s="31" t="s">
        <v>6213</v>
      </c>
      <c r="C222" s="31">
        <v>2</v>
      </c>
      <c r="D222" s="31" t="s">
        <v>5743</v>
      </c>
      <c r="E222" s="31">
        <v>4</v>
      </c>
      <c r="F222" s="31" t="s">
        <v>5760</v>
      </c>
      <c r="G222" s="31">
        <v>3</v>
      </c>
      <c r="H222" s="31" t="s">
        <v>6241</v>
      </c>
      <c r="I222" s="31">
        <v>1</v>
      </c>
      <c r="J222" s="84" t="s">
        <v>6242</v>
      </c>
      <c r="K222" s="98"/>
      <c r="L222" s="98"/>
      <c r="M222" s="98"/>
      <c r="N222" s="32"/>
      <c r="O222" s="98"/>
      <c r="P222" s="81" t="s">
        <v>6148</v>
      </c>
      <c r="Q222" s="98">
        <v>2</v>
      </c>
      <c r="R222" s="136" t="s">
        <v>862</v>
      </c>
    </row>
    <row r="223" spans="1:18" ht="18" customHeight="1" x14ac:dyDescent="0.15">
      <c r="A223" s="30">
        <v>7</v>
      </c>
      <c r="B223" s="31" t="s">
        <v>6213</v>
      </c>
      <c r="C223" s="31">
        <v>2</v>
      </c>
      <c r="D223" s="31" t="s">
        <v>5743</v>
      </c>
      <c r="E223" s="31">
        <v>4</v>
      </c>
      <c r="F223" s="31" t="s">
        <v>5760</v>
      </c>
      <c r="G223" s="31">
        <v>3</v>
      </c>
      <c r="H223" s="31" t="s">
        <v>6241</v>
      </c>
      <c r="I223" s="31">
        <v>1</v>
      </c>
      <c r="J223" s="84" t="s">
        <v>6242</v>
      </c>
      <c r="K223" s="98"/>
      <c r="L223" s="98"/>
      <c r="M223" s="98"/>
      <c r="N223" s="32"/>
      <c r="O223" s="98"/>
      <c r="P223" s="81" t="s">
        <v>6149</v>
      </c>
      <c r="Q223" s="98">
        <v>4</v>
      </c>
      <c r="R223" s="136" t="s">
        <v>862</v>
      </c>
    </row>
    <row r="224" spans="1:18" ht="18" customHeight="1" x14ac:dyDescent="0.15">
      <c r="A224" s="30">
        <v>7</v>
      </c>
      <c r="B224" s="31" t="s">
        <v>6213</v>
      </c>
      <c r="C224" s="31">
        <v>2</v>
      </c>
      <c r="D224" s="31" t="s">
        <v>5743</v>
      </c>
      <c r="E224" s="31">
        <v>4</v>
      </c>
      <c r="F224" s="31" t="s">
        <v>5760</v>
      </c>
      <c r="G224" s="31">
        <v>3</v>
      </c>
      <c r="H224" s="31" t="s">
        <v>6241</v>
      </c>
      <c r="I224" s="31">
        <v>1</v>
      </c>
      <c r="J224" s="84" t="s">
        <v>6242</v>
      </c>
      <c r="K224" s="98"/>
      <c r="L224" s="98"/>
      <c r="M224" s="98"/>
      <c r="N224" s="32"/>
      <c r="O224" s="98"/>
      <c r="P224" s="81" t="s">
        <v>6150</v>
      </c>
      <c r="Q224" s="98">
        <v>85</v>
      </c>
      <c r="R224" s="136" t="s">
        <v>862</v>
      </c>
    </row>
    <row r="225" spans="1:18" ht="18" customHeight="1" x14ac:dyDescent="0.15">
      <c r="A225" s="30">
        <v>7</v>
      </c>
      <c r="B225" s="31" t="s">
        <v>6213</v>
      </c>
      <c r="C225" s="31">
        <v>2</v>
      </c>
      <c r="D225" s="31" t="s">
        <v>5743</v>
      </c>
      <c r="E225" s="31">
        <v>4</v>
      </c>
      <c r="F225" s="31" t="s">
        <v>5760</v>
      </c>
      <c r="G225" s="31">
        <v>3</v>
      </c>
      <c r="H225" s="31" t="s">
        <v>6241</v>
      </c>
      <c r="I225" s="31">
        <v>1</v>
      </c>
      <c r="J225" s="84" t="s">
        <v>6242</v>
      </c>
      <c r="K225" s="98"/>
      <c r="L225" s="98"/>
      <c r="M225" s="98"/>
      <c r="N225" s="32"/>
      <c r="O225" s="98"/>
      <c r="P225" s="81" t="s">
        <v>6151</v>
      </c>
      <c r="Q225" s="98"/>
      <c r="R225" s="136" t="s">
        <v>862</v>
      </c>
    </row>
    <row r="226" spans="1:18" ht="18" customHeight="1" x14ac:dyDescent="0.15">
      <c r="A226" s="30">
        <v>7</v>
      </c>
      <c r="B226" s="31" t="s">
        <v>6213</v>
      </c>
      <c r="C226" s="31">
        <v>2</v>
      </c>
      <c r="D226" s="31" t="s">
        <v>5743</v>
      </c>
      <c r="E226" s="31">
        <v>4</v>
      </c>
      <c r="F226" s="31" t="s">
        <v>5760</v>
      </c>
      <c r="G226" s="31">
        <v>3</v>
      </c>
      <c r="H226" s="31" t="s">
        <v>6241</v>
      </c>
      <c r="I226" s="31">
        <v>1</v>
      </c>
      <c r="J226" s="84" t="s">
        <v>6242</v>
      </c>
      <c r="K226" s="98"/>
      <c r="L226" s="98"/>
      <c r="M226" s="98"/>
      <c r="N226" s="32"/>
      <c r="O226" s="98"/>
      <c r="P226" s="81" t="s">
        <v>6152</v>
      </c>
      <c r="Q226" s="98">
        <v>39</v>
      </c>
      <c r="R226" s="136" t="s">
        <v>862</v>
      </c>
    </row>
    <row r="227" spans="1:18" ht="18" customHeight="1" x14ac:dyDescent="0.15">
      <c r="A227" s="30">
        <v>7</v>
      </c>
      <c r="B227" s="31" t="s">
        <v>6213</v>
      </c>
      <c r="C227" s="31">
        <v>2</v>
      </c>
      <c r="D227" s="31" t="s">
        <v>5743</v>
      </c>
      <c r="E227" s="31">
        <v>4</v>
      </c>
      <c r="F227" s="31" t="s">
        <v>5760</v>
      </c>
      <c r="G227" s="31">
        <v>3</v>
      </c>
      <c r="H227" s="31" t="s">
        <v>6241</v>
      </c>
      <c r="I227" s="31">
        <v>1</v>
      </c>
      <c r="J227" s="84" t="s">
        <v>6242</v>
      </c>
      <c r="K227" s="98"/>
      <c r="L227" s="98"/>
      <c r="M227" s="98"/>
      <c r="N227" s="32"/>
      <c r="O227" s="98"/>
      <c r="P227" s="81" t="s">
        <v>6155</v>
      </c>
      <c r="Q227" s="98">
        <v>5</v>
      </c>
      <c r="R227" s="136" t="s">
        <v>862</v>
      </c>
    </row>
    <row r="228" spans="1:18" ht="18" customHeight="1" x14ac:dyDescent="0.15">
      <c r="A228" s="30">
        <v>7</v>
      </c>
      <c r="B228" s="31" t="s">
        <v>6213</v>
      </c>
      <c r="C228" s="31">
        <v>2</v>
      </c>
      <c r="D228" s="31" t="s">
        <v>5743</v>
      </c>
      <c r="E228" s="31">
        <v>4</v>
      </c>
      <c r="F228" s="31" t="s">
        <v>5760</v>
      </c>
      <c r="G228" s="31">
        <v>3</v>
      </c>
      <c r="H228" s="31" t="s">
        <v>6241</v>
      </c>
      <c r="I228" s="31">
        <v>1</v>
      </c>
      <c r="J228" s="84" t="s">
        <v>6242</v>
      </c>
      <c r="K228" s="98"/>
      <c r="L228" s="98"/>
      <c r="M228" s="98"/>
      <c r="N228" s="32"/>
      <c r="O228" s="98"/>
      <c r="P228" s="81" t="s">
        <v>6151</v>
      </c>
      <c r="Q228" s="98"/>
      <c r="R228" s="136" t="s">
        <v>862</v>
      </c>
    </row>
    <row r="229" spans="1:18" ht="18" customHeight="1" x14ac:dyDescent="0.15">
      <c r="A229" s="30">
        <v>7</v>
      </c>
      <c r="B229" s="31" t="s">
        <v>6213</v>
      </c>
      <c r="C229" s="31">
        <v>2</v>
      </c>
      <c r="D229" s="31" t="s">
        <v>5743</v>
      </c>
      <c r="E229" s="31">
        <v>4</v>
      </c>
      <c r="F229" s="31" t="s">
        <v>5760</v>
      </c>
      <c r="G229" s="31">
        <v>3</v>
      </c>
      <c r="H229" s="31" t="s">
        <v>6241</v>
      </c>
      <c r="I229" s="31">
        <v>1</v>
      </c>
      <c r="J229" s="84" t="s">
        <v>6242</v>
      </c>
      <c r="K229" s="98"/>
      <c r="L229" s="98"/>
      <c r="M229" s="98"/>
      <c r="N229" s="32"/>
      <c r="O229" s="98"/>
      <c r="P229" s="81" t="s">
        <v>5899</v>
      </c>
      <c r="Q229" s="98">
        <v>1</v>
      </c>
      <c r="R229" s="136" t="s">
        <v>862</v>
      </c>
    </row>
    <row r="230" spans="1:18" ht="18" customHeight="1" x14ac:dyDescent="0.15">
      <c r="A230" s="30">
        <v>7</v>
      </c>
      <c r="B230" s="31" t="s">
        <v>6213</v>
      </c>
      <c r="C230" s="31">
        <v>2</v>
      </c>
      <c r="D230" s="31" t="s">
        <v>5743</v>
      </c>
      <c r="E230" s="31">
        <v>4</v>
      </c>
      <c r="F230" s="31" t="s">
        <v>5760</v>
      </c>
      <c r="G230" s="31">
        <v>3</v>
      </c>
      <c r="H230" s="31" t="s">
        <v>6241</v>
      </c>
      <c r="I230" s="31">
        <v>1</v>
      </c>
      <c r="J230" s="84" t="s">
        <v>6242</v>
      </c>
      <c r="K230" s="98"/>
      <c r="L230" s="98"/>
      <c r="M230" s="98"/>
      <c r="N230" s="32"/>
      <c r="O230" s="98"/>
      <c r="P230" s="81" t="s">
        <v>6156</v>
      </c>
      <c r="Q230" s="98">
        <v>44</v>
      </c>
      <c r="R230" s="136" t="s">
        <v>862</v>
      </c>
    </row>
    <row r="231" spans="1:18" ht="18" customHeight="1" x14ac:dyDescent="0.15">
      <c r="A231" s="30">
        <v>7</v>
      </c>
      <c r="B231" s="31" t="s">
        <v>6213</v>
      </c>
      <c r="C231" s="31">
        <v>2</v>
      </c>
      <c r="D231" s="31" t="s">
        <v>5743</v>
      </c>
      <c r="E231" s="31">
        <v>4</v>
      </c>
      <c r="F231" s="31" t="s">
        <v>5760</v>
      </c>
      <c r="G231" s="31">
        <v>3</v>
      </c>
      <c r="H231" s="31" t="s">
        <v>6241</v>
      </c>
      <c r="I231" s="31">
        <v>1</v>
      </c>
      <c r="J231" s="84" t="s">
        <v>6242</v>
      </c>
      <c r="K231" s="98"/>
      <c r="L231" s="98"/>
      <c r="M231" s="98"/>
      <c r="N231" s="32"/>
      <c r="O231" s="98"/>
      <c r="P231" s="81" t="s">
        <v>6190</v>
      </c>
      <c r="Q231" s="98">
        <v>4</v>
      </c>
      <c r="R231" s="136" t="s">
        <v>862</v>
      </c>
    </row>
    <row r="232" spans="1:18" ht="18" customHeight="1" x14ac:dyDescent="0.15">
      <c r="A232" s="30">
        <v>7</v>
      </c>
      <c r="B232" s="31" t="s">
        <v>6213</v>
      </c>
      <c r="C232" s="31">
        <v>2</v>
      </c>
      <c r="D232" s="31" t="s">
        <v>5743</v>
      </c>
      <c r="E232" s="31">
        <v>4</v>
      </c>
      <c r="F232" s="31" t="s">
        <v>5760</v>
      </c>
      <c r="G232" s="31">
        <v>3</v>
      </c>
      <c r="H232" s="31" t="s">
        <v>6241</v>
      </c>
      <c r="I232" s="31">
        <v>1</v>
      </c>
      <c r="J232" s="84" t="s">
        <v>6242</v>
      </c>
      <c r="K232" s="98"/>
      <c r="L232" s="98"/>
      <c r="M232" s="98"/>
      <c r="N232" s="32"/>
      <c r="O232" s="98"/>
      <c r="P232" s="81" t="s">
        <v>6191</v>
      </c>
      <c r="Q232" s="98"/>
      <c r="R232" s="136" t="s">
        <v>862</v>
      </c>
    </row>
    <row r="233" spans="1:18" ht="18" customHeight="1" x14ac:dyDescent="0.15">
      <c r="A233" s="30">
        <v>7</v>
      </c>
      <c r="B233" s="31" t="s">
        <v>6213</v>
      </c>
      <c r="C233" s="31">
        <v>2</v>
      </c>
      <c r="D233" s="31" t="s">
        <v>5743</v>
      </c>
      <c r="E233" s="31">
        <v>4</v>
      </c>
      <c r="F233" s="31" t="s">
        <v>5760</v>
      </c>
      <c r="G233" s="31">
        <v>3</v>
      </c>
      <c r="H233" s="31" t="s">
        <v>6241</v>
      </c>
      <c r="I233" s="31">
        <v>1</v>
      </c>
      <c r="J233" s="84" t="s">
        <v>6242</v>
      </c>
      <c r="K233" s="98"/>
      <c r="L233" s="98"/>
      <c r="M233" s="98"/>
      <c r="N233" s="32"/>
      <c r="O233" s="98"/>
      <c r="P233" s="81" t="s">
        <v>6192</v>
      </c>
      <c r="Q233" s="98">
        <v>110</v>
      </c>
      <c r="R233" s="136" t="s">
        <v>862</v>
      </c>
    </row>
    <row r="234" spans="1:18" ht="18" customHeight="1" x14ac:dyDescent="0.15">
      <c r="A234" s="30">
        <v>7</v>
      </c>
      <c r="B234" s="31" t="s">
        <v>6213</v>
      </c>
      <c r="C234" s="31">
        <v>2</v>
      </c>
      <c r="D234" s="31" t="s">
        <v>5743</v>
      </c>
      <c r="E234" s="31">
        <v>4</v>
      </c>
      <c r="F234" s="31" t="s">
        <v>5760</v>
      </c>
      <c r="G234" s="31">
        <v>3</v>
      </c>
      <c r="H234" s="31" t="s">
        <v>6241</v>
      </c>
      <c r="I234" s="31">
        <v>1</v>
      </c>
      <c r="J234" s="84" t="s">
        <v>6242</v>
      </c>
      <c r="K234" s="98"/>
      <c r="L234" s="98"/>
      <c r="M234" s="98"/>
      <c r="N234" s="32"/>
      <c r="O234" s="98"/>
      <c r="P234" s="81" t="s">
        <v>6191</v>
      </c>
      <c r="Q234" s="98"/>
      <c r="R234" s="136" t="s">
        <v>862</v>
      </c>
    </row>
    <row r="235" spans="1:18" customFormat="1" ht="18" customHeight="1" x14ac:dyDescent="0.15">
      <c r="A235" s="24">
        <v>8</v>
      </c>
      <c r="B235" s="25" t="s">
        <v>6244</v>
      </c>
      <c r="C235" s="25"/>
      <c r="D235" s="25"/>
      <c r="E235" s="26"/>
      <c r="F235" s="25"/>
      <c r="G235" s="26"/>
      <c r="H235" s="25"/>
      <c r="I235" s="26"/>
      <c r="J235" s="26"/>
      <c r="K235" s="27">
        <f>IF(C235="",SUMIFS($K236:$K$6141,$A236:$A$6141,A235,$E236:$E$6141,""),IF(E235="",SUMIFS($K236:$K$6141,$A236:$A$6141,A235,$C236:$C$6141,C235,$G236:$G$6141,""),IF(G235="",SUMIFS($K236:$K$6141,$A236:$A$6141,A235,$C236:$C$6141,C235,$E236:$E$6141,E235),0)))</f>
        <v>1</v>
      </c>
      <c r="L235" s="27">
        <f>IF(C235="",SUMIFS($L236:$L$6141,$A236:$A$6141,A235,$E236:$E$6141,""),IF(E235="",SUMIFS($L236:$L$6141,$A236:$A$6141,A235,$C236:$C$6141,C235,$G236:$G$6141,""),IF(G235="",SUMIFS($L236:$L$6141,$A236:$A$6141,A235,$C236:$C$6141,C235,$E236:$E$6141,E235),0)))</f>
        <v>1</v>
      </c>
      <c r="M235" s="27">
        <f t="shared" ref="M235:M237" si="10">K235-L235</f>
        <v>0</v>
      </c>
      <c r="N235" s="56"/>
      <c r="O235" s="71"/>
      <c r="P235" s="28"/>
      <c r="Q235" s="27">
        <f>IF(C235="",SUMIFS($Q$3:$Q$5688,$A$3:$A$5688,A235,$C$3:$C$5688,"&gt;0",$E$3:$E$5688,""),IF(E235="",SUMIFS($Q$3:$Q$5688,$A$3:$A$5688,A235,$C$3:$C$5688,C235,$E$3:$E$5688,"&gt;0",$G$3:$G$5688,""),IF(G235="",SUMIFS($Q$3:$Q$5688,$A$3:$A$5688,A235,$C$3:$C$5688,C235,$E$3:$E$5688,E235,$G$3:$G$5688,"&gt;0"))))</f>
        <v>1</v>
      </c>
      <c r="R235" s="114"/>
    </row>
    <row r="236" spans="1:18" customFormat="1" ht="18" customHeight="1" x14ac:dyDescent="0.15">
      <c r="A236" s="13">
        <v>8</v>
      </c>
      <c r="B236" s="14" t="s">
        <v>6244</v>
      </c>
      <c r="C236" s="15">
        <v>1</v>
      </c>
      <c r="D236" s="15" t="s">
        <v>6244</v>
      </c>
      <c r="E236" s="16"/>
      <c r="F236" s="15"/>
      <c r="G236" s="16"/>
      <c r="H236" s="15"/>
      <c r="I236" s="16"/>
      <c r="J236" s="16"/>
      <c r="K236" s="17">
        <f>IF(C236="",SUMIFS($K237:$K$6141,$A237:$A$6141,A236,$E237:$E$6141,""),IF(E236="",SUMIFS($K237:$K$6141,$A237:$A$6141,A236,$C237:$C$6141,C236,$G237:$G$6141,""),IF(G236="",SUMIFS($K237:$K$6141,$A237:$A$6141,A236,$C237:$C$6141,C236,$E237:$E$6141,E236),0)))</f>
        <v>1</v>
      </c>
      <c r="L236" s="17">
        <f>IF(C236="",SUMIFS($L237:$L$6141,$A237:$A$6141,A236,$E237:$E$6141,""),IF(E236="",SUMIFS($L237:$L$6141,$A237:$A$6141,A236,$C237:$C$6141,C236,$G237:$G$6141,""),IF(G236="",SUMIFS($L237:$L$6141,$A237:$A$6141,A236,$C237:$C$6141,C236,$E237:$E$6141,E236),0)))</f>
        <v>1</v>
      </c>
      <c r="M236" s="17">
        <f t="shared" si="10"/>
        <v>0</v>
      </c>
      <c r="N236" s="58"/>
      <c r="O236" s="72"/>
      <c r="P236" s="18"/>
      <c r="Q236" s="17">
        <f>IF(C236="",SUMIFS($Q$3:$Q$5688,$A$3:$A$5688,A236,$C$3:$C$5688,"&gt;0",$E$3:$E$5688,""),IF(E236="",SUMIFS($Q$3:$Q$5688,$A$3:$A$5688,A236,$C$3:$C$5688,C236,$E$3:$E$5688,"&gt;0",$G$3:$G$5688,""),IF(G236="",SUMIFS($Q$3:$Q$5688,$A$3:$A$5688,A236,$C$3:$C$5688,C236,$E$3:$E$5688,E236,$G$3:$G$5688,"&gt;0"))))</f>
        <v>1</v>
      </c>
      <c r="R236" s="108"/>
    </row>
    <row r="237" spans="1:18" customFormat="1" ht="18" customHeight="1" x14ac:dyDescent="0.15">
      <c r="A237" s="13">
        <v>8</v>
      </c>
      <c r="B237" s="14" t="s">
        <v>6244</v>
      </c>
      <c r="C237" s="19">
        <v>1</v>
      </c>
      <c r="D237" s="14" t="s">
        <v>6244</v>
      </c>
      <c r="E237" s="20">
        <v>1</v>
      </c>
      <c r="F237" s="21" t="s">
        <v>6244</v>
      </c>
      <c r="G237" s="20"/>
      <c r="H237" s="21"/>
      <c r="I237" s="20"/>
      <c r="J237" s="20"/>
      <c r="K237" s="22">
        <f>IF(C237="",SUMIFS($K238:$K$6141,$A238:$A$6141,A237,$E238:$E$6141,""),IF(E237="",SUMIFS($K238:$K$6141,$A238:$A$6141,A237,$C238:$C$6141,C237,$G238:$G$6141,""),IF(G237="",SUMIFS($K238:$K$6141,$A238:$A$6141,A237,$C238:$C$6141,C237,$E238:$E$6141,E237),0)))</f>
        <v>1</v>
      </c>
      <c r="L237" s="22">
        <f>IF(C237="",SUMIFS($L238:$L$6141,$A238:$A$6141,A237,$E238:$E$6141,""),IF(E237="",SUMIFS($L238:$L$6141,$A238:$A$6141,A237,$C238:$C$6141,C237,$G238:$G$6141,""),IF(G237="",SUMIFS($L238:$L$6141,$A238:$A$6141,A237,$C238:$C$6141,C237,$E238:$E$6141,E237),0)))</f>
        <v>1</v>
      </c>
      <c r="M237" s="22">
        <f t="shared" si="10"/>
        <v>0</v>
      </c>
      <c r="N237" s="77"/>
      <c r="O237" s="23"/>
      <c r="P237" s="60"/>
      <c r="Q237" s="22">
        <f>IF(C237="",SUMIFS($Q$3:$Q$5688,$A$3:$A$5688,A237,$C$3:$C$5688,"&gt;0",$E$3:$E$5688,""),IF(E237="",SUMIFS($Q$3:$Q$5688,$A$3:$A$5688,A237,$C$3:$C$5688,C237,$E$3:$E$5688,"&gt;0",$G$3:$G$5688,""),IF(G237="",SUMIFS($Q$3:$Q$5688,$A$3:$A$5688,A237,$C$3:$C$5688,C237,$E$3:$E$5688,E237,$G$3:$G$5688,"&gt;0"))))</f>
        <v>1</v>
      </c>
      <c r="R237" s="110" t="s">
        <v>862</v>
      </c>
    </row>
    <row r="238" spans="1:18" ht="18" customHeight="1" x14ac:dyDescent="0.15">
      <c r="A238" s="30">
        <v>8</v>
      </c>
      <c r="B238" s="31" t="s">
        <v>6244</v>
      </c>
      <c r="C238" s="31">
        <v>1</v>
      </c>
      <c r="D238" s="31" t="s">
        <v>5494</v>
      </c>
      <c r="E238" s="31">
        <v>1</v>
      </c>
      <c r="F238" s="31" t="s">
        <v>5494</v>
      </c>
      <c r="G238" s="32">
        <v>1</v>
      </c>
      <c r="H238" s="32" t="s">
        <v>5494</v>
      </c>
      <c r="I238" s="32"/>
      <c r="J238" s="83"/>
      <c r="K238" s="98"/>
      <c r="L238" s="98"/>
      <c r="M238" s="98"/>
      <c r="N238" s="32"/>
      <c r="O238" s="98"/>
      <c r="P238" s="81"/>
      <c r="Q238" s="98"/>
      <c r="R238" s="136" t="s">
        <v>862</v>
      </c>
    </row>
    <row r="239" spans="1:18" ht="18" customHeight="1" x14ac:dyDescent="0.15">
      <c r="A239" s="30">
        <v>8</v>
      </c>
      <c r="B239" s="31" t="s">
        <v>6244</v>
      </c>
      <c r="C239" s="31">
        <v>1</v>
      </c>
      <c r="D239" s="31" t="s">
        <v>5494</v>
      </c>
      <c r="E239" s="31">
        <v>1</v>
      </c>
      <c r="F239" s="31" t="s">
        <v>5494</v>
      </c>
      <c r="G239" s="31">
        <v>1</v>
      </c>
      <c r="H239" s="31" t="s">
        <v>5494</v>
      </c>
      <c r="I239" s="32">
        <v>1</v>
      </c>
      <c r="J239" s="83" t="s">
        <v>5495</v>
      </c>
      <c r="K239" s="98">
        <v>1</v>
      </c>
      <c r="L239" s="98">
        <v>1</v>
      </c>
      <c r="M239" s="98">
        <f>K239-L239</f>
        <v>0</v>
      </c>
      <c r="N239" s="32" t="s">
        <v>59</v>
      </c>
      <c r="O239" s="98">
        <v>1000</v>
      </c>
      <c r="P239" s="81" t="s">
        <v>12</v>
      </c>
      <c r="Q239" s="98">
        <v>1</v>
      </c>
      <c r="R239" s="136" t="s">
        <v>862</v>
      </c>
    </row>
    <row r="240" spans="1:18" customFormat="1" ht="18" customHeight="1" x14ac:dyDescent="0.15">
      <c r="A240" s="24">
        <v>9</v>
      </c>
      <c r="B240" s="25" t="s">
        <v>6245</v>
      </c>
      <c r="C240" s="25"/>
      <c r="D240" s="25"/>
      <c r="E240" s="26"/>
      <c r="F240" s="25"/>
      <c r="G240" s="26"/>
      <c r="H240" s="25"/>
      <c r="I240" s="26"/>
      <c r="J240" s="26"/>
      <c r="K240" s="27">
        <f>IF(C240="",SUMIFS($K241:$K$6141,$A241:$A$6141,A240,$E241:$E$6141,""),IF(E240="",SUMIFS($K241:$K$6141,$A241:$A$6141,A240,$C241:$C$6141,C240,$G241:$G$6141,""),IF(G240="",SUMIFS($K241:$K$6141,$A241:$A$6141,A240,$C241:$C$6141,C240,$E241:$E$6141,E240),0)))</f>
        <v>6</v>
      </c>
      <c r="L240" s="27">
        <f>IF(C240="",SUMIFS($L241:$L$6141,$A241:$A$6141,A240,$E241:$E$6141,""),IF(E240="",SUMIFS($L241:$L$6141,$A241:$A$6141,A240,$C241:$C$6141,C240,$G241:$G$6141,""),IF(G240="",SUMIFS($L241:$L$6141,$A241:$A$6141,A240,$C241:$C$6141,C240,$E241:$E$6141,E240),0)))</f>
        <v>6</v>
      </c>
      <c r="M240" s="27">
        <f t="shared" ref="M240:M242" si="11">K240-L240</f>
        <v>0</v>
      </c>
      <c r="N240" s="56"/>
      <c r="O240" s="71"/>
      <c r="P240" s="28"/>
      <c r="Q240" s="27">
        <f>IF(C240="",SUMIFS($Q$3:$Q$5688,$A$3:$A$5688,A240,$C$3:$C$5688,"&gt;0",$E$3:$E$5688,""),IF(E240="",SUMIFS($Q$3:$Q$5688,$A$3:$A$5688,A240,$C$3:$C$5688,C240,$E$3:$E$5688,"&gt;0",$G$3:$G$5688,""),IF(G240="",SUMIFS($Q$3:$Q$5688,$A$3:$A$5688,A240,$C$3:$C$5688,C240,$E$3:$E$5688,E240,$G$3:$G$5688,"&gt;0"))))</f>
        <v>6</v>
      </c>
      <c r="R240" s="114"/>
    </row>
    <row r="241" spans="1:18" customFormat="1" ht="18" customHeight="1" x14ac:dyDescent="0.15">
      <c r="A241" s="13">
        <v>9</v>
      </c>
      <c r="B241" s="14" t="s">
        <v>6245</v>
      </c>
      <c r="C241" s="15">
        <v>1</v>
      </c>
      <c r="D241" s="15" t="s">
        <v>6246</v>
      </c>
      <c r="E241" s="16"/>
      <c r="F241" s="15"/>
      <c r="G241" s="16"/>
      <c r="H241" s="15"/>
      <c r="I241" s="16"/>
      <c r="J241" s="16"/>
      <c r="K241" s="17">
        <f>IF(C241="",SUMIFS($K242:$K$6141,$A242:$A$6141,A241,$E242:$E$6141,""),IF(E241="",SUMIFS($K242:$K$6141,$A242:$A$6141,A241,$C242:$C$6141,C241,$G242:$G$6141,""),IF(G241="",SUMIFS($K242:$K$6141,$A242:$A$6141,A241,$C242:$C$6141,C241,$E242:$E$6141,E241),0)))</f>
        <v>2</v>
      </c>
      <c r="L241" s="17">
        <f>IF(C241="",SUMIFS($L242:$L$6141,$A242:$A$6141,A241,$E242:$E$6141,""),IF(E241="",SUMIFS($L242:$L$6141,$A242:$A$6141,A241,$C242:$C$6141,C241,$G242:$G$6141,""),IF(G241="",SUMIFS($L242:$L$6141,$A242:$A$6141,A241,$C242:$C$6141,C241,$E242:$E$6141,E241),0)))</f>
        <v>2</v>
      </c>
      <c r="M241" s="17">
        <f t="shared" si="11"/>
        <v>0</v>
      </c>
      <c r="N241" s="58"/>
      <c r="O241" s="72"/>
      <c r="P241" s="18"/>
      <c r="Q241" s="17">
        <f>IF(C241="",SUMIFS($Q$3:$Q$5688,$A$3:$A$5688,A241,$C$3:$C$5688,"&gt;0",$E$3:$E$5688,""),IF(E241="",SUMIFS($Q$3:$Q$5688,$A$3:$A$5688,A241,$C$3:$C$5688,C241,$E$3:$E$5688,"&gt;0",$G$3:$G$5688,""),IF(G241="",SUMIFS($Q$3:$Q$5688,$A$3:$A$5688,A241,$C$3:$C$5688,C241,$E$3:$E$5688,E241,$G$3:$G$5688,"&gt;0"))))</f>
        <v>2</v>
      </c>
      <c r="R241" s="108"/>
    </row>
    <row r="242" spans="1:18" customFormat="1" ht="18" customHeight="1" x14ac:dyDescent="0.15">
      <c r="A242" s="13">
        <v>9</v>
      </c>
      <c r="B242" s="14" t="s">
        <v>6245</v>
      </c>
      <c r="C242" s="19">
        <v>1</v>
      </c>
      <c r="D242" s="14" t="s">
        <v>6246</v>
      </c>
      <c r="E242" s="20">
        <v>1</v>
      </c>
      <c r="F242" s="21" t="s">
        <v>6247</v>
      </c>
      <c r="G242" s="20"/>
      <c r="H242" s="21"/>
      <c r="I242" s="20"/>
      <c r="J242" s="20"/>
      <c r="K242" s="22">
        <f>IF(C242="",SUMIFS($K243:$K$6141,$A243:$A$6141,A242,$E243:$E$6141,""),IF(E242="",SUMIFS($K243:$K$6141,$A243:$A$6141,A242,$C243:$C$6141,C242,$G243:$G$6141,""),IF(G242="",SUMIFS($K243:$K$6141,$A243:$A$6141,A242,$C243:$C$6141,C242,$E243:$E$6141,E242),0)))</f>
        <v>1</v>
      </c>
      <c r="L242" s="22">
        <f>IF(C242="",SUMIFS($L243:$L$6141,$A243:$A$6141,A242,$E243:$E$6141,""),IF(E242="",SUMIFS($L243:$L$6141,$A243:$A$6141,A242,$C243:$C$6141,C242,$G243:$G$6141,""),IF(G242="",SUMIFS($L243:$L$6141,$A243:$A$6141,A242,$C243:$C$6141,C242,$E243:$E$6141,E242),0)))</f>
        <v>1</v>
      </c>
      <c r="M242" s="22">
        <f t="shared" si="11"/>
        <v>0</v>
      </c>
      <c r="N242" s="77"/>
      <c r="O242" s="23"/>
      <c r="P242" s="60"/>
      <c r="Q242" s="22">
        <f>IF(C242="",SUMIFS($Q$3:$Q$5688,$A$3:$A$5688,A242,$C$3:$C$5688,"&gt;0",$E$3:$E$5688,""),IF(E242="",SUMIFS($Q$3:$Q$5688,$A$3:$A$5688,A242,$C$3:$C$5688,C242,$E$3:$E$5688,"&gt;0",$G$3:$G$5688,""),IF(G242="",SUMIFS($Q$3:$Q$5688,$A$3:$A$5688,A242,$C$3:$C$5688,C242,$E$3:$E$5688,E242,$G$3:$G$5688,"&gt;0"))))</f>
        <v>1</v>
      </c>
      <c r="R242" s="110" t="s">
        <v>862</v>
      </c>
    </row>
    <row r="243" spans="1:18" ht="18" customHeight="1" x14ac:dyDescent="0.15">
      <c r="A243" s="30">
        <v>9</v>
      </c>
      <c r="B243" s="31" t="s">
        <v>5501</v>
      </c>
      <c r="C243" s="31">
        <v>1</v>
      </c>
      <c r="D243" s="31" t="s">
        <v>6248</v>
      </c>
      <c r="E243" s="31">
        <v>1</v>
      </c>
      <c r="F243" s="31" t="s">
        <v>5503</v>
      </c>
      <c r="G243" s="32">
        <v>1</v>
      </c>
      <c r="H243" s="32" t="s">
        <v>6249</v>
      </c>
      <c r="I243" s="32"/>
      <c r="J243" s="83"/>
      <c r="K243" s="98"/>
      <c r="L243" s="98"/>
      <c r="M243" s="98"/>
      <c r="N243" s="32"/>
      <c r="O243" s="98"/>
      <c r="P243" s="81"/>
      <c r="Q243" s="98"/>
      <c r="R243" s="136" t="s">
        <v>862</v>
      </c>
    </row>
    <row r="244" spans="1:18" ht="18" customHeight="1" x14ac:dyDescent="0.15">
      <c r="A244" s="30">
        <v>9</v>
      </c>
      <c r="B244" s="31" t="s">
        <v>5501</v>
      </c>
      <c r="C244" s="31">
        <v>1</v>
      </c>
      <c r="D244" s="31" t="s">
        <v>6248</v>
      </c>
      <c r="E244" s="31">
        <v>1</v>
      </c>
      <c r="F244" s="31" t="s">
        <v>5503</v>
      </c>
      <c r="G244" s="31">
        <v>1</v>
      </c>
      <c r="H244" s="31" t="s">
        <v>6249</v>
      </c>
      <c r="I244" s="32">
        <v>1</v>
      </c>
      <c r="J244" s="83" t="s">
        <v>6068</v>
      </c>
      <c r="K244" s="98">
        <v>1</v>
      </c>
      <c r="L244" s="98">
        <v>1</v>
      </c>
      <c r="M244" s="98">
        <f>K244-L244</f>
        <v>0</v>
      </c>
      <c r="N244" s="32" t="s">
        <v>59</v>
      </c>
      <c r="O244" s="98">
        <v>1000</v>
      </c>
      <c r="P244" s="81" t="s">
        <v>618</v>
      </c>
      <c r="Q244" s="98">
        <v>1</v>
      </c>
      <c r="R244" s="136" t="s">
        <v>862</v>
      </c>
    </row>
    <row r="245" spans="1:18" customFormat="1" ht="18" customHeight="1" x14ac:dyDescent="0.15">
      <c r="A245" s="13">
        <v>9</v>
      </c>
      <c r="B245" s="14" t="s">
        <v>6245</v>
      </c>
      <c r="C245" s="19">
        <v>1</v>
      </c>
      <c r="D245" s="14" t="s">
        <v>6246</v>
      </c>
      <c r="E245" s="20">
        <v>2</v>
      </c>
      <c r="F245" s="21" t="s">
        <v>6250</v>
      </c>
      <c r="G245" s="20"/>
      <c r="H245" s="21"/>
      <c r="I245" s="20"/>
      <c r="J245" s="20"/>
      <c r="K245" s="22">
        <f>IF(C245="",SUMIFS($K246:$K$6141,$A246:$A$6141,A245,$E246:$E$6141,""),IF(E245="",SUMIFS($K246:$K$6141,$A246:$A$6141,A245,$C246:$C$6141,C245,$G246:$G$6141,""),IF(G245="",SUMIFS($K246:$K$6141,$A246:$A$6141,A245,$C246:$C$6141,C245,$E246:$E$6141,E245),0)))</f>
        <v>1</v>
      </c>
      <c r="L245" s="22">
        <f>IF(C245="",SUMIFS($L246:$L$6141,$A246:$A$6141,A245,$E246:$E$6141,""),IF(E245="",SUMIFS($L246:$L$6141,$A246:$A$6141,A245,$C246:$C$6141,C245,$G246:$G$6141,""),IF(G245="",SUMIFS($L246:$L$6141,$A246:$A$6141,A245,$C246:$C$6141,C245,$E246:$E$6141,E245),0)))</f>
        <v>1</v>
      </c>
      <c r="M245" s="22">
        <f>K245-L245</f>
        <v>0</v>
      </c>
      <c r="N245" s="77"/>
      <c r="O245" s="23"/>
      <c r="P245" s="60"/>
      <c r="Q245" s="22">
        <f>IF(C245="",SUMIFS($Q$3:$Q$5688,$A$3:$A$5688,A245,$C$3:$C$5688,"&gt;0",$E$3:$E$5688,""),IF(E245="",SUMIFS($Q$3:$Q$5688,$A$3:$A$5688,A245,$C$3:$C$5688,C245,$E$3:$E$5688,"&gt;0",$G$3:$G$5688,""),IF(G245="",SUMIFS($Q$3:$Q$5688,$A$3:$A$5688,A245,$C$3:$C$5688,C245,$E$3:$E$5688,E245,$G$3:$G$5688,"&gt;0"))))</f>
        <v>1</v>
      </c>
      <c r="R245" s="110" t="s">
        <v>862</v>
      </c>
    </row>
    <row r="246" spans="1:18" ht="18" customHeight="1" x14ac:dyDescent="0.15">
      <c r="A246" s="30">
        <v>9</v>
      </c>
      <c r="B246" s="31" t="s">
        <v>5501</v>
      </c>
      <c r="C246" s="31">
        <v>1</v>
      </c>
      <c r="D246" s="31" t="s">
        <v>6248</v>
      </c>
      <c r="E246" s="31">
        <v>2</v>
      </c>
      <c r="F246" s="31" t="s">
        <v>6251</v>
      </c>
      <c r="G246" s="32">
        <v>1</v>
      </c>
      <c r="H246" s="32" t="s">
        <v>6251</v>
      </c>
      <c r="I246" s="32"/>
      <c r="J246" s="83"/>
      <c r="K246" s="98"/>
      <c r="L246" s="98"/>
      <c r="M246" s="98"/>
      <c r="N246" s="32"/>
      <c r="O246" s="98"/>
      <c r="P246" s="81"/>
      <c r="Q246" s="98"/>
      <c r="R246" s="136" t="s">
        <v>862</v>
      </c>
    </row>
    <row r="247" spans="1:18" ht="18" customHeight="1" x14ac:dyDescent="0.15">
      <c r="A247" s="30">
        <v>9</v>
      </c>
      <c r="B247" s="31" t="s">
        <v>5501</v>
      </c>
      <c r="C247" s="31">
        <v>1</v>
      </c>
      <c r="D247" s="31" t="s">
        <v>6248</v>
      </c>
      <c r="E247" s="31">
        <v>2</v>
      </c>
      <c r="F247" s="31" t="s">
        <v>6251</v>
      </c>
      <c r="G247" s="31">
        <v>1</v>
      </c>
      <c r="H247" s="31" t="s">
        <v>6251</v>
      </c>
      <c r="I247" s="32">
        <v>1</v>
      </c>
      <c r="J247" s="83" t="s">
        <v>6252</v>
      </c>
      <c r="K247" s="98">
        <v>1</v>
      </c>
      <c r="L247" s="98">
        <v>1</v>
      </c>
      <c r="M247" s="98">
        <f>K247-L247</f>
        <v>0</v>
      </c>
      <c r="N247" s="32" t="s">
        <v>59</v>
      </c>
      <c r="O247" s="98">
        <v>1000</v>
      </c>
      <c r="P247" s="81" t="s">
        <v>618</v>
      </c>
      <c r="Q247" s="98">
        <v>1</v>
      </c>
      <c r="R247" s="136" t="s">
        <v>862</v>
      </c>
    </row>
    <row r="248" spans="1:18" customFormat="1" ht="18" customHeight="1" x14ac:dyDescent="0.15">
      <c r="A248" s="13">
        <v>9</v>
      </c>
      <c r="B248" s="14" t="s">
        <v>6245</v>
      </c>
      <c r="C248" s="15">
        <v>2</v>
      </c>
      <c r="D248" s="15" t="s">
        <v>6253</v>
      </c>
      <c r="E248" s="16"/>
      <c r="F248" s="15"/>
      <c r="G248" s="16"/>
      <c r="H248" s="15"/>
      <c r="I248" s="16"/>
      <c r="J248" s="16"/>
      <c r="K248" s="17">
        <f>IF(C248="",SUMIFS($K249:$K$6141,$A249:$A$6141,A248,$E249:$E$6141,""),IF(E248="",SUMIFS($K249:$K$6141,$A249:$A$6141,A248,$C249:$C$6141,C248,$G249:$G$6141,""),IF(G248="",SUMIFS($K249:$K$6141,$A249:$A$6141,A248,$C249:$C$6141,C248,$E249:$E$6141,E248),0)))</f>
        <v>1</v>
      </c>
      <c r="L248" s="17">
        <f>IF(C248="",SUMIFS($L249:$L$6141,$A249:$A$6141,A248,$E249:$E$6141,""),IF(E248="",SUMIFS($L249:$L$6141,$A249:$A$6141,A248,$C249:$C$6141,C248,$G249:$G$6141,""),IF(G248="",SUMIFS($L249:$L$6141,$A249:$A$6141,A248,$C249:$C$6141,C248,$E249:$E$6141,E248),0)))</f>
        <v>1</v>
      </c>
      <c r="M248" s="17">
        <f t="shared" ref="M248:M249" si="12">K248-L248</f>
        <v>0</v>
      </c>
      <c r="N248" s="58"/>
      <c r="O248" s="72"/>
      <c r="P248" s="18"/>
      <c r="Q248" s="17">
        <f>IF(C248="",SUMIFS($Q$3:$Q$5688,$A$3:$A$5688,A248,$C$3:$C$5688,"&gt;0",$E$3:$E$5688,""),IF(E248="",SUMIFS($Q$3:$Q$5688,$A$3:$A$5688,A248,$C$3:$C$5688,C248,$E$3:$E$5688,"&gt;0",$G$3:$G$5688,""),IF(G248="",SUMIFS($Q$3:$Q$5688,$A$3:$A$5688,A248,$C$3:$C$5688,C248,$E$3:$E$5688,E248,$G$3:$G$5688,"&gt;0"))))</f>
        <v>1</v>
      </c>
      <c r="R248" s="108"/>
    </row>
    <row r="249" spans="1:18" customFormat="1" ht="18" customHeight="1" x14ac:dyDescent="0.15">
      <c r="A249" s="13">
        <v>9</v>
      </c>
      <c r="B249" s="14" t="s">
        <v>6245</v>
      </c>
      <c r="C249" s="19">
        <v>2</v>
      </c>
      <c r="D249" s="14" t="s">
        <v>6253</v>
      </c>
      <c r="E249" s="20">
        <v>1</v>
      </c>
      <c r="F249" s="21" t="s">
        <v>6253</v>
      </c>
      <c r="G249" s="20"/>
      <c r="H249" s="21"/>
      <c r="I249" s="20"/>
      <c r="J249" s="20"/>
      <c r="K249" s="22">
        <f>IF(C249="",SUMIFS($K250:$K$6141,$A250:$A$6141,A249,$E250:$E$6141,""),IF(E249="",SUMIFS($K250:$K$6141,$A250:$A$6141,A249,$C250:$C$6141,C249,$G250:$G$6141,""),IF(G249="",SUMIFS($K250:$K$6141,$A250:$A$6141,A249,$C250:$C$6141,C249,$E250:$E$6141,E249),0)))</f>
        <v>1</v>
      </c>
      <c r="L249" s="22">
        <f>IF(C249="",SUMIFS($L250:$L$6141,$A250:$A$6141,A249,$E250:$E$6141,""),IF(E249="",SUMIFS($L250:$L$6141,$A250:$A$6141,A249,$C250:$C$6141,C249,$G250:$G$6141,""),IF(G249="",SUMIFS($L250:$L$6141,$A250:$A$6141,A249,$C250:$C$6141,C249,$E250:$E$6141,E249),0)))</f>
        <v>1</v>
      </c>
      <c r="M249" s="22">
        <f t="shared" si="12"/>
        <v>0</v>
      </c>
      <c r="N249" s="77"/>
      <c r="O249" s="23"/>
      <c r="P249" s="60"/>
      <c r="Q249" s="22">
        <f>IF(C249="",SUMIFS($Q$3:$Q$5688,$A$3:$A$5688,A249,$C$3:$C$5688,"&gt;0",$E$3:$E$5688,""),IF(E249="",SUMIFS($Q$3:$Q$5688,$A$3:$A$5688,A249,$C$3:$C$5688,C249,$E$3:$E$5688,"&gt;0",$G$3:$G$5688,""),IF(G249="",SUMIFS($Q$3:$Q$5688,$A$3:$A$5688,A249,$C$3:$C$5688,C249,$E$3:$E$5688,E249,$G$3:$G$5688,"&gt;0"))))</f>
        <v>1</v>
      </c>
      <c r="R249" s="110" t="s">
        <v>862</v>
      </c>
    </row>
    <row r="250" spans="1:18" ht="18" customHeight="1" x14ac:dyDescent="0.15">
      <c r="A250" s="30">
        <v>9</v>
      </c>
      <c r="B250" s="31" t="s">
        <v>5501</v>
      </c>
      <c r="C250" s="31">
        <v>2</v>
      </c>
      <c r="D250" s="31" t="s">
        <v>5505</v>
      </c>
      <c r="E250" s="31">
        <v>1</v>
      </c>
      <c r="F250" s="31" t="s">
        <v>5505</v>
      </c>
      <c r="G250" s="32">
        <v>1</v>
      </c>
      <c r="H250" s="32" t="s">
        <v>5505</v>
      </c>
      <c r="I250" s="32"/>
      <c r="J250" s="83"/>
      <c r="K250" s="98"/>
      <c r="L250" s="98"/>
      <c r="M250" s="98"/>
      <c r="N250" s="32"/>
      <c r="O250" s="98"/>
      <c r="P250" s="81"/>
      <c r="Q250" s="98"/>
      <c r="R250" s="136" t="s">
        <v>862</v>
      </c>
    </row>
    <row r="251" spans="1:18" ht="18" customHeight="1" x14ac:dyDescent="0.15">
      <c r="A251" s="30">
        <v>9</v>
      </c>
      <c r="B251" s="31" t="s">
        <v>5501</v>
      </c>
      <c r="C251" s="31">
        <v>2</v>
      </c>
      <c r="D251" s="31" t="s">
        <v>5505</v>
      </c>
      <c r="E251" s="31">
        <v>1</v>
      </c>
      <c r="F251" s="31" t="s">
        <v>5505</v>
      </c>
      <c r="G251" s="31">
        <v>1</v>
      </c>
      <c r="H251" s="31" t="s">
        <v>5505</v>
      </c>
      <c r="I251" s="32">
        <v>1</v>
      </c>
      <c r="J251" s="83" t="s">
        <v>6254</v>
      </c>
      <c r="K251" s="98">
        <v>1</v>
      </c>
      <c r="L251" s="98">
        <v>1</v>
      </c>
      <c r="M251" s="98">
        <f>K251-L251</f>
        <v>0</v>
      </c>
      <c r="N251" s="32" t="s">
        <v>59</v>
      </c>
      <c r="O251" s="98">
        <v>1000</v>
      </c>
      <c r="P251" s="81" t="s">
        <v>5990</v>
      </c>
      <c r="Q251" s="98">
        <v>1</v>
      </c>
      <c r="R251" s="136" t="s">
        <v>862</v>
      </c>
    </row>
    <row r="252" spans="1:18" customFormat="1" ht="18" customHeight="1" x14ac:dyDescent="0.15">
      <c r="A252" s="13">
        <v>9</v>
      </c>
      <c r="B252" s="14" t="s">
        <v>6245</v>
      </c>
      <c r="C252" s="15">
        <v>3</v>
      </c>
      <c r="D252" s="15" t="s">
        <v>6255</v>
      </c>
      <c r="E252" s="16"/>
      <c r="F252" s="15"/>
      <c r="G252" s="16"/>
      <c r="H252" s="15"/>
      <c r="I252" s="16"/>
      <c r="J252" s="16"/>
      <c r="K252" s="17">
        <f>IF(C252="",SUMIFS($K253:$K$6141,$A253:$A$6141,A252,$E253:$E$6141,""),IF(E252="",SUMIFS($K253:$K$6141,$A253:$A$6141,A252,$C253:$C$6141,C252,$G253:$G$6141,""),IF(G252="",SUMIFS($K253:$K$6141,$A253:$A$6141,A252,$C253:$C$6141,C252,$E253:$E$6141,E252),0)))</f>
        <v>3</v>
      </c>
      <c r="L252" s="17">
        <f>IF(C252="",SUMIFS($L253:$L$6141,$A253:$A$6141,A252,$E253:$E$6141,""),IF(E252="",SUMIFS($L253:$L$6141,$A253:$A$6141,A252,$C253:$C$6141,C252,$G253:$G$6141,""),IF(G252="",SUMIFS($L253:$L$6141,$A253:$A$6141,A252,$C253:$C$6141,C252,$E253:$E$6141,E252),0)))</f>
        <v>3</v>
      </c>
      <c r="M252" s="17">
        <f t="shared" ref="M252:M253" si="13">K252-L252</f>
        <v>0</v>
      </c>
      <c r="N252" s="58"/>
      <c r="O252" s="72"/>
      <c r="P252" s="18"/>
      <c r="Q252" s="17">
        <f>IF(C252="",SUMIFS($Q$3:$Q$5688,$A$3:$A$5688,A252,$C$3:$C$5688,"&gt;0",$E$3:$E$5688,""),IF(E252="",SUMIFS($Q$3:$Q$5688,$A$3:$A$5688,A252,$C$3:$C$5688,C252,$E$3:$E$5688,"&gt;0",$G$3:$G$5688,""),IF(G252="",SUMIFS($Q$3:$Q$5688,$A$3:$A$5688,A252,$C$3:$C$5688,C252,$E$3:$E$5688,E252,$G$3:$G$5688,"&gt;0"))))</f>
        <v>3</v>
      </c>
      <c r="R252" s="108"/>
    </row>
    <row r="253" spans="1:18" customFormat="1" ht="18" customHeight="1" x14ac:dyDescent="0.15">
      <c r="A253" s="13">
        <v>9</v>
      </c>
      <c r="B253" s="14" t="s">
        <v>6245</v>
      </c>
      <c r="C253" s="19">
        <v>3</v>
      </c>
      <c r="D253" s="14" t="s">
        <v>6255</v>
      </c>
      <c r="E253" s="20">
        <v>1</v>
      </c>
      <c r="F253" s="21" t="s">
        <v>6256</v>
      </c>
      <c r="G253" s="20"/>
      <c r="H253" s="21"/>
      <c r="I253" s="20"/>
      <c r="J253" s="20"/>
      <c r="K253" s="22">
        <f>IF(C253="",SUMIFS($K254:$K$6141,$A254:$A$6141,A253,$E254:$E$6141,""),IF(E253="",SUMIFS($K254:$K$6141,$A254:$A$6141,A253,$C254:$C$6141,C253,$G254:$G$6141,""),IF(G253="",SUMIFS($K254:$K$6141,$A254:$A$6141,A253,$C254:$C$6141,C253,$E254:$E$6141,E253),0)))</f>
        <v>1</v>
      </c>
      <c r="L253" s="22">
        <f>IF(C253="",SUMIFS($L254:$L$6141,$A254:$A$6141,A253,$E254:$E$6141,""),IF(E253="",SUMIFS($L254:$L$6141,$A254:$A$6141,A253,$C254:$C$6141,C253,$G254:$G$6141,""),IF(G253="",SUMIFS($L254:$L$6141,$A254:$A$6141,A253,$C254:$C$6141,C253,$E254:$E$6141,E253),0)))</f>
        <v>1</v>
      </c>
      <c r="M253" s="22">
        <f t="shared" si="13"/>
        <v>0</v>
      </c>
      <c r="N253" s="77"/>
      <c r="O253" s="23"/>
      <c r="P253" s="60"/>
      <c r="Q253" s="22">
        <f>IF(C253="",SUMIFS($Q$3:$Q$5688,$A$3:$A$5688,A253,$C$3:$C$5688,"&gt;0",$E$3:$E$5688,""),IF(E253="",SUMIFS($Q$3:$Q$5688,$A$3:$A$5688,A253,$C$3:$C$5688,C253,$E$3:$E$5688,"&gt;0",$G$3:$G$5688,""),IF(G253="",SUMIFS($Q$3:$Q$5688,$A$3:$A$5688,A253,$C$3:$C$5688,C253,$E$3:$E$5688,E253,$G$3:$G$5688,"&gt;0"))))</f>
        <v>1</v>
      </c>
      <c r="R253" s="110" t="s">
        <v>862</v>
      </c>
    </row>
    <row r="254" spans="1:18" ht="18" customHeight="1" x14ac:dyDescent="0.15">
      <c r="A254" s="30">
        <v>9</v>
      </c>
      <c r="B254" s="31" t="s">
        <v>5501</v>
      </c>
      <c r="C254" s="31">
        <v>3</v>
      </c>
      <c r="D254" s="31" t="s">
        <v>8</v>
      </c>
      <c r="E254" s="31">
        <v>1</v>
      </c>
      <c r="F254" s="31" t="s">
        <v>5772</v>
      </c>
      <c r="G254" s="32">
        <v>1</v>
      </c>
      <c r="H254" s="32" t="s">
        <v>5772</v>
      </c>
      <c r="I254" s="32"/>
      <c r="J254" s="83"/>
      <c r="K254" s="98"/>
      <c r="L254" s="98"/>
      <c r="M254" s="98"/>
      <c r="N254" s="32"/>
      <c r="O254" s="98"/>
      <c r="P254" s="81"/>
      <c r="Q254" s="98"/>
      <c r="R254" s="136" t="s">
        <v>862</v>
      </c>
    </row>
    <row r="255" spans="1:18" ht="18" customHeight="1" x14ac:dyDescent="0.15">
      <c r="A255" s="30">
        <v>9</v>
      </c>
      <c r="B255" s="31" t="s">
        <v>5501</v>
      </c>
      <c r="C255" s="31">
        <v>3</v>
      </c>
      <c r="D255" s="31" t="s">
        <v>8</v>
      </c>
      <c r="E255" s="31">
        <v>1</v>
      </c>
      <c r="F255" s="31" t="s">
        <v>5772</v>
      </c>
      <c r="G255" s="31">
        <v>1</v>
      </c>
      <c r="H255" s="31" t="s">
        <v>5772</v>
      </c>
      <c r="I255" s="32">
        <v>1</v>
      </c>
      <c r="J255" s="83" t="s">
        <v>5772</v>
      </c>
      <c r="K255" s="98">
        <v>1</v>
      </c>
      <c r="L255" s="98">
        <v>1</v>
      </c>
      <c r="M255" s="98">
        <f>K255-L255</f>
        <v>0</v>
      </c>
      <c r="N255" s="32" t="s">
        <v>59</v>
      </c>
      <c r="O255" s="98">
        <v>1000</v>
      </c>
      <c r="P255" s="81" t="s">
        <v>618</v>
      </c>
      <c r="Q255" s="98">
        <v>1</v>
      </c>
      <c r="R255" s="136" t="s">
        <v>862</v>
      </c>
    </row>
    <row r="256" spans="1:18" customFormat="1" ht="18" customHeight="1" x14ac:dyDescent="0.15">
      <c r="A256" s="13">
        <v>9</v>
      </c>
      <c r="B256" s="14" t="s">
        <v>6245</v>
      </c>
      <c r="C256" s="19">
        <v>3</v>
      </c>
      <c r="D256" s="14" t="s">
        <v>6255</v>
      </c>
      <c r="E256" s="20">
        <v>2</v>
      </c>
      <c r="F256" s="21" t="s">
        <v>6257</v>
      </c>
      <c r="G256" s="20"/>
      <c r="H256" s="21"/>
      <c r="I256" s="20"/>
      <c r="J256" s="20"/>
      <c r="K256" s="22">
        <f>IF(C256="",SUMIFS($K257:$K$6141,$A257:$A$6141,A256,$E257:$E$6141,""),IF(E256="",SUMIFS($K257:$K$6141,$A257:$A$6141,A256,$C257:$C$6141,C256,$G257:$G$6141,""),IF(G256="",SUMIFS($K257:$K$6141,$A257:$A$6141,A256,$C257:$C$6141,C256,$E257:$E$6141,E256),0)))</f>
        <v>1</v>
      </c>
      <c r="L256" s="22">
        <f>IF(C256="",SUMIFS($L257:$L$6141,$A257:$A$6141,A256,$E257:$E$6141,""),IF(E256="",SUMIFS($L257:$L$6141,$A257:$A$6141,A256,$C257:$C$6141,C256,$G257:$G$6141,""),IF(G256="",SUMIFS($L257:$L$6141,$A257:$A$6141,A256,$C257:$C$6141,C256,$E257:$E$6141,E256),0)))</f>
        <v>1</v>
      </c>
      <c r="M256" s="22">
        <f>K256-L256</f>
        <v>0</v>
      </c>
      <c r="N256" s="77"/>
      <c r="O256" s="23"/>
      <c r="P256" s="60"/>
      <c r="Q256" s="22">
        <f>IF(C256="",SUMIFS($Q$3:$Q$5688,$A$3:$A$5688,A256,$C$3:$C$5688,"&gt;0",$E$3:$E$5688,""),IF(E256="",SUMIFS($Q$3:$Q$5688,$A$3:$A$5688,A256,$C$3:$C$5688,C256,$E$3:$E$5688,"&gt;0",$G$3:$G$5688,""),IF(G256="",SUMIFS($Q$3:$Q$5688,$A$3:$A$5688,A256,$C$3:$C$5688,C256,$E$3:$E$5688,E256,$G$3:$G$5688,"&gt;0"))))</f>
        <v>1</v>
      </c>
      <c r="R256" s="110" t="s">
        <v>862</v>
      </c>
    </row>
    <row r="257" spans="1:18" ht="18" customHeight="1" x14ac:dyDescent="0.15">
      <c r="A257" s="30">
        <v>9</v>
      </c>
      <c r="B257" s="31" t="s">
        <v>5501</v>
      </c>
      <c r="C257" s="31">
        <v>3</v>
      </c>
      <c r="D257" s="31" t="s">
        <v>8</v>
      </c>
      <c r="E257" s="31">
        <v>2</v>
      </c>
      <c r="F257" s="31" t="s">
        <v>5778</v>
      </c>
      <c r="G257" s="32">
        <v>1</v>
      </c>
      <c r="H257" s="32" t="s">
        <v>5778</v>
      </c>
      <c r="I257" s="32"/>
      <c r="J257" s="83"/>
      <c r="K257" s="98"/>
      <c r="L257" s="98"/>
      <c r="M257" s="98"/>
      <c r="N257" s="32"/>
      <c r="O257" s="98"/>
      <c r="P257" s="81"/>
      <c r="Q257" s="98"/>
      <c r="R257" s="136" t="s">
        <v>862</v>
      </c>
    </row>
    <row r="258" spans="1:18" ht="18" customHeight="1" x14ac:dyDescent="0.15">
      <c r="A258" s="30">
        <v>9</v>
      </c>
      <c r="B258" s="31" t="s">
        <v>5501</v>
      </c>
      <c r="C258" s="31">
        <v>3</v>
      </c>
      <c r="D258" s="31" t="s">
        <v>8</v>
      </c>
      <c r="E258" s="31">
        <v>2</v>
      </c>
      <c r="F258" s="31" t="s">
        <v>5778</v>
      </c>
      <c r="G258" s="31">
        <v>1</v>
      </c>
      <c r="H258" s="31" t="s">
        <v>5778</v>
      </c>
      <c r="I258" s="32">
        <v>1</v>
      </c>
      <c r="J258" s="83" t="s">
        <v>5778</v>
      </c>
      <c r="K258" s="98">
        <v>1</v>
      </c>
      <c r="L258" s="98">
        <v>1</v>
      </c>
      <c r="M258" s="98">
        <f>K258-L258</f>
        <v>0</v>
      </c>
      <c r="N258" s="32" t="s">
        <v>59</v>
      </c>
      <c r="O258" s="98">
        <v>1000</v>
      </c>
      <c r="P258" s="81" t="s">
        <v>5959</v>
      </c>
      <c r="Q258" s="98">
        <v>1</v>
      </c>
      <c r="R258" s="136" t="s">
        <v>862</v>
      </c>
    </row>
    <row r="259" spans="1:18" customFormat="1" ht="18" customHeight="1" x14ac:dyDescent="0.15">
      <c r="A259" s="13">
        <v>9</v>
      </c>
      <c r="B259" s="14" t="s">
        <v>6245</v>
      </c>
      <c r="C259" s="19">
        <v>3</v>
      </c>
      <c r="D259" s="14" t="s">
        <v>6255</v>
      </c>
      <c r="E259" s="20">
        <v>3</v>
      </c>
      <c r="F259" s="21" t="s">
        <v>6255</v>
      </c>
      <c r="G259" s="20"/>
      <c r="H259" s="21"/>
      <c r="I259" s="20"/>
      <c r="J259" s="20"/>
      <c r="K259" s="22">
        <f>IF(C259="",SUMIFS($K260:$K$6141,$A260:$A$6141,A259,$E260:$E$6141,""),IF(E259="",SUMIFS($K260:$K$6141,$A260:$A$6141,A259,$C260:$C$6141,C259,$G260:$G$6141,""),IF(G259="",SUMIFS($K260:$K$6141,$A260:$A$6141,A259,$C260:$C$6141,C259,$E260:$E$6141,E259),0)))</f>
        <v>1</v>
      </c>
      <c r="L259" s="22">
        <f>IF(C259="",SUMIFS($L260:$L$6141,$A260:$A$6141,A259,$E260:$E$6141,""),IF(E259="",SUMIFS($L260:$L$6141,$A260:$A$6141,A259,$C260:$C$6141,C259,$G260:$G$6141,""),IF(G259="",SUMIFS($L260:$L$6141,$A260:$A$6141,A259,$C260:$C$6141,C259,$E260:$E$6141,E259),0)))</f>
        <v>1</v>
      </c>
      <c r="M259" s="22">
        <f>K259-L259</f>
        <v>0</v>
      </c>
      <c r="N259" s="77"/>
      <c r="O259" s="23"/>
      <c r="P259" s="60"/>
      <c r="Q259" s="22">
        <f>IF(C259="",SUMIFS($Q$3:$Q$5688,$A$3:$A$5688,A259,$C$3:$C$5688,"&gt;0",$E$3:$E$5688,""),IF(E259="",SUMIFS($Q$3:$Q$5688,$A$3:$A$5688,A259,$C$3:$C$5688,C259,$E$3:$E$5688,"&gt;0",$G$3:$G$5688,""),IF(G259="",SUMIFS($Q$3:$Q$5688,$A$3:$A$5688,A259,$C$3:$C$5688,C259,$E$3:$E$5688,E259,$G$3:$G$5688,"&gt;0"))))</f>
        <v>1</v>
      </c>
      <c r="R259" s="110" t="s">
        <v>862</v>
      </c>
    </row>
    <row r="260" spans="1:18" ht="18" customHeight="1" x14ac:dyDescent="0.15">
      <c r="A260" s="30">
        <v>9</v>
      </c>
      <c r="B260" s="31" t="s">
        <v>5501</v>
      </c>
      <c r="C260" s="31">
        <v>3</v>
      </c>
      <c r="D260" s="31" t="s">
        <v>8</v>
      </c>
      <c r="E260" s="31">
        <v>3</v>
      </c>
      <c r="F260" s="31" t="s">
        <v>8</v>
      </c>
      <c r="G260" s="32">
        <v>1</v>
      </c>
      <c r="H260" s="32" t="s">
        <v>8</v>
      </c>
      <c r="I260" s="32"/>
      <c r="J260" s="83"/>
      <c r="K260" s="98"/>
      <c r="L260" s="98"/>
      <c r="M260" s="98"/>
      <c r="N260" s="32"/>
      <c r="O260" s="98"/>
      <c r="P260" s="81"/>
      <c r="Q260" s="98"/>
      <c r="R260" s="136" t="s">
        <v>862</v>
      </c>
    </row>
    <row r="261" spans="1:18" ht="18" customHeight="1" x14ac:dyDescent="0.15">
      <c r="A261" s="197">
        <v>9</v>
      </c>
      <c r="B261" s="198" t="s">
        <v>5501</v>
      </c>
      <c r="C261" s="198">
        <v>3</v>
      </c>
      <c r="D261" s="198" t="s">
        <v>8</v>
      </c>
      <c r="E261" s="198">
        <v>3</v>
      </c>
      <c r="F261" s="198" t="s">
        <v>8</v>
      </c>
      <c r="G261" s="198">
        <v>1</v>
      </c>
      <c r="H261" s="198" t="s">
        <v>8</v>
      </c>
      <c r="I261" s="199">
        <v>1</v>
      </c>
      <c r="J261" s="200" t="s">
        <v>8</v>
      </c>
      <c r="K261" s="201">
        <v>1</v>
      </c>
      <c r="L261" s="201">
        <v>1</v>
      </c>
      <c r="M261" s="201">
        <f>K261-L261</f>
        <v>0</v>
      </c>
      <c r="N261" s="199" t="s">
        <v>59</v>
      </c>
      <c r="O261" s="201">
        <v>1000</v>
      </c>
      <c r="P261" s="202" t="s">
        <v>618</v>
      </c>
      <c r="Q261" s="201">
        <v>1</v>
      </c>
      <c r="R261" s="203" t="s">
        <v>862</v>
      </c>
    </row>
    <row r="262" spans="1:18" s="6" customFormat="1" ht="18" customHeight="1" x14ac:dyDescent="0.15">
      <c r="A262" s="766" t="s">
        <v>6258</v>
      </c>
      <c r="B262" s="767"/>
      <c r="C262" s="767"/>
      <c r="D262" s="767"/>
      <c r="E262" s="767"/>
      <c r="F262" s="767"/>
      <c r="G262" s="767"/>
      <c r="H262" s="767"/>
      <c r="I262" s="767"/>
      <c r="J262" s="767"/>
      <c r="K262" s="184">
        <f>SUMIFS(K3:K261,$C$3:$C261,"")</f>
        <v>1077495</v>
      </c>
      <c r="L262" s="184">
        <f>SUMIFS(L3:L261,$C$3:$C261,"")</f>
        <v>1065912</v>
      </c>
      <c r="M262" s="184">
        <f>SUMIFS(M3:M261,$C$3:$C261,"")</f>
        <v>11583</v>
      </c>
      <c r="N262" s="204"/>
      <c r="O262" s="205"/>
      <c r="P262" s="206"/>
      <c r="Q262" s="184">
        <f>SUMIFS(Q3:Q261,$C$3:$C261,"")</f>
        <v>855081</v>
      </c>
      <c r="R262" s="207"/>
    </row>
  </sheetData>
  <autoFilter ref="A2:AO262"/>
  <mergeCells count="2">
    <mergeCell ref="Q1:R1"/>
    <mergeCell ref="A262:J262"/>
  </mergeCells>
  <phoneticPr fontId="18"/>
  <conditionalFormatting sqref="O1">
    <cfRule type="cellIs" dxfId="219" priority="31" operator="equal">
      <formula>0</formula>
    </cfRule>
  </conditionalFormatting>
  <conditionalFormatting sqref="O2">
    <cfRule type="cellIs" dxfId="218" priority="30" operator="equal">
      <formula>0</formula>
    </cfRule>
  </conditionalFormatting>
  <conditionalFormatting sqref="O3:O5">
    <cfRule type="cellIs" dxfId="217" priority="29" operator="equal">
      <formula>0</formula>
    </cfRule>
  </conditionalFormatting>
  <conditionalFormatting sqref="E3:E4 F3:F5">
    <cfRule type="expression" dxfId="216" priority="28">
      <formula>$G3=""</formula>
    </cfRule>
  </conditionalFormatting>
  <conditionalFormatting sqref="G3:H5">
    <cfRule type="expression" dxfId="215" priority="27">
      <formula>$I3=""</formula>
    </cfRule>
  </conditionalFormatting>
  <conditionalFormatting sqref="I3:J5">
    <cfRule type="expression" dxfId="214" priority="26">
      <formula>$K3=""</formula>
    </cfRule>
  </conditionalFormatting>
  <conditionalFormatting sqref="C3 A3:A5 C5 R3:R5">
    <cfRule type="expression" dxfId="213" priority="25">
      <formula>$G3=""</formula>
    </cfRule>
  </conditionalFormatting>
  <conditionalFormatting sqref="B3:B5">
    <cfRule type="expression" dxfId="212" priority="24">
      <formula>$C3=""</formula>
    </cfRule>
  </conditionalFormatting>
  <conditionalFormatting sqref="D3:D5">
    <cfRule type="expression" dxfId="211" priority="23">
      <formula>$E3=""</formula>
    </cfRule>
  </conditionalFormatting>
  <conditionalFormatting sqref="O262">
    <cfRule type="cellIs" dxfId="210" priority="1" operator="equal">
      <formula>0</formula>
    </cfRule>
  </conditionalFormatting>
  <conditionalFormatting sqref="O240 O235 O161 O121 O91 O24 O19 O11">
    <cfRule type="cellIs" dxfId="209" priority="22" operator="equal">
      <formula>0</formula>
    </cfRule>
  </conditionalFormatting>
  <conditionalFormatting sqref="E240:F240 E235:F235 E161:F161 E121:F121 E91:F91 E24:F24 E19:F19 E11:F11">
    <cfRule type="expression" dxfId="208" priority="21">
      <formula>$G11=""</formula>
    </cfRule>
  </conditionalFormatting>
  <conditionalFormatting sqref="G240:H240 G235:H235 G161:H161 G121:H121 G91:H91 G24:H24 G19:H19 G11:H11">
    <cfRule type="expression" dxfId="207" priority="20">
      <formula>$I11=""</formula>
    </cfRule>
  </conditionalFormatting>
  <conditionalFormatting sqref="I240:J240 I235:J235 I161:J161 I121:J121 I91:J91 I24:J24 I19:J19 I11:J11">
    <cfRule type="expression" dxfId="206" priority="19">
      <formula>$K11=""</formula>
    </cfRule>
  </conditionalFormatting>
  <conditionalFormatting sqref="C240 A240 R240 C235 A235 R235 C161 A161 R161 C121 A121 R121 C91 A91 R91 C24 A24 R24 C19 A19 R19 C11 A11 R11">
    <cfRule type="expression" dxfId="205" priority="18">
      <formula>$G11=""</formula>
    </cfRule>
  </conditionalFormatting>
  <conditionalFormatting sqref="B240 B235 B161 B121 B91 B24 B19 B11">
    <cfRule type="expression" dxfId="204" priority="17">
      <formula>$C11=""</formula>
    </cfRule>
  </conditionalFormatting>
  <conditionalFormatting sqref="D240 D235 D161 D121 D91 D24 D19 D11">
    <cfRule type="expression" dxfId="203" priority="16">
      <formula>$E11=""</formula>
    </cfRule>
  </conditionalFormatting>
  <conditionalFormatting sqref="O252 O248 O241 O236 O162 O145 O122 O92 O48 O25 O20 O12">
    <cfRule type="cellIs" dxfId="202" priority="15" operator="equal">
      <formula>0</formula>
    </cfRule>
  </conditionalFormatting>
  <conditionalFormatting sqref="E252:F252 E248:F248 E241:F241 E236:F236 E162:F162 E145:F145 E122:F122 E92:F92 E48:F48 E25:F25 E20:F20 E12:F12">
    <cfRule type="expression" dxfId="201" priority="14">
      <formula>$G12=""</formula>
    </cfRule>
  </conditionalFormatting>
  <conditionalFormatting sqref="G252:H252 G248:H248 G241:H241 G236:H236 G162:H162 G145:H145 G122:H122 G92:H92 G48:H48 G25:H25 G20:H20 G12:H12">
    <cfRule type="expression" dxfId="200" priority="13">
      <formula>$I12=""</formula>
    </cfRule>
  </conditionalFormatting>
  <conditionalFormatting sqref="I252:J252 I248:J248 I241:J241 I236:J236 I162:J162 I145:J145 I122:J122 I92:J92 I48:J48 I25:J25 I20:J20 I12:J12">
    <cfRule type="expression" dxfId="199" priority="12">
      <formula>$K12=""</formula>
    </cfRule>
  </conditionalFormatting>
  <conditionalFormatting sqref="A252 R252 A248 R248 A241 R241 A236 R236 A162 R162 A145 R145 A122 R122 A92 R92 A48 R48 A25 R25 A20 R20 A12 R12">
    <cfRule type="expression" dxfId="198" priority="11">
      <formula>$G12=""</formula>
    </cfRule>
  </conditionalFormatting>
  <conditionalFormatting sqref="B252 B248 B241 B236 B162 B145 B122 B92 B48 B25 B20 B12">
    <cfRule type="expression" dxfId="197" priority="10">
      <formula>$C12=""</formula>
    </cfRule>
  </conditionalFormatting>
  <conditionalFormatting sqref="D252 D248 D241 D236 D162 D145 D122 D92 D48 D25 D20 D12">
    <cfRule type="expression" dxfId="196" priority="9">
      <formula>$E12=""</formula>
    </cfRule>
  </conditionalFormatting>
  <conditionalFormatting sqref="O259 O256 O253 O249 O245 O242 O237 O201 O191 O185 O163 O151 O146 O123 O115 O93 O81 O75 O49 O26 O21 O13">
    <cfRule type="cellIs" dxfId="195" priority="8" operator="equal">
      <formula>0</formula>
    </cfRule>
  </conditionalFormatting>
  <conditionalFormatting sqref="F259 F256 F253 F249 F245 F242 F237 F201 F191 F185 F163 F151 F146 F123 F115 F93 F81 F75 F49 F26 F21 F13">
    <cfRule type="expression" dxfId="194" priority="7">
      <formula>$G13=""</formula>
    </cfRule>
  </conditionalFormatting>
  <conditionalFormatting sqref="G259:H259 G256:H256 G253:H253 G249:H249 G245:H245 G242:H242 G237:H237 G201:H201 G191:H191 G185:H185 G163:H163 G151:H151 G146:H146 G123:H123 G115:H115 G93:H93 G81:H81 G75:H75 G49:H49 G26:H26 G21:H21 G13:H13">
    <cfRule type="expression" dxfId="193" priority="6">
      <formula>$I13=""</formula>
    </cfRule>
  </conditionalFormatting>
  <conditionalFormatting sqref="I259:J259 I256:J256 I253:J253 I249:J249 I245:J245 I242:J242 I237:J237 I201:J201 I191:J191 I185:J185 I163:J163 I151:J151 I146:J146 I123:J123 I115:J115 I93:J93 I81:J81 I75:J75 I49:J49 I26:J26 I21:J21 I13:J13">
    <cfRule type="expression" dxfId="192" priority="5">
      <formula>$K13=""</formula>
    </cfRule>
  </conditionalFormatting>
  <conditionalFormatting sqref="A259 C259 R259 A256 C256 R256 A253 C253 R253 A249 C249 R249 A245 C245 R245 A242 C242 R242 A237 C237 R237 A201 C201 R201 A191 C191 R191 A185 C185 R185 A163 C163 R163 A151 C151 R151 A146 C146 R146 A123 C123 R123 A115 C115 R115 A93 C93 R93 A81 C81 R81 A75 C75 R75 A49 C49 R49 A26 C26 R26 A21 C21 R21 A13 C13 R13">
    <cfRule type="expression" dxfId="191" priority="4">
      <formula>$G13=""</formula>
    </cfRule>
  </conditionalFormatting>
  <conditionalFormatting sqref="B259 B256 B253 B249 B245 B242 B237 B201 B191 B185 B163 B151 B146 B123 B115 B93 B81 B75 B49 B26 B21 B13">
    <cfRule type="expression" dxfId="190" priority="3">
      <formula>$C13=""</formula>
    </cfRule>
  </conditionalFormatting>
  <conditionalFormatting sqref="D259 D256 D253 D249 D245 D242 D237 D201 D191 D185 D163 D151 D146 D123 D115 D93 D81 D75 D49 D26 D21 D13">
    <cfRule type="expression" dxfId="189" priority="2">
      <formula>$E13=""</formula>
    </cfRule>
  </conditionalFormatting>
  <dataValidations count="1">
    <dataValidation imeMode="off" allowBlank="1" showInputMessage="1" showErrorMessage="1" sqref="Q1:Q2"/>
  </dataValidations>
  <pageMargins left="0" right="0" top="0.74803149606299213" bottom="0.74803149606299213" header="0.31496062992125984" footer="0.31496062992125984"/>
  <pageSetup paperSize="8"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3"/>
  <sheetViews>
    <sheetView zoomScale="80" zoomScaleNormal="80" workbookViewId="0">
      <pane ySplit="2" topLeftCell="A260" activePane="bottomLeft" state="frozen"/>
      <selection activeCell="N260" sqref="N260"/>
      <selection pane="bottomLeft" activeCell="N260" sqref="N260"/>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3" width="9.875" style="156" customWidth="1"/>
    <col min="14" max="14" width="63.5" style="5" customWidth="1"/>
    <col min="15" max="15" width="11.375" style="156" customWidth="1"/>
    <col min="16" max="16" width="18" style="38" customWidth="1"/>
    <col min="17" max="17" width="8.375" style="156" customWidth="1"/>
    <col min="18" max="18" width="9.625" style="38" customWidth="1"/>
    <col min="19" max="16384" width="9" style="5"/>
  </cols>
  <sheetData>
    <row r="1" spans="1:18" s="6" customFormat="1" ht="17.25" x14ac:dyDescent="0.15">
      <c r="A1" s="157" t="s">
        <v>6259</v>
      </c>
      <c r="B1" s="208"/>
      <c r="C1" s="158"/>
      <c r="D1" s="208"/>
      <c r="E1" s="158"/>
      <c r="F1" s="208"/>
      <c r="G1" s="159"/>
      <c r="H1" s="208"/>
      <c r="I1" s="159"/>
      <c r="J1" s="189"/>
      <c r="K1" s="190"/>
      <c r="L1" s="190"/>
      <c r="M1" s="190"/>
      <c r="N1" s="191"/>
      <c r="O1" s="190"/>
      <c r="P1" s="191"/>
      <c r="Q1" s="761" t="s">
        <v>17</v>
      </c>
      <c r="R1" s="761"/>
    </row>
    <row r="2" spans="1:18" s="6" customFormat="1" ht="18" customHeight="1" x14ac:dyDescent="0.15">
      <c r="A2" s="209" t="s">
        <v>0</v>
      </c>
      <c r="B2" s="210"/>
      <c r="C2" s="210" t="s">
        <v>1</v>
      </c>
      <c r="D2" s="210"/>
      <c r="E2" s="210" t="s">
        <v>2</v>
      </c>
      <c r="F2" s="211"/>
      <c r="G2" s="212" t="s">
        <v>3</v>
      </c>
      <c r="H2" s="210"/>
      <c r="I2" s="212" t="s">
        <v>14</v>
      </c>
      <c r="J2" s="212" t="s">
        <v>15</v>
      </c>
      <c r="K2" s="213" t="s">
        <v>6029</v>
      </c>
      <c r="L2" s="213" t="s">
        <v>6030</v>
      </c>
      <c r="M2" s="213" t="s">
        <v>2951</v>
      </c>
      <c r="N2" s="212" t="s">
        <v>16</v>
      </c>
      <c r="O2" s="213" t="s">
        <v>4</v>
      </c>
      <c r="P2" s="214" t="s">
        <v>18</v>
      </c>
      <c r="Q2" s="213" t="s">
        <v>2952</v>
      </c>
      <c r="R2" s="214" t="s">
        <v>2953</v>
      </c>
    </row>
    <row r="3" spans="1:18" ht="18" customHeight="1" x14ac:dyDescent="0.15">
      <c r="A3" s="7">
        <v>1</v>
      </c>
      <c r="B3" s="8" t="s">
        <v>5782</v>
      </c>
      <c r="C3" s="8"/>
      <c r="D3" s="8"/>
      <c r="E3" s="9"/>
      <c r="F3" s="8"/>
      <c r="G3" s="9"/>
      <c r="H3" s="8"/>
      <c r="I3" s="9"/>
      <c r="J3" s="9"/>
      <c r="K3" s="10">
        <f>IF(C3="",SUMIFS($K4:$K$5739,$A4:$A$5739,A3,$E4:$E$5739,""),IF(E3="",SUMIFS($K4:$K$5739,$A4:$A$5739,A3,$C4:$C$5739,C3,$G4:$G$5739,""),IF(G3="",SUMIFS($K4:$K$5739,$A4:$A$5739,A3,$C4:$C$5739,C3,$E4:$E$5739,E3,$R4:$R$5739,R3),0)))</f>
        <v>15759</v>
      </c>
      <c r="L3" s="10">
        <f>IF(C3="",SUMIFS($L4:$L$5739,$A4:$A$5739,A3,$E4:$E$5739,""),IF(E3="",SUMIFS($L4:$L$5739,$A4:$A$5739,A3,$C4:$C$5739,C3,$G4:$G$5739,""),IF(G3="",SUMIFS($L4:$L$5739,$A4:$A$5739,A3,$C4:$C$5739,C3,$E4:$E$5739,E3,$R4:$R$5739,R3),0)))</f>
        <v>17593</v>
      </c>
      <c r="M3" s="10">
        <f t="shared" ref="M3:M7" si="0">K3-L3</f>
        <v>-1834</v>
      </c>
      <c r="N3" s="74"/>
      <c r="O3" s="75"/>
      <c r="P3" s="11"/>
      <c r="Q3" s="10">
        <f>IF(C3="",SUMIFS($Q$3:$Q$5608,$A$3:$A$5608,A3,$C$3:$C$5608,"&gt;0",$E$3:$E$5608,""),IF(E3="",SUMIFS($Q$3:$Q$5608,$A$3:$A$5608,A3,$C$3:$C$5608,C3,$E$3:$E$5608,"&gt;0",$G$3:$G$5608,""),IF(G3="",SUMIFS($Q$3:$Q$5608,$A$3:$A$5608,A3,$C$3:$C$5608,C3,$E$3:$E$5608,E3,$G$3:$G$5608,"&gt;0",$R$3:$R$5608,R3))))</f>
        <v>15759</v>
      </c>
      <c r="R3" s="106"/>
    </row>
    <row r="4" spans="1:18" ht="18" customHeight="1" x14ac:dyDescent="0.15">
      <c r="A4" s="13">
        <v>1</v>
      </c>
      <c r="B4" s="14" t="s">
        <v>5782</v>
      </c>
      <c r="C4" s="15">
        <v>1</v>
      </c>
      <c r="D4" s="15" t="s">
        <v>5783</v>
      </c>
      <c r="E4" s="16"/>
      <c r="F4" s="15"/>
      <c r="G4" s="16"/>
      <c r="H4" s="15"/>
      <c r="I4" s="16"/>
      <c r="J4" s="16"/>
      <c r="K4" s="17">
        <f>IF(C4="",SUMIFS($K5:$K$5739,$A5:$A$5739,A4,$E5:$E$5739,""),IF(E4="",SUMIFS($K5:$K$5739,$A5:$A$5739,A4,$C5:$C$5739,C4,$G5:$G$5739,""),IF(G4="",SUMIFS($K5:$K$5739,$A5:$A$5739,A4,$C5:$C$5739,C4,$E5:$E$5739,E4,$R5:$R$5739,R4),0)))</f>
        <v>3754</v>
      </c>
      <c r="L4" s="17">
        <f>IF(C4="",SUMIFS($L5:$L$5739,$A5:$A$5739,A4,$E5:$E$5739,""),IF(E4="",SUMIFS($L5:$L$5739,$A5:$A$5739,A4,$C5:$C$5739,C4,$G5:$G$5739,""),IF(G4="",SUMIFS($L5:$L$5739,$A5:$A$5739,A4,$C5:$C$5739,C4,$E5:$E$5739,E4,$R5:$R$5739,R4),0)))</f>
        <v>3721</v>
      </c>
      <c r="M4" s="17">
        <f t="shared" si="0"/>
        <v>33</v>
      </c>
      <c r="N4" s="58"/>
      <c r="O4" s="72"/>
      <c r="P4" s="18"/>
      <c r="Q4" s="17">
        <f>IF(C4="",SUMIFS($Q$3:$Q$5608,$A$3:$A$5608,A4,$C$3:$C$5608,"&gt;0",$E$3:$E$5608,""),IF(E4="",SUMIFS($Q$3:$Q$5608,$A$3:$A$5608,A4,$C$3:$C$5608,C4,$E$3:$E$5608,"&gt;0",$G$3:$G$5608,""),IF(G4="",SUMIFS($Q$3:$Q$5608,$A$3:$A$5608,A4,$C$3:$C$5608,C4,$E$3:$E$5608,E4,$G$3:$G$5608,"&gt;0",$R$3:$R$5608,R4))))</f>
        <v>3754</v>
      </c>
      <c r="R4" s="108"/>
    </row>
    <row r="5" spans="1:18" ht="18" customHeight="1" x14ac:dyDescent="0.15">
      <c r="A5" s="13">
        <v>1</v>
      </c>
      <c r="B5" s="14" t="s">
        <v>5782</v>
      </c>
      <c r="C5" s="19">
        <v>1</v>
      </c>
      <c r="D5" s="14" t="s">
        <v>5783</v>
      </c>
      <c r="E5" s="20">
        <v>1</v>
      </c>
      <c r="F5" s="21" t="s">
        <v>5784</v>
      </c>
      <c r="G5" s="20"/>
      <c r="H5" s="21"/>
      <c r="I5" s="20"/>
      <c r="J5" s="20"/>
      <c r="K5" s="22">
        <f>IF(C5="",SUMIFS($K6:$K$5739,$A6:$A$5739,A5,$E6:$E$5739,""),IF(E5="",SUMIFS($K6:$K$5739,$A6:$A$5739,A5,$C6:$C$5739,C5,$G6:$G$5739,""),IF(G5="",SUMIFS($K6:$K$5739,$A6:$A$5739,A5,$C6:$C$5739,C5,$E6:$E$5739,E5,$R6:$R$5739,R5),0)))</f>
        <v>3754</v>
      </c>
      <c r="L5" s="22">
        <f>IF(C5="",SUMIFS($L6:$L$5739,$A6:$A$5739,A5,$E6:$E$5739,""),IF(E5="",SUMIFS($L6:$L$5739,$A6:$A$5739,A5,$C6:$C$5739,C5,$G6:$G$5739,""),IF(G5="",SUMIFS($L6:$L$5739,$A6:$A$5739,A5,$C6:$C$5739,C5,$E6:$E$5739,E5,$R6:$R$5739,R5),0)))</f>
        <v>3721</v>
      </c>
      <c r="M5" s="22">
        <f t="shared" si="0"/>
        <v>33</v>
      </c>
      <c r="N5" s="77"/>
      <c r="O5" s="23"/>
      <c r="P5" s="60"/>
      <c r="Q5" s="22">
        <f>IF(C5="",SUMIFS($Q$3:$Q$5608,$A$3:$A$5608,A5,$C$3:$C$5608,"&gt;0",$E$3:$E$5608,""),IF(E5="",SUMIFS($Q$3:$Q$5608,$A$3:$A$5608,A5,$C$3:$C$5608,C5,$E$3:$E$5608,"&gt;0",$G$3:$G$5608,""),IF(G5="",SUMIFS($Q$3:$Q$5608,$A$3:$A$5608,A5,$C$3:$C$5608,C5,$E$3:$E$5608,E5,$G$3:$G$5608,"&gt;0",$R$3:$R$5608,R5))))</f>
        <v>3754</v>
      </c>
      <c r="R5" s="110" t="s">
        <v>862</v>
      </c>
    </row>
    <row r="6" spans="1:18" ht="18" customHeight="1" x14ac:dyDescent="0.15">
      <c r="A6" s="30">
        <v>1</v>
      </c>
      <c r="B6" s="31" t="s">
        <v>130</v>
      </c>
      <c r="C6" s="31">
        <v>1</v>
      </c>
      <c r="D6" s="31" t="s">
        <v>131</v>
      </c>
      <c r="E6" s="31">
        <v>1</v>
      </c>
      <c r="F6" s="31" t="s">
        <v>9</v>
      </c>
      <c r="G6" s="32">
        <v>11</v>
      </c>
      <c r="H6" s="32" t="s">
        <v>33</v>
      </c>
      <c r="I6" s="32"/>
      <c r="J6" s="32"/>
      <c r="K6" s="135"/>
      <c r="L6" s="135"/>
      <c r="M6" s="135"/>
      <c r="N6" s="32"/>
      <c r="O6" s="135"/>
      <c r="P6" s="81" t="s">
        <v>6235</v>
      </c>
      <c r="Q6" s="135">
        <v>3754</v>
      </c>
      <c r="R6" s="136" t="s">
        <v>862</v>
      </c>
    </row>
    <row r="7" spans="1:18" ht="18" customHeight="1" x14ac:dyDescent="0.15">
      <c r="A7" s="30">
        <v>1</v>
      </c>
      <c r="B7" s="31" t="s">
        <v>130</v>
      </c>
      <c r="C7" s="31">
        <v>1</v>
      </c>
      <c r="D7" s="31" t="s">
        <v>131</v>
      </c>
      <c r="E7" s="31">
        <v>1</v>
      </c>
      <c r="F7" s="31" t="s">
        <v>9</v>
      </c>
      <c r="G7" s="31">
        <v>11</v>
      </c>
      <c r="H7" s="31" t="s">
        <v>33</v>
      </c>
      <c r="I7" s="32">
        <v>1</v>
      </c>
      <c r="J7" s="32" t="s">
        <v>34</v>
      </c>
      <c r="K7" s="135">
        <v>127</v>
      </c>
      <c r="L7" s="135">
        <v>115</v>
      </c>
      <c r="M7" s="135">
        <f t="shared" si="0"/>
        <v>12</v>
      </c>
      <c r="N7" s="32" t="s">
        <v>6260</v>
      </c>
      <c r="O7" s="135">
        <v>16500</v>
      </c>
      <c r="P7" s="81"/>
      <c r="Q7" s="135"/>
      <c r="R7" s="136" t="s">
        <v>862</v>
      </c>
    </row>
    <row r="8" spans="1:18" ht="18" customHeight="1" x14ac:dyDescent="0.15">
      <c r="A8" s="30">
        <v>1</v>
      </c>
      <c r="B8" s="31" t="s">
        <v>130</v>
      </c>
      <c r="C8" s="31">
        <v>1</v>
      </c>
      <c r="D8" s="31" t="s">
        <v>131</v>
      </c>
      <c r="E8" s="31">
        <v>1</v>
      </c>
      <c r="F8" s="31" t="s">
        <v>9</v>
      </c>
      <c r="G8" s="31">
        <v>11</v>
      </c>
      <c r="H8" s="31" t="s">
        <v>33</v>
      </c>
      <c r="I8" s="31">
        <v>1</v>
      </c>
      <c r="J8" s="31" t="s">
        <v>34</v>
      </c>
      <c r="K8" s="135"/>
      <c r="L8" s="135"/>
      <c r="M8" s="135"/>
      <c r="N8" s="32" t="s">
        <v>6261</v>
      </c>
      <c r="O8" s="135">
        <v>80000</v>
      </c>
      <c r="P8" s="81"/>
      <c r="Q8" s="135"/>
      <c r="R8" s="136" t="s">
        <v>862</v>
      </c>
    </row>
    <row r="9" spans="1:18" ht="18" customHeight="1" x14ac:dyDescent="0.15">
      <c r="A9" s="30">
        <v>1</v>
      </c>
      <c r="B9" s="31" t="s">
        <v>130</v>
      </c>
      <c r="C9" s="31">
        <v>1</v>
      </c>
      <c r="D9" s="31" t="s">
        <v>131</v>
      </c>
      <c r="E9" s="31">
        <v>1</v>
      </c>
      <c r="F9" s="31" t="s">
        <v>9</v>
      </c>
      <c r="G9" s="31">
        <v>11</v>
      </c>
      <c r="H9" s="31" t="s">
        <v>33</v>
      </c>
      <c r="I9" s="31">
        <v>1</v>
      </c>
      <c r="J9" s="31" t="s">
        <v>34</v>
      </c>
      <c r="K9" s="135"/>
      <c r="L9" s="135"/>
      <c r="M9" s="135"/>
      <c r="N9" s="32" t="s">
        <v>6262</v>
      </c>
      <c r="O9" s="135">
        <v>30000</v>
      </c>
      <c r="P9" s="81"/>
      <c r="Q9" s="135"/>
      <c r="R9" s="136" t="s">
        <v>862</v>
      </c>
    </row>
    <row r="10" spans="1:18" ht="18" customHeight="1" x14ac:dyDescent="0.15">
      <c r="A10" s="30">
        <v>1</v>
      </c>
      <c r="B10" s="31" t="s">
        <v>130</v>
      </c>
      <c r="C10" s="31">
        <v>1</v>
      </c>
      <c r="D10" s="31" t="s">
        <v>131</v>
      </c>
      <c r="E10" s="31">
        <v>1</v>
      </c>
      <c r="F10" s="31" t="s">
        <v>9</v>
      </c>
      <c r="G10" s="31">
        <v>11</v>
      </c>
      <c r="H10" s="31" t="s">
        <v>33</v>
      </c>
      <c r="I10" s="32">
        <v>4</v>
      </c>
      <c r="J10" s="32" t="s">
        <v>111</v>
      </c>
      <c r="K10" s="135">
        <v>188</v>
      </c>
      <c r="L10" s="135">
        <v>183</v>
      </c>
      <c r="M10" s="135">
        <f t="shared" ref="M10" si="1">K10-L10</f>
        <v>5</v>
      </c>
      <c r="N10" s="32" t="s">
        <v>6263</v>
      </c>
      <c r="O10" s="135">
        <v>48600</v>
      </c>
      <c r="P10" s="81"/>
      <c r="Q10" s="135"/>
      <c r="R10" s="136" t="s">
        <v>862</v>
      </c>
    </row>
    <row r="11" spans="1:18" ht="18" customHeight="1" x14ac:dyDescent="0.15">
      <c r="A11" s="30">
        <v>1</v>
      </c>
      <c r="B11" s="31" t="s">
        <v>130</v>
      </c>
      <c r="C11" s="31">
        <v>1</v>
      </c>
      <c r="D11" s="31" t="s">
        <v>131</v>
      </c>
      <c r="E11" s="31">
        <v>1</v>
      </c>
      <c r="F11" s="31" t="s">
        <v>9</v>
      </c>
      <c r="G11" s="31">
        <v>11</v>
      </c>
      <c r="H11" s="31" t="s">
        <v>33</v>
      </c>
      <c r="I11" s="31">
        <v>4</v>
      </c>
      <c r="J11" s="31" t="s">
        <v>111</v>
      </c>
      <c r="K11" s="135"/>
      <c r="L11" s="135"/>
      <c r="M11" s="135"/>
      <c r="N11" s="32" t="s">
        <v>6264</v>
      </c>
      <c r="O11" s="135">
        <v>23800</v>
      </c>
      <c r="P11" s="81"/>
      <c r="Q11" s="135"/>
      <c r="R11" s="136" t="s">
        <v>862</v>
      </c>
    </row>
    <row r="12" spans="1:18" ht="18" customHeight="1" x14ac:dyDescent="0.15">
      <c r="A12" s="30">
        <v>1</v>
      </c>
      <c r="B12" s="31" t="s">
        <v>130</v>
      </c>
      <c r="C12" s="31">
        <v>1</v>
      </c>
      <c r="D12" s="31" t="s">
        <v>131</v>
      </c>
      <c r="E12" s="31">
        <v>1</v>
      </c>
      <c r="F12" s="31" t="s">
        <v>9</v>
      </c>
      <c r="G12" s="31">
        <v>11</v>
      </c>
      <c r="H12" s="31" t="s">
        <v>33</v>
      </c>
      <c r="I12" s="31">
        <v>4</v>
      </c>
      <c r="J12" s="31" t="s">
        <v>111</v>
      </c>
      <c r="K12" s="135"/>
      <c r="L12" s="135"/>
      <c r="M12" s="135"/>
      <c r="N12" s="32" t="s">
        <v>6265</v>
      </c>
      <c r="O12" s="135">
        <v>10000</v>
      </c>
      <c r="P12" s="81"/>
      <c r="Q12" s="135"/>
      <c r="R12" s="136" t="s">
        <v>862</v>
      </c>
    </row>
    <row r="13" spans="1:18" ht="18" customHeight="1" x14ac:dyDescent="0.15">
      <c r="A13" s="30">
        <v>1</v>
      </c>
      <c r="B13" s="31" t="s">
        <v>130</v>
      </c>
      <c r="C13" s="31">
        <v>1</v>
      </c>
      <c r="D13" s="31" t="s">
        <v>131</v>
      </c>
      <c r="E13" s="31">
        <v>1</v>
      </c>
      <c r="F13" s="31" t="s">
        <v>9</v>
      </c>
      <c r="G13" s="31">
        <v>11</v>
      </c>
      <c r="H13" s="31" t="s">
        <v>33</v>
      </c>
      <c r="I13" s="31">
        <v>4</v>
      </c>
      <c r="J13" s="31" t="s">
        <v>111</v>
      </c>
      <c r="K13" s="135"/>
      <c r="L13" s="135"/>
      <c r="M13" s="135"/>
      <c r="N13" s="32" t="s">
        <v>6266</v>
      </c>
      <c r="O13" s="135">
        <v>23000</v>
      </c>
      <c r="P13" s="81"/>
      <c r="Q13" s="135"/>
      <c r="R13" s="136" t="s">
        <v>862</v>
      </c>
    </row>
    <row r="14" spans="1:18" ht="18" customHeight="1" x14ac:dyDescent="0.15">
      <c r="A14" s="30">
        <v>1</v>
      </c>
      <c r="B14" s="31" t="s">
        <v>130</v>
      </c>
      <c r="C14" s="31">
        <v>1</v>
      </c>
      <c r="D14" s="31" t="s">
        <v>131</v>
      </c>
      <c r="E14" s="31">
        <v>1</v>
      </c>
      <c r="F14" s="31" t="s">
        <v>9</v>
      </c>
      <c r="G14" s="31">
        <v>11</v>
      </c>
      <c r="H14" s="31" t="s">
        <v>33</v>
      </c>
      <c r="I14" s="31">
        <v>4</v>
      </c>
      <c r="J14" s="31" t="s">
        <v>111</v>
      </c>
      <c r="K14" s="135"/>
      <c r="L14" s="135"/>
      <c r="M14" s="135"/>
      <c r="N14" s="32" t="s">
        <v>6267</v>
      </c>
      <c r="O14" s="135">
        <v>51074</v>
      </c>
      <c r="P14" s="81"/>
      <c r="Q14" s="135"/>
      <c r="R14" s="136" t="s">
        <v>862</v>
      </c>
    </row>
    <row r="15" spans="1:18" ht="18" customHeight="1" x14ac:dyDescent="0.15">
      <c r="A15" s="30">
        <v>1</v>
      </c>
      <c r="B15" s="31" t="s">
        <v>130</v>
      </c>
      <c r="C15" s="31">
        <v>1</v>
      </c>
      <c r="D15" s="31" t="s">
        <v>131</v>
      </c>
      <c r="E15" s="31">
        <v>1</v>
      </c>
      <c r="F15" s="31" t="s">
        <v>9</v>
      </c>
      <c r="G15" s="31">
        <v>11</v>
      </c>
      <c r="H15" s="31" t="s">
        <v>33</v>
      </c>
      <c r="I15" s="31">
        <v>4</v>
      </c>
      <c r="J15" s="31" t="s">
        <v>111</v>
      </c>
      <c r="K15" s="135"/>
      <c r="L15" s="135"/>
      <c r="M15" s="135"/>
      <c r="N15" s="32" t="s">
        <v>6268</v>
      </c>
      <c r="O15" s="135">
        <v>30800</v>
      </c>
      <c r="P15" s="81"/>
      <c r="Q15" s="135"/>
      <c r="R15" s="136" t="s">
        <v>862</v>
      </c>
    </row>
    <row r="16" spans="1:18" ht="18" customHeight="1" x14ac:dyDescent="0.15">
      <c r="A16" s="30">
        <v>1</v>
      </c>
      <c r="B16" s="31" t="s">
        <v>130</v>
      </c>
      <c r="C16" s="31">
        <v>1</v>
      </c>
      <c r="D16" s="31" t="s">
        <v>131</v>
      </c>
      <c r="E16" s="31">
        <v>1</v>
      </c>
      <c r="F16" s="31" t="s">
        <v>9</v>
      </c>
      <c r="G16" s="32">
        <v>12</v>
      </c>
      <c r="H16" s="32" t="s">
        <v>36</v>
      </c>
      <c r="I16" s="32"/>
      <c r="J16" s="32"/>
      <c r="K16" s="135"/>
      <c r="L16" s="135"/>
      <c r="M16" s="135"/>
      <c r="N16" s="32"/>
      <c r="O16" s="135"/>
      <c r="P16" s="81"/>
      <c r="Q16" s="135"/>
      <c r="R16" s="136" t="s">
        <v>862</v>
      </c>
    </row>
    <row r="17" spans="1:18" ht="18" customHeight="1" x14ac:dyDescent="0.15">
      <c r="A17" s="30">
        <v>1</v>
      </c>
      <c r="B17" s="31" t="s">
        <v>130</v>
      </c>
      <c r="C17" s="31">
        <v>1</v>
      </c>
      <c r="D17" s="31" t="s">
        <v>131</v>
      </c>
      <c r="E17" s="31">
        <v>1</v>
      </c>
      <c r="F17" s="31" t="s">
        <v>9</v>
      </c>
      <c r="G17" s="31">
        <v>12</v>
      </c>
      <c r="H17" s="31" t="s">
        <v>36</v>
      </c>
      <c r="I17" s="32">
        <v>1</v>
      </c>
      <c r="J17" s="32" t="s">
        <v>37</v>
      </c>
      <c r="K17" s="135">
        <v>154</v>
      </c>
      <c r="L17" s="135">
        <v>154</v>
      </c>
      <c r="M17" s="135">
        <f t="shared" ref="M17" si="2">K17-L17</f>
        <v>0</v>
      </c>
      <c r="N17" s="32" t="s">
        <v>6269</v>
      </c>
      <c r="O17" s="135">
        <v>55200</v>
      </c>
      <c r="P17" s="81"/>
      <c r="Q17" s="135"/>
      <c r="R17" s="136" t="s">
        <v>862</v>
      </c>
    </row>
    <row r="18" spans="1:18" ht="18" customHeight="1" x14ac:dyDescent="0.15">
      <c r="A18" s="30">
        <v>1</v>
      </c>
      <c r="B18" s="31" t="s">
        <v>130</v>
      </c>
      <c r="C18" s="31">
        <v>1</v>
      </c>
      <c r="D18" s="31" t="s">
        <v>131</v>
      </c>
      <c r="E18" s="31">
        <v>1</v>
      </c>
      <c r="F18" s="31" t="s">
        <v>9</v>
      </c>
      <c r="G18" s="31">
        <v>12</v>
      </c>
      <c r="H18" s="31" t="s">
        <v>36</v>
      </c>
      <c r="I18" s="31">
        <v>1</v>
      </c>
      <c r="J18" s="31" t="s">
        <v>37</v>
      </c>
      <c r="K18" s="135"/>
      <c r="L18" s="135"/>
      <c r="M18" s="135"/>
      <c r="N18" s="32" t="s">
        <v>6270</v>
      </c>
      <c r="O18" s="135">
        <v>98400</v>
      </c>
      <c r="P18" s="81"/>
      <c r="Q18" s="135"/>
      <c r="R18" s="136" t="s">
        <v>862</v>
      </c>
    </row>
    <row r="19" spans="1:18" ht="18" customHeight="1" x14ac:dyDescent="0.15">
      <c r="A19" s="30">
        <v>1</v>
      </c>
      <c r="B19" s="31" t="s">
        <v>130</v>
      </c>
      <c r="C19" s="31">
        <v>1</v>
      </c>
      <c r="D19" s="31" t="s">
        <v>131</v>
      </c>
      <c r="E19" s="31">
        <v>1</v>
      </c>
      <c r="F19" s="31" t="s">
        <v>9</v>
      </c>
      <c r="G19" s="32">
        <v>13</v>
      </c>
      <c r="H19" s="32" t="s">
        <v>39</v>
      </c>
      <c r="I19" s="32"/>
      <c r="J19" s="32"/>
      <c r="K19" s="135"/>
      <c r="L19" s="135"/>
      <c r="M19" s="135"/>
      <c r="N19" s="32"/>
      <c r="O19" s="135"/>
      <c r="P19" s="81"/>
      <c r="Q19" s="135"/>
      <c r="R19" s="136" t="s">
        <v>862</v>
      </c>
    </row>
    <row r="20" spans="1:18" ht="18" customHeight="1" x14ac:dyDescent="0.15">
      <c r="A20" s="30">
        <v>1</v>
      </c>
      <c r="B20" s="31" t="s">
        <v>130</v>
      </c>
      <c r="C20" s="31">
        <v>1</v>
      </c>
      <c r="D20" s="31" t="s">
        <v>131</v>
      </c>
      <c r="E20" s="31">
        <v>1</v>
      </c>
      <c r="F20" s="31" t="s">
        <v>9</v>
      </c>
      <c r="G20" s="31">
        <v>13</v>
      </c>
      <c r="H20" s="31" t="s">
        <v>39</v>
      </c>
      <c r="I20" s="32">
        <v>51</v>
      </c>
      <c r="J20" s="32" t="s">
        <v>175</v>
      </c>
      <c r="K20" s="135">
        <v>1969</v>
      </c>
      <c r="L20" s="135">
        <v>1967</v>
      </c>
      <c r="M20" s="135">
        <f t="shared" ref="M20" si="3">K20-L20</f>
        <v>2</v>
      </c>
      <c r="N20" s="32" t="s">
        <v>6271</v>
      </c>
      <c r="O20" s="135">
        <v>0</v>
      </c>
      <c r="P20" s="81"/>
      <c r="Q20" s="135"/>
      <c r="R20" s="136" t="s">
        <v>862</v>
      </c>
    </row>
    <row r="21" spans="1:18" ht="18" customHeight="1" x14ac:dyDescent="0.15">
      <c r="A21" s="30">
        <v>1</v>
      </c>
      <c r="B21" s="31" t="s">
        <v>130</v>
      </c>
      <c r="C21" s="31">
        <v>1</v>
      </c>
      <c r="D21" s="31" t="s">
        <v>131</v>
      </c>
      <c r="E21" s="31">
        <v>1</v>
      </c>
      <c r="F21" s="31" t="s">
        <v>9</v>
      </c>
      <c r="G21" s="31">
        <v>13</v>
      </c>
      <c r="H21" s="31" t="s">
        <v>39</v>
      </c>
      <c r="I21" s="31">
        <v>51</v>
      </c>
      <c r="J21" s="31" t="s">
        <v>175</v>
      </c>
      <c r="K21" s="135"/>
      <c r="L21" s="135"/>
      <c r="M21" s="135"/>
      <c r="N21" s="32" t="s">
        <v>6272</v>
      </c>
      <c r="O21" s="135">
        <v>36000</v>
      </c>
      <c r="P21" s="81"/>
      <c r="Q21" s="135"/>
      <c r="R21" s="136" t="s">
        <v>862</v>
      </c>
    </row>
    <row r="22" spans="1:18" ht="18" customHeight="1" x14ac:dyDescent="0.15">
      <c r="A22" s="30">
        <v>1</v>
      </c>
      <c r="B22" s="31" t="s">
        <v>130</v>
      </c>
      <c r="C22" s="31">
        <v>1</v>
      </c>
      <c r="D22" s="31" t="s">
        <v>131</v>
      </c>
      <c r="E22" s="31">
        <v>1</v>
      </c>
      <c r="F22" s="31" t="s">
        <v>9</v>
      </c>
      <c r="G22" s="31">
        <v>13</v>
      </c>
      <c r="H22" s="31" t="s">
        <v>39</v>
      </c>
      <c r="I22" s="31">
        <v>51</v>
      </c>
      <c r="J22" s="31" t="s">
        <v>175</v>
      </c>
      <c r="K22" s="135"/>
      <c r="L22" s="135"/>
      <c r="M22" s="135"/>
      <c r="N22" s="32" t="s">
        <v>6273</v>
      </c>
      <c r="O22" s="135">
        <v>8400</v>
      </c>
      <c r="P22" s="81"/>
      <c r="Q22" s="135"/>
      <c r="R22" s="136" t="s">
        <v>862</v>
      </c>
    </row>
    <row r="23" spans="1:18" ht="18" customHeight="1" x14ac:dyDescent="0.15">
      <c r="A23" s="30">
        <v>1</v>
      </c>
      <c r="B23" s="31" t="s">
        <v>130</v>
      </c>
      <c r="C23" s="31">
        <v>1</v>
      </c>
      <c r="D23" s="31" t="s">
        <v>131</v>
      </c>
      <c r="E23" s="31">
        <v>1</v>
      </c>
      <c r="F23" s="31" t="s">
        <v>9</v>
      </c>
      <c r="G23" s="31">
        <v>13</v>
      </c>
      <c r="H23" s="31" t="s">
        <v>39</v>
      </c>
      <c r="I23" s="31">
        <v>51</v>
      </c>
      <c r="J23" s="31" t="s">
        <v>175</v>
      </c>
      <c r="K23" s="135"/>
      <c r="L23" s="135"/>
      <c r="M23" s="135"/>
      <c r="N23" s="32" t="s">
        <v>6274</v>
      </c>
      <c r="O23" s="135">
        <v>110000</v>
      </c>
      <c r="P23" s="81"/>
      <c r="Q23" s="135"/>
      <c r="R23" s="136" t="s">
        <v>862</v>
      </c>
    </row>
    <row r="24" spans="1:18" ht="18" customHeight="1" x14ac:dyDescent="0.15">
      <c r="A24" s="30">
        <v>1</v>
      </c>
      <c r="B24" s="31" t="s">
        <v>130</v>
      </c>
      <c r="C24" s="31">
        <v>1</v>
      </c>
      <c r="D24" s="31" t="s">
        <v>131</v>
      </c>
      <c r="E24" s="31">
        <v>1</v>
      </c>
      <c r="F24" s="31" t="s">
        <v>9</v>
      </c>
      <c r="G24" s="31">
        <v>13</v>
      </c>
      <c r="H24" s="31" t="s">
        <v>39</v>
      </c>
      <c r="I24" s="31">
        <v>51</v>
      </c>
      <c r="J24" s="31" t="s">
        <v>175</v>
      </c>
      <c r="K24" s="135"/>
      <c r="L24" s="135"/>
      <c r="M24" s="135"/>
      <c r="N24" s="32" t="s">
        <v>6275</v>
      </c>
      <c r="O24" s="135">
        <v>1814400</v>
      </c>
      <c r="P24" s="81"/>
      <c r="Q24" s="135"/>
      <c r="R24" s="136" t="s">
        <v>862</v>
      </c>
    </row>
    <row r="25" spans="1:18" ht="18" customHeight="1" x14ac:dyDescent="0.15">
      <c r="A25" s="30">
        <v>1</v>
      </c>
      <c r="B25" s="31" t="s">
        <v>130</v>
      </c>
      <c r="C25" s="31">
        <v>1</v>
      </c>
      <c r="D25" s="31" t="s">
        <v>131</v>
      </c>
      <c r="E25" s="31">
        <v>1</v>
      </c>
      <c r="F25" s="31" t="s">
        <v>9</v>
      </c>
      <c r="G25" s="32">
        <v>14</v>
      </c>
      <c r="H25" s="32" t="s">
        <v>40</v>
      </c>
      <c r="I25" s="32"/>
      <c r="J25" s="32"/>
      <c r="K25" s="135"/>
      <c r="L25" s="135"/>
      <c r="M25" s="135"/>
      <c r="N25" s="32"/>
      <c r="O25" s="135"/>
      <c r="P25" s="81"/>
      <c r="Q25" s="135"/>
      <c r="R25" s="136" t="s">
        <v>862</v>
      </c>
    </row>
    <row r="26" spans="1:18" ht="18" customHeight="1" x14ac:dyDescent="0.15">
      <c r="A26" s="30">
        <v>1</v>
      </c>
      <c r="B26" s="31" t="s">
        <v>130</v>
      </c>
      <c r="C26" s="31">
        <v>1</v>
      </c>
      <c r="D26" s="31" t="s">
        <v>131</v>
      </c>
      <c r="E26" s="31">
        <v>1</v>
      </c>
      <c r="F26" s="31" t="s">
        <v>9</v>
      </c>
      <c r="G26" s="31">
        <v>14</v>
      </c>
      <c r="H26" s="31" t="s">
        <v>40</v>
      </c>
      <c r="I26" s="32">
        <v>1</v>
      </c>
      <c r="J26" s="32" t="s">
        <v>41</v>
      </c>
      <c r="K26" s="135">
        <v>2</v>
      </c>
      <c r="L26" s="135">
        <v>0</v>
      </c>
      <c r="M26" s="135">
        <f t="shared" ref="M26:M27" si="4">K26-L26</f>
        <v>2</v>
      </c>
      <c r="N26" s="32" t="s">
        <v>6276</v>
      </c>
      <c r="O26" s="135">
        <v>2000</v>
      </c>
      <c r="P26" s="81"/>
      <c r="Q26" s="135"/>
      <c r="R26" s="136" t="s">
        <v>862</v>
      </c>
    </row>
    <row r="27" spans="1:18" ht="18" customHeight="1" x14ac:dyDescent="0.15">
      <c r="A27" s="30">
        <v>1</v>
      </c>
      <c r="B27" s="31" t="s">
        <v>130</v>
      </c>
      <c r="C27" s="31">
        <v>1</v>
      </c>
      <c r="D27" s="31" t="s">
        <v>131</v>
      </c>
      <c r="E27" s="31">
        <v>1</v>
      </c>
      <c r="F27" s="31" t="s">
        <v>9</v>
      </c>
      <c r="G27" s="31">
        <v>14</v>
      </c>
      <c r="H27" s="31" t="s">
        <v>40</v>
      </c>
      <c r="I27" s="32">
        <v>41</v>
      </c>
      <c r="J27" s="32" t="s">
        <v>182</v>
      </c>
      <c r="K27" s="135">
        <v>1314</v>
      </c>
      <c r="L27" s="135">
        <v>1302</v>
      </c>
      <c r="M27" s="135">
        <f t="shared" si="4"/>
        <v>12</v>
      </c>
      <c r="N27" s="32" t="s">
        <v>6277</v>
      </c>
      <c r="O27" s="135">
        <v>1308000</v>
      </c>
      <c r="P27" s="81"/>
      <c r="Q27" s="135"/>
      <c r="R27" s="136" t="s">
        <v>862</v>
      </c>
    </row>
    <row r="28" spans="1:18" ht="18" customHeight="1" x14ac:dyDescent="0.15">
      <c r="A28" s="30">
        <v>1</v>
      </c>
      <c r="B28" s="31" t="s">
        <v>130</v>
      </c>
      <c r="C28" s="31">
        <v>1</v>
      </c>
      <c r="D28" s="31" t="s">
        <v>131</v>
      </c>
      <c r="E28" s="31">
        <v>1</v>
      </c>
      <c r="F28" s="31" t="s">
        <v>9</v>
      </c>
      <c r="G28" s="31">
        <v>14</v>
      </c>
      <c r="H28" s="31" t="s">
        <v>40</v>
      </c>
      <c r="I28" s="31">
        <v>41</v>
      </c>
      <c r="J28" s="31" t="s">
        <v>182</v>
      </c>
      <c r="K28" s="135"/>
      <c r="L28" s="135"/>
      <c r="M28" s="135"/>
      <c r="N28" s="32" t="s">
        <v>6278</v>
      </c>
      <c r="O28" s="135">
        <v>6000</v>
      </c>
      <c r="P28" s="81"/>
      <c r="Q28" s="135"/>
      <c r="R28" s="136" t="s">
        <v>862</v>
      </c>
    </row>
    <row r="29" spans="1:18" ht="18" customHeight="1" x14ac:dyDescent="0.15">
      <c r="A29" s="13">
        <v>1</v>
      </c>
      <c r="B29" s="14" t="s">
        <v>5782</v>
      </c>
      <c r="C29" s="15">
        <v>2</v>
      </c>
      <c r="D29" s="15" t="s">
        <v>6089</v>
      </c>
      <c r="E29" s="16"/>
      <c r="F29" s="15"/>
      <c r="G29" s="16"/>
      <c r="H29" s="15"/>
      <c r="I29" s="16"/>
      <c r="J29" s="16"/>
      <c r="K29" s="17">
        <f>IF(C29="",SUMIFS($K30:$K$5739,$A30:$A$5739,A29,$E30:$E$5739,""),IF(E29="",SUMIFS($K30:$K$5739,$A30:$A$5739,A29,$C30:$C$5739,C29,$G30:$G$5739,""),IF(G29="",SUMIFS($K30:$K$5739,$A30:$A$5739,A29,$C30:$C$5739,C29,$E30:$E$5739,E29,$R30:$R$5739,R29),0)))</f>
        <v>1830</v>
      </c>
      <c r="L29" s="17">
        <f>IF(C29="",SUMIFS($L30:$L$5739,$A30:$A$5739,A29,$E30:$E$5739,""),IF(E29="",SUMIFS($L30:$L$5739,$A30:$A$5739,A29,$C30:$C$5739,C29,$G30:$G$5739,""),IF(G29="",SUMIFS($L30:$L$5739,$A30:$A$5739,A29,$C30:$C$5739,C29,$E30:$E$5739,E29,$R30:$R$5739,R29),0)))</f>
        <v>2987</v>
      </c>
      <c r="M29" s="17">
        <f t="shared" ref="M29:M30" si="5">K29-L29</f>
        <v>-1157</v>
      </c>
      <c r="N29" s="58"/>
      <c r="O29" s="72"/>
      <c r="P29" s="18"/>
      <c r="Q29" s="17">
        <f>IF(C29="",SUMIFS($Q$3:$Q$5608,$A$3:$A$5608,A29,$C$3:$C$5608,"&gt;0",$E$3:$E$5608,""),IF(E29="",SUMIFS($Q$3:$Q$5608,$A$3:$A$5608,A29,$C$3:$C$5608,C29,$E$3:$E$5608,"&gt;0",$G$3:$G$5608,""),IF(G29="",SUMIFS($Q$3:$Q$5608,$A$3:$A$5608,A29,$C$3:$C$5608,C29,$E$3:$E$5608,E29,$G$3:$G$5608,"&gt;0",$R$3:$R$5608,R29))))</f>
        <v>1830</v>
      </c>
      <c r="R29" s="108"/>
    </row>
    <row r="30" spans="1:18" ht="18" customHeight="1" x14ac:dyDescent="0.15">
      <c r="A30" s="13">
        <v>1</v>
      </c>
      <c r="B30" s="14" t="s">
        <v>5782</v>
      </c>
      <c r="C30" s="19">
        <v>2</v>
      </c>
      <c r="D30" s="14" t="s">
        <v>6089</v>
      </c>
      <c r="E30" s="20">
        <v>1</v>
      </c>
      <c r="F30" s="21" t="s">
        <v>5826</v>
      </c>
      <c r="G30" s="20"/>
      <c r="H30" s="21"/>
      <c r="I30" s="20"/>
      <c r="J30" s="20"/>
      <c r="K30" s="22">
        <f>IF(C30="",SUMIFS($K31:$K$5739,$A31:$A$5739,A30,$E31:$E$5739,""),IF(E30="",SUMIFS($K31:$K$5739,$A31:$A$5739,A30,$C31:$C$5739,C30,$G31:$G$5739,""),IF(G30="",SUMIFS($K31:$K$5739,$A31:$A$5739,A30,$C31:$C$5739,C30,$E31:$E$5739,E30,$R31:$R$5739,R30),0)))</f>
        <v>1830</v>
      </c>
      <c r="L30" s="22">
        <f>IF(C30="",SUMIFS($L31:$L$5739,$A31:$A$5739,A30,$E31:$E$5739,""),IF(E30="",SUMIFS($L31:$L$5739,$A31:$A$5739,A30,$C31:$C$5739,C30,$G31:$G$5739,""),IF(G30="",SUMIFS($L31:$L$5739,$A31:$A$5739,A30,$C31:$C$5739,C30,$E31:$E$5739,E30,$R31:$R$5739,R30),0)))</f>
        <v>2987</v>
      </c>
      <c r="M30" s="22">
        <f t="shared" si="5"/>
        <v>-1157</v>
      </c>
      <c r="N30" s="77"/>
      <c r="O30" s="23"/>
      <c r="P30" s="60"/>
      <c r="Q30" s="22">
        <f>IF(C30="",SUMIFS($Q$3:$Q$5608,$A$3:$A$5608,A30,$C$3:$C$5608,"&gt;0",$E$3:$E$5608,""),IF(E30="",SUMIFS($Q$3:$Q$5608,$A$3:$A$5608,A30,$C$3:$C$5608,C30,$E$3:$E$5608,"&gt;0",$G$3:$G$5608,""),IF(G30="",SUMIFS($Q$3:$Q$5608,$A$3:$A$5608,A30,$C$3:$C$5608,C30,$E$3:$E$5608,E30,$G$3:$G$5608,"&gt;0",$R$3:$R$5608,R30))))</f>
        <v>1830</v>
      </c>
      <c r="R30" s="110" t="s">
        <v>862</v>
      </c>
    </row>
    <row r="31" spans="1:18" ht="18" customHeight="1" x14ac:dyDescent="0.15">
      <c r="A31" s="30">
        <v>1</v>
      </c>
      <c r="B31" s="31" t="s">
        <v>130</v>
      </c>
      <c r="C31" s="31">
        <v>2</v>
      </c>
      <c r="D31" s="31" t="s">
        <v>6048</v>
      </c>
      <c r="E31" s="31">
        <v>1</v>
      </c>
      <c r="F31" s="31" t="s">
        <v>618</v>
      </c>
      <c r="G31" s="32">
        <v>11</v>
      </c>
      <c r="H31" s="32" t="s">
        <v>33</v>
      </c>
      <c r="I31" s="32"/>
      <c r="J31" s="32"/>
      <c r="K31" s="135"/>
      <c r="L31" s="135"/>
      <c r="M31" s="135"/>
      <c r="N31" s="32"/>
      <c r="O31" s="135"/>
      <c r="P31" s="81" t="s">
        <v>6136</v>
      </c>
      <c r="Q31" s="135">
        <v>20</v>
      </c>
      <c r="R31" s="136" t="s">
        <v>862</v>
      </c>
    </row>
    <row r="32" spans="1:18" ht="18" customHeight="1" x14ac:dyDescent="0.15">
      <c r="A32" s="30">
        <v>1</v>
      </c>
      <c r="B32" s="31" t="s">
        <v>130</v>
      </c>
      <c r="C32" s="31">
        <v>2</v>
      </c>
      <c r="D32" s="31" t="s">
        <v>6048</v>
      </c>
      <c r="E32" s="31">
        <v>1</v>
      </c>
      <c r="F32" s="31" t="s">
        <v>618</v>
      </c>
      <c r="G32" s="31">
        <v>11</v>
      </c>
      <c r="H32" s="31" t="s">
        <v>33</v>
      </c>
      <c r="I32" s="32">
        <v>1</v>
      </c>
      <c r="J32" s="32" t="s">
        <v>34</v>
      </c>
      <c r="K32" s="135">
        <v>50</v>
      </c>
      <c r="L32" s="135">
        <v>50</v>
      </c>
      <c r="M32" s="135">
        <f t="shared" ref="M32:M33" si="6">K32-L32</f>
        <v>0</v>
      </c>
      <c r="N32" s="32" t="s">
        <v>6279</v>
      </c>
      <c r="O32" s="135">
        <v>50000</v>
      </c>
      <c r="P32" s="81" t="s">
        <v>6235</v>
      </c>
      <c r="Q32" s="135">
        <v>1806</v>
      </c>
      <c r="R32" s="136" t="s">
        <v>862</v>
      </c>
    </row>
    <row r="33" spans="1:18" ht="18" customHeight="1" x14ac:dyDescent="0.15">
      <c r="A33" s="30">
        <v>1</v>
      </c>
      <c r="B33" s="31" t="s">
        <v>130</v>
      </c>
      <c r="C33" s="31">
        <v>2</v>
      </c>
      <c r="D33" s="31" t="s">
        <v>6048</v>
      </c>
      <c r="E33" s="31">
        <v>1</v>
      </c>
      <c r="F33" s="31" t="s">
        <v>618</v>
      </c>
      <c r="G33" s="31">
        <v>11</v>
      </c>
      <c r="H33" s="31" t="s">
        <v>33</v>
      </c>
      <c r="I33" s="32">
        <v>4</v>
      </c>
      <c r="J33" s="32" t="s">
        <v>111</v>
      </c>
      <c r="K33" s="135">
        <v>931</v>
      </c>
      <c r="L33" s="135">
        <v>814</v>
      </c>
      <c r="M33" s="135">
        <f t="shared" si="6"/>
        <v>117</v>
      </c>
      <c r="N33" s="32" t="s">
        <v>6280</v>
      </c>
      <c r="O33" s="135">
        <v>54000</v>
      </c>
      <c r="P33" s="81" t="s">
        <v>6068</v>
      </c>
      <c r="Q33" s="135">
        <v>1</v>
      </c>
      <c r="R33" s="136" t="s">
        <v>862</v>
      </c>
    </row>
    <row r="34" spans="1:18" ht="18" customHeight="1" x14ac:dyDescent="0.15">
      <c r="A34" s="30">
        <v>1</v>
      </c>
      <c r="B34" s="31" t="s">
        <v>130</v>
      </c>
      <c r="C34" s="31">
        <v>2</v>
      </c>
      <c r="D34" s="31" t="s">
        <v>6048</v>
      </c>
      <c r="E34" s="31">
        <v>1</v>
      </c>
      <c r="F34" s="31" t="s">
        <v>618</v>
      </c>
      <c r="G34" s="31">
        <v>11</v>
      </c>
      <c r="H34" s="31" t="s">
        <v>33</v>
      </c>
      <c r="I34" s="31">
        <v>4</v>
      </c>
      <c r="J34" s="31" t="s">
        <v>111</v>
      </c>
      <c r="K34" s="135"/>
      <c r="L34" s="135"/>
      <c r="M34" s="135"/>
      <c r="N34" s="32" t="s">
        <v>6281</v>
      </c>
      <c r="O34" s="135">
        <v>55296</v>
      </c>
      <c r="P34" s="81" t="s">
        <v>6252</v>
      </c>
      <c r="Q34" s="135">
        <v>1</v>
      </c>
      <c r="R34" s="136" t="s">
        <v>862</v>
      </c>
    </row>
    <row r="35" spans="1:18" ht="18" customHeight="1" x14ac:dyDescent="0.15">
      <c r="A35" s="30">
        <v>1</v>
      </c>
      <c r="B35" s="31" t="s">
        <v>130</v>
      </c>
      <c r="C35" s="31">
        <v>2</v>
      </c>
      <c r="D35" s="31" t="s">
        <v>6048</v>
      </c>
      <c r="E35" s="31">
        <v>1</v>
      </c>
      <c r="F35" s="31" t="s">
        <v>618</v>
      </c>
      <c r="G35" s="31">
        <v>11</v>
      </c>
      <c r="H35" s="31" t="s">
        <v>33</v>
      </c>
      <c r="I35" s="31">
        <v>4</v>
      </c>
      <c r="J35" s="31" t="s">
        <v>111</v>
      </c>
      <c r="K35" s="135"/>
      <c r="L35" s="135"/>
      <c r="M35" s="135"/>
      <c r="N35" s="32" t="s">
        <v>6282</v>
      </c>
      <c r="O35" s="135">
        <v>134000</v>
      </c>
      <c r="P35" s="81" t="s">
        <v>5772</v>
      </c>
      <c r="Q35" s="135">
        <v>1</v>
      </c>
      <c r="R35" s="136" t="s">
        <v>862</v>
      </c>
    </row>
    <row r="36" spans="1:18" ht="18" customHeight="1" x14ac:dyDescent="0.15">
      <c r="A36" s="30">
        <v>1</v>
      </c>
      <c r="B36" s="31" t="s">
        <v>130</v>
      </c>
      <c r="C36" s="31">
        <v>2</v>
      </c>
      <c r="D36" s="31" t="s">
        <v>6048</v>
      </c>
      <c r="E36" s="31">
        <v>1</v>
      </c>
      <c r="F36" s="31" t="s">
        <v>618</v>
      </c>
      <c r="G36" s="31">
        <v>11</v>
      </c>
      <c r="H36" s="31" t="s">
        <v>33</v>
      </c>
      <c r="I36" s="31">
        <v>4</v>
      </c>
      <c r="J36" s="31" t="s">
        <v>111</v>
      </c>
      <c r="K36" s="135"/>
      <c r="L36" s="135"/>
      <c r="M36" s="135"/>
      <c r="N36" s="32" t="s">
        <v>6283</v>
      </c>
      <c r="O36" s="135">
        <v>82500</v>
      </c>
      <c r="P36" s="81" t="s">
        <v>8</v>
      </c>
      <c r="Q36" s="135">
        <v>1</v>
      </c>
      <c r="R36" s="136" t="s">
        <v>862</v>
      </c>
    </row>
    <row r="37" spans="1:18" ht="18" customHeight="1" x14ac:dyDescent="0.15">
      <c r="A37" s="30">
        <v>1</v>
      </c>
      <c r="B37" s="31" t="s">
        <v>130</v>
      </c>
      <c r="C37" s="31">
        <v>2</v>
      </c>
      <c r="D37" s="31" t="s">
        <v>6048</v>
      </c>
      <c r="E37" s="31">
        <v>1</v>
      </c>
      <c r="F37" s="31" t="s">
        <v>618</v>
      </c>
      <c r="G37" s="31">
        <v>11</v>
      </c>
      <c r="H37" s="31" t="s">
        <v>33</v>
      </c>
      <c r="I37" s="31">
        <v>4</v>
      </c>
      <c r="J37" s="31" t="s">
        <v>111</v>
      </c>
      <c r="K37" s="135"/>
      <c r="L37" s="135"/>
      <c r="M37" s="135"/>
      <c r="N37" s="32" t="s">
        <v>6284</v>
      </c>
      <c r="O37" s="135">
        <v>82500</v>
      </c>
      <c r="P37" s="81"/>
      <c r="Q37" s="135"/>
      <c r="R37" s="136" t="s">
        <v>862</v>
      </c>
    </row>
    <row r="38" spans="1:18" ht="18" customHeight="1" x14ac:dyDescent="0.15">
      <c r="A38" s="30">
        <v>1</v>
      </c>
      <c r="B38" s="31" t="s">
        <v>130</v>
      </c>
      <c r="C38" s="31">
        <v>2</v>
      </c>
      <c r="D38" s="31" t="s">
        <v>6048</v>
      </c>
      <c r="E38" s="31">
        <v>1</v>
      </c>
      <c r="F38" s="31" t="s">
        <v>618</v>
      </c>
      <c r="G38" s="31">
        <v>11</v>
      </c>
      <c r="H38" s="31" t="s">
        <v>33</v>
      </c>
      <c r="I38" s="31">
        <v>4</v>
      </c>
      <c r="J38" s="31" t="s">
        <v>111</v>
      </c>
      <c r="K38" s="135"/>
      <c r="L38" s="135"/>
      <c r="M38" s="135"/>
      <c r="N38" s="32" t="s">
        <v>6285</v>
      </c>
      <c r="O38" s="135">
        <v>34000</v>
      </c>
      <c r="P38" s="81"/>
      <c r="Q38" s="135"/>
      <c r="R38" s="136" t="s">
        <v>862</v>
      </c>
    </row>
    <row r="39" spans="1:18" ht="18" customHeight="1" x14ac:dyDescent="0.15">
      <c r="A39" s="30">
        <v>1</v>
      </c>
      <c r="B39" s="31" t="s">
        <v>130</v>
      </c>
      <c r="C39" s="31">
        <v>2</v>
      </c>
      <c r="D39" s="31" t="s">
        <v>6048</v>
      </c>
      <c r="E39" s="31">
        <v>1</v>
      </c>
      <c r="F39" s="31" t="s">
        <v>618</v>
      </c>
      <c r="G39" s="31">
        <v>11</v>
      </c>
      <c r="H39" s="31" t="s">
        <v>33</v>
      </c>
      <c r="I39" s="31">
        <v>4</v>
      </c>
      <c r="J39" s="31" t="s">
        <v>111</v>
      </c>
      <c r="K39" s="135"/>
      <c r="L39" s="135"/>
      <c r="M39" s="135"/>
      <c r="N39" s="32" t="s">
        <v>6286</v>
      </c>
      <c r="O39" s="135">
        <v>34000</v>
      </c>
      <c r="P39" s="81"/>
      <c r="Q39" s="135"/>
      <c r="R39" s="136" t="s">
        <v>862</v>
      </c>
    </row>
    <row r="40" spans="1:18" ht="18" customHeight="1" x14ac:dyDescent="0.15">
      <c r="A40" s="30">
        <v>1</v>
      </c>
      <c r="B40" s="31" t="s">
        <v>130</v>
      </c>
      <c r="C40" s="31">
        <v>2</v>
      </c>
      <c r="D40" s="31" t="s">
        <v>6048</v>
      </c>
      <c r="E40" s="31">
        <v>1</v>
      </c>
      <c r="F40" s="31" t="s">
        <v>618</v>
      </c>
      <c r="G40" s="31">
        <v>11</v>
      </c>
      <c r="H40" s="31" t="s">
        <v>33</v>
      </c>
      <c r="I40" s="31">
        <v>4</v>
      </c>
      <c r="J40" s="31" t="s">
        <v>111</v>
      </c>
      <c r="K40" s="135"/>
      <c r="L40" s="135"/>
      <c r="M40" s="135"/>
      <c r="N40" s="32" t="s">
        <v>6287</v>
      </c>
      <c r="O40" s="135">
        <v>165600</v>
      </c>
      <c r="P40" s="81"/>
      <c r="Q40" s="135"/>
      <c r="R40" s="136" t="s">
        <v>862</v>
      </c>
    </row>
    <row r="41" spans="1:18" ht="18" customHeight="1" x14ac:dyDescent="0.15">
      <c r="A41" s="30">
        <v>1</v>
      </c>
      <c r="B41" s="31" t="s">
        <v>130</v>
      </c>
      <c r="C41" s="31">
        <v>2</v>
      </c>
      <c r="D41" s="31" t="s">
        <v>6048</v>
      </c>
      <c r="E41" s="31">
        <v>1</v>
      </c>
      <c r="F41" s="31" t="s">
        <v>618</v>
      </c>
      <c r="G41" s="31">
        <v>11</v>
      </c>
      <c r="H41" s="31" t="s">
        <v>33</v>
      </c>
      <c r="I41" s="31">
        <v>4</v>
      </c>
      <c r="J41" s="31" t="s">
        <v>111</v>
      </c>
      <c r="K41" s="135"/>
      <c r="L41" s="135"/>
      <c r="M41" s="135"/>
      <c r="N41" s="32" t="s">
        <v>6288</v>
      </c>
      <c r="O41" s="135">
        <v>288750</v>
      </c>
      <c r="P41" s="81"/>
      <c r="Q41" s="135"/>
      <c r="R41" s="136" t="s">
        <v>862</v>
      </c>
    </row>
    <row r="42" spans="1:18" ht="18" customHeight="1" x14ac:dyDescent="0.15">
      <c r="A42" s="30">
        <v>1</v>
      </c>
      <c r="B42" s="31" t="s">
        <v>130</v>
      </c>
      <c r="C42" s="31">
        <v>2</v>
      </c>
      <c r="D42" s="31" t="s">
        <v>6048</v>
      </c>
      <c r="E42" s="31">
        <v>1</v>
      </c>
      <c r="F42" s="31" t="s">
        <v>618</v>
      </c>
      <c r="G42" s="32">
        <v>12</v>
      </c>
      <c r="H42" s="32" t="s">
        <v>36</v>
      </c>
      <c r="I42" s="32"/>
      <c r="J42" s="32"/>
      <c r="K42" s="135"/>
      <c r="L42" s="135"/>
      <c r="M42" s="135"/>
      <c r="N42" s="32"/>
      <c r="O42" s="135"/>
      <c r="P42" s="81"/>
      <c r="Q42" s="135"/>
      <c r="R42" s="136" t="s">
        <v>862</v>
      </c>
    </row>
    <row r="43" spans="1:18" ht="18" customHeight="1" x14ac:dyDescent="0.15">
      <c r="A43" s="30">
        <v>1</v>
      </c>
      <c r="B43" s="31" t="s">
        <v>130</v>
      </c>
      <c r="C43" s="31">
        <v>2</v>
      </c>
      <c r="D43" s="31" t="s">
        <v>6048</v>
      </c>
      <c r="E43" s="31">
        <v>1</v>
      </c>
      <c r="F43" s="31" t="s">
        <v>618</v>
      </c>
      <c r="G43" s="31">
        <v>12</v>
      </c>
      <c r="H43" s="31" t="s">
        <v>36</v>
      </c>
      <c r="I43" s="32">
        <v>1</v>
      </c>
      <c r="J43" s="32" t="s">
        <v>37</v>
      </c>
      <c r="K43" s="135">
        <v>698</v>
      </c>
      <c r="L43" s="135">
        <v>683</v>
      </c>
      <c r="M43" s="135">
        <f t="shared" ref="M43" si="7">K43-L43</f>
        <v>15</v>
      </c>
      <c r="N43" s="32" t="s">
        <v>6289</v>
      </c>
      <c r="O43" s="135">
        <v>231000</v>
      </c>
      <c r="P43" s="81"/>
      <c r="Q43" s="135"/>
      <c r="R43" s="136" t="s">
        <v>862</v>
      </c>
    </row>
    <row r="44" spans="1:18" ht="18" customHeight="1" x14ac:dyDescent="0.15">
      <c r="A44" s="30">
        <v>1</v>
      </c>
      <c r="B44" s="31" t="s">
        <v>130</v>
      </c>
      <c r="C44" s="31">
        <v>2</v>
      </c>
      <c r="D44" s="31" t="s">
        <v>6048</v>
      </c>
      <c r="E44" s="31">
        <v>1</v>
      </c>
      <c r="F44" s="31" t="s">
        <v>618</v>
      </c>
      <c r="G44" s="31">
        <v>12</v>
      </c>
      <c r="H44" s="31" t="s">
        <v>36</v>
      </c>
      <c r="I44" s="31">
        <v>1</v>
      </c>
      <c r="J44" s="31" t="s">
        <v>37</v>
      </c>
      <c r="K44" s="135"/>
      <c r="L44" s="135"/>
      <c r="M44" s="135"/>
      <c r="N44" s="32" t="s">
        <v>6290</v>
      </c>
      <c r="O44" s="135">
        <v>201000</v>
      </c>
      <c r="P44" s="81"/>
      <c r="Q44" s="135"/>
      <c r="R44" s="136" t="s">
        <v>862</v>
      </c>
    </row>
    <row r="45" spans="1:18" ht="18" customHeight="1" x14ac:dyDescent="0.15">
      <c r="A45" s="30">
        <v>1</v>
      </c>
      <c r="B45" s="31" t="s">
        <v>130</v>
      </c>
      <c r="C45" s="31">
        <v>2</v>
      </c>
      <c r="D45" s="31" t="s">
        <v>6048</v>
      </c>
      <c r="E45" s="31">
        <v>1</v>
      </c>
      <c r="F45" s="31" t="s">
        <v>618</v>
      </c>
      <c r="G45" s="31">
        <v>12</v>
      </c>
      <c r="H45" s="31" t="s">
        <v>36</v>
      </c>
      <c r="I45" s="31">
        <v>1</v>
      </c>
      <c r="J45" s="31" t="s">
        <v>37</v>
      </c>
      <c r="K45" s="135"/>
      <c r="L45" s="135"/>
      <c r="M45" s="135"/>
      <c r="N45" s="32" t="s">
        <v>6291</v>
      </c>
      <c r="O45" s="135">
        <v>37500</v>
      </c>
      <c r="P45" s="81"/>
      <c r="Q45" s="135"/>
      <c r="R45" s="136" t="s">
        <v>862</v>
      </c>
    </row>
    <row r="46" spans="1:18" ht="18" customHeight="1" x14ac:dyDescent="0.15">
      <c r="A46" s="30">
        <v>1</v>
      </c>
      <c r="B46" s="31" t="s">
        <v>130</v>
      </c>
      <c r="C46" s="31">
        <v>2</v>
      </c>
      <c r="D46" s="31" t="s">
        <v>6048</v>
      </c>
      <c r="E46" s="31">
        <v>1</v>
      </c>
      <c r="F46" s="31" t="s">
        <v>618</v>
      </c>
      <c r="G46" s="31">
        <v>12</v>
      </c>
      <c r="H46" s="31" t="s">
        <v>36</v>
      </c>
      <c r="I46" s="31">
        <v>1</v>
      </c>
      <c r="J46" s="31" t="s">
        <v>37</v>
      </c>
      <c r="K46" s="135"/>
      <c r="L46" s="135"/>
      <c r="M46" s="135"/>
      <c r="N46" s="32" t="s">
        <v>6292</v>
      </c>
      <c r="O46" s="135">
        <v>32500</v>
      </c>
      <c r="P46" s="81"/>
      <c r="Q46" s="135"/>
      <c r="R46" s="136" t="s">
        <v>862</v>
      </c>
    </row>
    <row r="47" spans="1:18" ht="18" customHeight="1" x14ac:dyDescent="0.15">
      <c r="A47" s="30">
        <v>1</v>
      </c>
      <c r="B47" s="31" t="s">
        <v>130</v>
      </c>
      <c r="C47" s="31">
        <v>2</v>
      </c>
      <c r="D47" s="31" t="s">
        <v>6048</v>
      </c>
      <c r="E47" s="31">
        <v>1</v>
      </c>
      <c r="F47" s="31" t="s">
        <v>618</v>
      </c>
      <c r="G47" s="31">
        <v>12</v>
      </c>
      <c r="H47" s="31" t="s">
        <v>36</v>
      </c>
      <c r="I47" s="31">
        <v>1</v>
      </c>
      <c r="J47" s="31" t="s">
        <v>37</v>
      </c>
      <c r="K47" s="135"/>
      <c r="L47" s="135"/>
      <c r="M47" s="135"/>
      <c r="N47" s="32" t="s">
        <v>6293</v>
      </c>
      <c r="O47" s="135">
        <v>39360</v>
      </c>
      <c r="P47" s="81"/>
      <c r="Q47" s="135"/>
      <c r="R47" s="136" t="s">
        <v>862</v>
      </c>
    </row>
    <row r="48" spans="1:18" ht="18" customHeight="1" x14ac:dyDescent="0.15">
      <c r="A48" s="30">
        <v>1</v>
      </c>
      <c r="B48" s="31" t="s">
        <v>130</v>
      </c>
      <c r="C48" s="31">
        <v>2</v>
      </c>
      <c r="D48" s="31" t="s">
        <v>6048</v>
      </c>
      <c r="E48" s="31">
        <v>1</v>
      </c>
      <c r="F48" s="31" t="s">
        <v>618</v>
      </c>
      <c r="G48" s="31">
        <v>12</v>
      </c>
      <c r="H48" s="31" t="s">
        <v>36</v>
      </c>
      <c r="I48" s="31">
        <v>1</v>
      </c>
      <c r="J48" s="31" t="s">
        <v>37</v>
      </c>
      <c r="K48" s="135"/>
      <c r="L48" s="135"/>
      <c r="M48" s="135"/>
      <c r="N48" s="32" t="s">
        <v>6294</v>
      </c>
      <c r="O48" s="135">
        <v>19680</v>
      </c>
      <c r="P48" s="81"/>
      <c r="Q48" s="135"/>
      <c r="R48" s="136" t="s">
        <v>862</v>
      </c>
    </row>
    <row r="49" spans="1:18" ht="18" customHeight="1" x14ac:dyDescent="0.15">
      <c r="A49" s="30">
        <v>1</v>
      </c>
      <c r="B49" s="31" t="s">
        <v>130</v>
      </c>
      <c r="C49" s="31">
        <v>2</v>
      </c>
      <c r="D49" s="31" t="s">
        <v>6048</v>
      </c>
      <c r="E49" s="31">
        <v>1</v>
      </c>
      <c r="F49" s="31" t="s">
        <v>618</v>
      </c>
      <c r="G49" s="31">
        <v>12</v>
      </c>
      <c r="H49" s="31" t="s">
        <v>36</v>
      </c>
      <c r="I49" s="31">
        <v>1</v>
      </c>
      <c r="J49" s="31" t="s">
        <v>37</v>
      </c>
      <c r="K49" s="135"/>
      <c r="L49" s="135"/>
      <c r="M49" s="135"/>
      <c r="N49" s="32" t="s">
        <v>6295</v>
      </c>
      <c r="O49" s="135">
        <v>98400</v>
      </c>
      <c r="P49" s="81"/>
      <c r="Q49" s="135"/>
      <c r="R49" s="136" t="s">
        <v>862</v>
      </c>
    </row>
    <row r="50" spans="1:18" ht="18" customHeight="1" x14ac:dyDescent="0.15">
      <c r="A50" s="30">
        <v>1</v>
      </c>
      <c r="B50" s="31" t="s">
        <v>130</v>
      </c>
      <c r="C50" s="31">
        <v>2</v>
      </c>
      <c r="D50" s="31" t="s">
        <v>6048</v>
      </c>
      <c r="E50" s="31">
        <v>1</v>
      </c>
      <c r="F50" s="31" t="s">
        <v>618</v>
      </c>
      <c r="G50" s="31">
        <v>12</v>
      </c>
      <c r="H50" s="31" t="s">
        <v>36</v>
      </c>
      <c r="I50" s="31">
        <v>1</v>
      </c>
      <c r="J50" s="31" t="s">
        <v>37</v>
      </c>
      <c r="K50" s="135"/>
      <c r="L50" s="135"/>
      <c r="M50" s="135"/>
      <c r="N50" s="32" t="s">
        <v>6296</v>
      </c>
      <c r="O50" s="135">
        <v>19680</v>
      </c>
      <c r="P50" s="81"/>
      <c r="Q50" s="135"/>
      <c r="R50" s="136" t="s">
        <v>862</v>
      </c>
    </row>
    <row r="51" spans="1:18" ht="18" customHeight="1" x14ac:dyDescent="0.15">
      <c r="A51" s="30">
        <v>1</v>
      </c>
      <c r="B51" s="31" t="s">
        <v>130</v>
      </c>
      <c r="C51" s="31">
        <v>2</v>
      </c>
      <c r="D51" s="31" t="s">
        <v>6048</v>
      </c>
      <c r="E51" s="31">
        <v>1</v>
      </c>
      <c r="F51" s="31" t="s">
        <v>618</v>
      </c>
      <c r="G51" s="31">
        <v>12</v>
      </c>
      <c r="H51" s="31" t="s">
        <v>36</v>
      </c>
      <c r="I51" s="31">
        <v>1</v>
      </c>
      <c r="J51" s="31" t="s">
        <v>37</v>
      </c>
      <c r="K51" s="135"/>
      <c r="L51" s="135"/>
      <c r="M51" s="135"/>
      <c r="N51" s="32" t="s">
        <v>6297</v>
      </c>
      <c r="O51" s="135">
        <v>9840</v>
      </c>
      <c r="P51" s="81"/>
      <c r="Q51" s="135"/>
      <c r="R51" s="136" t="s">
        <v>862</v>
      </c>
    </row>
    <row r="52" spans="1:18" ht="18" customHeight="1" x14ac:dyDescent="0.15">
      <c r="A52" s="30">
        <v>1</v>
      </c>
      <c r="B52" s="31" t="s">
        <v>130</v>
      </c>
      <c r="C52" s="31">
        <v>2</v>
      </c>
      <c r="D52" s="31" t="s">
        <v>6048</v>
      </c>
      <c r="E52" s="31">
        <v>1</v>
      </c>
      <c r="F52" s="31" t="s">
        <v>618</v>
      </c>
      <c r="G52" s="31">
        <v>12</v>
      </c>
      <c r="H52" s="31" t="s">
        <v>36</v>
      </c>
      <c r="I52" s="31">
        <v>1</v>
      </c>
      <c r="J52" s="31" t="s">
        <v>37</v>
      </c>
      <c r="K52" s="135"/>
      <c r="L52" s="135"/>
      <c r="M52" s="135"/>
      <c r="N52" s="32" t="s">
        <v>6298</v>
      </c>
      <c r="O52" s="135">
        <v>8200</v>
      </c>
      <c r="P52" s="81"/>
      <c r="Q52" s="135"/>
      <c r="R52" s="136" t="s">
        <v>862</v>
      </c>
    </row>
    <row r="53" spans="1:18" ht="18" customHeight="1" x14ac:dyDescent="0.15">
      <c r="A53" s="30">
        <v>1</v>
      </c>
      <c r="B53" s="31" t="s">
        <v>130</v>
      </c>
      <c r="C53" s="31">
        <v>2</v>
      </c>
      <c r="D53" s="31" t="s">
        <v>6048</v>
      </c>
      <c r="E53" s="31">
        <v>1</v>
      </c>
      <c r="F53" s="31" t="s">
        <v>618</v>
      </c>
      <c r="G53" s="31">
        <v>12</v>
      </c>
      <c r="H53" s="31" t="s">
        <v>36</v>
      </c>
      <c r="I53" s="32">
        <v>3</v>
      </c>
      <c r="J53" s="32" t="s">
        <v>6</v>
      </c>
      <c r="K53" s="135">
        <v>45</v>
      </c>
      <c r="L53" s="135">
        <v>77</v>
      </c>
      <c r="M53" s="135">
        <f t="shared" ref="M53" si="8">K53-L53</f>
        <v>-32</v>
      </c>
      <c r="N53" s="32" t="s">
        <v>6299</v>
      </c>
      <c r="O53" s="135">
        <v>12960</v>
      </c>
      <c r="P53" s="81"/>
      <c r="Q53" s="135"/>
      <c r="R53" s="136" t="s">
        <v>862</v>
      </c>
    </row>
    <row r="54" spans="1:18" ht="18" customHeight="1" x14ac:dyDescent="0.15">
      <c r="A54" s="30">
        <v>1</v>
      </c>
      <c r="B54" s="31" t="s">
        <v>130</v>
      </c>
      <c r="C54" s="31">
        <v>2</v>
      </c>
      <c r="D54" s="31" t="s">
        <v>6048</v>
      </c>
      <c r="E54" s="31">
        <v>1</v>
      </c>
      <c r="F54" s="31" t="s">
        <v>618</v>
      </c>
      <c r="G54" s="31">
        <v>12</v>
      </c>
      <c r="H54" s="31" t="s">
        <v>36</v>
      </c>
      <c r="I54" s="31">
        <v>3</v>
      </c>
      <c r="J54" s="31" t="s">
        <v>6</v>
      </c>
      <c r="K54" s="135"/>
      <c r="L54" s="135"/>
      <c r="M54" s="135"/>
      <c r="N54" s="32" t="s">
        <v>6300</v>
      </c>
      <c r="O54" s="135">
        <v>32000</v>
      </c>
      <c r="P54" s="81"/>
      <c r="Q54" s="135"/>
      <c r="R54" s="136" t="s">
        <v>862</v>
      </c>
    </row>
    <row r="55" spans="1:18" ht="18" customHeight="1" x14ac:dyDescent="0.15">
      <c r="A55" s="1">
        <v>1</v>
      </c>
      <c r="B55" s="2" t="s">
        <v>130</v>
      </c>
      <c r="C55" s="2">
        <v>2</v>
      </c>
      <c r="D55" s="2" t="s">
        <v>6048</v>
      </c>
      <c r="E55" s="2">
        <v>1</v>
      </c>
      <c r="F55" s="2" t="s">
        <v>618</v>
      </c>
      <c r="G55" s="3">
        <v>13</v>
      </c>
      <c r="H55" s="3" t="s">
        <v>39</v>
      </c>
      <c r="I55" s="3"/>
      <c r="J55" s="3"/>
      <c r="K55" s="135">
        <v>0</v>
      </c>
      <c r="L55" s="67">
        <v>1107</v>
      </c>
      <c r="M55" s="135">
        <f t="shared" ref="M55" si="9">K55-L55</f>
        <v>-1107</v>
      </c>
      <c r="N55" s="32"/>
      <c r="O55" s="135"/>
      <c r="P55" s="81"/>
      <c r="Q55" s="135"/>
      <c r="R55" s="136" t="s">
        <v>862</v>
      </c>
    </row>
    <row r="56" spans="1:18" ht="18" customHeight="1" x14ac:dyDescent="0.15">
      <c r="A56" s="1">
        <v>1</v>
      </c>
      <c r="B56" s="2" t="s">
        <v>130</v>
      </c>
      <c r="C56" s="2">
        <v>2</v>
      </c>
      <c r="D56" s="2" t="s">
        <v>6048</v>
      </c>
      <c r="E56" s="2">
        <v>1</v>
      </c>
      <c r="F56" s="2" t="s">
        <v>618</v>
      </c>
      <c r="G56" s="2">
        <v>13</v>
      </c>
      <c r="H56" s="2" t="s">
        <v>39</v>
      </c>
      <c r="I56" s="3">
        <v>51</v>
      </c>
      <c r="J56" s="3" t="s">
        <v>175</v>
      </c>
      <c r="K56" s="135"/>
      <c r="L56" s="67"/>
      <c r="M56" s="135"/>
      <c r="N56" s="32"/>
      <c r="O56" s="135"/>
      <c r="P56" s="81"/>
      <c r="Q56" s="135"/>
      <c r="R56" s="136" t="s">
        <v>862</v>
      </c>
    </row>
    <row r="57" spans="1:18" ht="18" customHeight="1" x14ac:dyDescent="0.15">
      <c r="A57" s="1">
        <v>1</v>
      </c>
      <c r="B57" s="2" t="s">
        <v>130</v>
      </c>
      <c r="C57" s="2">
        <v>2</v>
      </c>
      <c r="D57" s="2" t="s">
        <v>6048</v>
      </c>
      <c r="E57" s="2">
        <v>1</v>
      </c>
      <c r="F57" s="2" t="s">
        <v>618</v>
      </c>
      <c r="G57" s="3">
        <v>18</v>
      </c>
      <c r="H57" s="3" t="s">
        <v>125</v>
      </c>
      <c r="I57" s="3"/>
      <c r="J57" s="3"/>
      <c r="K57" s="135">
        <v>0</v>
      </c>
      <c r="L57" s="67">
        <v>150</v>
      </c>
      <c r="M57" s="135">
        <f t="shared" ref="M57" si="10">K57-L57</f>
        <v>-150</v>
      </c>
      <c r="N57" s="32"/>
      <c r="O57" s="135"/>
      <c r="P57" s="81"/>
      <c r="Q57" s="135"/>
      <c r="R57" s="136" t="s">
        <v>862</v>
      </c>
    </row>
    <row r="58" spans="1:18" ht="18" customHeight="1" x14ac:dyDescent="0.15">
      <c r="A58" s="1">
        <v>1</v>
      </c>
      <c r="B58" s="2" t="s">
        <v>130</v>
      </c>
      <c r="C58" s="2">
        <v>2</v>
      </c>
      <c r="D58" s="2" t="s">
        <v>6048</v>
      </c>
      <c r="E58" s="2">
        <v>1</v>
      </c>
      <c r="F58" s="2" t="s">
        <v>618</v>
      </c>
      <c r="G58" s="2">
        <v>18</v>
      </c>
      <c r="H58" s="2" t="s">
        <v>125</v>
      </c>
      <c r="I58" s="3">
        <v>21</v>
      </c>
      <c r="J58" s="3" t="s">
        <v>235</v>
      </c>
      <c r="K58" s="135"/>
      <c r="L58" s="135"/>
      <c r="M58" s="135"/>
      <c r="N58" s="32"/>
      <c r="O58" s="135"/>
      <c r="P58" s="81"/>
      <c r="Q58" s="135"/>
      <c r="R58" s="136" t="s">
        <v>862</v>
      </c>
    </row>
    <row r="59" spans="1:18" ht="18" customHeight="1" x14ac:dyDescent="0.15">
      <c r="A59" s="30">
        <v>1</v>
      </c>
      <c r="B59" s="31" t="s">
        <v>130</v>
      </c>
      <c r="C59" s="31">
        <v>2</v>
      </c>
      <c r="D59" s="31" t="s">
        <v>6048</v>
      </c>
      <c r="E59" s="31">
        <v>1</v>
      </c>
      <c r="F59" s="31" t="s">
        <v>618</v>
      </c>
      <c r="G59" s="32">
        <v>19</v>
      </c>
      <c r="H59" s="32" t="s">
        <v>42</v>
      </c>
      <c r="I59" s="32"/>
      <c r="J59" s="32"/>
      <c r="K59" s="135"/>
      <c r="L59" s="135"/>
      <c r="M59" s="135"/>
      <c r="N59" s="32"/>
      <c r="O59" s="135"/>
      <c r="P59" s="81"/>
      <c r="Q59" s="135"/>
      <c r="R59" s="136" t="s">
        <v>862</v>
      </c>
    </row>
    <row r="60" spans="1:18" ht="18" customHeight="1" x14ac:dyDescent="0.15">
      <c r="A60" s="30">
        <v>1</v>
      </c>
      <c r="B60" s="31" t="s">
        <v>130</v>
      </c>
      <c r="C60" s="31">
        <v>2</v>
      </c>
      <c r="D60" s="31" t="s">
        <v>6048</v>
      </c>
      <c r="E60" s="31">
        <v>1</v>
      </c>
      <c r="F60" s="31" t="s">
        <v>618</v>
      </c>
      <c r="G60" s="31">
        <v>19</v>
      </c>
      <c r="H60" s="31" t="s">
        <v>42</v>
      </c>
      <c r="I60" s="32">
        <v>11</v>
      </c>
      <c r="J60" s="32" t="s">
        <v>6301</v>
      </c>
      <c r="K60" s="135">
        <v>106</v>
      </c>
      <c r="L60" s="135">
        <v>106</v>
      </c>
      <c r="M60" s="135">
        <f t="shared" ref="M60:M62" si="11">K60-L60</f>
        <v>0</v>
      </c>
      <c r="N60" s="32" t="s">
        <v>6302</v>
      </c>
      <c r="O60" s="135">
        <v>105600</v>
      </c>
      <c r="P60" s="81"/>
      <c r="Q60" s="135"/>
      <c r="R60" s="136" t="s">
        <v>862</v>
      </c>
    </row>
    <row r="61" spans="1:18" ht="18" customHeight="1" x14ac:dyDescent="0.15">
      <c r="A61" s="13">
        <v>1</v>
      </c>
      <c r="B61" s="14" t="s">
        <v>5782</v>
      </c>
      <c r="C61" s="15">
        <v>3</v>
      </c>
      <c r="D61" s="15" t="s">
        <v>6303</v>
      </c>
      <c r="E61" s="16"/>
      <c r="F61" s="15"/>
      <c r="G61" s="16"/>
      <c r="H61" s="15"/>
      <c r="I61" s="16"/>
      <c r="J61" s="16"/>
      <c r="K61" s="17">
        <f>IF(C61="",SUMIFS($K62:$K$5739,$A62:$A$5739,A61,$E62:$E$5739,""),IF(E61="",SUMIFS($K62:$K$5739,$A62:$A$5739,A61,$C62:$C$5739,C61,$G62:$G$5739,""),IF(G61="",SUMIFS($K62:$K$5739,$A62:$A$5739,A61,$C62:$C$5739,C61,$E62:$E$5739,E61,$R62:$R$5739,R61),0)))</f>
        <v>10154</v>
      </c>
      <c r="L61" s="17">
        <f>IF(C61="",SUMIFS($L62:$L$5739,$A62:$A$5739,A61,$E62:$E$5739,""),IF(E61="",SUMIFS($L62:$L$5739,$A62:$A$5739,A61,$C62:$C$5739,C61,$G62:$G$5739,""),IF(G61="",SUMIFS($L62:$L$5739,$A62:$A$5739,A61,$C62:$C$5739,C61,$E62:$E$5739,E61,$R62:$R$5739,R61),0)))</f>
        <v>10864</v>
      </c>
      <c r="M61" s="17">
        <f t="shared" si="11"/>
        <v>-710</v>
      </c>
      <c r="N61" s="58"/>
      <c r="O61" s="72"/>
      <c r="P61" s="18"/>
      <c r="Q61" s="17">
        <f>IF(C61="",SUMIFS($Q$3:$Q$5608,$A$3:$A$5608,A61,$C$3:$C$5608,"&gt;0",$E$3:$E$5608,""),IF(E61="",SUMIFS($Q$3:$Q$5608,$A$3:$A$5608,A61,$C$3:$C$5608,C61,$E$3:$E$5608,"&gt;0",$G$3:$G$5608,""),IF(G61="",SUMIFS($Q$3:$Q$5608,$A$3:$A$5608,A61,$C$3:$C$5608,C61,$E$3:$E$5608,E61,$G$3:$G$5608,"&gt;0",$R$3:$R$5608,R61))))</f>
        <v>10154</v>
      </c>
      <c r="R61" s="108"/>
    </row>
    <row r="62" spans="1:18" ht="18" customHeight="1" x14ac:dyDescent="0.15">
      <c r="A62" s="13">
        <v>1</v>
      </c>
      <c r="B62" s="14" t="s">
        <v>5782</v>
      </c>
      <c r="C62" s="19">
        <v>3</v>
      </c>
      <c r="D62" s="14" t="s">
        <v>6303</v>
      </c>
      <c r="E62" s="20">
        <v>1</v>
      </c>
      <c r="F62" s="21" t="s">
        <v>6303</v>
      </c>
      <c r="G62" s="20"/>
      <c r="H62" s="21"/>
      <c r="I62" s="20"/>
      <c r="J62" s="20"/>
      <c r="K62" s="22">
        <f>IF(C62="",SUMIFS($K63:$K$5739,$A63:$A$5739,A62,$E63:$E$5739,""),IF(E62="",SUMIFS($K63:$K$5739,$A63:$A$5739,A62,$C63:$C$5739,C62,$G63:$G$5739,""),IF(G62="",SUMIFS($K63:$K$5739,$A63:$A$5739,A62,$C63:$C$5739,C62,$E63:$E$5739,E62,$R63:$R$5739,R62),0)))</f>
        <v>3460</v>
      </c>
      <c r="L62" s="22">
        <f>IF(C62="",SUMIFS($L63:$L$5739,$A63:$A$5739,A62,$E63:$E$5739,""),IF(E62="",SUMIFS($L63:$L$5739,$A63:$A$5739,A62,$C63:$C$5739,C62,$G63:$G$5739,""),IF(G62="",SUMIFS($L63:$L$5739,$A63:$A$5739,A62,$C63:$C$5739,C62,$E63:$E$5739,E62,$R63:$R$5739,R62),0)))</f>
        <v>3464</v>
      </c>
      <c r="M62" s="22">
        <f t="shared" si="11"/>
        <v>-4</v>
      </c>
      <c r="N62" s="77"/>
      <c r="O62" s="23"/>
      <c r="P62" s="60"/>
      <c r="Q62" s="22">
        <f>IF(C62="",SUMIFS($Q$3:$Q$5608,$A$3:$A$5608,A62,$C$3:$C$5608,"&gt;0",$E$3:$E$5608,""),IF(E62="",SUMIFS($Q$3:$Q$5608,$A$3:$A$5608,A62,$C$3:$C$5608,C62,$E$3:$E$5608,"&gt;0",$G$3:$G$5608,""),IF(G62="",SUMIFS($Q$3:$Q$5608,$A$3:$A$5608,A62,$C$3:$C$5608,C62,$E$3:$E$5608,E62,$G$3:$G$5608,"&gt;0",$R$3:$R$5608,R62))))</f>
        <v>3460</v>
      </c>
      <c r="R62" s="110" t="s">
        <v>862</v>
      </c>
    </row>
    <row r="63" spans="1:18" ht="18" customHeight="1" x14ac:dyDescent="0.15">
      <c r="A63" s="30">
        <v>1</v>
      </c>
      <c r="B63" s="31" t="s">
        <v>130</v>
      </c>
      <c r="C63" s="31">
        <v>3</v>
      </c>
      <c r="D63" s="31" t="s">
        <v>6237</v>
      </c>
      <c r="E63" s="31">
        <v>1</v>
      </c>
      <c r="F63" s="31" t="s">
        <v>6237</v>
      </c>
      <c r="G63" s="32">
        <v>19</v>
      </c>
      <c r="H63" s="32" t="s">
        <v>42</v>
      </c>
      <c r="I63" s="32"/>
      <c r="J63" s="32"/>
      <c r="K63" s="135"/>
      <c r="L63" s="135"/>
      <c r="M63" s="135"/>
      <c r="N63" s="32"/>
      <c r="O63" s="135"/>
      <c r="P63" s="81" t="s">
        <v>6235</v>
      </c>
      <c r="Q63" s="135">
        <v>3460</v>
      </c>
      <c r="R63" s="136" t="s">
        <v>862</v>
      </c>
    </row>
    <row r="64" spans="1:18" ht="18" customHeight="1" x14ac:dyDescent="0.15">
      <c r="A64" s="30">
        <v>1</v>
      </c>
      <c r="B64" s="31" t="s">
        <v>130</v>
      </c>
      <c r="C64" s="31">
        <v>3</v>
      </c>
      <c r="D64" s="31" t="s">
        <v>6237</v>
      </c>
      <c r="E64" s="31">
        <v>1</v>
      </c>
      <c r="F64" s="31" t="s">
        <v>6237</v>
      </c>
      <c r="G64" s="31">
        <v>19</v>
      </c>
      <c r="H64" s="31" t="s">
        <v>42</v>
      </c>
      <c r="I64" s="32">
        <v>11</v>
      </c>
      <c r="J64" s="32" t="s">
        <v>6304</v>
      </c>
      <c r="K64" s="135">
        <v>3460</v>
      </c>
      <c r="L64" s="135">
        <v>3464</v>
      </c>
      <c r="M64" s="135">
        <f t="shared" ref="M64:M65" si="12">K64-L64</f>
        <v>-4</v>
      </c>
      <c r="N64" s="32" t="s">
        <v>6304</v>
      </c>
      <c r="O64" s="135">
        <v>3460000</v>
      </c>
      <c r="P64" s="81"/>
      <c r="Q64" s="135"/>
      <c r="R64" s="136" t="s">
        <v>862</v>
      </c>
    </row>
    <row r="65" spans="1:18" ht="18" customHeight="1" x14ac:dyDescent="0.15">
      <c r="A65" s="13">
        <v>1</v>
      </c>
      <c r="B65" s="14" t="s">
        <v>5782</v>
      </c>
      <c r="C65" s="19">
        <v>3</v>
      </c>
      <c r="D65" s="14" t="s">
        <v>6303</v>
      </c>
      <c r="E65" s="20">
        <v>2</v>
      </c>
      <c r="F65" s="21" t="s">
        <v>6305</v>
      </c>
      <c r="G65" s="20"/>
      <c r="H65" s="21"/>
      <c r="I65" s="20"/>
      <c r="J65" s="20"/>
      <c r="K65" s="22">
        <f>IF(C65="",SUMIFS($K66:$K$5739,$A66:$A$5739,A65,$E66:$E$5739,""),IF(E65="",SUMIFS($K66:$K$5739,$A66:$A$5739,A65,$C66:$C$5739,C65,$G66:$G$5739,""),IF(G65="",SUMIFS($K66:$K$5739,$A66:$A$5739,A65,$C66:$C$5739,C65,$E66:$E$5739,E65,$R66:$R$5739,R65),0)))</f>
        <v>6694</v>
      </c>
      <c r="L65" s="22">
        <f>IF(C65="",SUMIFS($L66:$L$5739,$A66:$A$5739,A65,$E66:$E$5739,""),IF(E65="",SUMIFS($L66:$L$5739,$A66:$A$5739,A65,$C66:$C$5739,C65,$G66:$G$5739,""),IF(G65="",SUMIFS($L66:$L$5739,$A66:$A$5739,A65,$C66:$C$5739,C65,$E66:$E$5739,E65,$R66:$R$5739,R65),0)))</f>
        <v>7400</v>
      </c>
      <c r="M65" s="22">
        <f t="shared" si="12"/>
        <v>-706</v>
      </c>
      <c r="N65" s="77"/>
      <c r="O65" s="23"/>
      <c r="P65" s="60"/>
      <c r="Q65" s="22">
        <f>IF(C65="",SUMIFS($Q$3:$Q$5608,$A$3:$A$5608,A65,$C$3:$C$5608,"&gt;0",$E$3:$E$5608,""),IF(E65="",SUMIFS($Q$3:$Q$5608,$A$3:$A$5608,A65,$C$3:$C$5608,C65,$E$3:$E$5608,"&gt;0",$G$3:$G$5608,""),IF(G65="",SUMIFS($Q$3:$Q$5608,$A$3:$A$5608,A65,$C$3:$C$5608,C65,$E$3:$E$5608,E65,$G$3:$G$5608,"&gt;0",$R$3:$R$5608,R65))))</f>
        <v>6694</v>
      </c>
      <c r="R65" s="110" t="s">
        <v>862</v>
      </c>
    </row>
    <row r="66" spans="1:18" ht="18" customHeight="1" x14ac:dyDescent="0.15">
      <c r="A66" s="30">
        <v>1</v>
      </c>
      <c r="B66" s="31" t="s">
        <v>130</v>
      </c>
      <c r="C66" s="31">
        <v>3</v>
      </c>
      <c r="D66" s="31" t="s">
        <v>6237</v>
      </c>
      <c r="E66" s="31">
        <v>2</v>
      </c>
      <c r="F66" s="31" t="s">
        <v>6238</v>
      </c>
      <c r="G66" s="32">
        <v>4</v>
      </c>
      <c r="H66" s="32" t="s">
        <v>28</v>
      </c>
      <c r="I66" s="32"/>
      <c r="J66" s="32"/>
      <c r="K66" s="135"/>
      <c r="L66" s="135"/>
      <c r="M66" s="135"/>
      <c r="N66" s="32"/>
      <c r="O66" s="135"/>
      <c r="P66" s="81" t="s">
        <v>6235</v>
      </c>
      <c r="Q66" s="135">
        <v>6694</v>
      </c>
      <c r="R66" s="136" t="s">
        <v>862</v>
      </c>
    </row>
    <row r="67" spans="1:18" ht="18" customHeight="1" x14ac:dyDescent="0.15">
      <c r="A67" s="30">
        <v>1</v>
      </c>
      <c r="B67" s="31" t="s">
        <v>130</v>
      </c>
      <c r="C67" s="31">
        <v>3</v>
      </c>
      <c r="D67" s="31" t="s">
        <v>6237</v>
      </c>
      <c r="E67" s="31">
        <v>2</v>
      </c>
      <c r="F67" s="31" t="s">
        <v>6238</v>
      </c>
      <c r="G67" s="31">
        <v>4</v>
      </c>
      <c r="H67" s="31" t="s">
        <v>28</v>
      </c>
      <c r="I67" s="32">
        <v>41</v>
      </c>
      <c r="J67" s="32" t="s">
        <v>149</v>
      </c>
      <c r="K67" s="135">
        <v>353</v>
      </c>
      <c r="L67" s="135">
        <v>637</v>
      </c>
      <c r="M67" s="135">
        <f t="shared" ref="M67" si="13">K67-L67</f>
        <v>-284</v>
      </c>
      <c r="N67" s="32" t="s">
        <v>6306</v>
      </c>
      <c r="O67" s="135">
        <v>322680</v>
      </c>
      <c r="P67" s="81"/>
      <c r="Q67" s="135"/>
      <c r="R67" s="136" t="s">
        <v>862</v>
      </c>
    </row>
    <row r="68" spans="1:18" ht="18" customHeight="1" x14ac:dyDescent="0.15">
      <c r="A68" s="30">
        <v>1</v>
      </c>
      <c r="B68" s="31" t="s">
        <v>130</v>
      </c>
      <c r="C68" s="31">
        <v>3</v>
      </c>
      <c r="D68" s="31" t="s">
        <v>6237</v>
      </c>
      <c r="E68" s="31">
        <v>2</v>
      </c>
      <c r="F68" s="31" t="s">
        <v>6238</v>
      </c>
      <c r="G68" s="31">
        <v>4</v>
      </c>
      <c r="H68" s="31" t="s">
        <v>28</v>
      </c>
      <c r="I68" s="31">
        <v>41</v>
      </c>
      <c r="J68" s="31" t="s">
        <v>149</v>
      </c>
      <c r="K68" s="135"/>
      <c r="L68" s="135"/>
      <c r="M68" s="135"/>
      <c r="N68" s="32" t="s">
        <v>6307</v>
      </c>
      <c r="O68" s="135">
        <v>9852</v>
      </c>
      <c r="P68" s="81"/>
      <c r="Q68" s="135"/>
      <c r="R68" s="136" t="s">
        <v>862</v>
      </c>
    </row>
    <row r="69" spans="1:18" ht="18" customHeight="1" x14ac:dyDescent="0.15">
      <c r="A69" s="30">
        <v>1</v>
      </c>
      <c r="B69" s="31" t="s">
        <v>130</v>
      </c>
      <c r="C69" s="31">
        <v>3</v>
      </c>
      <c r="D69" s="31" t="s">
        <v>6237</v>
      </c>
      <c r="E69" s="31">
        <v>2</v>
      </c>
      <c r="F69" s="31" t="s">
        <v>6238</v>
      </c>
      <c r="G69" s="31">
        <v>4</v>
      </c>
      <c r="H69" s="31" t="s">
        <v>28</v>
      </c>
      <c r="I69" s="31">
        <v>41</v>
      </c>
      <c r="J69" s="31" t="s">
        <v>149</v>
      </c>
      <c r="K69" s="135"/>
      <c r="L69" s="135"/>
      <c r="M69" s="135"/>
      <c r="N69" s="32" t="s">
        <v>6308</v>
      </c>
      <c r="O69" s="135">
        <v>19692</v>
      </c>
      <c r="P69" s="81"/>
      <c r="Q69" s="135"/>
      <c r="R69" s="136" t="s">
        <v>862</v>
      </c>
    </row>
    <row r="70" spans="1:18" ht="18" customHeight="1" x14ac:dyDescent="0.15">
      <c r="A70" s="30">
        <v>1</v>
      </c>
      <c r="B70" s="31" t="s">
        <v>130</v>
      </c>
      <c r="C70" s="31">
        <v>3</v>
      </c>
      <c r="D70" s="31" t="s">
        <v>6237</v>
      </c>
      <c r="E70" s="31">
        <v>2</v>
      </c>
      <c r="F70" s="31" t="s">
        <v>6238</v>
      </c>
      <c r="G70" s="32">
        <v>7</v>
      </c>
      <c r="H70" s="32" t="s">
        <v>44</v>
      </c>
      <c r="I70" s="32"/>
      <c r="J70" s="32"/>
      <c r="K70" s="135"/>
      <c r="L70" s="135"/>
      <c r="M70" s="135"/>
      <c r="N70" s="32"/>
      <c r="O70" s="135"/>
      <c r="P70" s="81"/>
      <c r="Q70" s="135"/>
      <c r="R70" s="136" t="s">
        <v>862</v>
      </c>
    </row>
    <row r="71" spans="1:18" ht="18" customHeight="1" x14ac:dyDescent="0.15">
      <c r="A71" s="30">
        <v>1</v>
      </c>
      <c r="B71" s="31" t="s">
        <v>130</v>
      </c>
      <c r="C71" s="31">
        <v>3</v>
      </c>
      <c r="D71" s="31" t="s">
        <v>6237</v>
      </c>
      <c r="E71" s="31">
        <v>2</v>
      </c>
      <c r="F71" s="31" t="s">
        <v>6238</v>
      </c>
      <c r="G71" s="31">
        <v>7</v>
      </c>
      <c r="H71" s="31" t="s">
        <v>44</v>
      </c>
      <c r="I71" s="32">
        <v>1</v>
      </c>
      <c r="J71" s="32" t="s">
        <v>6309</v>
      </c>
      <c r="K71" s="135">
        <v>3281</v>
      </c>
      <c r="L71" s="135">
        <v>3910</v>
      </c>
      <c r="M71" s="135">
        <f t="shared" ref="M71" si="14">K71-L71</f>
        <v>-629</v>
      </c>
      <c r="N71" s="32" t="s">
        <v>6310</v>
      </c>
      <c r="O71" s="135">
        <v>1872000</v>
      </c>
      <c r="P71" s="81"/>
      <c r="Q71" s="135"/>
      <c r="R71" s="136" t="s">
        <v>862</v>
      </c>
    </row>
    <row r="72" spans="1:18" ht="18" customHeight="1" x14ac:dyDescent="0.15">
      <c r="A72" s="30">
        <v>1</v>
      </c>
      <c r="B72" s="31" t="s">
        <v>130</v>
      </c>
      <c r="C72" s="31">
        <v>3</v>
      </c>
      <c r="D72" s="31" t="s">
        <v>6237</v>
      </c>
      <c r="E72" s="31">
        <v>2</v>
      </c>
      <c r="F72" s="31" t="s">
        <v>6238</v>
      </c>
      <c r="G72" s="31">
        <v>7</v>
      </c>
      <c r="H72" s="31" t="s">
        <v>44</v>
      </c>
      <c r="I72" s="31">
        <v>1</v>
      </c>
      <c r="J72" s="31" t="s">
        <v>6309</v>
      </c>
      <c r="K72" s="135"/>
      <c r="L72" s="135"/>
      <c r="M72" s="135"/>
      <c r="N72" s="32" t="s">
        <v>6311</v>
      </c>
      <c r="O72" s="135">
        <v>1209000</v>
      </c>
      <c r="P72" s="81"/>
      <c r="Q72" s="135"/>
      <c r="R72" s="136" t="s">
        <v>862</v>
      </c>
    </row>
    <row r="73" spans="1:18" ht="18" customHeight="1" x14ac:dyDescent="0.15">
      <c r="A73" s="30">
        <v>1</v>
      </c>
      <c r="B73" s="31" t="s">
        <v>130</v>
      </c>
      <c r="C73" s="31">
        <v>3</v>
      </c>
      <c r="D73" s="31" t="s">
        <v>6237</v>
      </c>
      <c r="E73" s="31">
        <v>2</v>
      </c>
      <c r="F73" s="31" t="s">
        <v>6238</v>
      </c>
      <c r="G73" s="31">
        <v>7</v>
      </c>
      <c r="H73" s="31" t="s">
        <v>44</v>
      </c>
      <c r="I73" s="31">
        <v>1</v>
      </c>
      <c r="J73" s="31" t="s">
        <v>6309</v>
      </c>
      <c r="K73" s="135"/>
      <c r="L73" s="135"/>
      <c r="M73" s="135"/>
      <c r="N73" s="32" t="s">
        <v>6312</v>
      </c>
      <c r="O73" s="135">
        <v>200000</v>
      </c>
      <c r="P73" s="81"/>
      <c r="Q73" s="135"/>
      <c r="R73" s="136" t="s">
        <v>862</v>
      </c>
    </row>
    <row r="74" spans="1:18" ht="18" customHeight="1" x14ac:dyDescent="0.15">
      <c r="A74" s="30">
        <v>1</v>
      </c>
      <c r="B74" s="31" t="s">
        <v>130</v>
      </c>
      <c r="C74" s="31">
        <v>3</v>
      </c>
      <c r="D74" s="31" t="s">
        <v>6237</v>
      </c>
      <c r="E74" s="31">
        <v>2</v>
      </c>
      <c r="F74" s="31" t="s">
        <v>6238</v>
      </c>
      <c r="G74" s="32">
        <v>9</v>
      </c>
      <c r="H74" s="32" t="s">
        <v>30</v>
      </c>
      <c r="I74" s="32"/>
      <c r="J74" s="32"/>
      <c r="K74" s="135"/>
      <c r="L74" s="135"/>
      <c r="M74" s="135"/>
      <c r="N74" s="32"/>
      <c r="O74" s="135"/>
      <c r="P74" s="81"/>
      <c r="Q74" s="135"/>
      <c r="R74" s="136" t="s">
        <v>862</v>
      </c>
    </row>
    <row r="75" spans="1:18" ht="18" customHeight="1" x14ac:dyDescent="0.15">
      <c r="A75" s="30">
        <v>1</v>
      </c>
      <c r="B75" s="31" t="s">
        <v>130</v>
      </c>
      <c r="C75" s="31">
        <v>3</v>
      </c>
      <c r="D75" s="31" t="s">
        <v>6237</v>
      </c>
      <c r="E75" s="31">
        <v>2</v>
      </c>
      <c r="F75" s="31" t="s">
        <v>6238</v>
      </c>
      <c r="G75" s="31">
        <v>9</v>
      </c>
      <c r="H75" s="31" t="s">
        <v>30</v>
      </c>
      <c r="I75" s="32">
        <v>2</v>
      </c>
      <c r="J75" s="32" t="s">
        <v>31</v>
      </c>
      <c r="K75" s="135">
        <v>22</v>
      </c>
      <c r="L75" s="135">
        <v>22</v>
      </c>
      <c r="M75" s="135">
        <f t="shared" ref="M75" si="15">K75-L75</f>
        <v>0</v>
      </c>
      <c r="N75" s="32" t="s">
        <v>6313</v>
      </c>
      <c r="O75" s="135">
        <v>21600</v>
      </c>
      <c r="P75" s="81"/>
      <c r="Q75" s="135"/>
      <c r="R75" s="136" t="s">
        <v>862</v>
      </c>
    </row>
    <row r="76" spans="1:18" ht="18" customHeight="1" x14ac:dyDescent="0.15">
      <c r="A76" s="30">
        <v>1</v>
      </c>
      <c r="B76" s="31" t="s">
        <v>130</v>
      </c>
      <c r="C76" s="31">
        <v>3</v>
      </c>
      <c r="D76" s="31" t="s">
        <v>6237</v>
      </c>
      <c r="E76" s="31">
        <v>2</v>
      </c>
      <c r="F76" s="31" t="s">
        <v>6238</v>
      </c>
      <c r="G76" s="32">
        <v>11</v>
      </c>
      <c r="H76" s="32" t="s">
        <v>33</v>
      </c>
      <c r="I76" s="32"/>
      <c r="J76" s="32"/>
      <c r="K76" s="135"/>
      <c r="L76" s="135"/>
      <c r="M76" s="135"/>
      <c r="N76" s="32"/>
      <c r="O76" s="135"/>
      <c r="P76" s="81"/>
      <c r="Q76" s="135"/>
      <c r="R76" s="136" t="s">
        <v>862</v>
      </c>
    </row>
    <row r="77" spans="1:18" ht="18" customHeight="1" x14ac:dyDescent="0.15">
      <c r="A77" s="30">
        <v>1</v>
      </c>
      <c r="B77" s="31" t="s">
        <v>130</v>
      </c>
      <c r="C77" s="31">
        <v>3</v>
      </c>
      <c r="D77" s="31" t="s">
        <v>6237</v>
      </c>
      <c r="E77" s="31">
        <v>2</v>
      </c>
      <c r="F77" s="31" t="s">
        <v>6238</v>
      </c>
      <c r="G77" s="31">
        <v>11</v>
      </c>
      <c r="H77" s="31" t="s">
        <v>33</v>
      </c>
      <c r="I77" s="32">
        <v>1</v>
      </c>
      <c r="J77" s="32" t="s">
        <v>34</v>
      </c>
      <c r="K77" s="135">
        <v>30</v>
      </c>
      <c r="L77" s="135">
        <v>30</v>
      </c>
      <c r="M77" s="135">
        <f t="shared" ref="M77:M78" si="16">K77-L77</f>
        <v>0</v>
      </c>
      <c r="N77" s="32" t="s">
        <v>6314</v>
      </c>
      <c r="O77" s="135">
        <v>30000</v>
      </c>
      <c r="P77" s="81"/>
      <c r="Q77" s="135"/>
      <c r="R77" s="136" t="s">
        <v>862</v>
      </c>
    </row>
    <row r="78" spans="1:18" ht="18" customHeight="1" x14ac:dyDescent="0.15">
      <c r="A78" s="30">
        <v>1</v>
      </c>
      <c r="B78" s="31" t="s">
        <v>130</v>
      </c>
      <c r="C78" s="31">
        <v>3</v>
      </c>
      <c r="D78" s="31" t="s">
        <v>6237</v>
      </c>
      <c r="E78" s="31">
        <v>2</v>
      </c>
      <c r="F78" s="31" t="s">
        <v>6238</v>
      </c>
      <c r="G78" s="31">
        <v>11</v>
      </c>
      <c r="H78" s="31" t="s">
        <v>33</v>
      </c>
      <c r="I78" s="32">
        <v>4</v>
      </c>
      <c r="J78" s="32" t="s">
        <v>111</v>
      </c>
      <c r="K78" s="135">
        <v>14</v>
      </c>
      <c r="L78" s="135">
        <v>14</v>
      </c>
      <c r="M78" s="135">
        <f t="shared" si="16"/>
        <v>0</v>
      </c>
      <c r="N78" s="32" t="s">
        <v>6315</v>
      </c>
      <c r="O78" s="135">
        <v>14000</v>
      </c>
      <c r="P78" s="81"/>
      <c r="Q78" s="135"/>
      <c r="R78" s="136" t="s">
        <v>862</v>
      </c>
    </row>
    <row r="79" spans="1:18" ht="18" customHeight="1" x14ac:dyDescent="0.15">
      <c r="A79" s="30">
        <v>1</v>
      </c>
      <c r="B79" s="31" t="s">
        <v>130</v>
      </c>
      <c r="C79" s="31">
        <v>3</v>
      </c>
      <c r="D79" s="31" t="s">
        <v>6237</v>
      </c>
      <c r="E79" s="31">
        <v>2</v>
      </c>
      <c r="F79" s="31" t="s">
        <v>6238</v>
      </c>
      <c r="G79" s="32">
        <v>12</v>
      </c>
      <c r="H79" s="32" t="s">
        <v>36</v>
      </c>
      <c r="I79" s="32"/>
      <c r="J79" s="32"/>
      <c r="K79" s="135"/>
      <c r="L79" s="135"/>
      <c r="M79" s="135"/>
      <c r="N79" s="32"/>
      <c r="O79" s="135"/>
      <c r="P79" s="81"/>
      <c r="Q79" s="135"/>
      <c r="R79" s="136" t="s">
        <v>862</v>
      </c>
    </row>
    <row r="80" spans="1:18" ht="18" customHeight="1" x14ac:dyDescent="0.15">
      <c r="A80" s="30">
        <v>1</v>
      </c>
      <c r="B80" s="31" t="s">
        <v>130</v>
      </c>
      <c r="C80" s="31">
        <v>3</v>
      </c>
      <c r="D80" s="31" t="s">
        <v>6237</v>
      </c>
      <c r="E80" s="31">
        <v>2</v>
      </c>
      <c r="F80" s="31" t="s">
        <v>6238</v>
      </c>
      <c r="G80" s="31">
        <v>12</v>
      </c>
      <c r="H80" s="31" t="s">
        <v>36</v>
      </c>
      <c r="I80" s="32">
        <v>1</v>
      </c>
      <c r="J80" s="32" t="s">
        <v>37</v>
      </c>
      <c r="K80" s="135">
        <v>216</v>
      </c>
      <c r="L80" s="135">
        <v>216</v>
      </c>
      <c r="M80" s="135">
        <f t="shared" ref="M80" si="17">K80-L80</f>
        <v>0</v>
      </c>
      <c r="N80" s="32" t="s">
        <v>6316</v>
      </c>
      <c r="O80" s="135">
        <v>41000</v>
      </c>
      <c r="P80" s="81"/>
      <c r="Q80" s="135"/>
      <c r="R80" s="136" t="s">
        <v>862</v>
      </c>
    </row>
    <row r="81" spans="1:18" ht="18" customHeight="1" x14ac:dyDescent="0.15">
      <c r="A81" s="30">
        <v>1</v>
      </c>
      <c r="B81" s="31" t="s">
        <v>130</v>
      </c>
      <c r="C81" s="31">
        <v>3</v>
      </c>
      <c r="D81" s="31" t="s">
        <v>6237</v>
      </c>
      <c r="E81" s="31">
        <v>2</v>
      </c>
      <c r="F81" s="31" t="s">
        <v>6238</v>
      </c>
      <c r="G81" s="31">
        <v>12</v>
      </c>
      <c r="H81" s="31" t="s">
        <v>36</v>
      </c>
      <c r="I81" s="31">
        <v>1</v>
      </c>
      <c r="J81" s="31" t="s">
        <v>37</v>
      </c>
      <c r="K81" s="135"/>
      <c r="L81" s="135"/>
      <c r="M81" s="135"/>
      <c r="N81" s="32" t="s">
        <v>6317</v>
      </c>
      <c r="O81" s="135">
        <v>49200</v>
      </c>
      <c r="P81" s="81"/>
      <c r="Q81" s="135"/>
      <c r="R81" s="136" t="s">
        <v>862</v>
      </c>
    </row>
    <row r="82" spans="1:18" ht="18" customHeight="1" x14ac:dyDescent="0.15">
      <c r="A82" s="30">
        <v>1</v>
      </c>
      <c r="B82" s="31" t="s">
        <v>130</v>
      </c>
      <c r="C82" s="31">
        <v>3</v>
      </c>
      <c r="D82" s="31" t="s">
        <v>6237</v>
      </c>
      <c r="E82" s="31">
        <v>2</v>
      </c>
      <c r="F82" s="31" t="s">
        <v>6238</v>
      </c>
      <c r="G82" s="31">
        <v>12</v>
      </c>
      <c r="H82" s="31" t="s">
        <v>36</v>
      </c>
      <c r="I82" s="31">
        <v>1</v>
      </c>
      <c r="J82" s="31" t="s">
        <v>37</v>
      </c>
      <c r="K82" s="135"/>
      <c r="L82" s="135"/>
      <c r="M82" s="135"/>
      <c r="N82" s="32" t="s">
        <v>6318</v>
      </c>
      <c r="O82" s="135">
        <v>41000</v>
      </c>
      <c r="P82" s="81"/>
      <c r="Q82" s="135"/>
      <c r="R82" s="136" t="s">
        <v>862</v>
      </c>
    </row>
    <row r="83" spans="1:18" ht="18" customHeight="1" x14ac:dyDescent="0.15">
      <c r="A83" s="30">
        <v>1</v>
      </c>
      <c r="B83" s="31" t="s">
        <v>130</v>
      </c>
      <c r="C83" s="31">
        <v>3</v>
      </c>
      <c r="D83" s="31" t="s">
        <v>6237</v>
      </c>
      <c r="E83" s="31">
        <v>2</v>
      </c>
      <c r="F83" s="31" t="s">
        <v>6238</v>
      </c>
      <c r="G83" s="31">
        <v>12</v>
      </c>
      <c r="H83" s="31" t="s">
        <v>36</v>
      </c>
      <c r="I83" s="31">
        <v>1</v>
      </c>
      <c r="J83" s="31" t="s">
        <v>37</v>
      </c>
      <c r="K83" s="135"/>
      <c r="L83" s="135"/>
      <c r="M83" s="135"/>
      <c r="N83" s="32" t="s">
        <v>6319</v>
      </c>
      <c r="O83" s="135">
        <v>0</v>
      </c>
      <c r="P83" s="81"/>
      <c r="Q83" s="135"/>
      <c r="R83" s="136" t="s">
        <v>862</v>
      </c>
    </row>
    <row r="84" spans="1:18" ht="18" customHeight="1" x14ac:dyDescent="0.15">
      <c r="A84" s="30">
        <v>1</v>
      </c>
      <c r="B84" s="31" t="s">
        <v>130</v>
      </c>
      <c r="C84" s="31">
        <v>3</v>
      </c>
      <c r="D84" s="31" t="s">
        <v>6237</v>
      </c>
      <c r="E84" s="31">
        <v>2</v>
      </c>
      <c r="F84" s="31" t="s">
        <v>6238</v>
      </c>
      <c r="G84" s="31">
        <v>12</v>
      </c>
      <c r="H84" s="31" t="s">
        <v>36</v>
      </c>
      <c r="I84" s="31">
        <v>1</v>
      </c>
      <c r="J84" s="31" t="s">
        <v>37</v>
      </c>
      <c r="K84" s="135"/>
      <c r="L84" s="135"/>
      <c r="M84" s="135"/>
      <c r="N84" s="32" t="s">
        <v>6320</v>
      </c>
      <c r="O84" s="135">
        <v>84000</v>
      </c>
      <c r="P84" s="81"/>
      <c r="Q84" s="135"/>
      <c r="R84" s="136" t="s">
        <v>862</v>
      </c>
    </row>
    <row r="85" spans="1:18" ht="18" customHeight="1" x14ac:dyDescent="0.15">
      <c r="A85" s="30">
        <v>1</v>
      </c>
      <c r="B85" s="31" t="s">
        <v>130</v>
      </c>
      <c r="C85" s="31">
        <v>3</v>
      </c>
      <c r="D85" s="31" t="s">
        <v>6237</v>
      </c>
      <c r="E85" s="31">
        <v>2</v>
      </c>
      <c r="F85" s="31" t="s">
        <v>6238</v>
      </c>
      <c r="G85" s="31">
        <v>12</v>
      </c>
      <c r="H85" s="31" t="s">
        <v>36</v>
      </c>
      <c r="I85" s="32">
        <v>12</v>
      </c>
      <c r="J85" s="32" t="s">
        <v>965</v>
      </c>
      <c r="K85" s="135">
        <v>2769</v>
      </c>
      <c r="L85" s="135">
        <v>2562</v>
      </c>
      <c r="M85" s="135">
        <f t="shared" ref="M85" si="18">K85-L85</f>
        <v>207</v>
      </c>
      <c r="N85" s="32" t="s">
        <v>6321</v>
      </c>
      <c r="O85" s="135">
        <v>648000</v>
      </c>
      <c r="P85" s="81"/>
      <c r="Q85" s="135"/>
      <c r="R85" s="136" t="s">
        <v>862</v>
      </c>
    </row>
    <row r="86" spans="1:18" ht="18" customHeight="1" x14ac:dyDescent="0.15">
      <c r="A86" s="30">
        <v>1</v>
      </c>
      <c r="B86" s="31" t="s">
        <v>130</v>
      </c>
      <c r="C86" s="31">
        <v>3</v>
      </c>
      <c r="D86" s="31" t="s">
        <v>6237</v>
      </c>
      <c r="E86" s="31">
        <v>2</v>
      </c>
      <c r="F86" s="31" t="s">
        <v>6238</v>
      </c>
      <c r="G86" s="31">
        <v>12</v>
      </c>
      <c r="H86" s="31" t="s">
        <v>36</v>
      </c>
      <c r="I86" s="31">
        <v>12</v>
      </c>
      <c r="J86" s="31" t="s">
        <v>965</v>
      </c>
      <c r="K86" s="135"/>
      <c r="L86" s="135"/>
      <c r="M86" s="135"/>
      <c r="N86" s="32" t="s">
        <v>6322</v>
      </c>
      <c r="O86" s="135">
        <v>1097280</v>
      </c>
      <c r="P86" s="81"/>
      <c r="Q86" s="135"/>
      <c r="R86" s="136" t="s">
        <v>862</v>
      </c>
    </row>
    <row r="87" spans="1:18" ht="18" customHeight="1" x14ac:dyDescent="0.15">
      <c r="A87" s="30">
        <v>1</v>
      </c>
      <c r="B87" s="31" t="s">
        <v>130</v>
      </c>
      <c r="C87" s="31">
        <v>3</v>
      </c>
      <c r="D87" s="31" t="s">
        <v>6237</v>
      </c>
      <c r="E87" s="31">
        <v>2</v>
      </c>
      <c r="F87" s="31" t="s">
        <v>6238</v>
      </c>
      <c r="G87" s="31">
        <v>12</v>
      </c>
      <c r="H87" s="31" t="s">
        <v>36</v>
      </c>
      <c r="I87" s="31">
        <v>12</v>
      </c>
      <c r="J87" s="31" t="s">
        <v>965</v>
      </c>
      <c r="K87" s="135"/>
      <c r="L87" s="135"/>
      <c r="M87" s="135"/>
      <c r="N87" s="32" t="s">
        <v>6323</v>
      </c>
      <c r="O87" s="135">
        <v>501120</v>
      </c>
      <c r="P87" s="81"/>
      <c r="Q87" s="135"/>
      <c r="R87" s="136" t="s">
        <v>862</v>
      </c>
    </row>
    <row r="88" spans="1:18" ht="18" customHeight="1" x14ac:dyDescent="0.15">
      <c r="A88" s="30">
        <v>1</v>
      </c>
      <c r="B88" s="31" t="s">
        <v>130</v>
      </c>
      <c r="C88" s="31">
        <v>3</v>
      </c>
      <c r="D88" s="31" t="s">
        <v>6237</v>
      </c>
      <c r="E88" s="31">
        <v>2</v>
      </c>
      <c r="F88" s="31" t="s">
        <v>6238</v>
      </c>
      <c r="G88" s="31">
        <v>12</v>
      </c>
      <c r="H88" s="31" t="s">
        <v>36</v>
      </c>
      <c r="I88" s="31">
        <v>12</v>
      </c>
      <c r="J88" s="31" t="s">
        <v>965</v>
      </c>
      <c r="K88" s="135"/>
      <c r="L88" s="135"/>
      <c r="M88" s="135"/>
      <c r="N88" s="32" t="s">
        <v>6324</v>
      </c>
      <c r="O88" s="135">
        <v>401760</v>
      </c>
      <c r="P88" s="81"/>
      <c r="Q88" s="135"/>
      <c r="R88" s="136" t="s">
        <v>862</v>
      </c>
    </row>
    <row r="89" spans="1:18" ht="18" customHeight="1" x14ac:dyDescent="0.15">
      <c r="A89" s="30">
        <v>1</v>
      </c>
      <c r="B89" s="31" t="s">
        <v>130</v>
      </c>
      <c r="C89" s="31">
        <v>3</v>
      </c>
      <c r="D89" s="31" t="s">
        <v>6237</v>
      </c>
      <c r="E89" s="31">
        <v>2</v>
      </c>
      <c r="F89" s="31" t="s">
        <v>6238</v>
      </c>
      <c r="G89" s="31">
        <v>12</v>
      </c>
      <c r="H89" s="31" t="s">
        <v>36</v>
      </c>
      <c r="I89" s="31">
        <v>12</v>
      </c>
      <c r="J89" s="31" t="s">
        <v>965</v>
      </c>
      <c r="K89" s="135"/>
      <c r="L89" s="135"/>
      <c r="M89" s="135"/>
      <c r="N89" s="32" t="s">
        <v>6325</v>
      </c>
      <c r="O89" s="135">
        <v>108000</v>
      </c>
      <c r="P89" s="81"/>
      <c r="Q89" s="135"/>
      <c r="R89" s="136" t="s">
        <v>862</v>
      </c>
    </row>
    <row r="90" spans="1:18" ht="18" customHeight="1" x14ac:dyDescent="0.15">
      <c r="A90" s="30">
        <v>1</v>
      </c>
      <c r="B90" s="31" t="s">
        <v>130</v>
      </c>
      <c r="C90" s="31">
        <v>3</v>
      </c>
      <c r="D90" s="31" t="s">
        <v>6237</v>
      </c>
      <c r="E90" s="31">
        <v>2</v>
      </c>
      <c r="F90" s="31" t="s">
        <v>6238</v>
      </c>
      <c r="G90" s="31">
        <v>12</v>
      </c>
      <c r="H90" s="31" t="s">
        <v>36</v>
      </c>
      <c r="I90" s="31">
        <v>12</v>
      </c>
      <c r="J90" s="31" t="s">
        <v>965</v>
      </c>
      <c r="K90" s="135"/>
      <c r="L90" s="135"/>
      <c r="M90" s="135"/>
      <c r="N90" s="32" t="s">
        <v>6326</v>
      </c>
      <c r="O90" s="135">
        <v>12000</v>
      </c>
      <c r="P90" s="81"/>
      <c r="Q90" s="135"/>
      <c r="R90" s="136" t="s">
        <v>862</v>
      </c>
    </row>
    <row r="91" spans="1:18" ht="18" customHeight="1" x14ac:dyDescent="0.15">
      <c r="A91" s="30">
        <v>1</v>
      </c>
      <c r="B91" s="31" t="s">
        <v>130</v>
      </c>
      <c r="C91" s="31">
        <v>3</v>
      </c>
      <c r="D91" s="31" t="s">
        <v>6237</v>
      </c>
      <c r="E91" s="31">
        <v>2</v>
      </c>
      <c r="F91" s="31" t="s">
        <v>6238</v>
      </c>
      <c r="G91" s="32">
        <v>14</v>
      </c>
      <c r="H91" s="32" t="s">
        <v>40</v>
      </c>
      <c r="I91" s="32"/>
      <c r="J91" s="32"/>
      <c r="K91" s="135"/>
      <c r="L91" s="135"/>
      <c r="M91" s="135"/>
      <c r="N91" s="32"/>
      <c r="O91" s="135"/>
      <c r="P91" s="81"/>
      <c r="Q91" s="135"/>
      <c r="R91" s="136" t="s">
        <v>862</v>
      </c>
    </row>
    <row r="92" spans="1:18" ht="18" customHeight="1" x14ac:dyDescent="0.15">
      <c r="A92" s="30">
        <v>1</v>
      </c>
      <c r="B92" s="31" t="s">
        <v>130</v>
      </c>
      <c r="C92" s="31">
        <v>3</v>
      </c>
      <c r="D92" s="31" t="s">
        <v>6237</v>
      </c>
      <c r="E92" s="31">
        <v>2</v>
      </c>
      <c r="F92" s="31" t="s">
        <v>6238</v>
      </c>
      <c r="G92" s="31">
        <v>14</v>
      </c>
      <c r="H92" s="31" t="s">
        <v>40</v>
      </c>
      <c r="I92" s="32">
        <v>1</v>
      </c>
      <c r="J92" s="32" t="s">
        <v>41</v>
      </c>
      <c r="K92" s="135">
        <v>9</v>
      </c>
      <c r="L92" s="135">
        <v>9</v>
      </c>
      <c r="M92" s="135">
        <f t="shared" ref="M92:M94" si="19">K92-L92</f>
        <v>0</v>
      </c>
      <c r="N92" s="32" t="s">
        <v>6327</v>
      </c>
      <c r="O92" s="135">
        <v>9000</v>
      </c>
      <c r="P92" s="81"/>
      <c r="Q92" s="135"/>
      <c r="R92" s="136" t="s">
        <v>862</v>
      </c>
    </row>
    <row r="93" spans="1:18" ht="18" customHeight="1" x14ac:dyDescent="0.15">
      <c r="A93" s="13">
        <v>1</v>
      </c>
      <c r="B93" s="14" t="s">
        <v>5782</v>
      </c>
      <c r="C93" s="15">
        <v>4</v>
      </c>
      <c r="D93" s="15" t="s">
        <v>6328</v>
      </c>
      <c r="E93" s="16"/>
      <c r="F93" s="15"/>
      <c r="G93" s="16"/>
      <c r="H93" s="15"/>
      <c r="I93" s="16"/>
      <c r="J93" s="16"/>
      <c r="K93" s="17">
        <f>IF(C93="",SUMIFS($K94:$K$5739,$A94:$A$5739,A93,$E94:$E$5739,""),IF(E93="",SUMIFS($K94:$K$5739,$A94:$A$5739,A93,$C94:$C$5739,C93,$G94:$G$5739,""),IF(G93="",SUMIFS($K94:$K$5739,$A94:$A$5739,A93,$C94:$C$5739,C93,$E94:$E$5739,E93,$R94:$R$5739,R93),0)))</f>
        <v>21</v>
      </c>
      <c r="L93" s="17">
        <f>IF(C93="",SUMIFS($L94:$L$5739,$A94:$A$5739,A93,$E94:$E$5739,""),IF(E93="",SUMIFS($L94:$L$5739,$A94:$A$5739,A93,$C94:$C$5739,C93,$G94:$G$5739,""),IF(G93="",SUMIFS($L94:$L$5739,$A94:$A$5739,A93,$C94:$C$5739,C93,$E94:$E$5739,E93,$R94:$R$5739,R93),0)))</f>
        <v>21</v>
      </c>
      <c r="M93" s="17">
        <f t="shared" si="19"/>
        <v>0</v>
      </c>
      <c r="N93" s="58"/>
      <c r="O93" s="72"/>
      <c r="P93" s="18"/>
      <c r="Q93" s="17">
        <f>IF(C93="",SUMIFS($Q$3:$Q$5608,$A$3:$A$5608,A93,$C$3:$C$5608,"&gt;0",$E$3:$E$5608,""),IF(E93="",SUMIFS($Q$3:$Q$5608,$A$3:$A$5608,A93,$C$3:$C$5608,C93,$E$3:$E$5608,"&gt;0",$G$3:$G$5608,""),IF(G93="",SUMIFS($Q$3:$Q$5608,$A$3:$A$5608,A93,$C$3:$C$5608,C93,$E$3:$E$5608,E93,$G$3:$G$5608,"&gt;0",$R$3:$R$5608,R93))))</f>
        <v>21</v>
      </c>
      <c r="R93" s="108"/>
    </row>
    <row r="94" spans="1:18" ht="18" customHeight="1" x14ac:dyDescent="0.15">
      <c r="A94" s="13">
        <v>1</v>
      </c>
      <c r="B94" s="14" t="s">
        <v>5782</v>
      </c>
      <c r="C94" s="19">
        <v>4</v>
      </c>
      <c r="D94" s="14" t="s">
        <v>6328</v>
      </c>
      <c r="E94" s="20">
        <v>1</v>
      </c>
      <c r="F94" s="21" t="s">
        <v>6328</v>
      </c>
      <c r="G94" s="20"/>
      <c r="H94" s="21"/>
      <c r="I94" s="20"/>
      <c r="J94" s="20"/>
      <c r="K94" s="22">
        <f>IF(C94="",SUMIFS($K95:$K$5739,$A95:$A$5739,A94,$E95:$E$5739,""),IF(E94="",SUMIFS($K95:$K$5739,$A95:$A$5739,A94,$C95:$C$5739,C94,$G95:$G$5739,""),IF(G94="",SUMIFS($K95:$K$5739,$A95:$A$5739,A94,$C95:$C$5739,C94,$E95:$E$5739,E94,$R95:$R$5739,R94),0)))</f>
        <v>21</v>
      </c>
      <c r="L94" s="22">
        <f>IF(C94="",SUMIFS($L95:$L$5739,$A95:$A$5739,A94,$E95:$E$5739,""),IF(E94="",SUMIFS($L95:$L$5739,$A95:$A$5739,A94,$C95:$C$5739,C94,$G95:$G$5739,""),IF(G94="",SUMIFS($L95:$L$5739,$A95:$A$5739,A94,$C95:$C$5739,C94,$E95:$E$5739,E94,$R95:$R$5739,R94),0)))</f>
        <v>21</v>
      </c>
      <c r="M94" s="22">
        <f t="shared" si="19"/>
        <v>0</v>
      </c>
      <c r="N94" s="77"/>
      <c r="O94" s="23"/>
      <c r="P94" s="60"/>
      <c r="Q94" s="22">
        <f>IF(C94="",SUMIFS($Q$3:$Q$5608,$A$3:$A$5608,A94,$C$3:$C$5608,"&gt;0",$E$3:$E$5608,""),IF(E94="",SUMIFS($Q$3:$Q$5608,$A$3:$A$5608,A94,$C$3:$C$5608,C94,$E$3:$E$5608,"&gt;0",$G$3:$G$5608,""),IF(G94="",SUMIFS($Q$3:$Q$5608,$A$3:$A$5608,A94,$C$3:$C$5608,C94,$E$3:$E$5608,E94,$G$3:$G$5608,"&gt;0",$R$3:$R$5608,R94))))</f>
        <v>21</v>
      </c>
      <c r="R94" s="110" t="s">
        <v>862</v>
      </c>
    </row>
    <row r="95" spans="1:18" ht="18" customHeight="1" x14ac:dyDescent="0.15">
      <c r="A95" s="30">
        <v>1</v>
      </c>
      <c r="B95" s="31" t="s">
        <v>130</v>
      </c>
      <c r="C95" s="31">
        <v>4</v>
      </c>
      <c r="D95" s="31" t="s">
        <v>6239</v>
      </c>
      <c r="E95" s="31">
        <v>1</v>
      </c>
      <c r="F95" s="31" t="s">
        <v>6239</v>
      </c>
      <c r="G95" s="32">
        <v>1</v>
      </c>
      <c r="H95" s="32" t="s">
        <v>19</v>
      </c>
      <c r="I95" s="32"/>
      <c r="J95" s="32"/>
      <c r="K95" s="135"/>
      <c r="L95" s="135"/>
      <c r="M95" s="135"/>
      <c r="N95" s="32"/>
      <c r="O95" s="135"/>
      <c r="P95" s="81" t="s">
        <v>6235</v>
      </c>
      <c r="Q95" s="135">
        <v>21</v>
      </c>
      <c r="R95" s="136" t="s">
        <v>862</v>
      </c>
    </row>
    <row r="96" spans="1:18" ht="18" customHeight="1" x14ac:dyDescent="0.15">
      <c r="A96" s="30">
        <v>1</v>
      </c>
      <c r="B96" s="31" t="s">
        <v>130</v>
      </c>
      <c r="C96" s="31">
        <v>4</v>
      </c>
      <c r="D96" s="31" t="s">
        <v>6239</v>
      </c>
      <c r="E96" s="31">
        <v>1</v>
      </c>
      <c r="F96" s="31" t="s">
        <v>6239</v>
      </c>
      <c r="G96" s="31">
        <v>1</v>
      </c>
      <c r="H96" s="31" t="s">
        <v>19</v>
      </c>
      <c r="I96" s="32">
        <v>21</v>
      </c>
      <c r="J96" s="32" t="s">
        <v>6329</v>
      </c>
      <c r="K96" s="135">
        <v>21</v>
      </c>
      <c r="L96" s="135">
        <v>21</v>
      </c>
      <c r="M96" s="135">
        <f t="shared" ref="M96:M99" si="20">K96-L96</f>
        <v>0</v>
      </c>
      <c r="N96" s="32" t="s">
        <v>6330</v>
      </c>
      <c r="O96" s="135">
        <v>21000</v>
      </c>
      <c r="P96" s="81"/>
      <c r="Q96" s="135"/>
      <c r="R96" s="136" t="s">
        <v>862</v>
      </c>
    </row>
    <row r="97" spans="1:18" ht="18" customHeight="1" x14ac:dyDescent="0.15">
      <c r="A97" s="24">
        <v>2</v>
      </c>
      <c r="B97" s="25" t="s">
        <v>6331</v>
      </c>
      <c r="C97" s="25"/>
      <c r="D97" s="25"/>
      <c r="E97" s="26"/>
      <c r="F97" s="25"/>
      <c r="G97" s="26"/>
      <c r="H97" s="25"/>
      <c r="I97" s="26"/>
      <c r="J97" s="26"/>
      <c r="K97" s="27">
        <f>IF(C97="",SUMIFS($K98:$K$5739,$A98:$A$5739,A97,$E98:$E$5739,""),IF(E97="",SUMIFS($K98:$K$5739,$A98:$A$5739,A97,$C98:$C$5739,C97,$G98:$G$5739,""),IF(G97="",SUMIFS($K98:$K$5739,$A98:$A$5739,A97,$C98:$C$5739,C97,$E98:$E$5739,E97,$R98:$R$5739,R97),0)))</f>
        <v>1011968</v>
      </c>
      <c r="L97" s="27">
        <f>IF(C97="",SUMIFS($L98:$L$5739,$A98:$A$5739,A97,$E98:$E$5739,""),IF(E97="",SUMIFS($L98:$L$5739,$A98:$A$5739,A97,$C98:$C$5739,C97,$G98:$G$5739,""),IF(G97="",SUMIFS($L98:$L$5739,$A98:$A$5739,A97,$C98:$C$5739,C97,$E98:$E$5739,E97,$R98:$R$5739,R97),0)))</f>
        <v>996082</v>
      </c>
      <c r="M97" s="27">
        <f t="shared" si="20"/>
        <v>15886</v>
      </c>
      <c r="N97" s="56"/>
      <c r="O97" s="71"/>
      <c r="P97" s="28"/>
      <c r="Q97" s="27">
        <f>IF(C97="",SUMIFS($Q$3:$Q$5608,$A$3:$A$5608,A97,$C$3:$C$5608,"&gt;0",$E$3:$E$5608,""),IF(E97="",SUMIFS($Q$3:$Q$5608,$A$3:$A$5608,A97,$C$3:$C$5608,C97,$E$3:$E$5608,"&gt;0",$G$3:$G$5608,""),IF(G97="",SUMIFS($Q$3:$Q$5608,$A$3:$A$5608,A97,$C$3:$C$5608,C97,$E$3:$E$5608,E97,$G$3:$G$5608,"&gt;0",$R$3:$R$5608,R97))))</f>
        <v>788708</v>
      </c>
      <c r="R97" s="114"/>
    </row>
    <row r="98" spans="1:18" ht="18" customHeight="1" x14ac:dyDescent="0.15">
      <c r="A98" s="13">
        <v>2</v>
      </c>
      <c r="B98" s="14" t="s">
        <v>6331</v>
      </c>
      <c r="C98" s="15">
        <v>1</v>
      </c>
      <c r="D98" s="15" t="s">
        <v>6332</v>
      </c>
      <c r="E98" s="16"/>
      <c r="F98" s="15"/>
      <c r="G98" s="16"/>
      <c r="H98" s="15"/>
      <c r="I98" s="16"/>
      <c r="J98" s="16"/>
      <c r="K98" s="17">
        <f>IF(C98="",SUMIFS($K99:$K$5739,$A99:$A$5739,A98,$E99:$E$5739,""),IF(E98="",SUMIFS($K99:$K$5739,$A99:$A$5739,A98,$C99:$C$5739,C98,$G99:$G$5739,""),IF(G98="",SUMIFS($K99:$K$5739,$A99:$A$5739,A98,$C99:$C$5739,C98,$E99:$E$5739,E98,$R99:$R$5739,R98),0)))</f>
        <v>910008</v>
      </c>
      <c r="L98" s="17">
        <f>IF(C98="",SUMIFS($L99:$L$5739,$A99:$A$5739,A98,$E99:$E$5739,""),IF(E98="",SUMIFS($L99:$L$5739,$A99:$A$5739,A98,$C99:$C$5739,C98,$G99:$G$5739,""),IF(G98="",SUMIFS($L99:$L$5739,$A99:$A$5739,A98,$C99:$C$5739,C98,$E99:$E$5739,E98,$R99:$R$5739,R98),0)))</f>
        <v>895939</v>
      </c>
      <c r="M98" s="17">
        <f t="shared" si="20"/>
        <v>14069</v>
      </c>
      <c r="N98" s="58"/>
      <c r="O98" s="72"/>
      <c r="P98" s="18"/>
      <c r="Q98" s="17">
        <f>IF(C98="",SUMIFS($Q$3:$Q$5608,$A$3:$A$5608,A98,$C$3:$C$5608,"&gt;0",$E$3:$E$5608,""),IF(E98="",SUMIFS($Q$3:$Q$5608,$A$3:$A$5608,A98,$C$3:$C$5608,C98,$E$3:$E$5608,"&gt;0",$G$3:$G$5608,""),IF(G98="",SUMIFS($Q$3:$Q$5608,$A$3:$A$5608,A98,$C$3:$C$5608,C98,$E$3:$E$5608,E98,$G$3:$G$5608,"&gt;0",$R$3:$R$5608,R98))))</f>
        <v>709131</v>
      </c>
      <c r="R98" s="108"/>
    </row>
    <row r="99" spans="1:18" ht="18" customHeight="1" x14ac:dyDescent="0.15">
      <c r="A99" s="13">
        <v>2</v>
      </c>
      <c r="B99" s="14" t="s">
        <v>6331</v>
      </c>
      <c r="C99" s="19">
        <v>1</v>
      </c>
      <c r="D99" s="14" t="s">
        <v>6332</v>
      </c>
      <c r="E99" s="20">
        <v>1</v>
      </c>
      <c r="F99" s="21" t="s">
        <v>6333</v>
      </c>
      <c r="G99" s="20"/>
      <c r="H99" s="21"/>
      <c r="I99" s="20"/>
      <c r="J99" s="20"/>
      <c r="K99" s="22">
        <f>IF(C99="",SUMIFS($K100:$K$5739,$A100:$A$5739,A99,$E100:$E$5739,""),IF(E99="",SUMIFS($K100:$K$5739,$A100:$A$5739,A99,$C100:$C$5739,C99,$G100:$G$5739,""),IF(G99="",SUMIFS($K100:$K$5739,$A100:$A$5739,A99,$C100:$C$5739,C99,$E100:$E$5739,E99,$R100:$R$5739,R99),0)))</f>
        <v>283800</v>
      </c>
      <c r="L99" s="22">
        <f>IF(C99="",SUMIFS($L100:$L$5739,$A100:$A$5739,A99,$E100:$E$5739,""),IF(E99="",SUMIFS($L100:$L$5739,$A100:$A$5739,A99,$C100:$C$5739,C99,$G100:$G$5739,""),IF(G99="",SUMIFS($L100:$L$5739,$A100:$A$5739,A99,$C100:$C$5739,C99,$E100:$E$5739,E99,$R100:$R$5739,R99),0)))</f>
        <v>305651</v>
      </c>
      <c r="M99" s="22">
        <f t="shared" si="20"/>
        <v>-21851</v>
      </c>
      <c r="N99" s="77"/>
      <c r="O99" s="23"/>
      <c r="P99" s="60"/>
      <c r="Q99" s="22">
        <f>IF(C99="",SUMIFS($Q$3:$Q$5608,$A$3:$A$5608,A99,$C$3:$C$5608,"&gt;0",$E$3:$E$5608,""),IF(E99="",SUMIFS($Q$3:$Q$5608,$A$3:$A$5608,A99,$C$3:$C$5608,C99,$E$3:$E$5608,"&gt;0",$G$3:$G$5608,""),IF(G99="",SUMIFS($Q$3:$Q$5608,$A$3:$A$5608,A99,$C$3:$C$5608,C99,$E$3:$E$5608,E99,$G$3:$G$5608,"&gt;0",$R$3:$R$5608,R99))))</f>
        <v>221238</v>
      </c>
      <c r="R99" s="110" t="s">
        <v>862</v>
      </c>
    </row>
    <row r="100" spans="1:18" ht="18" customHeight="1" x14ac:dyDescent="0.15">
      <c r="A100" s="30">
        <v>2</v>
      </c>
      <c r="B100" s="31" t="s">
        <v>6334</v>
      </c>
      <c r="C100" s="31">
        <v>1</v>
      </c>
      <c r="D100" s="31" t="s">
        <v>6335</v>
      </c>
      <c r="E100" s="31">
        <v>1</v>
      </c>
      <c r="F100" s="31" t="s">
        <v>6143</v>
      </c>
      <c r="G100" s="32">
        <v>19</v>
      </c>
      <c r="H100" s="32" t="s">
        <v>42</v>
      </c>
      <c r="I100" s="32"/>
      <c r="J100" s="32"/>
      <c r="K100" s="135"/>
      <c r="L100" s="135"/>
      <c r="M100" s="135"/>
      <c r="N100" s="32"/>
      <c r="O100" s="135"/>
      <c r="P100" s="81" t="s">
        <v>6141</v>
      </c>
      <c r="Q100" s="135">
        <v>56604</v>
      </c>
      <c r="R100" s="136" t="s">
        <v>862</v>
      </c>
    </row>
    <row r="101" spans="1:18" ht="18" customHeight="1" x14ac:dyDescent="0.15">
      <c r="A101" s="30">
        <v>2</v>
      </c>
      <c r="B101" s="31" t="s">
        <v>6334</v>
      </c>
      <c r="C101" s="31">
        <v>1</v>
      </c>
      <c r="D101" s="31" t="s">
        <v>6335</v>
      </c>
      <c r="E101" s="31">
        <v>1</v>
      </c>
      <c r="F101" s="31" t="s">
        <v>6143</v>
      </c>
      <c r="G101" s="31">
        <v>19</v>
      </c>
      <c r="H101" s="31" t="s">
        <v>42</v>
      </c>
      <c r="I101" s="32">
        <v>61</v>
      </c>
      <c r="J101" s="32" t="s">
        <v>6336</v>
      </c>
      <c r="K101" s="135">
        <v>283800</v>
      </c>
      <c r="L101" s="135">
        <v>305651</v>
      </c>
      <c r="M101" s="135">
        <f t="shared" ref="M101" si="21">K101-L101</f>
        <v>-21851</v>
      </c>
      <c r="N101" s="32" t="s">
        <v>6143</v>
      </c>
      <c r="O101" s="135">
        <v>0</v>
      </c>
      <c r="P101" s="81" t="s">
        <v>6164</v>
      </c>
      <c r="Q101" s="135">
        <v>16603</v>
      </c>
      <c r="R101" s="136" t="s">
        <v>862</v>
      </c>
    </row>
    <row r="102" spans="1:18" ht="18" customHeight="1" x14ac:dyDescent="0.15">
      <c r="A102" s="30">
        <v>2</v>
      </c>
      <c r="B102" s="31" t="s">
        <v>6334</v>
      </c>
      <c r="C102" s="31">
        <v>1</v>
      </c>
      <c r="D102" s="31" t="s">
        <v>6335</v>
      </c>
      <c r="E102" s="31">
        <v>1</v>
      </c>
      <c r="F102" s="31" t="s">
        <v>6143</v>
      </c>
      <c r="G102" s="31">
        <v>19</v>
      </c>
      <c r="H102" s="31" t="s">
        <v>42</v>
      </c>
      <c r="I102" s="31">
        <v>61</v>
      </c>
      <c r="J102" s="31" t="s">
        <v>6337</v>
      </c>
      <c r="K102" s="135"/>
      <c r="L102" s="135"/>
      <c r="M102" s="135"/>
      <c r="N102" s="32" t="s">
        <v>6338</v>
      </c>
      <c r="O102" s="135">
        <v>283800000</v>
      </c>
      <c r="P102" s="81" t="s">
        <v>6188</v>
      </c>
      <c r="Q102" s="135">
        <v>76626</v>
      </c>
      <c r="R102" s="136" t="s">
        <v>862</v>
      </c>
    </row>
    <row r="103" spans="1:18" ht="18" customHeight="1" x14ac:dyDescent="0.15">
      <c r="A103" s="30">
        <v>2</v>
      </c>
      <c r="B103" s="31" t="s">
        <v>6334</v>
      </c>
      <c r="C103" s="31">
        <v>1</v>
      </c>
      <c r="D103" s="31" t="s">
        <v>6335</v>
      </c>
      <c r="E103" s="31">
        <v>1</v>
      </c>
      <c r="F103" s="31" t="s">
        <v>6143</v>
      </c>
      <c r="G103" s="31">
        <v>19</v>
      </c>
      <c r="H103" s="31" t="s">
        <v>42</v>
      </c>
      <c r="I103" s="31">
        <v>61</v>
      </c>
      <c r="J103" s="31" t="s">
        <v>6337</v>
      </c>
      <c r="K103" s="135"/>
      <c r="L103" s="135"/>
      <c r="M103" s="135"/>
      <c r="N103" s="32"/>
      <c r="O103" s="135"/>
      <c r="P103" s="81" t="s">
        <v>6198</v>
      </c>
      <c r="Q103" s="135">
        <v>35631</v>
      </c>
      <c r="R103" s="136" t="s">
        <v>862</v>
      </c>
    </row>
    <row r="104" spans="1:18" ht="18" customHeight="1" x14ac:dyDescent="0.15">
      <c r="A104" s="30">
        <v>2</v>
      </c>
      <c r="B104" s="31" t="s">
        <v>6334</v>
      </c>
      <c r="C104" s="31">
        <v>1</v>
      </c>
      <c r="D104" s="31" t="s">
        <v>6335</v>
      </c>
      <c r="E104" s="31">
        <v>1</v>
      </c>
      <c r="F104" s="31" t="s">
        <v>6143</v>
      </c>
      <c r="G104" s="31">
        <v>19</v>
      </c>
      <c r="H104" s="31" t="s">
        <v>42</v>
      </c>
      <c r="I104" s="31">
        <v>61</v>
      </c>
      <c r="J104" s="31" t="s">
        <v>6337</v>
      </c>
      <c r="K104" s="135"/>
      <c r="L104" s="135"/>
      <c r="M104" s="135"/>
      <c r="N104" s="32"/>
      <c r="O104" s="135"/>
      <c r="P104" s="81" t="s">
        <v>6331</v>
      </c>
      <c r="Q104" s="135">
        <v>35475</v>
      </c>
      <c r="R104" s="136" t="s">
        <v>862</v>
      </c>
    </row>
    <row r="105" spans="1:18" ht="18" customHeight="1" x14ac:dyDescent="0.15">
      <c r="A105" s="30">
        <v>2</v>
      </c>
      <c r="B105" s="31" t="s">
        <v>6334</v>
      </c>
      <c r="C105" s="31">
        <v>1</v>
      </c>
      <c r="D105" s="31" t="s">
        <v>6335</v>
      </c>
      <c r="E105" s="31">
        <v>1</v>
      </c>
      <c r="F105" s="31" t="s">
        <v>6143</v>
      </c>
      <c r="G105" s="31">
        <v>19</v>
      </c>
      <c r="H105" s="31" t="s">
        <v>42</v>
      </c>
      <c r="I105" s="31">
        <v>61</v>
      </c>
      <c r="J105" s="31" t="s">
        <v>6337</v>
      </c>
      <c r="K105" s="135"/>
      <c r="L105" s="135"/>
      <c r="M105" s="135"/>
      <c r="N105" s="32"/>
      <c r="O105" s="135"/>
      <c r="P105" s="81" t="s">
        <v>6051</v>
      </c>
      <c r="Q105" s="135"/>
      <c r="R105" s="136" t="s">
        <v>862</v>
      </c>
    </row>
    <row r="106" spans="1:18" ht="18" customHeight="1" x14ac:dyDescent="0.15">
      <c r="A106" s="30">
        <v>2</v>
      </c>
      <c r="B106" s="31" t="s">
        <v>6334</v>
      </c>
      <c r="C106" s="31">
        <v>1</v>
      </c>
      <c r="D106" s="31" t="s">
        <v>6335</v>
      </c>
      <c r="E106" s="31">
        <v>1</v>
      </c>
      <c r="F106" s="31" t="s">
        <v>6143</v>
      </c>
      <c r="G106" s="31">
        <v>19</v>
      </c>
      <c r="H106" s="31" t="s">
        <v>42</v>
      </c>
      <c r="I106" s="31">
        <v>61</v>
      </c>
      <c r="J106" s="31" t="s">
        <v>6337</v>
      </c>
      <c r="K106" s="135"/>
      <c r="L106" s="135"/>
      <c r="M106" s="135"/>
      <c r="N106" s="32"/>
      <c r="O106" s="135"/>
      <c r="P106" s="81" t="s">
        <v>6339</v>
      </c>
      <c r="Q106" s="135">
        <v>299</v>
      </c>
      <c r="R106" s="136" t="s">
        <v>862</v>
      </c>
    </row>
    <row r="107" spans="1:18" ht="18" customHeight="1" x14ac:dyDescent="0.15">
      <c r="A107" s="30">
        <v>2</v>
      </c>
      <c r="B107" s="31" t="s">
        <v>6334</v>
      </c>
      <c r="C107" s="31">
        <v>1</v>
      </c>
      <c r="D107" s="31" t="s">
        <v>6335</v>
      </c>
      <c r="E107" s="31">
        <v>1</v>
      </c>
      <c r="F107" s="31" t="s">
        <v>6143</v>
      </c>
      <c r="G107" s="31">
        <v>19</v>
      </c>
      <c r="H107" s="31" t="s">
        <v>42</v>
      </c>
      <c r="I107" s="31">
        <v>61</v>
      </c>
      <c r="J107" s="31" t="s">
        <v>6337</v>
      </c>
      <c r="K107" s="135"/>
      <c r="L107" s="135"/>
      <c r="M107" s="135"/>
      <c r="N107" s="32"/>
      <c r="O107" s="135"/>
      <c r="P107" s="81" t="s">
        <v>6051</v>
      </c>
      <c r="Q107" s="135"/>
      <c r="R107" s="136" t="s">
        <v>862</v>
      </c>
    </row>
    <row r="108" spans="1:18" ht="18" customHeight="1" x14ac:dyDescent="0.15">
      <c r="A108" s="13">
        <v>2</v>
      </c>
      <c r="B108" s="14" t="s">
        <v>6331</v>
      </c>
      <c r="C108" s="19">
        <v>1</v>
      </c>
      <c r="D108" s="14" t="s">
        <v>6332</v>
      </c>
      <c r="E108" s="20">
        <v>2</v>
      </c>
      <c r="F108" s="21" t="s">
        <v>6340</v>
      </c>
      <c r="G108" s="20"/>
      <c r="H108" s="21"/>
      <c r="I108" s="20"/>
      <c r="J108" s="20"/>
      <c r="K108" s="22">
        <f>IF(C108="",SUMIFS($K109:$K$5739,$A109:$A$5739,A108,$E109:$E$5739,""),IF(E108="",SUMIFS($K109:$K$5739,$A109:$A$5739,A108,$C109:$C$5739,C108,$G109:$G$5739,""),IF(G108="",SUMIFS($K109:$K$5739,$A109:$A$5739,A108,$C109:$C$5739,C108,$E109:$E$5739,E108,$R109:$R$5739,R108),0)))</f>
        <v>147980</v>
      </c>
      <c r="L108" s="22">
        <f>IF(C108="",SUMIFS($L109:$L$5739,$A109:$A$5739,A108,$E109:$E$5739,""),IF(E108="",SUMIFS($L109:$L$5739,$A109:$A$5739,A108,$C109:$C$5739,C108,$G109:$G$5739,""),IF(G108="",SUMIFS($L109:$L$5739,$A109:$A$5739,A108,$C109:$C$5739,C108,$E109:$E$5739,E108,$R109:$R$5739,R108),0)))</f>
        <v>150051</v>
      </c>
      <c r="M108" s="22">
        <f t="shared" ref="M108" si="22">K108-L108</f>
        <v>-2071</v>
      </c>
      <c r="N108" s="77"/>
      <c r="O108" s="23"/>
      <c r="P108" s="60"/>
      <c r="Q108" s="22">
        <f>IF(C108="",SUMIFS($Q$3:$Q$5608,$A$3:$A$5608,A108,$C$3:$C$5608,"&gt;0",$E$3:$E$5608,""),IF(E108="",SUMIFS($Q$3:$Q$5608,$A$3:$A$5608,A108,$C$3:$C$5608,C108,$E$3:$E$5608,"&gt;0",$G$3:$G$5608,""),IF(G108="",SUMIFS($Q$3:$Q$5608,$A$3:$A$5608,A108,$C$3:$C$5608,C108,$E$3:$E$5608,E108,$G$3:$G$5608,"&gt;0",$R$3:$R$5608,R108))))</f>
        <v>115499</v>
      </c>
      <c r="R108" s="110" t="s">
        <v>862</v>
      </c>
    </row>
    <row r="109" spans="1:18" ht="18" customHeight="1" x14ac:dyDescent="0.15">
      <c r="A109" s="30">
        <v>2</v>
      </c>
      <c r="B109" s="31" t="s">
        <v>6334</v>
      </c>
      <c r="C109" s="31">
        <v>1</v>
      </c>
      <c r="D109" s="31" t="s">
        <v>6335</v>
      </c>
      <c r="E109" s="31">
        <v>2</v>
      </c>
      <c r="F109" s="31" t="s">
        <v>6341</v>
      </c>
      <c r="G109" s="32">
        <v>19</v>
      </c>
      <c r="H109" s="32" t="s">
        <v>42</v>
      </c>
      <c r="I109" s="32"/>
      <c r="J109" s="32"/>
      <c r="K109" s="135"/>
      <c r="L109" s="135"/>
      <c r="M109" s="135"/>
      <c r="N109" s="32"/>
      <c r="O109" s="135"/>
      <c r="P109" s="81" t="s">
        <v>6141</v>
      </c>
      <c r="Q109" s="135">
        <v>29596</v>
      </c>
      <c r="R109" s="136" t="s">
        <v>862</v>
      </c>
    </row>
    <row r="110" spans="1:18" ht="18" customHeight="1" x14ac:dyDescent="0.15">
      <c r="A110" s="30">
        <v>2</v>
      </c>
      <c r="B110" s="31" t="s">
        <v>6334</v>
      </c>
      <c r="C110" s="31">
        <v>1</v>
      </c>
      <c r="D110" s="31" t="s">
        <v>6335</v>
      </c>
      <c r="E110" s="31">
        <v>2</v>
      </c>
      <c r="F110" s="31" t="s">
        <v>6341</v>
      </c>
      <c r="G110" s="31">
        <v>19</v>
      </c>
      <c r="H110" s="31" t="s">
        <v>42</v>
      </c>
      <c r="I110" s="32">
        <v>61</v>
      </c>
      <c r="J110" s="32" t="s">
        <v>6336</v>
      </c>
      <c r="K110" s="135">
        <v>147980</v>
      </c>
      <c r="L110" s="135">
        <v>150051</v>
      </c>
      <c r="M110" s="135">
        <f t="shared" ref="M110" si="23">K110-L110</f>
        <v>-2071</v>
      </c>
      <c r="N110" s="32" t="s">
        <v>6341</v>
      </c>
      <c r="O110" s="135">
        <v>0</v>
      </c>
      <c r="P110" s="81" t="s">
        <v>6164</v>
      </c>
      <c r="Q110" s="135">
        <v>8657</v>
      </c>
      <c r="R110" s="136" t="s">
        <v>862</v>
      </c>
    </row>
    <row r="111" spans="1:18" ht="18" customHeight="1" x14ac:dyDescent="0.15">
      <c r="A111" s="30">
        <v>2</v>
      </c>
      <c r="B111" s="31" t="s">
        <v>6334</v>
      </c>
      <c r="C111" s="31">
        <v>1</v>
      </c>
      <c r="D111" s="31" t="s">
        <v>6335</v>
      </c>
      <c r="E111" s="31">
        <v>2</v>
      </c>
      <c r="F111" s="31" t="s">
        <v>6341</v>
      </c>
      <c r="G111" s="31">
        <v>19</v>
      </c>
      <c r="H111" s="31" t="s">
        <v>42</v>
      </c>
      <c r="I111" s="31">
        <v>61</v>
      </c>
      <c r="J111" s="31" t="s">
        <v>6336</v>
      </c>
      <c r="K111" s="135"/>
      <c r="L111" s="135"/>
      <c r="M111" s="135"/>
      <c r="N111" s="32" t="s">
        <v>6342</v>
      </c>
      <c r="O111" s="135">
        <v>147980000</v>
      </c>
      <c r="P111" s="81" t="s">
        <v>6188</v>
      </c>
      <c r="Q111" s="135">
        <v>39955</v>
      </c>
      <c r="R111" s="136" t="s">
        <v>862</v>
      </c>
    </row>
    <row r="112" spans="1:18" ht="18" customHeight="1" x14ac:dyDescent="0.15">
      <c r="A112" s="30">
        <v>2</v>
      </c>
      <c r="B112" s="31" t="s">
        <v>6334</v>
      </c>
      <c r="C112" s="31">
        <v>1</v>
      </c>
      <c r="D112" s="31" t="s">
        <v>6335</v>
      </c>
      <c r="E112" s="31">
        <v>2</v>
      </c>
      <c r="F112" s="31" t="s">
        <v>6341</v>
      </c>
      <c r="G112" s="31">
        <v>19</v>
      </c>
      <c r="H112" s="31" t="s">
        <v>42</v>
      </c>
      <c r="I112" s="31">
        <v>61</v>
      </c>
      <c r="J112" s="31" t="s">
        <v>6336</v>
      </c>
      <c r="K112" s="135"/>
      <c r="L112" s="135"/>
      <c r="M112" s="135"/>
      <c r="N112" s="32"/>
      <c r="O112" s="135"/>
      <c r="P112" s="81" t="s">
        <v>6198</v>
      </c>
      <c r="Q112" s="135">
        <v>18497</v>
      </c>
      <c r="R112" s="136" t="s">
        <v>862</v>
      </c>
    </row>
    <row r="113" spans="1:18" ht="18" customHeight="1" x14ac:dyDescent="0.15">
      <c r="A113" s="30">
        <v>2</v>
      </c>
      <c r="B113" s="31" t="s">
        <v>6334</v>
      </c>
      <c r="C113" s="31">
        <v>1</v>
      </c>
      <c r="D113" s="31" t="s">
        <v>6335</v>
      </c>
      <c r="E113" s="31">
        <v>2</v>
      </c>
      <c r="F113" s="31" t="s">
        <v>6341</v>
      </c>
      <c r="G113" s="31">
        <v>19</v>
      </c>
      <c r="H113" s="31" t="s">
        <v>42</v>
      </c>
      <c r="I113" s="31">
        <v>61</v>
      </c>
      <c r="J113" s="31" t="s">
        <v>6336</v>
      </c>
      <c r="K113" s="135"/>
      <c r="L113" s="135"/>
      <c r="M113" s="135"/>
      <c r="N113" s="32"/>
      <c r="O113" s="135"/>
      <c r="P113" s="81" t="s">
        <v>6331</v>
      </c>
      <c r="Q113" s="135">
        <v>18498</v>
      </c>
      <c r="R113" s="136" t="s">
        <v>862</v>
      </c>
    </row>
    <row r="114" spans="1:18" ht="18" customHeight="1" x14ac:dyDescent="0.15">
      <c r="A114" s="30">
        <v>2</v>
      </c>
      <c r="B114" s="31" t="s">
        <v>6334</v>
      </c>
      <c r="C114" s="31">
        <v>1</v>
      </c>
      <c r="D114" s="31" t="s">
        <v>6335</v>
      </c>
      <c r="E114" s="31">
        <v>2</v>
      </c>
      <c r="F114" s="31" t="s">
        <v>6341</v>
      </c>
      <c r="G114" s="31">
        <v>19</v>
      </c>
      <c r="H114" s="31" t="s">
        <v>42</v>
      </c>
      <c r="I114" s="31">
        <v>61</v>
      </c>
      <c r="J114" s="31" t="s">
        <v>6336</v>
      </c>
      <c r="K114" s="135"/>
      <c r="L114" s="135"/>
      <c r="M114" s="135"/>
      <c r="N114" s="32"/>
      <c r="O114" s="135"/>
      <c r="P114" s="81" t="s">
        <v>6051</v>
      </c>
      <c r="Q114" s="135"/>
      <c r="R114" s="136" t="s">
        <v>862</v>
      </c>
    </row>
    <row r="115" spans="1:18" ht="18" customHeight="1" x14ac:dyDescent="0.15">
      <c r="A115" s="30">
        <v>2</v>
      </c>
      <c r="B115" s="31" t="s">
        <v>6334</v>
      </c>
      <c r="C115" s="31">
        <v>1</v>
      </c>
      <c r="D115" s="31" t="s">
        <v>6335</v>
      </c>
      <c r="E115" s="31">
        <v>2</v>
      </c>
      <c r="F115" s="31" t="s">
        <v>6341</v>
      </c>
      <c r="G115" s="31">
        <v>19</v>
      </c>
      <c r="H115" s="31" t="s">
        <v>42</v>
      </c>
      <c r="I115" s="31">
        <v>61</v>
      </c>
      <c r="J115" s="31" t="s">
        <v>6336</v>
      </c>
      <c r="K115" s="135"/>
      <c r="L115" s="135"/>
      <c r="M115" s="135"/>
      <c r="N115" s="32"/>
      <c r="O115" s="135"/>
      <c r="P115" s="81" t="s">
        <v>6339</v>
      </c>
      <c r="Q115" s="135">
        <v>296</v>
      </c>
      <c r="R115" s="136" t="s">
        <v>862</v>
      </c>
    </row>
    <row r="116" spans="1:18" ht="18" customHeight="1" x14ac:dyDescent="0.15">
      <c r="A116" s="30">
        <v>2</v>
      </c>
      <c r="B116" s="31" t="s">
        <v>6334</v>
      </c>
      <c r="C116" s="31">
        <v>1</v>
      </c>
      <c r="D116" s="31" t="s">
        <v>6335</v>
      </c>
      <c r="E116" s="31">
        <v>2</v>
      </c>
      <c r="F116" s="31" t="s">
        <v>6341</v>
      </c>
      <c r="G116" s="31">
        <v>19</v>
      </c>
      <c r="H116" s="31" t="s">
        <v>42</v>
      </c>
      <c r="I116" s="31">
        <v>61</v>
      </c>
      <c r="J116" s="31" t="s">
        <v>6336</v>
      </c>
      <c r="K116" s="135"/>
      <c r="L116" s="135"/>
      <c r="M116" s="135"/>
      <c r="N116" s="32"/>
      <c r="O116" s="135"/>
      <c r="P116" s="81" t="s">
        <v>6051</v>
      </c>
      <c r="Q116" s="135"/>
      <c r="R116" s="136" t="s">
        <v>862</v>
      </c>
    </row>
    <row r="117" spans="1:18" ht="18" customHeight="1" x14ac:dyDescent="0.15">
      <c r="A117" s="13">
        <v>2</v>
      </c>
      <c r="B117" s="14" t="s">
        <v>6331</v>
      </c>
      <c r="C117" s="19">
        <v>1</v>
      </c>
      <c r="D117" s="14" t="s">
        <v>6332</v>
      </c>
      <c r="E117" s="20">
        <v>3</v>
      </c>
      <c r="F117" s="21" t="s">
        <v>6343</v>
      </c>
      <c r="G117" s="20"/>
      <c r="H117" s="21"/>
      <c r="I117" s="20"/>
      <c r="J117" s="20"/>
      <c r="K117" s="22">
        <f>IF(C117="",SUMIFS($K118:$K$5739,$A118:$A$5739,A117,$E118:$E$5739,""),IF(E117="",SUMIFS($K118:$K$5739,$A118:$A$5739,A117,$C118:$C$5739,C117,$G118:$G$5739,""),IF(G117="",SUMIFS($K118:$K$5739,$A118:$A$5739,A117,$C118:$C$5739,C117,$E118:$E$5739,E117,$R118:$R$5739,R117),0)))</f>
        <v>432640</v>
      </c>
      <c r="L117" s="22">
        <f>IF(C117="",SUMIFS($L118:$L$5739,$A118:$A$5739,A117,$E118:$E$5739,""),IF(E117="",SUMIFS($L118:$L$5739,$A118:$A$5739,A117,$C118:$C$5739,C117,$G118:$G$5739,""),IF(G117="",SUMIFS($L118:$L$5739,$A118:$A$5739,A117,$C118:$C$5739,C117,$E118:$E$5739,E117,$R118:$R$5739,R117),0)))</f>
        <v>393259</v>
      </c>
      <c r="M117" s="22">
        <f t="shared" ref="M117" si="24">K117-L117</f>
        <v>39381</v>
      </c>
      <c r="N117" s="77"/>
      <c r="O117" s="23"/>
      <c r="P117" s="60"/>
      <c r="Q117" s="22">
        <f>IF(C117="",SUMIFS($Q$3:$Q$5608,$A$3:$A$5608,A117,$C$3:$C$5608,"&gt;0",$E$3:$E$5608,""),IF(E117="",SUMIFS($Q$3:$Q$5608,$A$3:$A$5608,A117,$C$3:$C$5608,C117,$E$3:$E$5608,"&gt;0",$G$3:$G$5608,""),IF(G117="",SUMIFS($Q$3:$Q$5608,$A$3:$A$5608,A117,$C$3:$C$5608,C117,$E$3:$E$5608,E117,$G$3:$G$5608,"&gt;0",$R$3:$R$5608,R117))))</f>
        <v>336812</v>
      </c>
      <c r="R117" s="110" t="s">
        <v>862</v>
      </c>
    </row>
    <row r="118" spans="1:18" ht="18" customHeight="1" x14ac:dyDescent="0.15">
      <c r="A118" s="30">
        <v>2</v>
      </c>
      <c r="B118" s="31" t="s">
        <v>6334</v>
      </c>
      <c r="C118" s="31">
        <v>1</v>
      </c>
      <c r="D118" s="31" t="s">
        <v>6335</v>
      </c>
      <c r="E118" s="31">
        <v>3</v>
      </c>
      <c r="F118" s="31" t="s">
        <v>6147</v>
      </c>
      <c r="G118" s="32">
        <v>19</v>
      </c>
      <c r="H118" s="32" t="s">
        <v>42</v>
      </c>
      <c r="I118" s="32"/>
      <c r="J118" s="32"/>
      <c r="K118" s="135"/>
      <c r="L118" s="135"/>
      <c r="M118" s="135"/>
      <c r="N118" s="32"/>
      <c r="O118" s="135"/>
      <c r="P118" s="81" t="s">
        <v>6141</v>
      </c>
      <c r="Q118" s="135">
        <v>64896</v>
      </c>
      <c r="R118" s="136" t="s">
        <v>862</v>
      </c>
    </row>
    <row r="119" spans="1:18" ht="18" customHeight="1" x14ac:dyDescent="0.15">
      <c r="A119" s="30">
        <v>2</v>
      </c>
      <c r="B119" s="31" t="s">
        <v>6334</v>
      </c>
      <c r="C119" s="31">
        <v>1</v>
      </c>
      <c r="D119" s="31" t="s">
        <v>6335</v>
      </c>
      <c r="E119" s="31">
        <v>3</v>
      </c>
      <c r="F119" s="31" t="s">
        <v>6147</v>
      </c>
      <c r="G119" s="31">
        <v>19</v>
      </c>
      <c r="H119" s="31" t="s">
        <v>42</v>
      </c>
      <c r="I119" s="32">
        <v>61</v>
      </c>
      <c r="J119" s="32" t="s">
        <v>6336</v>
      </c>
      <c r="K119" s="135">
        <v>432640</v>
      </c>
      <c r="L119" s="135">
        <v>393259</v>
      </c>
      <c r="M119" s="135">
        <f t="shared" ref="M119" si="25">K119-L119</f>
        <v>39381</v>
      </c>
      <c r="N119" s="32" t="s">
        <v>6147</v>
      </c>
      <c r="O119" s="135">
        <v>0</v>
      </c>
      <c r="P119" s="81" t="s">
        <v>6164</v>
      </c>
      <c r="Q119" s="135">
        <v>25311</v>
      </c>
      <c r="R119" s="136" t="s">
        <v>862</v>
      </c>
    </row>
    <row r="120" spans="1:18" ht="18" customHeight="1" x14ac:dyDescent="0.15">
      <c r="A120" s="30">
        <v>2</v>
      </c>
      <c r="B120" s="31" t="s">
        <v>6334</v>
      </c>
      <c r="C120" s="31">
        <v>1</v>
      </c>
      <c r="D120" s="31" t="s">
        <v>6335</v>
      </c>
      <c r="E120" s="31">
        <v>3</v>
      </c>
      <c r="F120" s="31" t="s">
        <v>6147</v>
      </c>
      <c r="G120" s="31">
        <v>19</v>
      </c>
      <c r="H120" s="31" t="s">
        <v>42</v>
      </c>
      <c r="I120" s="31">
        <v>61</v>
      </c>
      <c r="J120" s="31" t="s">
        <v>6336</v>
      </c>
      <c r="K120" s="135"/>
      <c r="L120" s="135"/>
      <c r="M120" s="135"/>
      <c r="N120" s="32" t="s">
        <v>6344</v>
      </c>
      <c r="O120" s="135">
        <v>432640000</v>
      </c>
      <c r="P120" s="81" t="s">
        <v>6188</v>
      </c>
      <c r="Q120" s="135">
        <v>116813</v>
      </c>
      <c r="R120" s="136" t="s">
        <v>862</v>
      </c>
    </row>
    <row r="121" spans="1:18" ht="18" customHeight="1" x14ac:dyDescent="0.15">
      <c r="A121" s="30">
        <v>2</v>
      </c>
      <c r="B121" s="31" t="s">
        <v>6334</v>
      </c>
      <c r="C121" s="31">
        <v>1</v>
      </c>
      <c r="D121" s="31" t="s">
        <v>6335</v>
      </c>
      <c r="E121" s="31">
        <v>3</v>
      </c>
      <c r="F121" s="31" t="s">
        <v>6147</v>
      </c>
      <c r="G121" s="31">
        <v>19</v>
      </c>
      <c r="H121" s="31" t="s">
        <v>42</v>
      </c>
      <c r="I121" s="31">
        <v>61</v>
      </c>
      <c r="J121" s="31" t="s">
        <v>6336</v>
      </c>
      <c r="K121" s="135"/>
      <c r="L121" s="135"/>
      <c r="M121" s="135"/>
      <c r="N121" s="32"/>
      <c r="O121" s="135"/>
      <c r="P121" s="81" t="s">
        <v>6198</v>
      </c>
      <c r="Q121" s="135">
        <v>75712</v>
      </c>
      <c r="R121" s="136" t="s">
        <v>862</v>
      </c>
    </row>
    <row r="122" spans="1:18" ht="18" customHeight="1" x14ac:dyDescent="0.15">
      <c r="A122" s="30">
        <v>2</v>
      </c>
      <c r="B122" s="31" t="s">
        <v>6334</v>
      </c>
      <c r="C122" s="31">
        <v>1</v>
      </c>
      <c r="D122" s="31" t="s">
        <v>6335</v>
      </c>
      <c r="E122" s="31">
        <v>3</v>
      </c>
      <c r="F122" s="31" t="s">
        <v>6147</v>
      </c>
      <c r="G122" s="31">
        <v>19</v>
      </c>
      <c r="H122" s="31" t="s">
        <v>42</v>
      </c>
      <c r="I122" s="31">
        <v>61</v>
      </c>
      <c r="J122" s="31" t="s">
        <v>6336</v>
      </c>
      <c r="K122" s="135"/>
      <c r="L122" s="135"/>
      <c r="M122" s="135"/>
      <c r="N122" s="32"/>
      <c r="O122" s="135"/>
      <c r="P122" s="81" t="s">
        <v>6331</v>
      </c>
      <c r="Q122" s="135">
        <v>54080</v>
      </c>
      <c r="R122" s="136" t="s">
        <v>862</v>
      </c>
    </row>
    <row r="123" spans="1:18" ht="18" customHeight="1" x14ac:dyDescent="0.15">
      <c r="A123" s="30"/>
      <c r="B123" s="31"/>
      <c r="C123" s="31"/>
      <c r="D123" s="31"/>
      <c r="E123" s="31"/>
      <c r="F123" s="31"/>
      <c r="G123" s="31"/>
      <c r="H123" s="31"/>
      <c r="I123" s="31"/>
      <c r="J123" s="31"/>
      <c r="K123" s="135"/>
      <c r="L123" s="135"/>
      <c r="M123" s="135"/>
      <c r="N123" s="32"/>
      <c r="O123" s="135"/>
      <c r="P123" s="81" t="s">
        <v>6051</v>
      </c>
      <c r="Q123" s="135"/>
      <c r="R123" s="136" t="s">
        <v>862</v>
      </c>
    </row>
    <row r="124" spans="1:18" ht="18" customHeight="1" x14ac:dyDescent="0.15">
      <c r="A124" s="30"/>
      <c r="B124" s="31"/>
      <c r="C124" s="31"/>
      <c r="D124" s="31"/>
      <c r="E124" s="31"/>
      <c r="F124" s="31"/>
      <c r="G124" s="31"/>
      <c r="H124" s="31"/>
      <c r="I124" s="31"/>
      <c r="J124" s="31"/>
      <c r="K124" s="135"/>
      <c r="L124" s="135"/>
      <c r="M124" s="135"/>
      <c r="N124" s="32"/>
      <c r="O124" s="135"/>
      <c r="P124" s="81" t="s">
        <v>6339</v>
      </c>
      <c r="Q124" s="135">
        <v>865</v>
      </c>
      <c r="R124" s="136" t="s">
        <v>862</v>
      </c>
    </row>
    <row r="125" spans="1:18" ht="18" customHeight="1" x14ac:dyDescent="0.15">
      <c r="A125" s="30"/>
      <c r="B125" s="31"/>
      <c r="C125" s="31"/>
      <c r="D125" s="31"/>
      <c r="E125" s="31"/>
      <c r="F125" s="31"/>
      <c r="G125" s="31"/>
      <c r="H125" s="31"/>
      <c r="I125" s="31"/>
      <c r="J125" s="31"/>
      <c r="K125" s="135"/>
      <c r="L125" s="135"/>
      <c r="M125" s="135"/>
      <c r="N125" s="32"/>
      <c r="O125" s="135"/>
      <c r="P125" s="81" t="s">
        <v>6051</v>
      </c>
      <c r="Q125" s="135"/>
      <c r="R125" s="136" t="s">
        <v>862</v>
      </c>
    </row>
    <row r="126" spans="1:18" ht="18" customHeight="1" x14ac:dyDescent="0.15">
      <c r="A126" s="13">
        <v>2</v>
      </c>
      <c r="B126" s="14" t="s">
        <v>6331</v>
      </c>
      <c r="C126" s="19">
        <v>1</v>
      </c>
      <c r="D126" s="14" t="s">
        <v>6332</v>
      </c>
      <c r="E126" s="20">
        <v>4</v>
      </c>
      <c r="F126" s="21" t="s">
        <v>6345</v>
      </c>
      <c r="G126" s="20"/>
      <c r="H126" s="21"/>
      <c r="I126" s="20"/>
      <c r="J126" s="20"/>
      <c r="K126" s="22">
        <f>IF(C126="",SUMIFS($K127:$K$5739,$A127:$A$5739,A126,$E127:$E$5739,""),IF(E126="",SUMIFS($K127:$K$5739,$A127:$A$5739,A126,$C127:$C$5739,C126,$G127:$G$5739,""),IF(G126="",SUMIFS($K127:$K$5739,$A127:$A$5739,A126,$C127:$C$5739,C126,$E127:$E$5739,E126,$R127:$R$5739,R126),0)))</f>
        <v>782</v>
      </c>
      <c r="L126" s="22">
        <f>IF(C126="",SUMIFS($L127:$L$5739,$A127:$A$5739,A126,$E127:$E$5739,""),IF(E126="",SUMIFS($L127:$L$5739,$A127:$A$5739,A126,$C127:$C$5739,C126,$G127:$G$5739,""),IF(G126="",SUMIFS($L127:$L$5739,$A127:$A$5739,A126,$C127:$C$5739,C126,$E127:$E$5739,E126,$R127:$R$5739,R126),0)))</f>
        <v>953</v>
      </c>
      <c r="M126" s="22">
        <f t="shared" ref="M126" si="26">K126-L126</f>
        <v>-171</v>
      </c>
      <c r="N126" s="77"/>
      <c r="O126" s="23"/>
      <c r="P126" s="60"/>
      <c r="Q126" s="22">
        <f>IF(C126="",SUMIFS($Q$3:$Q$5608,$A$3:$A$5608,A126,$C$3:$C$5608,"&gt;0",$E$3:$E$5608,""),IF(E126="",SUMIFS($Q$3:$Q$5608,$A$3:$A$5608,A126,$C$3:$C$5608,C126,$E$3:$E$5608,"&gt;0",$G$3:$G$5608,""),IF(G126="",SUMIFS($Q$3:$Q$5608,$A$3:$A$5608,A126,$C$3:$C$5608,C126,$E$3:$E$5608,E126,$G$3:$G$5608,"&gt;0",$R$3:$R$5608,R126))))</f>
        <v>611</v>
      </c>
      <c r="R126" s="110" t="s">
        <v>862</v>
      </c>
    </row>
    <row r="127" spans="1:18" ht="18" customHeight="1" x14ac:dyDescent="0.15">
      <c r="A127" s="30">
        <v>2</v>
      </c>
      <c r="B127" s="31" t="s">
        <v>6334</v>
      </c>
      <c r="C127" s="31">
        <v>1</v>
      </c>
      <c r="D127" s="31" t="s">
        <v>6335</v>
      </c>
      <c r="E127" s="31">
        <v>4</v>
      </c>
      <c r="F127" s="31" t="s">
        <v>6148</v>
      </c>
      <c r="G127" s="32">
        <v>19</v>
      </c>
      <c r="H127" s="32" t="s">
        <v>42</v>
      </c>
      <c r="I127" s="32"/>
      <c r="J127" s="32"/>
      <c r="K127" s="135"/>
      <c r="L127" s="135"/>
      <c r="M127" s="135"/>
      <c r="N127" s="32"/>
      <c r="O127" s="135"/>
      <c r="P127" s="81" t="s">
        <v>6141</v>
      </c>
      <c r="Q127" s="135">
        <v>157</v>
      </c>
      <c r="R127" s="136" t="s">
        <v>862</v>
      </c>
    </row>
    <row r="128" spans="1:18" ht="18" customHeight="1" x14ac:dyDescent="0.15">
      <c r="A128" s="30">
        <v>2</v>
      </c>
      <c r="B128" s="31" t="s">
        <v>6334</v>
      </c>
      <c r="C128" s="31">
        <v>1</v>
      </c>
      <c r="D128" s="31" t="s">
        <v>6335</v>
      </c>
      <c r="E128" s="31">
        <v>4</v>
      </c>
      <c r="F128" s="31" t="s">
        <v>6148</v>
      </c>
      <c r="G128" s="31">
        <v>19</v>
      </c>
      <c r="H128" s="31" t="s">
        <v>42</v>
      </c>
      <c r="I128" s="32">
        <v>61</v>
      </c>
      <c r="J128" s="32" t="s">
        <v>6336</v>
      </c>
      <c r="K128" s="135">
        <v>782</v>
      </c>
      <c r="L128" s="135">
        <v>953</v>
      </c>
      <c r="M128" s="135">
        <f t="shared" ref="M128" si="27">K128-L128</f>
        <v>-171</v>
      </c>
      <c r="N128" s="32" t="s">
        <v>6148</v>
      </c>
      <c r="O128" s="135">
        <v>0</v>
      </c>
      <c r="P128" s="81" t="s">
        <v>6164</v>
      </c>
      <c r="Q128" s="135">
        <v>46</v>
      </c>
      <c r="R128" s="136" t="s">
        <v>862</v>
      </c>
    </row>
    <row r="129" spans="1:18" ht="18" customHeight="1" x14ac:dyDescent="0.15">
      <c r="A129" s="30">
        <v>2</v>
      </c>
      <c r="B129" s="31" t="s">
        <v>6334</v>
      </c>
      <c r="C129" s="31">
        <v>1</v>
      </c>
      <c r="D129" s="31" t="s">
        <v>6335</v>
      </c>
      <c r="E129" s="31">
        <v>4</v>
      </c>
      <c r="F129" s="31" t="s">
        <v>6148</v>
      </c>
      <c r="G129" s="31">
        <v>19</v>
      </c>
      <c r="H129" s="31" t="s">
        <v>42</v>
      </c>
      <c r="I129" s="31">
        <v>61</v>
      </c>
      <c r="J129" s="31" t="s">
        <v>6336</v>
      </c>
      <c r="K129" s="135"/>
      <c r="L129" s="135"/>
      <c r="M129" s="135"/>
      <c r="N129" s="32" t="s">
        <v>6346</v>
      </c>
      <c r="O129" s="135">
        <v>781500</v>
      </c>
      <c r="P129" s="81" t="s">
        <v>6188</v>
      </c>
      <c r="Q129" s="135">
        <v>211</v>
      </c>
      <c r="R129" s="136" t="s">
        <v>862</v>
      </c>
    </row>
    <row r="130" spans="1:18" ht="18" customHeight="1" x14ac:dyDescent="0.15">
      <c r="A130" s="30">
        <v>2</v>
      </c>
      <c r="B130" s="31" t="s">
        <v>6334</v>
      </c>
      <c r="C130" s="31">
        <v>1</v>
      </c>
      <c r="D130" s="31" t="s">
        <v>6335</v>
      </c>
      <c r="E130" s="31">
        <v>4</v>
      </c>
      <c r="F130" s="31" t="s">
        <v>6148</v>
      </c>
      <c r="G130" s="31">
        <v>19</v>
      </c>
      <c r="H130" s="31" t="s">
        <v>42</v>
      </c>
      <c r="I130" s="31">
        <v>61</v>
      </c>
      <c r="J130" s="31" t="s">
        <v>6336</v>
      </c>
      <c r="K130" s="135"/>
      <c r="L130" s="135"/>
      <c r="M130" s="135"/>
      <c r="N130" s="32"/>
      <c r="O130" s="135"/>
      <c r="P130" s="81" t="s">
        <v>6198</v>
      </c>
      <c r="Q130" s="135">
        <v>98</v>
      </c>
      <c r="R130" s="136" t="s">
        <v>862</v>
      </c>
    </row>
    <row r="131" spans="1:18" ht="18" customHeight="1" x14ac:dyDescent="0.15">
      <c r="A131" s="30">
        <v>2</v>
      </c>
      <c r="B131" s="31" t="s">
        <v>6334</v>
      </c>
      <c r="C131" s="31">
        <v>1</v>
      </c>
      <c r="D131" s="31" t="s">
        <v>6335</v>
      </c>
      <c r="E131" s="31">
        <v>4</v>
      </c>
      <c r="F131" s="31" t="s">
        <v>6148</v>
      </c>
      <c r="G131" s="31">
        <v>19</v>
      </c>
      <c r="H131" s="31" t="s">
        <v>42</v>
      </c>
      <c r="I131" s="31">
        <v>61</v>
      </c>
      <c r="J131" s="31" t="s">
        <v>6336</v>
      </c>
      <c r="K131" s="135"/>
      <c r="L131" s="135"/>
      <c r="M131" s="135"/>
      <c r="N131" s="32"/>
      <c r="O131" s="135"/>
      <c r="P131" s="81" t="s">
        <v>6331</v>
      </c>
      <c r="Q131" s="135">
        <v>97</v>
      </c>
      <c r="R131" s="136" t="s">
        <v>862</v>
      </c>
    </row>
    <row r="132" spans="1:18" ht="18" customHeight="1" x14ac:dyDescent="0.15">
      <c r="A132" s="30">
        <v>2</v>
      </c>
      <c r="B132" s="31" t="s">
        <v>6334</v>
      </c>
      <c r="C132" s="31">
        <v>1</v>
      </c>
      <c r="D132" s="31" t="s">
        <v>6335</v>
      </c>
      <c r="E132" s="31">
        <v>4</v>
      </c>
      <c r="F132" s="31" t="s">
        <v>6148</v>
      </c>
      <c r="G132" s="31">
        <v>19</v>
      </c>
      <c r="H132" s="31" t="s">
        <v>42</v>
      </c>
      <c r="I132" s="31">
        <v>61</v>
      </c>
      <c r="J132" s="31" t="s">
        <v>6336</v>
      </c>
      <c r="K132" s="135"/>
      <c r="L132" s="135"/>
      <c r="M132" s="135"/>
      <c r="N132" s="32"/>
      <c r="O132" s="135"/>
      <c r="P132" s="81" t="s">
        <v>6051</v>
      </c>
      <c r="Q132" s="135"/>
      <c r="R132" s="136" t="s">
        <v>862</v>
      </c>
    </row>
    <row r="133" spans="1:18" ht="18" customHeight="1" x14ac:dyDescent="0.15">
      <c r="A133" s="30">
        <v>2</v>
      </c>
      <c r="B133" s="31" t="s">
        <v>6334</v>
      </c>
      <c r="C133" s="31">
        <v>1</v>
      </c>
      <c r="D133" s="31" t="s">
        <v>6335</v>
      </c>
      <c r="E133" s="31">
        <v>4</v>
      </c>
      <c r="F133" s="31" t="s">
        <v>6148</v>
      </c>
      <c r="G133" s="31">
        <v>19</v>
      </c>
      <c r="H133" s="31" t="s">
        <v>42</v>
      </c>
      <c r="I133" s="31">
        <v>61</v>
      </c>
      <c r="J133" s="31" t="s">
        <v>6336</v>
      </c>
      <c r="K133" s="135"/>
      <c r="L133" s="135"/>
      <c r="M133" s="135"/>
      <c r="N133" s="32"/>
      <c r="O133" s="135"/>
      <c r="P133" s="81" t="s">
        <v>6339</v>
      </c>
      <c r="Q133" s="135">
        <v>2</v>
      </c>
      <c r="R133" s="136" t="s">
        <v>862</v>
      </c>
    </row>
    <row r="134" spans="1:18" ht="18" customHeight="1" x14ac:dyDescent="0.15">
      <c r="A134" s="30">
        <v>2</v>
      </c>
      <c r="B134" s="31" t="s">
        <v>6334</v>
      </c>
      <c r="C134" s="31">
        <v>1</v>
      </c>
      <c r="D134" s="31" t="s">
        <v>6335</v>
      </c>
      <c r="E134" s="31">
        <v>4</v>
      </c>
      <c r="F134" s="31" t="s">
        <v>6148</v>
      </c>
      <c r="G134" s="31">
        <v>19</v>
      </c>
      <c r="H134" s="31" t="s">
        <v>42</v>
      </c>
      <c r="I134" s="31">
        <v>61</v>
      </c>
      <c r="J134" s="31" t="s">
        <v>6336</v>
      </c>
      <c r="K134" s="135"/>
      <c r="L134" s="135"/>
      <c r="M134" s="135"/>
      <c r="N134" s="32"/>
      <c r="O134" s="135"/>
      <c r="P134" s="81" t="s">
        <v>6051</v>
      </c>
      <c r="Q134" s="135"/>
      <c r="R134" s="136" t="s">
        <v>862</v>
      </c>
    </row>
    <row r="135" spans="1:18" ht="18" customHeight="1" x14ac:dyDescent="0.15">
      <c r="A135" s="13">
        <v>2</v>
      </c>
      <c r="B135" s="14" t="s">
        <v>6331</v>
      </c>
      <c r="C135" s="19">
        <v>1</v>
      </c>
      <c r="D135" s="14" t="s">
        <v>6332</v>
      </c>
      <c r="E135" s="20">
        <v>5</v>
      </c>
      <c r="F135" s="21" t="s">
        <v>6347</v>
      </c>
      <c r="G135" s="20"/>
      <c r="H135" s="21"/>
      <c r="I135" s="20"/>
      <c r="J135" s="20"/>
      <c r="K135" s="22">
        <f>IF(C135="",SUMIFS($K136:$K$5739,$A136:$A$5739,A135,$E136:$E$5739,""),IF(E135="",SUMIFS($K136:$K$5739,$A136:$A$5739,A135,$C136:$C$5739,C135,$G136:$G$5739,""),IF(G135="",SUMIFS($K136:$K$5739,$A136:$A$5739,A135,$C136:$C$5739,C135,$E136:$E$5739,E135,$R136:$R$5739,R135),0)))</f>
        <v>2084</v>
      </c>
      <c r="L135" s="22">
        <f>IF(C135="",SUMIFS($L136:$L$5739,$A136:$A$5739,A135,$E136:$E$5739,""),IF(E135="",SUMIFS($L136:$L$5739,$A136:$A$5739,A135,$C136:$C$5739,C135,$G136:$G$5739,""),IF(G135="",SUMIFS($L136:$L$5739,$A136:$A$5739,A135,$C136:$C$5739,C135,$E136:$E$5739,E135,$R136:$R$5739,R135),0)))</f>
        <v>2952</v>
      </c>
      <c r="M135" s="22">
        <f t="shared" ref="M135" si="28">K135-L135</f>
        <v>-868</v>
      </c>
      <c r="N135" s="77"/>
      <c r="O135" s="23"/>
      <c r="P135" s="60"/>
      <c r="Q135" s="22">
        <f>IF(C135="",SUMIFS($Q$3:$Q$5608,$A$3:$A$5608,A135,$C$3:$C$5608,"&gt;0",$E$3:$E$5608,""),IF(E135="",SUMIFS($Q$3:$Q$5608,$A$3:$A$5608,A135,$C$3:$C$5608,C135,$E$3:$E$5608,"&gt;0",$G$3:$G$5608,""),IF(G135="",SUMIFS($Q$3:$Q$5608,$A$3:$A$5608,A135,$C$3:$C$5608,C135,$E$3:$E$5608,E135,$G$3:$G$5608,"&gt;0",$R$3:$R$5608,R135))))</f>
        <v>1628</v>
      </c>
      <c r="R135" s="110" t="s">
        <v>862</v>
      </c>
    </row>
    <row r="136" spans="1:18" ht="18" customHeight="1" x14ac:dyDescent="0.15">
      <c r="A136" s="30">
        <v>2</v>
      </c>
      <c r="B136" s="31" t="s">
        <v>6334</v>
      </c>
      <c r="C136" s="31">
        <v>1</v>
      </c>
      <c r="D136" s="31" t="s">
        <v>6335</v>
      </c>
      <c r="E136" s="31">
        <v>5</v>
      </c>
      <c r="F136" s="31" t="s">
        <v>6149</v>
      </c>
      <c r="G136" s="32">
        <v>19</v>
      </c>
      <c r="H136" s="32" t="s">
        <v>42</v>
      </c>
      <c r="I136" s="32"/>
      <c r="J136" s="32"/>
      <c r="K136" s="135"/>
      <c r="L136" s="135"/>
      <c r="M136" s="135"/>
      <c r="N136" s="32"/>
      <c r="O136" s="135"/>
      <c r="P136" s="81" t="s">
        <v>6141</v>
      </c>
      <c r="Q136" s="135">
        <v>417</v>
      </c>
      <c r="R136" s="136" t="s">
        <v>862</v>
      </c>
    </row>
    <row r="137" spans="1:18" ht="18" customHeight="1" x14ac:dyDescent="0.15">
      <c r="A137" s="30">
        <v>2</v>
      </c>
      <c r="B137" s="31" t="s">
        <v>6334</v>
      </c>
      <c r="C137" s="31">
        <v>1</v>
      </c>
      <c r="D137" s="31" t="s">
        <v>6335</v>
      </c>
      <c r="E137" s="31">
        <v>5</v>
      </c>
      <c r="F137" s="31" t="s">
        <v>6149</v>
      </c>
      <c r="G137" s="31">
        <v>19</v>
      </c>
      <c r="H137" s="31" t="s">
        <v>42</v>
      </c>
      <c r="I137" s="32">
        <v>61</v>
      </c>
      <c r="J137" s="32" t="s">
        <v>6336</v>
      </c>
      <c r="K137" s="135">
        <v>2084</v>
      </c>
      <c r="L137" s="135">
        <v>2952</v>
      </c>
      <c r="M137" s="135">
        <f t="shared" ref="M137" si="29">K137-L137</f>
        <v>-868</v>
      </c>
      <c r="N137" s="32" t="s">
        <v>6149</v>
      </c>
      <c r="O137" s="135">
        <v>0</v>
      </c>
      <c r="P137" s="81" t="s">
        <v>6164</v>
      </c>
      <c r="Q137" s="135">
        <v>122</v>
      </c>
      <c r="R137" s="136" t="s">
        <v>862</v>
      </c>
    </row>
    <row r="138" spans="1:18" ht="18" customHeight="1" x14ac:dyDescent="0.15">
      <c r="A138" s="30">
        <v>2</v>
      </c>
      <c r="B138" s="31" t="s">
        <v>6334</v>
      </c>
      <c r="C138" s="31">
        <v>1</v>
      </c>
      <c r="D138" s="31" t="s">
        <v>6335</v>
      </c>
      <c r="E138" s="31">
        <v>5</v>
      </c>
      <c r="F138" s="31" t="s">
        <v>6149</v>
      </c>
      <c r="G138" s="31">
        <v>19</v>
      </c>
      <c r="H138" s="31" t="s">
        <v>42</v>
      </c>
      <c r="I138" s="31">
        <v>61</v>
      </c>
      <c r="J138" s="31" t="s">
        <v>6336</v>
      </c>
      <c r="K138" s="135"/>
      <c r="L138" s="135"/>
      <c r="M138" s="135"/>
      <c r="N138" s="32" t="s">
        <v>6348</v>
      </c>
      <c r="O138" s="135">
        <v>2084000</v>
      </c>
      <c r="P138" s="81" t="s">
        <v>6188</v>
      </c>
      <c r="Q138" s="135">
        <v>563</v>
      </c>
      <c r="R138" s="136" t="s">
        <v>862</v>
      </c>
    </row>
    <row r="139" spans="1:18" ht="18" customHeight="1" x14ac:dyDescent="0.15">
      <c r="A139" s="30">
        <v>2</v>
      </c>
      <c r="B139" s="31" t="s">
        <v>6334</v>
      </c>
      <c r="C139" s="31">
        <v>1</v>
      </c>
      <c r="D139" s="31" t="s">
        <v>6335</v>
      </c>
      <c r="E139" s="31">
        <v>5</v>
      </c>
      <c r="F139" s="31" t="s">
        <v>6149</v>
      </c>
      <c r="G139" s="31">
        <v>19</v>
      </c>
      <c r="H139" s="31" t="s">
        <v>42</v>
      </c>
      <c r="I139" s="31">
        <v>61</v>
      </c>
      <c r="J139" s="31" t="s">
        <v>6336</v>
      </c>
      <c r="K139" s="135"/>
      <c r="L139" s="135"/>
      <c r="M139" s="135"/>
      <c r="N139" s="32"/>
      <c r="O139" s="135"/>
      <c r="P139" s="81" t="s">
        <v>6198</v>
      </c>
      <c r="Q139" s="135">
        <v>261</v>
      </c>
      <c r="R139" s="136" t="s">
        <v>862</v>
      </c>
    </row>
    <row r="140" spans="1:18" ht="18" customHeight="1" x14ac:dyDescent="0.15">
      <c r="A140" s="30">
        <v>2</v>
      </c>
      <c r="B140" s="31" t="s">
        <v>6334</v>
      </c>
      <c r="C140" s="31">
        <v>1</v>
      </c>
      <c r="D140" s="31" t="s">
        <v>6335</v>
      </c>
      <c r="E140" s="31">
        <v>5</v>
      </c>
      <c r="F140" s="31" t="s">
        <v>6149</v>
      </c>
      <c r="G140" s="31">
        <v>19</v>
      </c>
      <c r="H140" s="31" t="s">
        <v>42</v>
      </c>
      <c r="I140" s="31">
        <v>61</v>
      </c>
      <c r="J140" s="31" t="s">
        <v>6336</v>
      </c>
      <c r="K140" s="135"/>
      <c r="L140" s="135"/>
      <c r="M140" s="135"/>
      <c r="N140" s="32"/>
      <c r="O140" s="135"/>
      <c r="P140" s="81" t="s">
        <v>6331</v>
      </c>
      <c r="Q140" s="135">
        <v>261</v>
      </c>
      <c r="R140" s="136" t="s">
        <v>862</v>
      </c>
    </row>
    <row r="141" spans="1:18" ht="18" customHeight="1" x14ac:dyDescent="0.15">
      <c r="A141" s="30">
        <v>2</v>
      </c>
      <c r="B141" s="31" t="s">
        <v>6334</v>
      </c>
      <c r="C141" s="31">
        <v>1</v>
      </c>
      <c r="D141" s="31" t="s">
        <v>6335</v>
      </c>
      <c r="E141" s="31">
        <v>5</v>
      </c>
      <c r="F141" s="31" t="s">
        <v>6149</v>
      </c>
      <c r="G141" s="31">
        <v>19</v>
      </c>
      <c r="H141" s="31" t="s">
        <v>42</v>
      </c>
      <c r="I141" s="31">
        <v>61</v>
      </c>
      <c r="J141" s="31" t="s">
        <v>6336</v>
      </c>
      <c r="K141" s="135"/>
      <c r="L141" s="135"/>
      <c r="M141" s="135"/>
      <c r="N141" s="32"/>
      <c r="O141" s="135"/>
      <c r="P141" s="81" t="s">
        <v>6051</v>
      </c>
      <c r="Q141" s="135"/>
      <c r="R141" s="136" t="s">
        <v>862</v>
      </c>
    </row>
    <row r="142" spans="1:18" ht="18" customHeight="1" x14ac:dyDescent="0.15">
      <c r="A142" s="30">
        <v>2</v>
      </c>
      <c r="B142" s="31" t="s">
        <v>6334</v>
      </c>
      <c r="C142" s="31">
        <v>1</v>
      </c>
      <c r="D142" s="31" t="s">
        <v>6335</v>
      </c>
      <c r="E142" s="31">
        <v>5</v>
      </c>
      <c r="F142" s="31" t="s">
        <v>6149</v>
      </c>
      <c r="G142" s="31">
        <v>19</v>
      </c>
      <c r="H142" s="31" t="s">
        <v>42</v>
      </c>
      <c r="I142" s="31">
        <v>61</v>
      </c>
      <c r="J142" s="31" t="s">
        <v>6336</v>
      </c>
      <c r="K142" s="135"/>
      <c r="L142" s="135"/>
      <c r="M142" s="135"/>
      <c r="N142" s="32"/>
      <c r="O142" s="135"/>
      <c r="P142" s="81" t="s">
        <v>6339</v>
      </c>
      <c r="Q142" s="135">
        <v>4</v>
      </c>
      <c r="R142" s="136" t="s">
        <v>862</v>
      </c>
    </row>
    <row r="143" spans="1:18" ht="18" customHeight="1" x14ac:dyDescent="0.15">
      <c r="A143" s="30">
        <v>2</v>
      </c>
      <c r="B143" s="31" t="s">
        <v>6334</v>
      </c>
      <c r="C143" s="31">
        <v>1</v>
      </c>
      <c r="D143" s="31" t="s">
        <v>6335</v>
      </c>
      <c r="E143" s="31">
        <v>5</v>
      </c>
      <c r="F143" s="31" t="s">
        <v>6149</v>
      </c>
      <c r="G143" s="31">
        <v>19</v>
      </c>
      <c r="H143" s="31" t="s">
        <v>42</v>
      </c>
      <c r="I143" s="31">
        <v>61</v>
      </c>
      <c r="J143" s="31" t="s">
        <v>6336</v>
      </c>
      <c r="K143" s="135"/>
      <c r="L143" s="135"/>
      <c r="M143" s="135"/>
      <c r="N143" s="32"/>
      <c r="O143" s="135"/>
      <c r="P143" s="81" t="s">
        <v>6051</v>
      </c>
      <c r="Q143" s="135"/>
      <c r="R143" s="136" t="s">
        <v>862</v>
      </c>
    </row>
    <row r="144" spans="1:18" ht="18" customHeight="1" x14ac:dyDescent="0.15">
      <c r="A144" s="13">
        <v>2</v>
      </c>
      <c r="B144" s="14" t="s">
        <v>6331</v>
      </c>
      <c r="C144" s="19">
        <v>1</v>
      </c>
      <c r="D144" s="14" t="s">
        <v>6332</v>
      </c>
      <c r="E144" s="20">
        <v>6</v>
      </c>
      <c r="F144" s="21" t="s">
        <v>6349</v>
      </c>
      <c r="G144" s="20"/>
      <c r="H144" s="21"/>
      <c r="I144" s="20"/>
      <c r="J144" s="20"/>
      <c r="K144" s="22">
        <f>IF(C144="",SUMIFS($K145:$K$5739,$A145:$A$5739,A144,$E145:$E$5739,""),IF(E144="",SUMIFS($K145:$K$5739,$A145:$A$5739,A144,$C145:$C$5739,C144,$G145:$G$5739,""),IF(G144="",SUMIFS($K145:$K$5739,$A145:$A$5739,A144,$C145:$C$5739,C144,$E145:$E$5739,E144,$R145:$R$5739,R144),0)))</f>
        <v>42722</v>
      </c>
      <c r="L144" s="22">
        <f>IF(C144="",SUMIFS($L145:$L$5739,$A145:$A$5739,A144,$E145:$E$5739,""),IF(E144="",SUMIFS($L145:$L$5739,$A145:$A$5739,A144,$C145:$C$5739,C144,$G145:$G$5739,""),IF(G144="",SUMIFS($L145:$L$5739,$A145:$A$5739,A144,$C145:$C$5739,C144,$E145:$E$5739,E144,$R145:$R$5739,R144),0)))</f>
        <v>43073</v>
      </c>
      <c r="M144" s="22">
        <f t="shared" ref="M144" si="30">K144-L144</f>
        <v>-351</v>
      </c>
      <c r="N144" s="77"/>
      <c r="O144" s="23"/>
      <c r="P144" s="60"/>
      <c r="Q144" s="22">
        <f>IF(C144="",SUMIFS($Q$3:$Q$5608,$A$3:$A$5608,A144,$C$3:$C$5608,"&gt;0",$E$3:$E$5608,""),IF(E144="",SUMIFS($Q$3:$Q$5608,$A$3:$A$5608,A144,$C$3:$C$5608,C144,$E$3:$E$5608,"&gt;0",$G$3:$G$5608,""),IF(G144="",SUMIFS($Q$3:$Q$5608,$A$3:$A$5608,A144,$C$3:$C$5608,C144,$E$3:$E$5608,E144,$G$3:$G$5608,"&gt;0",$R$3:$R$5608,R144))))</f>
        <v>33343</v>
      </c>
      <c r="R144" s="110" t="s">
        <v>862</v>
      </c>
    </row>
    <row r="145" spans="1:18" ht="18" customHeight="1" x14ac:dyDescent="0.15">
      <c r="A145" s="30">
        <v>2</v>
      </c>
      <c r="B145" s="31" t="s">
        <v>6334</v>
      </c>
      <c r="C145" s="31">
        <v>1</v>
      </c>
      <c r="D145" s="31" t="s">
        <v>6335</v>
      </c>
      <c r="E145" s="31">
        <v>6</v>
      </c>
      <c r="F145" s="31" t="s">
        <v>6350</v>
      </c>
      <c r="G145" s="32">
        <v>19</v>
      </c>
      <c r="H145" s="32" t="s">
        <v>42</v>
      </c>
      <c r="I145" s="32"/>
      <c r="J145" s="32"/>
      <c r="K145" s="135"/>
      <c r="L145" s="135"/>
      <c r="M145" s="135"/>
      <c r="N145" s="32"/>
      <c r="O145" s="135"/>
      <c r="P145" s="81" t="s">
        <v>6141</v>
      </c>
      <c r="Q145" s="135">
        <v>8544</v>
      </c>
      <c r="R145" s="136" t="s">
        <v>862</v>
      </c>
    </row>
    <row r="146" spans="1:18" ht="18" customHeight="1" x14ac:dyDescent="0.15">
      <c r="A146" s="30">
        <v>2</v>
      </c>
      <c r="B146" s="31" t="s">
        <v>6334</v>
      </c>
      <c r="C146" s="31">
        <v>1</v>
      </c>
      <c r="D146" s="31" t="s">
        <v>6335</v>
      </c>
      <c r="E146" s="31">
        <v>6</v>
      </c>
      <c r="F146" s="31" t="s">
        <v>6350</v>
      </c>
      <c r="G146" s="31">
        <v>19</v>
      </c>
      <c r="H146" s="31" t="s">
        <v>42</v>
      </c>
      <c r="I146" s="32">
        <v>61</v>
      </c>
      <c r="J146" s="32" t="s">
        <v>6336</v>
      </c>
      <c r="K146" s="135">
        <v>42722</v>
      </c>
      <c r="L146" s="135">
        <v>43073</v>
      </c>
      <c r="M146" s="135">
        <f t="shared" ref="M146" si="31">K146-L146</f>
        <v>-351</v>
      </c>
      <c r="N146" s="32" t="s">
        <v>6350</v>
      </c>
      <c r="O146" s="135">
        <v>0</v>
      </c>
      <c r="P146" s="81" t="s">
        <v>6164</v>
      </c>
      <c r="Q146" s="135">
        <v>2499</v>
      </c>
      <c r="R146" s="136" t="s">
        <v>862</v>
      </c>
    </row>
    <row r="147" spans="1:18" ht="18" customHeight="1" x14ac:dyDescent="0.15">
      <c r="A147" s="30">
        <v>2</v>
      </c>
      <c r="B147" s="31" t="s">
        <v>6334</v>
      </c>
      <c r="C147" s="31">
        <v>1</v>
      </c>
      <c r="D147" s="31" t="s">
        <v>6335</v>
      </c>
      <c r="E147" s="31">
        <v>6</v>
      </c>
      <c r="F147" s="31" t="s">
        <v>6350</v>
      </c>
      <c r="G147" s="31">
        <v>19</v>
      </c>
      <c r="H147" s="31" t="s">
        <v>42</v>
      </c>
      <c r="I147" s="31">
        <v>61</v>
      </c>
      <c r="J147" s="31" t="s">
        <v>6336</v>
      </c>
      <c r="K147" s="135"/>
      <c r="L147" s="135"/>
      <c r="M147" s="135"/>
      <c r="N147" s="32" t="s">
        <v>6351</v>
      </c>
      <c r="O147" s="135">
        <v>42722000</v>
      </c>
      <c r="P147" s="81" t="s">
        <v>6188</v>
      </c>
      <c r="Q147" s="135">
        <v>11535</v>
      </c>
      <c r="R147" s="136" t="s">
        <v>862</v>
      </c>
    </row>
    <row r="148" spans="1:18" ht="18" customHeight="1" x14ac:dyDescent="0.15">
      <c r="A148" s="30">
        <v>2</v>
      </c>
      <c r="B148" s="31" t="s">
        <v>6334</v>
      </c>
      <c r="C148" s="31">
        <v>1</v>
      </c>
      <c r="D148" s="31" t="s">
        <v>6335</v>
      </c>
      <c r="E148" s="31">
        <v>6</v>
      </c>
      <c r="F148" s="31" t="s">
        <v>6350</v>
      </c>
      <c r="G148" s="31">
        <v>19</v>
      </c>
      <c r="H148" s="31" t="s">
        <v>42</v>
      </c>
      <c r="I148" s="31">
        <v>61</v>
      </c>
      <c r="J148" s="31" t="s">
        <v>6336</v>
      </c>
      <c r="K148" s="135"/>
      <c r="L148" s="135"/>
      <c r="M148" s="135"/>
      <c r="N148" s="32"/>
      <c r="O148" s="135"/>
      <c r="P148" s="81" t="s">
        <v>6198</v>
      </c>
      <c r="Q148" s="135">
        <v>5340</v>
      </c>
      <c r="R148" s="136" t="s">
        <v>862</v>
      </c>
    </row>
    <row r="149" spans="1:18" ht="18" customHeight="1" x14ac:dyDescent="0.15">
      <c r="A149" s="30">
        <v>2</v>
      </c>
      <c r="B149" s="31" t="s">
        <v>6334</v>
      </c>
      <c r="C149" s="31">
        <v>1</v>
      </c>
      <c r="D149" s="31" t="s">
        <v>6335</v>
      </c>
      <c r="E149" s="31">
        <v>6</v>
      </c>
      <c r="F149" s="31" t="s">
        <v>6350</v>
      </c>
      <c r="G149" s="31">
        <v>19</v>
      </c>
      <c r="H149" s="31" t="s">
        <v>42</v>
      </c>
      <c r="I149" s="31">
        <v>61</v>
      </c>
      <c r="J149" s="31" t="s">
        <v>6336</v>
      </c>
      <c r="K149" s="135"/>
      <c r="L149" s="135"/>
      <c r="M149" s="135"/>
      <c r="N149" s="32"/>
      <c r="O149" s="135"/>
      <c r="P149" s="81" t="s">
        <v>6331</v>
      </c>
      <c r="Q149" s="135">
        <v>5340</v>
      </c>
      <c r="R149" s="136" t="s">
        <v>862</v>
      </c>
    </row>
    <row r="150" spans="1:18" ht="18" customHeight="1" x14ac:dyDescent="0.15">
      <c r="A150" s="30">
        <v>2</v>
      </c>
      <c r="B150" s="31" t="s">
        <v>6334</v>
      </c>
      <c r="C150" s="31">
        <v>1</v>
      </c>
      <c r="D150" s="31" t="s">
        <v>6335</v>
      </c>
      <c r="E150" s="31">
        <v>6</v>
      </c>
      <c r="F150" s="31" t="s">
        <v>6350</v>
      </c>
      <c r="G150" s="31">
        <v>19</v>
      </c>
      <c r="H150" s="31" t="s">
        <v>42</v>
      </c>
      <c r="I150" s="31">
        <v>61</v>
      </c>
      <c r="J150" s="31" t="s">
        <v>6336</v>
      </c>
      <c r="K150" s="135"/>
      <c r="L150" s="135"/>
      <c r="M150" s="135"/>
      <c r="N150" s="32"/>
      <c r="O150" s="135"/>
      <c r="P150" s="81" t="s">
        <v>6051</v>
      </c>
      <c r="Q150" s="135"/>
      <c r="R150" s="136" t="s">
        <v>862</v>
      </c>
    </row>
    <row r="151" spans="1:18" ht="18" customHeight="1" x14ac:dyDescent="0.15">
      <c r="A151" s="30">
        <v>2</v>
      </c>
      <c r="B151" s="31" t="s">
        <v>6334</v>
      </c>
      <c r="C151" s="31">
        <v>1</v>
      </c>
      <c r="D151" s="31" t="s">
        <v>6335</v>
      </c>
      <c r="E151" s="31">
        <v>6</v>
      </c>
      <c r="F151" s="31" t="s">
        <v>6350</v>
      </c>
      <c r="G151" s="31">
        <v>19</v>
      </c>
      <c r="H151" s="31" t="s">
        <v>42</v>
      </c>
      <c r="I151" s="31">
        <v>61</v>
      </c>
      <c r="J151" s="31" t="s">
        <v>6336</v>
      </c>
      <c r="K151" s="135"/>
      <c r="L151" s="135"/>
      <c r="M151" s="135"/>
      <c r="N151" s="32"/>
      <c r="O151" s="135"/>
      <c r="P151" s="81" t="s">
        <v>6339</v>
      </c>
      <c r="Q151" s="135">
        <v>85</v>
      </c>
      <c r="R151" s="136" t="s">
        <v>862</v>
      </c>
    </row>
    <row r="152" spans="1:18" ht="18" customHeight="1" x14ac:dyDescent="0.15">
      <c r="A152" s="30">
        <v>2</v>
      </c>
      <c r="B152" s="31" t="s">
        <v>6334</v>
      </c>
      <c r="C152" s="31">
        <v>1</v>
      </c>
      <c r="D152" s="31" t="s">
        <v>6335</v>
      </c>
      <c r="E152" s="31">
        <v>6</v>
      </c>
      <c r="F152" s="31" t="s">
        <v>6350</v>
      </c>
      <c r="G152" s="31">
        <v>19</v>
      </c>
      <c r="H152" s="31" t="s">
        <v>42</v>
      </c>
      <c r="I152" s="31">
        <v>61</v>
      </c>
      <c r="J152" s="31" t="s">
        <v>6336</v>
      </c>
      <c r="K152" s="135"/>
      <c r="L152" s="135"/>
      <c r="M152" s="135"/>
      <c r="N152" s="32"/>
      <c r="O152" s="135"/>
      <c r="P152" s="81" t="s">
        <v>6051</v>
      </c>
      <c r="Q152" s="135"/>
      <c r="R152" s="136" t="s">
        <v>862</v>
      </c>
    </row>
    <row r="153" spans="1:18" ht="18" customHeight="1" x14ac:dyDescent="0.15">
      <c r="A153" s="13">
        <v>2</v>
      </c>
      <c r="B153" s="14" t="s">
        <v>6331</v>
      </c>
      <c r="C153" s="15">
        <v>2</v>
      </c>
      <c r="D153" s="15" t="s">
        <v>6352</v>
      </c>
      <c r="E153" s="16"/>
      <c r="F153" s="15"/>
      <c r="G153" s="16"/>
      <c r="H153" s="15"/>
      <c r="I153" s="16"/>
      <c r="J153" s="16"/>
      <c r="K153" s="17">
        <f>IF(C153="",SUMIFS($K154:$K$5739,$A154:$A$5739,A153,$E154:$E$5739,""),IF(E153="",SUMIFS($K154:$K$5739,$A154:$A$5739,A153,$C154:$C$5739,C153,$G154:$G$5739,""),IF(G153="",SUMIFS($K154:$K$5739,$A154:$A$5739,A153,$C154:$C$5739,C153,$E154:$E$5739,E153,$R154:$R$5739,R153),0)))</f>
        <v>22436</v>
      </c>
      <c r="L153" s="17">
        <f>IF(C153="",SUMIFS($L154:$L$5739,$A154:$A$5739,A153,$E154:$E$5739,""),IF(E153="",SUMIFS($L154:$L$5739,$A154:$A$5739,A153,$C154:$C$5739,C153,$G154:$G$5739,""),IF(G153="",SUMIFS($L154:$L$5739,$A154:$A$5739,A153,$C154:$C$5739,C153,$E154:$E$5739,E153,$R154:$R$5739,R153),0)))</f>
        <v>21103</v>
      </c>
      <c r="M153" s="17">
        <f t="shared" ref="M153:M154" si="32">K153-L153</f>
        <v>1333</v>
      </c>
      <c r="N153" s="58"/>
      <c r="O153" s="72"/>
      <c r="P153" s="18"/>
      <c r="Q153" s="17">
        <f>IF(C153="",SUMIFS($Q$3:$Q$5608,$A$3:$A$5608,A153,$C$3:$C$5608,"&gt;0",$E$3:$E$5608,""),IF(E153="",SUMIFS($Q$3:$Q$5608,$A$3:$A$5608,A153,$C$3:$C$5608,C153,$E$3:$E$5608,"&gt;0",$G$3:$G$5608,""),IF(G153="",SUMIFS($Q$3:$Q$5608,$A$3:$A$5608,A153,$C$3:$C$5608,C153,$E$3:$E$5608,E153,$G$3:$G$5608,"&gt;0",$R$3:$R$5608,R153))))</f>
        <v>17511</v>
      </c>
      <c r="R153" s="108"/>
    </row>
    <row r="154" spans="1:18" ht="18" customHeight="1" x14ac:dyDescent="0.15">
      <c r="A154" s="13">
        <v>2</v>
      </c>
      <c r="B154" s="14" t="s">
        <v>6331</v>
      </c>
      <c r="C154" s="19">
        <v>2</v>
      </c>
      <c r="D154" s="14" t="s">
        <v>6352</v>
      </c>
      <c r="E154" s="20">
        <v>1</v>
      </c>
      <c r="F154" s="21" t="s">
        <v>6353</v>
      </c>
      <c r="G154" s="20"/>
      <c r="H154" s="21"/>
      <c r="I154" s="20"/>
      <c r="J154" s="20"/>
      <c r="K154" s="22">
        <f>IF(C154="",SUMIFS($K155:$K$5739,$A155:$A$5739,A154,$E155:$E$5739,""),IF(E154="",SUMIFS($K155:$K$5739,$A155:$A$5739,A154,$C155:$C$5739,C154,$G155:$G$5739,""),IF(G154="",SUMIFS($K155:$K$5739,$A155:$A$5739,A154,$C155:$C$5739,C154,$E155:$E$5739,E154,$R155:$R$5739,R154),0)))</f>
        <v>19277</v>
      </c>
      <c r="L154" s="22">
        <f>IF(C154="",SUMIFS($L155:$L$5739,$A155:$A$5739,A154,$E155:$E$5739,""),IF(E154="",SUMIFS($L155:$L$5739,$A155:$A$5739,A154,$C155:$C$5739,C154,$G155:$G$5739,""),IF(G154="",SUMIFS($L155:$L$5739,$A155:$A$5739,A154,$C155:$C$5739,C154,$E155:$E$5739,E154,$R155:$R$5739,R154),0)))</f>
        <v>18048</v>
      </c>
      <c r="M154" s="22">
        <f t="shared" si="32"/>
        <v>1229</v>
      </c>
      <c r="N154" s="77"/>
      <c r="O154" s="23"/>
      <c r="P154" s="60"/>
      <c r="Q154" s="22">
        <f>IF(C154="",SUMIFS($Q$3:$Q$5608,$A$3:$A$5608,A154,$C$3:$C$5608,"&gt;0",$E$3:$E$5608,""),IF(E154="",SUMIFS($Q$3:$Q$5608,$A$3:$A$5608,A154,$C$3:$C$5608,C154,$E$3:$E$5608,"&gt;0",$G$3:$G$5608,""),IF(G154="",SUMIFS($Q$3:$Q$5608,$A$3:$A$5608,A154,$C$3:$C$5608,C154,$E$3:$E$5608,E154,$G$3:$G$5608,"&gt;0",$R$3:$R$5608,R154))))</f>
        <v>15046</v>
      </c>
      <c r="R154" s="110" t="s">
        <v>862</v>
      </c>
    </row>
    <row r="155" spans="1:18" ht="18" customHeight="1" x14ac:dyDescent="0.15">
      <c r="A155" s="30">
        <v>2</v>
      </c>
      <c r="B155" s="31" t="s">
        <v>6334</v>
      </c>
      <c r="C155" s="31">
        <v>2</v>
      </c>
      <c r="D155" s="31" t="s">
        <v>6354</v>
      </c>
      <c r="E155" s="31">
        <v>1</v>
      </c>
      <c r="F155" s="31" t="s">
        <v>6152</v>
      </c>
      <c r="G155" s="32">
        <v>19</v>
      </c>
      <c r="H155" s="32" t="s">
        <v>42</v>
      </c>
      <c r="I155" s="32"/>
      <c r="J155" s="32"/>
      <c r="K155" s="135"/>
      <c r="L155" s="135"/>
      <c r="M155" s="135"/>
      <c r="N155" s="32"/>
      <c r="O155" s="135"/>
      <c r="P155" s="81" t="s">
        <v>6141</v>
      </c>
      <c r="Q155" s="135">
        <v>3855</v>
      </c>
      <c r="R155" s="136" t="s">
        <v>862</v>
      </c>
    </row>
    <row r="156" spans="1:18" ht="18" customHeight="1" x14ac:dyDescent="0.15">
      <c r="A156" s="30">
        <v>2</v>
      </c>
      <c r="B156" s="31" t="s">
        <v>6334</v>
      </c>
      <c r="C156" s="31">
        <v>2</v>
      </c>
      <c r="D156" s="31" t="s">
        <v>6354</v>
      </c>
      <c r="E156" s="31">
        <v>1</v>
      </c>
      <c r="F156" s="31" t="s">
        <v>6152</v>
      </c>
      <c r="G156" s="31">
        <v>19</v>
      </c>
      <c r="H156" s="31" t="s">
        <v>42</v>
      </c>
      <c r="I156" s="32">
        <v>61</v>
      </c>
      <c r="J156" s="32" t="s">
        <v>6355</v>
      </c>
      <c r="K156" s="135">
        <v>19277</v>
      </c>
      <c r="L156" s="135">
        <v>18048</v>
      </c>
      <c r="M156" s="135">
        <f t="shared" ref="M156" si="33">K156-L156</f>
        <v>1229</v>
      </c>
      <c r="N156" s="32" t="s">
        <v>6152</v>
      </c>
      <c r="O156" s="135">
        <v>0</v>
      </c>
      <c r="P156" s="81" t="s">
        <v>6164</v>
      </c>
      <c r="Q156" s="135">
        <v>1128</v>
      </c>
      <c r="R156" s="136" t="s">
        <v>862</v>
      </c>
    </row>
    <row r="157" spans="1:18" ht="18" customHeight="1" x14ac:dyDescent="0.15">
      <c r="A157" s="30">
        <v>2</v>
      </c>
      <c r="B157" s="31" t="s">
        <v>6334</v>
      </c>
      <c r="C157" s="31">
        <v>2</v>
      </c>
      <c r="D157" s="31" t="s">
        <v>6354</v>
      </c>
      <c r="E157" s="31">
        <v>1</v>
      </c>
      <c r="F157" s="31" t="s">
        <v>6152</v>
      </c>
      <c r="G157" s="31">
        <v>19</v>
      </c>
      <c r="H157" s="31" t="s">
        <v>42</v>
      </c>
      <c r="I157" s="31">
        <v>61</v>
      </c>
      <c r="J157" s="31" t="s">
        <v>6355</v>
      </c>
      <c r="K157" s="135"/>
      <c r="L157" s="135"/>
      <c r="M157" s="135"/>
      <c r="N157" s="32" t="s">
        <v>6356</v>
      </c>
      <c r="O157" s="135">
        <v>19277000</v>
      </c>
      <c r="P157" s="81" t="s">
        <v>6188</v>
      </c>
      <c r="Q157" s="135">
        <v>5205</v>
      </c>
      <c r="R157" s="136" t="s">
        <v>862</v>
      </c>
    </row>
    <row r="158" spans="1:18" ht="18" customHeight="1" x14ac:dyDescent="0.15">
      <c r="A158" s="30">
        <v>2</v>
      </c>
      <c r="B158" s="31" t="s">
        <v>6334</v>
      </c>
      <c r="C158" s="31">
        <v>2</v>
      </c>
      <c r="D158" s="31" t="s">
        <v>6354</v>
      </c>
      <c r="E158" s="31">
        <v>1</v>
      </c>
      <c r="F158" s="31" t="s">
        <v>6152</v>
      </c>
      <c r="G158" s="31">
        <v>19</v>
      </c>
      <c r="H158" s="31" t="s">
        <v>42</v>
      </c>
      <c r="I158" s="31">
        <v>61</v>
      </c>
      <c r="J158" s="31" t="s">
        <v>6355</v>
      </c>
      <c r="K158" s="135"/>
      <c r="L158" s="135"/>
      <c r="M158" s="135"/>
      <c r="N158" s="32"/>
      <c r="O158" s="135"/>
      <c r="P158" s="81" t="s">
        <v>6198</v>
      </c>
      <c r="Q158" s="135">
        <v>2409</v>
      </c>
      <c r="R158" s="136" t="s">
        <v>862</v>
      </c>
    </row>
    <row r="159" spans="1:18" ht="18" customHeight="1" x14ac:dyDescent="0.15">
      <c r="A159" s="30">
        <v>2</v>
      </c>
      <c r="B159" s="31" t="s">
        <v>6334</v>
      </c>
      <c r="C159" s="31">
        <v>2</v>
      </c>
      <c r="D159" s="31" t="s">
        <v>6354</v>
      </c>
      <c r="E159" s="31">
        <v>1</v>
      </c>
      <c r="F159" s="31" t="s">
        <v>6152</v>
      </c>
      <c r="G159" s="31">
        <v>19</v>
      </c>
      <c r="H159" s="31" t="s">
        <v>42</v>
      </c>
      <c r="I159" s="31">
        <v>61</v>
      </c>
      <c r="J159" s="31" t="s">
        <v>6355</v>
      </c>
      <c r="K159" s="135"/>
      <c r="L159" s="135"/>
      <c r="M159" s="135"/>
      <c r="N159" s="32"/>
      <c r="O159" s="135"/>
      <c r="P159" s="81" t="s">
        <v>6331</v>
      </c>
      <c r="Q159" s="135">
        <v>2410</v>
      </c>
      <c r="R159" s="136" t="s">
        <v>862</v>
      </c>
    </row>
    <row r="160" spans="1:18" ht="18" customHeight="1" x14ac:dyDescent="0.15">
      <c r="A160" s="30">
        <v>2</v>
      </c>
      <c r="B160" s="31" t="s">
        <v>6334</v>
      </c>
      <c r="C160" s="31">
        <v>2</v>
      </c>
      <c r="D160" s="31" t="s">
        <v>6354</v>
      </c>
      <c r="E160" s="31">
        <v>1</v>
      </c>
      <c r="F160" s="31" t="s">
        <v>6152</v>
      </c>
      <c r="G160" s="31">
        <v>19</v>
      </c>
      <c r="H160" s="31" t="s">
        <v>42</v>
      </c>
      <c r="I160" s="31">
        <v>61</v>
      </c>
      <c r="J160" s="31" t="s">
        <v>6355</v>
      </c>
      <c r="K160" s="135"/>
      <c r="L160" s="135"/>
      <c r="M160" s="135"/>
      <c r="N160" s="32"/>
      <c r="O160" s="135"/>
      <c r="P160" s="81" t="s">
        <v>6051</v>
      </c>
      <c r="Q160" s="135"/>
      <c r="R160" s="136" t="s">
        <v>862</v>
      </c>
    </row>
    <row r="161" spans="1:18" ht="18" customHeight="1" x14ac:dyDescent="0.15">
      <c r="A161" s="30">
        <v>2</v>
      </c>
      <c r="B161" s="31" t="s">
        <v>6334</v>
      </c>
      <c r="C161" s="31">
        <v>2</v>
      </c>
      <c r="D161" s="31" t="s">
        <v>6354</v>
      </c>
      <c r="E161" s="31">
        <v>1</v>
      </c>
      <c r="F161" s="31" t="s">
        <v>6152</v>
      </c>
      <c r="G161" s="31">
        <v>19</v>
      </c>
      <c r="H161" s="31" t="s">
        <v>42</v>
      </c>
      <c r="I161" s="31">
        <v>61</v>
      </c>
      <c r="J161" s="31" t="s">
        <v>6355</v>
      </c>
      <c r="K161" s="135"/>
      <c r="L161" s="135"/>
      <c r="M161" s="135"/>
      <c r="N161" s="32"/>
      <c r="O161" s="135"/>
      <c r="P161" s="81" t="s">
        <v>6339</v>
      </c>
      <c r="Q161" s="135">
        <v>39</v>
      </c>
      <c r="R161" s="136" t="s">
        <v>862</v>
      </c>
    </row>
    <row r="162" spans="1:18" ht="18" customHeight="1" x14ac:dyDescent="0.15">
      <c r="A162" s="30">
        <v>2</v>
      </c>
      <c r="B162" s="31" t="s">
        <v>6334</v>
      </c>
      <c r="C162" s="31">
        <v>2</v>
      </c>
      <c r="D162" s="31" t="s">
        <v>6354</v>
      </c>
      <c r="E162" s="31">
        <v>1</v>
      </c>
      <c r="F162" s="31" t="s">
        <v>6152</v>
      </c>
      <c r="G162" s="31">
        <v>19</v>
      </c>
      <c r="H162" s="31" t="s">
        <v>42</v>
      </c>
      <c r="I162" s="31">
        <v>61</v>
      </c>
      <c r="J162" s="31" t="s">
        <v>6355</v>
      </c>
      <c r="K162" s="135"/>
      <c r="L162" s="135"/>
      <c r="M162" s="135"/>
      <c r="N162" s="32"/>
      <c r="O162" s="135"/>
      <c r="P162" s="81" t="s">
        <v>6051</v>
      </c>
      <c r="Q162" s="135"/>
      <c r="R162" s="136" t="s">
        <v>862</v>
      </c>
    </row>
    <row r="163" spans="1:18" ht="18" customHeight="1" x14ac:dyDescent="0.15">
      <c r="A163" s="13">
        <v>2</v>
      </c>
      <c r="B163" s="14" t="s">
        <v>6331</v>
      </c>
      <c r="C163" s="19">
        <v>2</v>
      </c>
      <c r="D163" s="14" t="s">
        <v>6352</v>
      </c>
      <c r="E163" s="20">
        <v>3</v>
      </c>
      <c r="F163" s="21" t="s">
        <v>6357</v>
      </c>
      <c r="G163" s="20"/>
      <c r="H163" s="21"/>
      <c r="I163" s="20"/>
      <c r="J163" s="20"/>
      <c r="K163" s="22">
        <f>IF(C163="",SUMIFS($K164:$K$5739,$A164:$A$5739,A163,$E164:$E$5739,""),IF(E163="",SUMIFS($K164:$K$5739,$A164:$A$5739,A163,$C164:$C$5739,C163,$G164:$G$5739,""),IF(G163="",SUMIFS($K164:$K$5739,$A164:$A$5739,A163,$C164:$C$5739,C163,$E164:$E$5739,E163,$R164:$R$5739,R163),0)))</f>
        <v>240</v>
      </c>
      <c r="L163" s="22">
        <f>IF(C163="",SUMIFS($L164:$L$5739,$A164:$A$5739,A163,$E164:$E$5739,""),IF(E163="",SUMIFS($L164:$L$5739,$A164:$A$5739,A163,$C164:$C$5739,C163,$G164:$G$5739,""),IF(G163="",SUMIFS($L164:$L$5739,$A164:$A$5739,A163,$C164:$C$5739,C163,$E164:$E$5739,E163,$R164:$R$5739,R163),0)))</f>
        <v>143</v>
      </c>
      <c r="M163" s="22">
        <f t="shared" ref="M163" si="34">K163-L163</f>
        <v>97</v>
      </c>
      <c r="N163" s="77"/>
      <c r="O163" s="23"/>
      <c r="P163" s="60"/>
      <c r="Q163" s="22">
        <f>IF(C163="",SUMIFS($Q$3:$Q$5608,$A$3:$A$5608,A163,$C$3:$C$5608,"&gt;0",$E$3:$E$5608,""),IF(E163="",SUMIFS($Q$3:$Q$5608,$A$3:$A$5608,A163,$C$3:$C$5608,C163,$E$3:$E$5608,"&gt;0",$G$3:$G$5608,""),IF(G163="",SUMIFS($Q$3:$Q$5608,$A$3:$A$5608,A163,$C$3:$C$5608,C163,$E$3:$E$5608,E163,$G$3:$G$5608,"&gt;0",$R$3:$R$5608,R163))))</f>
        <v>187</v>
      </c>
      <c r="R163" s="110" t="s">
        <v>862</v>
      </c>
    </row>
    <row r="164" spans="1:18" ht="18" customHeight="1" x14ac:dyDescent="0.15">
      <c r="A164" s="30">
        <v>2</v>
      </c>
      <c r="B164" s="31" t="s">
        <v>6334</v>
      </c>
      <c r="C164" s="31">
        <v>2</v>
      </c>
      <c r="D164" s="31" t="s">
        <v>6354</v>
      </c>
      <c r="E164" s="31">
        <v>3</v>
      </c>
      <c r="F164" s="31" t="s">
        <v>6153</v>
      </c>
      <c r="G164" s="32">
        <v>19</v>
      </c>
      <c r="H164" s="32" t="s">
        <v>42</v>
      </c>
      <c r="I164" s="32"/>
      <c r="J164" s="32"/>
      <c r="K164" s="135"/>
      <c r="L164" s="135"/>
      <c r="M164" s="135"/>
      <c r="N164" s="32"/>
      <c r="O164" s="135"/>
      <c r="P164" s="81" t="s">
        <v>6141</v>
      </c>
      <c r="Q164" s="135">
        <v>48</v>
      </c>
      <c r="R164" s="136" t="s">
        <v>862</v>
      </c>
    </row>
    <row r="165" spans="1:18" ht="18" customHeight="1" x14ac:dyDescent="0.15">
      <c r="A165" s="30">
        <v>2</v>
      </c>
      <c r="B165" s="31" t="s">
        <v>6334</v>
      </c>
      <c r="C165" s="31">
        <v>2</v>
      </c>
      <c r="D165" s="31" t="s">
        <v>6354</v>
      </c>
      <c r="E165" s="31">
        <v>3</v>
      </c>
      <c r="F165" s="31" t="s">
        <v>6153</v>
      </c>
      <c r="G165" s="31">
        <v>19</v>
      </c>
      <c r="H165" s="31" t="s">
        <v>42</v>
      </c>
      <c r="I165" s="32">
        <v>61</v>
      </c>
      <c r="J165" s="32" t="s">
        <v>6355</v>
      </c>
      <c r="K165" s="135">
        <v>240</v>
      </c>
      <c r="L165" s="135">
        <v>143</v>
      </c>
      <c r="M165" s="135">
        <f t="shared" ref="M165" si="35">K165-L165</f>
        <v>97</v>
      </c>
      <c r="N165" s="32" t="s">
        <v>6153</v>
      </c>
      <c r="O165" s="135">
        <v>0</v>
      </c>
      <c r="P165" s="81" t="s">
        <v>6164</v>
      </c>
      <c r="Q165" s="135">
        <v>14</v>
      </c>
      <c r="R165" s="136" t="s">
        <v>862</v>
      </c>
    </row>
    <row r="166" spans="1:18" ht="18" customHeight="1" x14ac:dyDescent="0.15">
      <c r="A166" s="30">
        <v>2</v>
      </c>
      <c r="B166" s="31" t="s">
        <v>6334</v>
      </c>
      <c r="C166" s="31">
        <v>2</v>
      </c>
      <c r="D166" s="31" t="s">
        <v>6354</v>
      </c>
      <c r="E166" s="31">
        <v>3</v>
      </c>
      <c r="F166" s="31" t="s">
        <v>6153</v>
      </c>
      <c r="G166" s="31">
        <v>19</v>
      </c>
      <c r="H166" s="31" t="s">
        <v>42</v>
      </c>
      <c r="I166" s="31">
        <v>61</v>
      </c>
      <c r="J166" s="31" t="s">
        <v>6355</v>
      </c>
      <c r="K166" s="135"/>
      <c r="L166" s="135"/>
      <c r="M166" s="135"/>
      <c r="N166" s="32" t="s">
        <v>6358</v>
      </c>
      <c r="O166" s="135">
        <v>239600</v>
      </c>
      <c r="P166" s="81" t="s">
        <v>6188</v>
      </c>
      <c r="Q166" s="135">
        <v>65</v>
      </c>
      <c r="R166" s="136" t="s">
        <v>862</v>
      </c>
    </row>
    <row r="167" spans="1:18" ht="18" customHeight="1" x14ac:dyDescent="0.15">
      <c r="A167" s="30">
        <v>2</v>
      </c>
      <c r="B167" s="31" t="s">
        <v>6334</v>
      </c>
      <c r="C167" s="31">
        <v>2</v>
      </c>
      <c r="D167" s="31" t="s">
        <v>6354</v>
      </c>
      <c r="E167" s="31">
        <v>3</v>
      </c>
      <c r="F167" s="31" t="s">
        <v>6153</v>
      </c>
      <c r="G167" s="31">
        <v>19</v>
      </c>
      <c r="H167" s="31" t="s">
        <v>42</v>
      </c>
      <c r="I167" s="31">
        <v>61</v>
      </c>
      <c r="J167" s="31" t="s">
        <v>6355</v>
      </c>
      <c r="K167" s="135"/>
      <c r="L167" s="135"/>
      <c r="M167" s="135"/>
      <c r="N167" s="32"/>
      <c r="O167" s="135"/>
      <c r="P167" s="81" t="s">
        <v>6198</v>
      </c>
      <c r="Q167" s="135">
        <v>30</v>
      </c>
      <c r="R167" s="136" t="s">
        <v>862</v>
      </c>
    </row>
    <row r="168" spans="1:18" ht="18" customHeight="1" x14ac:dyDescent="0.15">
      <c r="A168" s="30">
        <v>2</v>
      </c>
      <c r="B168" s="31" t="s">
        <v>6334</v>
      </c>
      <c r="C168" s="31">
        <v>2</v>
      </c>
      <c r="D168" s="31" t="s">
        <v>6354</v>
      </c>
      <c r="E168" s="31">
        <v>3</v>
      </c>
      <c r="F168" s="31" t="s">
        <v>6153</v>
      </c>
      <c r="G168" s="31">
        <v>19</v>
      </c>
      <c r="H168" s="31" t="s">
        <v>42</v>
      </c>
      <c r="I168" s="31">
        <v>61</v>
      </c>
      <c r="J168" s="31" t="s">
        <v>6355</v>
      </c>
      <c r="K168" s="135"/>
      <c r="L168" s="135"/>
      <c r="M168" s="135"/>
      <c r="N168" s="32"/>
      <c r="O168" s="135"/>
      <c r="P168" s="81" t="s">
        <v>6331</v>
      </c>
      <c r="Q168" s="135">
        <v>30</v>
      </c>
      <c r="R168" s="136" t="s">
        <v>862</v>
      </c>
    </row>
    <row r="169" spans="1:18" ht="18" customHeight="1" x14ac:dyDescent="0.15">
      <c r="A169" s="30">
        <v>2</v>
      </c>
      <c r="B169" s="31" t="s">
        <v>6334</v>
      </c>
      <c r="C169" s="31">
        <v>2</v>
      </c>
      <c r="D169" s="31" t="s">
        <v>6354</v>
      </c>
      <c r="E169" s="31">
        <v>3</v>
      </c>
      <c r="F169" s="31" t="s">
        <v>6153</v>
      </c>
      <c r="G169" s="31">
        <v>19</v>
      </c>
      <c r="H169" s="31" t="s">
        <v>42</v>
      </c>
      <c r="I169" s="31">
        <v>61</v>
      </c>
      <c r="J169" s="31" t="s">
        <v>6355</v>
      </c>
      <c r="K169" s="135"/>
      <c r="L169" s="135"/>
      <c r="M169" s="135"/>
      <c r="N169" s="32"/>
      <c r="O169" s="135"/>
      <c r="P169" s="81" t="s">
        <v>6051</v>
      </c>
      <c r="Q169" s="135"/>
      <c r="R169" s="136" t="s">
        <v>862</v>
      </c>
    </row>
    <row r="170" spans="1:18" ht="18" customHeight="1" x14ac:dyDescent="0.15">
      <c r="A170" s="13">
        <v>2</v>
      </c>
      <c r="B170" s="14" t="s">
        <v>6331</v>
      </c>
      <c r="C170" s="19">
        <v>2</v>
      </c>
      <c r="D170" s="14" t="s">
        <v>6352</v>
      </c>
      <c r="E170" s="20">
        <v>4</v>
      </c>
      <c r="F170" s="21" t="s">
        <v>6359</v>
      </c>
      <c r="G170" s="20"/>
      <c r="H170" s="21"/>
      <c r="I170" s="20"/>
      <c r="J170" s="20"/>
      <c r="K170" s="22">
        <f>IF(C170="",SUMIFS($K171:$K$5739,$A171:$A$5739,A170,$E171:$E$5739,""),IF(E170="",SUMIFS($K171:$K$5739,$A171:$A$5739,A170,$C171:$C$5739,C170,$G171:$G$5739,""),IF(G170="",SUMIFS($K171:$K$5739,$A171:$A$5739,A170,$C171:$C$5739,C170,$E171:$E$5739,E170,$R171:$R$5739,R170),0)))</f>
        <v>209</v>
      </c>
      <c r="L170" s="22">
        <f>IF(C170="",SUMIFS($L171:$L$5739,$A171:$A$5739,A170,$E171:$E$5739,""),IF(E170="",SUMIFS($L171:$L$5739,$A171:$A$5739,A170,$C171:$C$5739,C170,$G171:$G$5739,""),IF(G170="",SUMIFS($L171:$L$5739,$A171:$A$5739,A170,$C171:$C$5739,C170,$E171:$E$5739,E170,$R171:$R$5739,R170),0)))</f>
        <v>363</v>
      </c>
      <c r="M170" s="22">
        <f t="shared" ref="M170" si="36">K170-L170</f>
        <v>-154</v>
      </c>
      <c r="N170" s="77"/>
      <c r="O170" s="23"/>
      <c r="P170" s="60"/>
      <c r="Q170" s="22">
        <f>IF(C170="",SUMIFS($Q$3:$Q$5608,$A$3:$A$5608,A170,$C$3:$C$5608,"&gt;0",$E$3:$E$5608,""),IF(E170="",SUMIFS($Q$3:$Q$5608,$A$3:$A$5608,A170,$C$3:$C$5608,C170,$E$3:$E$5608,"&gt;0",$G$3:$G$5608,""),IF(G170="",SUMIFS($Q$3:$Q$5608,$A$3:$A$5608,A170,$C$3:$C$5608,C170,$E$3:$E$5608,E170,$G$3:$G$5608,"&gt;0",$R$3:$R$5608,R170))))</f>
        <v>162</v>
      </c>
      <c r="R170" s="110" t="s">
        <v>862</v>
      </c>
    </row>
    <row r="171" spans="1:18" ht="18" customHeight="1" x14ac:dyDescent="0.15">
      <c r="A171" s="30">
        <v>2</v>
      </c>
      <c r="B171" s="31" t="s">
        <v>6334</v>
      </c>
      <c r="C171" s="31">
        <v>2</v>
      </c>
      <c r="D171" s="31" t="s">
        <v>6354</v>
      </c>
      <c r="E171" s="31">
        <v>4</v>
      </c>
      <c r="F171" s="31" t="s">
        <v>6154</v>
      </c>
      <c r="G171" s="32">
        <v>19</v>
      </c>
      <c r="H171" s="32" t="s">
        <v>42</v>
      </c>
      <c r="I171" s="32"/>
      <c r="J171" s="32"/>
      <c r="K171" s="135"/>
      <c r="L171" s="135"/>
      <c r="M171" s="135"/>
      <c r="N171" s="32"/>
      <c r="O171" s="135"/>
      <c r="P171" s="81" t="s">
        <v>6141</v>
      </c>
      <c r="Q171" s="135">
        <v>42</v>
      </c>
      <c r="R171" s="136" t="s">
        <v>862</v>
      </c>
    </row>
    <row r="172" spans="1:18" ht="18" customHeight="1" x14ac:dyDescent="0.15">
      <c r="A172" s="30">
        <v>2</v>
      </c>
      <c r="B172" s="31" t="s">
        <v>6334</v>
      </c>
      <c r="C172" s="31">
        <v>2</v>
      </c>
      <c r="D172" s="31" t="s">
        <v>6354</v>
      </c>
      <c r="E172" s="31">
        <v>4</v>
      </c>
      <c r="F172" s="31" t="s">
        <v>6154</v>
      </c>
      <c r="G172" s="31">
        <v>19</v>
      </c>
      <c r="H172" s="31" t="s">
        <v>42</v>
      </c>
      <c r="I172" s="32">
        <v>61</v>
      </c>
      <c r="J172" s="32" t="s">
        <v>6355</v>
      </c>
      <c r="K172" s="135">
        <v>209</v>
      </c>
      <c r="L172" s="135">
        <v>363</v>
      </c>
      <c r="M172" s="135">
        <f t="shared" ref="M172" si="37">K172-L172</f>
        <v>-154</v>
      </c>
      <c r="N172" s="32" t="s">
        <v>6154</v>
      </c>
      <c r="O172" s="135">
        <v>0</v>
      </c>
      <c r="P172" s="81" t="s">
        <v>6164</v>
      </c>
      <c r="Q172" s="135">
        <v>12</v>
      </c>
      <c r="R172" s="136" t="s">
        <v>862</v>
      </c>
    </row>
    <row r="173" spans="1:18" ht="18" customHeight="1" x14ac:dyDescent="0.15">
      <c r="A173" s="30">
        <v>2</v>
      </c>
      <c r="B173" s="31" t="s">
        <v>6334</v>
      </c>
      <c r="C173" s="31">
        <v>2</v>
      </c>
      <c r="D173" s="31" t="s">
        <v>6354</v>
      </c>
      <c r="E173" s="31">
        <v>4</v>
      </c>
      <c r="F173" s="31" t="s">
        <v>6154</v>
      </c>
      <c r="G173" s="31">
        <v>19</v>
      </c>
      <c r="H173" s="31" t="s">
        <v>42</v>
      </c>
      <c r="I173" s="31">
        <v>61</v>
      </c>
      <c r="J173" s="31" t="s">
        <v>6355</v>
      </c>
      <c r="K173" s="135"/>
      <c r="L173" s="135"/>
      <c r="M173" s="135"/>
      <c r="N173" s="32" t="s">
        <v>6360</v>
      </c>
      <c r="O173" s="135">
        <v>208400</v>
      </c>
      <c r="P173" s="81" t="s">
        <v>6188</v>
      </c>
      <c r="Q173" s="135">
        <v>56</v>
      </c>
      <c r="R173" s="136" t="s">
        <v>862</v>
      </c>
    </row>
    <row r="174" spans="1:18" ht="18" customHeight="1" x14ac:dyDescent="0.15">
      <c r="A174" s="30">
        <v>2</v>
      </c>
      <c r="B174" s="31" t="s">
        <v>6334</v>
      </c>
      <c r="C174" s="31">
        <v>2</v>
      </c>
      <c r="D174" s="31" t="s">
        <v>6354</v>
      </c>
      <c r="E174" s="31">
        <v>4</v>
      </c>
      <c r="F174" s="31" t="s">
        <v>6154</v>
      </c>
      <c r="G174" s="31">
        <v>19</v>
      </c>
      <c r="H174" s="31" t="s">
        <v>42</v>
      </c>
      <c r="I174" s="31">
        <v>61</v>
      </c>
      <c r="J174" s="31" t="s">
        <v>6355</v>
      </c>
      <c r="K174" s="135"/>
      <c r="L174" s="135"/>
      <c r="M174" s="135"/>
      <c r="N174" s="32"/>
      <c r="O174" s="135"/>
      <c r="P174" s="81" t="s">
        <v>6198</v>
      </c>
      <c r="Q174" s="135">
        <v>26</v>
      </c>
      <c r="R174" s="136" t="s">
        <v>862</v>
      </c>
    </row>
    <row r="175" spans="1:18" ht="18" customHeight="1" x14ac:dyDescent="0.15">
      <c r="A175" s="30">
        <v>2</v>
      </c>
      <c r="B175" s="31" t="s">
        <v>6334</v>
      </c>
      <c r="C175" s="31">
        <v>2</v>
      </c>
      <c r="D175" s="31" t="s">
        <v>6354</v>
      </c>
      <c r="E175" s="31">
        <v>4</v>
      </c>
      <c r="F175" s="31" t="s">
        <v>6154</v>
      </c>
      <c r="G175" s="31">
        <v>19</v>
      </c>
      <c r="H175" s="31" t="s">
        <v>42</v>
      </c>
      <c r="I175" s="31">
        <v>61</v>
      </c>
      <c r="J175" s="31" t="s">
        <v>6355</v>
      </c>
      <c r="K175" s="135"/>
      <c r="L175" s="135"/>
      <c r="M175" s="135"/>
      <c r="N175" s="32"/>
      <c r="O175" s="135"/>
      <c r="P175" s="81" t="s">
        <v>6331</v>
      </c>
      <c r="Q175" s="135">
        <v>26</v>
      </c>
      <c r="R175" s="136" t="s">
        <v>862</v>
      </c>
    </row>
    <row r="176" spans="1:18" ht="18" customHeight="1" x14ac:dyDescent="0.15">
      <c r="A176" s="30">
        <v>2</v>
      </c>
      <c r="B176" s="31" t="s">
        <v>6334</v>
      </c>
      <c r="C176" s="31">
        <v>2</v>
      </c>
      <c r="D176" s="31" t="s">
        <v>6354</v>
      </c>
      <c r="E176" s="31">
        <v>4</v>
      </c>
      <c r="F176" s="31" t="s">
        <v>6154</v>
      </c>
      <c r="G176" s="31">
        <v>19</v>
      </c>
      <c r="H176" s="31" t="s">
        <v>42</v>
      </c>
      <c r="I176" s="31">
        <v>61</v>
      </c>
      <c r="J176" s="31" t="s">
        <v>6355</v>
      </c>
      <c r="K176" s="135"/>
      <c r="L176" s="135"/>
      <c r="M176" s="135"/>
      <c r="N176" s="32"/>
      <c r="O176" s="135"/>
      <c r="P176" s="81" t="s">
        <v>6051</v>
      </c>
      <c r="Q176" s="135"/>
      <c r="R176" s="136" t="s">
        <v>862</v>
      </c>
    </row>
    <row r="177" spans="1:18" ht="18" customHeight="1" x14ac:dyDescent="0.15">
      <c r="A177" s="13">
        <v>2</v>
      </c>
      <c r="B177" s="14" t="s">
        <v>6331</v>
      </c>
      <c r="C177" s="19">
        <v>2</v>
      </c>
      <c r="D177" s="14" t="s">
        <v>6352</v>
      </c>
      <c r="E177" s="20">
        <v>5</v>
      </c>
      <c r="F177" s="21" t="s">
        <v>6361</v>
      </c>
      <c r="G177" s="20"/>
      <c r="H177" s="21"/>
      <c r="I177" s="20"/>
      <c r="J177" s="20"/>
      <c r="K177" s="22">
        <f>IF(C177="",SUMIFS($K178:$K$5739,$A178:$A$5739,A177,$E178:$E$5739,""),IF(E177="",SUMIFS($K178:$K$5739,$A178:$A$5739,A177,$C178:$C$5739,C177,$G178:$G$5739,""),IF(G177="",SUMIFS($K178:$K$5739,$A178:$A$5739,A177,$C178:$C$5739,C177,$E178:$E$5739,E177,$R178:$R$5739,R177),0)))</f>
        <v>2710</v>
      </c>
      <c r="L177" s="22">
        <f>IF(C177="",SUMIFS($L178:$L$5739,$A178:$A$5739,A177,$E178:$E$5739,""),IF(E177="",SUMIFS($L178:$L$5739,$A178:$A$5739,A177,$C178:$C$5739,C177,$G178:$G$5739,""),IF(G177="",SUMIFS($L178:$L$5739,$A178:$A$5739,A177,$C178:$C$5739,C177,$E178:$E$5739,E177,$R178:$R$5739,R177),0)))</f>
        <v>2549</v>
      </c>
      <c r="M177" s="22">
        <f t="shared" ref="M177" si="38">K177-L177</f>
        <v>161</v>
      </c>
      <c r="N177" s="77"/>
      <c r="O177" s="23"/>
      <c r="P177" s="60"/>
      <c r="Q177" s="22">
        <f>IF(C177="",SUMIFS($Q$3:$Q$5608,$A$3:$A$5608,A177,$C$3:$C$5608,"&gt;0",$E$3:$E$5608,""),IF(E177="",SUMIFS($Q$3:$Q$5608,$A$3:$A$5608,A177,$C$3:$C$5608,C177,$E$3:$E$5608,"&gt;0",$G$3:$G$5608,""),IF(G177="",SUMIFS($Q$3:$Q$5608,$A$3:$A$5608,A177,$C$3:$C$5608,C177,$E$3:$E$5608,E177,$G$3:$G$5608,"&gt;0",$R$3:$R$5608,R177))))</f>
        <v>2116</v>
      </c>
      <c r="R177" s="110" t="s">
        <v>862</v>
      </c>
    </row>
    <row r="178" spans="1:18" ht="18" customHeight="1" x14ac:dyDescent="0.15">
      <c r="A178" s="30">
        <v>2</v>
      </c>
      <c r="B178" s="31" t="s">
        <v>6334</v>
      </c>
      <c r="C178" s="31">
        <v>2</v>
      </c>
      <c r="D178" s="31" t="s">
        <v>6354</v>
      </c>
      <c r="E178" s="31">
        <v>5</v>
      </c>
      <c r="F178" s="31" t="s">
        <v>6362</v>
      </c>
      <c r="G178" s="32">
        <v>19</v>
      </c>
      <c r="H178" s="32" t="s">
        <v>236</v>
      </c>
      <c r="I178" s="32"/>
      <c r="J178" s="32"/>
      <c r="K178" s="135"/>
      <c r="L178" s="135"/>
      <c r="M178" s="135"/>
      <c r="N178" s="32"/>
      <c r="O178" s="135"/>
      <c r="P178" s="81" t="s">
        <v>6141</v>
      </c>
      <c r="Q178" s="135">
        <v>542</v>
      </c>
      <c r="R178" s="136" t="s">
        <v>862</v>
      </c>
    </row>
    <row r="179" spans="1:18" ht="18" customHeight="1" x14ac:dyDescent="0.15">
      <c r="A179" s="30">
        <v>2</v>
      </c>
      <c r="B179" s="31" t="s">
        <v>6334</v>
      </c>
      <c r="C179" s="31">
        <v>2</v>
      </c>
      <c r="D179" s="31" t="s">
        <v>6354</v>
      </c>
      <c r="E179" s="31">
        <v>5</v>
      </c>
      <c r="F179" s="31" t="s">
        <v>6362</v>
      </c>
      <c r="G179" s="31">
        <v>19</v>
      </c>
      <c r="H179" s="31" t="s">
        <v>236</v>
      </c>
      <c r="I179" s="32">
        <v>61</v>
      </c>
      <c r="J179" s="32" t="s">
        <v>6355</v>
      </c>
      <c r="K179" s="135">
        <v>2710</v>
      </c>
      <c r="L179" s="135">
        <v>2549</v>
      </c>
      <c r="M179" s="135">
        <f t="shared" ref="M179" si="39">K179-L179</f>
        <v>161</v>
      </c>
      <c r="N179" s="32" t="s">
        <v>6362</v>
      </c>
      <c r="O179" s="135">
        <v>0</v>
      </c>
      <c r="P179" s="81" t="s">
        <v>6164</v>
      </c>
      <c r="Q179" s="135">
        <v>159</v>
      </c>
      <c r="R179" s="136" t="s">
        <v>862</v>
      </c>
    </row>
    <row r="180" spans="1:18" ht="18" customHeight="1" x14ac:dyDescent="0.15">
      <c r="A180" s="30">
        <v>2</v>
      </c>
      <c r="B180" s="31" t="s">
        <v>6334</v>
      </c>
      <c r="C180" s="31">
        <v>2</v>
      </c>
      <c r="D180" s="31" t="s">
        <v>6354</v>
      </c>
      <c r="E180" s="31">
        <v>5</v>
      </c>
      <c r="F180" s="31" t="s">
        <v>6362</v>
      </c>
      <c r="G180" s="31">
        <v>19</v>
      </c>
      <c r="H180" s="31" t="s">
        <v>236</v>
      </c>
      <c r="I180" s="31">
        <v>61</v>
      </c>
      <c r="J180" s="31" t="s">
        <v>6355</v>
      </c>
      <c r="K180" s="135"/>
      <c r="L180" s="135"/>
      <c r="M180" s="135"/>
      <c r="N180" s="32" t="s">
        <v>6363</v>
      </c>
      <c r="O180" s="135">
        <v>2709200</v>
      </c>
      <c r="P180" s="81" t="s">
        <v>6188</v>
      </c>
      <c r="Q180" s="135">
        <v>732</v>
      </c>
      <c r="R180" s="136" t="s">
        <v>862</v>
      </c>
    </row>
    <row r="181" spans="1:18" ht="18" customHeight="1" x14ac:dyDescent="0.15">
      <c r="A181" s="30">
        <v>2</v>
      </c>
      <c r="B181" s="31" t="s">
        <v>6334</v>
      </c>
      <c r="C181" s="31">
        <v>2</v>
      </c>
      <c r="D181" s="31" t="s">
        <v>6354</v>
      </c>
      <c r="E181" s="31">
        <v>5</v>
      </c>
      <c r="F181" s="31" t="s">
        <v>6362</v>
      </c>
      <c r="G181" s="31">
        <v>19</v>
      </c>
      <c r="H181" s="31" t="s">
        <v>236</v>
      </c>
      <c r="I181" s="31">
        <v>61</v>
      </c>
      <c r="J181" s="31" t="s">
        <v>6355</v>
      </c>
      <c r="K181" s="135"/>
      <c r="L181" s="135"/>
      <c r="M181" s="135"/>
      <c r="N181" s="32"/>
      <c r="O181" s="135"/>
      <c r="P181" s="81" t="s">
        <v>6198</v>
      </c>
      <c r="Q181" s="135">
        <v>339</v>
      </c>
      <c r="R181" s="136" t="s">
        <v>862</v>
      </c>
    </row>
    <row r="182" spans="1:18" ht="18" customHeight="1" x14ac:dyDescent="0.15">
      <c r="A182" s="30">
        <v>2</v>
      </c>
      <c r="B182" s="31" t="s">
        <v>6334</v>
      </c>
      <c r="C182" s="31">
        <v>2</v>
      </c>
      <c r="D182" s="31" t="s">
        <v>6354</v>
      </c>
      <c r="E182" s="31">
        <v>5</v>
      </c>
      <c r="F182" s="31" t="s">
        <v>6362</v>
      </c>
      <c r="G182" s="31">
        <v>19</v>
      </c>
      <c r="H182" s="31" t="s">
        <v>236</v>
      </c>
      <c r="I182" s="31">
        <v>61</v>
      </c>
      <c r="J182" s="31" t="s">
        <v>6355</v>
      </c>
      <c r="K182" s="135"/>
      <c r="L182" s="135"/>
      <c r="M182" s="135"/>
      <c r="N182" s="32"/>
      <c r="O182" s="135"/>
      <c r="P182" s="81" t="s">
        <v>6331</v>
      </c>
      <c r="Q182" s="135">
        <v>339</v>
      </c>
      <c r="R182" s="136" t="s">
        <v>862</v>
      </c>
    </row>
    <row r="183" spans="1:18" ht="18" customHeight="1" x14ac:dyDescent="0.15">
      <c r="A183" s="30">
        <v>2</v>
      </c>
      <c r="B183" s="31" t="s">
        <v>6334</v>
      </c>
      <c r="C183" s="31">
        <v>2</v>
      </c>
      <c r="D183" s="31" t="s">
        <v>6354</v>
      </c>
      <c r="E183" s="31">
        <v>5</v>
      </c>
      <c r="F183" s="31" t="s">
        <v>6362</v>
      </c>
      <c r="G183" s="31">
        <v>19</v>
      </c>
      <c r="H183" s="31" t="s">
        <v>236</v>
      </c>
      <c r="I183" s="31">
        <v>61</v>
      </c>
      <c r="J183" s="31" t="s">
        <v>6355</v>
      </c>
      <c r="K183" s="135"/>
      <c r="L183" s="135"/>
      <c r="M183" s="135"/>
      <c r="N183" s="32"/>
      <c r="O183" s="135"/>
      <c r="P183" s="81" t="s">
        <v>6051</v>
      </c>
      <c r="Q183" s="135"/>
      <c r="R183" s="136" t="s">
        <v>862</v>
      </c>
    </row>
    <row r="184" spans="1:18" ht="18" customHeight="1" x14ac:dyDescent="0.15">
      <c r="A184" s="30">
        <v>2</v>
      </c>
      <c r="B184" s="31" t="s">
        <v>6334</v>
      </c>
      <c r="C184" s="31">
        <v>2</v>
      </c>
      <c r="D184" s="31" t="s">
        <v>6354</v>
      </c>
      <c r="E184" s="31">
        <v>5</v>
      </c>
      <c r="F184" s="31" t="s">
        <v>6362</v>
      </c>
      <c r="G184" s="31">
        <v>19</v>
      </c>
      <c r="H184" s="31" t="s">
        <v>236</v>
      </c>
      <c r="I184" s="31">
        <v>61</v>
      </c>
      <c r="J184" s="31" t="s">
        <v>6355</v>
      </c>
      <c r="K184" s="135"/>
      <c r="L184" s="135"/>
      <c r="M184" s="135"/>
      <c r="N184" s="32"/>
      <c r="O184" s="135"/>
      <c r="P184" s="81" t="s">
        <v>6339</v>
      </c>
      <c r="Q184" s="135">
        <v>5</v>
      </c>
      <c r="R184" s="136" t="s">
        <v>862</v>
      </c>
    </row>
    <row r="185" spans="1:18" ht="18" customHeight="1" x14ac:dyDescent="0.15">
      <c r="A185" s="30">
        <v>2</v>
      </c>
      <c r="B185" s="31" t="s">
        <v>6334</v>
      </c>
      <c r="C185" s="31">
        <v>2</v>
      </c>
      <c r="D185" s="31" t="s">
        <v>6354</v>
      </c>
      <c r="E185" s="31">
        <v>5</v>
      </c>
      <c r="F185" s="31" t="s">
        <v>6362</v>
      </c>
      <c r="G185" s="31">
        <v>19</v>
      </c>
      <c r="H185" s="31" t="s">
        <v>236</v>
      </c>
      <c r="I185" s="31">
        <v>61</v>
      </c>
      <c r="J185" s="31" t="s">
        <v>6355</v>
      </c>
      <c r="K185" s="135"/>
      <c r="L185" s="135"/>
      <c r="M185" s="135"/>
      <c r="N185" s="32"/>
      <c r="O185" s="135"/>
      <c r="P185" s="81" t="s">
        <v>6051</v>
      </c>
      <c r="Q185" s="135"/>
      <c r="R185" s="136" t="s">
        <v>862</v>
      </c>
    </row>
    <row r="186" spans="1:18" ht="18" customHeight="1" x14ac:dyDescent="0.15">
      <c r="A186" s="13">
        <v>2</v>
      </c>
      <c r="B186" s="14" t="s">
        <v>6331</v>
      </c>
      <c r="C186" s="15">
        <v>3</v>
      </c>
      <c r="D186" s="15" t="s">
        <v>6364</v>
      </c>
      <c r="E186" s="16"/>
      <c r="F186" s="15"/>
      <c r="G186" s="16"/>
      <c r="H186" s="15"/>
      <c r="I186" s="16"/>
      <c r="J186" s="16"/>
      <c r="K186" s="17">
        <f>IF(C186="",SUMIFS($K187:$K$5739,$A187:$A$5739,A186,$E187:$E$5739,""),IF(E186="",SUMIFS($K187:$K$5739,$A187:$A$5739,A186,$C187:$C$5739,C186,$G187:$G$5739,""),IF(G186="",SUMIFS($K187:$K$5739,$A187:$A$5739,A186,$C187:$C$5739,C186,$E187:$E$5739,E186,$R187:$R$5739,R186),0)))</f>
        <v>635</v>
      </c>
      <c r="L186" s="17">
        <f>IF(C186="",SUMIFS($L187:$L$5739,$A187:$A$5739,A186,$E187:$E$5739,""),IF(E186="",SUMIFS($L187:$L$5739,$A187:$A$5739,A186,$C187:$C$5739,C186,$G187:$G$5739,""),IF(G186="",SUMIFS($L187:$L$5739,$A187:$A$5739,A186,$C187:$C$5739,C186,$E187:$E$5739,E186,$R187:$R$5739,R186),0)))</f>
        <v>721</v>
      </c>
      <c r="M186" s="17">
        <f t="shared" ref="M186:M187" si="40">K186-L186</f>
        <v>-86</v>
      </c>
      <c r="N186" s="58"/>
      <c r="O186" s="72"/>
      <c r="P186" s="18"/>
      <c r="Q186" s="17">
        <f>IF(C186="",SUMIFS($Q$3:$Q$5608,$A$3:$A$5608,A186,$C$3:$C$5608,"&gt;0",$E$3:$E$5608,""),IF(E186="",SUMIFS($Q$3:$Q$5608,$A$3:$A$5608,A186,$C$3:$C$5608,C186,$E$3:$E$5608,"&gt;0",$G$3:$G$5608,""),IF(G186="",SUMIFS($Q$3:$Q$5608,$A$3:$A$5608,A186,$C$3:$C$5608,C186,$E$3:$E$5608,E186,$G$3:$G$5608,"&gt;0",$R$3:$R$5608,R186))))</f>
        <v>494</v>
      </c>
      <c r="R186" s="108"/>
    </row>
    <row r="187" spans="1:18" ht="18" customHeight="1" x14ac:dyDescent="0.15">
      <c r="A187" s="13">
        <v>2</v>
      </c>
      <c r="B187" s="14" t="s">
        <v>6331</v>
      </c>
      <c r="C187" s="19">
        <v>3</v>
      </c>
      <c r="D187" s="14" t="s">
        <v>6364</v>
      </c>
      <c r="E187" s="20">
        <v>1</v>
      </c>
      <c r="F187" s="21" t="s">
        <v>5898</v>
      </c>
      <c r="G187" s="20"/>
      <c r="H187" s="21"/>
      <c r="I187" s="20"/>
      <c r="J187" s="20"/>
      <c r="K187" s="22">
        <f>IF(C187="",SUMIFS($K188:$K$5739,$A188:$A$5739,A187,$E188:$E$5739,""),IF(E187="",SUMIFS($K188:$K$5739,$A188:$A$5739,A187,$C188:$C$5739,C187,$G188:$G$5739,""),IF(G187="",SUMIFS($K188:$K$5739,$A188:$A$5739,A187,$C188:$C$5739,C187,$E188:$E$5739,E187,$R188:$R$5739,R187),0)))</f>
        <v>635</v>
      </c>
      <c r="L187" s="22">
        <f>IF(C187="",SUMIFS($L188:$L$5739,$A188:$A$5739,A187,$E188:$E$5739,""),IF(E187="",SUMIFS($L188:$L$5739,$A188:$A$5739,A187,$C188:$C$5739,C187,$G188:$G$5739,""),IF(G187="",SUMIFS($L188:$L$5739,$A188:$A$5739,A187,$C188:$C$5739,C187,$E188:$E$5739,E187,$R188:$R$5739,R187),0)))</f>
        <v>721</v>
      </c>
      <c r="M187" s="22">
        <f t="shared" si="40"/>
        <v>-86</v>
      </c>
      <c r="N187" s="77"/>
      <c r="O187" s="23"/>
      <c r="P187" s="60"/>
      <c r="Q187" s="22">
        <f>IF(C187="",SUMIFS($Q$3:$Q$5608,$A$3:$A$5608,A187,$C$3:$C$5608,"&gt;0",$E$3:$E$5608,""),IF(E187="",SUMIFS($Q$3:$Q$5608,$A$3:$A$5608,A187,$C$3:$C$5608,C187,$E$3:$E$5608,"&gt;0",$G$3:$G$5608,""),IF(G187="",SUMIFS($Q$3:$Q$5608,$A$3:$A$5608,A187,$C$3:$C$5608,C187,$E$3:$E$5608,E187,$G$3:$G$5608,"&gt;0",$R$3:$R$5608,R187))))</f>
        <v>494</v>
      </c>
      <c r="R187" s="110" t="s">
        <v>862</v>
      </c>
    </row>
    <row r="188" spans="1:18" ht="18" customHeight="1" x14ac:dyDescent="0.15">
      <c r="A188" s="30">
        <v>2</v>
      </c>
      <c r="B188" s="31" t="s">
        <v>6334</v>
      </c>
      <c r="C188" s="31">
        <v>3</v>
      </c>
      <c r="D188" s="31" t="s">
        <v>6365</v>
      </c>
      <c r="E188" s="31">
        <v>1</v>
      </c>
      <c r="F188" s="31" t="s">
        <v>5899</v>
      </c>
      <c r="G188" s="32">
        <v>12</v>
      </c>
      <c r="H188" s="32" t="s">
        <v>36</v>
      </c>
      <c r="I188" s="32"/>
      <c r="J188" s="32"/>
      <c r="K188" s="135"/>
      <c r="L188" s="135"/>
      <c r="M188" s="135"/>
      <c r="N188" s="32"/>
      <c r="O188" s="135"/>
      <c r="P188" s="81" t="s">
        <v>6141</v>
      </c>
      <c r="Q188" s="135">
        <v>127</v>
      </c>
      <c r="R188" s="136" t="s">
        <v>862</v>
      </c>
    </row>
    <row r="189" spans="1:18" ht="18" customHeight="1" x14ac:dyDescent="0.15">
      <c r="A189" s="30">
        <v>2</v>
      </c>
      <c r="B189" s="31" t="s">
        <v>6334</v>
      </c>
      <c r="C189" s="31">
        <v>3</v>
      </c>
      <c r="D189" s="31" t="s">
        <v>6365</v>
      </c>
      <c r="E189" s="31">
        <v>1</v>
      </c>
      <c r="F189" s="31" t="s">
        <v>5899</v>
      </c>
      <c r="G189" s="31">
        <v>12</v>
      </c>
      <c r="H189" s="31" t="s">
        <v>36</v>
      </c>
      <c r="I189" s="32">
        <v>1</v>
      </c>
      <c r="J189" s="32" t="s">
        <v>6366</v>
      </c>
      <c r="K189" s="135">
        <v>635</v>
      </c>
      <c r="L189" s="135">
        <v>721</v>
      </c>
      <c r="M189" s="135">
        <f t="shared" ref="M189" si="41">K189-L189</f>
        <v>-86</v>
      </c>
      <c r="N189" s="32" t="s">
        <v>6367</v>
      </c>
      <c r="O189" s="135">
        <v>0</v>
      </c>
      <c r="P189" s="81" t="s">
        <v>6164</v>
      </c>
      <c r="Q189" s="135">
        <v>37</v>
      </c>
      <c r="R189" s="136" t="s">
        <v>862</v>
      </c>
    </row>
    <row r="190" spans="1:18" ht="18" customHeight="1" x14ac:dyDescent="0.15">
      <c r="A190" s="30">
        <v>2</v>
      </c>
      <c r="B190" s="31" t="s">
        <v>6334</v>
      </c>
      <c r="C190" s="31">
        <v>3</v>
      </c>
      <c r="D190" s="31" t="s">
        <v>6365</v>
      </c>
      <c r="E190" s="31">
        <v>1</v>
      </c>
      <c r="F190" s="31" t="s">
        <v>5899</v>
      </c>
      <c r="G190" s="31">
        <v>12</v>
      </c>
      <c r="H190" s="31" t="s">
        <v>36</v>
      </c>
      <c r="I190" s="31">
        <v>1</v>
      </c>
      <c r="J190" s="31" t="s">
        <v>6366</v>
      </c>
      <c r="K190" s="135"/>
      <c r="L190" s="135"/>
      <c r="M190" s="135"/>
      <c r="N190" s="32" t="s">
        <v>6368</v>
      </c>
      <c r="O190" s="135">
        <v>634400</v>
      </c>
      <c r="P190" s="81" t="s">
        <v>6188</v>
      </c>
      <c r="Q190" s="135">
        <v>171</v>
      </c>
      <c r="R190" s="136" t="s">
        <v>862</v>
      </c>
    </row>
    <row r="191" spans="1:18" ht="18" customHeight="1" x14ac:dyDescent="0.15">
      <c r="A191" s="30">
        <v>2</v>
      </c>
      <c r="B191" s="31" t="s">
        <v>6334</v>
      </c>
      <c r="C191" s="31">
        <v>3</v>
      </c>
      <c r="D191" s="31" t="s">
        <v>6365</v>
      </c>
      <c r="E191" s="31">
        <v>1</v>
      </c>
      <c r="F191" s="31" t="s">
        <v>5899</v>
      </c>
      <c r="G191" s="31">
        <v>12</v>
      </c>
      <c r="H191" s="31" t="s">
        <v>36</v>
      </c>
      <c r="I191" s="31">
        <v>1</v>
      </c>
      <c r="J191" s="31" t="s">
        <v>6366</v>
      </c>
      <c r="K191" s="135"/>
      <c r="L191" s="135"/>
      <c r="M191" s="135"/>
      <c r="N191" s="32"/>
      <c r="O191" s="135"/>
      <c r="P191" s="81" t="s">
        <v>6198</v>
      </c>
      <c r="Q191" s="135">
        <v>79</v>
      </c>
      <c r="R191" s="136" t="s">
        <v>862</v>
      </c>
    </row>
    <row r="192" spans="1:18" ht="18" customHeight="1" x14ac:dyDescent="0.15">
      <c r="A192" s="30">
        <v>2</v>
      </c>
      <c r="B192" s="31" t="s">
        <v>6334</v>
      </c>
      <c r="C192" s="31">
        <v>3</v>
      </c>
      <c r="D192" s="31" t="s">
        <v>6365</v>
      </c>
      <c r="E192" s="31">
        <v>1</v>
      </c>
      <c r="F192" s="31" t="s">
        <v>5899</v>
      </c>
      <c r="G192" s="31">
        <v>12</v>
      </c>
      <c r="H192" s="31" t="s">
        <v>36</v>
      </c>
      <c r="I192" s="31">
        <v>1</v>
      </c>
      <c r="J192" s="31" t="s">
        <v>6366</v>
      </c>
      <c r="K192" s="135"/>
      <c r="L192" s="135"/>
      <c r="M192" s="135"/>
      <c r="N192" s="32"/>
      <c r="O192" s="135"/>
      <c r="P192" s="81" t="s">
        <v>6331</v>
      </c>
      <c r="Q192" s="135">
        <v>79</v>
      </c>
      <c r="R192" s="136" t="s">
        <v>862</v>
      </c>
    </row>
    <row r="193" spans="1:18" ht="18" customHeight="1" x14ac:dyDescent="0.15">
      <c r="A193" s="30">
        <v>2</v>
      </c>
      <c r="B193" s="31" t="s">
        <v>6334</v>
      </c>
      <c r="C193" s="31">
        <v>3</v>
      </c>
      <c r="D193" s="31" t="s">
        <v>6365</v>
      </c>
      <c r="E193" s="31">
        <v>1</v>
      </c>
      <c r="F193" s="31" t="s">
        <v>5899</v>
      </c>
      <c r="G193" s="31">
        <v>12</v>
      </c>
      <c r="H193" s="31" t="s">
        <v>36</v>
      </c>
      <c r="I193" s="31">
        <v>1</v>
      </c>
      <c r="J193" s="31" t="s">
        <v>6366</v>
      </c>
      <c r="K193" s="135"/>
      <c r="L193" s="135"/>
      <c r="M193" s="135"/>
      <c r="N193" s="32"/>
      <c r="O193" s="135"/>
      <c r="P193" s="81" t="s">
        <v>6051</v>
      </c>
      <c r="Q193" s="135"/>
      <c r="R193" s="136" t="s">
        <v>862</v>
      </c>
    </row>
    <row r="194" spans="1:18" ht="18" customHeight="1" x14ac:dyDescent="0.15">
      <c r="A194" s="30">
        <v>2</v>
      </c>
      <c r="B194" s="31" t="s">
        <v>6334</v>
      </c>
      <c r="C194" s="31">
        <v>3</v>
      </c>
      <c r="D194" s="31" t="s">
        <v>6365</v>
      </c>
      <c r="E194" s="31">
        <v>1</v>
      </c>
      <c r="F194" s="31" t="s">
        <v>5899</v>
      </c>
      <c r="G194" s="31">
        <v>12</v>
      </c>
      <c r="H194" s="31" t="s">
        <v>36</v>
      </c>
      <c r="I194" s="31">
        <v>1</v>
      </c>
      <c r="J194" s="31" t="s">
        <v>6366</v>
      </c>
      <c r="K194" s="135"/>
      <c r="L194" s="135"/>
      <c r="M194" s="135"/>
      <c r="N194" s="32"/>
      <c r="O194" s="135"/>
      <c r="P194" s="81" t="s">
        <v>6339</v>
      </c>
      <c r="Q194" s="135">
        <v>1</v>
      </c>
      <c r="R194" s="136" t="s">
        <v>862</v>
      </c>
    </row>
    <row r="195" spans="1:18" ht="18" customHeight="1" x14ac:dyDescent="0.15">
      <c r="A195" s="30">
        <v>2</v>
      </c>
      <c r="B195" s="31" t="s">
        <v>6334</v>
      </c>
      <c r="C195" s="31">
        <v>3</v>
      </c>
      <c r="D195" s="31" t="s">
        <v>6365</v>
      </c>
      <c r="E195" s="31">
        <v>1</v>
      </c>
      <c r="F195" s="31" t="s">
        <v>5899</v>
      </c>
      <c r="G195" s="31">
        <v>12</v>
      </c>
      <c r="H195" s="31" t="s">
        <v>36</v>
      </c>
      <c r="I195" s="31">
        <v>1</v>
      </c>
      <c r="J195" s="31" t="s">
        <v>6366</v>
      </c>
      <c r="K195" s="135"/>
      <c r="L195" s="135"/>
      <c r="M195" s="135"/>
      <c r="N195" s="32"/>
      <c r="O195" s="135"/>
      <c r="P195" s="81" t="s">
        <v>6051</v>
      </c>
      <c r="Q195" s="135"/>
      <c r="R195" s="136" t="s">
        <v>862</v>
      </c>
    </row>
    <row r="196" spans="1:18" ht="18" customHeight="1" x14ac:dyDescent="0.15">
      <c r="A196" s="13">
        <v>2</v>
      </c>
      <c r="B196" s="14" t="s">
        <v>6331</v>
      </c>
      <c r="C196" s="15">
        <v>4</v>
      </c>
      <c r="D196" s="15" t="s">
        <v>6369</v>
      </c>
      <c r="E196" s="16"/>
      <c r="F196" s="15"/>
      <c r="G196" s="16"/>
      <c r="H196" s="15"/>
      <c r="I196" s="16"/>
      <c r="J196" s="16"/>
      <c r="K196" s="17">
        <f>IF(C196="",SUMIFS($K197:$K$5739,$A197:$A$5739,A196,$E197:$E$5739,""),IF(E196="",SUMIFS($K197:$K$5739,$A197:$A$5739,A196,$C197:$C$5739,C196,$G197:$G$5739,""),IF(G196="",SUMIFS($K197:$K$5739,$A197:$A$5739,A196,$C197:$C$5739,C196,$E197:$E$5739,E196,$R197:$R$5739,R196),0)))</f>
        <v>21891</v>
      </c>
      <c r="L196" s="17">
        <f>IF(C196="",SUMIFS($L197:$L$5739,$A197:$A$5739,A196,$E197:$E$5739,""),IF(E196="",SUMIFS($L197:$L$5739,$A197:$A$5739,A196,$C197:$C$5739,C196,$G197:$G$5739,""),IF(G196="",SUMIFS($L197:$L$5739,$A197:$A$5739,A196,$C197:$C$5739,C196,$E197:$E$5739,E196,$R197:$R$5739,R196),0)))</f>
        <v>23214</v>
      </c>
      <c r="M196" s="17">
        <f t="shared" ref="M196:M197" si="42">K196-L196</f>
        <v>-1323</v>
      </c>
      <c r="N196" s="58"/>
      <c r="O196" s="72"/>
      <c r="P196" s="18"/>
      <c r="Q196" s="17">
        <f>IF(C196="",SUMIFS($Q$3:$Q$5608,$A$3:$A$5608,A196,$C$3:$C$5608,"&gt;0",$E$3:$E$5608,""),IF(E196="",SUMIFS($Q$3:$Q$5608,$A$3:$A$5608,A196,$C$3:$C$5608,C196,$E$3:$E$5608,"&gt;0",$G$3:$G$5608,""),IF(G196="",SUMIFS($Q$3:$Q$5608,$A$3:$A$5608,A196,$C$3:$C$5608,C196,$E$3:$E$5608,E196,$G$3:$G$5608,"&gt;0",$R$3:$R$5608,R196))))</f>
        <v>17085</v>
      </c>
      <c r="R196" s="108"/>
    </row>
    <row r="197" spans="1:18" ht="18" customHeight="1" x14ac:dyDescent="0.15">
      <c r="A197" s="13">
        <v>2</v>
      </c>
      <c r="B197" s="14" t="s">
        <v>6331</v>
      </c>
      <c r="C197" s="19">
        <v>4</v>
      </c>
      <c r="D197" s="14" t="s">
        <v>6369</v>
      </c>
      <c r="E197" s="20">
        <v>1</v>
      </c>
      <c r="F197" s="21" t="s">
        <v>6370</v>
      </c>
      <c r="G197" s="20"/>
      <c r="H197" s="21"/>
      <c r="I197" s="20"/>
      <c r="J197" s="20"/>
      <c r="K197" s="22">
        <f>IF(C197="",SUMIFS($K198:$K$5739,$A198:$A$5739,A197,$E198:$E$5739,""),IF(E197="",SUMIFS($K198:$K$5739,$A198:$A$5739,A197,$C198:$C$5739,C197,$G198:$G$5739,""),IF(G197="",SUMIFS($K198:$K$5739,$A198:$A$5739,A197,$C198:$C$5739,C197,$E198:$E$5739,E197,$R198:$R$5739,R197),0)))</f>
        <v>21882</v>
      </c>
      <c r="L197" s="22">
        <f>IF(C197="",SUMIFS($L198:$L$5739,$A198:$A$5739,A197,$E198:$E$5739,""),IF(E197="",SUMIFS($L198:$L$5739,$A198:$A$5739,A197,$C198:$C$5739,C197,$G198:$G$5739,""),IF(G197="",SUMIFS($L198:$L$5739,$A198:$A$5739,A197,$C198:$C$5739,C197,$E198:$E$5739,E197,$R198:$R$5739,R197),0)))</f>
        <v>23206</v>
      </c>
      <c r="M197" s="22">
        <f t="shared" si="42"/>
        <v>-1324</v>
      </c>
      <c r="N197" s="77"/>
      <c r="O197" s="23"/>
      <c r="P197" s="60"/>
      <c r="Q197" s="22">
        <f>IF(C197="",SUMIFS($Q$3:$Q$5608,$A$3:$A$5608,A197,$C$3:$C$5608,"&gt;0",$E$3:$E$5608,""),IF(E197="",SUMIFS($Q$3:$Q$5608,$A$3:$A$5608,A197,$C$3:$C$5608,C197,$E$3:$E$5608,"&gt;0",$G$3:$G$5608,""),IF(G197="",SUMIFS($Q$3:$Q$5608,$A$3:$A$5608,A197,$C$3:$C$5608,C197,$E$3:$E$5608,E197,$G$3:$G$5608,"&gt;0",$R$3:$R$5608,R197))))</f>
        <v>17078</v>
      </c>
      <c r="R197" s="110" t="s">
        <v>862</v>
      </c>
    </row>
    <row r="198" spans="1:18" ht="18" customHeight="1" x14ac:dyDescent="0.15">
      <c r="A198" s="30">
        <v>2</v>
      </c>
      <c r="B198" s="31" t="s">
        <v>6334</v>
      </c>
      <c r="C198" s="31">
        <v>4</v>
      </c>
      <c r="D198" s="31" t="s">
        <v>6371</v>
      </c>
      <c r="E198" s="31">
        <v>1</v>
      </c>
      <c r="F198" s="31" t="s">
        <v>6156</v>
      </c>
      <c r="G198" s="32">
        <v>19</v>
      </c>
      <c r="H198" s="32" t="s">
        <v>42</v>
      </c>
      <c r="I198" s="32"/>
      <c r="J198" s="32"/>
      <c r="K198" s="135"/>
      <c r="L198" s="135"/>
      <c r="M198" s="135"/>
      <c r="N198" s="32"/>
      <c r="O198" s="135"/>
      <c r="P198" s="81" t="s">
        <v>6141</v>
      </c>
      <c r="Q198" s="135">
        <v>4376</v>
      </c>
      <c r="R198" s="136" t="s">
        <v>862</v>
      </c>
    </row>
    <row r="199" spans="1:18" ht="18" customHeight="1" x14ac:dyDescent="0.15">
      <c r="A199" s="30">
        <v>2</v>
      </c>
      <c r="B199" s="31" t="s">
        <v>6334</v>
      </c>
      <c r="C199" s="31">
        <v>4</v>
      </c>
      <c r="D199" s="31" t="s">
        <v>6371</v>
      </c>
      <c r="E199" s="31">
        <v>1</v>
      </c>
      <c r="F199" s="31" t="s">
        <v>6156</v>
      </c>
      <c r="G199" s="31">
        <v>19</v>
      </c>
      <c r="H199" s="31" t="s">
        <v>42</v>
      </c>
      <c r="I199" s="32">
        <v>61</v>
      </c>
      <c r="J199" s="32" t="s">
        <v>6336</v>
      </c>
      <c r="K199" s="135">
        <v>21882</v>
      </c>
      <c r="L199" s="135">
        <v>23206</v>
      </c>
      <c r="M199" s="135">
        <f t="shared" ref="M199" si="43">K199-L199</f>
        <v>-1324</v>
      </c>
      <c r="N199" s="32" t="s">
        <v>6156</v>
      </c>
      <c r="O199" s="135">
        <v>0</v>
      </c>
      <c r="P199" s="81" t="s">
        <v>6164</v>
      </c>
      <c r="Q199" s="135">
        <v>1280</v>
      </c>
      <c r="R199" s="136" t="s">
        <v>862</v>
      </c>
    </row>
    <row r="200" spans="1:18" ht="18" customHeight="1" x14ac:dyDescent="0.15">
      <c r="A200" s="30">
        <v>2</v>
      </c>
      <c r="B200" s="31" t="s">
        <v>6334</v>
      </c>
      <c r="C200" s="31">
        <v>4</v>
      </c>
      <c r="D200" s="31" t="s">
        <v>6371</v>
      </c>
      <c r="E200" s="31">
        <v>1</v>
      </c>
      <c r="F200" s="31" t="s">
        <v>6156</v>
      </c>
      <c r="G200" s="31">
        <v>19</v>
      </c>
      <c r="H200" s="31" t="s">
        <v>42</v>
      </c>
      <c r="I200" s="31">
        <v>61</v>
      </c>
      <c r="J200" s="31" t="s">
        <v>6336</v>
      </c>
      <c r="K200" s="135"/>
      <c r="L200" s="135"/>
      <c r="M200" s="135"/>
      <c r="N200" s="32" t="s">
        <v>6372</v>
      </c>
      <c r="O200" s="135">
        <v>21882000</v>
      </c>
      <c r="P200" s="81" t="s">
        <v>6188</v>
      </c>
      <c r="Q200" s="135">
        <v>5908</v>
      </c>
      <c r="R200" s="136" t="s">
        <v>862</v>
      </c>
    </row>
    <row r="201" spans="1:18" ht="18" customHeight="1" x14ac:dyDescent="0.15">
      <c r="A201" s="30">
        <v>2</v>
      </c>
      <c r="B201" s="31" t="s">
        <v>6334</v>
      </c>
      <c r="C201" s="31">
        <v>4</v>
      </c>
      <c r="D201" s="31" t="s">
        <v>6371</v>
      </c>
      <c r="E201" s="31">
        <v>1</v>
      </c>
      <c r="F201" s="31" t="s">
        <v>6156</v>
      </c>
      <c r="G201" s="31">
        <v>19</v>
      </c>
      <c r="H201" s="31" t="s">
        <v>42</v>
      </c>
      <c r="I201" s="31">
        <v>61</v>
      </c>
      <c r="J201" s="31" t="s">
        <v>6336</v>
      </c>
      <c r="K201" s="135"/>
      <c r="L201" s="135"/>
      <c r="M201" s="135"/>
      <c r="N201" s="32"/>
      <c r="O201" s="135"/>
      <c r="P201" s="81" t="s">
        <v>6198</v>
      </c>
      <c r="Q201" s="135">
        <v>2735</v>
      </c>
      <c r="R201" s="136" t="s">
        <v>862</v>
      </c>
    </row>
    <row r="202" spans="1:18" ht="18" customHeight="1" x14ac:dyDescent="0.15">
      <c r="A202" s="30">
        <v>2</v>
      </c>
      <c r="B202" s="31" t="s">
        <v>6334</v>
      </c>
      <c r="C202" s="31">
        <v>4</v>
      </c>
      <c r="D202" s="31" t="s">
        <v>6371</v>
      </c>
      <c r="E202" s="31">
        <v>1</v>
      </c>
      <c r="F202" s="31" t="s">
        <v>6156</v>
      </c>
      <c r="G202" s="31">
        <v>19</v>
      </c>
      <c r="H202" s="31" t="s">
        <v>42</v>
      </c>
      <c r="I202" s="31">
        <v>61</v>
      </c>
      <c r="J202" s="31" t="s">
        <v>6336</v>
      </c>
      <c r="K202" s="135"/>
      <c r="L202" s="135"/>
      <c r="M202" s="135"/>
      <c r="N202" s="32"/>
      <c r="O202" s="135"/>
      <c r="P202" s="81" t="s">
        <v>6331</v>
      </c>
      <c r="Q202" s="135">
        <v>2735</v>
      </c>
      <c r="R202" s="136" t="s">
        <v>862</v>
      </c>
    </row>
    <row r="203" spans="1:18" ht="18" customHeight="1" x14ac:dyDescent="0.15">
      <c r="A203" s="30">
        <v>2</v>
      </c>
      <c r="B203" s="31" t="s">
        <v>6334</v>
      </c>
      <c r="C203" s="31">
        <v>4</v>
      </c>
      <c r="D203" s="31" t="s">
        <v>6371</v>
      </c>
      <c r="E203" s="31">
        <v>1</v>
      </c>
      <c r="F203" s="31" t="s">
        <v>6156</v>
      </c>
      <c r="G203" s="31">
        <v>19</v>
      </c>
      <c r="H203" s="31" t="s">
        <v>42</v>
      </c>
      <c r="I203" s="31">
        <v>61</v>
      </c>
      <c r="J203" s="31" t="s">
        <v>6336</v>
      </c>
      <c r="K203" s="135"/>
      <c r="L203" s="135"/>
      <c r="M203" s="135"/>
      <c r="N203" s="32"/>
      <c r="O203" s="135"/>
      <c r="P203" s="81" t="s">
        <v>6051</v>
      </c>
      <c r="Q203" s="135"/>
      <c r="R203" s="136" t="s">
        <v>862</v>
      </c>
    </row>
    <row r="204" spans="1:18" ht="18" customHeight="1" x14ac:dyDescent="0.15">
      <c r="A204" s="30">
        <v>2</v>
      </c>
      <c r="B204" s="31" t="s">
        <v>6334</v>
      </c>
      <c r="C204" s="31">
        <v>4</v>
      </c>
      <c r="D204" s="31" t="s">
        <v>6371</v>
      </c>
      <c r="E204" s="31">
        <v>1</v>
      </c>
      <c r="F204" s="31" t="s">
        <v>6156</v>
      </c>
      <c r="G204" s="31">
        <v>19</v>
      </c>
      <c r="H204" s="31" t="s">
        <v>42</v>
      </c>
      <c r="I204" s="31">
        <v>61</v>
      </c>
      <c r="J204" s="31" t="s">
        <v>6336</v>
      </c>
      <c r="K204" s="135"/>
      <c r="L204" s="135"/>
      <c r="M204" s="135"/>
      <c r="N204" s="32"/>
      <c r="O204" s="135"/>
      <c r="P204" s="81" t="s">
        <v>6339</v>
      </c>
      <c r="Q204" s="135">
        <v>44</v>
      </c>
      <c r="R204" s="136" t="s">
        <v>862</v>
      </c>
    </row>
    <row r="205" spans="1:18" ht="18" customHeight="1" x14ac:dyDescent="0.15">
      <c r="A205" s="30">
        <v>2</v>
      </c>
      <c r="B205" s="31" t="s">
        <v>6334</v>
      </c>
      <c r="C205" s="31">
        <v>4</v>
      </c>
      <c r="D205" s="31" t="s">
        <v>6371</v>
      </c>
      <c r="E205" s="31">
        <v>1</v>
      </c>
      <c r="F205" s="31" t="s">
        <v>6156</v>
      </c>
      <c r="G205" s="31">
        <v>19</v>
      </c>
      <c r="H205" s="31" t="s">
        <v>42</v>
      </c>
      <c r="I205" s="31">
        <v>61</v>
      </c>
      <c r="J205" s="31" t="s">
        <v>6336</v>
      </c>
      <c r="K205" s="135"/>
      <c r="L205" s="135"/>
      <c r="M205" s="135"/>
      <c r="N205" s="32"/>
      <c r="O205" s="135"/>
      <c r="P205" s="81" t="s">
        <v>6051</v>
      </c>
      <c r="Q205" s="135"/>
      <c r="R205" s="136" t="s">
        <v>862</v>
      </c>
    </row>
    <row r="206" spans="1:18" ht="18" customHeight="1" x14ac:dyDescent="0.15">
      <c r="A206" s="13">
        <v>2</v>
      </c>
      <c r="B206" s="14" t="s">
        <v>6331</v>
      </c>
      <c r="C206" s="19">
        <v>4</v>
      </c>
      <c r="D206" s="14" t="s">
        <v>6369</v>
      </c>
      <c r="E206" s="20">
        <v>2</v>
      </c>
      <c r="F206" s="21" t="s">
        <v>6373</v>
      </c>
      <c r="G206" s="20"/>
      <c r="H206" s="21"/>
      <c r="I206" s="20"/>
      <c r="J206" s="20"/>
      <c r="K206" s="22">
        <f>IF(C206="",SUMIFS($K207:$K$5739,$A207:$A$5739,A206,$E207:$E$5739,""),IF(E206="",SUMIFS($K207:$K$5739,$A207:$A$5739,A206,$C207:$C$5739,C206,$G207:$G$5739,""),IF(G206="",SUMIFS($K207:$K$5739,$A207:$A$5739,A206,$C207:$C$5739,C206,$E207:$E$5739,E206,$R207:$R$5739,R206),0)))</f>
        <v>9</v>
      </c>
      <c r="L206" s="22">
        <f>IF(C206="",SUMIFS($L207:$L$5739,$A207:$A$5739,A206,$E207:$E$5739,""),IF(E206="",SUMIFS($L207:$L$5739,$A207:$A$5739,A206,$C207:$C$5739,C206,$G207:$G$5739,""),IF(G206="",SUMIFS($L207:$L$5739,$A207:$A$5739,A206,$C207:$C$5739,C206,$E207:$E$5739,E206,$R207:$R$5739,R206),0)))</f>
        <v>8</v>
      </c>
      <c r="M206" s="22">
        <f t="shared" ref="M206" si="44">K206-L206</f>
        <v>1</v>
      </c>
      <c r="N206" s="77"/>
      <c r="O206" s="23"/>
      <c r="P206" s="60"/>
      <c r="Q206" s="22">
        <f>IF(C206="",SUMIFS($Q$3:$Q$5608,$A$3:$A$5608,A206,$C$3:$C$5608,"&gt;0",$E$3:$E$5608,""),IF(E206="",SUMIFS($Q$3:$Q$5608,$A$3:$A$5608,A206,$C$3:$C$5608,C206,$E$3:$E$5608,"&gt;0",$G$3:$G$5608,""),IF(G206="",SUMIFS($Q$3:$Q$5608,$A$3:$A$5608,A206,$C$3:$C$5608,C206,$E$3:$E$5608,E206,$G$3:$G$5608,"&gt;0",$R$3:$R$5608,R206))))</f>
        <v>7</v>
      </c>
      <c r="R206" s="110" t="s">
        <v>862</v>
      </c>
    </row>
    <row r="207" spans="1:18" ht="18" customHeight="1" x14ac:dyDescent="0.15">
      <c r="A207" s="30">
        <v>2</v>
      </c>
      <c r="B207" s="31" t="s">
        <v>6334</v>
      </c>
      <c r="C207" s="31">
        <v>4</v>
      </c>
      <c r="D207" s="31" t="s">
        <v>6371</v>
      </c>
      <c r="E207" s="31">
        <v>2</v>
      </c>
      <c r="F207" s="31" t="s">
        <v>6157</v>
      </c>
      <c r="G207" s="32">
        <v>19</v>
      </c>
      <c r="H207" s="32" t="s">
        <v>42</v>
      </c>
      <c r="I207" s="32"/>
      <c r="J207" s="32"/>
      <c r="K207" s="135"/>
      <c r="L207" s="135"/>
      <c r="M207" s="135"/>
      <c r="N207" s="32"/>
      <c r="O207" s="135"/>
      <c r="P207" s="81" t="s">
        <v>6141</v>
      </c>
      <c r="Q207" s="135">
        <v>2</v>
      </c>
      <c r="R207" s="136" t="s">
        <v>862</v>
      </c>
    </row>
    <row r="208" spans="1:18" ht="18" customHeight="1" x14ac:dyDescent="0.15">
      <c r="A208" s="30">
        <v>2</v>
      </c>
      <c r="B208" s="31" t="s">
        <v>6334</v>
      </c>
      <c r="C208" s="31">
        <v>4</v>
      </c>
      <c r="D208" s="31" t="s">
        <v>6371</v>
      </c>
      <c r="E208" s="31">
        <v>2</v>
      </c>
      <c r="F208" s="31" t="s">
        <v>6157</v>
      </c>
      <c r="G208" s="31">
        <v>19</v>
      </c>
      <c r="H208" s="31" t="s">
        <v>42</v>
      </c>
      <c r="I208" s="32">
        <v>61</v>
      </c>
      <c r="J208" s="32" t="s">
        <v>6336</v>
      </c>
      <c r="K208" s="135">
        <v>9</v>
      </c>
      <c r="L208" s="135">
        <v>8</v>
      </c>
      <c r="M208" s="135">
        <f t="shared" ref="M208" si="45">K208-L208</f>
        <v>1</v>
      </c>
      <c r="N208" s="32" t="s">
        <v>6157</v>
      </c>
      <c r="O208" s="135">
        <v>0</v>
      </c>
      <c r="P208" s="81" t="s">
        <v>6164</v>
      </c>
      <c r="Q208" s="135">
        <v>1</v>
      </c>
      <c r="R208" s="136" t="s">
        <v>862</v>
      </c>
    </row>
    <row r="209" spans="1:18" ht="18" customHeight="1" x14ac:dyDescent="0.15">
      <c r="A209" s="30">
        <v>2</v>
      </c>
      <c r="B209" s="31" t="s">
        <v>6334</v>
      </c>
      <c r="C209" s="31">
        <v>4</v>
      </c>
      <c r="D209" s="31" t="s">
        <v>6371</v>
      </c>
      <c r="E209" s="31">
        <v>2</v>
      </c>
      <c r="F209" s="31" t="s">
        <v>6157</v>
      </c>
      <c r="G209" s="31">
        <v>19</v>
      </c>
      <c r="H209" s="31" t="s">
        <v>42</v>
      </c>
      <c r="I209" s="31">
        <v>61</v>
      </c>
      <c r="J209" s="31" t="s">
        <v>6336</v>
      </c>
      <c r="K209" s="135"/>
      <c r="L209" s="135"/>
      <c r="M209" s="135"/>
      <c r="N209" s="32" t="s">
        <v>6374</v>
      </c>
      <c r="O209" s="135">
        <v>8320</v>
      </c>
      <c r="P209" s="81" t="s">
        <v>6188</v>
      </c>
      <c r="Q209" s="135">
        <v>2</v>
      </c>
      <c r="R209" s="136" t="s">
        <v>862</v>
      </c>
    </row>
    <row r="210" spans="1:18" ht="18" customHeight="1" x14ac:dyDescent="0.15">
      <c r="A210" s="30">
        <v>2</v>
      </c>
      <c r="B210" s="31" t="s">
        <v>6334</v>
      </c>
      <c r="C210" s="31">
        <v>4</v>
      </c>
      <c r="D210" s="31" t="s">
        <v>6371</v>
      </c>
      <c r="E210" s="31">
        <v>2</v>
      </c>
      <c r="F210" s="31" t="s">
        <v>6157</v>
      </c>
      <c r="G210" s="31">
        <v>19</v>
      </c>
      <c r="H210" s="31" t="s">
        <v>42</v>
      </c>
      <c r="I210" s="31">
        <v>61</v>
      </c>
      <c r="J210" s="31" t="s">
        <v>6336</v>
      </c>
      <c r="K210" s="135"/>
      <c r="L210" s="135"/>
      <c r="M210" s="135"/>
      <c r="N210" s="32"/>
      <c r="O210" s="135"/>
      <c r="P210" s="81" t="s">
        <v>6198</v>
      </c>
      <c r="Q210" s="135">
        <v>1</v>
      </c>
      <c r="R210" s="136" t="s">
        <v>862</v>
      </c>
    </row>
    <row r="211" spans="1:18" ht="18" customHeight="1" x14ac:dyDescent="0.15">
      <c r="A211" s="30">
        <v>2</v>
      </c>
      <c r="B211" s="31" t="s">
        <v>6334</v>
      </c>
      <c r="C211" s="31">
        <v>4</v>
      </c>
      <c r="D211" s="31" t="s">
        <v>6371</v>
      </c>
      <c r="E211" s="31">
        <v>2</v>
      </c>
      <c r="F211" s="31" t="s">
        <v>6157</v>
      </c>
      <c r="G211" s="31">
        <v>19</v>
      </c>
      <c r="H211" s="31" t="s">
        <v>42</v>
      </c>
      <c r="I211" s="31">
        <v>61</v>
      </c>
      <c r="J211" s="31" t="s">
        <v>6336</v>
      </c>
      <c r="K211" s="135"/>
      <c r="L211" s="135"/>
      <c r="M211" s="135"/>
      <c r="N211" s="32"/>
      <c r="O211" s="135"/>
      <c r="P211" s="81" t="s">
        <v>6331</v>
      </c>
      <c r="Q211" s="135">
        <v>1</v>
      </c>
      <c r="R211" s="136" t="s">
        <v>862</v>
      </c>
    </row>
    <row r="212" spans="1:18" ht="18" customHeight="1" x14ac:dyDescent="0.15">
      <c r="A212" s="30">
        <v>2</v>
      </c>
      <c r="B212" s="31" t="s">
        <v>6334</v>
      </c>
      <c r="C212" s="31">
        <v>4</v>
      </c>
      <c r="D212" s="31" t="s">
        <v>6371</v>
      </c>
      <c r="E212" s="31">
        <v>2</v>
      </c>
      <c r="F212" s="31" t="s">
        <v>6157</v>
      </c>
      <c r="G212" s="31">
        <v>19</v>
      </c>
      <c r="H212" s="31" t="s">
        <v>42</v>
      </c>
      <c r="I212" s="31">
        <v>61</v>
      </c>
      <c r="J212" s="31" t="s">
        <v>6336</v>
      </c>
      <c r="K212" s="135"/>
      <c r="L212" s="135"/>
      <c r="M212" s="135"/>
      <c r="N212" s="32"/>
      <c r="O212" s="135"/>
      <c r="P212" s="81" t="s">
        <v>6051</v>
      </c>
      <c r="Q212" s="135"/>
      <c r="R212" s="136" t="s">
        <v>862</v>
      </c>
    </row>
    <row r="213" spans="1:18" ht="18" customHeight="1" x14ac:dyDescent="0.15">
      <c r="A213" s="13">
        <v>2</v>
      </c>
      <c r="B213" s="14" t="s">
        <v>6331</v>
      </c>
      <c r="C213" s="15">
        <v>5</v>
      </c>
      <c r="D213" s="15" t="s">
        <v>6375</v>
      </c>
      <c r="E213" s="16"/>
      <c r="F213" s="15"/>
      <c r="G213" s="16"/>
      <c r="H213" s="15"/>
      <c r="I213" s="16"/>
      <c r="J213" s="16"/>
      <c r="K213" s="17">
        <f>IF(C213="",SUMIFS($K214:$K$5739,$A214:$A$5739,A213,$E214:$E$5739,""),IF(E213="",SUMIFS($K214:$K$5739,$A214:$A$5739,A213,$C214:$C$5739,C213,$G214:$G$5739,""),IF(G213="",SUMIFS($K214:$K$5739,$A214:$A$5739,A213,$C214:$C$5739,C213,$E214:$E$5739,E213,$R214:$R$5739,R213),0)))</f>
        <v>1772</v>
      </c>
      <c r="L213" s="17">
        <f>IF(C213="",SUMIFS($L214:$L$5739,$A214:$A$5739,A213,$E214:$E$5739,""),IF(E213="",SUMIFS($L214:$L$5739,$A214:$A$5739,A213,$C214:$C$5739,C213,$G214:$G$5739,""),IF(G213="",SUMIFS($L214:$L$5739,$A214:$A$5739,A213,$C214:$C$5739,C213,$E214:$E$5739,E213,$R214:$R$5739,R213),0)))</f>
        <v>2575</v>
      </c>
      <c r="M213" s="17">
        <f t="shared" ref="M213:M214" si="46">K213-L213</f>
        <v>-803</v>
      </c>
      <c r="N213" s="58"/>
      <c r="O213" s="72"/>
      <c r="P213" s="18"/>
      <c r="Q213" s="17">
        <f>IF(C213="",SUMIFS($Q$3:$Q$5608,$A$3:$A$5608,A213,$C$3:$C$5608,"&gt;0",$E$3:$E$5608,""),IF(E213="",SUMIFS($Q$3:$Q$5608,$A$3:$A$5608,A213,$C$3:$C$5608,C213,$E$3:$E$5608,"&gt;0",$G$3:$G$5608,""),IF(G213="",SUMIFS($Q$3:$Q$5608,$A$3:$A$5608,A213,$C$3:$C$5608,C213,$E$3:$E$5608,E213,$G$3:$G$5608,"&gt;0",$R$3:$R$5608,R213))))</f>
        <v>1384</v>
      </c>
      <c r="R213" s="108"/>
    </row>
    <row r="214" spans="1:18" ht="18" customHeight="1" x14ac:dyDescent="0.15">
      <c r="A214" s="13">
        <v>2</v>
      </c>
      <c r="B214" s="14" t="s">
        <v>6331</v>
      </c>
      <c r="C214" s="19">
        <v>5</v>
      </c>
      <c r="D214" s="14" t="s">
        <v>6375</v>
      </c>
      <c r="E214" s="20">
        <v>1</v>
      </c>
      <c r="F214" s="21" t="s">
        <v>6376</v>
      </c>
      <c r="G214" s="20"/>
      <c r="H214" s="21"/>
      <c r="I214" s="20"/>
      <c r="J214" s="20"/>
      <c r="K214" s="22">
        <f>IF(C214="",SUMIFS($K215:$K$5739,$A215:$A$5739,A214,$E215:$E$5739,""),IF(E214="",SUMIFS($K215:$K$5739,$A215:$A$5739,A214,$C215:$C$5739,C214,$G215:$G$5739,""),IF(G214="",SUMIFS($K215:$K$5739,$A215:$A$5739,A214,$C215:$C$5739,C214,$E215:$E$5739,E214,$R215:$R$5739,R214),0)))</f>
        <v>1772</v>
      </c>
      <c r="L214" s="22">
        <f>IF(C214="",SUMIFS($L215:$L$5739,$A215:$A$5739,A214,$E215:$E$5739,""),IF(E214="",SUMIFS($L215:$L$5739,$A215:$A$5739,A214,$C215:$C$5739,C214,$G215:$G$5739,""),IF(G214="",SUMIFS($L215:$L$5739,$A215:$A$5739,A214,$C215:$C$5739,C214,$E215:$E$5739,E214,$R215:$R$5739,R214),0)))</f>
        <v>2575</v>
      </c>
      <c r="M214" s="22">
        <f t="shared" si="46"/>
        <v>-803</v>
      </c>
      <c r="N214" s="77"/>
      <c r="O214" s="23"/>
      <c r="P214" s="60"/>
      <c r="Q214" s="22">
        <f>IF(C214="",SUMIFS($Q$3:$Q$5608,$A$3:$A$5608,A214,$C$3:$C$5608,"&gt;0",$E$3:$E$5608,""),IF(E214="",SUMIFS($Q$3:$Q$5608,$A$3:$A$5608,A214,$C$3:$C$5608,C214,$E$3:$E$5608,"&gt;0",$G$3:$G$5608,""),IF(G214="",SUMIFS($Q$3:$Q$5608,$A$3:$A$5608,A214,$C$3:$C$5608,C214,$E$3:$E$5608,E214,$G$3:$G$5608,"&gt;0",$R$3:$R$5608,R214))))</f>
        <v>1384</v>
      </c>
      <c r="R214" s="110" t="s">
        <v>862</v>
      </c>
    </row>
    <row r="215" spans="1:18" ht="18" customHeight="1" x14ac:dyDescent="0.15">
      <c r="A215" s="30">
        <v>2</v>
      </c>
      <c r="B215" s="31" t="s">
        <v>6334</v>
      </c>
      <c r="C215" s="31">
        <v>5</v>
      </c>
      <c r="D215" s="31" t="s">
        <v>6377</v>
      </c>
      <c r="E215" s="31">
        <v>1</v>
      </c>
      <c r="F215" s="31" t="s">
        <v>6378</v>
      </c>
      <c r="G215" s="32">
        <v>19</v>
      </c>
      <c r="H215" s="32" t="s">
        <v>42</v>
      </c>
      <c r="I215" s="32"/>
      <c r="J215" s="32"/>
      <c r="K215" s="135"/>
      <c r="L215" s="135"/>
      <c r="M215" s="135"/>
      <c r="N215" s="32"/>
      <c r="O215" s="135"/>
      <c r="P215" s="81" t="s">
        <v>6141</v>
      </c>
      <c r="Q215" s="135">
        <v>354</v>
      </c>
      <c r="R215" s="136" t="s">
        <v>862</v>
      </c>
    </row>
    <row r="216" spans="1:18" ht="18" customHeight="1" x14ac:dyDescent="0.15">
      <c r="A216" s="30">
        <v>2</v>
      </c>
      <c r="B216" s="31" t="s">
        <v>6334</v>
      </c>
      <c r="C216" s="31">
        <v>5</v>
      </c>
      <c r="D216" s="31" t="s">
        <v>6377</v>
      </c>
      <c r="E216" s="31">
        <v>1</v>
      </c>
      <c r="F216" s="31" t="s">
        <v>6378</v>
      </c>
      <c r="G216" s="31">
        <v>19</v>
      </c>
      <c r="H216" s="31" t="s">
        <v>42</v>
      </c>
      <c r="I216" s="32">
        <v>61</v>
      </c>
      <c r="J216" s="32" t="s">
        <v>6336</v>
      </c>
      <c r="K216" s="135">
        <v>1772</v>
      </c>
      <c r="L216" s="135">
        <v>2575</v>
      </c>
      <c r="M216" s="135">
        <f t="shared" ref="M216" si="47">K216-L216</f>
        <v>-803</v>
      </c>
      <c r="N216" s="32" t="s">
        <v>6378</v>
      </c>
      <c r="O216" s="135">
        <v>0</v>
      </c>
      <c r="P216" s="81" t="s">
        <v>6164</v>
      </c>
      <c r="Q216" s="135">
        <v>104</v>
      </c>
      <c r="R216" s="136" t="s">
        <v>862</v>
      </c>
    </row>
    <row r="217" spans="1:18" ht="18" customHeight="1" x14ac:dyDescent="0.15">
      <c r="A217" s="30">
        <v>2</v>
      </c>
      <c r="B217" s="31" t="s">
        <v>6334</v>
      </c>
      <c r="C217" s="31">
        <v>5</v>
      </c>
      <c r="D217" s="31" t="s">
        <v>6377</v>
      </c>
      <c r="E217" s="31">
        <v>1</v>
      </c>
      <c r="F217" s="31" t="s">
        <v>6378</v>
      </c>
      <c r="G217" s="31">
        <v>19</v>
      </c>
      <c r="H217" s="31" t="s">
        <v>42</v>
      </c>
      <c r="I217" s="31">
        <v>61</v>
      </c>
      <c r="J217" s="31" t="s">
        <v>6336</v>
      </c>
      <c r="K217" s="135"/>
      <c r="L217" s="135"/>
      <c r="M217" s="135"/>
      <c r="N217" s="32" t="s">
        <v>6379</v>
      </c>
      <c r="O217" s="135">
        <v>1771400</v>
      </c>
      <c r="P217" s="81" t="s">
        <v>6188</v>
      </c>
      <c r="Q217" s="135">
        <v>478</v>
      </c>
      <c r="R217" s="136" t="s">
        <v>862</v>
      </c>
    </row>
    <row r="218" spans="1:18" ht="18" customHeight="1" x14ac:dyDescent="0.15">
      <c r="A218" s="30">
        <v>2</v>
      </c>
      <c r="B218" s="31" t="s">
        <v>6334</v>
      </c>
      <c r="C218" s="31">
        <v>5</v>
      </c>
      <c r="D218" s="31" t="s">
        <v>6377</v>
      </c>
      <c r="E218" s="31">
        <v>1</v>
      </c>
      <c r="F218" s="31" t="s">
        <v>6378</v>
      </c>
      <c r="G218" s="31">
        <v>19</v>
      </c>
      <c r="H218" s="31" t="s">
        <v>42</v>
      </c>
      <c r="I218" s="31">
        <v>61</v>
      </c>
      <c r="J218" s="31" t="s">
        <v>6336</v>
      </c>
      <c r="K218" s="135"/>
      <c r="L218" s="135"/>
      <c r="M218" s="135"/>
      <c r="N218" s="32"/>
      <c r="O218" s="135"/>
      <c r="P218" s="81" t="s">
        <v>6198</v>
      </c>
      <c r="Q218" s="135">
        <v>222</v>
      </c>
      <c r="R218" s="136" t="s">
        <v>862</v>
      </c>
    </row>
    <row r="219" spans="1:18" ht="18" customHeight="1" x14ac:dyDescent="0.15">
      <c r="A219" s="30">
        <v>2</v>
      </c>
      <c r="B219" s="31" t="s">
        <v>6334</v>
      </c>
      <c r="C219" s="31">
        <v>5</v>
      </c>
      <c r="D219" s="31" t="s">
        <v>6377</v>
      </c>
      <c r="E219" s="31">
        <v>1</v>
      </c>
      <c r="F219" s="31" t="s">
        <v>6378</v>
      </c>
      <c r="G219" s="31">
        <v>19</v>
      </c>
      <c r="H219" s="31" t="s">
        <v>42</v>
      </c>
      <c r="I219" s="31">
        <v>61</v>
      </c>
      <c r="J219" s="31" t="s">
        <v>6336</v>
      </c>
      <c r="K219" s="135"/>
      <c r="L219" s="135"/>
      <c r="M219" s="135"/>
      <c r="N219" s="32"/>
      <c r="O219" s="135"/>
      <c r="P219" s="81" t="s">
        <v>6331</v>
      </c>
      <c r="Q219" s="135">
        <v>222</v>
      </c>
      <c r="R219" s="136" t="s">
        <v>862</v>
      </c>
    </row>
    <row r="220" spans="1:18" ht="18" customHeight="1" x14ac:dyDescent="0.15">
      <c r="A220" s="30">
        <v>2</v>
      </c>
      <c r="B220" s="31" t="s">
        <v>6334</v>
      </c>
      <c r="C220" s="31">
        <v>5</v>
      </c>
      <c r="D220" s="31" t="s">
        <v>6377</v>
      </c>
      <c r="E220" s="31">
        <v>1</v>
      </c>
      <c r="F220" s="31" t="s">
        <v>6378</v>
      </c>
      <c r="G220" s="31">
        <v>19</v>
      </c>
      <c r="H220" s="31" t="s">
        <v>42</v>
      </c>
      <c r="I220" s="31">
        <v>61</v>
      </c>
      <c r="J220" s="31" t="s">
        <v>6336</v>
      </c>
      <c r="K220" s="135"/>
      <c r="L220" s="135"/>
      <c r="M220" s="135"/>
      <c r="N220" s="32"/>
      <c r="O220" s="135"/>
      <c r="P220" s="81" t="s">
        <v>6051</v>
      </c>
      <c r="Q220" s="135"/>
      <c r="R220" s="136" t="s">
        <v>862</v>
      </c>
    </row>
    <row r="221" spans="1:18" ht="18" customHeight="1" x14ac:dyDescent="0.15">
      <c r="A221" s="30">
        <v>2</v>
      </c>
      <c r="B221" s="31" t="s">
        <v>6334</v>
      </c>
      <c r="C221" s="31">
        <v>5</v>
      </c>
      <c r="D221" s="31" t="s">
        <v>6377</v>
      </c>
      <c r="E221" s="31">
        <v>1</v>
      </c>
      <c r="F221" s="31" t="s">
        <v>6378</v>
      </c>
      <c r="G221" s="31">
        <v>19</v>
      </c>
      <c r="H221" s="31" t="s">
        <v>42</v>
      </c>
      <c r="I221" s="31">
        <v>61</v>
      </c>
      <c r="J221" s="31" t="s">
        <v>6336</v>
      </c>
      <c r="K221" s="135"/>
      <c r="L221" s="135"/>
      <c r="M221" s="135"/>
      <c r="N221" s="32"/>
      <c r="O221" s="135"/>
      <c r="P221" s="81" t="s">
        <v>6339</v>
      </c>
      <c r="Q221" s="135">
        <v>4</v>
      </c>
      <c r="R221" s="136" t="s">
        <v>862</v>
      </c>
    </row>
    <row r="222" spans="1:18" ht="18" customHeight="1" x14ac:dyDescent="0.15">
      <c r="A222" s="30">
        <v>2</v>
      </c>
      <c r="B222" s="31" t="s">
        <v>6334</v>
      </c>
      <c r="C222" s="31">
        <v>5</v>
      </c>
      <c r="D222" s="31" t="s">
        <v>6377</v>
      </c>
      <c r="E222" s="31">
        <v>1</v>
      </c>
      <c r="F222" s="31" t="s">
        <v>6378</v>
      </c>
      <c r="G222" s="31">
        <v>19</v>
      </c>
      <c r="H222" s="31" t="s">
        <v>42</v>
      </c>
      <c r="I222" s="31">
        <v>61</v>
      </c>
      <c r="J222" s="31" t="s">
        <v>6336</v>
      </c>
      <c r="K222" s="135"/>
      <c r="L222" s="135"/>
      <c r="M222" s="135"/>
      <c r="N222" s="32"/>
      <c r="O222" s="135"/>
      <c r="P222" s="81" t="s">
        <v>6051</v>
      </c>
      <c r="Q222" s="135"/>
      <c r="R222" s="136" t="s">
        <v>862</v>
      </c>
    </row>
    <row r="223" spans="1:18" ht="18" customHeight="1" x14ac:dyDescent="0.15">
      <c r="A223" s="13">
        <v>2</v>
      </c>
      <c r="B223" s="14" t="s">
        <v>6331</v>
      </c>
      <c r="C223" s="15">
        <v>6</v>
      </c>
      <c r="D223" s="15" t="s">
        <v>6380</v>
      </c>
      <c r="E223" s="16"/>
      <c r="F223" s="15"/>
      <c r="G223" s="16"/>
      <c r="H223" s="15"/>
      <c r="I223" s="16"/>
      <c r="J223" s="16"/>
      <c r="K223" s="17">
        <f>IF(C223="",SUMIFS($K224:$K$5739,$A224:$A$5739,A223,$E224:$E$5739,""),IF(E223="",SUMIFS($K224:$K$5739,$A224:$A$5739,A223,$C224:$C$5739,C223,$G224:$G$5739,""),IF(G223="",SUMIFS($K224:$K$5739,$A224:$A$5739,A223,$C224:$C$5739,C223,$E224:$E$5739,E223,$R224:$R$5739,R223),0)))</f>
        <v>55226</v>
      </c>
      <c r="L223" s="17">
        <f>IF(C223="",SUMIFS($L224:$L$5739,$A224:$A$5739,A223,$E224:$E$5739,""),IF(E223="",SUMIFS($L224:$L$5739,$A224:$A$5739,A223,$C224:$C$5739,C223,$G224:$G$5739,""),IF(G223="",SUMIFS($L224:$L$5739,$A224:$A$5739,A223,$C224:$C$5739,C223,$E224:$E$5739,E223,$R224:$R$5739,R223),0)))</f>
        <v>52530</v>
      </c>
      <c r="M223" s="17">
        <f t="shared" ref="M223:M224" si="48">K223-L223</f>
        <v>2696</v>
      </c>
      <c r="N223" s="58"/>
      <c r="O223" s="72"/>
      <c r="P223" s="18"/>
      <c r="Q223" s="17">
        <f>IF(C223="",SUMIFS($Q$3:$Q$5608,$A$3:$A$5608,A223,$C$3:$C$5608,"&gt;0",$E$3:$E$5608,""),IF(E223="",SUMIFS($Q$3:$Q$5608,$A$3:$A$5608,A223,$C$3:$C$5608,C223,$E$3:$E$5608,"&gt;0",$G$3:$G$5608,""),IF(G223="",SUMIFS($Q$3:$Q$5608,$A$3:$A$5608,A223,$C$3:$C$5608,C223,$E$3:$E$5608,E223,$G$3:$G$5608,"&gt;0",$R$3:$R$5608,R223))))</f>
        <v>43103</v>
      </c>
      <c r="R223" s="108"/>
    </row>
    <row r="224" spans="1:18" ht="18" customHeight="1" x14ac:dyDescent="0.15">
      <c r="A224" s="13">
        <v>2</v>
      </c>
      <c r="B224" s="14" t="s">
        <v>6331</v>
      </c>
      <c r="C224" s="19">
        <v>6</v>
      </c>
      <c r="D224" s="14" t="s">
        <v>6380</v>
      </c>
      <c r="E224" s="20">
        <v>1</v>
      </c>
      <c r="F224" s="21" t="s">
        <v>6380</v>
      </c>
      <c r="G224" s="20"/>
      <c r="H224" s="21"/>
      <c r="I224" s="20"/>
      <c r="J224" s="20"/>
      <c r="K224" s="22">
        <f>IF(C224="",SUMIFS($K225:$K$5739,$A225:$A$5739,A224,$E225:$E$5739,""),IF(E224="",SUMIFS($K225:$K$5739,$A225:$A$5739,A224,$C225:$C$5739,C224,$G225:$G$5739,""),IF(G224="",SUMIFS($K225:$K$5739,$A225:$A$5739,A224,$C225:$C$5739,C224,$E225:$E$5739,E224,$R225:$R$5739,R224),0)))</f>
        <v>55226</v>
      </c>
      <c r="L224" s="22">
        <f>IF(C224="",SUMIFS($L225:$L$5739,$A225:$A$5739,A224,$E225:$E$5739,""),IF(E224="",SUMIFS($L225:$L$5739,$A225:$A$5739,A224,$C225:$C$5739,C224,$G225:$G$5739,""),IF(G224="",SUMIFS($L225:$L$5739,$A225:$A$5739,A224,$C225:$C$5739,C224,$E225:$E$5739,E224,$R225:$R$5739,R224),0)))</f>
        <v>52530</v>
      </c>
      <c r="M224" s="22">
        <f t="shared" si="48"/>
        <v>2696</v>
      </c>
      <c r="N224" s="77"/>
      <c r="O224" s="23"/>
      <c r="P224" s="60"/>
      <c r="Q224" s="22">
        <f>IF(C224="",SUMIFS($Q$3:$Q$5608,$A$3:$A$5608,A224,$C$3:$C$5608,"&gt;0",$E$3:$E$5608,""),IF(E224="",SUMIFS($Q$3:$Q$5608,$A$3:$A$5608,A224,$C$3:$C$5608,C224,$E$3:$E$5608,"&gt;0",$G$3:$G$5608,""),IF(G224="",SUMIFS($Q$3:$Q$5608,$A$3:$A$5608,A224,$C$3:$C$5608,C224,$E$3:$E$5608,E224,$G$3:$G$5608,"&gt;0",$R$3:$R$5608,R224))))</f>
        <v>43103</v>
      </c>
      <c r="R224" s="110" t="s">
        <v>862</v>
      </c>
    </row>
    <row r="225" spans="1:18" ht="18" customHeight="1" x14ac:dyDescent="0.15">
      <c r="A225" s="30">
        <v>2</v>
      </c>
      <c r="B225" s="31" t="s">
        <v>6334</v>
      </c>
      <c r="C225" s="31">
        <v>6</v>
      </c>
      <c r="D225" s="31" t="s">
        <v>6381</v>
      </c>
      <c r="E225" s="31">
        <v>1</v>
      </c>
      <c r="F225" s="31" t="s">
        <v>6381</v>
      </c>
      <c r="G225" s="32">
        <v>19</v>
      </c>
      <c r="H225" s="32" t="s">
        <v>42</v>
      </c>
      <c r="I225" s="32"/>
      <c r="J225" s="32"/>
      <c r="K225" s="135"/>
      <c r="L225" s="135"/>
      <c r="M225" s="135"/>
      <c r="N225" s="32"/>
      <c r="O225" s="135"/>
      <c r="P225" s="81" t="s">
        <v>6141</v>
      </c>
      <c r="Q225" s="135">
        <v>9037</v>
      </c>
      <c r="R225" s="136" t="s">
        <v>862</v>
      </c>
    </row>
    <row r="226" spans="1:18" ht="18" customHeight="1" x14ac:dyDescent="0.15">
      <c r="A226" s="30">
        <v>2</v>
      </c>
      <c r="B226" s="31" t="s">
        <v>6334</v>
      </c>
      <c r="C226" s="31">
        <v>6</v>
      </c>
      <c r="D226" s="31" t="s">
        <v>6381</v>
      </c>
      <c r="E226" s="31">
        <v>1</v>
      </c>
      <c r="F226" s="31" t="s">
        <v>6381</v>
      </c>
      <c r="G226" s="31">
        <v>19</v>
      </c>
      <c r="H226" s="31" t="s">
        <v>42</v>
      </c>
      <c r="I226" s="32">
        <v>61</v>
      </c>
      <c r="J226" s="32" t="s">
        <v>6336</v>
      </c>
      <c r="K226" s="135">
        <v>55226</v>
      </c>
      <c r="L226" s="135">
        <v>52530</v>
      </c>
      <c r="M226" s="135">
        <f t="shared" ref="M226" si="49">K226-L226</f>
        <v>2696</v>
      </c>
      <c r="N226" s="32" t="s">
        <v>6382</v>
      </c>
      <c r="O226" s="135">
        <v>0</v>
      </c>
      <c r="P226" s="81" t="s">
        <v>6164</v>
      </c>
      <c r="Q226" s="135">
        <v>3231</v>
      </c>
      <c r="R226" s="136" t="s">
        <v>862</v>
      </c>
    </row>
    <row r="227" spans="1:18" ht="18" customHeight="1" x14ac:dyDescent="0.15">
      <c r="A227" s="30">
        <v>2</v>
      </c>
      <c r="B227" s="31" t="s">
        <v>6334</v>
      </c>
      <c r="C227" s="31">
        <v>6</v>
      </c>
      <c r="D227" s="31" t="s">
        <v>6381</v>
      </c>
      <c r="E227" s="31">
        <v>1</v>
      </c>
      <c r="F227" s="31" t="s">
        <v>6381</v>
      </c>
      <c r="G227" s="31">
        <v>19</v>
      </c>
      <c r="H227" s="31" t="s">
        <v>42</v>
      </c>
      <c r="I227" s="31">
        <v>61</v>
      </c>
      <c r="J227" s="31" t="s">
        <v>6336</v>
      </c>
      <c r="K227" s="135"/>
      <c r="L227" s="135"/>
      <c r="M227" s="135"/>
      <c r="N227" s="32" t="s">
        <v>6383</v>
      </c>
      <c r="O227" s="135">
        <v>55226000</v>
      </c>
      <c r="P227" s="81" t="s">
        <v>6188</v>
      </c>
      <c r="Q227" s="135">
        <v>14911</v>
      </c>
      <c r="R227" s="136" t="s">
        <v>862</v>
      </c>
    </row>
    <row r="228" spans="1:18" ht="18" customHeight="1" x14ac:dyDescent="0.15">
      <c r="A228" s="30">
        <v>2</v>
      </c>
      <c r="B228" s="31" t="s">
        <v>6334</v>
      </c>
      <c r="C228" s="31">
        <v>6</v>
      </c>
      <c r="D228" s="31" t="s">
        <v>6381</v>
      </c>
      <c r="E228" s="31">
        <v>1</v>
      </c>
      <c r="F228" s="31" t="s">
        <v>6381</v>
      </c>
      <c r="G228" s="31">
        <v>19</v>
      </c>
      <c r="H228" s="31" t="s">
        <v>42</v>
      </c>
      <c r="I228" s="31">
        <v>61</v>
      </c>
      <c r="J228" s="31" t="s">
        <v>6336</v>
      </c>
      <c r="K228" s="135"/>
      <c r="L228" s="135"/>
      <c r="M228" s="135"/>
      <c r="N228" s="32"/>
      <c r="O228" s="135"/>
      <c r="P228" s="81" t="s">
        <v>6198</v>
      </c>
      <c r="Q228" s="135">
        <v>8911</v>
      </c>
      <c r="R228" s="136" t="s">
        <v>862</v>
      </c>
    </row>
    <row r="229" spans="1:18" ht="18" customHeight="1" x14ac:dyDescent="0.15">
      <c r="A229" s="30">
        <v>2</v>
      </c>
      <c r="B229" s="31" t="s">
        <v>6334</v>
      </c>
      <c r="C229" s="31">
        <v>6</v>
      </c>
      <c r="D229" s="31" t="s">
        <v>6381</v>
      </c>
      <c r="E229" s="31">
        <v>1</v>
      </c>
      <c r="F229" s="31" t="s">
        <v>6381</v>
      </c>
      <c r="G229" s="31">
        <v>19</v>
      </c>
      <c r="H229" s="31" t="s">
        <v>42</v>
      </c>
      <c r="I229" s="31">
        <v>61</v>
      </c>
      <c r="J229" s="31" t="s">
        <v>6336</v>
      </c>
      <c r="K229" s="135"/>
      <c r="L229" s="135"/>
      <c r="M229" s="135"/>
      <c r="N229" s="32"/>
      <c r="O229" s="135"/>
      <c r="P229" s="81" t="s">
        <v>6331</v>
      </c>
      <c r="Q229" s="135">
        <v>6903</v>
      </c>
      <c r="R229" s="136" t="s">
        <v>862</v>
      </c>
    </row>
    <row r="230" spans="1:18" ht="18" customHeight="1" x14ac:dyDescent="0.15">
      <c r="A230" s="30">
        <v>2</v>
      </c>
      <c r="B230" s="31" t="s">
        <v>6334</v>
      </c>
      <c r="C230" s="31">
        <v>6</v>
      </c>
      <c r="D230" s="31" t="s">
        <v>6381</v>
      </c>
      <c r="E230" s="31">
        <v>1</v>
      </c>
      <c r="F230" s="31" t="s">
        <v>6381</v>
      </c>
      <c r="G230" s="31">
        <v>19</v>
      </c>
      <c r="H230" s="31" t="s">
        <v>42</v>
      </c>
      <c r="I230" s="31">
        <v>61</v>
      </c>
      <c r="J230" s="31" t="s">
        <v>6336</v>
      </c>
      <c r="K230" s="135"/>
      <c r="L230" s="135"/>
      <c r="M230" s="135"/>
      <c r="N230" s="32"/>
      <c r="O230" s="135"/>
      <c r="P230" s="81" t="s">
        <v>6051</v>
      </c>
      <c r="Q230" s="135"/>
      <c r="R230" s="136" t="s">
        <v>862</v>
      </c>
    </row>
    <row r="231" spans="1:18" ht="18" customHeight="1" x14ac:dyDescent="0.15">
      <c r="A231" s="30">
        <v>2</v>
      </c>
      <c r="B231" s="31" t="s">
        <v>6334</v>
      </c>
      <c r="C231" s="31">
        <v>6</v>
      </c>
      <c r="D231" s="31" t="s">
        <v>6381</v>
      </c>
      <c r="E231" s="31">
        <v>1</v>
      </c>
      <c r="F231" s="31" t="s">
        <v>6381</v>
      </c>
      <c r="G231" s="31">
        <v>19</v>
      </c>
      <c r="H231" s="31" t="s">
        <v>42</v>
      </c>
      <c r="I231" s="31">
        <v>61</v>
      </c>
      <c r="J231" s="31" t="s">
        <v>6336</v>
      </c>
      <c r="K231" s="135"/>
      <c r="L231" s="135"/>
      <c r="M231" s="135"/>
      <c r="N231" s="32"/>
      <c r="O231" s="135"/>
      <c r="P231" s="81" t="s">
        <v>6339</v>
      </c>
      <c r="Q231" s="135">
        <v>110</v>
      </c>
      <c r="R231" s="136" t="s">
        <v>862</v>
      </c>
    </row>
    <row r="232" spans="1:18" ht="18" customHeight="1" x14ac:dyDescent="0.15">
      <c r="A232" s="30">
        <v>2</v>
      </c>
      <c r="B232" s="31" t="s">
        <v>6334</v>
      </c>
      <c r="C232" s="31">
        <v>6</v>
      </c>
      <c r="D232" s="31" t="s">
        <v>6381</v>
      </c>
      <c r="E232" s="31">
        <v>1</v>
      </c>
      <c r="F232" s="31" t="s">
        <v>6381</v>
      </c>
      <c r="G232" s="31">
        <v>19</v>
      </c>
      <c r="H232" s="31" t="s">
        <v>42</v>
      </c>
      <c r="I232" s="31">
        <v>61</v>
      </c>
      <c r="J232" s="31" t="s">
        <v>6336</v>
      </c>
      <c r="K232" s="135"/>
      <c r="L232" s="135"/>
      <c r="M232" s="135"/>
      <c r="N232" s="32"/>
      <c r="O232" s="135"/>
      <c r="P232" s="81" t="s">
        <v>6051</v>
      </c>
      <c r="Q232" s="135"/>
      <c r="R232" s="136" t="s">
        <v>862</v>
      </c>
    </row>
    <row r="233" spans="1:18" ht="18" customHeight="1" x14ac:dyDescent="0.15">
      <c r="A233" s="24">
        <v>3</v>
      </c>
      <c r="B233" s="25" t="s">
        <v>5958</v>
      </c>
      <c r="C233" s="25"/>
      <c r="D233" s="25"/>
      <c r="E233" s="26"/>
      <c r="F233" s="25"/>
      <c r="G233" s="26"/>
      <c r="H233" s="25"/>
      <c r="I233" s="26"/>
      <c r="J233" s="26"/>
      <c r="K233" s="27">
        <f>IF(C233="",SUMIFS($K234:$K$5739,$A234:$A$5739,A233,$E234:$E$5739,""),IF(E233="",SUMIFS($K234:$K$5739,$A234:$A$5739,A233,$C234:$C$5739,C233,$G234:$G$5739,""),IF(G233="",SUMIFS($K234:$K$5739,$A234:$A$5739,A233,$C234:$C$5739,C233,$E234:$E$5739,E233,$R234:$R$5739,R233),0)))</f>
        <v>1</v>
      </c>
      <c r="L233" s="27">
        <f>IF(C233="",SUMIFS($L234:$L$5739,$A234:$A$5739,A233,$E234:$E$5739,""),IF(E233="",SUMIFS($L234:$L$5739,$A234:$A$5739,A233,$C234:$C$5739,C233,$G234:$G$5739,""),IF(G233="",SUMIFS($L234:$L$5739,$A234:$A$5739,A233,$C234:$C$5739,C233,$E234:$E$5739,E233,$R234:$R$5739,R233),0)))</f>
        <v>1</v>
      </c>
      <c r="M233" s="27">
        <f t="shared" ref="M233:M235" si="50">K233-L233</f>
        <v>0</v>
      </c>
      <c r="N233" s="56"/>
      <c r="O233" s="71"/>
      <c r="P233" s="28"/>
      <c r="Q233" s="27">
        <f>IF(C233="",SUMIFS($Q$3:$Q$5608,$A$3:$A$5608,A233,$C$3:$C$5608,"&gt;0",$E$3:$E$5608,""),IF(E233="",SUMIFS($Q$3:$Q$5608,$A$3:$A$5608,A233,$C$3:$C$5608,C233,$E$3:$E$5608,"&gt;0",$G$3:$G$5608,""),IF(G233="",SUMIFS($Q$3:$Q$5608,$A$3:$A$5608,A233,$C$3:$C$5608,C233,$E$3:$E$5608,E233,$G$3:$G$5608,"&gt;0",$R$3:$R$5608,R233))))</f>
        <v>1</v>
      </c>
      <c r="R233" s="114"/>
    </row>
    <row r="234" spans="1:18" ht="18" customHeight="1" x14ac:dyDescent="0.15">
      <c r="A234" s="13">
        <v>3</v>
      </c>
      <c r="B234" s="14" t="s">
        <v>5958</v>
      </c>
      <c r="C234" s="15">
        <v>1</v>
      </c>
      <c r="D234" s="15" t="s">
        <v>5958</v>
      </c>
      <c r="E234" s="16"/>
      <c r="F234" s="15"/>
      <c r="G234" s="16"/>
      <c r="H234" s="15"/>
      <c r="I234" s="16"/>
      <c r="J234" s="16"/>
      <c r="K234" s="17">
        <f>IF(C234="",SUMIFS($K235:$K$5739,$A235:$A$5739,A234,$E235:$E$5739,""),IF(E234="",SUMIFS($K235:$K$5739,$A235:$A$5739,A234,$C235:$C$5739,C234,$G235:$G$5739,""),IF(G234="",SUMIFS($K235:$K$5739,$A235:$A$5739,A234,$C235:$C$5739,C234,$E235:$E$5739,E234,$R235:$R$5739,R234),0)))</f>
        <v>1</v>
      </c>
      <c r="L234" s="17">
        <f>IF(C234="",SUMIFS($L235:$L$5739,$A235:$A$5739,A234,$E235:$E$5739,""),IF(E234="",SUMIFS($L235:$L$5739,$A235:$A$5739,A234,$C235:$C$5739,C234,$G235:$G$5739,""),IF(G234="",SUMIFS($L235:$L$5739,$A235:$A$5739,A234,$C235:$C$5739,C234,$E235:$E$5739,E234,$R235:$R$5739,R234),0)))</f>
        <v>1</v>
      </c>
      <c r="M234" s="17">
        <f t="shared" si="50"/>
        <v>0</v>
      </c>
      <c r="N234" s="58"/>
      <c r="O234" s="72"/>
      <c r="P234" s="18"/>
      <c r="Q234" s="17">
        <f>IF(C234="",SUMIFS($Q$3:$Q$5608,$A$3:$A$5608,A234,$C$3:$C$5608,"&gt;0",$E$3:$E$5608,""),IF(E234="",SUMIFS($Q$3:$Q$5608,$A$3:$A$5608,A234,$C$3:$C$5608,C234,$E$3:$E$5608,"&gt;0",$G$3:$G$5608,""),IF(G234="",SUMIFS($Q$3:$Q$5608,$A$3:$A$5608,A234,$C$3:$C$5608,C234,$E$3:$E$5608,E234,$G$3:$G$5608,"&gt;0",$R$3:$R$5608,R234))))</f>
        <v>1</v>
      </c>
      <c r="R234" s="108"/>
    </row>
    <row r="235" spans="1:18" ht="18" customHeight="1" x14ac:dyDescent="0.15">
      <c r="A235" s="13">
        <v>3</v>
      </c>
      <c r="B235" s="14" t="s">
        <v>5958</v>
      </c>
      <c r="C235" s="19">
        <v>1</v>
      </c>
      <c r="D235" s="14" t="s">
        <v>5958</v>
      </c>
      <c r="E235" s="20">
        <v>1</v>
      </c>
      <c r="F235" s="21" t="s">
        <v>5958</v>
      </c>
      <c r="G235" s="20"/>
      <c r="H235" s="21"/>
      <c r="I235" s="20"/>
      <c r="J235" s="20"/>
      <c r="K235" s="22">
        <f>IF(C235="",SUMIFS($K236:$K$5739,$A236:$A$5739,A235,$E236:$E$5739,""),IF(E235="",SUMIFS($K236:$K$5739,$A236:$A$5739,A235,$C236:$C$5739,C235,$G236:$G$5739,""),IF(G235="",SUMIFS($K236:$K$5739,$A236:$A$5739,A235,$C236:$C$5739,C235,$E236:$E$5739,E235,$R236:$R$5739,R235),0)))</f>
        <v>1</v>
      </c>
      <c r="L235" s="22">
        <f>IF(C235="",SUMIFS($L236:$L$5739,$A236:$A$5739,A235,$E236:$E$5739,""),IF(E235="",SUMIFS($L236:$L$5739,$A236:$A$5739,A235,$C236:$C$5739,C235,$G236:$G$5739,""),IF(G235="",SUMIFS($L236:$L$5739,$A236:$A$5739,A235,$C236:$C$5739,C235,$E236:$E$5739,E235,$R236:$R$5739,R235),0)))</f>
        <v>1</v>
      </c>
      <c r="M235" s="22">
        <f t="shared" si="50"/>
        <v>0</v>
      </c>
      <c r="N235" s="77"/>
      <c r="O235" s="23"/>
      <c r="P235" s="60"/>
      <c r="Q235" s="22">
        <f>IF(C235="",SUMIFS($Q$3:$Q$5608,$A$3:$A$5608,A235,$C$3:$C$5608,"&gt;0",$E$3:$E$5608,""),IF(E235="",SUMIFS($Q$3:$Q$5608,$A$3:$A$5608,A235,$C$3:$C$5608,C235,$E$3:$E$5608,"&gt;0",$G$3:$G$5608,""),IF(G235="",SUMIFS($Q$3:$Q$5608,$A$3:$A$5608,A235,$C$3:$C$5608,C235,$E$3:$E$5608,E235,$G$3:$G$5608,"&gt;0",$R$3:$R$5608,R235))))</f>
        <v>1</v>
      </c>
      <c r="R235" s="110" t="s">
        <v>862</v>
      </c>
    </row>
    <row r="236" spans="1:18" ht="18" customHeight="1" x14ac:dyDescent="0.15">
      <c r="A236" s="30">
        <v>3</v>
      </c>
      <c r="B236" s="31" t="s">
        <v>5959</v>
      </c>
      <c r="C236" s="31">
        <v>1</v>
      </c>
      <c r="D236" s="31" t="s">
        <v>5959</v>
      </c>
      <c r="E236" s="31">
        <v>1</v>
      </c>
      <c r="F236" s="31" t="s">
        <v>5959</v>
      </c>
      <c r="G236" s="32">
        <v>19</v>
      </c>
      <c r="H236" s="32" t="s">
        <v>42</v>
      </c>
      <c r="I236" s="32"/>
      <c r="J236" s="32"/>
      <c r="K236" s="135"/>
      <c r="L236" s="135"/>
      <c r="M236" s="135"/>
      <c r="N236" s="32"/>
      <c r="O236" s="135"/>
      <c r="P236" s="81" t="s">
        <v>5778</v>
      </c>
      <c r="Q236" s="135">
        <v>1</v>
      </c>
      <c r="R236" s="136" t="s">
        <v>862</v>
      </c>
    </row>
    <row r="237" spans="1:18" ht="18" customHeight="1" x14ac:dyDescent="0.15">
      <c r="A237" s="30">
        <v>3</v>
      </c>
      <c r="B237" s="31" t="s">
        <v>5959</v>
      </c>
      <c r="C237" s="31">
        <v>1</v>
      </c>
      <c r="D237" s="31" t="s">
        <v>5959</v>
      </c>
      <c r="E237" s="31">
        <v>1</v>
      </c>
      <c r="F237" s="31" t="s">
        <v>5959</v>
      </c>
      <c r="G237" s="31">
        <v>19</v>
      </c>
      <c r="H237" s="31" t="s">
        <v>42</v>
      </c>
      <c r="I237" s="32">
        <v>65</v>
      </c>
      <c r="J237" s="32" t="s">
        <v>6384</v>
      </c>
      <c r="K237" s="135">
        <v>1</v>
      </c>
      <c r="L237" s="135">
        <v>1</v>
      </c>
      <c r="M237" s="135">
        <f t="shared" ref="M237:M240" si="51">K237-L237</f>
        <v>0</v>
      </c>
      <c r="N237" s="32" t="s">
        <v>59</v>
      </c>
      <c r="O237" s="135">
        <v>1000</v>
      </c>
      <c r="P237" s="81"/>
      <c r="Q237" s="135"/>
      <c r="R237" s="136" t="s">
        <v>862</v>
      </c>
    </row>
    <row r="238" spans="1:18" ht="18" customHeight="1" x14ac:dyDescent="0.15">
      <c r="A238" s="24">
        <v>4</v>
      </c>
      <c r="B238" s="25" t="s">
        <v>6385</v>
      </c>
      <c r="C238" s="25"/>
      <c r="D238" s="25"/>
      <c r="E238" s="26"/>
      <c r="F238" s="25"/>
      <c r="G238" s="26"/>
      <c r="H238" s="25"/>
      <c r="I238" s="26"/>
      <c r="J238" s="26"/>
      <c r="K238" s="27">
        <f>IF(C238="",SUMIFS($K239:$K$5739,$A239:$A$5739,A238,$E239:$E$5739,""),IF(E238="",SUMIFS($K239:$K$5739,$A239:$A$5739,A238,$C239:$C$5739,C238,$G239:$G$5739,""),IF(G238="",SUMIFS($K239:$K$5739,$A239:$A$5739,A238,$C239:$C$5739,C238,$E239:$E$5739,E238,$R239:$R$5739,R238),0)))</f>
        <v>48661</v>
      </c>
      <c r="L238" s="27">
        <f>IF(C238="",SUMIFS($L239:$L$5739,$A239:$A$5739,A238,$E239:$E$5739,""),IF(E238="",SUMIFS($L239:$L$5739,$A239:$A$5739,A238,$C239:$C$5739,C238,$G239:$G$5739,""),IF(G238="",SUMIFS($L239:$L$5739,$A239:$A$5739,A238,$C239:$C$5739,C238,$E239:$E$5739,E238,$R239:$R$5739,R238),0)))</f>
        <v>51130</v>
      </c>
      <c r="M238" s="27">
        <f t="shared" si="51"/>
        <v>-2469</v>
      </c>
      <c r="N238" s="56"/>
      <c r="O238" s="71"/>
      <c r="P238" s="28"/>
      <c r="Q238" s="27">
        <f>IF(C238="",SUMIFS($Q$3:$Q$5608,$A$3:$A$5608,A238,$C$3:$C$5608,"&gt;0",$E$3:$E$5608,""),IF(E238="",SUMIFS($Q$3:$Q$5608,$A$3:$A$5608,A238,$C$3:$C$5608,C238,$E$3:$E$5608,"&gt;0",$G$3:$G$5608,""),IF(G238="",SUMIFS($Q$3:$Q$5608,$A$3:$A$5608,A238,$C$3:$C$5608,C238,$E$3:$E$5608,E238,$G$3:$G$5608,"&gt;0",$R$3:$R$5608,R238))))</f>
        <v>48642</v>
      </c>
      <c r="R238" s="114"/>
    </row>
    <row r="239" spans="1:18" ht="18" customHeight="1" x14ac:dyDescent="0.15">
      <c r="A239" s="13">
        <v>4</v>
      </c>
      <c r="B239" s="14" t="s">
        <v>6385</v>
      </c>
      <c r="C239" s="15">
        <v>1</v>
      </c>
      <c r="D239" s="15" t="s">
        <v>6386</v>
      </c>
      <c r="E239" s="16"/>
      <c r="F239" s="15"/>
      <c r="G239" s="16"/>
      <c r="H239" s="15"/>
      <c r="I239" s="16"/>
      <c r="J239" s="16"/>
      <c r="K239" s="17">
        <f>IF(C239="",SUMIFS($K240:$K$5739,$A240:$A$5739,A239,$E240:$E$5739,""),IF(E239="",SUMIFS($K240:$K$5739,$A240:$A$5739,A239,$C240:$C$5739,C239,$G240:$G$5739,""),IF(G239="",SUMIFS($K240:$K$5739,$A240:$A$5739,A239,$C240:$C$5739,C239,$E240:$E$5739,E239,$R240:$R$5739,R239),0)))</f>
        <v>6532</v>
      </c>
      <c r="L239" s="17">
        <f>IF(C239="",SUMIFS($L240:$L$5739,$A240:$A$5739,A239,$E240:$E$5739,""),IF(E239="",SUMIFS($L240:$L$5739,$A240:$A$5739,A239,$C240:$C$5739,C239,$G240:$G$5739,""),IF(G239="",SUMIFS($L240:$L$5739,$A240:$A$5739,A239,$C240:$C$5739,C239,$E240:$E$5739,E239,$R240:$R$5739,R239),0)))</f>
        <v>8420</v>
      </c>
      <c r="M239" s="17">
        <f t="shared" si="51"/>
        <v>-1888</v>
      </c>
      <c r="N239" s="58"/>
      <c r="O239" s="72"/>
      <c r="P239" s="18"/>
      <c r="Q239" s="17">
        <f>IF(C239="",SUMIFS($Q$3:$Q$5608,$A$3:$A$5608,A239,$C$3:$C$5608,"&gt;0",$E$3:$E$5608,""),IF(E239="",SUMIFS($Q$3:$Q$5608,$A$3:$A$5608,A239,$C$3:$C$5608,C239,$E$3:$E$5608,"&gt;0",$G$3:$G$5608,""),IF(G239="",SUMIFS($Q$3:$Q$5608,$A$3:$A$5608,A239,$C$3:$C$5608,C239,$E$3:$E$5608,E239,$G$3:$G$5608,"&gt;0",$R$3:$R$5608,R239))))</f>
        <v>6523</v>
      </c>
      <c r="R239" s="108"/>
    </row>
    <row r="240" spans="1:18" ht="18" customHeight="1" x14ac:dyDescent="0.15">
      <c r="A240" s="13">
        <v>4</v>
      </c>
      <c r="B240" s="14" t="s">
        <v>6385</v>
      </c>
      <c r="C240" s="19">
        <v>1</v>
      </c>
      <c r="D240" s="14" t="s">
        <v>6386</v>
      </c>
      <c r="E240" s="20">
        <v>1</v>
      </c>
      <c r="F240" s="21" t="s">
        <v>6386</v>
      </c>
      <c r="G240" s="20"/>
      <c r="H240" s="21"/>
      <c r="I240" s="20"/>
      <c r="J240" s="20"/>
      <c r="K240" s="22">
        <f>IF(C240="",SUMIFS($K241:$K$5739,$A241:$A$5739,A240,$E241:$E$5739,""),IF(E240="",SUMIFS($K241:$K$5739,$A241:$A$5739,A240,$C241:$C$5739,C240,$G241:$G$5739,""),IF(G240="",SUMIFS($K241:$K$5739,$A241:$A$5739,A240,$C241:$C$5739,C240,$E241:$E$5739,E240,$R241:$R$5739,R240),0)))</f>
        <v>6532</v>
      </c>
      <c r="L240" s="22">
        <f>IF(C240="",SUMIFS($L241:$L$5739,$A241:$A$5739,A240,$E241:$E$5739,""),IF(E240="",SUMIFS($L241:$L$5739,$A241:$A$5739,A240,$C241:$C$5739,C240,$G241:$G$5739,""),IF(G240="",SUMIFS($L241:$L$5739,$A241:$A$5739,A240,$C241:$C$5739,C240,$E241:$E$5739,E240,$R241:$R$5739,R240),0)))</f>
        <v>8420</v>
      </c>
      <c r="M240" s="22">
        <f t="shared" si="51"/>
        <v>-1888</v>
      </c>
      <c r="N240" s="77"/>
      <c r="O240" s="23"/>
      <c r="P240" s="60"/>
      <c r="Q240" s="22">
        <f>IF(C240="",SUMIFS($Q$3:$Q$5608,$A$3:$A$5608,A240,$C$3:$C$5608,"&gt;0",$E$3:$E$5608,""),IF(E240="",SUMIFS($Q$3:$Q$5608,$A$3:$A$5608,A240,$C$3:$C$5608,C240,$E$3:$E$5608,"&gt;0",$G$3:$G$5608,""),IF(G240="",SUMIFS($Q$3:$Q$5608,$A$3:$A$5608,A240,$C$3:$C$5608,C240,$E$3:$E$5608,E240,$G$3:$G$5608,"&gt;0",$R$3:$R$5608,R240))))</f>
        <v>6523</v>
      </c>
      <c r="R240" s="110" t="s">
        <v>862</v>
      </c>
    </row>
    <row r="241" spans="1:18" ht="18" customHeight="1" x14ac:dyDescent="0.15">
      <c r="A241" s="30">
        <v>4</v>
      </c>
      <c r="B241" s="31" t="s">
        <v>6387</v>
      </c>
      <c r="C241" s="31">
        <v>1</v>
      </c>
      <c r="D241" s="31" t="s">
        <v>6388</v>
      </c>
      <c r="E241" s="31">
        <v>1</v>
      </c>
      <c r="F241" s="31" t="s">
        <v>6388</v>
      </c>
      <c r="G241" s="32">
        <v>4</v>
      </c>
      <c r="H241" s="32" t="s">
        <v>28</v>
      </c>
      <c r="I241" s="32"/>
      <c r="J241" s="32"/>
      <c r="K241" s="135"/>
      <c r="L241" s="135"/>
      <c r="M241" s="135"/>
      <c r="N241" s="32"/>
      <c r="O241" s="135"/>
      <c r="P241" s="81" t="s">
        <v>6389</v>
      </c>
      <c r="Q241" s="135">
        <v>680</v>
      </c>
      <c r="R241" s="136" t="s">
        <v>862</v>
      </c>
    </row>
    <row r="242" spans="1:18" ht="18" customHeight="1" x14ac:dyDescent="0.15">
      <c r="A242" s="30">
        <v>4</v>
      </c>
      <c r="B242" s="31" t="s">
        <v>6387</v>
      </c>
      <c r="C242" s="31">
        <v>1</v>
      </c>
      <c r="D242" s="31" t="s">
        <v>6388</v>
      </c>
      <c r="E242" s="31">
        <v>1</v>
      </c>
      <c r="F242" s="31" t="s">
        <v>6388</v>
      </c>
      <c r="G242" s="31">
        <v>4</v>
      </c>
      <c r="H242" s="31" t="s">
        <v>28</v>
      </c>
      <c r="I242" s="32">
        <v>41</v>
      </c>
      <c r="J242" s="32" t="s">
        <v>149</v>
      </c>
      <c r="K242" s="135">
        <v>0</v>
      </c>
      <c r="L242" s="135">
        <v>16</v>
      </c>
      <c r="M242" s="135">
        <f t="shared" ref="M242" si="52">K242-L242</f>
        <v>-16</v>
      </c>
      <c r="N242" s="32"/>
      <c r="O242" s="135">
        <v>0</v>
      </c>
      <c r="P242" s="81" t="s">
        <v>6390</v>
      </c>
      <c r="Q242" s="135"/>
      <c r="R242" s="136" t="s">
        <v>862</v>
      </c>
    </row>
    <row r="243" spans="1:18" ht="18" customHeight="1" x14ac:dyDescent="0.15">
      <c r="A243" s="30">
        <v>4</v>
      </c>
      <c r="B243" s="31" t="s">
        <v>6387</v>
      </c>
      <c r="C243" s="31">
        <v>1</v>
      </c>
      <c r="D243" s="31" t="s">
        <v>6388</v>
      </c>
      <c r="E243" s="31">
        <v>1</v>
      </c>
      <c r="F243" s="31" t="s">
        <v>6388</v>
      </c>
      <c r="G243" s="32">
        <v>7</v>
      </c>
      <c r="H243" s="32" t="s">
        <v>44</v>
      </c>
      <c r="I243" s="32"/>
      <c r="J243" s="32"/>
      <c r="K243" s="135"/>
      <c r="L243" s="135"/>
      <c r="M243" s="135"/>
      <c r="N243" s="32"/>
      <c r="O243" s="135"/>
      <c r="P243" s="81" t="s">
        <v>6164</v>
      </c>
      <c r="Q243" s="135">
        <v>282</v>
      </c>
      <c r="R243" s="136" t="s">
        <v>862</v>
      </c>
    </row>
    <row r="244" spans="1:18" ht="18" customHeight="1" x14ac:dyDescent="0.15">
      <c r="A244" s="30">
        <v>4</v>
      </c>
      <c r="B244" s="31" t="s">
        <v>6387</v>
      </c>
      <c r="C244" s="31">
        <v>1</v>
      </c>
      <c r="D244" s="31" t="s">
        <v>6388</v>
      </c>
      <c r="E244" s="31">
        <v>1</v>
      </c>
      <c r="F244" s="31" t="s">
        <v>6388</v>
      </c>
      <c r="G244" s="31">
        <v>7</v>
      </c>
      <c r="H244" s="31" t="s">
        <v>44</v>
      </c>
      <c r="I244" s="32">
        <v>1</v>
      </c>
      <c r="J244" s="32" t="s">
        <v>538</v>
      </c>
      <c r="K244" s="135">
        <v>1070</v>
      </c>
      <c r="L244" s="135">
        <v>1680</v>
      </c>
      <c r="M244" s="135">
        <f t="shared" ref="M244" si="53">K244-L244</f>
        <v>-610</v>
      </c>
      <c r="N244" s="32" t="s">
        <v>6391</v>
      </c>
      <c r="O244" s="135">
        <v>1070000</v>
      </c>
      <c r="P244" s="81" t="s">
        <v>6392</v>
      </c>
      <c r="Q244" s="135">
        <v>1170</v>
      </c>
      <c r="R244" s="136" t="s">
        <v>862</v>
      </c>
    </row>
    <row r="245" spans="1:18" ht="18" customHeight="1" x14ac:dyDescent="0.15">
      <c r="A245" s="30">
        <v>4</v>
      </c>
      <c r="B245" s="31" t="s">
        <v>6387</v>
      </c>
      <c r="C245" s="31">
        <v>1</v>
      </c>
      <c r="D245" s="31" t="s">
        <v>6388</v>
      </c>
      <c r="E245" s="31">
        <v>1</v>
      </c>
      <c r="F245" s="31" t="s">
        <v>6388</v>
      </c>
      <c r="G245" s="32">
        <v>8</v>
      </c>
      <c r="H245" s="32" t="s">
        <v>77</v>
      </c>
      <c r="I245" s="32"/>
      <c r="J245" s="32"/>
      <c r="K245" s="135"/>
      <c r="L245" s="135"/>
      <c r="M245" s="135"/>
      <c r="N245" s="32"/>
      <c r="O245" s="135"/>
      <c r="P245" s="81" t="s">
        <v>6393</v>
      </c>
      <c r="Q245" s="135"/>
      <c r="R245" s="136" t="s">
        <v>862</v>
      </c>
    </row>
    <row r="246" spans="1:18" ht="18" customHeight="1" x14ac:dyDescent="0.15">
      <c r="A246" s="30">
        <v>4</v>
      </c>
      <c r="B246" s="31" t="s">
        <v>6387</v>
      </c>
      <c r="C246" s="31">
        <v>1</v>
      </c>
      <c r="D246" s="31" t="s">
        <v>6388</v>
      </c>
      <c r="E246" s="31">
        <v>1</v>
      </c>
      <c r="F246" s="31" t="s">
        <v>6388</v>
      </c>
      <c r="G246" s="31">
        <v>8</v>
      </c>
      <c r="H246" s="31" t="s">
        <v>77</v>
      </c>
      <c r="I246" s="32">
        <v>1</v>
      </c>
      <c r="J246" s="32" t="s">
        <v>437</v>
      </c>
      <c r="K246" s="135">
        <v>30</v>
      </c>
      <c r="L246" s="135">
        <v>30</v>
      </c>
      <c r="M246" s="135">
        <f t="shared" ref="M246:M247" si="54">K246-L246</f>
        <v>0</v>
      </c>
      <c r="N246" s="32" t="s">
        <v>6394</v>
      </c>
      <c r="O246" s="135">
        <v>30000</v>
      </c>
      <c r="P246" s="81" t="s">
        <v>6392</v>
      </c>
      <c r="Q246" s="135">
        <v>1581</v>
      </c>
      <c r="R246" s="136" t="s">
        <v>862</v>
      </c>
    </row>
    <row r="247" spans="1:18" ht="18" customHeight="1" x14ac:dyDescent="0.15">
      <c r="A247" s="30">
        <v>4</v>
      </c>
      <c r="B247" s="31" t="s">
        <v>6387</v>
      </c>
      <c r="C247" s="31">
        <v>1</v>
      </c>
      <c r="D247" s="31" t="s">
        <v>6388</v>
      </c>
      <c r="E247" s="31">
        <v>1</v>
      </c>
      <c r="F247" s="31" t="s">
        <v>6388</v>
      </c>
      <c r="G247" s="31">
        <v>8</v>
      </c>
      <c r="H247" s="31" t="s">
        <v>77</v>
      </c>
      <c r="I247" s="32">
        <v>11</v>
      </c>
      <c r="J247" s="32" t="s">
        <v>78</v>
      </c>
      <c r="K247" s="135">
        <v>1317</v>
      </c>
      <c r="L247" s="135">
        <v>1317</v>
      </c>
      <c r="M247" s="135">
        <f t="shared" si="54"/>
        <v>0</v>
      </c>
      <c r="N247" s="32" t="s">
        <v>6395</v>
      </c>
      <c r="O247" s="135">
        <v>1184400</v>
      </c>
      <c r="P247" s="81" t="s">
        <v>6396</v>
      </c>
      <c r="Q247" s="135"/>
      <c r="R247" s="136" t="s">
        <v>862</v>
      </c>
    </row>
    <row r="248" spans="1:18" ht="18" customHeight="1" x14ac:dyDescent="0.15">
      <c r="A248" s="30">
        <v>4</v>
      </c>
      <c r="B248" s="31" t="s">
        <v>6387</v>
      </c>
      <c r="C248" s="31">
        <v>1</v>
      </c>
      <c r="D248" s="31" t="s">
        <v>6388</v>
      </c>
      <c r="E248" s="31">
        <v>1</v>
      </c>
      <c r="F248" s="31" t="s">
        <v>6388</v>
      </c>
      <c r="G248" s="31">
        <v>8</v>
      </c>
      <c r="H248" s="31" t="s">
        <v>77</v>
      </c>
      <c r="I248" s="31">
        <v>11</v>
      </c>
      <c r="J248" s="31" t="s">
        <v>78</v>
      </c>
      <c r="K248" s="135"/>
      <c r="L248" s="135"/>
      <c r="M248" s="135"/>
      <c r="N248" s="32" t="s">
        <v>6397</v>
      </c>
      <c r="O248" s="135">
        <v>132000</v>
      </c>
      <c r="P248" s="81" t="s">
        <v>6392</v>
      </c>
      <c r="Q248" s="135">
        <v>732</v>
      </c>
      <c r="R248" s="136" t="s">
        <v>862</v>
      </c>
    </row>
    <row r="249" spans="1:18" ht="18" customHeight="1" x14ac:dyDescent="0.15">
      <c r="A249" s="30">
        <v>4</v>
      </c>
      <c r="B249" s="31" t="s">
        <v>6387</v>
      </c>
      <c r="C249" s="31">
        <v>1</v>
      </c>
      <c r="D249" s="31" t="s">
        <v>6388</v>
      </c>
      <c r="E249" s="31">
        <v>1</v>
      </c>
      <c r="F249" s="31" t="s">
        <v>6388</v>
      </c>
      <c r="G249" s="32">
        <v>11</v>
      </c>
      <c r="H249" s="32" t="s">
        <v>33</v>
      </c>
      <c r="I249" s="32"/>
      <c r="J249" s="32"/>
      <c r="K249" s="135"/>
      <c r="L249" s="135"/>
      <c r="M249" s="135"/>
      <c r="N249" s="32"/>
      <c r="O249" s="135"/>
      <c r="P249" s="81" t="s">
        <v>6398</v>
      </c>
      <c r="Q249" s="135"/>
      <c r="R249" s="136" t="s">
        <v>862</v>
      </c>
    </row>
    <row r="250" spans="1:18" ht="18" customHeight="1" x14ac:dyDescent="0.15">
      <c r="A250" s="30">
        <v>4</v>
      </c>
      <c r="B250" s="31" t="s">
        <v>6387</v>
      </c>
      <c r="C250" s="31">
        <v>1</v>
      </c>
      <c r="D250" s="31" t="s">
        <v>6388</v>
      </c>
      <c r="E250" s="31">
        <v>1</v>
      </c>
      <c r="F250" s="31" t="s">
        <v>6388</v>
      </c>
      <c r="G250" s="31">
        <v>11</v>
      </c>
      <c r="H250" s="31" t="s">
        <v>33</v>
      </c>
      <c r="I250" s="32">
        <v>1</v>
      </c>
      <c r="J250" s="32" t="s">
        <v>34</v>
      </c>
      <c r="K250" s="135">
        <v>216</v>
      </c>
      <c r="L250" s="135">
        <v>454</v>
      </c>
      <c r="M250" s="135">
        <f t="shared" ref="M250" si="55">K250-L250</f>
        <v>-238</v>
      </c>
      <c r="N250" s="32" t="s">
        <v>6399</v>
      </c>
      <c r="O250" s="135">
        <v>180000</v>
      </c>
      <c r="P250" s="81" t="s">
        <v>6392</v>
      </c>
      <c r="Q250" s="135">
        <v>2078</v>
      </c>
      <c r="R250" s="136" t="s">
        <v>862</v>
      </c>
    </row>
    <row r="251" spans="1:18" ht="18" customHeight="1" x14ac:dyDescent="0.15">
      <c r="A251" s="30">
        <v>4</v>
      </c>
      <c r="B251" s="31" t="s">
        <v>6387</v>
      </c>
      <c r="C251" s="31">
        <v>1</v>
      </c>
      <c r="D251" s="31" t="s">
        <v>6388</v>
      </c>
      <c r="E251" s="31">
        <v>1</v>
      </c>
      <c r="F251" s="31" t="s">
        <v>6388</v>
      </c>
      <c r="G251" s="31">
        <v>11</v>
      </c>
      <c r="H251" s="31" t="s">
        <v>33</v>
      </c>
      <c r="I251" s="31">
        <v>1</v>
      </c>
      <c r="J251" s="31" t="s">
        <v>34</v>
      </c>
      <c r="K251" s="135"/>
      <c r="L251" s="135"/>
      <c r="M251" s="135"/>
      <c r="N251" s="32" t="s">
        <v>6400</v>
      </c>
      <c r="O251" s="135">
        <v>36000</v>
      </c>
      <c r="P251" s="81" t="s">
        <v>6401</v>
      </c>
      <c r="Q251" s="135"/>
      <c r="R251" s="136" t="s">
        <v>862</v>
      </c>
    </row>
    <row r="252" spans="1:18" ht="18" customHeight="1" x14ac:dyDescent="0.15">
      <c r="A252" s="30">
        <v>4</v>
      </c>
      <c r="B252" s="31" t="s">
        <v>6387</v>
      </c>
      <c r="C252" s="31">
        <v>1</v>
      </c>
      <c r="D252" s="31" t="s">
        <v>6388</v>
      </c>
      <c r="E252" s="31">
        <v>1</v>
      </c>
      <c r="F252" s="31" t="s">
        <v>6388</v>
      </c>
      <c r="G252" s="31">
        <v>11</v>
      </c>
      <c r="H252" s="31" t="s">
        <v>33</v>
      </c>
      <c r="I252" s="32">
        <v>7</v>
      </c>
      <c r="J252" s="32" t="s">
        <v>1148</v>
      </c>
      <c r="K252" s="135">
        <v>144</v>
      </c>
      <c r="L252" s="135">
        <v>192</v>
      </c>
      <c r="M252" s="135">
        <f t="shared" ref="M252" si="56">K252-L252</f>
        <v>-48</v>
      </c>
      <c r="N252" s="32" t="s">
        <v>6402</v>
      </c>
      <c r="O252" s="135">
        <v>144000</v>
      </c>
      <c r="P252" s="81"/>
      <c r="Q252" s="135"/>
      <c r="R252" s="136" t="s">
        <v>862</v>
      </c>
    </row>
    <row r="253" spans="1:18" ht="18" customHeight="1" x14ac:dyDescent="0.15">
      <c r="A253" s="30">
        <v>4</v>
      </c>
      <c r="B253" s="31" t="s">
        <v>6387</v>
      </c>
      <c r="C253" s="31">
        <v>1</v>
      </c>
      <c r="D253" s="31" t="s">
        <v>6388</v>
      </c>
      <c r="E253" s="31">
        <v>1</v>
      </c>
      <c r="F253" s="31" t="s">
        <v>6388</v>
      </c>
      <c r="G253" s="32">
        <v>12</v>
      </c>
      <c r="H253" s="32" t="s">
        <v>36</v>
      </c>
      <c r="I253" s="32"/>
      <c r="J253" s="32"/>
      <c r="K253" s="135"/>
      <c r="L253" s="135"/>
      <c r="M253" s="135"/>
      <c r="N253" s="32"/>
      <c r="O253" s="135"/>
      <c r="P253" s="81"/>
      <c r="Q253" s="135"/>
      <c r="R253" s="136" t="s">
        <v>862</v>
      </c>
    </row>
    <row r="254" spans="1:18" ht="18" customHeight="1" x14ac:dyDescent="0.15">
      <c r="A254" s="30">
        <v>4</v>
      </c>
      <c r="B254" s="31" t="s">
        <v>6387</v>
      </c>
      <c r="C254" s="31">
        <v>1</v>
      </c>
      <c r="D254" s="31" t="s">
        <v>6388</v>
      </c>
      <c r="E254" s="31">
        <v>1</v>
      </c>
      <c r="F254" s="31" t="s">
        <v>6388</v>
      </c>
      <c r="G254" s="31">
        <v>12</v>
      </c>
      <c r="H254" s="31" t="s">
        <v>36</v>
      </c>
      <c r="I254" s="32">
        <v>1</v>
      </c>
      <c r="J254" s="32" t="s">
        <v>37</v>
      </c>
      <c r="K254" s="135">
        <v>9</v>
      </c>
      <c r="L254" s="135">
        <v>9</v>
      </c>
      <c r="M254" s="135">
        <f t="shared" ref="M254:M256" si="57">K254-L254</f>
        <v>0</v>
      </c>
      <c r="N254" s="32" t="s">
        <v>6403</v>
      </c>
      <c r="O254" s="135">
        <v>8200</v>
      </c>
      <c r="P254" s="81"/>
      <c r="Q254" s="135"/>
      <c r="R254" s="136" t="s">
        <v>862</v>
      </c>
    </row>
    <row r="255" spans="1:18" ht="18" customHeight="1" x14ac:dyDescent="0.15">
      <c r="A255" s="30">
        <v>4</v>
      </c>
      <c r="B255" s="31" t="s">
        <v>6387</v>
      </c>
      <c r="C255" s="31">
        <v>1</v>
      </c>
      <c r="D255" s="31" t="s">
        <v>6388</v>
      </c>
      <c r="E255" s="31">
        <v>1</v>
      </c>
      <c r="F255" s="31" t="s">
        <v>6388</v>
      </c>
      <c r="G255" s="31">
        <v>12</v>
      </c>
      <c r="H255" s="31" t="s">
        <v>36</v>
      </c>
      <c r="I255" s="32">
        <v>3</v>
      </c>
      <c r="J255" s="32" t="s">
        <v>6</v>
      </c>
      <c r="K255" s="135">
        <v>16</v>
      </c>
      <c r="L255" s="135">
        <v>16</v>
      </c>
      <c r="M255" s="135">
        <f t="shared" si="57"/>
        <v>0</v>
      </c>
      <c r="N255" s="32" t="s">
        <v>6404</v>
      </c>
      <c r="O255" s="135">
        <v>15200</v>
      </c>
      <c r="P255" s="81"/>
      <c r="Q255" s="135"/>
      <c r="R255" s="136" t="s">
        <v>862</v>
      </c>
    </row>
    <row r="256" spans="1:18" ht="18" customHeight="1" x14ac:dyDescent="0.15">
      <c r="A256" s="30">
        <v>4</v>
      </c>
      <c r="B256" s="31" t="s">
        <v>6387</v>
      </c>
      <c r="C256" s="31">
        <v>1</v>
      </c>
      <c r="D256" s="31" t="s">
        <v>6388</v>
      </c>
      <c r="E256" s="31">
        <v>1</v>
      </c>
      <c r="F256" s="31" t="s">
        <v>6388</v>
      </c>
      <c r="G256" s="31">
        <v>12</v>
      </c>
      <c r="H256" s="31" t="s">
        <v>36</v>
      </c>
      <c r="I256" s="32">
        <v>11</v>
      </c>
      <c r="J256" s="32" t="s">
        <v>38</v>
      </c>
      <c r="K256" s="135">
        <v>3</v>
      </c>
      <c r="L256" s="135">
        <v>3</v>
      </c>
      <c r="M256" s="135">
        <f t="shared" si="57"/>
        <v>0</v>
      </c>
      <c r="N256" s="32" t="s">
        <v>6405</v>
      </c>
      <c r="O256" s="135">
        <v>2400</v>
      </c>
      <c r="P256" s="81"/>
      <c r="Q256" s="135"/>
      <c r="R256" s="136" t="s">
        <v>862</v>
      </c>
    </row>
    <row r="257" spans="1:18" ht="18" customHeight="1" x14ac:dyDescent="0.15">
      <c r="A257" s="30">
        <v>4</v>
      </c>
      <c r="B257" s="31" t="s">
        <v>6387</v>
      </c>
      <c r="C257" s="31">
        <v>1</v>
      </c>
      <c r="D257" s="31" t="s">
        <v>6388</v>
      </c>
      <c r="E257" s="31">
        <v>1</v>
      </c>
      <c r="F257" s="31" t="s">
        <v>6388</v>
      </c>
      <c r="G257" s="32">
        <v>13</v>
      </c>
      <c r="H257" s="32" t="s">
        <v>39</v>
      </c>
      <c r="I257" s="32"/>
      <c r="J257" s="32"/>
      <c r="K257" s="135"/>
      <c r="L257" s="135"/>
      <c r="M257" s="135"/>
      <c r="N257" s="32"/>
      <c r="O257" s="135"/>
      <c r="P257" s="81"/>
      <c r="Q257" s="135"/>
      <c r="R257" s="136" t="s">
        <v>862</v>
      </c>
    </row>
    <row r="258" spans="1:18" ht="18" customHeight="1" x14ac:dyDescent="0.15">
      <c r="A258" s="30">
        <v>4</v>
      </c>
      <c r="B258" s="31" t="s">
        <v>6387</v>
      </c>
      <c r="C258" s="31">
        <v>1</v>
      </c>
      <c r="D258" s="31" t="s">
        <v>6388</v>
      </c>
      <c r="E258" s="31">
        <v>1</v>
      </c>
      <c r="F258" s="31" t="s">
        <v>6388</v>
      </c>
      <c r="G258" s="31">
        <v>13</v>
      </c>
      <c r="H258" s="31" t="s">
        <v>39</v>
      </c>
      <c r="I258" s="32">
        <v>21</v>
      </c>
      <c r="J258" s="32" t="s">
        <v>117</v>
      </c>
      <c r="K258" s="135">
        <v>517</v>
      </c>
      <c r="L258" s="135">
        <v>1447</v>
      </c>
      <c r="M258" s="135">
        <f t="shared" ref="M258" si="58">K258-L258</f>
        <v>-930</v>
      </c>
      <c r="N258" s="32" t="s">
        <v>6406</v>
      </c>
      <c r="O258" s="135">
        <v>517000</v>
      </c>
      <c r="P258" s="81"/>
      <c r="Q258" s="135"/>
      <c r="R258" s="136" t="s">
        <v>862</v>
      </c>
    </row>
    <row r="259" spans="1:18" ht="18" customHeight="1" x14ac:dyDescent="0.15">
      <c r="A259" s="30">
        <v>4</v>
      </c>
      <c r="B259" s="31" t="s">
        <v>6387</v>
      </c>
      <c r="C259" s="31">
        <v>1</v>
      </c>
      <c r="D259" s="31" t="s">
        <v>6388</v>
      </c>
      <c r="E259" s="31">
        <v>1</v>
      </c>
      <c r="F259" s="31" t="s">
        <v>6388</v>
      </c>
      <c r="G259" s="32">
        <v>19</v>
      </c>
      <c r="H259" s="32" t="s">
        <v>236</v>
      </c>
      <c r="I259" s="32"/>
      <c r="J259" s="32"/>
      <c r="K259" s="135"/>
      <c r="L259" s="135"/>
      <c r="M259" s="135"/>
      <c r="N259" s="32"/>
      <c r="O259" s="135"/>
      <c r="P259" s="81"/>
      <c r="Q259" s="135"/>
      <c r="R259" s="136" t="s">
        <v>862</v>
      </c>
    </row>
    <row r="260" spans="1:18" ht="18" customHeight="1" x14ac:dyDescent="0.15">
      <c r="A260" s="30">
        <v>4</v>
      </c>
      <c r="B260" s="31" t="s">
        <v>6387</v>
      </c>
      <c r="C260" s="31">
        <v>1</v>
      </c>
      <c r="D260" s="31" t="s">
        <v>6388</v>
      </c>
      <c r="E260" s="31">
        <v>1</v>
      </c>
      <c r="F260" s="31" t="s">
        <v>6388</v>
      </c>
      <c r="G260" s="31">
        <v>19</v>
      </c>
      <c r="H260" s="31" t="s">
        <v>236</v>
      </c>
      <c r="I260" s="32">
        <v>31</v>
      </c>
      <c r="J260" s="32" t="s">
        <v>611</v>
      </c>
      <c r="K260" s="135">
        <v>500</v>
      </c>
      <c r="L260" s="135">
        <v>500</v>
      </c>
      <c r="M260" s="135">
        <f t="shared" ref="M260:M261" si="59">K260-L260</f>
        <v>0</v>
      </c>
      <c r="N260" s="32" t="s">
        <v>6407</v>
      </c>
      <c r="O260" s="135">
        <v>500000</v>
      </c>
      <c r="P260" s="81"/>
      <c r="Q260" s="135"/>
      <c r="R260" s="136" t="s">
        <v>862</v>
      </c>
    </row>
    <row r="261" spans="1:18" ht="18" customHeight="1" x14ac:dyDescent="0.15">
      <c r="A261" s="30">
        <v>4</v>
      </c>
      <c r="B261" s="31" t="s">
        <v>6387</v>
      </c>
      <c r="C261" s="31">
        <v>1</v>
      </c>
      <c r="D261" s="31" t="s">
        <v>6388</v>
      </c>
      <c r="E261" s="31">
        <v>1</v>
      </c>
      <c r="F261" s="31" t="s">
        <v>6388</v>
      </c>
      <c r="G261" s="31">
        <v>19</v>
      </c>
      <c r="H261" s="31" t="s">
        <v>236</v>
      </c>
      <c r="I261" s="32">
        <v>61</v>
      </c>
      <c r="J261" s="32" t="s">
        <v>6355</v>
      </c>
      <c r="K261" s="135">
        <v>2710</v>
      </c>
      <c r="L261" s="135">
        <v>2756</v>
      </c>
      <c r="M261" s="135">
        <f t="shared" si="59"/>
        <v>-46</v>
      </c>
      <c r="N261" s="32" t="s">
        <v>6408</v>
      </c>
      <c r="O261" s="135">
        <v>0</v>
      </c>
      <c r="P261" s="81"/>
      <c r="Q261" s="135"/>
      <c r="R261" s="136" t="s">
        <v>862</v>
      </c>
    </row>
    <row r="262" spans="1:18" ht="18" customHeight="1" x14ac:dyDescent="0.15">
      <c r="A262" s="30">
        <v>4</v>
      </c>
      <c r="B262" s="31" t="s">
        <v>6387</v>
      </c>
      <c r="C262" s="31">
        <v>1</v>
      </c>
      <c r="D262" s="31" t="s">
        <v>6388</v>
      </c>
      <c r="E262" s="31">
        <v>1</v>
      </c>
      <c r="F262" s="31" t="s">
        <v>6388</v>
      </c>
      <c r="G262" s="31">
        <v>19</v>
      </c>
      <c r="H262" s="31" t="s">
        <v>236</v>
      </c>
      <c r="I262" s="31">
        <v>61</v>
      </c>
      <c r="J262" s="31" t="s">
        <v>6355</v>
      </c>
      <c r="K262" s="135"/>
      <c r="L262" s="135"/>
      <c r="M262" s="135"/>
      <c r="N262" s="32" t="s">
        <v>6363</v>
      </c>
      <c r="O262" s="135">
        <v>2709200</v>
      </c>
      <c r="P262" s="81"/>
      <c r="Q262" s="135"/>
      <c r="R262" s="136" t="s">
        <v>862</v>
      </c>
    </row>
    <row r="263" spans="1:18" ht="18" customHeight="1" x14ac:dyDescent="0.15">
      <c r="A263" s="13">
        <v>4</v>
      </c>
      <c r="B263" s="14" t="s">
        <v>6385</v>
      </c>
      <c r="C263" s="15">
        <v>2</v>
      </c>
      <c r="D263" s="15" t="s">
        <v>6409</v>
      </c>
      <c r="E263" s="16"/>
      <c r="F263" s="15"/>
      <c r="G263" s="16"/>
      <c r="H263" s="15"/>
      <c r="I263" s="16"/>
      <c r="J263" s="16"/>
      <c r="K263" s="17">
        <f>IF(C263="",SUMIFS($K264:$K$5739,$A264:$A$5739,A263,$E264:$E$5739,""),IF(E263="",SUMIFS($K264:$K$5739,$A264:$A$5739,A263,$C264:$C$5739,C263,$G264:$G$5739,""),IF(G263="",SUMIFS($K264:$K$5739,$A264:$A$5739,A263,$C264:$C$5739,C263,$E264:$E$5739,E263,$R264:$R$5739,R263),0)))</f>
        <v>6109</v>
      </c>
      <c r="L263" s="17">
        <f>IF(C263="",SUMIFS($L264:$L$5739,$A264:$A$5739,A263,$E264:$E$5739,""),IF(E263="",SUMIFS($L264:$L$5739,$A264:$A$5739,A263,$C264:$C$5739,C263,$G264:$G$5739,""),IF(G263="",SUMIFS($L264:$L$5739,$A264:$A$5739,A263,$C264:$C$5739,C263,$E264:$E$5739,E263,$R264:$R$5739,R263),0)))</f>
        <v>6488</v>
      </c>
      <c r="M263" s="17">
        <f t="shared" ref="M263:M264" si="60">K263-L263</f>
        <v>-379</v>
      </c>
      <c r="N263" s="58"/>
      <c r="O263" s="72"/>
      <c r="P263" s="18"/>
      <c r="Q263" s="17">
        <f>IF(C263="",SUMIFS($Q$3:$Q$5608,$A$3:$A$5608,A263,$C$3:$C$5608,"&gt;0",$E$3:$E$5608,""),IF(E263="",SUMIFS($Q$3:$Q$5608,$A$3:$A$5608,A263,$C$3:$C$5608,C263,$E$3:$E$5608,"&gt;0",$G$3:$G$5608,""),IF(G263="",SUMIFS($Q$3:$Q$5608,$A$3:$A$5608,A263,$C$3:$C$5608,C263,$E$3:$E$5608,E263,$G$3:$G$5608,"&gt;0",$R$3:$R$5608,R263))))</f>
        <v>6109</v>
      </c>
      <c r="R263" s="108"/>
    </row>
    <row r="264" spans="1:18" ht="18" customHeight="1" x14ac:dyDescent="0.15">
      <c r="A264" s="13">
        <v>4</v>
      </c>
      <c r="B264" s="14" t="s">
        <v>6385</v>
      </c>
      <c r="C264" s="19">
        <v>2</v>
      </c>
      <c r="D264" s="14" t="s">
        <v>6409</v>
      </c>
      <c r="E264" s="20">
        <v>1</v>
      </c>
      <c r="F264" s="21" t="s">
        <v>6409</v>
      </c>
      <c r="G264" s="20"/>
      <c r="H264" s="21"/>
      <c r="I264" s="20"/>
      <c r="J264" s="20"/>
      <c r="K264" s="22">
        <f>IF(C264="",SUMIFS($K265:$K$5739,$A265:$A$5739,A264,$E265:$E$5739,""),IF(E264="",SUMIFS($K265:$K$5739,$A265:$A$5739,A264,$C265:$C$5739,C264,$G265:$G$5739,""),IF(G264="",SUMIFS($K265:$K$5739,$A265:$A$5739,A264,$C265:$C$5739,C264,$E265:$E$5739,E264,$R265:$R$5739,R264),0)))</f>
        <v>6109</v>
      </c>
      <c r="L264" s="22">
        <f>IF(C264="",SUMIFS($L265:$L$5739,$A265:$A$5739,A264,$E265:$E$5739,""),IF(E264="",SUMIFS($L265:$L$5739,$A265:$A$5739,A264,$C265:$C$5739,C264,$G265:$G$5739,""),IF(G264="",SUMIFS($L265:$L$5739,$A265:$A$5739,A264,$C265:$C$5739,C264,$E265:$E$5739,E264,$R265:$R$5739,R264),0)))</f>
        <v>6488</v>
      </c>
      <c r="M264" s="22">
        <f t="shared" si="60"/>
        <v>-379</v>
      </c>
      <c r="N264" s="77"/>
      <c r="O264" s="23"/>
      <c r="P264" s="60"/>
      <c r="Q264" s="22">
        <f>IF(C264="",SUMIFS($Q$3:$Q$5608,$A$3:$A$5608,A264,$C$3:$C$5608,"&gt;0",$E$3:$E$5608,""),IF(E264="",SUMIFS($Q$3:$Q$5608,$A$3:$A$5608,A264,$C$3:$C$5608,C264,$E$3:$E$5608,"&gt;0",$G$3:$G$5608,""),IF(G264="",SUMIFS($Q$3:$Q$5608,$A$3:$A$5608,A264,$C$3:$C$5608,C264,$E$3:$E$5608,E264,$G$3:$G$5608,"&gt;0",$R$3:$R$5608,R264))))</f>
        <v>6109</v>
      </c>
      <c r="R264" s="110" t="s">
        <v>862</v>
      </c>
    </row>
    <row r="265" spans="1:18" ht="18" customHeight="1" x14ac:dyDescent="0.15">
      <c r="A265" s="30">
        <v>4</v>
      </c>
      <c r="B265" s="31" t="s">
        <v>6387</v>
      </c>
      <c r="C265" s="31">
        <v>2</v>
      </c>
      <c r="D265" s="31" t="s">
        <v>6133</v>
      </c>
      <c r="E265" s="31">
        <v>1</v>
      </c>
      <c r="F265" s="31" t="s">
        <v>6133</v>
      </c>
      <c r="G265" s="32">
        <v>8</v>
      </c>
      <c r="H265" s="32" t="s">
        <v>77</v>
      </c>
      <c r="I265" s="32"/>
      <c r="J265" s="32"/>
      <c r="K265" s="135"/>
      <c r="L265" s="135"/>
      <c r="M265" s="135"/>
      <c r="N265" s="32"/>
      <c r="O265" s="135"/>
      <c r="P265" s="81" t="s">
        <v>6389</v>
      </c>
      <c r="Q265" s="135">
        <v>913</v>
      </c>
      <c r="R265" s="136" t="s">
        <v>862</v>
      </c>
    </row>
    <row r="266" spans="1:18" ht="18" customHeight="1" x14ac:dyDescent="0.15">
      <c r="A266" s="30">
        <v>4</v>
      </c>
      <c r="B266" s="31" t="s">
        <v>6387</v>
      </c>
      <c r="C266" s="31">
        <v>2</v>
      </c>
      <c r="D266" s="31" t="s">
        <v>6133</v>
      </c>
      <c r="E266" s="31">
        <v>1</v>
      </c>
      <c r="F266" s="31" t="s">
        <v>6133</v>
      </c>
      <c r="G266" s="31">
        <v>8</v>
      </c>
      <c r="H266" s="31" t="s">
        <v>77</v>
      </c>
      <c r="I266" s="32">
        <v>11</v>
      </c>
      <c r="J266" s="32" t="s">
        <v>78</v>
      </c>
      <c r="K266" s="135">
        <v>3524</v>
      </c>
      <c r="L266" s="135">
        <v>4098</v>
      </c>
      <c r="M266" s="135">
        <f t="shared" ref="M266" si="61">K266-L266</f>
        <v>-574</v>
      </c>
      <c r="N266" s="32" t="s">
        <v>6410</v>
      </c>
      <c r="O266" s="135">
        <v>169200</v>
      </c>
      <c r="P266" s="81" t="s">
        <v>6390</v>
      </c>
      <c r="Q266" s="135"/>
      <c r="R266" s="136" t="s">
        <v>862</v>
      </c>
    </row>
    <row r="267" spans="1:18" ht="18" customHeight="1" x14ac:dyDescent="0.15">
      <c r="A267" s="30">
        <v>4</v>
      </c>
      <c r="B267" s="31" t="s">
        <v>6387</v>
      </c>
      <c r="C267" s="31">
        <v>2</v>
      </c>
      <c r="D267" s="31" t="s">
        <v>6133</v>
      </c>
      <c r="E267" s="31">
        <v>1</v>
      </c>
      <c r="F267" s="31" t="s">
        <v>6133</v>
      </c>
      <c r="G267" s="31">
        <v>8</v>
      </c>
      <c r="H267" s="31" t="s">
        <v>77</v>
      </c>
      <c r="I267" s="31">
        <v>11</v>
      </c>
      <c r="J267" s="31" t="s">
        <v>78</v>
      </c>
      <c r="K267" s="135"/>
      <c r="L267" s="135"/>
      <c r="M267" s="135"/>
      <c r="N267" s="32" t="s">
        <v>6411</v>
      </c>
      <c r="O267" s="135">
        <v>436800</v>
      </c>
      <c r="P267" s="81" t="s">
        <v>6164</v>
      </c>
      <c r="Q267" s="135">
        <v>259</v>
      </c>
      <c r="R267" s="136" t="s">
        <v>862</v>
      </c>
    </row>
    <row r="268" spans="1:18" ht="18" customHeight="1" x14ac:dyDescent="0.15">
      <c r="A268" s="30">
        <v>4</v>
      </c>
      <c r="B268" s="31" t="s">
        <v>6387</v>
      </c>
      <c r="C268" s="31">
        <v>2</v>
      </c>
      <c r="D268" s="31" t="s">
        <v>6133</v>
      </c>
      <c r="E268" s="31">
        <v>1</v>
      </c>
      <c r="F268" s="31" t="s">
        <v>6133</v>
      </c>
      <c r="G268" s="31">
        <v>8</v>
      </c>
      <c r="H268" s="31" t="s">
        <v>77</v>
      </c>
      <c r="I268" s="31">
        <v>11</v>
      </c>
      <c r="J268" s="31" t="s">
        <v>78</v>
      </c>
      <c r="K268" s="135"/>
      <c r="L268" s="135"/>
      <c r="M268" s="135"/>
      <c r="N268" s="32" t="s">
        <v>6412</v>
      </c>
      <c r="O268" s="135">
        <v>159720</v>
      </c>
      <c r="P268" s="81" t="s">
        <v>6392</v>
      </c>
      <c r="Q268" s="135">
        <v>1039</v>
      </c>
      <c r="R268" s="136" t="s">
        <v>862</v>
      </c>
    </row>
    <row r="269" spans="1:18" ht="18" customHeight="1" x14ac:dyDescent="0.15">
      <c r="A269" s="30">
        <v>4</v>
      </c>
      <c r="B269" s="31" t="s">
        <v>6387</v>
      </c>
      <c r="C269" s="31">
        <v>2</v>
      </c>
      <c r="D269" s="31" t="s">
        <v>6133</v>
      </c>
      <c r="E269" s="31">
        <v>1</v>
      </c>
      <c r="F269" s="31" t="s">
        <v>6133</v>
      </c>
      <c r="G269" s="31">
        <v>8</v>
      </c>
      <c r="H269" s="31" t="s">
        <v>77</v>
      </c>
      <c r="I269" s="31">
        <v>11</v>
      </c>
      <c r="J269" s="31" t="s">
        <v>78</v>
      </c>
      <c r="K269" s="135"/>
      <c r="L269" s="135"/>
      <c r="M269" s="135"/>
      <c r="N269" s="32" t="s">
        <v>6413</v>
      </c>
      <c r="O269" s="135">
        <v>338400</v>
      </c>
      <c r="P269" s="81" t="s">
        <v>6393</v>
      </c>
      <c r="Q269" s="135"/>
      <c r="R269" s="136" t="s">
        <v>862</v>
      </c>
    </row>
    <row r="270" spans="1:18" ht="18" customHeight="1" x14ac:dyDescent="0.15">
      <c r="A270" s="30">
        <v>4</v>
      </c>
      <c r="B270" s="31" t="s">
        <v>6387</v>
      </c>
      <c r="C270" s="31">
        <v>2</v>
      </c>
      <c r="D270" s="31" t="s">
        <v>6133</v>
      </c>
      <c r="E270" s="31">
        <v>1</v>
      </c>
      <c r="F270" s="31" t="s">
        <v>6133</v>
      </c>
      <c r="G270" s="31">
        <v>8</v>
      </c>
      <c r="H270" s="31" t="s">
        <v>77</v>
      </c>
      <c r="I270" s="31">
        <v>11</v>
      </c>
      <c r="J270" s="31" t="s">
        <v>78</v>
      </c>
      <c r="K270" s="135"/>
      <c r="L270" s="135"/>
      <c r="M270" s="135"/>
      <c r="N270" s="32" t="s">
        <v>6414</v>
      </c>
      <c r="O270" s="135">
        <v>134400</v>
      </c>
      <c r="P270" s="81" t="s">
        <v>6392</v>
      </c>
      <c r="Q270" s="135">
        <v>1403</v>
      </c>
      <c r="R270" s="136" t="s">
        <v>862</v>
      </c>
    </row>
    <row r="271" spans="1:18" ht="18" customHeight="1" x14ac:dyDescent="0.15">
      <c r="A271" s="30">
        <v>4</v>
      </c>
      <c r="B271" s="31" t="s">
        <v>6387</v>
      </c>
      <c r="C271" s="31">
        <v>2</v>
      </c>
      <c r="D271" s="31" t="s">
        <v>6133</v>
      </c>
      <c r="E271" s="31">
        <v>1</v>
      </c>
      <c r="F271" s="31" t="s">
        <v>6133</v>
      </c>
      <c r="G271" s="31">
        <v>8</v>
      </c>
      <c r="H271" s="31" t="s">
        <v>77</v>
      </c>
      <c r="I271" s="31">
        <v>11</v>
      </c>
      <c r="J271" s="31" t="s">
        <v>78</v>
      </c>
      <c r="K271" s="135"/>
      <c r="L271" s="135"/>
      <c r="M271" s="135"/>
      <c r="N271" s="32" t="s">
        <v>6415</v>
      </c>
      <c r="O271" s="135">
        <v>134400</v>
      </c>
      <c r="P271" s="81" t="s">
        <v>6396</v>
      </c>
      <c r="Q271" s="135"/>
      <c r="R271" s="136" t="s">
        <v>862</v>
      </c>
    </row>
    <row r="272" spans="1:18" ht="18" customHeight="1" x14ac:dyDescent="0.15">
      <c r="A272" s="30">
        <v>4</v>
      </c>
      <c r="B272" s="31" t="s">
        <v>6387</v>
      </c>
      <c r="C272" s="31">
        <v>2</v>
      </c>
      <c r="D272" s="31" t="s">
        <v>6133</v>
      </c>
      <c r="E272" s="31">
        <v>1</v>
      </c>
      <c r="F272" s="31" t="s">
        <v>6133</v>
      </c>
      <c r="G272" s="31">
        <v>8</v>
      </c>
      <c r="H272" s="31" t="s">
        <v>77</v>
      </c>
      <c r="I272" s="31">
        <v>11</v>
      </c>
      <c r="J272" s="31" t="s">
        <v>78</v>
      </c>
      <c r="K272" s="135"/>
      <c r="L272" s="135"/>
      <c r="M272" s="135"/>
      <c r="N272" s="32" t="s">
        <v>6416</v>
      </c>
      <c r="O272" s="135">
        <v>80000</v>
      </c>
      <c r="P272" s="81" t="s">
        <v>6392</v>
      </c>
      <c r="Q272" s="135">
        <v>650</v>
      </c>
      <c r="R272" s="136" t="s">
        <v>862</v>
      </c>
    </row>
    <row r="273" spans="1:18" ht="18" customHeight="1" x14ac:dyDescent="0.15">
      <c r="A273" s="30">
        <v>4</v>
      </c>
      <c r="B273" s="31" t="s">
        <v>6387</v>
      </c>
      <c r="C273" s="31">
        <v>2</v>
      </c>
      <c r="D273" s="31" t="s">
        <v>6133</v>
      </c>
      <c r="E273" s="31">
        <v>1</v>
      </c>
      <c r="F273" s="31" t="s">
        <v>6133</v>
      </c>
      <c r="G273" s="31">
        <v>8</v>
      </c>
      <c r="H273" s="31" t="s">
        <v>77</v>
      </c>
      <c r="I273" s="31">
        <v>11</v>
      </c>
      <c r="J273" s="31" t="s">
        <v>78</v>
      </c>
      <c r="K273" s="135"/>
      <c r="L273" s="135"/>
      <c r="M273" s="135"/>
      <c r="N273" s="32" t="s">
        <v>6417</v>
      </c>
      <c r="O273" s="135">
        <v>1167000</v>
      </c>
      <c r="P273" s="81" t="s">
        <v>6398</v>
      </c>
      <c r="Q273" s="135"/>
      <c r="R273" s="136" t="s">
        <v>862</v>
      </c>
    </row>
    <row r="274" spans="1:18" ht="18" customHeight="1" x14ac:dyDescent="0.15">
      <c r="A274" s="30">
        <v>4</v>
      </c>
      <c r="B274" s="31" t="s">
        <v>6387</v>
      </c>
      <c r="C274" s="31">
        <v>2</v>
      </c>
      <c r="D274" s="31" t="s">
        <v>6133</v>
      </c>
      <c r="E274" s="31">
        <v>1</v>
      </c>
      <c r="F274" s="31" t="s">
        <v>6133</v>
      </c>
      <c r="G274" s="31">
        <v>8</v>
      </c>
      <c r="H274" s="31" t="s">
        <v>77</v>
      </c>
      <c r="I274" s="31">
        <v>11</v>
      </c>
      <c r="J274" s="31" t="s">
        <v>78</v>
      </c>
      <c r="K274" s="135"/>
      <c r="L274" s="135"/>
      <c r="M274" s="135"/>
      <c r="N274" s="32" t="s">
        <v>6418</v>
      </c>
      <c r="O274" s="135">
        <v>201600</v>
      </c>
      <c r="P274" s="81" t="s">
        <v>6392</v>
      </c>
      <c r="Q274" s="135">
        <v>1845</v>
      </c>
      <c r="R274" s="136" t="s">
        <v>862</v>
      </c>
    </row>
    <row r="275" spans="1:18" ht="18" customHeight="1" x14ac:dyDescent="0.15">
      <c r="A275" s="30">
        <v>4</v>
      </c>
      <c r="B275" s="31" t="s">
        <v>6387</v>
      </c>
      <c r="C275" s="31">
        <v>2</v>
      </c>
      <c r="D275" s="31" t="s">
        <v>6133</v>
      </c>
      <c r="E275" s="31">
        <v>1</v>
      </c>
      <c r="F275" s="31" t="s">
        <v>6133</v>
      </c>
      <c r="G275" s="31">
        <v>8</v>
      </c>
      <c r="H275" s="31" t="s">
        <v>77</v>
      </c>
      <c r="I275" s="31">
        <v>11</v>
      </c>
      <c r="J275" s="31" t="s">
        <v>78</v>
      </c>
      <c r="K275" s="135"/>
      <c r="L275" s="135"/>
      <c r="M275" s="135"/>
      <c r="N275" s="32" t="s">
        <v>6419</v>
      </c>
      <c r="O275" s="135">
        <v>432000</v>
      </c>
      <c r="P275" s="81" t="s">
        <v>6401</v>
      </c>
      <c r="Q275" s="135"/>
      <c r="R275" s="136" t="s">
        <v>862</v>
      </c>
    </row>
    <row r="276" spans="1:18" ht="18" customHeight="1" x14ac:dyDescent="0.15">
      <c r="A276" s="30">
        <v>4</v>
      </c>
      <c r="B276" s="31" t="s">
        <v>6387</v>
      </c>
      <c r="C276" s="31">
        <v>2</v>
      </c>
      <c r="D276" s="31" t="s">
        <v>6133</v>
      </c>
      <c r="E276" s="31">
        <v>1</v>
      </c>
      <c r="F276" s="31" t="s">
        <v>6133</v>
      </c>
      <c r="G276" s="31">
        <v>8</v>
      </c>
      <c r="H276" s="31" t="s">
        <v>77</v>
      </c>
      <c r="I276" s="31">
        <v>11</v>
      </c>
      <c r="J276" s="31" t="s">
        <v>78</v>
      </c>
      <c r="K276" s="135"/>
      <c r="L276" s="135"/>
      <c r="M276" s="135"/>
      <c r="N276" s="32" t="s">
        <v>6420</v>
      </c>
      <c r="O276" s="135">
        <v>240000</v>
      </c>
      <c r="P276" s="81"/>
      <c r="Q276" s="135"/>
      <c r="R276" s="136" t="s">
        <v>862</v>
      </c>
    </row>
    <row r="277" spans="1:18" ht="18" customHeight="1" x14ac:dyDescent="0.15">
      <c r="A277" s="30">
        <v>4</v>
      </c>
      <c r="B277" s="31" t="s">
        <v>6387</v>
      </c>
      <c r="C277" s="31">
        <v>2</v>
      </c>
      <c r="D277" s="31" t="s">
        <v>6133</v>
      </c>
      <c r="E277" s="31">
        <v>1</v>
      </c>
      <c r="F277" s="31" t="s">
        <v>6133</v>
      </c>
      <c r="G277" s="31">
        <v>8</v>
      </c>
      <c r="H277" s="31" t="s">
        <v>77</v>
      </c>
      <c r="I277" s="31">
        <v>11</v>
      </c>
      <c r="J277" s="31" t="s">
        <v>78</v>
      </c>
      <c r="K277" s="135"/>
      <c r="L277" s="135"/>
      <c r="M277" s="135"/>
      <c r="N277" s="32" t="s">
        <v>6421</v>
      </c>
      <c r="O277" s="135">
        <v>30000</v>
      </c>
      <c r="P277" s="81"/>
      <c r="Q277" s="135"/>
      <c r="R277" s="136" t="s">
        <v>862</v>
      </c>
    </row>
    <row r="278" spans="1:18" ht="18" customHeight="1" x14ac:dyDescent="0.15">
      <c r="A278" s="30">
        <v>4</v>
      </c>
      <c r="B278" s="31" t="s">
        <v>6387</v>
      </c>
      <c r="C278" s="31">
        <v>2</v>
      </c>
      <c r="D278" s="31" t="s">
        <v>6133</v>
      </c>
      <c r="E278" s="31">
        <v>1</v>
      </c>
      <c r="F278" s="31" t="s">
        <v>6133</v>
      </c>
      <c r="G278" s="31">
        <v>8</v>
      </c>
      <c r="H278" s="31" t="s">
        <v>77</v>
      </c>
      <c r="I278" s="32">
        <v>31</v>
      </c>
      <c r="J278" s="32" t="s">
        <v>310</v>
      </c>
      <c r="K278" s="135">
        <v>162</v>
      </c>
      <c r="L278" s="135">
        <v>162</v>
      </c>
      <c r="M278" s="135">
        <f t="shared" ref="M278" si="62">K278-L278</f>
        <v>0</v>
      </c>
      <c r="N278" s="32" t="s">
        <v>6422</v>
      </c>
      <c r="O278" s="135">
        <v>162000</v>
      </c>
      <c r="P278" s="81"/>
      <c r="Q278" s="135"/>
      <c r="R278" s="136" t="s">
        <v>862</v>
      </c>
    </row>
    <row r="279" spans="1:18" ht="18" customHeight="1" x14ac:dyDescent="0.15">
      <c r="A279" s="30">
        <v>4</v>
      </c>
      <c r="B279" s="31" t="s">
        <v>6387</v>
      </c>
      <c r="C279" s="31">
        <v>2</v>
      </c>
      <c r="D279" s="31" t="s">
        <v>6133</v>
      </c>
      <c r="E279" s="31">
        <v>1</v>
      </c>
      <c r="F279" s="31" t="s">
        <v>6133</v>
      </c>
      <c r="G279" s="32">
        <v>9</v>
      </c>
      <c r="H279" s="32" t="s">
        <v>30</v>
      </c>
      <c r="I279" s="32"/>
      <c r="J279" s="32"/>
      <c r="K279" s="135"/>
      <c r="L279" s="135"/>
      <c r="M279" s="135"/>
      <c r="N279" s="32"/>
      <c r="O279" s="135"/>
      <c r="P279" s="81"/>
      <c r="Q279" s="135"/>
      <c r="R279" s="136" t="s">
        <v>862</v>
      </c>
    </row>
    <row r="280" spans="1:18" ht="18" customHeight="1" x14ac:dyDescent="0.15">
      <c r="A280" s="30">
        <v>4</v>
      </c>
      <c r="B280" s="31" t="s">
        <v>6387</v>
      </c>
      <c r="C280" s="31">
        <v>2</v>
      </c>
      <c r="D280" s="31" t="s">
        <v>6133</v>
      </c>
      <c r="E280" s="31">
        <v>1</v>
      </c>
      <c r="F280" s="31" t="s">
        <v>6133</v>
      </c>
      <c r="G280" s="31">
        <v>9</v>
      </c>
      <c r="H280" s="31" t="s">
        <v>30</v>
      </c>
      <c r="I280" s="32">
        <v>2</v>
      </c>
      <c r="J280" s="32" t="s">
        <v>31</v>
      </c>
      <c r="K280" s="135">
        <v>21</v>
      </c>
      <c r="L280" s="135">
        <v>21</v>
      </c>
      <c r="M280" s="135">
        <f t="shared" ref="M280:M281" si="63">K280-L280</f>
        <v>0</v>
      </c>
      <c r="N280" s="32" t="s">
        <v>6423</v>
      </c>
      <c r="O280" s="135">
        <v>21000</v>
      </c>
      <c r="P280" s="81"/>
      <c r="Q280" s="135"/>
      <c r="R280" s="136" t="s">
        <v>862</v>
      </c>
    </row>
    <row r="281" spans="1:18" ht="18" customHeight="1" x14ac:dyDescent="0.15">
      <c r="A281" s="30">
        <v>4</v>
      </c>
      <c r="B281" s="31" t="s">
        <v>6387</v>
      </c>
      <c r="C281" s="31">
        <v>2</v>
      </c>
      <c r="D281" s="31" t="s">
        <v>6133</v>
      </c>
      <c r="E281" s="31">
        <v>1</v>
      </c>
      <c r="F281" s="31" t="s">
        <v>6133</v>
      </c>
      <c r="G281" s="31">
        <v>9</v>
      </c>
      <c r="H281" s="31" t="s">
        <v>30</v>
      </c>
      <c r="I281" s="32">
        <v>3</v>
      </c>
      <c r="J281" s="32" t="s">
        <v>32</v>
      </c>
      <c r="K281" s="135">
        <v>0</v>
      </c>
      <c r="L281" s="135">
        <v>27</v>
      </c>
      <c r="M281" s="135">
        <f t="shared" si="63"/>
        <v>-27</v>
      </c>
      <c r="N281" s="32"/>
      <c r="O281" s="135">
        <v>0</v>
      </c>
      <c r="P281" s="81"/>
      <c r="Q281" s="135"/>
      <c r="R281" s="136" t="s">
        <v>862</v>
      </c>
    </row>
    <row r="282" spans="1:18" ht="18" customHeight="1" x14ac:dyDescent="0.15">
      <c r="A282" s="30">
        <v>4</v>
      </c>
      <c r="B282" s="31" t="s">
        <v>6387</v>
      </c>
      <c r="C282" s="31">
        <v>2</v>
      </c>
      <c r="D282" s="31" t="s">
        <v>6133</v>
      </c>
      <c r="E282" s="31">
        <v>1</v>
      </c>
      <c r="F282" s="31" t="s">
        <v>6133</v>
      </c>
      <c r="G282" s="32">
        <v>11</v>
      </c>
      <c r="H282" s="32" t="s">
        <v>33</v>
      </c>
      <c r="I282" s="32"/>
      <c r="J282" s="32"/>
      <c r="K282" s="135"/>
      <c r="L282" s="135"/>
      <c r="M282" s="135"/>
      <c r="N282" s="32"/>
      <c r="O282" s="135"/>
      <c r="P282" s="81"/>
      <c r="Q282" s="135"/>
      <c r="R282" s="136" t="s">
        <v>862</v>
      </c>
    </row>
    <row r="283" spans="1:18" ht="18" customHeight="1" x14ac:dyDescent="0.15">
      <c r="A283" s="30">
        <v>4</v>
      </c>
      <c r="B283" s="31" t="s">
        <v>6387</v>
      </c>
      <c r="C283" s="31">
        <v>2</v>
      </c>
      <c r="D283" s="31" t="s">
        <v>6133</v>
      </c>
      <c r="E283" s="31">
        <v>1</v>
      </c>
      <c r="F283" s="31" t="s">
        <v>6133</v>
      </c>
      <c r="G283" s="31">
        <v>11</v>
      </c>
      <c r="H283" s="31" t="s">
        <v>33</v>
      </c>
      <c r="I283" s="32">
        <v>1</v>
      </c>
      <c r="J283" s="32" t="s">
        <v>34</v>
      </c>
      <c r="K283" s="135">
        <v>266</v>
      </c>
      <c r="L283" s="135">
        <v>269</v>
      </c>
      <c r="M283" s="135">
        <f t="shared" ref="M283" si="64">K283-L283</f>
        <v>-3</v>
      </c>
      <c r="N283" s="32" t="s">
        <v>6424</v>
      </c>
      <c r="O283" s="135">
        <v>60000</v>
      </c>
      <c r="P283" s="81"/>
      <c r="Q283" s="135"/>
      <c r="R283" s="136" t="s">
        <v>862</v>
      </c>
    </row>
    <row r="284" spans="1:18" ht="18" customHeight="1" x14ac:dyDescent="0.15">
      <c r="A284" s="30">
        <v>4</v>
      </c>
      <c r="B284" s="31" t="s">
        <v>6387</v>
      </c>
      <c r="C284" s="31">
        <v>2</v>
      </c>
      <c r="D284" s="31" t="s">
        <v>6133</v>
      </c>
      <c r="E284" s="31">
        <v>1</v>
      </c>
      <c r="F284" s="31" t="s">
        <v>6133</v>
      </c>
      <c r="G284" s="31">
        <v>11</v>
      </c>
      <c r="H284" s="31" t="s">
        <v>33</v>
      </c>
      <c r="I284" s="31">
        <v>1</v>
      </c>
      <c r="J284" s="31" t="s">
        <v>34</v>
      </c>
      <c r="K284" s="135"/>
      <c r="L284" s="135"/>
      <c r="M284" s="135"/>
      <c r="N284" s="32" t="s">
        <v>6425</v>
      </c>
      <c r="O284" s="135">
        <v>50000</v>
      </c>
      <c r="P284" s="81"/>
      <c r="Q284" s="135"/>
      <c r="R284" s="136" t="s">
        <v>862</v>
      </c>
    </row>
    <row r="285" spans="1:18" ht="18" customHeight="1" x14ac:dyDescent="0.15">
      <c r="A285" s="30">
        <v>4</v>
      </c>
      <c r="B285" s="31" t="s">
        <v>6387</v>
      </c>
      <c r="C285" s="31">
        <v>2</v>
      </c>
      <c r="D285" s="31" t="s">
        <v>6133</v>
      </c>
      <c r="E285" s="31">
        <v>1</v>
      </c>
      <c r="F285" s="31" t="s">
        <v>6133</v>
      </c>
      <c r="G285" s="31">
        <v>11</v>
      </c>
      <c r="H285" s="31" t="s">
        <v>33</v>
      </c>
      <c r="I285" s="31">
        <v>1</v>
      </c>
      <c r="J285" s="31" t="s">
        <v>34</v>
      </c>
      <c r="K285" s="135"/>
      <c r="L285" s="135"/>
      <c r="M285" s="135"/>
      <c r="N285" s="32" t="s">
        <v>6426</v>
      </c>
      <c r="O285" s="135">
        <v>96000</v>
      </c>
      <c r="P285" s="81"/>
      <c r="Q285" s="135"/>
      <c r="R285" s="136" t="s">
        <v>862</v>
      </c>
    </row>
    <row r="286" spans="1:18" ht="18" customHeight="1" x14ac:dyDescent="0.15">
      <c r="A286" s="30">
        <v>4</v>
      </c>
      <c r="B286" s="31" t="s">
        <v>6387</v>
      </c>
      <c r="C286" s="31">
        <v>2</v>
      </c>
      <c r="D286" s="31" t="s">
        <v>6133</v>
      </c>
      <c r="E286" s="31">
        <v>1</v>
      </c>
      <c r="F286" s="31" t="s">
        <v>6133</v>
      </c>
      <c r="G286" s="31">
        <v>11</v>
      </c>
      <c r="H286" s="31" t="s">
        <v>33</v>
      </c>
      <c r="I286" s="31">
        <v>1</v>
      </c>
      <c r="J286" s="31" t="s">
        <v>34</v>
      </c>
      <c r="K286" s="135"/>
      <c r="L286" s="135"/>
      <c r="M286" s="135"/>
      <c r="N286" s="32" t="s">
        <v>6427</v>
      </c>
      <c r="O286" s="135">
        <v>60000</v>
      </c>
      <c r="P286" s="81"/>
      <c r="Q286" s="135"/>
      <c r="R286" s="136" t="s">
        <v>862</v>
      </c>
    </row>
    <row r="287" spans="1:18" ht="18" customHeight="1" x14ac:dyDescent="0.15">
      <c r="A287" s="30">
        <v>4</v>
      </c>
      <c r="B287" s="31" t="s">
        <v>6387</v>
      </c>
      <c r="C287" s="31">
        <v>2</v>
      </c>
      <c r="D287" s="31" t="s">
        <v>6133</v>
      </c>
      <c r="E287" s="31">
        <v>1</v>
      </c>
      <c r="F287" s="31" t="s">
        <v>6133</v>
      </c>
      <c r="G287" s="31">
        <v>11</v>
      </c>
      <c r="H287" s="31" t="s">
        <v>33</v>
      </c>
      <c r="I287" s="32">
        <v>2</v>
      </c>
      <c r="J287" s="32" t="s">
        <v>46</v>
      </c>
      <c r="K287" s="135">
        <v>42</v>
      </c>
      <c r="L287" s="135">
        <v>45</v>
      </c>
      <c r="M287" s="135">
        <f t="shared" ref="M287" si="65">K287-L287</f>
        <v>-3</v>
      </c>
      <c r="N287" s="32" t="s">
        <v>6428</v>
      </c>
      <c r="O287" s="135">
        <v>21600</v>
      </c>
      <c r="P287" s="81"/>
      <c r="Q287" s="135"/>
      <c r="R287" s="136" t="s">
        <v>862</v>
      </c>
    </row>
    <row r="288" spans="1:18" ht="18" customHeight="1" x14ac:dyDescent="0.15">
      <c r="A288" s="30">
        <v>4</v>
      </c>
      <c r="B288" s="31" t="s">
        <v>6387</v>
      </c>
      <c r="C288" s="31">
        <v>2</v>
      </c>
      <c r="D288" s="31" t="s">
        <v>6133</v>
      </c>
      <c r="E288" s="31">
        <v>1</v>
      </c>
      <c r="F288" s="31" t="s">
        <v>6133</v>
      </c>
      <c r="G288" s="31">
        <v>11</v>
      </c>
      <c r="H288" s="31" t="s">
        <v>33</v>
      </c>
      <c r="I288" s="31">
        <v>2</v>
      </c>
      <c r="J288" s="31" t="s">
        <v>46</v>
      </c>
      <c r="K288" s="135"/>
      <c r="L288" s="135"/>
      <c r="M288" s="135"/>
      <c r="N288" s="32" t="s">
        <v>6429</v>
      </c>
      <c r="O288" s="135">
        <v>20000</v>
      </c>
      <c r="P288" s="81"/>
      <c r="Q288" s="135"/>
      <c r="R288" s="136" t="s">
        <v>862</v>
      </c>
    </row>
    <row r="289" spans="1:18" ht="18" customHeight="1" x14ac:dyDescent="0.15">
      <c r="A289" s="30">
        <v>4</v>
      </c>
      <c r="B289" s="31" t="s">
        <v>6387</v>
      </c>
      <c r="C289" s="31">
        <v>2</v>
      </c>
      <c r="D289" s="31" t="s">
        <v>6133</v>
      </c>
      <c r="E289" s="31">
        <v>1</v>
      </c>
      <c r="F289" s="31" t="s">
        <v>6133</v>
      </c>
      <c r="G289" s="31">
        <v>11</v>
      </c>
      <c r="H289" s="31" t="s">
        <v>33</v>
      </c>
      <c r="I289" s="32">
        <v>3</v>
      </c>
      <c r="J289" s="32" t="s">
        <v>35</v>
      </c>
      <c r="K289" s="135">
        <v>20</v>
      </c>
      <c r="L289" s="135">
        <v>15</v>
      </c>
      <c r="M289" s="135">
        <f t="shared" ref="M289:M291" si="66">K289-L289</f>
        <v>5</v>
      </c>
      <c r="N289" s="32" t="s">
        <v>6430</v>
      </c>
      <c r="O289" s="135">
        <v>19200</v>
      </c>
      <c r="P289" s="81"/>
      <c r="Q289" s="135"/>
      <c r="R289" s="136" t="s">
        <v>862</v>
      </c>
    </row>
    <row r="290" spans="1:18" ht="18" customHeight="1" x14ac:dyDescent="0.15">
      <c r="A290" s="30">
        <v>4</v>
      </c>
      <c r="B290" s="31" t="s">
        <v>6387</v>
      </c>
      <c r="C290" s="31">
        <v>2</v>
      </c>
      <c r="D290" s="31" t="s">
        <v>6133</v>
      </c>
      <c r="E290" s="31">
        <v>1</v>
      </c>
      <c r="F290" s="31" t="s">
        <v>6133</v>
      </c>
      <c r="G290" s="31">
        <v>11</v>
      </c>
      <c r="H290" s="31" t="s">
        <v>33</v>
      </c>
      <c r="I290" s="32">
        <v>4</v>
      </c>
      <c r="J290" s="32" t="s">
        <v>111</v>
      </c>
      <c r="K290" s="135">
        <v>90</v>
      </c>
      <c r="L290" s="135">
        <v>90</v>
      </c>
      <c r="M290" s="135">
        <f t="shared" si="66"/>
        <v>0</v>
      </c>
      <c r="N290" s="32" t="s">
        <v>6431</v>
      </c>
      <c r="O290" s="135">
        <v>90000</v>
      </c>
      <c r="P290" s="81"/>
      <c r="Q290" s="135"/>
      <c r="R290" s="136" t="s">
        <v>862</v>
      </c>
    </row>
    <row r="291" spans="1:18" ht="18" customHeight="1" x14ac:dyDescent="0.15">
      <c r="A291" s="30">
        <v>4</v>
      </c>
      <c r="B291" s="31" t="s">
        <v>6387</v>
      </c>
      <c r="C291" s="31">
        <v>2</v>
      </c>
      <c r="D291" s="31" t="s">
        <v>6133</v>
      </c>
      <c r="E291" s="31">
        <v>1</v>
      </c>
      <c r="F291" s="31" t="s">
        <v>6133</v>
      </c>
      <c r="G291" s="31">
        <v>11</v>
      </c>
      <c r="H291" s="31" t="s">
        <v>33</v>
      </c>
      <c r="I291" s="32">
        <v>7</v>
      </c>
      <c r="J291" s="32" t="s">
        <v>1148</v>
      </c>
      <c r="K291" s="135">
        <v>122</v>
      </c>
      <c r="L291" s="135">
        <v>150</v>
      </c>
      <c r="M291" s="135">
        <f t="shared" si="66"/>
        <v>-28</v>
      </c>
      <c r="N291" s="32" t="s">
        <v>6432</v>
      </c>
      <c r="O291" s="135">
        <v>32000</v>
      </c>
      <c r="P291" s="81"/>
      <c r="Q291" s="135"/>
      <c r="R291" s="136" t="s">
        <v>862</v>
      </c>
    </row>
    <row r="292" spans="1:18" ht="18" customHeight="1" x14ac:dyDescent="0.15">
      <c r="A292" s="30">
        <v>4</v>
      </c>
      <c r="B292" s="31" t="s">
        <v>6387</v>
      </c>
      <c r="C292" s="31">
        <v>2</v>
      </c>
      <c r="D292" s="31" t="s">
        <v>6133</v>
      </c>
      <c r="E292" s="31">
        <v>1</v>
      </c>
      <c r="F292" s="31" t="s">
        <v>6133</v>
      </c>
      <c r="G292" s="31">
        <v>11</v>
      </c>
      <c r="H292" s="31" t="s">
        <v>33</v>
      </c>
      <c r="I292" s="31">
        <v>7</v>
      </c>
      <c r="J292" s="31" t="s">
        <v>1148</v>
      </c>
      <c r="K292" s="135"/>
      <c r="L292" s="135"/>
      <c r="M292" s="135"/>
      <c r="N292" s="32" t="s">
        <v>6433</v>
      </c>
      <c r="O292" s="135">
        <v>90000</v>
      </c>
      <c r="P292" s="81"/>
      <c r="Q292" s="135"/>
      <c r="R292" s="136" t="s">
        <v>862</v>
      </c>
    </row>
    <row r="293" spans="1:18" ht="18" customHeight="1" x14ac:dyDescent="0.15">
      <c r="A293" s="30">
        <v>4</v>
      </c>
      <c r="B293" s="31" t="s">
        <v>6387</v>
      </c>
      <c r="C293" s="31">
        <v>2</v>
      </c>
      <c r="D293" s="31" t="s">
        <v>6133</v>
      </c>
      <c r="E293" s="31">
        <v>1</v>
      </c>
      <c r="F293" s="31" t="s">
        <v>6133</v>
      </c>
      <c r="G293" s="32">
        <v>12</v>
      </c>
      <c r="H293" s="32" t="s">
        <v>36</v>
      </c>
      <c r="I293" s="32"/>
      <c r="J293" s="32"/>
      <c r="K293" s="135"/>
      <c r="L293" s="135"/>
      <c r="M293" s="135"/>
      <c r="N293" s="32"/>
      <c r="O293" s="135"/>
      <c r="P293" s="81"/>
      <c r="Q293" s="135"/>
      <c r="R293" s="136" t="s">
        <v>862</v>
      </c>
    </row>
    <row r="294" spans="1:18" ht="18" customHeight="1" x14ac:dyDescent="0.15">
      <c r="A294" s="30">
        <v>4</v>
      </c>
      <c r="B294" s="31" t="s">
        <v>6387</v>
      </c>
      <c r="C294" s="31">
        <v>2</v>
      </c>
      <c r="D294" s="31" t="s">
        <v>6133</v>
      </c>
      <c r="E294" s="31">
        <v>1</v>
      </c>
      <c r="F294" s="31" t="s">
        <v>6133</v>
      </c>
      <c r="G294" s="31">
        <v>12</v>
      </c>
      <c r="H294" s="31" t="s">
        <v>36</v>
      </c>
      <c r="I294" s="32">
        <v>1</v>
      </c>
      <c r="J294" s="32" t="s">
        <v>37</v>
      </c>
      <c r="K294" s="135">
        <v>50</v>
      </c>
      <c r="L294" s="135">
        <v>87</v>
      </c>
      <c r="M294" s="135">
        <f t="shared" ref="M294" si="67">K294-L294</f>
        <v>-37</v>
      </c>
      <c r="N294" s="32" t="s">
        <v>6434</v>
      </c>
      <c r="O294" s="135">
        <v>8200</v>
      </c>
      <c r="P294" s="81"/>
      <c r="Q294" s="135"/>
      <c r="R294" s="136" t="s">
        <v>862</v>
      </c>
    </row>
    <row r="295" spans="1:18" ht="18" customHeight="1" x14ac:dyDescent="0.15">
      <c r="A295" s="30">
        <v>4</v>
      </c>
      <c r="B295" s="31" t="s">
        <v>6387</v>
      </c>
      <c r="C295" s="31">
        <v>2</v>
      </c>
      <c r="D295" s="31" t="s">
        <v>6133</v>
      </c>
      <c r="E295" s="31">
        <v>1</v>
      </c>
      <c r="F295" s="31" t="s">
        <v>6133</v>
      </c>
      <c r="G295" s="31">
        <v>12</v>
      </c>
      <c r="H295" s="31" t="s">
        <v>36</v>
      </c>
      <c r="I295" s="31">
        <v>1</v>
      </c>
      <c r="J295" s="31" t="s">
        <v>37</v>
      </c>
      <c r="K295" s="135"/>
      <c r="L295" s="135"/>
      <c r="M295" s="135"/>
      <c r="N295" s="32" t="s">
        <v>6435</v>
      </c>
      <c r="O295" s="135">
        <v>41000</v>
      </c>
      <c r="P295" s="81"/>
      <c r="Q295" s="135"/>
      <c r="R295" s="136" t="s">
        <v>862</v>
      </c>
    </row>
    <row r="296" spans="1:18" ht="18" customHeight="1" x14ac:dyDescent="0.15">
      <c r="A296" s="30">
        <v>4</v>
      </c>
      <c r="B296" s="31" t="s">
        <v>6387</v>
      </c>
      <c r="C296" s="31">
        <v>2</v>
      </c>
      <c r="D296" s="31" t="s">
        <v>6133</v>
      </c>
      <c r="E296" s="31">
        <v>1</v>
      </c>
      <c r="F296" s="31" t="s">
        <v>6133</v>
      </c>
      <c r="G296" s="31">
        <v>12</v>
      </c>
      <c r="H296" s="31" t="s">
        <v>36</v>
      </c>
      <c r="I296" s="32">
        <v>3</v>
      </c>
      <c r="J296" s="32" t="s">
        <v>6</v>
      </c>
      <c r="K296" s="135">
        <v>87</v>
      </c>
      <c r="L296" s="135">
        <v>50</v>
      </c>
      <c r="M296" s="135">
        <f t="shared" ref="M296" si="68">K296-L296</f>
        <v>37</v>
      </c>
      <c r="N296" s="32" t="s">
        <v>116</v>
      </c>
      <c r="O296" s="135">
        <v>20000</v>
      </c>
      <c r="P296" s="81"/>
      <c r="Q296" s="135"/>
      <c r="R296" s="136" t="s">
        <v>862</v>
      </c>
    </row>
    <row r="297" spans="1:18" ht="18" customHeight="1" x14ac:dyDescent="0.15">
      <c r="A297" s="30">
        <v>4</v>
      </c>
      <c r="B297" s="31" t="s">
        <v>6387</v>
      </c>
      <c r="C297" s="31">
        <v>2</v>
      </c>
      <c r="D297" s="31" t="s">
        <v>6133</v>
      </c>
      <c r="E297" s="31">
        <v>1</v>
      </c>
      <c r="F297" s="31" t="s">
        <v>6133</v>
      </c>
      <c r="G297" s="31">
        <v>12</v>
      </c>
      <c r="H297" s="31" t="s">
        <v>36</v>
      </c>
      <c r="I297" s="31">
        <v>3</v>
      </c>
      <c r="J297" s="31" t="s">
        <v>6</v>
      </c>
      <c r="K297" s="135"/>
      <c r="L297" s="135"/>
      <c r="M297" s="135"/>
      <c r="N297" s="32" t="s">
        <v>6436</v>
      </c>
      <c r="O297" s="135">
        <v>30000</v>
      </c>
      <c r="P297" s="81"/>
      <c r="Q297" s="135"/>
      <c r="R297" s="136" t="s">
        <v>862</v>
      </c>
    </row>
    <row r="298" spans="1:18" ht="18" customHeight="1" x14ac:dyDescent="0.15">
      <c r="A298" s="30">
        <v>4</v>
      </c>
      <c r="B298" s="31" t="s">
        <v>6387</v>
      </c>
      <c r="C298" s="31">
        <v>2</v>
      </c>
      <c r="D298" s="31" t="s">
        <v>6133</v>
      </c>
      <c r="E298" s="31">
        <v>1</v>
      </c>
      <c r="F298" s="31" t="s">
        <v>6133</v>
      </c>
      <c r="G298" s="31">
        <v>12</v>
      </c>
      <c r="H298" s="31" t="s">
        <v>36</v>
      </c>
      <c r="I298" s="31">
        <v>3</v>
      </c>
      <c r="J298" s="31" t="s">
        <v>6</v>
      </c>
      <c r="K298" s="135"/>
      <c r="L298" s="135"/>
      <c r="M298" s="135"/>
      <c r="N298" s="32" t="s">
        <v>6437</v>
      </c>
      <c r="O298" s="135">
        <v>0</v>
      </c>
      <c r="P298" s="81"/>
      <c r="Q298" s="135"/>
      <c r="R298" s="136" t="s">
        <v>862</v>
      </c>
    </row>
    <row r="299" spans="1:18" ht="18" customHeight="1" x14ac:dyDescent="0.15">
      <c r="A299" s="30">
        <v>4</v>
      </c>
      <c r="B299" s="31" t="s">
        <v>6387</v>
      </c>
      <c r="C299" s="31">
        <v>2</v>
      </c>
      <c r="D299" s="31" t="s">
        <v>6133</v>
      </c>
      <c r="E299" s="31">
        <v>1</v>
      </c>
      <c r="F299" s="31" t="s">
        <v>6133</v>
      </c>
      <c r="G299" s="31">
        <v>12</v>
      </c>
      <c r="H299" s="31" t="s">
        <v>36</v>
      </c>
      <c r="I299" s="31">
        <v>3</v>
      </c>
      <c r="J299" s="31" t="s">
        <v>6</v>
      </c>
      <c r="K299" s="135"/>
      <c r="L299" s="135"/>
      <c r="M299" s="135"/>
      <c r="N299" s="32" t="s">
        <v>6438</v>
      </c>
      <c r="O299" s="135">
        <v>36300</v>
      </c>
      <c r="P299" s="81"/>
      <c r="Q299" s="135"/>
      <c r="R299" s="136" t="s">
        <v>862</v>
      </c>
    </row>
    <row r="300" spans="1:18" ht="18" customHeight="1" x14ac:dyDescent="0.15">
      <c r="A300" s="30">
        <v>4</v>
      </c>
      <c r="B300" s="31" t="s">
        <v>6387</v>
      </c>
      <c r="C300" s="31">
        <v>2</v>
      </c>
      <c r="D300" s="31" t="s">
        <v>6133</v>
      </c>
      <c r="E300" s="31">
        <v>1</v>
      </c>
      <c r="F300" s="31" t="s">
        <v>6133</v>
      </c>
      <c r="G300" s="31">
        <v>12</v>
      </c>
      <c r="H300" s="31" t="s">
        <v>36</v>
      </c>
      <c r="I300" s="32">
        <v>11</v>
      </c>
      <c r="J300" s="32" t="s">
        <v>38</v>
      </c>
      <c r="K300" s="135">
        <v>106</v>
      </c>
      <c r="L300" s="135">
        <v>106</v>
      </c>
      <c r="M300" s="135">
        <f t="shared" ref="M300" si="69">K300-L300</f>
        <v>0</v>
      </c>
      <c r="N300" s="32" t="s">
        <v>6439</v>
      </c>
      <c r="O300" s="135">
        <v>95200</v>
      </c>
      <c r="P300" s="81"/>
      <c r="Q300" s="135"/>
      <c r="R300" s="136" t="s">
        <v>862</v>
      </c>
    </row>
    <row r="301" spans="1:18" ht="18" customHeight="1" x14ac:dyDescent="0.15">
      <c r="A301" s="30">
        <v>4</v>
      </c>
      <c r="B301" s="31" t="s">
        <v>6387</v>
      </c>
      <c r="C301" s="31">
        <v>2</v>
      </c>
      <c r="D301" s="31" t="s">
        <v>6133</v>
      </c>
      <c r="E301" s="31">
        <v>1</v>
      </c>
      <c r="F301" s="31" t="s">
        <v>6133</v>
      </c>
      <c r="G301" s="31">
        <v>12</v>
      </c>
      <c r="H301" s="31" t="s">
        <v>36</v>
      </c>
      <c r="I301" s="31">
        <v>11</v>
      </c>
      <c r="J301" s="31" t="s">
        <v>38</v>
      </c>
      <c r="K301" s="135"/>
      <c r="L301" s="135"/>
      <c r="M301" s="135"/>
      <c r="N301" s="32" t="s">
        <v>6440</v>
      </c>
      <c r="O301" s="135">
        <v>10000</v>
      </c>
      <c r="P301" s="81"/>
      <c r="Q301" s="135"/>
      <c r="R301" s="136" t="s">
        <v>862</v>
      </c>
    </row>
    <row r="302" spans="1:18" ht="18" customHeight="1" x14ac:dyDescent="0.15">
      <c r="A302" s="30">
        <v>4</v>
      </c>
      <c r="B302" s="31" t="s">
        <v>6387</v>
      </c>
      <c r="C302" s="31">
        <v>2</v>
      </c>
      <c r="D302" s="31" t="s">
        <v>6133</v>
      </c>
      <c r="E302" s="31">
        <v>1</v>
      </c>
      <c r="F302" s="31" t="s">
        <v>6133</v>
      </c>
      <c r="G302" s="32">
        <v>13</v>
      </c>
      <c r="H302" s="32" t="s">
        <v>39</v>
      </c>
      <c r="I302" s="32"/>
      <c r="J302" s="32"/>
      <c r="K302" s="135"/>
      <c r="L302" s="135"/>
      <c r="M302" s="135"/>
      <c r="N302" s="32"/>
      <c r="O302" s="135"/>
      <c r="P302" s="81"/>
      <c r="Q302" s="135"/>
      <c r="R302" s="136" t="s">
        <v>862</v>
      </c>
    </row>
    <row r="303" spans="1:18" ht="18" customHeight="1" x14ac:dyDescent="0.15">
      <c r="A303" s="30">
        <v>4</v>
      </c>
      <c r="B303" s="31" t="s">
        <v>6387</v>
      </c>
      <c r="C303" s="31">
        <v>2</v>
      </c>
      <c r="D303" s="31" t="s">
        <v>6133</v>
      </c>
      <c r="E303" s="31">
        <v>1</v>
      </c>
      <c r="F303" s="31" t="s">
        <v>6133</v>
      </c>
      <c r="G303" s="31">
        <v>13</v>
      </c>
      <c r="H303" s="31" t="s">
        <v>39</v>
      </c>
      <c r="I303" s="32">
        <v>21</v>
      </c>
      <c r="J303" s="32" t="s">
        <v>117</v>
      </c>
      <c r="K303" s="135">
        <v>1575</v>
      </c>
      <c r="L303" s="135">
        <v>1144</v>
      </c>
      <c r="M303" s="135">
        <f t="shared" ref="M303" si="70">K303-L303</f>
        <v>431</v>
      </c>
      <c r="N303" s="32" t="s">
        <v>6441</v>
      </c>
      <c r="O303" s="135">
        <v>104000</v>
      </c>
      <c r="P303" s="81"/>
      <c r="Q303" s="135"/>
      <c r="R303" s="136" t="s">
        <v>862</v>
      </c>
    </row>
    <row r="304" spans="1:18" ht="18" customHeight="1" x14ac:dyDescent="0.15">
      <c r="A304" s="30">
        <v>4</v>
      </c>
      <c r="B304" s="31" t="s">
        <v>6387</v>
      </c>
      <c r="C304" s="31">
        <v>2</v>
      </c>
      <c r="D304" s="31" t="s">
        <v>6133</v>
      </c>
      <c r="E304" s="31">
        <v>1</v>
      </c>
      <c r="F304" s="31" t="s">
        <v>6133</v>
      </c>
      <c r="G304" s="31">
        <v>13</v>
      </c>
      <c r="H304" s="31" t="s">
        <v>39</v>
      </c>
      <c r="I304" s="31">
        <v>21</v>
      </c>
      <c r="J304" s="31" t="s">
        <v>117</v>
      </c>
      <c r="K304" s="135"/>
      <c r="L304" s="135"/>
      <c r="M304" s="135"/>
      <c r="N304" s="32" t="s">
        <v>6442</v>
      </c>
      <c r="O304" s="135">
        <v>1040000</v>
      </c>
      <c r="P304" s="81"/>
      <c r="Q304" s="135"/>
      <c r="R304" s="136" t="s">
        <v>862</v>
      </c>
    </row>
    <row r="305" spans="1:18" ht="18" customHeight="1" x14ac:dyDescent="0.15">
      <c r="A305" s="30">
        <v>4</v>
      </c>
      <c r="B305" s="31" t="s">
        <v>6387</v>
      </c>
      <c r="C305" s="31">
        <v>2</v>
      </c>
      <c r="D305" s="31" t="s">
        <v>6133</v>
      </c>
      <c r="E305" s="31">
        <v>1</v>
      </c>
      <c r="F305" s="31" t="s">
        <v>6133</v>
      </c>
      <c r="G305" s="31">
        <v>13</v>
      </c>
      <c r="H305" s="31" t="s">
        <v>39</v>
      </c>
      <c r="I305" s="31">
        <v>21</v>
      </c>
      <c r="J305" s="31" t="s">
        <v>117</v>
      </c>
      <c r="K305" s="135"/>
      <c r="L305" s="135"/>
      <c r="M305" s="135"/>
      <c r="N305" s="32" t="s">
        <v>6443</v>
      </c>
      <c r="O305" s="135">
        <v>228000</v>
      </c>
      <c r="P305" s="81"/>
      <c r="Q305" s="135"/>
      <c r="R305" s="136" t="s">
        <v>862</v>
      </c>
    </row>
    <row r="306" spans="1:18" ht="18" customHeight="1" x14ac:dyDescent="0.15">
      <c r="A306" s="30">
        <v>4</v>
      </c>
      <c r="B306" s="31" t="s">
        <v>6387</v>
      </c>
      <c r="C306" s="31">
        <v>2</v>
      </c>
      <c r="D306" s="31" t="s">
        <v>6133</v>
      </c>
      <c r="E306" s="31">
        <v>1</v>
      </c>
      <c r="F306" s="31" t="s">
        <v>6133</v>
      </c>
      <c r="G306" s="31">
        <v>13</v>
      </c>
      <c r="H306" s="31" t="s">
        <v>39</v>
      </c>
      <c r="I306" s="31">
        <v>21</v>
      </c>
      <c r="J306" s="31" t="s">
        <v>117</v>
      </c>
      <c r="K306" s="135"/>
      <c r="L306" s="135"/>
      <c r="M306" s="135"/>
      <c r="N306" s="32" t="s">
        <v>6444</v>
      </c>
      <c r="O306" s="135">
        <v>150660</v>
      </c>
      <c r="P306" s="81"/>
      <c r="Q306" s="135"/>
      <c r="R306" s="136" t="s">
        <v>862</v>
      </c>
    </row>
    <row r="307" spans="1:18" ht="18" customHeight="1" x14ac:dyDescent="0.15">
      <c r="A307" s="30">
        <v>4</v>
      </c>
      <c r="B307" s="31" t="s">
        <v>6387</v>
      </c>
      <c r="C307" s="31">
        <v>2</v>
      </c>
      <c r="D307" s="31" t="s">
        <v>6133</v>
      </c>
      <c r="E307" s="31">
        <v>1</v>
      </c>
      <c r="F307" s="31" t="s">
        <v>6133</v>
      </c>
      <c r="G307" s="31">
        <v>13</v>
      </c>
      <c r="H307" s="31" t="s">
        <v>39</v>
      </c>
      <c r="I307" s="31">
        <v>21</v>
      </c>
      <c r="J307" s="31" t="s">
        <v>117</v>
      </c>
      <c r="K307" s="135"/>
      <c r="L307" s="135"/>
      <c r="M307" s="135"/>
      <c r="N307" s="32" t="s">
        <v>6445</v>
      </c>
      <c r="O307" s="135">
        <v>52000</v>
      </c>
      <c r="P307" s="81"/>
      <c r="Q307" s="135"/>
      <c r="R307" s="136" t="s">
        <v>862</v>
      </c>
    </row>
    <row r="308" spans="1:18" ht="18" customHeight="1" x14ac:dyDescent="0.15">
      <c r="A308" s="30">
        <v>4</v>
      </c>
      <c r="B308" s="31" t="s">
        <v>6387</v>
      </c>
      <c r="C308" s="31">
        <v>2</v>
      </c>
      <c r="D308" s="31" t="s">
        <v>6133</v>
      </c>
      <c r="E308" s="31">
        <v>1</v>
      </c>
      <c r="F308" s="31" t="s">
        <v>6133</v>
      </c>
      <c r="G308" s="32">
        <v>14</v>
      </c>
      <c r="H308" s="32" t="s">
        <v>40</v>
      </c>
      <c r="I308" s="32"/>
      <c r="J308" s="32"/>
      <c r="K308" s="135"/>
      <c r="L308" s="135"/>
      <c r="M308" s="135"/>
      <c r="N308" s="32"/>
      <c r="O308" s="135"/>
      <c r="P308" s="81"/>
      <c r="Q308" s="135"/>
      <c r="R308" s="136" t="s">
        <v>862</v>
      </c>
    </row>
    <row r="309" spans="1:18" ht="18" customHeight="1" x14ac:dyDescent="0.15">
      <c r="A309" s="30">
        <v>4</v>
      </c>
      <c r="B309" s="31" t="s">
        <v>6387</v>
      </c>
      <c r="C309" s="31">
        <v>2</v>
      </c>
      <c r="D309" s="31" t="s">
        <v>6133</v>
      </c>
      <c r="E309" s="31">
        <v>1</v>
      </c>
      <c r="F309" s="31" t="s">
        <v>6133</v>
      </c>
      <c r="G309" s="31">
        <v>14</v>
      </c>
      <c r="H309" s="31" t="s">
        <v>40</v>
      </c>
      <c r="I309" s="32">
        <v>1</v>
      </c>
      <c r="J309" s="32" t="s">
        <v>41</v>
      </c>
      <c r="K309" s="135">
        <v>44</v>
      </c>
      <c r="L309" s="135">
        <v>64</v>
      </c>
      <c r="M309" s="135">
        <f t="shared" ref="M309" si="71">K309-L309</f>
        <v>-20</v>
      </c>
      <c r="N309" s="32" t="s">
        <v>6446</v>
      </c>
      <c r="O309" s="135">
        <v>20000</v>
      </c>
      <c r="P309" s="81"/>
      <c r="Q309" s="135"/>
      <c r="R309" s="136" t="s">
        <v>862</v>
      </c>
    </row>
    <row r="310" spans="1:18" ht="18" customHeight="1" x14ac:dyDescent="0.15">
      <c r="A310" s="30">
        <v>4</v>
      </c>
      <c r="B310" s="31" t="s">
        <v>6387</v>
      </c>
      <c r="C310" s="31">
        <v>2</v>
      </c>
      <c r="D310" s="31" t="s">
        <v>6133</v>
      </c>
      <c r="E310" s="31">
        <v>1</v>
      </c>
      <c r="F310" s="31" t="s">
        <v>6133</v>
      </c>
      <c r="G310" s="31">
        <v>14</v>
      </c>
      <c r="H310" s="31" t="s">
        <v>40</v>
      </c>
      <c r="I310" s="31">
        <v>1</v>
      </c>
      <c r="J310" s="31" t="s">
        <v>41</v>
      </c>
      <c r="K310" s="135"/>
      <c r="L310" s="135"/>
      <c r="M310" s="135"/>
      <c r="N310" s="32" t="s">
        <v>6447</v>
      </c>
      <c r="O310" s="135">
        <v>24000</v>
      </c>
      <c r="P310" s="81"/>
      <c r="Q310" s="135"/>
      <c r="R310" s="136" t="s">
        <v>862</v>
      </c>
    </row>
    <row r="311" spans="1:18" ht="18" customHeight="1" x14ac:dyDescent="0.15">
      <c r="A311" s="30">
        <v>4</v>
      </c>
      <c r="B311" s="31" t="s">
        <v>6387</v>
      </c>
      <c r="C311" s="31">
        <v>2</v>
      </c>
      <c r="D311" s="31" t="s">
        <v>6133</v>
      </c>
      <c r="E311" s="31">
        <v>1</v>
      </c>
      <c r="F311" s="31" t="s">
        <v>6133</v>
      </c>
      <c r="G311" s="32">
        <v>19</v>
      </c>
      <c r="H311" s="32" t="s">
        <v>236</v>
      </c>
      <c r="I311" s="32"/>
      <c r="J311" s="32"/>
      <c r="K311" s="135"/>
      <c r="L311" s="135"/>
      <c r="M311" s="135"/>
      <c r="N311" s="32"/>
      <c r="O311" s="135"/>
      <c r="P311" s="81"/>
      <c r="Q311" s="135"/>
      <c r="R311" s="136" t="s">
        <v>862</v>
      </c>
    </row>
    <row r="312" spans="1:18" ht="18" customHeight="1" x14ac:dyDescent="0.15">
      <c r="A312" s="30">
        <v>4</v>
      </c>
      <c r="B312" s="31" t="s">
        <v>6387</v>
      </c>
      <c r="C312" s="31">
        <v>2</v>
      </c>
      <c r="D312" s="31" t="s">
        <v>6133</v>
      </c>
      <c r="E312" s="31">
        <v>1</v>
      </c>
      <c r="F312" s="31" t="s">
        <v>6133</v>
      </c>
      <c r="G312" s="31">
        <v>19</v>
      </c>
      <c r="H312" s="31" t="s">
        <v>236</v>
      </c>
      <c r="I312" s="32">
        <v>41</v>
      </c>
      <c r="J312" s="32" t="s">
        <v>200</v>
      </c>
      <c r="K312" s="135">
        <v>0</v>
      </c>
      <c r="L312" s="135">
        <v>160</v>
      </c>
      <c r="M312" s="135">
        <f t="shared" ref="M312:M314" si="72">K312-L312</f>
        <v>-160</v>
      </c>
      <c r="N312" s="32"/>
      <c r="O312" s="135">
        <v>0</v>
      </c>
      <c r="P312" s="81"/>
      <c r="Q312" s="135"/>
      <c r="R312" s="136" t="s">
        <v>862</v>
      </c>
    </row>
    <row r="313" spans="1:18" ht="18" customHeight="1" x14ac:dyDescent="0.15">
      <c r="A313" s="13">
        <v>4</v>
      </c>
      <c r="B313" s="14" t="s">
        <v>6385</v>
      </c>
      <c r="C313" s="15">
        <v>3</v>
      </c>
      <c r="D313" s="15" t="s">
        <v>6448</v>
      </c>
      <c r="E313" s="16"/>
      <c r="F313" s="15"/>
      <c r="G313" s="16"/>
      <c r="H313" s="15"/>
      <c r="I313" s="16"/>
      <c r="J313" s="16"/>
      <c r="K313" s="17">
        <f>IF(C313="",SUMIFS($K314:$K$5739,$A314:$A$5739,A313,$E314:$E$5739,""),IF(E313="",SUMIFS($K314:$K$5739,$A314:$A$5739,A313,$C314:$C$5739,C313,$G314:$G$5739,""),IF(G313="",SUMIFS($K314:$K$5739,$A314:$A$5739,A313,$C314:$C$5739,C313,$E314:$E$5739,E313,$R314:$R$5739,R313),0)))</f>
        <v>36000</v>
      </c>
      <c r="L313" s="17">
        <f>IF(C313="",SUMIFS($L314:$L$5739,$A314:$A$5739,A313,$E314:$E$5739,""),IF(E313="",SUMIFS($L314:$L$5739,$A314:$A$5739,A313,$C314:$C$5739,C313,$G314:$G$5739,""),IF(G313="",SUMIFS($L314:$L$5739,$A314:$A$5739,A313,$C314:$C$5739,C313,$E314:$E$5739,E313,$R314:$R$5739,R313),0)))</f>
        <v>36172</v>
      </c>
      <c r="M313" s="17">
        <f t="shared" si="72"/>
        <v>-172</v>
      </c>
      <c r="N313" s="58"/>
      <c r="O313" s="72"/>
      <c r="P313" s="18"/>
      <c r="Q313" s="17">
        <f>IF(C313="",SUMIFS($Q$3:$Q$5608,$A$3:$A$5608,A313,$C$3:$C$5608,"&gt;0",$E$3:$E$5608,""),IF(E313="",SUMIFS($Q$3:$Q$5608,$A$3:$A$5608,A313,$C$3:$C$5608,C313,$E$3:$E$5608,"&gt;0",$G$3:$G$5608,""),IF(G313="",SUMIFS($Q$3:$Q$5608,$A$3:$A$5608,A313,$C$3:$C$5608,C313,$E$3:$E$5608,E313,$G$3:$G$5608,"&gt;0",$R$3:$R$5608,R313))))</f>
        <v>35990</v>
      </c>
      <c r="R313" s="108"/>
    </row>
    <row r="314" spans="1:18" ht="18" customHeight="1" x14ac:dyDescent="0.15">
      <c r="A314" s="13">
        <v>4</v>
      </c>
      <c r="B314" s="14" t="s">
        <v>6385</v>
      </c>
      <c r="C314" s="19">
        <v>3</v>
      </c>
      <c r="D314" s="14" t="s">
        <v>6448</v>
      </c>
      <c r="E314" s="20">
        <v>1</v>
      </c>
      <c r="F314" s="21" t="s">
        <v>6449</v>
      </c>
      <c r="G314" s="20"/>
      <c r="H314" s="21"/>
      <c r="I314" s="20"/>
      <c r="J314" s="20"/>
      <c r="K314" s="22">
        <f>IF(C314="",SUMIFS($K315:$K$5739,$A315:$A$5739,A314,$E315:$E$5739,""),IF(E314="",SUMIFS($K315:$K$5739,$A315:$A$5739,A314,$C315:$C$5739,C314,$G315:$G$5739,""),IF(G314="",SUMIFS($K315:$K$5739,$A315:$A$5739,A314,$C315:$C$5739,C314,$E315:$E$5739,E314,$R315:$R$5739,R314),0)))</f>
        <v>26469</v>
      </c>
      <c r="L314" s="22">
        <f>IF(C314="",SUMIFS($L315:$L$5739,$A315:$A$5739,A314,$E315:$E$5739,""),IF(E314="",SUMIFS($L315:$L$5739,$A315:$A$5739,A314,$C315:$C$5739,C314,$G315:$G$5739,""),IF(G314="",SUMIFS($L315:$L$5739,$A315:$A$5739,A314,$C315:$C$5739,C314,$E315:$E$5739,E314,$R315:$R$5739,R314),0)))</f>
        <v>24682</v>
      </c>
      <c r="M314" s="22">
        <f t="shared" si="72"/>
        <v>1787</v>
      </c>
      <c r="N314" s="77"/>
      <c r="O314" s="23"/>
      <c r="P314" s="60"/>
      <c r="Q314" s="22">
        <f>IF(C314="",SUMIFS($Q$3:$Q$5608,$A$3:$A$5608,A314,$C$3:$C$5608,"&gt;0",$E$3:$E$5608,""),IF(E314="",SUMIFS($Q$3:$Q$5608,$A$3:$A$5608,A314,$C$3:$C$5608,C314,$E$3:$E$5608,"&gt;0",$G$3:$G$5608,""),IF(G314="",SUMIFS($Q$3:$Q$5608,$A$3:$A$5608,A314,$C$3:$C$5608,C314,$E$3:$E$5608,E314,$G$3:$G$5608,"&gt;0",$R$3:$R$5608,R314))))</f>
        <v>26459</v>
      </c>
      <c r="R314" s="110" t="s">
        <v>862</v>
      </c>
    </row>
    <row r="315" spans="1:18" ht="18" customHeight="1" x14ac:dyDescent="0.15">
      <c r="A315" s="30">
        <v>4</v>
      </c>
      <c r="B315" s="31" t="s">
        <v>6387</v>
      </c>
      <c r="C315" s="31">
        <v>3</v>
      </c>
      <c r="D315" s="31" t="s">
        <v>6450</v>
      </c>
      <c r="E315" s="31">
        <v>1</v>
      </c>
      <c r="F315" s="31" t="s">
        <v>6451</v>
      </c>
      <c r="G315" s="32">
        <v>2</v>
      </c>
      <c r="H315" s="32" t="s">
        <v>20</v>
      </c>
      <c r="I315" s="32"/>
      <c r="J315" s="32"/>
      <c r="K315" s="135"/>
      <c r="L315" s="135"/>
      <c r="M315" s="135"/>
      <c r="N315" s="32"/>
      <c r="O315" s="135"/>
      <c r="P315" s="81" t="s">
        <v>6452</v>
      </c>
      <c r="Q315" s="135">
        <v>6612</v>
      </c>
      <c r="R315" s="136" t="s">
        <v>862</v>
      </c>
    </row>
    <row r="316" spans="1:18" ht="18" customHeight="1" x14ac:dyDescent="0.15">
      <c r="A316" s="30">
        <v>4</v>
      </c>
      <c r="B316" s="31" t="s">
        <v>6387</v>
      </c>
      <c r="C316" s="31">
        <v>3</v>
      </c>
      <c r="D316" s="31" t="s">
        <v>6450</v>
      </c>
      <c r="E316" s="31">
        <v>1</v>
      </c>
      <c r="F316" s="31" t="s">
        <v>6451</v>
      </c>
      <c r="G316" s="31">
        <v>2</v>
      </c>
      <c r="H316" s="31" t="s">
        <v>20</v>
      </c>
      <c r="I316" s="32">
        <v>3</v>
      </c>
      <c r="J316" s="32" t="s">
        <v>21</v>
      </c>
      <c r="K316" s="135">
        <v>9641</v>
      </c>
      <c r="L316" s="135">
        <v>10872</v>
      </c>
      <c r="M316" s="135">
        <f t="shared" ref="M316" si="73">K316-L316</f>
        <v>-1231</v>
      </c>
      <c r="N316" s="32" t="s">
        <v>6453</v>
      </c>
      <c r="O316" s="135">
        <v>9641000</v>
      </c>
      <c r="P316" s="81" t="s">
        <v>6454</v>
      </c>
      <c r="Q316" s="135"/>
      <c r="R316" s="136" t="s">
        <v>862</v>
      </c>
    </row>
    <row r="317" spans="1:18" ht="18" customHeight="1" x14ac:dyDescent="0.15">
      <c r="A317" s="30">
        <v>4</v>
      </c>
      <c r="B317" s="31" t="s">
        <v>6387</v>
      </c>
      <c r="C317" s="31">
        <v>3</v>
      </c>
      <c r="D317" s="31" t="s">
        <v>6450</v>
      </c>
      <c r="E317" s="31">
        <v>1</v>
      </c>
      <c r="F317" s="31" t="s">
        <v>6451</v>
      </c>
      <c r="G317" s="32">
        <v>3</v>
      </c>
      <c r="H317" s="32" t="s">
        <v>22</v>
      </c>
      <c r="I317" s="32"/>
      <c r="J317" s="32"/>
      <c r="K317" s="135"/>
      <c r="L317" s="135"/>
      <c r="M317" s="135"/>
      <c r="N317" s="32"/>
      <c r="O317" s="135"/>
      <c r="P317" s="81" t="s">
        <v>6452</v>
      </c>
      <c r="Q317" s="135">
        <v>3305</v>
      </c>
      <c r="R317" s="136" t="s">
        <v>862</v>
      </c>
    </row>
    <row r="318" spans="1:18" ht="18" customHeight="1" x14ac:dyDescent="0.15">
      <c r="A318" s="30">
        <v>4</v>
      </c>
      <c r="B318" s="31" t="s">
        <v>6387</v>
      </c>
      <c r="C318" s="31">
        <v>3</v>
      </c>
      <c r="D318" s="31" t="s">
        <v>6450</v>
      </c>
      <c r="E318" s="31">
        <v>1</v>
      </c>
      <c r="F318" s="31" t="s">
        <v>6451</v>
      </c>
      <c r="G318" s="31">
        <v>3</v>
      </c>
      <c r="H318" s="31" t="s">
        <v>22</v>
      </c>
      <c r="I318" s="32">
        <v>31</v>
      </c>
      <c r="J318" s="32" t="s">
        <v>23</v>
      </c>
      <c r="K318" s="135">
        <v>120</v>
      </c>
      <c r="L318" s="135">
        <v>120</v>
      </c>
      <c r="M318" s="135">
        <f t="shared" ref="M318:M321" si="74">K318-L318</f>
        <v>0</v>
      </c>
      <c r="N318" s="32" t="s">
        <v>6455</v>
      </c>
      <c r="O318" s="135">
        <v>120000</v>
      </c>
      <c r="P318" s="81" t="s">
        <v>6456</v>
      </c>
      <c r="Q318" s="135"/>
      <c r="R318" s="136" t="s">
        <v>862</v>
      </c>
    </row>
    <row r="319" spans="1:18" ht="18" customHeight="1" x14ac:dyDescent="0.15">
      <c r="A319" s="30">
        <v>4</v>
      </c>
      <c r="B319" s="31" t="s">
        <v>6387</v>
      </c>
      <c r="C319" s="31">
        <v>3</v>
      </c>
      <c r="D319" s="31" t="s">
        <v>6450</v>
      </c>
      <c r="E319" s="31">
        <v>1</v>
      </c>
      <c r="F319" s="31" t="s">
        <v>6451</v>
      </c>
      <c r="G319" s="31">
        <v>3</v>
      </c>
      <c r="H319" s="31" t="s">
        <v>22</v>
      </c>
      <c r="I319" s="32">
        <v>32</v>
      </c>
      <c r="J319" s="32" t="s">
        <v>139</v>
      </c>
      <c r="K319" s="135">
        <v>135</v>
      </c>
      <c r="L319" s="135">
        <v>312</v>
      </c>
      <c r="M319" s="135">
        <f t="shared" si="74"/>
        <v>-177</v>
      </c>
      <c r="N319" s="32" t="s">
        <v>6455</v>
      </c>
      <c r="O319" s="135">
        <v>135000</v>
      </c>
      <c r="P319" s="81" t="s">
        <v>6452</v>
      </c>
      <c r="Q319" s="135">
        <v>9036</v>
      </c>
      <c r="R319" s="136" t="s">
        <v>862</v>
      </c>
    </row>
    <row r="320" spans="1:18" ht="18" customHeight="1" x14ac:dyDescent="0.15">
      <c r="A320" s="30">
        <v>4</v>
      </c>
      <c r="B320" s="31" t="s">
        <v>6387</v>
      </c>
      <c r="C320" s="31">
        <v>3</v>
      </c>
      <c r="D320" s="31" t="s">
        <v>6450</v>
      </c>
      <c r="E320" s="31">
        <v>1</v>
      </c>
      <c r="F320" s="31" t="s">
        <v>6451</v>
      </c>
      <c r="G320" s="31">
        <v>3</v>
      </c>
      <c r="H320" s="31" t="s">
        <v>22</v>
      </c>
      <c r="I320" s="32">
        <v>33</v>
      </c>
      <c r="J320" s="32" t="s">
        <v>24</v>
      </c>
      <c r="K320" s="135">
        <v>89</v>
      </c>
      <c r="L320" s="135">
        <v>24</v>
      </c>
      <c r="M320" s="135">
        <f t="shared" si="74"/>
        <v>65</v>
      </c>
      <c r="N320" s="32" t="s">
        <v>6455</v>
      </c>
      <c r="O320" s="135">
        <v>88500</v>
      </c>
      <c r="P320" s="81" t="s">
        <v>6457</v>
      </c>
      <c r="Q320" s="135"/>
      <c r="R320" s="136" t="s">
        <v>862</v>
      </c>
    </row>
    <row r="321" spans="1:18" ht="18" customHeight="1" x14ac:dyDescent="0.15">
      <c r="A321" s="30">
        <v>4</v>
      </c>
      <c r="B321" s="31" t="s">
        <v>6387</v>
      </c>
      <c r="C321" s="31">
        <v>3</v>
      </c>
      <c r="D321" s="31" t="s">
        <v>6450</v>
      </c>
      <c r="E321" s="31">
        <v>1</v>
      </c>
      <c r="F321" s="31" t="s">
        <v>6451</v>
      </c>
      <c r="G321" s="31">
        <v>3</v>
      </c>
      <c r="H321" s="31" t="s">
        <v>22</v>
      </c>
      <c r="I321" s="32">
        <v>35</v>
      </c>
      <c r="J321" s="32" t="s">
        <v>25</v>
      </c>
      <c r="K321" s="135">
        <v>889</v>
      </c>
      <c r="L321" s="135">
        <v>889</v>
      </c>
      <c r="M321" s="135">
        <f t="shared" si="74"/>
        <v>0</v>
      </c>
      <c r="N321" s="32" t="s">
        <v>6458</v>
      </c>
      <c r="O321" s="135">
        <v>443088</v>
      </c>
      <c r="P321" s="81" t="s">
        <v>6459</v>
      </c>
      <c r="Q321" s="135">
        <v>7506</v>
      </c>
      <c r="R321" s="136" t="s">
        <v>862</v>
      </c>
    </row>
    <row r="322" spans="1:18" ht="18" customHeight="1" x14ac:dyDescent="0.15">
      <c r="A322" s="30">
        <v>4</v>
      </c>
      <c r="B322" s="31" t="s">
        <v>6387</v>
      </c>
      <c r="C322" s="31">
        <v>3</v>
      </c>
      <c r="D322" s="31" t="s">
        <v>6450</v>
      </c>
      <c r="E322" s="31">
        <v>1</v>
      </c>
      <c r="F322" s="31" t="s">
        <v>6451</v>
      </c>
      <c r="G322" s="31">
        <v>3</v>
      </c>
      <c r="H322" s="31" t="s">
        <v>22</v>
      </c>
      <c r="I322" s="31">
        <v>35</v>
      </c>
      <c r="J322" s="31" t="s">
        <v>25</v>
      </c>
      <c r="K322" s="135"/>
      <c r="L322" s="135"/>
      <c r="M322" s="135"/>
      <c r="N322" s="32" t="s">
        <v>6460</v>
      </c>
      <c r="O322" s="135">
        <v>388800</v>
      </c>
      <c r="P322" s="81" t="s">
        <v>6051</v>
      </c>
      <c r="Q322" s="135"/>
      <c r="R322" s="136" t="s">
        <v>862</v>
      </c>
    </row>
    <row r="323" spans="1:18" ht="18" customHeight="1" x14ac:dyDescent="0.15">
      <c r="A323" s="30">
        <v>4</v>
      </c>
      <c r="B323" s="31" t="s">
        <v>6387</v>
      </c>
      <c r="C323" s="31">
        <v>3</v>
      </c>
      <c r="D323" s="31" t="s">
        <v>6450</v>
      </c>
      <c r="E323" s="31">
        <v>1</v>
      </c>
      <c r="F323" s="31" t="s">
        <v>6451</v>
      </c>
      <c r="G323" s="31">
        <v>3</v>
      </c>
      <c r="H323" s="31" t="s">
        <v>22</v>
      </c>
      <c r="I323" s="31">
        <v>35</v>
      </c>
      <c r="J323" s="31" t="s">
        <v>25</v>
      </c>
      <c r="K323" s="135"/>
      <c r="L323" s="135"/>
      <c r="M323" s="135"/>
      <c r="N323" s="32" t="s">
        <v>6461</v>
      </c>
      <c r="O323" s="135">
        <v>57000</v>
      </c>
      <c r="P323" s="81"/>
      <c r="Q323" s="135"/>
      <c r="R323" s="136" t="s">
        <v>862</v>
      </c>
    </row>
    <row r="324" spans="1:18" ht="18" customHeight="1" x14ac:dyDescent="0.15">
      <c r="A324" s="30">
        <v>4</v>
      </c>
      <c r="B324" s="31" t="s">
        <v>6387</v>
      </c>
      <c r="C324" s="31">
        <v>3</v>
      </c>
      <c r="D324" s="31" t="s">
        <v>6450</v>
      </c>
      <c r="E324" s="31">
        <v>1</v>
      </c>
      <c r="F324" s="31" t="s">
        <v>6451</v>
      </c>
      <c r="G324" s="31">
        <v>3</v>
      </c>
      <c r="H324" s="31" t="s">
        <v>22</v>
      </c>
      <c r="I324" s="32">
        <v>39</v>
      </c>
      <c r="J324" s="32" t="s">
        <v>26</v>
      </c>
      <c r="K324" s="135">
        <v>2295</v>
      </c>
      <c r="L324" s="135">
        <v>2513</v>
      </c>
      <c r="M324" s="135">
        <f t="shared" ref="M324:M326" si="75">K324-L324</f>
        <v>-218</v>
      </c>
      <c r="N324" s="32" t="s">
        <v>6462</v>
      </c>
      <c r="O324" s="135">
        <v>2294720</v>
      </c>
      <c r="P324" s="81"/>
      <c r="Q324" s="135"/>
      <c r="R324" s="136" t="s">
        <v>862</v>
      </c>
    </row>
    <row r="325" spans="1:18" ht="18" customHeight="1" x14ac:dyDescent="0.15">
      <c r="A325" s="30">
        <v>4</v>
      </c>
      <c r="B325" s="31" t="s">
        <v>6387</v>
      </c>
      <c r="C325" s="31">
        <v>3</v>
      </c>
      <c r="D325" s="31" t="s">
        <v>6450</v>
      </c>
      <c r="E325" s="31">
        <v>1</v>
      </c>
      <c r="F325" s="31" t="s">
        <v>6451</v>
      </c>
      <c r="G325" s="31">
        <v>3</v>
      </c>
      <c r="H325" s="31" t="s">
        <v>22</v>
      </c>
      <c r="I325" s="32">
        <v>40</v>
      </c>
      <c r="J325" s="32" t="s">
        <v>27</v>
      </c>
      <c r="K325" s="135">
        <v>1615</v>
      </c>
      <c r="L325" s="135">
        <v>1722</v>
      </c>
      <c r="M325" s="135">
        <f t="shared" si="75"/>
        <v>-107</v>
      </c>
      <c r="N325" s="32" t="s">
        <v>6463</v>
      </c>
      <c r="O325" s="135">
        <v>1614280</v>
      </c>
      <c r="P325" s="81"/>
      <c r="Q325" s="135"/>
      <c r="R325" s="136" t="s">
        <v>862</v>
      </c>
    </row>
    <row r="326" spans="1:18" ht="18" customHeight="1" x14ac:dyDescent="0.15">
      <c r="A326" s="30">
        <v>4</v>
      </c>
      <c r="B326" s="31" t="s">
        <v>6387</v>
      </c>
      <c r="C326" s="31">
        <v>3</v>
      </c>
      <c r="D326" s="31" t="s">
        <v>6450</v>
      </c>
      <c r="E326" s="31">
        <v>1</v>
      </c>
      <c r="F326" s="31" t="s">
        <v>6451</v>
      </c>
      <c r="G326" s="31">
        <v>3</v>
      </c>
      <c r="H326" s="31" t="s">
        <v>22</v>
      </c>
      <c r="I326" s="32">
        <v>41</v>
      </c>
      <c r="J326" s="32" t="s">
        <v>75</v>
      </c>
      <c r="K326" s="135">
        <v>163</v>
      </c>
      <c r="L326" s="135">
        <v>191</v>
      </c>
      <c r="M326" s="135">
        <f t="shared" si="75"/>
        <v>-28</v>
      </c>
      <c r="N326" s="32" t="s">
        <v>6464</v>
      </c>
      <c r="O326" s="135">
        <v>162600</v>
      </c>
      <c r="P326" s="81"/>
      <c r="Q326" s="135"/>
      <c r="R326" s="136" t="s">
        <v>862</v>
      </c>
    </row>
    <row r="327" spans="1:18" ht="18" customHeight="1" x14ac:dyDescent="0.15">
      <c r="A327" s="30">
        <v>4</v>
      </c>
      <c r="B327" s="31" t="s">
        <v>6387</v>
      </c>
      <c r="C327" s="31">
        <v>3</v>
      </c>
      <c r="D327" s="31" t="s">
        <v>6450</v>
      </c>
      <c r="E327" s="31">
        <v>1</v>
      </c>
      <c r="F327" s="31" t="s">
        <v>6451</v>
      </c>
      <c r="G327" s="32">
        <v>4</v>
      </c>
      <c r="H327" s="32" t="s">
        <v>28</v>
      </c>
      <c r="I327" s="32"/>
      <c r="J327" s="32"/>
      <c r="K327" s="135"/>
      <c r="L327" s="135"/>
      <c r="M327" s="135"/>
      <c r="N327" s="32"/>
      <c r="O327" s="135"/>
      <c r="P327" s="81"/>
      <c r="Q327" s="135"/>
      <c r="R327" s="136" t="s">
        <v>862</v>
      </c>
    </row>
    <row r="328" spans="1:18" ht="18" customHeight="1" x14ac:dyDescent="0.15">
      <c r="A328" s="30">
        <v>4</v>
      </c>
      <c r="B328" s="31" t="s">
        <v>6387</v>
      </c>
      <c r="C328" s="31">
        <v>3</v>
      </c>
      <c r="D328" s="31" t="s">
        <v>6450</v>
      </c>
      <c r="E328" s="31">
        <v>1</v>
      </c>
      <c r="F328" s="31" t="s">
        <v>6451</v>
      </c>
      <c r="G328" s="31">
        <v>4</v>
      </c>
      <c r="H328" s="31" t="s">
        <v>28</v>
      </c>
      <c r="I328" s="32">
        <v>31</v>
      </c>
      <c r="J328" s="32" t="s">
        <v>29</v>
      </c>
      <c r="K328" s="135">
        <v>3351</v>
      </c>
      <c r="L328" s="135">
        <v>3358</v>
      </c>
      <c r="M328" s="135">
        <f t="shared" ref="M328:M329" si="76">K328-L328</f>
        <v>-7</v>
      </c>
      <c r="N328" s="32" t="s">
        <v>6465</v>
      </c>
      <c r="O328" s="135">
        <v>3350958</v>
      </c>
      <c r="P328" s="81"/>
      <c r="Q328" s="135"/>
      <c r="R328" s="136" t="s">
        <v>862</v>
      </c>
    </row>
    <row r="329" spans="1:18" ht="18" customHeight="1" x14ac:dyDescent="0.15">
      <c r="A329" s="30">
        <v>4</v>
      </c>
      <c r="B329" s="31" t="s">
        <v>6387</v>
      </c>
      <c r="C329" s="31">
        <v>3</v>
      </c>
      <c r="D329" s="31" t="s">
        <v>6450</v>
      </c>
      <c r="E329" s="31">
        <v>1</v>
      </c>
      <c r="F329" s="31" t="s">
        <v>6451</v>
      </c>
      <c r="G329" s="31">
        <v>4</v>
      </c>
      <c r="H329" s="31" t="s">
        <v>28</v>
      </c>
      <c r="I329" s="32">
        <v>41</v>
      </c>
      <c r="J329" s="32" t="s">
        <v>149</v>
      </c>
      <c r="K329" s="135">
        <v>458</v>
      </c>
      <c r="L329" s="135">
        <v>0</v>
      </c>
      <c r="M329" s="135">
        <f t="shared" si="76"/>
        <v>458</v>
      </c>
      <c r="N329" s="32" t="s">
        <v>6466</v>
      </c>
      <c r="O329" s="135">
        <v>0</v>
      </c>
      <c r="P329" s="81"/>
      <c r="Q329" s="135"/>
      <c r="R329" s="136" t="s">
        <v>862</v>
      </c>
    </row>
    <row r="330" spans="1:18" ht="18" customHeight="1" x14ac:dyDescent="0.15">
      <c r="A330" s="30">
        <v>4</v>
      </c>
      <c r="B330" s="31" t="s">
        <v>6387</v>
      </c>
      <c r="C330" s="31">
        <v>3</v>
      </c>
      <c r="D330" s="31" t="s">
        <v>6450</v>
      </c>
      <c r="E330" s="31">
        <v>1</v>
      </c>
      <c r="F330" s="31" t="s">
        <v>6451</v>
      </c>
      <c r="G330" s="31">
        <v>4</v>
      </c>
      <c r="H330" s="31" t="s">
        <v>28</v>
      </c>
      <c r="I330" s="31">
        <v>41</v>
      </c>
      <c r="J330" s="31" t="s">
        <v>149</v>
      </c>
      <c r="K330" s="135"/>
      <c r="L330" s="135"/>
      <c r="M330" s="135"/>
      <c r="N330" s="32" t="s">
        <v>6467</v>
      </c>
      <c r="O330" s="135">
        <v>432288</v>
      </c>
      <c r="P330" s="81"/>
      <c r="Q330" s="135"/>
      <c r="R330" s="136" t="s">
        <v>862</v>
      </c>
    </row>
    <row r="331" spans="1:18" ht="18" customHeight="1" x14ac:dyDescent="0.15">
      <c r="A331" s="30">
        <v>4</v>
      </c>
      <c r="B331" s="31" t="s">
        <v>6387</v>
      </c>
      <c r="C331" s="31">
        <v>3</v>
      </c>
      <c r="D331" s="31" t="s">
        <v>6450</v>
      </c>
      <c r="E331" s="31">
        <v>1</v>
      </c>
      <c r="F331" s="31" t="s">
        <v>6451</v>
      </c>
      <c r="G331" s="31">
        <v>4</v>
      </c>
      <c r="H331" s="31" t="s">
        <v>28</v>
      </c>
      <c r="I331" s="31">
        <v>41</v>
      </c>
      <c r="J331" s="31" t="s">
        <v>149</v>
      </c>
      <c r="K331" s="135"/>
      <c r="L331" s="135"/>
      <c r="M331" s="135"/>
      <c r="N331" s="32" t="s">
        <v>6468</v>
      </c>
      <c r="O331" s="135">
        <v>8304</v>
      </c>
      <c r="P331" s="81"/>
      <c r="Q331" s="135"/>
      <c r="R331" s="136" t="s">
        <v>862</v>
      </c>
    </row>
    <row r="332" spans="1:18" ht="18" customHeight="1" x14ac:dyDescent="0.15">
      <c r="A332" s="30">
        <v>4</v>
      </c>
      <c r="B332" s="31" t="s">
        <v>6387</v>
      </c>
      <c r="C332" s="31">
        <v>3</v>
      </c>
      <c r="D332" s="31" t="s">
        <v>6450</v>
      </c>
      <c r="E332" s="31">
        <v>1</v>
      </c>
      <c r="F332" s="31" t="s">
        <v>6451</v>
      </c>
      <c r="G332" s="31">
        <v>4</v>
      </c>
      <c r="H332" s="31" t="s">
        <v>28</v>
      </c>
      <c r="I332" s="31">
        <v>41</v>
      </c>
      <c r="J332" s="31" t="s">
        <v>149</v>
      </c>
      <c r="K332" s="135"/>
      <c r="L332" s="135"/>
      <c r="M332" s="135"/>
      <c r="N332" s="32" t="s">
        <v>6469</v>
      </c>
      <c r="O332" s="135">
        <v>16608</v>
      </c>
      <c r="P332" s="81"/>
      <c r="Q332" s="135"/>
      <c r="R332" s="136" t="s">
        <v>862</v>
      </c>
    </row>
    <row r="333" spans="1:18" ht="18" customHeight="1" x14ac:dyDescent="0.15">
      <c r="A333" s="30">
        <v>4</v>
      </c>
      <c r="B333" s="31" t="s">
        <v>6387</v>
      </c>
      <c r="C333" s="31">
        <v>3</v>
      </c>
      <c r="D333" s="31" t="s">
        <v>6450</v>
      </c>
      <c r="E333" s="31">
        <v>1</v>
      </c>
      <c r="F333" s="31" t="s">
        <v>6451</v>
      </c>
      <c r="G333" s="32">
        <v>7</v>
      </c>
      <c r="H333" s="32" t="s">
        <v>44</v>
      </c>
      <c r="I333" s="32"/>
      <c r="J333" s="32"/>
      <c r="K333" s="135"/>
      <c r="L333" s="135"/>
      <c r="M333" s="135"/>
      <c r="N333" s="32"/>
      <c r="O333" s="135"/>
      <c r="P333" s="81"/>
      <c r="Q333" s="135"/>
      <c r="R333" s="136" t="s">
        <v>862</v>
      </c>
    </row>
    <row r="334" spans="1:18" ht="18" customHeight="1" x14ac:dyDescent="0.15">
      <c r="A334" s="30">
        <v>4</v>
      </c>
      <c r="B334" s="31" t="s">
        <v>6387</v>
      </c>
      <c r="C334" s="31">
        <v>3</v>
      </c>
      <c r="D334" s="31" t="s">
        <v>6450</v>
      </c>
      <c r="E334" s="31">
        <v>1</v>
      </c>
      <c r="F334" s="31" t="s">
        <v>6451</v>
      </c>
      <c r="G334" s="31">
        <v>7</v>
      </c>
      <c r="H334" s="31" t="s">
        <v>44</v>
      </c>
      <c r="I334" s="32">
        <v>21</v>
      </c>
      <c r="J334" s="32" t="s">
        <v>1109</v>
      </c>
      <c r="K334" s="135">
        <v>2768</v>
      </c>
      <c r="L334" s="135">
        <v>0</v>
      </c>
      <c r="M334" s="135">
        <f t="shared" ref="M334" si="77">K334-L334</f>
        <v>2768</v>
      </c>
      <c r="N334" s="32" t="s">
        <v>6470</v>
      </c>
      <c r="O334" s="135">
        <v>2568000</v>
      </c>
      <c r="P334" s="81"/>
      <c r="Q334" s="135"/>
      <c r="R334" s="136" t="s">
        <v>862</v>
      </c>
    </row>
    <row r="335" spans="1:18" ht="18" customHeight="1" x14ac:dyDescent="0.15">
      <c r="A335" s="30">
        <v>4</v>
      </c>
      <c r="B335" s="31" t="s">
        <v>6387</v>
      </c>
      <c r="C335" s="31">
        <v>3</v>
      </c>
      <c r="D335" s="31" t="s">
        <v>6450</v>
      </c>
      <c r="E335" s="31">
        <v>1</v>
      </c>
      <c r="F335" s="31" t="s">
        <v>6451</v>
      </c>
      <c r="G335" s="31">
        <v>7</v>
      </c>
      <c r="H335" s="31" t="s">
        <v>44</v>
      </c>
      <c r="I335" s="31">
        <v>21</v>
      </c>
      <c r="J335" s="31" t="s">
        <v>1109</v>
      </c>
      <c r="K335" s="135"/>
      <c r="L335" s="135"/>
      <c r="M335" s="135"/>
      <c r="N335" s="32" t="s">
        <v>6471</v>
      </c>
      <c r="O335" s="135">
        <v>200000</v>
      </c>
      <c r="P335" s="81"/>
      <c r="Q335" s="135"/>
      <c r="R335" s="136" t="s">
        <v>862</v>
      </c>
    </row>
    <row r="336" spans="1:18" ht="18" customHeight="1" x14ac:dyDescent="0.15">
      <c r="A336" s="30">
        <v>4</v>
      </c>
      <c r="B336" s="31" t="s">
        <v>6387</v>
      </c>
      <c r="C336" s="31">
        <v>3</v>
      </c>
      <c r="D336" s="31" t="s">
        <v>6450</v>
      </c>
      <c r="E336" s="31">
        <v>1</v>
      </c>
      <c r="F336" s="31" t="s">
        <v>6451</v>
      </c>
      <c r="G336" s="32">
        <v>8</v>
      </c>
      <c r="H336" s="32" t="s">
        <v>77</v>
      </c>
      <c r="I336" s="32"/>
      <c r="J336" s="32"/>
      <c r="K336" s="135"/>
      <c r="L336" s="135"/>
      <c r="M336" s="135"/>
      <c r="N336" s="32"/>
      <c r="O336" s="135"/>
      <c r="P336" s="81"/>
      <c r="Q336" s="135"/>
      <c r="R336" s="136" t="s">
        <v>862</v>
      </c>
    </row>
    <row r="337" spans="1:18" ht="18" customHeight="1" x14ac:dyDescent="0.15">
      <c r="A337" s="30">
        <v>4</v>
      </c>
      <c r="B337" s="31" t="s">
        <v>6387</v>
      </c>
      <c r="C337" s="31">
        <v>3</v>
      </c>
      <c r="D337" s="31" t="s">
        <v>6450</v>
      </c>
      <c r="E337" s="31">
        <v>1</v>
      </c>
      <c r="F337" s="31" t="s">
        <v>6451</v>
      </c>
      <c r="G337" s="31">
        <v>8</v>
      </c>
      <c r="H337" s="31" t="s">
        <v>77</v>
      </c>
      <c r="I337" s="32">
        <v>11</v>
      </c>
      <c r="J337" s="32" t="s">
        <v>78</v>
      </c>
      <c r="K337" s="135">
        <v>678</v>
      </c>
      <c r="L337" s="135">
        <v>678</v>
      </c>
      <c r="M337" s="135">
        <f t="shared" ref="M337" si="78">K337-L337</f>
        <v>0</v>
      </c>
      <c r="N337" s="32" t="s">
        <v>6472</v>
      </c>
      <c r="O337" s="135">
        <v>75600</v>
      </c>
      <c r="P337" s="81"/>
      <c r="Q337" s="135"/>
      <c r="R337" s="136" t="s">
        <v>862</v>
      </c>
    </row>
    <row r="338" spans="1:18" ht="18" customHeight="1" x14ac:dyDescent="0.15">
      <c r="A338" s="30">
        <v>4</v>
      </c>
      <c r="B338" s="31" t="s">
        <v>6387</v>
      </c>
      <c r="C338" s="31">
        <v>3</v>
      </c>
      <c r="D338" s="31" t="s">
        <v>6450</v>
      </c>
      <c r="E338" s="31">
        <v>1</v>
      </c>
      <c r="F338" s="31" t="s">
        <v>6451</v>
      </c>
      <c r="G338" s="31">
        <v>8</v>
      </c>
      <c r="H338" s="31" t="s">
        <v>77</v>
      </c>
      <c r="I338" s="31">
        <v>11</v>
      </c>
      <c r="J338" s="31" t="s">
        <v>78</v>
      </c>
      <c r="K338" s="135"/>
      <c r="L338" s="135"/>
      <c r="M338" s="135"/>
      <c r="N338" s="32" t="s">
        <v>6473</v>
      </c>
      <c r="O338" s="135">
        <v>90000</v>
      </c>
      <c r="P338" s="81"/>
      <c r="Q338" s="135"/>
      <c r="R338" s="136" t="s">
        <v>862</v>
      </c>
    </row>
    <row r="339" spans="1:18" ht="18" customHeight="1" x14ac:dyDescent="0.15">
      <c r="A339" s="30">
        <v>4</v>
      </c>
      <c r="B339" s="31" t="s">
        <v>6387</v>
      </c>
      <c r="C339" s="31">
        <v>3</v>
      </c>
      <c r="D339" s="31" t="s">
        <v>6450</v>
      </c>
      <c r="E339" s="31">
        <v>1</v>
      </c>
      <c r="F339" s="31" t="s">
        <v>6451</v>
      </c>
      <c r="G339" s="31">
        <v>8</v>
      </c>
      <c r="H339" s="31" t="s">
        <v>77</v>
      </c>
      <c r="I339" s="31">
        <v>11</v>
      </c>
      <c r="J339" s="31" t="s">
        <v>78</v>
      </c>
      <c r="K339" s="135"/>
      <c r="L339" s="135"/>
      <c r="M339" s="135"/>
      <c r="N339" s="32" t="s">
        <v>6474</v>
      </c>
      <c r="O339" s="135">
        <v>147000</v>
      </c>
      <c r="P339" s="81"/>
      <c r="Q339" s="135"/>
      <c r="R339" s="136" t="s">
        <v>862</v>
      </c>
    </row>
    <row r="340" spans="1:18" ht="18" customHeight="1" x14ac:dyDescent="0.15">
      <c r="A340" s="30">
        <v>4</v>
      </c>
      <c r="B340" s="31" t="s">
        <v>6387</v>
      </c>
      <c r="C340" s="31">
        <v>3</v>
      </c>
      <c r="D340" s="31" t="s">
        <v>6450</v>
      </c>
      <c r="E340" s="31">
        <v>1</v>
      </c>
      <c r="F340" s="31" t="s">
        <v>6451</v>
      </c>
      <c r="G340" s="31">
        <v>8</v>
      </c>
      <c r="H340" s="31" t="s">
        <v>77</v>
      </c>
      <c r="I340" s="31">
        <v>11</v>
      </c>
      <c r="J340" s="31" t="s">
        <v>78</v>
      </c>
      <c r="K340" s="135"/>
      <c r="L340" s="135"/>
      <c r="M340" s="135"/>
      <c r="N340" s="32" t="s">
        <v>6475</v>
      </c>
      <c r="O340" s="135">
        <v>0</v>
      </c>
      <c r="P340" s="81"/>
      <c r="Q340" s="135"/>
      <c r="R340" s="136" t="s">
        <v>862</v>
      </c>
    </row>
    <row r="341" spans="1:18" ht="18" customHeight="1" x14ac:dyDescent="0.15">
      <c r="A341" s="30">
        <v>4</v>
      </c>
      <c r="B341" s="31" t="s">
        <v>6387</v>
      </c>
      <c r="C341" s="31">
        <v>3</v>
      </c>
      <c r="D341" s="31" t="s">
        <v>6450</v>
      </c>
      <c r="E341" s="31">
        <v>1</v>
      </c>
      <c r="F341" s="31" t="s">
        <v>6451</v>
      </c>
      <c r="G341" s="31">
        <v>8</v>
      </c>
      <c r="H341" s="31" t="s">
        <v>77</v>
      </c>
      <c r="I341" s="31">
        <v>11</v>
      </c>
      <c r="J341" s="31" t="s">
        <v>78</v>
      </c>
      <c r="K341" s="135"/>
      <c r="L341" s="135"/>
      <c r="M341" s="135"/>
      <c r="N341" s="32" t="s">
        <v>6476</v>
      </c>
      <c r="O341" s="135">
        <v>59400</v>
      </c>
      <c r="P341" s="81"/>
      <c r="Q341" s="135"/>
      <c r="R341" s="136" t="s">
        <v>862</v>
      </c>
    </row>
    <row r="342" spans="1:18" ht="18" customHeight="1" x14ac:dyDescent="0.15">
      <c r="A342" s="30">
        <v>4</v>
      </c>
      <c r="B342" s="31" t="s">
        <v>6387</v>
      </c>
      <c r="C342" s="31">
        <v>3</v>
      </c>
      <c r="D342" s="31" t="s">
        <v>6450</v>
      </c>
      <c r="E342" s="31">
        <v>1</v>
      </c>
      <c r="F342" s="31" t="s">
        <v>6451</v>
      </c>
      <c r="G342" s="31">
        <v>8</v>
      </c>
      <c r="H342" s="31" t="s">
        <v>77</v>
      </c>
      <c r="I342" s="31">
        <v>11</v>
      </c>
      <c r="J342" s="31" t="s">
        <v>78</v>
      </c>
      <c r="K342" s="135"/>
      <c r="L342" s="135"/>
      <c r="M342" s="135"/>
      <c r="N342" s="32" t="s">
        <v>6477</v>
      </c>
      <c r="O342" s="135">
        <v>306000</v>
      </c>
      <c r="P342" s="81"/>
      <c r="Q342" s="135"/>
      <c r="R342" s="136" t="s">
        <v>862</v>
      </c>
    </row>
    <row r="343" spans="1:18" ht="18" customHeight="1" x14ac:dyDescent="0.15">
      <c r="A343" s="30">
        <v>4</v>
      </c>
      <c r="B343" s="31" t="s">
        <v>6387</v>
      </c>
      <c r="C343" s="31">
        <v>3</v>
      </c>
      <c r="D343" s="31" t="s">
        <v>6450</v>
      </c>
      <c r="E343" s="31">
        <v>1</v>
      </c>
      <c r="F343" s="31" t="s">
        <v>6451</v>
      </c>
      <c r="G343" s="32">
        <v>9</v>
      </c>
      <c r="H343" s="32" t="s">
        <v>30</v>
      </c>
      <c r="I343" s="32"/>
      <c r="J343" s="32"/>
      <c r="K343" s="135"/>
      <c r="L343" s="135"/>
      <c r="M343" s="135"/>
      <c r="N343" s="32"/>
      <c r="O343" s="135"/>
      <c r="P343" s="81"/>
      <c r="Q343" s="135"/>
      <c r="R343" s="136" t="s">
        <v>862</v>
      </c>
    </row>
    <row r="344" spans="1:18" ht="18" customHeight="1" x14ac:dyDescent="0.15">
      <c r="A344" s="30">
        <v>4</v>
      </c>
      <c r="B344" s="31" t="s">
        <v>6387</v>
      </c>
      <c r="C344" s="31">
        <v>3</v>
      </c>
      <c r="D344" s="31" t="s">
        <v>6450</v>
      </c>
      <c r="E344" s="31">
        <v>1</v>
      </c>
      <c r="F344" s="31" t="s">
        <v>6451</v>
      </c>
      <c r="G344" s="31">
        <v>9</v>
      </c>
      <c r="H344" s="31" t="s">
        <v>30</v>
      </c>
      <c r="I344" s="32">
        <v>2</v>
      </c>
      <c r="J344" s="32" t="s">
        <v>31</v>
      </c>
      <c r="K344" s="135">
        <v>27</v>
      </c>
      <c r="L344" s="135">
        <v>27</v>
      </c>
      <c r="M344" s="135">
        <f t="shared" ref="M344:M345" si="79">K344-L344</f>
        <v>0</v>
      </c>
      <c r="N344" s="32" t="s">
        <v>6478</v>
      </c>
      <c r="O344" s="135">
        <v>27000</v>
      </c>
      <c r="P344" s="81"/>
      <c r="Q344" s="135"/>
      <c r="R344" s="136" t="s">
        <v>862</v>
      </c>
    </row>
    <row r="345" spans="1:18" ht="18" customHeight="1" x14ac:dyDescent="0.15">
      <c r="A345" s="30">
        <v>4</v>
      </c>
      <c r="B345" s="31" t="s">
        <v>6387</v>
      </c>
      <c r="C345" s="31">
        <v>3</v>
      </c>
      <c r="D345" s="31" t="s">
        <v>6450</v>
      </c>
      <c r="E345" s="31">
        <v>1</v>
      </c>
      <c r="F345" s="31" t="s">
        <v>6451</v>
      </c>
      <c r="G345" s="31">
        <v>9</v>
      </c>
      <c r="H345" s="31" t="s">
        <v>30</v>
      </c>
      <c r="I345" s="32">
        <v>3</v>
      </c>
      <c r="J345" s="32" t="s">
        <v>32</v>
      </c>
      <c r="K345" s="135">
        <v>280</v>
      </c>
      <c r="L345" s="135">
        <v>280</v>
      </c>
      <c r="M345" s="135">
        <f t="shared" si="79"/>
        <v>0</v>
      </c>
      <c r="N345" s="32" t="s">
        <v>6479</v>
      </c>
      <c r="O345" s="135">
        <v>0</v>
      </c>
      <c r="P345" s="81"/>
      <c r="Q345" s="135"/>
      <c r="R345" s="136" t="s">
        <v>862</v>
      </c>
    </row>
    <row r="346" spans="1:18" ht="18" customHeight="1" x14ac:dyDescent="0.15">
      <c r="A346" s="30">
        <v>4</v>
      </c>
      <c r="B346" s="31" t="s">
        <v>6387</v>
      </c>
      <c r="C346" s="31">
        <v>3</v>
      </c>
      <c r="D346" s="31" t="s">
        <v>6450</v>
      </c>
      <c r="E346" s="31">
        <v>1</v>
      </c>
      <c r="F346" s="31" t="s">
        <v>6451</v>
      </c>
      <c r="G346" s="31">
        <v>9</v>
      </c>
      <c r="H346" s="31" t="s">
        <v>30</v>
      </c>
      <c r="I346" s="31">
        <v>3</v>
      </c>
      <c r="J346" s="31" t="s">
        <v>32</v>
      </c>
      <c r="K346" s="135"/>
      <c r="L346" s="135"/>
      <c r="M346" s="135"/>
      <c r="N346" s="32" t="s">
        <v>6480</v>
      </c>
      <c r="O346" s="135">
        <v>145200</v>
      </c>
      <c r="P346" s="81"/>
      <c r="Q346" s="135"/>
      <c r="R346" s="136" t="s">
        <v>862</v>
      </c>
    </row>
    <row r="347" spans="1:18" ht="18" customHeight="1" x14ac:dyDescent="0.15">
      <c r="A347" s="30">
        <v>4</v>
      </c>
      <c r="B347" s="31" t="s">
        <v>6387</v>
      </c>
      <c r="C347" s="31">
        <v>3</v>
      </c>
      <c r="D347" s="31" t="s">
        <v>6450</v>
      </c>
      <c r="E347" s="31">
        <v>1</v>
      </c>
      <c r="F347" s="31" t="s">
        <v>6451</v>
      </c>
      <c r="G347" s="31">
        <v>9</v>
      </c>
      <c r="H347" s="31" t="s">
        <v>30</v>
      </c>
      <c r="I347" s="31">
        <v>3</v>
      </c>
      <c r="J347" s="31" t="s">
        <v>32</v>
      </c>
      <c r="K347" s="135"/>
      <c r="L347" s="135"/>
      <c r="M347" s="135"/>
      <c r="N347" s="32" t="s">
        <v>6481</v>
      </c>
      <c r="O347" s="135">
        <v>134200</v>
      </c>
      <c r="P347" s="81"/>
      <c r="Q347" s="135"/>
      <c r="R347" s="136" t="s">
        <v>862</v>
      </c>
    </row>
    <row r="348" spans="1:18" ht="18" customHeight="1" x14ac:dyDescent="0.15">
      <c r="A348" s="30">
        <v>4</v>
      </c>
      <c r="B348" s="31" t="s">
        <v>6387</v>
      </c>
      <c r="C348" s="31">
        <v>3</v>
      </c>
      <c r="D348" s="31" t="s">
        <v>6450</v>
      </c>
      <c r="E348" s="31">
        <v>1</v>
      </c>
      <c r="F348" s="31" t="s">
        <v>6451</v>
      </c>
      <c r="G348" s="32">
        <v>11</v>
      </c>
      <c r="H348" s="32" t="s">
        <v>33</v>
      </c>
      <c r="I348" s="32"/>
      <c r="J348" s="32"/>
      <c r="K348" s="135"/>
      <c r="L348" s="135"/>
      <c r="M348" s="135"/>
      <c r="N348" s="32"/>
      <c r="O348" s="135"/>
      <c r="P348" s="81"/>
      <c r="Q348" s="135"/>
      <c r="R348" s="136" t="s">
        <v>862</v>
      </c>
    </row>
    <row r="349" spans="1:18" ht="18" customHeight="1" x14ac:dyDescent="0.15">
      <c r="A349" s="30">
        <v>4</v>
      </c>
      <c r="B349" s="31" t="s">
        <v>6387</v>
      </c>
      <c r="C349" s="31">
        <v>3</v>
      </c>
      <c r="D349" s="31" t="s">
        <v>6450</v>
      </c>
      <c r="E349" s="31">
        <v>1</v>
      </c>
      <c r="F349" s="31" t="s">
        <v>6451</v>
      </c>
      <c r="G349" s="31">
        <v>11</v>
      </c>
      <c r="H349" s="31" t="s">
        <v>33</v>
      </c>
      <c r="I349" s="32">
        <v>1</v>
      </c>
      <c r="J349" s="32" t="s">
        <v>34</v>
      </c>
      <c r="K349" s="135">
        <v>216</v>
      </c>
      <c r="L349" s="135">
        <v>216</v>
      </c>
      <c r="M349" s="135">
        <f t="shared" ref="M349" si="80">K349-L349</f>
        <v>0</v>
      </c>
      <c r="N349" s="32" t="s">
        <v>6482</v>
      </c>
      <c r="O349" s="135">
        <v>116000</v>
      </c>
      <c r="P349" s="81"/>
      <c r="Q349" s="135"/>
      <c r="R349" s="136" t="s">
        <v>862</v>
      </c>
    </row>
    <row r="350" spans="1:18" ht="18" customHeight="1" x14ac:dyDescent="0.15">
      <c r="A350" s="30">
        <v>4</v>
      </c>
      <c r="B350" s="31" t="s">
        <v>6387</v>
      </c>
      <c r="C350" s="31">
        <v>3</v>
      </c>
      <c r="D350" s="31" t="s">
        <v>6450</v>
      </c>
      <c r="E350" s="31">
        <v>1</v>
      </c>
      <c r="F350" s="31" t="s">
        <v>6451</v>
      </c>
      <c r="G350" s="31">
        <v>11</v>
      </c>
      <c r="H350" s="31" t="s">
        <v>33</v>
      </c>
      <c r="I350" s="31">
        <v>1</v>
      </c>
      <c r="J350" s="31" t="s">
        <v>34</v>
      </c>
      <c r="K350" s="135"/>
      <c r="L350" s="135"/>
      <c r="M350" s="135"/>
      <c r="N350" s="32" t="s">
        <v>6483</v>
      </c>
      <c r="O350" s="135">
        <v>50000</v>
      </c>
      <c r="P350" s="81"/>
      <c r="Q350" s="135"/>
      <c r="R350" s="136" t="s">
        <v>862</v>
      </c>
    </row>
    <row r="351" spans="1:18" ht="18" customHeight="1" x14ac:dyDescent="0.15">
      <c r="A351" s="30">
        <v>4</v>
      </c>
      <c r="B351" s="31" t="s">
        <v>6387</v>
      </c>
      <c r="C351" s="31">
        <v>3</v>
      </c>
      <c r="D351" s="31" t="s">
        <v>6450</v>
      </c>
      <c r="E351" s="31">
        <v>1</v>
      </c>
      <c r="F351" s="31" t="s">
        <v>6451</v>
      </c>
      <c r="G351" s="31">
        <v>11</v>
      </c>
      <c r="H351" s="31" t="s">
        <v>33</v>
      </c>
      <c r="I351" s="31">
        <v>1</v>
      </c>
      <c r="J351" s="31" t="s">
        <v>34</v>
      </c>
      <c r="K351" s="135"/>
      <c r="L351" s="135"/>
      <c r="M351" s="135"/>
      <c r="N351" s="32" t="s">
        <v>6484</v>
      </c>
      <c r="O351" s="135">
        <v>50000</v>
      </c>
      <c r="P351" s="81"/>
      <c r="Q351" s="135"/>
      <c r="R351" s="136" t="s">
        <v>862</v>
      </c>
    </row>
    <row r="352" spans="1:18" ht="18" customHeight="1" x14ac:dyDescent="0.15">
      <c r="A352" s="30">
        <v>4</v>
      </c>
      <c r="B352" s="31" t="s">
        <v>6387</v>
      </c>
      <c r="C352" s="31">
        <v>3</v>
      </c>
      <c r="D352" s="31" t="s">
        <v>6450</v>
      </c>
      <c r="E352" s="31">
        <v>1</v>
      </c>
      <c r="F352" s="31" t="s">
        <v>6451</v>
      </c>
      <c r="G352" s="31">
        <v>11</v>
      </c>
      <c r="H352" s="31" t="s">
        <v>33</v>
      </c>
      <c r="I352" s="32">
        <v>7</v>
      </c>
      <c r="J352" s="32" t="s">
        <v>1148</v>
      </c>
      <c r="K352" s="135">
        <v>184</v>
      </c>
      <c r="L352" s="135">
        <v>184</v>
      </c>
      <c r="M352" s="135">
        <f t="shared" ref="M352" si="81">K352-L352</f>
        <v>0</v>
      </c>
      <c r="N352" s="32" t="s">
        <v>6485</v>
      </c>
      <c r="O352" s="135">
        <v>184000</v>
      </c>
      <c r="P352" s="81"/>
      <c r="Q352" s="135"/>
      <c r="R352" s="136" t="s">
        <v>862</v>
      </c>
    </row>
    <row r="353" spans="1:18" ht="18" customHeight="1" x14ac:dyDescent="0.15">
      <c r="A353" s="30">
        <v>4</v>
      </c>
      <c r="B353" s="31" t="s">
        <v>6387</v>
      </c>
      <c r="C353" s="31">
        <v>3</v>
      </c>
      <c r="D353" s="31" t="s">
        <v>6450</v>
      </c>
      <c r="E353" s="31">
        <v>1</v>
      </c>
      <c r="F353" s="31" t="s">
        <v>6451</v>
      </c>
      <c r="G353" s="32">
        <v>12</v>
      </c>
      <c r="H353" s="32" t="s">
        <v>36</v>
      </c>
      <c r="I353" s="32"/>
      <c r="J353" s="32"/>
      <c r="K353" s="135"/>
      <c r="L353" s="135"/>
      <c r="M353" s="135"/>
      <c r="N353" s="32"/>
      <c r="O353" s="135"/>
      <c r="P353" s="81"/>
      <c r="Q353" s="135"/>
      <c r="R353" s="136" t="s">
        <v>862</v>
      </c>
    </row>
    <row r="354" spans="1:18" ht="18" customHeight="1" x14ac:dyDescent="0.15">
      <c r="A354" s="30">
        <v>4</v>
      </c>
      <c r="B354" s="31" t="s">
        <v>6387</v>
      </c>
      <c r="C354" s="31">
        <v>3</v>
      </c>
      <c r="D354" s="31" t="s">
        <v>6450</v>
      </c>
      <c r="E354" s="31">
        <v>1</v>
      </c>
      <c r="F354" s="31" t="s">
        <v>6451</v>
      </c>
      <c r="G354" s="31">
        <v>12</v>
      </c>
      <c r="H354" s="31" t="s">
        <v>36</v>
      </c>
      <c r="I354" s="32">
        <v>1</v>
      </c>
      <c r="J354" s="32" t="s">
        <v>37</v>
      </c>
      <c r="K354" s="135">
        <v>309</v>
      </c>
      <c r="L354" s="135">
        <v>272</v>
      </c>
      <c r="M354" s="135">
        <f t="shared" ref="M354" si="82">K354-L354</f>
        <v>37</v>
      </c>
      <c r="N354" s="32" t="s">
        <v>6486</v>
      </c>
      <c r="O354" s="135">
        <v>43600</v>
      </c>
      <c r="P354" s="81"/>
      <c r="Q354" s="135"/>
      <c r="R354" s="136" t="s">
        <v>862</v>
      </c>
    </row>
    <row r="355" spans="1:18" ht="18" customHeight="1" x14ac:dyDescent="0.15">
      <c r="A355" s="30">
        <v>4</v>
      </c>
      <c r="B355" s="31" t="s">
        <v>6387</v>
      </c>
      <c r="C355" s="31">
        <v>3</v>
      </c>
      <c r="D355" s="31" t="s">
        <v>6450</v>
      </c>
      <c r="E355" s="31">
        <v>1</v>
      </c>
      <c r="F355" s="31" t="s">
        <v>6451</v>
      </c>
      <c r="G355" s="31">
        <v>12</v>
      </c>
      <c r="H355" s="31" t="s">
        <v>36</v>
      </c>
      <c r="I355" s="31">
        <v>1</v>
      </c>
      <c r="J355" s="31" t="s">
        <v>37</v>
      </c>
      <c r="K355" s="135"/>
      <c r="L355" s="135"/>
      <c r="M355" s="135"/>
      <c r="N355" s="32" t="s">
        <v>6487</v>
      </c>
      <c r="O355" s="135">
        <v>37200</v>
      </c>
      <c r="P355" s="81"/>
      <c r="Q355" s="135"/>
      <c r="R355" s="136" t="s">
        <v>862</v>
      </c>
    </row>
    <row r="356" spans="1:18" ht="18" customHeight="1" x14ac:dyDescent="0.15">
      <c r="A356" s="30">
        <v>4</v>
      </c>
      <c r="B356" s="31" t="s">
        <v>6387</v>
      </c>
      <c r="C356" s="31">
        <v>3</v>
      </c>
      <c r="D356" s="31" t="s">
        <v>6450</v>
      </c>
      <c r="E356" s="31">
        <v>1</v>
      </c>
      <c r="F356" s="31" t="s">
        <v>6451</v>
      </c>
      <c r="G356" s="31">
        <v>12</v>
      </c>
      <c r="H356" s="31" t="s">
        <v>36</v>
      </c>
      <c r="I356" s="31">
        <v>1</v>
      </c>
      <c r="J356" s="31" t="s">
        <v>37</v>
      </c>
      <c r="K356" s="135"/>
      <c r="L356" s="135"/>
      <c r="M356" s="135"/>
      <c r="N356" s="32" t="s">
        <v>6488</v>
      </c>
      <c r="O356" s="135">
        <v>72000</v>
      </c>
      <c r="P356" s="81"/>
      <c r="Q356" s="135"/>
      <c r="R356" s="136" t="s">
        <v>862</v>
      </c>
    </row>
    <row r="357" spans="1:18" ht="18" customHeight="1" x14ac:dyDescent="0.15">
      <c r="A357" s="30">
        <v>4</v>
      </c>
      <c r="B357" s="31" t="s">
        <v>6387</v>
      </c>
      <c r="C357" s="31">
        <v>3</v>
      </c>
      <c r="D357" s="31" t="s">
        <v>6450</v>
      </c>
      <c r="E357" s="31">
        <v>1</v>
      </c>
      <c r="F357" s="31" t="s">
        <v>6451</v>
      </c>
      <c r="G357" s="31">
        <v>12</v>
      </c>
      <c r="H357" s="31" t="s">
        <v>36</v>
      </c>
      <c r="I357" s="31">
        <v>1</v>
      </c>
      <c r="J357" s="31" t="s">
        <v>37</v>
      </c>
      <c r="K357" s="135"/>
      <c r="L357" s="135"/>
      <c r="M357" s="135"/>
      <c r="N357" s="32" t="s">
        <v>6489</v>
      </c>
      <c r="O357" s="135">
        <v>156000</v>
      </c>
      <c r="P357" s="81"/>
      <c r="Q357" s="135"/>
      <c r="R357" s="136" t="s">
        <v>862</v>
      </c>
    </row>
    <row r="358" spans="1:18" ht="18" customHeight="1" x14ac:dyDescent="0.15">
      <c r="A358" s="30">
        <v>4</v>
      </c>
      <c r="B358" s="31" t="s">
        <v>6387</v>
      </c>
      <c r="C358" s="31">
        <v>3</v>
      </c>
      <c r="D358" s="31" t="s">
        <v>6450</v>
      </c>
      <c r="E358" s="31">
        <v>1</v>
      </c>
      <c r="F358" s="31" t="s">
        <v>6451</v>
      </c>
      <c r="G358" s="31">
        <v>12</v>
      </c>
      <c r="H358" s="31" t="s">
        <v>36</v>
      </c>
      <c r="I358" s="32">
        <v>3</v>
      </c>
      <c r="J358" s="32" t="s">
        <v>6</v>
      </c>
      <c r="K358" s="135">
        <v>20</v>
      </c>
      <c r="L358" s="135">
        <v>16</v>
      </c>
      <c r="M358" s="135">
        <f t="shared" ref="M358" si="83">K358-L358</f>
        <v>4</v>
      </c>
      <c r="N358" s="32" t="s">
        <v>6490</v>
      </c>
      <c r="O358" s="135">
        <v>19050</v>
      </c>
      <c r="P358" s="81"/>
      <c r="Q358" s="135"/>
      <c r="R358" s="136" t="s">
        <v>862</v>
      </c>
    </row>
    <row r="359" spans="1:18" ht="18" customHeight="1" x14ac:dyDescent="0.15">
      <c r="A359" s="30">
        <v>4</v>
      </c>
      <c r="B359" s="31" t="s">
        <v>6387</v>
      </c>
      <c r="C359" s="31">
        <v>3</v>
      </c>
      <c r="D359" s="31" t="s">
        <v>6450</v>
      </c>
      <c r="E359" s="31">
        <v>1</v>
      </c>
      <c r="F359" s="31" t="s">
        <v>6451</v>
      </c>
      <c r="G359" s="32">
        <v>13</v>
      </c>
      <c r="H359" s="32" t="s">
        <v>39</v>
      </c>
      <c r="I359" s="32"/>
      <c r="J359" s="32"/>
      <c r="K359" s="135"/>
      <c r="L359" s="135"/>
      <c r="M359" s="135"/>
      <c r="N359" s="32"/>
      <c r="O359" s="135"/>
      <c r="P359" s="81"/>
      <c r="Q359" s="135"/>
      <c r="R359" s="136" t="s">
        <v>862</v>
      </c>
    </row>
    <row r="360" spans="1:18" ht="18" customHeight="1" x14ac:dyDescent="0.15">
      <c r="A360" s="30">
        <v>4</v>
      </c>
      <c r="B360" s="31" t="s">
        <v>6387</v>
      </c>
      <c r="C360" s="31">
        <v>3</v>
      </c>
      <c r="D360" s="31" t="s">
        <v>6450</v>
      </c>
      <c r="E360" s="31">
        <v>1</v>
      </c>
      <c r="F360" s="31" t="s">
        <v>6451</v>
      </c>
      <c r="G360" s="31">
        <v>13</v>
      </c>
      <c r="H360" s="31" t="s">
        <v>39</v>
      </c>
      <c r="I360" s="32">
        <v>21</v>
      </c>
      <c r="J360" s="32" t="s">
        <v>117</v>
      </c>
      <c r="K360" s="135">
        <v>30</v>
      </c>
      <c r="L360" s="135">
        <v>30</v>
      </c>
      <c r="M360" s="135">
        <f t="shared" ref="M360" si="84">K360-L360</f>
        <v>0</v>
      </c>
      <c r="N360" s="32" t="s">
        <v>6491</v>
      </c>
      <c r="O360" s="135">
        <v>30000</v>
      </c>
      <c r="P360" s="81"/>
      <c r="Q360" s="135"/>
      <c r="R360" s="136" t="s">
        <v>862</v>
      </c>
    </row>
    <row r="361" spans="1:18" ht="18" customHeight="1" x14ac:dyDescent="0.15">
      <c r="A361" s="30">
        <v>4</v>
      </c>
      <c r="B361" s="31" t="s">
        <v>6387</v>
      </c>
      <c r="C361" s="31">
        <v>3</v>
      </c>
      <c r="D361" s="31" t="s">
        <v>6450</v>
      </c>
      <c r="E361" s="31">
        <v>1</v>
      </c>
      <c r="F361" s="31" t="s">
        <v>6451</v>
      </c>
      <c r="G361" s="32">
        <v>14</v>
      </c>
      <c r="H361" s="32" t="s">
        <v>40</v>
      </c>
      <c r="I361" s="32"/>
      <c r="J361" s="32"/>
      <c r="K361" s="135"/>
      <c r="L361" s="135"/>
      <c r="M361" s="135"/>
      <c r="N361" s="32"/>
      <c r="O361" s="135"/>
      <c r="P361" s="81"/>
      <c r="Q361" s="135"/>
      <c r="R361" s="136" t="s">
        <v>862</v>
      </c>
    </row>
    <row r="362" spans="1:18" ht="18" customHeight="1" x14ac:dyDescent="0.15">
      <c r="A362" s="30">
        <v>4</v>
      </c>
      <c r="B362" s="31" t="s">
        <v>6387</v>
      </c>
      <c r="C362" s="31">
        <v>3</v>
      </c>
      <c r="D362" s="31" t="s">
        <v>6450</v>
      </c>
      <c r="E362" s="31">
        <v>1</v>
      </c>
      <c r="F362" s="31" t="s">
        <v>6451</v>
      </c>
      <c r="G362" s="31">
        <v>14</v>
      </c>
      <c r="H362" s="31" t="s">
        <v>40</v>
      </c>
      <c r="I362" s="32">
        <v>1</v>
      </c>
      <c r="J362" s="32" t="s">
        <v>41</v>
      </c>
      <c r="K362" s="135">
        <v>55</v>
      </c>
      <c r="L362" s="135">
        <v>45</v>
      </c>
      <c r="M362" s="135">
        <f t="shared" ref="M362" si="85">K362-L362</f>
        <v>10</v>
      </c>
      <c r="N362" s="32" t="s">
        <v>6492</v>
      </c>
      <c r="O362" s="135">
        <v>30000</v>
      </c>
      <c r="P362" s="81"/>
      <c r="Q362" s="135"/>
      <c r="R362" s="136" t="s">
        <v>862</v>
      </c>
    </row>
    <row r="363" spans="1:18" ht="18" customHeight="1" x14ac:dyDescent="0.15">
      <c r="A363" s="30">
        <v>4</v>
      </c>
      <c r="B363" s="31" t="s">
        <v>6387</v>
      </c>
      <c r="C363" s="31">
        <v>3</v>
      </c>
      <c r="D363" s="31" t="s">
        <v>6450</v>
      </c>
      <c r="E363" s="31">
        <v>1</v>
      </c>
      <c r="F363" s="31" t="s">
        <v>6451</v>
      </c>
      <c r="G363" s="31">
        <v>14</v>
      </c>
      <c r="H363" s="31" t="s">
        <v>40</v>
      </c>
      <c r="I363" s="31">
        <v>1</v>
      </c>
      <c r="J363" s="31" t="s">
        <v>41</v>
      </c>
      <c r="K363" s="135"/>
      <c r="L363" s="135"/>
      <c r="M363" s="135"/>
      <c r="N363" s="32" t="s">
        <v>6493</v>
      </c>
      <c r="O363" s="135">
        <v>25000</v>
      </c>
      <c r="P363" s="81"/>
      <c r="Q363" s="135"/>
      <c r="R363" s="136" t="s">
        <v>862</v>
      </c>
    </row>
    <row r="364" spans="1:18" ht="18" customHeight="1" x14ac:dyDescent="0.15">
      <c r="A364" s="30">
        <v>4</v>
      </c>
      <c r="B364" s="31" t="s">
        <v>6387</v>
      </c>
      <c r="C364" s="31">
        <v>3</v>
      </c>
      <c r="D364" s="31" t="s">
        <v>6450</v>
      </c>
      <c r="E364" s="31">
        <v>1</v>
      </c>
      <c r="F364" s="31" t="s">
        <v>6451</v>
      </c>
      <c r="G364" s="31">
        <v>14</v>
      </c>
      <c r="H364" s="31" t="s">
        <v>40</v>
      </c>
      <c r="I364" s="32">
        <v>41</v>
      </c>
      <c r="J364" s="32" t="s">
        <v>182</v>
      </c>
      <c r="K364" s="135">
        <v>406</v>
      </c>
      <c r="L364" s="135">
        <v>402</v>
      </c>
      <c r="M364" s="135">
        <f t="shared" ref="M364" si="86">K364-L364</f>
        <v>4</v>
      </c>
      <c r="N364" s="32" t="s">
        <v>6494</v>
      </c>
      <c r="O364" s="135">
        <v>405480</v>
      </c>
      <c r="P364" s="81"/>
      <c r="Q364" s="135"/>
      <c r="R364" s="136" t="s">
        <v>862</v>
      </c>
    </row>
    <row r="365" spans="1:18" ht="18" customHeight="1" x14ac:dyDescent="0.15">
      <c r="A365" s="30">
        <v>4</v>
      </c>
      <c r="B365" s="31" t="s">
        <v>6387</v>
      </c>
      <c r="C365" s="31">
        <v>3</v>
      </c>
      <c r="D365" s="31" t="s">
        <v>6450</v>
      </c>
      <c r="E365" s="31">
        <v>1</v>
      </c>
      <c r="F365" s="31" t="s">
        <v>6451</v>
      </c>
      <c r="G365" s="32">
        <v>18</v>
      </c>
      <c r="H365" s="32" t="s">
        <v>125</v>
      </c>
      <c r="I365" s="32"/>
      <c r="J365" s="32"/>
      <c r="K365" s="135"/>
      <c r="L365" s="135"/>
      <c r="M365" s="135"/>
      <c r="N365" s="32"/>
      <c r="O365" s="135"/>
      <c r="P365" s="81"/>
      <c r="Q365" s="135"/>
      <c r="R365" s="136" t="s">
        <v>862</v>
      </c>
    </row>
    <row r="366" spans="1:18" ht="18" customHeight="1" x14ac:dyDescent="0.15">
      <c r="A366" s="30">
        <v>4</v>
      </c>
      <c r="B366" s="31" t="s">
        <v>6387</v>
      </c>
      <c r="C366" s="31">
        <v>3</v>
      </c>
      <c r="D366" s="31" t="s">
        <v>6450</v>
      </c>
      <c r="E366" s="31">
        <v>1</v>
      </c>
      <c r="F366" s="31" t="s">
        <v>6451</v>
      </c>
      <c r="G366" s="31">
        <v>18</v>
      </c>
      <c r="H366" s="31" t="s">
        <v>125</v>
      </c>
      <c r="I366" s="32">
        <v>11</v>
      </c>
      <c r="J366" s="32" t="s">
        <v>126</v>
      </c>
      <c r="K366" s="135">
        <v>100</v>
      </c>
      <c r="L366" s="135">
        <v>100</v>
      </c>
      <c r="M366" s="135">
        <f t="shared" ref="M366" si="87">K366-L366</f>
        <v>0</v>
      </c>
      <c r="N366" s="32" t="s">
        <v>6495</v>
      </c>
      <c r="O366" s="135">
        <v>100000</v>
      </c>
      <c r="P366" s="81"/>
      <c r="Q366" s="135"/>
      <c r="R366" s="136" t="s">
        <v>862</v>
      </c>
    </row>
    <row r="367" spans="1:18" ht="18" customHeight="1" x14ac:dyDescent="0.15">
      <c r="A367" s="30">
        <v>4</v>
      </c>
      <c r="B367" s="31" t="s">
        <v>6387</v>
      </c>
      <c r="C367" s="31">
        <v>3</v>
      </c>
      <c r="D367" s="31" t="s">
        <v>6450</v>
      </c>
      <c r="E367" s="31">
        <v>1</v>
      </c>
      <c r="F367" s="31" t="s">
        <v>6451</v>
      </c>
      <c r="G367" s="32">
        <v>19</v>
      </c>
      <c r="H367" s="32" t="s">
        <v>236</v>
      </c>
      <c r="I367" s="32"/>
      <c r="J367" s="32"/>
      <c r="K367" s="135"/>
      <c r="L367" s="135"/>
      <c r="M367" s="135"/>
      <c r="N367" s="32"/>
      <c r="O367" s="135"/>
      <c r="P367" s="81"/>
      <c r="Q367" s="135"/>
      <c r="R367" s="136" t="s">
        <v>862</v>
      </c>
    </row>
    <row r="368" spans="1:18" ht="18" customHeight="1" x14ac:dyDescent="0.15">
      <c r="A368" s="30">
        <v>4</v>
      </c>
      <c r="B368" s="31" t="s">
        <v>6387</v>
      </c>
      <c r="C368" s="31">
        <v>3</v>
      </c>
      <c r="D368" s="31" t="s">
        <v>6450</v>
      </c>
      <c r="E368" s="31">
        <v>1</v>
      </c>
      <c r="F368" s="31" t="s">
        <v>6451</v>
      </c>
      <c r="G368" s="31">
        <v>19</v>
      </c>
      <c r="H368" s="31" t="s">
        <v>236</v>
      </c>
      <c r="I368" s="32">
        <v>41</v>
      </c>
      <c r="J368" s="32" t="s">
        <v>200</v>
      </c>
      <c r="K368" s="135">
        <v>261</v>
      </c>
      <c r="L368" s="135">
        <v>137</v>
      </c>
      <c r="M368" s="135">
        <f t="shared" ref="M368" si="88">K368-L368</f>
        <v>124</v>
      </c>
      <c r="N368" s="32" t="s">
        <v>6496</v>
      </c>
      <c r="O368" s="135">
        <v>17000</v>
      </c>
      <c r="P368" s="81"/>
      <c r="Q368" s="135"/>
      <c r="R368" s="136" t="s">
        <v>862</v>
      </c>
    </row>
    <row r="369" spans="1:18" ht="18" customHeight="1" x14ac:dyDescent="0.15">
      <c r="A369" s="30">
        <v>4</v>
      </c>
      <c r="B369" s="31" t="s">
        <v>6387</v>
      </c>
      <c r="C369" s="31">
        <v>3</v>
      </c>
      <c r="D369" s="31" t="s">
        <v>6450</v>
      </c>
      <c r="E369" s="31">
        <v>1</v>
      </c>
      <c r="F369" s="31" t="s">
        <v>6451</v>
      </c>
      <c r="G369" s="31">
        <v>19</v>
      </c>
      <c r="H369" s="31" t="s">
        <v>236</v>
      </c>
      <c r="I369" s="31">
        <v>41</v>
      </c>
      <c r="J369" s="31" t="s">
        <v>200</v>
      </c>
      <c r="K369" s="135"/>
      <c r="L369" s="135"/>
      <c r="M369" s="135"/>
      <c r="N369" s="32" t="s">
        <v>6497</v>
      </c>
      <c r="O369" s="135">
        <v>0</v>
      </c>
      <c r="P369" s="81"/>
      <c r="Q369" s="135"/>
      <c r="R369" s="136" t="s">
        <v>862</v>
      </c>
    </row>
    <row r="370" spans="1:18" ht="18" customHeight="1" x14ac:dyDescent="0.15">
      <c r="A370" s="30">
        <v>4</v>
      </c>
      <c r="B370" s="31" t="s">
        <v>6387</v>
      </c>
      <c r="C370" s="31">
        <v>3</v>
      </c>
      <c r="D370" s="31" t="s">
        <v>6450</v>
      </c>
      <c r="E370" s="31">
        <v>1</v>
      </c>
      <c r="F370" s="31" t="s">
        <v>6451</v>
      </c>
      <c r="G370" s="31">
        <v>19</v>
      </c>
      <c r="H370" s="31" t="s">
        <v>236</v>
      </c>
      <c r="I370" s="31">
        <v>41</v>
      </c>
      <c r="J370" s="31" t="s">
        <v>200</v>
      </c>
      <c r="K370" s="135"/>
      <c r="L370" s="135"/>
      <c r="M370" s="135"/>
      <c r="N370" s="32" t="s">
        <v>6498</v>
      </c>
      <c r="O370" s="135">
        <v>180000</v>
      </c>
      <c r="P370" s="81"/>
      <c r="Q370" s="135"/>
      <c r="R370" s="136" t="s">
        <v>862</v>
      </c>
    </row>
    <row r="371" spans="1:18" ht="18" customHeight="1" x14ac:dyDescent="0.15">
      <c r="A371" s="30">
        <v>4</v>
      </c>
      <c r="B371" s="31" t="s">
        <v>6387</v>
      </c>
      <c r="C371" s="31">
        <v>3</v>
      </c>
      <c r="D371" s="31" t="s">
        <v>6450</v>
      </c>
      <c r="E371" s="31">
        <v>1</v>
      </c>
      <c r="F371" s="31" t="s">
        <v>6451</v>
      </c>
      <c r="G371" s="31">
        <v>19</v>
      </c>
      <c r="H371" s="31" t="s">
        <v>236</v>
      </c>
      <c r="I371" s="31">
        <v>41</v>
      </c>
      <c r="J371" s="31" t="s">
        <v>200</v>
      </c>
      <c r="K371" s="135"/>
      <c r="L371" s="135"/>
      <c r="M371" s="135"/>
      <c r="N371" s="32" t="s">
        <v>6499</v>
      </c>
      <c r="O371" s="135">
        <v>42000</v>
      </c>
      <c r="P371" s="81"/>
      <c r="Q371" s="135"/>
      <c r="R371" s="136" t="s">
        <v>862</v>
      </c>
    </row>
    <row r="372" spans="1:18" ht="18" customHeight="1" x14ac:dyDescent="0.15">
      <c r="A372" s="30">
        <v>4</v>
      </c>
      <c r="B372" s="31" t="s">
        <v>6387</v>
      </c>
      <c r="C372" s="31">
        <v>3</v>
      </c>
      <c r="D372" s="31" t="s">
        <v>6450</v>
      </c>
      <c r="E372" s="31">
        <v>1</v>
      </c>
      <c r="F372" s="31" t="s">
        <v>6451</v>
      </c>
      <c r="G372" s="31">
        <v>19</v>
      </c>
      <c r="H372" s="31" t="s">
        <v>236</v>
      </c>
      <c r="I372" s="31">
        <v>41</v>
      </c>
      <c r="J372" s="31" t="s">
        <v>200</v>
      </c>
      <c r="K372" s="135"/>
      <c r="L372" s="135"/>
      <c r="M372" s="135"/>
      <c r="N372" s="32" t="s">
        <v>6500</v>
      </c>
      <c r="O372" s="135">
        <v>22000</v>
      </c>
      <c r="P372" s="81"/>
      <c r="Q372" s="135"/>
      <c r="R372" s="136" t="s">
        <v>862</v>
      </c>
    </row>
    <row r="373" spans="1:18" ht="18" customHeight="1" x14ac:dyDescent="0.15">
      <c r="A373" s="30">
        <v>4</v>
      </c>
      <c r="B373" s="31" t="s">
        <v>6387</v>
      </c>
      <c r="C373" s="31">
        <v>3</v>
      </c>
      <c r="D373" s="31" t="s">
        <v>6450</v>
      </c>
      <c r="E373" s="31">
        <v>1</v>
      </c>
      <c r="F373" s="31" t="s">
        <v>6451</v>
      </c>
      <c r="G373" s="31">
        <v>19</v>
      </c>
      <c r="H373" s="31" t="s">
        <v>236</v>
      </c>
      <c r="I373" s="32">
        <v>83</v>
      </c>
      <c r="J373" s="32" t="s">
        <v>45</v>
      </c>
      <c r="K373" s="135">
        <v>2379</v>
      </c>
      <c r="L373" s="135">
        <v>2294</v>
      </c>
      <c r="M373" s="135">
        <f t="shared" ref="M373:M374" si="89">K373-L373</f>
        <v>85</v>
      </c>
      <c r="N373" s="32" t="s">
        <v>6501</v>
      </c>
      <c r="O373" s="135">
        <v>2378241</v>
      </c>
      <c r="P373" s="81"/>
      <c r="Q373" s="135"/>
      <c r="R373" s="136" t="s">
        <v>862</v>
      </c>
    </row>
    <row r="374" spans="1:18" ht="18" customHeight="1" x14ac:dyDescent="0.15">
      <c r="A374" s="13">
        <v>4</v>
      </c>
      <c r="B374" s="14" t="s">
        <v>6385</v>
      </c>
      <c r="C374" s="19">
        <v>3</v>
      </c>
      <c r="D374" s="14" t="s">
        <v>6448</v>
      </c>
      <c r="E374" s="20">
        <v>2</v>
      </c>
      <c r="F374" s="21" t="s">
        <v>6502</v>
      </c>
      <c r="G374" s="20"/>
      <c r="H374" s="21"/>
      <c r="I374" s="20"/>
      <c r="J374" s="20"/>
      <c r="K374" s="22">
        <f>IF(C374="",SUMIFS($K375:$K$5739,$A375:$A$5739,A374,$E375:$E$5739,""),IF(E374="",SUMIFS($K375:$K$5739,$A375:$A$5739,A374,$C375:$C$5739,C374,$G375:$G$5739,""),IF(G374="",SUMIFS($K375:$K$5739,$A375:$A$5739,A374,$C375:$C$5739,C374,$E375:$E$5739,E374,$R375:$R$5739,R374),0)))</f>
        <v>6129</v>
      </c>
      <c r="L374" s="22">
        <f>IF(C374="",SUMIFS($L375:$L$5739,$A375:$A$5739,A374,$E375:$E$5739,""),IF(E374="",SUMIFS($L375:$L$5739,$A375:$A$5739,A374,$C375:$C$5739,C374,$G375:$G$5739,""),IF(G374="",SUMIFS($L375:$L$5739,$A375:$A$5739,A374,$C375:$C$5739,C374,$E375:$E$5739,E374,$R375:$R$5739,R374),0)))</f>
        <v>7516</v>
      </c>
      <c r="M374" s="22">
        <f t="shared" si="89"/>
        <v>-1387</v>
      </c>
      <c r="N374" s="77"/>
      <c r="O374" s="23"/>
      <c r="P374" s="60"/>
      <c r="Q374" s="22">
        <f>IF(C374="",SUMIFS($Q$3:$Q$5608,$A$3:$A$5608,A374,$C$3:$C$5608,"&gt;0",$E$3:$E$5608,""),IF(E374="",SUMIFS($Q$3:$Q$5608,$A$3:$A$5608,A374,$C$3:$C$5608,C374,$E$3:$E$5608,"&gt;0",$G$3:$G$5608,""),IF(G374="",SUMIFS($Q$3:$Q$5608,$A$3:$A$5608,A374,$C$3:$C$5608,C374,$E$3:$E$5608,E374,$G$3:$G$5608,"&gt;0",$R$3:$R$5608,R374))))</f>
        <v>6129</v>
      </c>
      <c r="R374" s="110" t="s">
        <v>862</v>
      </c>
    </row>
    <row r="375" spans="1:18" ht="18" customHeight="1" x14ac:dyDescent="0.15">
      <c r="A375" s="30">
        <v>4</v>
      </c>
      <c r="B375" s="31" t="s">
        <v>6387</v>
      </c>
      <c r="C375" s="31">
        <v>3</v>
      </c>
      <c r="D375" s="31" t="s">
        <v>6450</v>
      </c>
      <c r="E375" s="31">
        <v>2</v>
      </c>
      <c r="F375" s="31" t="s">
        <v>6127</v>
      </c>
      <c r="G375" s="32">
        <v>8</v>
      </c>
      <c r="H375" s="32" t="s">
        <v>77</v>
      </c>
      <c r="I375" s="32"/>
      <c r="J375" s="32"/>
      <c r="K375" s="135"/>
      <c r="L375" s="135"/>
      <c r="M375" s="135"/>
      <c r="N375" s="32"/>
      <c r="O375" s="135"/>
      <c r="P375" s="81" t="s">
        <v>6125</v>
      </c>
      <c r="Q375" s="135">
        <v>810</v>
      </c>
      <c r="R375" s="136" t="s">
        <v>862</v>
      </c>
    </row>
    <row r="376" spans="1:18" ht="18" customHeight="1" x14ac:dyDescent="0.15">
      <c r="A376" s="30">
        <v>4</v>
      </c>
      <c r="B376" s="31" t="s">
        <v>6387</v>
      </c>
      <c r="C376" s="31">
        <v>3</v>
      </c>
      <c r="D376" s="31" t="s">
        <v>6450</v>
      </c>
      <c r="E376" s="31">
        <v>2</v>
      </c>
      <c r="F376" s="31" t="s">
        <v>6127</v>
      </c>
      <c r="G376" s="31">
        <v>8</v>
      </c>
      <c r="H376" s="31" t="s">
        <v>77</v>
      </c>
      <c r="I376" s="32">
        <v>11</v>
      </c>
      <c r="J376" s="32" t="s">
        <v>78</v>
      </c>
      <c r="K376" s="135">
        <v>395</v>
      </c>
      <c r="L376" s="135">
        <v>677</v>
      </c>
      <c r="M376" s="135">
        <f t="shared" ref="M376" si="90">K376-L376</f>
        <v>-282</v>
      </c>
      <c r="N376" s="32" t="s">
        <v>6503</v>
      </c>
      <c r="O376" s="135">
        <v>315000</v>
      </c>
      <c r="P376" s="81" t="s">
        <v>6452</v>
      </c>
      <c r="Q376" s="135">
        <v>2360</v>
      </c>
      <c r="R376" s="136" t="s">
        <v>862</v>
      </c>
    </row>
    <row r="377" spans="1:18" ht="18" customHeight="1" x14ac:dyDescent="0.15">
      <c r="A377" s="30">
        <v>4</v>
      </c>
      <c r="B377" s="31" t="s">
        <v>6387</v>
      </c>
      <c r="C377" s="31">
        <v>3</v>
      </c>
      <c r="D377" s="31" t="s">
        <v>6450</v>
      </c>
      <c r="E377" s="31">
        <v>2</v>
      </c>
      <c r="F377" s="31" t="s">
        <v>6127</v>
      </c>
      <c r="G377" s="31">
        <v>8</v>
      </c>
      <c r="H377" s="31" t="s">
        <v>77</v>
      </c>
      <c r="I377" s="31">
        <v>11</v>
      </c>
      <c r="J377" s="31" t="s">
        <v>78</v>
      </c>
      <c r="K377" s="135"/>
      <c r="L377" s="135"/>
      <c r="M377" s="135"/>
      <c r="N377" s="32" t="s">
        <v>6504</v>
      </c>
      <c r="O377" s="135">
        <v>80000</v>
      </c>
      <c r="P377" s="81" t="s">
        <v>6454</v>
      </c>
      <c r="Q377" s="135"/>
      <c r="R377" s="136" t="s">
        <v>862</v>
      </c>
    </row>
    <row r="378" spans="1:18" ht="18" customHeight="1" x14ac:dyDescent="0.15">
      <c r="A378" s="30">
        <v>4</v>
      </c>
      <c r="B378" s="31" t="s">
        <v>6387</v>
      </c>
      <c r="C378" s="31">
        <v>3</v>
      </c>
      <c r="D378" s="31" t="s">
        <v>6450</v>
      </c>
      <c r="E378" s="31">
        <v>2</v>
      </c>
      <c r="F378" s="31" t="s">
        <v>6127</v>
      </c>
      <c r="G378" s="31">
        <v>8</v>
      </c>
      <c r="H378" s="31" t="s">
        <v>77</v>
      </c>
      <c r="I378" s="32">
        <v>31</v>
      </c>
      <c r="J378" s="32" t="s">
        <v>310</v>
      </c>
      <c r="K378" s="135">
        <v>27</v>
      </c>
      <c r="L378" s="135">
        <v>27</v>
      </c>
      <c r="M378" s="135">
        <f t="shared" ref="M378" si="91">K378-L378</f>
        <v>0</v>
      </c>
      <c r="N378" s="32" t="s">
        <v>6505</v>
      </c>
      <c r="O378" s="135">
        <v>26460</v>
      </c>
      <c r="P378" s="81" t="s">
        <v>6452</v>
      </c>
      <c r="Q378" s="135">
        <v>1180</v>
      </c>
      <c r="R378" s="136" t="s">
        <v>862</v>
      </c>
    </row>
    <row r="379" spans="1:18" ht="18" customHeight="1" x14ac:dyDescent="0.15">
      <c r="A379" s="30">
        <v>4</v>
      </c>
      <c r="B379" s="31" t="s">
        <v>6387</v>
      </c>
      <c r="C379" s="31">
        <v>3</v>
      </c>
      <c r="D379" s="31" t="s">
        <v>6450</v>
      </c>
      <c r="E379" s="31">
        <v>2</v>
      </c>
      <c r="F379" s="31" t="s">
        <v>6127</v>
      </c>
      <c r="G379" s="32">
        <v>11</v>
      </c>
      <c r="H379" s="32" t="s">
        <v>33</v>
      </c>
      <c r="I379" s="32"/>
      <c r="J379" s="32"/>
      <c r="K379" s="135"/>
      <c r="L379" s="135"/>
      <c r="M379" s="135"/>
      <c r="N379" s="32"/>
      <c r="O379" s="135"/>
      <c r="P379" s="81" t="s">
        <v>6456</v>
      </c>
      <c r="Q379" s="135"/>
      <c r="R379" s="136" t="s">
        <v>862</v>
      </c>
    </row>
    <row r="380" spans="1:18" ht="18" customHeight="1" x14ac:dyDescent="0.15">
      <c r="A380" s="30">
        <v>4</v>
      </c>
      <c r="B380" s="31" t="s">
        <v>6387</v>
      </c>
      <c r="C380" s="31">
        <v>3</v>
      </c>
      <c r="D380" s="31" t="s">
        <v>6450</v>
      </c>
      <c r="E380" s="31">
        <v>2</v>
      </c>
      <c r="F380" s="31" t="s">
        <v>6127</v>
      </c>
      <c r="G380" s="31">
        <v>11</v>
      </c>
      <c r="H380" s="31" t="s">
        <v>33</v>
      </c>
      <c r="I380" s="32">
        <v>1</v>
      </c>
      <c r="J380" s="32" t="s">
        <v>34</v>
      </c>
      <c r="K380" s="135">
        <v>105</v>
      </c>
      <c r="L380" s="135">
        <v>210</v>
      </c>
      <c r="M380" s="135">
        <f t="shared" ref="M380" si="92">K380-L380</f>
        <v>-105</v>
      </c>
      <c r="N380" s="32" t="s">
        <v>6506</v>
      </c>
      <c r="O380" s="135">
        <v>20000</v>
      </c>
      <c r="P380" s="81" t="s">
        <v>6452</v>
      </c>
      <c r="Q380" s="135">
        <v>1779</v>
      </c>
      <c r="R380" s="136" t="s">
        <v>862</v>
      </c>
    </row>
    <row r="381" spans="1:18" ht="18" customHeight="1" x14ac:dyDescent="0.15">
      <c r="A381" s="30">
        <v>4</v>
      </c>
      <c r="B381" s="31" t="s">
        <v>6387</v>
      </c>
      <c r="C381" s="31">
        <v>3</v>
      </c>
      <c r="D381" s="31" t="s">
        <v>6450</v>
      </c>
      <c r="E381" s="31">
        <v>2</v>
      </c>
      <c r="F381" s="31" t="s">
        <v>6127</v>
      </c>
      <c r="G381" s="31">
        <v>11</v>
      </c>
      <c r="H381" s="31" t="s">
        <v>33</v>
      </c>
      <c r="I381" s="31">
        <v>1</v>
      </c>
      <c r="J381" s="31" t="s">
        <v>34</v>
      </c>
      <c r="K381" s="135"/>
      <c r="L381" s="135"/>
      <c r="M381" s="135"/>
      <c r="N381" s="32" t="s">
        <v>6507</v>
      </c>
      <c r="O381" s="135">
        <v>50000</v>
      </c>
      <c r="P381" s="81" t="s">
        <v>6457</v>
      </c>
      <c r="Q381" s="135"/>
      <c r="R381" s="136" t="s">
        <v>862</v>
      </c>
    </row>
    <row r="382" spans="1:18" ht="18" customHeight="1" x14ac:dyDescent="0.15">
      <c r="A382" s="30">
        <v>4</v>
      </c>
      <c r="B382" s="31" t="s">
        <v>6387</v>
      </c>
      <c r="C382" s="31">
        <v>3</v>
      </c>
      <c r="D382" s="31" t="s">
        <v>6450</v>
      </c>
      <c r="E382" s="31">
        <v>2</v>
      </c>
      <c r="F382" s="31" t="s">
        <v>6127</v>
      </c>
      <c r="G382" s="31">
        <v>11</v>
      </c>
      <c r="H382" s="31" t="s">
        <v>33</v>
      </c>
      <c r="I382" s="31">
        <v>1</v>
      </c>
      <c r="J382" s="31" t="s">
        <v>34</v>
      </c>
      <c r="K382" s="135"/>
      <c r="L382" s="135"/>
      <c r="M382" s="135"/>
      <c r="N382" s="32" t="s">
        <v>6508</v>
      </c>
      <c r="O382" s="135">
        <v>20000</v>
      </c>
      <c r="P382" s="81"/>
      <c r="Q382" s="135"/>
      <c r="R382" s="136" t="s">
        <v>862</v>
      </c>
    </row>
    <row r="383" spans="1:18" ht="18" customHeight="1" x14ac:dyDescent="0.15">
      <c r="A383" s="30">
        <v>4</v>
      </c>
      <c r="B383" s="31" t="s">
        <v>6387</v>
      </c>
      <c r="C383" s="31">
        <v>3</v>
      </c>
      <c r="D383" s="31" t="s">
        <v>6450</v>
      </c>
      <c r="E383" s="31">
        <v>2</v>
      </c>
      <c r="F383" s="31" t="s">
        <v>6127</v>
      </c>
      <c r="G383" s="31">
        <v>11</v>
      </c>
      <c r="H383" s="31" t="s">
        <v>33</v>
      </c>
      <c r="I383" s="31">
        <v>1</v>
      </c>
      <c r="J383" s="31" t="s">
        <v>34</v>
      </c>
      <c r="K383" s="135"/>
      <c r="L383" s="135"/>
      <c r="M383" s="135"/>
      <c r="N383" s="32" t="s">
        <v>6509</v>
      </c>
      <c r="O383" s="135">
        <v>15000</v>
      </c>
      <c r="P383" s="81"/>
      <c r="Q383" s="135"/>
      <c r="R383" s="136" t="s">
        <v>862</v>
      </c>
    </row>
    <row r="384" spans="1:18" ht="18" customHeight="1" x14ac:dyDescent="0.15">
      <c r="A384" s="30">
        <v>4</v>
      </c>
      <c r="B384" s="31" t="s">
        <v>6387</v>
      </c>
      <c r="C384" s="31">
        <v>3</v>
      </c>
      <c r="D384" s="31" t="s">
        <v>6450</v>
      </c>
      <c r="E384" s="31">
        <v>2</v>
      </c>
      <c r="F384" s="31" t="s">
        <v>6127</v>
      </c>
      <c r="G384" s="31">
        <v>11</v>
      </c>
      <c r="H384" s="31" t="s">
        <v>33</v>
      </c>
      <c r="I384" s="32">
        <v>2</v>
      </c>
      <c r="J384" s="32" t="s">
        <v>46</v>
      </c>
      <c r="K384" s="135">
        <v>22</v>
      </c>
      <c r="L384" s="135">
        <v>27</v>
      </c>
      <c r="M384" s="135">
        <f t="shared" ref="M384:M386" si="93">K384-L384</f>
        <v>-5</v>
      </c>
      <c r="N384" s="32" t="s">
        <v>6510</v>
      </c>
      <c r="O384" s="135">
        <v>21600</v>
      </c>
      <c r="P384" s="81"/>
      <c r="Q384" s="135"/>
      <c r="R384" s="136" t="s">
        <v>862</v>
      </c>
    </row>
    <row r="385" spans="1:18" ht="18" customHeight="1" x14ac:dyDescent="0.15">
      <c r="A385" s="30">
        <v>4</v>
      </c>
      <c r="B385" s="31" t="s">
        <v>6387</v>
      </c>
      <c r="C385" s="31">
        <v>3</v>
      </c>
      <c r="D385" s="31" t="s">
        <v>6450</v>
      </c>
      <c r="E385" s="31">
        <v>2</v>
      </c>
      <c r="F385" s="31" t="s">
        <v>6127</v>
      </c>
      <c r="G385" s="31">
        <v>11</v>
      </c>
      <c r="H385" s="31" t="s">
        <v>33</v>
      </c>
      <c r="I385" s="32">
        <v>3</v>
      </c>
      <c r="J385" s="32" t="s">
        <v>35</v>
      </c>
      <c r="K385" s="135">
        <v>9</v>
      </c>
      <c r="L385" s="135">
        <v>30</v>
      </c>
      <c r="M385" s="135">
        <f t="shared" si="93"/>
        <v>-21</v>
      </c>
      <c r="N385" s="32" t="s">
        <v>6511</v>
      </c>
      <c r="O385" s="135">
        <v>9000</v>
      </c>
      <c r="P385" s="81"/>
      <c r="Q385" s="135"/>
      <c r="R385" s="136" t="s">
        <v>862</v>
      </c>
    </row>
    <row r="386" spans="1:18" ht="18" customHeight="1" x14ac:dyDescent="0.15">
      <c r="A386" s="30">
        <v>4</v>
      </c>
      <c r="B386" s="31" t="s">
        <v>6387</v>
      </c>
      <c r="C386" s="31">
        <v>3</v>
      </c>
      <c r="D386" s="31" t="s">
        <v>6450</v>
      </c>
      <c r="E386" s="31">
        <v>2</v>
      </c>
      <c r="F386" s="31" t="s">
        <v>6127</v>
      </c>
      <c r="G386" s="31">
        <v>11</v>
      </c>
      <c r="H386" s="31" t="s">
        <v>33</v>
      </c>
      <c r="I386" s="32">
        <v>4</v>
      </c>
      <c r="J386" s="32" t="s">
        <v>111</v>
      </c>
      <c r="K386" s="135">
        <v>49</v>
      </c>
      <c r="L386" s="135">
        <v>49</v>
      </c>
      <c r="M386" s="135">
        <f t="shared" si="93"/>
        <v>0</v>
      </c>
      <c r="N386" s="32" t="s">
        <v>6512</v>
      </c>
      <c r="O386" s="135">
        <v>0</v>
      </c>
      <c r="P386" s="81"/>
      <c r="Q386" s="135"/>
      <c r="R386" s="136" t="s">
        <v>862</v>
      </c>
    </row>
    <row r="387" spans="1:18" ht="18" customHeight="1" x14ac:dyDescent="0.15">
      <c r="A387" s="30">
        <v>4</v>
      </c>
      <c r="B387" s="31" t="s">
        <v>6387</v>
      </c>
      <c r="C387" s="31">
        <v>3</v>
      </c>
      <c r="D387" s="31" t="s">
        <v>6450</v>
      </c>
      <c r="E387" s="31">
        <v>2</v>
      </c>
      <c r="F387" s="31" t="s">
        <v>6127</v>
      </c>
      <c r="G387" s="31">
        <v>11</v>
      </c>
      <c r="H387" s="31" t="s">
        <v>33</v>
      </c>
      <c r="I387" s="31">
        <v>4</v>
      </c>
      <c r="J387" s="31" t="s">
        <v>111</v>
      </c>
      <c r="K387" s="135"/>
      <c r="L387" s="135"/>
      <c r="M387" s="135"/>
      <c r="N387" s="32" t="s">
        <v>6513</v>
      </c>
      <c r="O387" s="135">
        <v>48600</v>
      </c>
      <c r="P387" s="81"/>
      <c r="Q387" s="135"/>
      <c r="R387" s="136" t="s">
        <v>862</v>
      </c>
    </row>
    <row r="388" spans="1:18" ht="18" customHeight="1" x14ac:dyDescent="0.15">
      <c r="A388" s="30">
        <v>4</v>
      </c>
      <c r="B388" s="31" t="s">
        <v>6387</v>
      </c>
      <c r="C388" s="31">
        <v>3</v>
      </c>
      <c r="D388" s="31" t="s">
        <v>6450</v>
      </c>
      <c r="E388" s="31">
        <v>2</v>
      </c>
      <c r="F388" s="31" t="s">
        <v>6127</v>
      </c>
      <c r="G388" s="32">
        <v>12</v>
      </c>
      <c r="H388" s="32" t="s">
        <v>36</v>
      </c>
      <c r="I388" s="32"/>
      <c r="J388" s="32"/>
      <c r="K388" s="135"/>
      <c r="L388" s="135"/>
      <c r="M388" s="135"/>
      <c r="N388" s="32"/>
      <c r="O388" s="135"/>
      <c r="P388" s="81"/>
      <c r="Q388" s="135"/>
      <c r="R388" s="136" t="s">
        <v>862</v>
      </c>
    </row>
    <row r="389" spans="1:18" ht="18" customHeight="1" x14ac:dyDescent="0.15">
      <c r="A389" s="30">
        <v>4</v>
      </c>
      <c r="B389" s="31" t="s">
        <v>6387</v>
      </c>
      <c r="C389" s="31">
        <v>3</v>
      </c>
      <c r="D389" s="31" t="s">
        <v>6450</v>
      </c>
      <c r="E389" s="31">
        <v>2</v>
      </c>
      <c r="F389" s="31" t="s">
        <v>6127</v>
      </c>
      <c r="G389" s="31">
        <v>12</v>
      </c>
      <c r="H389" s="31" t="s">
        <v>36</v>
      </c>
      <c r="I389" s="32">
        <v>1</v>
      </c>
      <c r="J389" s="32" t="s">
        <v>37</v>
      </c>
      <c r="K389" s="135">
        <v>141</v>
      </c>
      <c r="L389" s="135">
        <v>141</v>
      </c>
      <c r="M389" s="135">
        <f t="shared" ref="M389" si="94">K389-L389</f>
        <v>0</v>
      </c>
      <c r="N389" s="32" t="s">
        <v>6514</v>
      </c>
      <c r="O389" s="135">
        <v>16400</v>
      </c>
      <c r="P389" s="81"/>
      <c r="Q389" s="135"/>
      <c r="R389" s="136" t="s">
        <v>862</v>
      </c>
    </row>
    <row r="390" spans="1:18" ht="18" customHeight="1" x14ac:dyDescent="0.15">
      <c r="A390" s="30">
        <v>4</v>
      </c>
      <c r="B390" s="31" t="s">
        <v>6387</v>
      </c>
      <c r="C390" s="31">
        <v>3</v>
      </c>
      <c r="D390" s="31" t="s">
        <v>6450</v>
      </c>
      <c r="E390" s="31">
        <v>2</v>
      </c>
      <c r="F390" s="31" t="s">
        <v>6127</v>
      </c>
      <c r="G390" s="31">
        <v>12</v>
      </c>
      <c r="H390" s="31" t="s">
        <v>36</v>
      </c>
      <c r="I390" s="31">
        <v>1</v>
      </c>
      <c r="J390" s="31" t="s">
        <v>37</v>
      </c>
      <c r="K390" s="135"/>
      <c r="L390" s="135"/>
      <c r="M390" s="135"/>
      <c r="N390" s="32" t="s">
        <v>6515</v>
      </c>
      <c r="O390" s="135">
        <v>124000</v>
      </c>
      <c r="P390" s="81"/>
      <c r="Q390" s="135"/>
      <c r="R390" s="136" t="s">
        <v>862</v>
      </c>
    </row>
    <row r="391" spans="1:18" ht="18" customHeight="1" x14ac:dyDescent="0.15">
      <c r="A391" s="30">
        <v>4</v>
      </c>
      <c r="B391" s="31" t="s">
        <v>6387</v>
      </c>
      <c r="C391" s="31">
        <v>3</v>
      </c>
      <c r="D391" s="31" t="s">
        <v>6450</v>
      </c>
      <c r="E391" s="31">
        <v>2</v>
      </c>
      <c r="F391" s="31" t="s">
        <v>6127</v>
      </c>
      <c r="G391" s="32">
        <v>13</v>
      </c>
      <c r="H391" s="32" t="s">
        <v>39</v>
      </c>
      <c r="I391" s="32"/>
      <c r="J391" s="32"/>
      <c r="K391" s="135"/>
      <c r="L391" s="135"/>
      <c r="M391" s="135"/>
      <c r="N391" s="32"/>
      <c r="O391" s="135"/>
      <c r="P391" s="81"/>
      <c r="Q391" s="135"/>
      <c r="R391" s="136" t="s">
        <v>862</v>
      </c>
    </row>
    <row r="392" spans="1:18" ht="18" customHeight="1" x14ac:dyDescent="0.15">
      <c r="A392" s="30">
        <v>4</v>
      </c>
      <c r="B392" s="31" t="s">
        <v>6387</v>
      </c>
      <c r="C392" s="31">
        <v>3</v>
      </c>
      <c r="D392" s="31" t="s">
        <v>6450</v>
      </c>
      <c r="E392" s="31">
        <v>2</v>
      </c>
      <c r="F392" s="31" t="s">
        <v>6127</v>
      </c>
      <c r="G392" s="31">
        <v>13</v>
      </c>
      <c r="H392" s="31" t="s">
        <v>39</v>
      </c>
      <c r="I392" s="32">
        <v>21</v>
      </c>
      <c r="J392" s="32" t="s">
        <v>117</v>
      </c>
      <c r="K392" s="135">
        <v>4397</v>
      </c>
      <c r="L392" s="135">
        <v>6005</v>
      </c>
      <c r="M392" s="135">
        <f t="shared" ref="M392" si="95">K392-L392</f>
        <v>-1608</v>
      </c>
      <c r="N392" s="32" t="s">
        <v>6516</v>
      </c>
      <c r="O392" s="135">
        <v>0</v>
      </c>
      <c r="P392" s="81"/>
      <c r="Q392" s="135"/>
      <c r="R392" s="136" t="s">
        <v>862</v>
      </c>
    </row>
    <row r="393" spans="1:18" ht="18" customHeight="1" x14ac:dyDescent="0.15">
      <c r="A393" s="30">
        <v>4</v>
      </c>
      <c r="B393" s="31" t="s">
        <v>6387</v>
      </c>
      <c r="C393" s="31">
        <v>3</v>
      </c>
      <c r="D393" s="31" t="s">
        <v>6450</v>
      </c>
      <c r="E393" s="31">
        <v>2</v>
      </c>
      <c r="F393" s="31" t="s">
        <v>6127</v>
      </c>
      <c r="G393" s="31">
        <v>13</v>
      </c>
      <c r="H393" s="31" t="s">
        <v>39</v>
      </c>
      <c r="I393" s="31">
        <v>21</v>
      </c>
      <c r="J393" s="31" t="s">
        <v>117</v>
      </c>
      <c r="K393" s="135"/>
      <c r="L393" s="135"/>
      <c r="M393" s="135"/>
      <c r="N393" s="32" t="s">
        <v>6517</v>
      </c>
      <c r="O393" s="135">
        <v>750000</v>
      </c>
      <c r="P393" s="81"/>
      <c r="Q393" s="135"/>
      <c r="R393" s="136" t="s">
        <v>862</v>
      </c>
    </row>
    <row r="394" spans="1:18" ht="18" customHeight="1" x14ac:dyDescent="0.15">
      <c r="A394" s="30">
        <v>4</v>
      </c>
      <c r="B394" s="31" t="s">
        <v>6387</v>
      </c>
      <c r="C394" s="31">
        <v>3</v>
      </c>
      <c r="D394" s="31" t="s">
        <v>6450</v>
      </c>
      <c r="E394" s="31">
        <v>2</v>
      </c>
      <c r="F394" s="31" t="s">
        <v>6127</v>
      </c>
      <c r="G394" s="31">
        <v>13</v>
      </c>
      <c r="H394" s="31" t="s">
        <v>39</v>
      </c>
      <c r="I394" s="31">
        <v>21</v>
      </c>
      <c r="J394" s="31" t="s">
        <v>117</v>
      </c>
      <c r="K394" s="135"/>
      <c r="L394" s="135"/>
      <c r="M394" s="135"/>
      <c r="N394" s="32" t="s">
        <v>6518</v>
      </c>
      <c r="O394" s="135">
        <v>216000</v>
      </c>
      <c r="P394" s="81"/>
      <c r="Q394" s="135"/>
      <c r="R394" s="136" t="s">
        <v>862</v>
      </c>
    </row>
    <row r="395" spans="1:18" ht="18" customHeight="1" x14ac:dyDescent="0.15">
      <c r="A395" s="30">
        <v>4</v>
      </c>
      <c r="B395" s="31" t="s">
        <v>6387</v>
      </c>
      <c r="C395" s="31">
        <v>3</v>
      </c>
      <c r="D395" s="31" t="s">
        <v>6450</v>
      </c>
      <c r="E395" s="31">
        <v>2</v>
      </c>
      <c r="F395" s="31" t="s">
        <v>6127</v>
      </c>
      <c r="G395" s="31">
        <v>13</v>
      </c>
      <c r="H395" s="31" t="s">
        <v>39</v>
      </c>
      <c r="I395" s="31">
        <v>21</v>
      </c>
      <c r="J395" s="31" t="s">
        <v>117</v>
      </c>
      <c r="K395" s="135"/>
      <c r="L395" s="135"/>
      <c r="M395" s="135"/>
      <c r="N395" s="32" t="s">
        <v>6519</v>
      </c>
      <c r="O395" s="135">
        <v>250000</v>
      </c>
      <c r="P395" s="81"/>
      <c r="Q395" s="135"/>
      <c r="R395" s="136" t="s">
        <v>862</v>
      </c>
    </row>
    <row r="396" spans="1:18" ht="18" customHeight="1" x14ac:dyDescent="0.15">
      <c r="A396" s="30">
        <v>4</v>
      </c>
      <c r="B396" s="31" t="s">
        <v>6387</v>
      </c>
      <c r="C396" s="31">
        <v>3</v>
      </c>
      <c r="D396" s="31" t="s">
        <v>6450</v>
      </c>
      <c r="E396" s="31">
        <v>2</v>
      </c>
      <c r="F396" s="31" t="s">
        <v>6127</v>
      </c>
      <c r="G396" s="31">
        <v>13</v>
      </c>
      <c r="H396" s="31" t="s">
        <v>39</v>
      </c>
      <c r="I396" s="31">
        <v>21</v>
      </c>
      <c r="J396" s="31" t="s">
        <v>117</v>
      </c>
      <c r="K396" s="135"/>
      <c r="L396" s="135"/>
      <c r="M396" s="135"/>
      <c r="N396" s="32" t="s">
        <v>6520</v>
      </c>
      <c r="O396" s="135">
        <v>0</v>
      </c>
      <c r="P396" s="81"/>
      <c r="Q396" s="135"/>
      <c r="R396" s="136" t="s">
        <v>862</v>
      </c>
    </row>
    <row r="397" spans="1:18" ht="18" customHeight="1" x14ac:dyDescent="0.15">
      <c r="A397" s="30">
        <v>4</v>
      </c>
      <c r="B397" s="31" t="s">
        <v>6387</v>
      </c>
      <c r="C397" s="31">
        <v>3</v>
      </c>
      <c r="D397" s="31" t="s">
        <v>6450</v>
      </c>
      <c r="E397" s="31">
        <v>2</v>
      </c>
      <c r="F397" s="31" t="s">
        <v>6127</v>
      </c>
      <c r="G397" s="31">
        <v>13</v>
      </c>
      <c r="H397" s="31" t="s">
        <v>39</v>
      </c>
      <c r="I397" s="31">
        <v>21</v>
      </c>
      <c r="J397" s="31" t="s">
        <v>117</v>
      </c>
      <c r="K397" s="135"/>
      <c r="L397" s="135"/>
      <c r="M397" s="135"/>
      <c r="N397" s="32" t="s">
        <v>6521</v>
      </c>
      <c r="O397" s="135">
        <v>2970000</v>
      </c>
      <c r="P397" s="81"/>
      <c r="Q397" s="135"/>
      <c r="R397" s="136" t="s">
        <v>862</v>
      </c>
    </row>
    <row r="398" spans="1:18" ht="18" customHeight="1" x14ac:dyDescent="0.15">
      <c r="A398" s="30">
        <v>4</v>
      </c>
      <c r="B398" s="31" t="s">
        <v>6387</v>
      </c>
      <c r="C398" s="31">
        <v>3</v>
      </c>
      <c r="D398" s="31" t="s">
        <v>6450</v>
      </c>
      <c r="E398" s="31">
        <v>2</v>
      </c>
      <c r="F398" s="31" t="s">
        <v>6127</v>
      </c>
      <c r="G398" s="31">
        <v>13</v>
      </c>
      <c r="H398" s="31" t="s">
        <v>39</v>
      </c>
      <c r="I398" s="31">
        <v>21</v>
      </c>
      <c r="J398" s="31" t="s">
        <v>117</v>
      </c>
      <c r="K398" s="135"/>
      <c r="L398" s="135"/>
      <c r="M398" s="135"/>
      <c r="N398" s="32" t="s">
        <v>6522</v>
      </c>
      <c r="O398" s="135">
        <v>76000</v>
      </c>
      <c r="P398" s="81"/>
      <c r="Q398" s="135"/>
      <c r="R398" s="136" t="s">
        <v>862</v>
      </c>
    </row>
    <row r="399" spans="1:18" ht="18" customHeight="1" x14ac:dyDescent="0.15">
      <c r="A399" s="30">
        <v>4</v>
      </c>
      <c r="B399" s="31" t="s">
        <v>6387</v>
      </c>
      <c r="C399" s="31">
        <v>3</v>
      </c>
      <c r="D399" s="31" t="s">
        <v>6450</v>
      </c>
      <c r="E399" s="31">
        <v>2</v>
      </c>
      <c r="F399" s="31" t="s">
        <v>6127</v>
      </c>
      <c r="G399" s="31">
        <v>13</v>
      </c>
      <c r="H399" s="31" t="s">
        <v>39</v>
      </c>
      <c r="I399" s="31">
        <v>21</v>
      </c>
      <c r="J399" s="31" t="s">
        <v>117</v>
      </c>
      <c r="K399" s="135"/>
      <c r="L399" s="135"/>
      <c r="M399" s="135"/>
      <c r="N399" s="32" t="s">
        <v>6523</v>
      </c>
      <c r="O399" s="135">
        <v>135000</v>
      </c>
      <c r="P399" s="81"/>
      <c r="Q399" s="135"/>
      <c r="R399" s="136" t="s">
        <v>862</v>
      </c>
    </row>
    <row r="400" spans="1:18" ht="18" customHeight="1" x14ac:dyDescent="0.15">
      <c r="A400" s="30">
        <v>4</v>
      </c>
      <c r="B400" s="31" t="s">
        <v>6387</v>
      </c>
      <c r="C400" s="31">
        <v>3</v>
      </c>
      <c r="D400" s="31" t="s">
        <v>6450</v>
      </c>
      <c r="E400" s="31">
        <v>2</v>
      </c>
      <c r="F400" s="31" t="s">
        <v>6127</v>
      </c>
      <c r="G400" s="32">
        <v>19</v>
      </c>
      <c r="H400" s="32" t="s">
        <v>236</v>
      </c>
      <c r="I400" s="32"/>
      <c r="J400" s="32"/>
      <c r="K400" s="135"/>
      <c r="L400" s="135"/>
      <c r="M400" s="135"/>
      <c r="N400" s="32"/>
      <c r="O400" s="135"/>
      <c r="P400" s="81"/>
      <c r="Q400" s="135"/>
      <c r="R400" s="136" t="s">
        <v>862</v>
      </c>
    </row>
    <row r="401" spans="1:18" ht="18" customHeight="1" x14ac:dyDescent="0.15">
      <c r="A401" s="30">
        <v>4</v>
      </c>
      <c r="B401" s="31" t="s">
        <v>6387</v>
      </c>
      <c r="C401" s="31">
        <v>3</v>
      </c>
      <c r="D401" s="31" t="s">
        <v>6450</v>
      </c>
      <c r="E401" s="31">
        <v>2</v>
      </c>
      <c r="F401" s="31" t="s">
        <v>6127</v>
      </c>
      <c r="G401" s="31">
        <v>19</v>
      </c>
      <c r="H401" s="31" t="s">
        <v>236</v>
      </c>
      <c r="I401" s="32">
        <v>31</v>
      </c>
      <c r="J401" s="32" t="s">
        <v>386</v>
      </c>
      <c r="K401" s="135">
        <v>984</v>
      </c>
      <c r="L401" s="135">
        <v>350</v>
      </c>
      <c r="M401" s="135">
        <f t="shared" ref="M401:M402" si="96">K401-L401</f>
        <v>634</v>
      </c>
      <c r="N401" s="32" t="s">
        <v>6524</v>
      </c>
      <c r="O401" s="135">
        <v>984000</v>
      </c>
      <c r="P401" s="81"/>
      <c r="Q401" s="135"/>
      <c r="R401" s="136" t="s">
        <v>862</v>
      </c>
    </row>
    <row r="402" spans="1:18" ht="18" customHeight="1" x14ac:dyDescent="0.15">
      <c r="A402" s="13">
        <v>4</v>
      </c>
      <c r="B402" s="14" t="s">
        <v>6385</v>
      </c>
      <c r="C402" s="19">
        <v>3</v>
      </c>
      <c r="D402" s="14" t="s">
        <v>6448</v>
      </c>
      <c r="E402" s="20">
        <v>3</v>
      </c>
      <c r="F402" s="21" t="s">
        <v>6525</v>
      </c>
      <c r="G402" s="20"/>
      <c r="H402" s="21"/>
      <c r="I402" s="20"/>
      <c r="J402" s="20"/>
      <c r="K402" s="22">
        <f>IF(C402="",SUMIFS($K403:$K$5739,$A403:$A$5739,A402,$E403:$E$5739,""),IF(E402="",SUMIFS($K403:$K$5739,$A403:$A$5739,A402,$C403:$C$5739,C402,$G403:$G$5739,""),IF(G402="",SUMIFS($K403:$K$5739,$A403:$A$5739,A402,$C403:$C$5739,C402,$E403:$E$5739,E402,$R403:$R$5739,R402),0)))</f>
        <v>346</v>
      </c>
      <c r="L402" s="22">
        <f>IF(C402="",SUMIFS($L403:$L$5739,$A403:$A$5739,A402,$E403:$E$5739,""),IF(E402="",SUMIFS($L403:$L$5739,$A403:$A$5739,A402,$C403:$C$5739,C402,$G403:$G$5739,""),IF(G402="",SUMIFS($L403:$L$5739,$A403:$A$5739,A402,$C403:$C$5739,C402,$E403:$E$5739,E402,$R403:$R$5739,R402),0)))</f>
        <v>409</v>
      </c>
      <c r="M402" s="22">
        <f t="shared" si="96"/>
        <v>-63</v>
      </c>
      <c r="N402" s="77"/>
      <c r="O402" s="23"/>
      <c r="P402" s="60"/>
      <c r="Q402" s="22">
        <f>IF(C402="",SUMIFS($Q$3:$Q$5608,$A$3:$A$5608,A402,$C$3:$C$5608,"&gt;0",$E$3:$E$5608,""),IF(E402="",SUMIFS($Q$3:$Q$5608,$A$3:$A$5608,A402,$C$3:$C$5608,C402,$E$3:$E$5608,"&gt;0",$G$3:$G$5608,""),IF(G402="",SUMIFS($Q$3:$Q$5608,$A$3:$A$5608,A402,$C$3:$C$5608,C402,$E$3:$E$5608,E402,$G$3:$G$5608,"&gt;0",$R$3:$R$5608,R402))))</f>
        <v>346</v>
      </c>
      <c r="R402" s="110" t="s">
        <v>862</v>
      </c>
    </row>
    <row r="403" spans="1:18" ht="18" customHeight="1" x14ac:dyDescent="0.15">
      <c r="A403" s="30">
        <v>4</v>
      </c>
      <c r="B403" s="31" t="s">
        <v>6387</v>
      </c>
      <c r="C403" s="31">
        <v>3</v>
      </c>
      <c r="D403" s="31" t="s">
        <v>6450</v>
      </c>
      <c r="E403" s="31">
        <v>3</v>
      </c>
      <c r="F403" s="31" t="s">
        <v>6526</v>
      </c>
      <c r="G403" s="32">
        <v>8</v>
      </c>
      <c r="H403" s="32" t="s">
        <v>77</v>
      </c>
      <c r="I403" s="32"/>
      <c r="J403" s="32"/>
      <c r="K403" s="135"/>
      <c r="L403" s="135"/>
      <c r="M403" s="135"/>
      <c r="N403" s="32"/>
      <c r="O403" s="135"/>
      <c r="P403" s="81" t="s">
        <v>6452</v>
      </c>
      <c r="Q403" s="135">
        <v>133</v>
      </c>
      <c r="R403" s="136" t="s">
        <v>862</v>
      </c>
    </row>
    <row r="404" spans="1:18" ht="18" customHeight="1" x14ac:dyDescent="0.15">
      <c r="A404" s="30">
        <v>4</v>
      </c>
      <c r="B404" s="31" t="s">
        <v>6387</v>
      </c>
      <c r="C404" s="31">
        <v>3</v>
      </c>
      <c r="D404" s="31" t="s">
        <v>6450</v>
      </c>
      <c r="E404" s="31">
        <v>3</v>
      </c>
      <c r="F404" s="31" t="s">
        <v>6526</v>
      </c>
      <c r="G404" s="31">
        <v>8</v>
      </c>
      <c r="H404" s="31" t="s">
        <v>77</v>
      </c>
      <c r="I404" s="32">
        <v>1</v>
      </c>
      <c r="J404" s="32" t="s">
        <v>437</v>
      </c>
      <c r="K404" s="135">
        <v>90</v>
      </c>
      <c r="L404" s="135">
        <v>90</v>
      </c>
      <c r="M404" s="135">
        <f t="shared" ref="M404:M405" si="97">K404-L404</f>
        <v>0</v>
      </c>
      <c r="N404" s="32" t="s">
        <v>6527</v>
      </c>
      <c r="O404" s="135">
        <v>90000</v>
      </c>
      <c r="P404" s="81" t="s">
        <v>6454</v>
      </c>
      <c r="Q404" s="135"/>
      <c r="R404" s="136" t="s">
        <v>862</v>
      </c>
    </row>
    <row r="405" spans="1:18" ht="18" customHeight="1" x14ac:dyDescent="0.15">
      <c r="A405" s="30">
        <v>4</v>
      </c>
      <c r="B405" s="31" t="s">
        <v>6387</v>
      </c>
      <c r="C405" s="31">
        <v>3</v>
      </c>
      <c r="D405" s="31" t="s">
        <v>6450</v>
      </c>
      <c r="E405" s="31">
        <v>3</v>
      </c>
      <c r="F405" s="31" t="s">
        <v>6526</v>
      </c>
      <c r="G405" s="31">
        <v>8</v>
      </c>
      <c r="H405" s="31" t="s">
        <v>77</v>
      </c>
      <c r="I405" s="32">
        <v>11</v>
      </c>
      <c r="J405" s="32" t="s">
        <v>78</v>
      </c>
      <c r="K405" s="135">
        <v>126</v>
      </c>
      <c r="L405" s="135">
        <v>189</v>
      </c>
      <c r="M405" s="135">
        <f t="shared" si="97"/>
        <v>-63</v>
      </c>
      <c r="N405" s="32" t="s">
        <v>6528</v>
      </c>
      <c r="O405" s="135">
        <v>126000</v>
      </c>
      <c r="P405" s="81" t="s">
        <v>6452</v>
      </c>
      <c r="Q405" s="135">
        <v>67</v>
      </c>
      <c r="R405" s="136" t="s">
        <v>862</v>
      </c>
    </row>
    <row r="406" spans="1:18" ht="18" customHeight="1" x14ac:dyDescent="0.15">
      <c r="A406" s="30">
        <v>4</v>
      </c>
      <c r="B406" s="31" t="s">
        <v>6387</v>
      </c>
      <c r="C406" s="31">
        <v>3</v>
      </c>
      <c r="D406" s="31" t="s">
        <v>6450</v>
      </c>
      <c r="E406" s="31">
        <v>3</v>
      </c>
      <c r="F406" s="31" t="s">
        <v>6526</v>
      </c>
      <c r="G406" s="32">
        <v>11</v>
      </c>
      <c r="H406" s="32" t="s">
        <v>33</v>
      </c>
      <c r="I406" s="32"/>
      <c r="J406" s="32"/>
      <c r="K406" s="135"/>
      <c r="L406" s="135"/>
      <c r="M406" s="135"/>
      <c r="N406" s="32"/>
      <c r="O406" s="135"/>
      <c r="P406" s="81" t="s">
        <v>6456</v>
      </c>
      <c r="Q406" s="135"/>
      <c r="R406" s="136" t="s">
        <v>862</v>
      </c>
    </row>
    <row r="407" spans="1:18" ht="18" customHeight="1" x14ac:dyDescent="0.15">
      <c r="A407" s="30">
        <v>4</v>
      </c>
      <c r="B407" s="31" t="s">
        <v>6387</v>
      </c>
      <c r="C407" s="31">
        <v>3</v>
      </c>
      <c r="D407" s="31" t="s">
        <v>6450</v>
      </c>
      <c r="E407" s="31">
        <v>3</v>
      </c>
      <c r="F407" s="31" t="s">
        <v>6526</v>
      </c>
      <c r="G407" s="31">
        <v>11</v>
      </c>
      <c r="H407" s="31" t="s">
        <v>33</v>
      </c>
      <c r="I407" s="32">
        <v>1</v>
      </c>
      <c r="J407" s="32" t="s">
        <v>34</v>
      </c>
      <c r="K407" s="135">
        <v>30</v>
      </c>
      <c r="L407" s="135">
        <v>30</v>
      </c>
      <c r="M407" s="135">
        <f t="shared" ref="M407:M409" si="98">K407-L407</f>
        <v>0</v>
      </c>
      <c r="N407" s="32" t="s">
        <v>6529</v>
      </c>
      <c r="O407" s="135">
        <v>30000</v>
      </c>
      <c r="P407" s="81" t="s">
        <v>6452</v>
      </c>
      <c r="Q407" s="135">
        <v>146</v>
      </c>
      <c r="R407" s="136" t="s">
        <v>862</v>
      </c>
    </row>
    <row r="408" spans="1:18" ht="18" customHeight="1" x14ac:dyDescent="0.15">
      <c r="A408" s="30">
        <v>4</v>
      </c>
      <c r="B408" s="31" t="s">
        <v>6387</v>
      </c>
      <c r="C408" s="31">
        <v>3</v>
      </c>
      <c r="D408" s="31" t="s">
        <v>6450</v>
      </c>
      <c r="E408" s="31">
        <v>3</v>
      </c>
      <c r="F408" s="31" t="s">
        <v>6526</v>
      </c>
      <c r="G408" s="31">
        <v>11</v>
      </c>
      <c r="H408" s="31" t="s">
        <v>33</v>
      </c>
      <c r="I408" s="32">
        <v>3</v>
      </c>
      <c r="J408" s="32" t="s">
        <v>35</v>
      </c>
      <c r="K408" s="135">
        <v>30</v>
      </c>
      <c r="L408" s="135">
        <v>30</v>
      </c>
      <c r="M408" s="135">
        <f t="shared" si="98"/>
        <v>0</v>
      </c>
      <c r="N408" s="32" t="s">
        <v>6530</v>
      </c>
      <c r="O408" s="135">
        <v>30000</v>
      </c>
      <c r="P408" s="81" t="s">
        <v>6457</v>
      </c>
      <c r="Q408" s="135"/>
      <c r="R408" s="136" t="s">
        <v>862</v>
      </c>
    </row>
    <row r="409" spans="1:18" ht="18" customHeight="1" x14ac:dyDescent="0.15">
      <c r="A409" s="30">
        <v>4</v>
      </c>
      <c r="B409" s="31" t="s">
        <v>6387</v>
      </c>
      <c r="C409" s="31">
        <v>3</v>
      </c>
      <c r="D409" s="31" t="s">
        <v>6450</v>
      </c>
      <c r="E409" s="31">
        <v>3</v>
      </c>
      <c r="F409" s="31" t="s">
        <v>6526</v>
      </c>
      <c r="G409" s="31">
        <v>11</v>
      </c>
      <c r="H409" s="31" t="s">
        <v>33</v>
      </c>
      <c r="I409" s="32">
        <v>4</v>
      </c>
      <c r="J409" s="32" t="s">
        <v>111</v>
      </c>
      <c r="K409" s="135">
        <v>50</v>
      </c>
      <c r="L409" s="135">
        <v>50</v>
      </c>
      <c r="M409" s="135">
        <f t="shared" si="98"/>
        <v>0</v>
      </c>
      <c r="N409" s="32" t="s">
        <v>6531</v>
      </c>
      <c r="O409" s="135">
        <v>50000</v>
      </c>
      <c r="P409" s="81"/>
      <c r="Q409" s="135"/>
      <c r="R409" s="136" t="s">
        <v>862</v>
      </c>
    </row>
    <row r="410" spans="1:18" ht="18" customHeight="1" x14ac:dyDescent="0.15">
      <c r="A410" s="30">
        <v>4</v>
      </c>
      <c r="B410" s="31" t="s">
        <v>6387</v>
      </c>
      <c r="C410" s="31">
        <v>3</v>
      </c>
      <c r="D410" s="31" t="s">
        <v>6450</v>
      </c>
      <c r="E410" s="31">
        <v>3</v>
      </c>
      <c r="F410" s="31" t="s">
        <v>6526</v>
      </c>
      <c r="G410" s="32">
        <v>14</v>
      </c>
      <c r="H410" s="32" t="s">
        <v>40</v>
      </c>
      <c r="I410" s="32"/>
      <c r="J410" s="32"/>
      <c r="K410" s="135"/>
      <c r="L410" s="135"/>
      <c r="M410" s="135"/>
      <c r="N410" s="32"/>
      <c r="O410" s="135"/>
      <c r="P410" s="81"/>
      <c r="Q410" s="135"/>
      <c r="R410" s="136" t="s">
        <v>862</v>
      </c>
    </row>
    <row r="411" spans="1:18" ht="18" customHeight="1" x14ac:dyDescent="0.15">
      <c r="A411" s="30">
        <v>4</v>
      </c>
      <c r="B411" s="31" t="s">
        <v>6387</v>
      </c>
      <c r="C411" s="31">
        <v>3</v>
      </c>
      <c r="D411" s="31" t="s">
        <v>6450</v>
      </c>
      <c r="E411" s="31">
        <v>3</v>
      </c>
      <c r="F411" s="31" t="s">
        <v>6526</v>
      </c>
      <c r="G411" s="31">
        <v>14</v>
      </c>
      <c r="H411" s="31" t="s">
        <v>40</v>
      </c>
      <c r="I411" s="32">
        <v>1</v>
      </c>
      <c r="J411" s="32" t="s">
        <v>41</v>
      </c>
      <c r="K411" s="135">
        <v>20</v>
      </c>
      <c r="L411" s="135">
        <v>20</v>
      </c>
      <c r="M411" s="135">
        <f t="shared" ref="M411:M412" si="99">K411-L411</f>
        <v>0</v>
      </c>
      <c r="N411" s="32" t="s">
        <v>6532</v>
      </c>
      <c r="O411" s="135">
        <v>20000</v>
      </c>
      <c r="P411" s="81"/>
      <c r="Q411" s="135"/>
      <c r="R411" s="136" t="s">
        <v>862</v>
      </c>
    </row>
    <row r="412" spans="1:18" ht="18" customHeight="1" x14ac:dyDescent="0.15">
      <c r="A412" s="13">
        <v>4</v>
      </c>
      <c r="B412" s="14" t="s">
        <v>6385</v>
      </c>
      <c r="C412" s="19">
        <v>3</v>
      </c>
      <c r="D412" s="14" t="s">
        <v>6448</v>
      </c>
      <c r="E412" s="20">
        <v>4</v>
      </c>
      <c r="F412" s="21" t="s">
        <v>6533</v>
      </c>
      <c r="G412" s="20"/>
      <c r="H412" s="21"/>
      <c r="I412" s="20"/>
      <c r="J412" s="20"/>
      <c r="K412" s="22">
        <f>IF(C412="",SUMIFS($K413:$K$5739,$A413:$A$5739,A412,$E413:$E$5739,""),IF(E412="",SUMIFS($K413:$K$5739,$A413:$A$5739,A412,$C413:$C$5739,C412,$G413:$G$5739,""),IF(G412="",SUMIFS($K413:$K$5739,$A413:$A$5739,A412,$C413:$C$5739,C412,$E413:$E$5739,E412,$R413:$R$5739,R412),0)))</f>
        <v>560</v>
      </c>
      <c r="L412" s="22">
        <f>IF(C412="",SUMIFS($L413:$L$5739,$A413:$A$5739,A412,$E413:$E$5739,""),IF(E412="",SUMIFS($L413:$L$5739,$A413:$A$5739,A412,$C413:$C$5739,C412,$G413:$G$5739,""),IF(G412="",SUMIFS($L413:$L$5739,$A413:$A$5739,A412,$C413:$C$5739,C412,$E413:$E$5739,E412,$R413:$R$5739,R412),0)))</f>
        <v>600</v>
      </c>
      <c r="M412" s="22">
        <f t="shared" si="99"/>
        <v>-40</v>
      </c>
      <c r="N412" s="77"/>
      <c r="O412" s="23"/>
      <c r="P412" s="60"/>
      <c r="Q412" s="22">
        <f>IF(C412="",SUMIFS($Q$3:$Q$5608,$A$3:$A$5608,A412,$C$3:$C$5608,"&gt;0",$E$3:$E$5608,""),IF(E412="",SUMIFS($Q$3:$Q$5608,$A$3:$A$5608,A412,$C$3:$C$5608,C412,$E$3:$E$5608,"&gt;0",$G$3:$G$5608,""),IF(G412="",SUMIFS($Q$3:$Q$5608,$A$3:$A$5608,A412,$C$3:$C$5608,C412,$E$3:$E$5608,E412,$G$3:$G$5608,"&gt;0",$R$3:$R$5608,R412))))</f>
        <v>560</v>
      </c>
      <c r="R412" s="110" t="s">
        <v>862</v>
      </c>
    </row>
    <row r="413" spans="1:18" ht="18" customHeight="1" x14ac:dyDescent="0.15">
      <c r="A413" s="30">
        <v>4</v>
      </c>
      <c r="B413" s="31" t="s">
        <v>6387</v>
      </c>
      <c r="C413" s="31">
        <v>3</v>
      </c>
      <c r="D413" s="31" t="s">
        <v>6450</v>
      </c>
      <c r="E413" s="31">
        <v>4</v>
      </c>
      <c r="F413" s="31" t="s">
        <v>6181</v>
      </c>
      <c r="G413" s="32">
        <v>8</v>
      </c>
      <c r="H413" s="32" t="s">
        <v>77</v>
      </c>
      <c r="I413" s="32"/>
      <c r="J413" s="32"/>
      <c r="K413" s="135"/>
      <c r="L413" s="135"/>
      <c r="M413" s="135"/>
      <c r="N413" s="32"/>
      <c r="O413" s="135"/>
      <c r="P413" s="81" t="s">
        <v>6452</v>
      </c>
      <c r="Q413" s="135">
        <v>216</v>
      </c>
      <c r="R413" s="136" t="s">
        <v>862</v>
      </c>
    </row>
    <row r="414" spans="1:18" ht="18" customHeight="1" x14ac:dyDescent="0.15">
      <c r="A414" s="30">
        <v>4</v>
      </c>
      <c r="B414" s="31" t="s">
        <v>6387</v>
      </c>
      <c r="C414" s="31">
        <v>3</v>
      </c>
      <c r="D414" s="31" t="s">
        <v>6450</v>
      </c>
      <c r="E414" s="31">
        <v>4</v>
      </c>
      <c r="F414" s="31" t="s">
        <v>6181</v>
      </c>
      <c r="G414" s="31">
        <v>8</v>
      </c>
      <c r="H414" s="31" t="s">
        <v>77</v>
      </c>
      <c r="I414" s="32">
        <v>1</v>
      </c>
      <c r="J414" s="32" t="s">
        <v>437</v>
      </c>
      <c r="K414" s="135">
        <v>60</v>
      </c>
      <c r="L414" s="135">
        <v>60</v>
      </c>
      <c r="M414" s="135">
        <f t="shared" ref="M414:M415" si="100">K414-L414</f>
        <v>0</v>
      </c>
      <c r="N414" s="32" t="s">
        <v>6534</v>
      </c>
      <c r="O414" s="135">
        <v>60000</v>
      </c>
      <c r="P414" s="81" t="s">
        <v>6454</v>
      </c>
      <c r="Q414" s="135"/>
      <c r="R414" s="136" t="s">
        <v>862</v>
      </c>
    </row>
    <row r="415" spans="1:18" ht="18" customHeight="1" x14ac:dyDescent="0.15">
      <c r="A415" s="30">
        <v>4</v>
      </c>
      <c r="B415" s="31" t="s">
        <v>6387</v>
      </c>
      <c r="C415" s="31">
        <v>3</v>
      </c>
      <c r="D415" s="31" t="s">
        <v>6450</v>
      </c>
      <c r="E415" s="31">
        <v>4</v>
      </c>
      <c r="F415" s="31" t="s">
        <v>6181</v>
      </c>
      <c r="G415" s="31">
        <v>8</v>
      </c>
      <c r="H415" s="31" t="s">
        <v>77</v>
      </c>
      <c r="I415" s="32">
        <v>11</v>
      </c>
      <c r="J415" s="32" t="s">
        <v>78</v>
      </c>
      <c r="K415" s="135">
        <v>420</v>
      </c>
      <c r="L415" s="135">
        <v>420</v>
      </c>
      <c r="M415" s="135">
        <f t="shared" si="100"/>
        <v>0</v>
      </c>
      <c r="N415" s="32" t="s">
        <v>6535</v>
      </c>
      <c r="O415" s="135">
        <v>300000</v>
      </c>
      <c r="P415" s="81" t="s">
        <v>6452</v>
      </c>
      <c r="Q415" s="135">
        <v>108</v>
      </c>
      <c r="R415" s="136" t="s">
        <v>862</v>
      </c>
    </row>
    <row r="416" spans="1:18" ht="18" customHeight="1" x14ac:dyDescent="0.15">
      <c r="A416" s="30">
        <v>4</v>
      </c>
      <c r="B416" s="31" t="s">
        <v>6387</v>
      </c>
      <c r="C416" s="31">
        <v>3</v>
      </c>
      <c r="D416" s="31" t="s">
        <v>6450</v>
      </c>
      <c r="E416" s="31">
        <v>4</v>
      </c>
      <c r="F416" s="31" t="s">
        <v>6181</v>
      </c>
      <c r="G416" s="31">
        <v>8</v>
      </c>
      <c r="H416" s="31" t="s">
        <v>77</v>
      </c>
      <c r="I416" s="31">
        <v>11</v>
      </c>
      <c r="J416" s="31" t="s">
        <v>78</v>
      </c>
      <c r="K416" s="135"/>
      <c r="L416" s="135"/>
      <c r="M416" s="135"/>
      <c r="N416" s="32" t="s">
        <v>6536</v>
      </c>
      <c r="O416" s="135">
        <v>30000</v>
      </c>
      <c r="P416" s="81" t="s">
        <v>6456</v>
      </c>
      <c r="Q416" s="135"/>
      <c r="R416" s="136" t="s">
        <v>862</v>
      </c>
    </row>
    <row r="417" spans="1:18" ht="18" customHeight="1" x14ac:dyDescent="0.15">
      <c r="A417" s="30">
        <v>4</v>
      </c>
      <c r="B417" s="31" t="s">
        <v>6387</v>
      </c>
      <c r="C417" s="31">
        <v>3</v>
      </c>
      <c r="D417" s="31" t="s">
        <v>6450</v>
      </c>
      <c r="E417" s="31">
        <v>4</v>
      </c>
      <c r="F417" s="31" t="s">
        <v>6181</v>
      </c>
      <c r="G417" s="31">
        <v>8</v>
      </c>
      <c r="H417" s="31" t="s">
        <v>77</v>
      </c>
      <c r="I417" s="31">
        <v>11</v>
      </c>
      <c r="J417" s="31" t="s">
        <v>78</v>
      </c>
      <c r="K417" s="135"/>
      <c r="L417" s="135"/>
      <c r="M417" s="135"/>
      <c r="N417" s="32" t="s">
        <v>6537</v>
      </c>
      <c r="O417" s="135">
        <v>90000</v>
      </c>
      <c r="P417" s="81" t="s">
        <v>6452</v>
      </c>
      <c r="Q417" s="135">
        <v>236</v>
      </c>
      <c r="R417" s="136" t="s">
        <v>862</v>
      </c>
    </row>
    <row r="418" spans="1:18" ht="18" customHeight="1" x14ac:dyDescent="0.15">
      <c r="A418" s="30">
        <v>4</v>
      </c>
      <c r="B418" s="31" t="s">
        <v>6387</v>
      </c>
      <c r="C418" s="31">
        <v>3</v>
      </c>
      <c r="D418" s="31" t="s">
        <v>6450</v>
      </c>
      <c r="E418" s="31">
        <v>4</v>
      </c>
      <c r="F418" s="31" t="s">
        <v>6181</v>
      </c>
      <c r="G418" s="32">
        <v>11</v>
      </c>
      <c r="H418" s="32" t="s">
        <v>33</v>
      </c>
      <c r="I418" s="32"/>
      <c r="J418" s="32"/>
      <c r="K418" s="135"/>
      <c r="L418" s="135"/>
      <c r="M418" s="135"/>
      <c r="N418" s="32"/>
      <c r="O418" s="135"/>
      <c r="P418" s="81" t="s">
        <v>6457</v>
      </c>
      <c r="Q418" s="135"/>
      <c r="R418" s="136" t="s">
        <v>862</v>
      </c>
    </row>
    <row r="419" spans="1:18" ht="18" customHeight="1" x14ac:dyDescent="0.15">
      <c r="A419" s="30">
        <v>4</v>
      </c>
      <c r="B419" s="31" t="s">
        <v>6387</v>
      </c>
      <c r="C419" s="31">
        <v>3</v>
      </c>
      <c r="D419" s="31" t="s">
        <v>6450</v>
      </c>
      <c r="E419" s="31">
        <v>4</v>
      </c>
      <c r="F419" s="31" t="s">
        <v>6181</v>
      </c>
      <c r="G419" s="31">
        <v>11</v>
      </c>
      <c r="H419" s="31" t="s">
        <v>33</v>
      </c>
      <c r="I419" s="32">
        <v>1</v>
      </c>
      <c r="J419" s="32" t="s">
        <v>34</v>
      </c>
      <c r="K419" s="135">
        <v>80</v>
      </c>
      <c r="L419" s="135">
        <v>80</v>
      </c>
      <c r="M419" s="135">
        <f t="shared" ref="M419:M421" si="101">K419-L419</f>
        <v>0</v>
      </c>
      <c r="N419" s="32" t="s">
        <v>6538</v>
      </c>
      <c r="O419" s="135">
        <v>80000</v>
      </c>
      <c r="P419" s="81"/>
      <c r="Q419" s="135"/>
      <c r="R419" s="136" t="s">
        <v>862</v>
      </c>
    </row>
    <row r="420" spans="1:18" ht="18" customHeight="1" x14ac:dyDescent="0.15">
      <c r="A420" s="30">
        <v>4</v>
      </c>
      <c r="B420" s="31" t="s">
        <v>6387</v>
      </c>
      <c r="C420" s="31">
        <v>3</v>
      </c>
      <c r="D420" s="31" t="s">
        <v>6450</v>
      </c>
      <c r="E420" s="31">
        <v>4</v>
      </c>
      <c r="F420" s="31" t="s">
        <v>6181</v>
      </c>
      <c r="G420" s="31">
        <v>11</v>
      </c>
      <c r="H420" s="31" t="s">
        <v>33</v>
      </c>
      <c r="I420" s="32">
        <v>4</v>
      </c>
      <c r="J420" s="32" t="s">
        <v>111</v>
      </c>
      <c r="K420" s="135">
        <v>0</v>
      </c>
      <c r="L420" s="135">
        <v>40</v>
      </c>
      <c r="M420" s="135">
        <f t="shared" si="101"/>
        <v>-40</v>
      </c>
      <c r="N420" s="32"/>
      <c r="O420" s="135">
        <v>0</v>
      </c>
      <c r="P420" s="81"/>
      <c r="Q420" s="135"/>
      <c r="R420" s="136" t="s">
        <v>862</v>
      </c>
    </row>
    <row r="421" spans="1:18" ht="18" customHeight="1" x14ac:dyDescent="0.15">
      <c r="A421" s="13">
        <v>4</v>
      </c>
      <c r="B421" s="14" t="s">
        <v>6385</v>
      </c>
      <c r="C421" s="19">
        <v>3</v>
      </c>
      <c r="D421" s="14" t="s">
        <v>6448</v>
      </c>
      <c r="E421" s="20">
        <v>5</v>
      </c>
      <c r="F421" s="21" t="s">
        <v>6539</v>
      </c>
      <c r="G421" s="20"/>
      <c r="H421" s="21"/>
      <c r="I421" s="20"/>
      <c r="J421" s="20"/>
      <c r="K421" s="22">
        <f>IF(C421="",SUMIFS($K422:$K$5739,$A422:$A$5739,A421,$E422:$E$5739,""),IF(E421="",SUMIFS($K422:$K$5739,$A422:$A$5739,A421,$C422:$C$5739,C421,$G422:$G$5739,""),IF(G421="",SUMIFS($K422:$K$5739,$A422:$A$5739,A421,$C422:$C$5739,C421,$E422:$E$5739,E421,$R422:$R$5739,R421),0)))</f>
        <v>1989</v>
      </c>
      <c r="L421" s="22">
        <f>IF(C421="",SUMIFS($L422:$L$5739,$A422:$A$5739,A421,$E422:$E$5739,""),IF(E421="",SUMIFS($L422:$L$5739,$A422:$A$5739,A421,$C422:$C$5739,C421,$G422:$G$5739,""),IF(G421="",SUMIFS($L422:$L$5739,$A422:$A$5739,A421,$C422:$C$5739,C421,$E422:$E$5739,E421,$R422:$R$5739,R421),0)))</f>
        <v>2459</v>
      </c>
      <c r="M421" s="22">
        <f t="shared" si="101"/>
        <v>-470</v>
      </c>
      <c r="N421" s="77"/>
      <c r="O421" s="23"/>
      <c r="P421" s="60"/>
      <c r="Q421" s="22">
        <f>IF(C421="",SUMIFS($Q$3:$Q$5608,$A$3:$A$5608,A421,$C$3:$C$5608,"&gt;0",$E$3:$E$5608,""),IF(E421="",SUMIFS($Q$3:$Q$5608,$A$3:$A$5608,A421,$C$3:$C$5608,C421,$E$3:$E$5608,"&gt;0",$G$3:$G$5608,""),IF(G421="",SUMIFS($Q$3:$Q$5608,$A$3:$A$5608,A421,$C$3:$C$5608,C421,$E$3:$E$5608,E421,$G$3:$G$5608,"&gt;0",$R$3:$R$5608,R421))))</f>
        <v>1989</v>
      </c>
      <c r="R421" s="110" t="s">
        <v>862</v>
      </c>
    </row>
    <row r="422" spans="1:18" ht="18" customHeight="1" x14ac:dyDescent="0.15">
      <c r="A422" s="30">
        <v>4</v>
      </c>
      <c r="B422" s="31" t="s">
        <v>6387</v>
      </c>
      <c r="C422" s="31">
        <v>3</v>
      </c>
      <c r="D422" s="31" t="s">
        <v>6450</v>
      </c>
      <c r="E422" s="31">
        <v>5</v>
      </c>
      <c r="F422" s="31" t="s">
        <v>6182</v>
      </c>
      <c r="G422" s="32">
        <v>8</v>
      </c>
      <c r="H422" s="32" t="s">
        <v>77</v>
      </c>
      <c r="I422" s="32"/>
      <c r="J422" s="32"/>
      <c r="K422" s="135"/>
      <c r="L422" s="135"/>
      <c r="M422" s="135"/>
      <c r="N422" s="32"/>
      <c r="O422" s="135"/>
      <c r="P422" s="81" t="s">
        <v>6452</v>
      </c>
      <c r="Q422" s="135">
        <v>766</v>
      </c>
      <c r="R422" s="136" t="s">
        <v>862</v>
      </c>
    </row>
    <row r="423" spans="1:18" ht="18" customHeight="1" x14ac:dyDescent="0.15">
      <c r="A423" s="30">
        <v>4</v>
      </c>
      <c r="B423" s="31" t="s">
        <v>6387</v>
      </c>
      <c r="C423" s="31">
        <v>3</v>
      </c>
      <c r="D423" s="31" t="s">
        <v>6450</v>
      </c>
      <c r="E423" s="31">
        <v>5</v>
      </c>
      <c r="F423" s="31" t="s">
        <v>6182</v>
      </c>
      <c r="G423" s="31">
        <v>8</v>
      </c>
      <c r="H423" s="31" t="s">
        <v>77</v>
      </c>
      <c r="I423" s="32">
        <v>11</v>
      </c>
      <c r="J423" s="32" t="s">
        <v>78</v>
      </c>
      <c r="K423" s="135">
        <v>1660</v>
      </c>
      <c r="L423" s="135">
        <v>1791</v>
      </c>
      <c r="M423" s="135">
        <f t="shared" ref="M423" si="102">K423-L423</f>
        <v>-131</v>
      </c>
      <c r="N423" s="32" t="s">
        <v>6540</v>
      </c>
      <c r="O423" s="135">
        <v>270000</v>
      </c>
      <c r="P423" s="81" t="s">
        <v>6454</v>
      </c>
      <c r="Q423" s="135"/>
      <c r="R423" s="136" t="s">
        <v>862</v>
      </c>
    </row>
    <row r="424" spans="1:18" ht="18" customHeight="1" x14ac:dyDescent="0.15">
      <c r="A424" s="30">
        <v>4</v>
      </c>
      <c r="B424" s="31" t="s">
        <v>6387</v>
      </c>
      <c r="C424" s="31">
        <v>3</v>
      </c>
      <c r="D424" s="31" t="s">
        <v>6450</v>
      </c>
      <c r="E424" s="31">
        <v>5</v>
      </c>
      <c r="F424" s="31" t="s">
        <v>6182</v>
      </c>
      <c r="G424" s="31">
        <v>8</v>
      </c>
      <c r="H424" s="31" t="s">
        <v>77</v>
      </c>
      <c r="I424" s="31">
        <v>11</v>
      </c>
      <c r="J424" s="31" t="s">
        <v>78</v>
      </c>
      <c r="K424" s="135"/>
      <c r="L424" s="135"/>
      <c r="M424" s="135"/>
      <c r="N424" s="32" t="s">
        <v>6541</v>
      </c>
      <c r="O424" s="135">
        <v>300000</v>
      </c>
      <c r="P424" s="81" t="s">
        <v>6452</v>
      </c>
      <c r="Q424" s="135">
        <v>383</v>
      </c>
      <c r="R424" s="136" t="s">
        <v>862</v>
      </c>
    </row>
    <row r="425" spans="1:18" ht="18" customHeight="1" x14ac:dyDescent="0.15">
      <c r="A425" s="30">
        <v>4</v>
      </c>
      <c r="B425" s="31" t="s">
        <v>6387</v>
      </c>
      <c r="C425" s="31">
        <v>3</v>
      </c>
      <c r="D425" s="31" t="s">
        <v>6450</v>
      </c>
      <c r="E425" s="31">
        <v>5</v>
      </c>
      <c r="F425" s="31" t="s">
        <v>6182</v>
      </c>
      <c r="G425" s="31">
        <v>8</v>
      </c>
      <c r="H425" s="31" t="s">
        <v>77</v>
      </c>
      <c r="I425" s="31">
        <v>11</v>
      </c>
      <c r="J425" s="31" t="s">
        <v>78</v>
      </c>
      <c r="K425" s="135"/>
      <c r="L425" s="135"/>
      <c r="M425" s="135"/>
      <c r="N425" s="32" t="s">
        <v>6542</v>
      </c>
      <c r="O425" s="135">
        <v>553500</v>
      </c>
      <c r="P425" s="81" t="s">
        <v>6456</v>
      </c>
      <c r="Q425" s="135"/>
      <c r="R425" s="136" t="s">
        <v>862</v>
      </c>
    </row>
    <row r="426" spans="1:18" ht="18" customHeight="1" x14ac:dyDescent="0.15">
      <c r="A426" s="30">
        <v>4</v>
      </c>
      <c r="B426" s="31" t="s">
        <v>6387</v>
      </c>
      <c r="C426" s="31">
        <v>3</v>
      </c>
      <c r="D426" s="31" t="s">
        <v>6450</v>
      </c>
      <c r="E426" s="31">
        <v>5</v>
      </c>
      <c r="F426" s="31" t="s">
        <v>6182</v>
      </c>
      <c r="G426" s="31">
        <v>8</v>
      </c>
      <c r="H426" s="31" t="s">
        <v>77</v>
      </c>
      <c r="I426" s="31">
        <v>11</v>
      </c>
      <c r="J426" s="31" t="s">
        <v>78</v>
      </c>
      <c r="K426" s="135"/>
      <c r="L426" s="135"/>
      <c r="M426" s="135"/>
      <c r="N426" s="32" t="s">
        <v>6543</v>
      </c>
      <c r="O426" s="135">
        <v>268200</v>
      </c>
      <c r="P426" s="81" t="s">
        <v>6452</v>
      </c>
      <c r="Q426" s="135">
        <v>840</v>
      </c>
      <c r="R426" s="136" t="s">
        <v>862</v>
      </c>
    </row>
    <row r="427" spans="1:18" ht="18" customHeight="1" x14ac:dyDescent="0.15">
      <c r="A427" s="30">
        <v>4</v>
      </c>
      <c r="B427" s="31" t="s">
        <v>6387</v>
      </c>
      <c r="C427" s="31">
        <v>3</v>
      </c>
      <c r="D427" s="31" t="s">
        <v>6450</v>
      </c>
      <c r="E427" s="31">
        <v>5</v>
      </c>
      <c r="F427" s="31" t="s">
        <v>6182</v>
      </c>
      <c r="G427" s="31">
        <v>8</v>
      </c>
      <c r="H427" s="31" t="s">
        <v>77</v>
      </c>
      <c r="I427" s="31">
        <v>11</v>
      </c>
      <c r="J427" s="31" t="s">
        <v>78</v>
      </c>
      <c r="K427" s="135"/>
      <c r="L427" s="135"/>
      <c r="M427" s="135"/>
      <c r="N427" s="32" t="s">
        <v>6544</v>
      </c>
      <c r="O427" s="135">
        <v>268200</v>
      </c>
      <c r="P427" s="81" t="s">
        <v>6457</v>
      </c>
      <c r="Q427" s="135"/>
      <c r="R427" s="136" t="s">
        <v>862</v>
      </c>
    </row>
    <row r="428" spans="1:18" ht="18" customHeight="1" x14ac:dyDescent="0.15">
      <c r="A428" s="30">
        <v>4</v>
      </c>
      <c r="B428" s="31" t="s">
        <v>6387</v>
      </c>
      <c r="C428" s="31">
        <v>3</v>
      </c>
      <c r="D428" s="31" t="s">
        <v>6450</v>
      </c>
      <c r="E428" s="31">
        <v>5</v>
      </c>
      <c r="F428" s="31" t="s">
        <v>6182</v>
      </c>
      <c r="G428" s="32">
        <v>11</v>
      </c>
      <c r="H428" s="32" t="s">
        <v>33</v>
      </c>
      <c r="I428" s="32"/>
      <c r="J428" s="32"/>
      <c r="K428" s="135"/>
      <c r="L428" s="135"/>
      <c r="M428" s="135"/>
      <c r="N428" s="32"/>
      <c r="O428" s="135"/>
      <c r="P428" s="81"/>
      <c r="Q428" s="135"/>
      <c r="R428" s="136" t="s">
        <v>862</v>
      </c>
    </row>
    <row r="429" spans="1:18" ht="18" customHeight="1" x14ac:dyDescent="0.15">
      <c r="A429" s="30">
        <v>4</v>
      </c>
      <c r="B429" s="31" t="s">
        <v>6387</v>
      </c>
      <c r="C429" s="31">
        <v>3</v>
      </c>
      <c r="D429" s="31" t="s">
        <v>6450</v>
      </c>
      <c r="E429" s="31">
        <v>5</v>
      </c>
      <c r="F429" s="31" t="s">
        <v>6182</v>
      </c>
      <c r="G429" s="31">
        <v>11</v>
      </c>
      <c r="H429" s="31" t="s">
        <v>33</v>
      </c>
      <c r="I429" s="32">
        <v>1</v>
      </c>
      <c r="J429" s="32" t="s">
        <v>34</v>
      </c>
      <c r="K429" s="135">
        <v>41</v>
      </c>
      <c r="L429" s="135">
        <v>41</v>
      </c>
      <c r="M429" s="135">
        <f t="shared" ref="M429" si="103">K429-L429</f>
        <v>0</v>
      </c>
      <c r="N429" s="32" t="s">
        <v>6545</v>
      </c>
      <c r="O429" s="135">
        <v>5000</v>
      </c>
      <c r="P429" s="81"/>
      <c r="Q429" s="135"/>
      <c r="R429" s="136" t="s">
        <v>862</v>
      </c>
    </row>
    <row r="430" spans="1:18" ht="18" customHeight="1" x14ac:dyDescent="0.15">
      <c r="A430" s="30">
        <v>4</v>
      </c>
      <c r="B430" s="31" t="s">
        <v>6387</v>
      </c>
      <c r="C430" s="31">
        <v>3</v>
      </c>
      <c r="D430" s="31" t="s">
        <v>6450</v>
      </c>
      <c r="E430" s="31">
        <v>5</v>
      </c>
      <c r="F430" s="31" t="s">
        <v>6182</v>
      </c>
      <c r="G430" s="31">
        <v>11</v>
      </c>
      <c r="H430" s="31" t="s">
        <v>33</v>
      </c>
      <c r="I430" s="31">
        <v>1</v>
      </c>
      <c r="J430" s="31" t="s">
        <v>34</v>
      </c>
      <c r="K430" s="135"/>
      <c r="L430" s="135"/>
      <c r="M430" s="135"/>
      <c r="N430" s="32" t="s">
        <v>6546</v>
      </c>
      <c r="O430" s="135">
        <v>36000</v>
      </c>
      <c r="P430" s="81"/>
      <c r="Q430" s="135"/>
      <c r="R430" s="136" t="s">
        <v>862</v>
      </c>
    </row>
    <row r="431" spans="1:18" ht="18" customHeight="1" x14ac:dyDescent="0.15">
      <c r="A431" s="30">
        <v>4</v>
      </c>
      <c r="B431" s="31" t="s">
        <v>6387</v>
      </c>
      <c r="C431" s="31">
        <v>3</v>
      </c>
      <c r="D431" s="31" t="s">
        <v>6450</v>
      </c>
      <c r="E431" s="31">
        <v>5</v>
      </c>
      <c r="F431" s="31" t="s">
        <v>6182</v>
      </c>
      <c r="G431" s="31">
        <v>11</v>
      </c>
      <c r="H431" s="31" t="s">
        <v>33</v>
      </c>
      <c r="I431" s="32">
        <v>2</v>
      </c>
      <c r="J431" s="32" t="s">
        <v>46</v>
      </c>
      <c r="K431" s="135">
        <v>22</v>
      </c>
      <c r="L431" s="135">
        <v>81</v>
      </c>
      <c r="M431" s="135">
        <f t="shared" ref="M431" si="104">K431-L431</f>
        <v>-59</v>
      </c>
      <c r="N431" s="32" t="s">
        <v>6547</v>
      </c>
      <c r="O431" s="135">
        <v>21600</v>
      </c>
      <c r="P431" s="81"/>
      <c r="Q431" s="135"/>
      <c r="R431" s="136" t="s">
        <v>862</v>
      </c>
    </row>
    <row r="432" spans="1:18" ht="18" customHeight="1" x14ac:dyDescent="0.15">
      <c r="A432" s="30">
        <v>4</v>
      </c>
      <c r="B432" s="31" t="s">
        <v>6387</v>
      </c>
      <c r="C432" s="31">
        <v>3</v>
      </c>
      <c r="D432" s="31" t="s">
        <v>6450</v>
      </c>
      <c r="E432" s="31">
        <v>5</v>
      </c>
      <c r="F432" s="31" t="s">
        <v>6182</v>
      </c>
      <c r="G432" s="32">
        <v>12</v>
      </c>
      <c r="H432" s="32" t="s">
        <v>36</v>
      </c>
      <c r="I432" s="32"/>
      <c r="J432" s="32"/>
      <c r="K432" s="135"/>
      <c r="L432" s="135"/>
      <c r="M432" s="135"/>
      <c r="N432" s="32"/>
      <c r="O432" s="135"/>
      <c r="P432" s="81"/>
      <c r="Q432" s="135"/>
      <c r="R432" s="136" t="s">
        <v>862</v>
      </c>
    </row>
    <row r="433" spans="1:18" ht="18" customHeight="1" x14ac:dyDescent="0.15">
      <c r="A433" s="30">
        <v>4</v>
      </c>
      <c r="B433" s="31" t="s">
        <v>6387</v>
      </c>
      <c r="C433" s="31">
        <v>3</v>
      </c>
      <c r="D433" s="31" t="s">
        <v>6450</v>
      </c>
      <c r="E433" s="31">
        <v>5</v>
      </c>
      <c r="F433" s="31" t="s">
        <v>6182</v>
      </c>
      <c r="G433" s="31">
        <v>12</v>
      </c>
      <c r="H433" s="31" t="s">
        <v>36</v>
      </c>
      <c r="I433" s="32">
        <v>1</v>
      </c>
      <c r="J433" s="32" t="s">
        <v>37</v>
      </c>
      <c r="K433" s="135">
        <v>240</v>
      </c>
      <c r="L433" s="135">
        <v>240</v>
      </c>
      <c r="M433" s="135">
        <f t="shared" ref="M433" si="105">K433-L433</f>
        <v>0</v>
      </c>
      <c r="N433" s="32" t="s">
        <v>6548</v>
      </c>
      <c r="O433" s="135">
        <v>240000</v>
      </c>
      <c r="P433" s="81"/>
      <c r="Q433" s="135"/>
      <c r="R433" s="136" t="s">
        <v>862</v>
      </c>
    </row>
    <row r="434" spans="1:18" ht="18" customHeight="1" x14ac:dyDescent="0.15">
      <c r="A434" s="30">
        <v>4</v>
      </c>
      <c r="B434" s="31" t="s">
        <v>6387</v>
      </c>
      <c r="C434" s="31">
        <v>3</v>
      </c>
      <c r="D434" s="31" t="s">
        <v>6450</v>
      </c>
      <c r="E434" s="31">
        <v>5</v>
      </c>
      <c r="F434" s="31" t="s">
        <v>6182</v>
      </c>
      <c r="G434" s="32">
        <v>13</v>
      </c>
      <c r="H434" s="32" t="s">
        <v>39</v>
      </c>
      <c r="I434" s="32"/>
      <c r="J434" s="32"/>
      <c r="K434" s="135"/>
      <c r="L434" s="135"/>
      <c r="M434" s="135"/>
      <c r="N434" s="32"/>
      <c r="O434" s="135"/>
      <c r="P434" s="81"/>
      <c r="Q434" s="135"/>
      <c r="R434" s="136" t="s">
        <v>862</v>
      </c>
    </row>
    <row r="435" spans="1:18" ht="18" customHeight="1" x14ac:dyDescent="0.15">
      <c r="A435" s="30">
        <v>4</v>
      </c>
      <c r="B435" s="31" t="s">
        <v>6387</v>
      </c>
      <c r="C435" s="31">
        <v>3</v>
      </c>
      <c r="D435" s="31" t="s">
        <v>6450</v>
      </c>
      <c r="E435" s="31">
        <v>5</v>
      </c>
      <c r="F435" s="31" t="s">
        <v>6182</v>
      </c>
      <c r="G435" s="31">
        <v>13</v>
      </c>
      <c r="H435" s="31" t="s">
        <v>39</v>
      </c>
      <c r="I435" s="32">
        <v>21</v>
      </c>
      <c r="J435" s="32" t="s">
        <v>117</v>
      </c>
      <c r="K435" s="135">
        <v>0</v>
      </c>
      <c r="L435" s="135">
        <v>270</v>
      </c>
      <c r="M435" s="135">
        <f t="shared" ref="M435" si="106">K435-L435</f>
        <v>-270</v>
      </c>
      <c r="N435" s="32"/>
      <c r="O435" s="135">
        <v>0</v>
      </c>
      <c r="P435" s="81"/>
      <c r="Q435" s="135"/>
      <c r="R435" s="136" t="s">
        <v>862</v>
      </c>
    </row>
    <row r="436" spans="1:18" ht="18" customHeight="1" x14ac:dyDescent="0.15">
      <c r="A436" s="30">
        <v>4</v>
      </c>
      <c r="B436" s="31" t="s">
        <v>6387</v>
      </c>
      <c r="C436" s="31">
        <v>3</v>
      </c>
      <c r="D436" s="31" t="s">
        <v>6450</v>
      </c>
      <c r="E436" s="31">
        <v>5</v>
      </c>
      <c r="F436" s="31" t="s">
        <v>6182</v>
      </c>
      <c r="G436" s="32">
        <v>14</v>
      </c>
      <c r="H436" s="32" t="s">
        <v>40</v>
      </c>
      <c r="I436" s="32"/>
      <c r="J436" s="32"/>
      <c r="K436" s="135"/>
      <c r="L436" s="135"/>
      <c r="M436" s="135"/>
      <c r="N436" s="32"/>
      <c r="O436" s="135"/>
      <c r="P436" s="81"/>
      <c r="Q436" s="135"/>
      <c r="R436" s="136" t="s">
        <v>862</v>
      </c>
    </row>
    <row r="437" spans="1:18" ht="18" customHeight="1" x14ac:dyDescent="0.15">
      <c r="A437" s="30">
        <v>4</v>
      </c>
      <c r="B437" s="31" t="s">
        <v>6387</v>
      </c>
      <c r="C437" s="31">
        <v>3</v>
      </c>
      <c r="D437" s="31" t="s">
        <v>6450</v>
      </c>
      <c r="E437" s="31">
        <v>5</v>
      </c>
      <c r="F437" s="31" t="s">
        <v>6182</v>
      </c>
      <c r="G437" s="31">
        <v>14</v>
      </c>
      <c r="H437" s="31" t="s">
        <v>40</v>
      </c>
      <c r="I437" s="32">
        <v>1</v>
      </c>
      <c r="J437" s="32" t="s">
        <v>41</v>
      </c>
      <c r="K437" s="135">
        <v>26</v>
      </c>
      <c r="L437" s="135">
        <v>36</v>
      </c>
      <c r="M437" s="135">
        <f t="shared" ref="M437:M438" si="107">K437-L437</f>
        <v>-10</v>
      </c>
      <c r="N437" s="32" t="s">
        <v>6549</v>
      </c>
      <c r="O437" s="135">
        <v>26000</v>
      </c>
      <c r="P437" s="81"/>
      <c r="Q437" s="135"/>
      <c r="R437" s="136" t="s">
        <v>862</v>
      </c>
    </row>
    <row r="438" spans="1:18" ht="18" customHeight="1" x14ac:dyDescent="0.15">
      <c r="A438" s="13">
        <v>4</v>
      </c>
      <c r="B438" s="14" t="s">
        <v>6385</v>
      </c>
      <c r="C438" s="19">
        <v>3</v>
      </c>
      <c r="D438" s="14" t="s">
        <v>6448</v>
      </c>
      <c r="E438" s="20">
        <v>6</v>
      </c>
      <c r="F438" s="21" t="s">
        <v>6550</v>
      </c>
      <c r="G438" s="20"/>
      <c r="H438" s="21"/>
      <c r="I438" s="20"/>
      <c r="J438" s="20"/>
      <c r="K438" s="22">
        <f>IF(C438="",SUMIFS($K439:$K$5739,$A439:$A$5739,A438,$E439:$E$5739,""),IF(E438="",SUMIFS($K439:$K$5739,$A439:$A$5739,A438,$C439:$C$5739,C438,$G439:$G$5739,""),IF(G438="",SUMIFS($K439:$K$5739,$A439:$A$5739,A438,$C439:$C$5739,C438,$E439:$E$5739,E438,$R439:$R$5739,R438),0)))</f>
        <v>507</v>
      </c>
      <c r="L438" s="22">
        <f>IF(C438="",SUMIFS($L439:$L$5739,$A439:$A$5739,A438,$E439:$E$5739,""),IF(E438="",SUMIFS($L439:$L$5739,$A439:$A$5739,A438,$C439:$C$5739,C438,$G439:$G$5739,""),IF(G438="",SUMIFS($L439:$L$5739,$A439:$A$5739,A438,$C439:$C$5739,C438,$E439:$E$5739,E438,$R439:$R$5739,R438),0)))</f>
        <v>506</v>
      </c>
      <c r="M438" s="22">
        <f t="shared" si="107"/>
        <v>1</v>
      </c>
      <c r="N438" s="77"/>
      <c r="O438" s="23"/>
      <c r="P438" s="60"/>
      <c r="Q438" s="22">
        <f>IF(C438="",SUMIFS($Q$3:$Q$5608,$A$3:$A$5608,A438,$C$3:$C$5608,"&gt;0",$E$3:$E$5608,""),IF(E438="",SUMIFS($Q$3:$Q$5608,$A$3:$A$5608,A438,$C$3:$C$5608,C438,$E$3:$E$5608,"&gt;0",$G$3:$G$5608,""),IF(G438="",SUMIFS($Q$3:$Q$5608,$A$3:$A$5608,A438,$C$3:$C$5608,C438,$E$3:$E$5608,E438,$G$3:$G$5608,"&gt;0",$R$3:$R$5608,R438))))</f>
        <v>507</v>
      </c>
      <c r="R438" s="110" t="s">
        <v>862</v>
      </c>
    </row>
    <row r="439" spans="1:18" ht="18" customHeight="1" x14ac:dyDescent="0.15">
      <c r="A439" s="30">
        <v>4</v>
      </c>
      <c r="B439" s="31" t="s">
        <v>6387</v>
      </c>
      <c r="C439" s="31">
        <v>3</v>
      </c>
      <c r="D439" s="31" t="s">
        <v>6450</v>
      </c>
      <c r="E439" s="31">
        <v>6</v>
      </c>
      <c r="F439" s="31" t="s">
        <v>6183</v>
      </c>
      <c r="G439" s="32">
        <v>8</v>
      </c>
      <c r="H439" s="32" t="s">
        <v>77</v>
      </c>
      <c r="I439" s="32"/>
      <c r="J439" s="32"/>
      <c r="K439" s="135"/>
      <c r="L439" s="135"/>
      <c r="M439" s="135"/>
      <c r="N439" s="32"/>
      <c r="O439" s="135"/>
      <c r="P439" s="81" t="s">
        <v>6452</v>
      </c>
      <c r="Q439" s="135">
        <v>195</v>
      </c>
      <c r="R439" s="136" t="s">
        <v>862</v>
      </c>
    </row>
    <row r="440" spans="1:18" ht="18" customHeight="1" x14ac:dyDescent="0.15">
      <c r="A440" s="30">
        <v>4</v>
      </c>
      <c r="B440" s="31" t="s">
        <v>6387</v>
      </c>
      <c r="C440" s="31">
        <v>3</v>
      </c>
      <c r="D440" s="31" t="s">
        <v>6450</v>
      </c>
      <c r="E440" s="31">
        <v>6</v>
      </c>
      <c r="F440" s="31" t="s">
        <v>6183</v>
      </c>
      <c r="G440" s="31">
        <v>8</v>
      </c>
      <c r="H440" s="31" t="s">
        <v>77</v>
      </c>
      <c r="I440" s="32">
        <v>11</v>
      </c>
      <c r="J440" s="32" t="s">
        <v>78</v>
      </c>
      <c r="K440" s="135">
        <v>467</v>
      </c>
      <c r="L440" s="135">
        <v>466</v>
      </c>
      <c r="M440" s="135">
        <f t="shared" ref="M440" si="108">K440-L440</f>
        <v>1</v>
      </c>
      <c r="N440" s="32" t="s">
        <v>6551</v>
      </c>
      <c r="O440" s="135">
        <v>360000</v>
      </c>
      <c r="P440" s="81" t="s">
        <v>6454</v>
      </c>
      <c r="Q440" s="135"/>
      <c r="R440" s="136" t="s">
        <v>862</v>
      </c>
    </row>
    <row r="441" spans="1:18" ht="18" customHeight="1" x14ac:dyDescent="0.15">
      <c r="A441" s="30">
        <v>4</v>
      </c>
      <c r="B441" s="31" t="s">
        <v>6387</v>
      </c>
      <c r="C441" s="31">
        <v>3</v>
      </c>
      <c r="D441" s="31" t="s">
        <v>6450</v>
      </c>
      <c r="E441" s="31">
        <v>6</v>
      </c>
      <c r="F441" s="31" t="s">
        <v>6183</v>
      </c>
      <c r="G441" s="31">
        <v>8</v>
      </c>
      <c r="H441" s="31" t="s">
        <v>77</v>
      </c>
      <c r="I441" s="31">
        <v>11</v>
      </c>
      <c r="J441" s="31" t="s">
        <v>78</v>
      </c>
      <c r="K441" s="135"/>
      <c r="L441" s="135"/>
      <c r="M441" s="135"/>
      <c r="N441" s="32" t="s">
        <v>6552</v>
      </c>
      <c r="O441" s="135">
        <v>16500</v>
      </c>
      <c r="P441" s="81" t="s">
        <v>6452</v>
      </c>
      <c r="Q441" s="135">
        <v>98</v>
      </c>
      <c r="R441" s="136" t="s">
        <v>862</v>
      </c>
    </row>
    <row r="442" spans="1:18" ht="18" customHeight="1" x14ac:dyDescent="0.15">
      <c r="A442" s="30">
        <v>4</v>
      </c>
      <c r="B442" s="31" t="s">
        <v>6387</v>
      </c>
      <c r="C442" s="31">
        <v>3</v>
      </c>
      <c r="D442" s="31" t="s">
        <v>6450</v>
      </c>
      <c r="E442" s="31">
        <v>6</v>
      </c>
      <c r="F442" s="31" t="s">
        <v>6183</v>
      </c>
      <c r="G442" s="31">
        <v>8</v>
      </c>
      <c r="H442" s="31" t="s">
        <v>77</v>
      </c>
      <c r="I442" s="31">
        <v>11</v>
      </c>
      <c r="J442" s="31" t="s">
        <v>78</v>
      </c>
      <c r="K442" s="135"/>
      <c r="L442" s="135"/>
      <c r="M442" s="135"/>
      <c r="N442" s="32" t="s">
        <v>6553</v>
      </c>
      <c r="O442" s="135">
        <v>90000</v>
      </c>
      <c r="P442" s="81" t="s">
        <v>6456</v>
      </c>
      <c r="Q442" s="135"/>
      <c r="R442" s="136" t="s">
        <v>862</v>
      </c>
    </row>
    <row r="443" spans="1:18" ht="18" customHeight="1" x14ac:dyDescent="0.15">
      <c r="A443" s="30">
        <v>4</v>
      </c>
      <c r="B443" s="31" t="s">
        <v>6387</v>
      </c>
      <c r="C443" s="31">
        <v>3</v>
      </c>
      <c r="D443" s="31" t="s">
        <v>6450</v>
      </c>
      <c r="E443" s="31">
        <v>6</v>
      </c>
      <c r="F443" s="31" t="s">
        <v>6183</v>
      </c>
      <c r="G443" s="32">
        <v>11</v>
      </c>
      <c r="H443" s="32" t="s">
        <v>33</v>
      </c>
      <c r="I443" s="32"/>
      <c r="J443" s="32"/>
      <c r="K443" s="135"/>
      <c r="L443" s="135"/>
      <c r="M443" s="135"/>
      <c r="N443" s="32"/>
      <c r="O443" s="135"/>
      <c r="P443" s="81" t="s">
        <v>6452</v>
      </c>
      <c r="Q443" s="135">
        <v>214</v>
      </c>
      <c r="R443" s="136" t="s">
        <v>862</v>
      </c>
    </row>
    <row r="444" spans="1:18" ht="18" customHeight="1" x14ac:dyDescent="0.15">
      <c r="A444" s="30">
        <v>4</v>
      </c>
      <c r="B444" s="31" t="s">
        <v>6387</v>
      </c>
      <c r="C444" s="31">
        <v>3</v>
      </c>
      <c r="D444" s="31" t="s">
        <v>6450</v>
      </c>
      <c r="E444" s="31">
        <v>6</v>
      </c>
      <c r="F444" s="31" t="s">
        <v>6183</v>
      </c>
      <c r="G444" s="31">
        <v>11</v>
      </c>
      <c r="H444" s="31" t="s">
        <v>33</v>
      </c>
      <c r="I444" s="32">
        <v>3</v>
      </c>
      <c r="J444" s="32" t="s">
        <v>35</v>
      </c>
      <c r="K444" s="135">
        <v>40</v>
      </c>
      <c r="L444" s="135">
        <v>40</v>
      </c>
      <c r="M444" s="135">
        <f t="shared" ref="M444" si="109">K444-L444</f>
        <v>0</v>
      </c>
      <c r="N444" s="32" t="s">
        <v>6554</v>
      </c>
      <c r="O444" s="135">
        <v>7200</v>
      </c>
      <c r="P444" s="81" t="s">
        <v>6457</v>
      </c>
      <c r="Q444" s="135"/>
      <c r="R444" s="136" t="s">
        <v>862</v>
      </c>
    </row>
    <row r="445" spans="1:18" ht="18" customHeight="1" x14ac:dyDescent="0.15">
      <c r="A445" s="30">
        <v>4</v>
      </c>
      <c r="B445" s="31" t="s">
        <v>6387</v>
      </c>
      <c r="C445" s="31">
        <v>3</v>
      </c>
      <c r="D445" s="31" t="s">
        <v>6450</v>
      </c>
      <c r="E445" s="31">
        <v>6</v>
      </c>
      <c r="F445" s="31" t="s">
        <v>6183</v>
      </c>
      <c r="G445" s="31">
        <v>11</v>
      </c>
      <c r="H445" s="31" t="s">
        <v>33</v>
      </c>
      <c r="I445" s="31">
        <v>3</v>
      </c>
      <c r="J445" s="31" t="s">
        <v>35</v>
      </c>
      <c r="K445" s="135"/>
      <c r="L445" s="135"/>
      <c r="M445" s="135"/>
      <c r="N445" s="32" t="s">
        <v>6555</v>
      </c>
      <c r="O445" s="135">
        <v>32400</v>
      </c>
      <c r="P445" s="81"/>
      <c r="Q445" s="135"/>
      <c r="R445" s="136" t="s">
        <v>862</v>
      </c>
    </row>
    <row r="446" spans="1:18" ht="18" customHeight="1" x14ac:dyDescent="0.15">
      <c r="A446" s="13">
        <v>4</v>
      </c>
      <c r="B446" s="14" t="s">
        <v>6385</v>
      </c>
      <c r="C446" s="15">
        <v>4</v>
      </c>
      <c r="D446" s="15" t="s">
        <v>6364</v>
      </c>
      <c r="E446" s="16"/>
      <c r="F446" s="15"/>
      <c r="G446" s="16"/>
      <c r="H446" s="15"/>
      <c r="I446" s="16"/>
      <c r="J446" s="16"/>
      <c r="K446" s="17">
        <f>IF(C446="",SUMIFS($K447:$K$5739,$A447:$A$5739,A446,$E447:$E$5739,""),IF(E446="",SUMIFS($K447:$K$5739,$A447:$A$5739,A446,$C447:$C$5739,C446,$G447:$G$5739,""),IF(G446="",SUMIFS($K447:$K$5739,$A447:$A$5739,A446,$C447:$C$5739,C446,$E447:$E$5739,E446,$R447:$R$5739,R446),0)))</f>
        <v>20</v>
      </c>
      <c r="L446" s="17">
        <f>IF(C446="",SUMIFS($L447:$L$5739,$A447:$A$5739,A446,$E447:$E$5739,""),IF(E446="",SUMIFS($L447:$L$5739,$A447:$A$5739,A446,$C447:$C$5739,C446,$G447:$G$5739,""),IF(G446="",SUMIFS($L447:$L$5739,$A447:$A$5739,A446,$C447:$C$5739,C446,$E447:$E$5739,E446,$R447:$R$5739,R446),0)))</f>
        <v>50</v>
      </c>
      <c r="M446" s="17">
        <f t="shared" ref="M446:M447" si="110">K446-L446</f>
        <v>-30</v>
      </c>
      <c r="N446" s="58"/>
      <c r="O446" s="72"/>
      <c r="P446" s="18"/>
      <c r="Q446" s="17">
        <f>IF(C446="",SUMIFS($Q$3:$Q$5608,$A$3:$A$5608,A446,$C$3:$C$5608,"&gt;0",$E$3:$E$5608,""),IF(E446="",SUMIFS($Q$3:$Q$5608,$A$3:$A$5608,A446,$C$3:$C$5608,C446,$E$3:$E$5608,"&gt;0",$G$3:$G$5608,""),IF(G446="",SUMIFS($Q$3:$Q$5608,$A$3:$A$5608,A446,$C$3:$C$5608,C446,$E$3:$E$5608,E446,$G$3:$G$5608,"&gt;0",$R$3:$R$5608,R446))))</f>
        <v>20</v>
      </c>
      <c r="R446" s="108"/>
    </row>
    <row r="447" spans="1:18" ht="18" customHeight="1" x14ac:dyDescent="0.15">
      <c r="A447" s="13">
        <v>4</v>
      </c>
      <c r="B447" s="14" t="s">
        <v>6385</v>
      </c>
      <c r="C447" s="19">
        <v>4</v>
      </c>
      <c r="D447" s="14" t="s">
        <v>6364</v>
      </c>
      <c r="E447" s="20">
        <v>1</v>
      </c>
      <c r="F447" s="21" t="s">
        <v>5898</v>
      </c>
      <c r="G447" s="20"/>
      <c r="H447" s="21"/>
      <c r="I447" s="20"/>
      <c r="J447" s="20"/>
      <c r="K447" s="22">
        <f>IF(C447="",SUMIFS($K448:$K$5739,$A448:$A$5739,A447,$E448:$E$5739,""),IF(E447="",SUMIFS($K448:$K$5739,$A448:$A$5739,A447,$C448:$C$5739,C447,$G448:$G$5739,""),IF(G447="",SUMIFS($K448:$K$5739,$A448:$A$5739,A447,$C448:$C$5739,C447,$E448:$E$5739,E447,$R448:$R$5739,R447),0)))</f>
        <v>20</v>
      </c>
      <c r="L447" s="22">
        <f>IF(C447="",SUMIFS($L448:$L$5739,$A448:$A$5739,A447,$E448:$E$5739,""),IF(E447="",SUMIFS($L448:$L$5739,$A448:$A$5739,A447,$C448:$C$5739,C447,$G448:$G$5739,""),IF(G447="",SUMIFS($L448:$L$5739,$A448:$A$5739,A447,$C448:$C$5739,C447,$E448:$E$5739,E447,$R448:$R$5739,R447),0)))</f>
        <v>50</v>
      </c>
      <c r="M447" s="22">
        <f t="shared" si="110"/>
        <v>-30</v>
      </c>
      <c r="N447" s="77"/>
      <c r="O447" s="23"/>
      <c r="P447" s="60"/>
      <c r="Q447" s="22">
        <f>IF(C447="",SUMIFS($Q$3:$Q$5608,$A$3:$A$5608,A447,$C$3:$C$5608,"&gt;0",$E$3:$E$5608,""),IF(E447="",SUMIFS($Q$3:$Q$5608,$A$3:$A$5608,A447,$C$3:$C$5608,C447,$E$3:$E$5608,"&gt;0",$G$3:$G$5608,""),IF(G447="",SUMIFS($Q$3:$Q$5608,$A$3:$A$5608,A447,$C$3:$C$5608,C447,$E$3:$E$5608,E447,$G$3:$G$5608,"&gt;0",$R$3:$R$5608,R447))))</f>
        <v>20</v>
      </c>
      <c r="R447" s="110" t="s">
        <v>862</v>
      </c>
    </row>
    <row r="448" spans="1:18" ht="18" customHeight="1" x14ac:dyDescent="0.15">
      <c r="A448" s="30">
        <v>4</v>
      </c>
      <c r="B448" s="31" t="s">
        <v>6387</v>
      </c>
      <c r="C448" s="31">
        <v>4</v>
      </c>
      <c r="D448" s="31" t="s">
        <v>6365</v>
      </c>
      <c r="E448" s="31">
        <v>1</v>
      </c>
      <c r="F448" s="31" t="s">
        <v>5899</v>
      </c>
      <c r="G448" s="32">
        <v>12</v>
      </c>
      <c r="H448" s="32" t="s">
        <v>36</v>
      </c>
      <c r="I448" s="32"/>
      <c r="J448" s="32"/>
      <c r="K448" s="135"/>
      <c r="L448" s="135"/>
      <c r="M448" s="135"/>
      <c r="N448" s="32"/>
      <c r="O448" s="135"/>
      <c r="P448" s="81" t="s">
        <v>6164</v>
      </c>
      <c r="Q448" s="135">
        <v>12</v>
      </c>
      <c r="R448" s="136" t="s">
        <v>862</v>
      </c>
    </row>
    <row r="449" spans="1:18" ht="18" customHeight="1" x14ac:dyDescent="0.15">
      <c r="A449" s="30">
        <v>4</v>
      </c>
      <c r="B449" s="31" t="s">
        <v>6387</v>
      </c>
      <c r="C449" s="31">
        <v>4</v>
      </c>
      <c r="D449" s="31" t="s">
        <v>6365</v>
      </c>
      <c r="E449" s="31">
        <v>1</v>
      </c>
      <c r="F449" s="31" t="s">
        <v>5899</v>
      </c>
      <c r="G449" s="31">
        <v>12</v>
      </c>
      <c r="H449" s="31" t="s">
        <v>36</v>
      </c>
      <c r="I449" s="32">
        <v>3</v>
      </c>
      <c r="J449" s="32" t="s">
        <v>6</v>
      </c>
      <c r="K449" s="135">
        <v>20</v>
      </c>
      <c r="L449" s="135">
        <v>50</v>
      </c>
      <c r="M449" s="135">
        <f t="shared" ref="M449" si="111">K449-L449</f>
        <v>-30</v>
      </c>
      <c r="N449" s="32" t="s">
        <v>6367</v>
      </c>
      <c r="O449" s="135">
        <v>20000</v>
      </c>
      <c r="P449" s="81" t="s">
        <v>6392</v>
      </c>
      <c r="Q449" s="135">
        <v>3</v>
      </c>
      <c r="R449" s="136" t="s">
        <v>862</v>
      </c>
    </row>
    <row r="450" spans="1:18" ht="18" customHeight="1" x14ac:dyDescent="0.15">
      <c r="A450" s="30">
        <v>4</v>
      </c>
      <c r="B450" s="31" t="s">
        <v>6387</v>
      </c>
      <c r="C450" s="31">
        <v>4</v>
      </c>
      <c r="D450" s="31" t="s">
        <v>6365</v>
      </c>
      <c r="E450" s="31">
        <v>1</v>
      </c>
      <c r="F450" s="31" t="s">
        <v>5899</v>
      </c>
      <c r="G450" s="31">
        <v>12</v>
      </c>
      <c r="H450" s="31" t="s">
        <v>36</v>
      </c>
      <c r="I450" s="31">
        <v>3</v>
      </c>
      <c r="J450" s="31" t="s">
        <v>6</v>
      </c>
      <c r="K450" s="135"/>
      <c r="L450" s="135"/>
      <c r="M450" s="135"/>
      <c r="N450" s="32"/>
      <c r="O450" s="135"/>
      <c r="P450" s="81" t="s">
        <v>6393</v>
      </c>
      <c r="Q450" s="135"/>
      <c r="R450" s="136" t="s">
        <v>862</v>
      </c>
    </row>
    <row r="451" spans="1:18" ht="18" customHeight="1" x14ac:dyDescent="0.15">
      <c r="A451" s="30">
        <v>4</v>
      </c>
      <c r="B451" s="31" t="s">
        <v>6387</v>
      </c>
      <c r="C451" s="31">
        <v>4</v>
      </c>
      <c r="D451" s="31" t="s">
        <v>6365</v>
      </c>
      <c r="E451" s="31">
        <v>1</v>
      </c>
      <c r="F451" s="31" t="s">
        <v>5899</v>
      </c>
      <c r="G451" s="31">
        <v>12</v>
      </c>
      <c r="H451" s="31" t="s">
        <v>36</v>
      </c>
      <c r="I451" s="2">
        <v>3</v>
      </c>
      <c r="J451" s="2" t="s">
        <v>6</v>
      </c>
      <c r="K451" s="135"/>
      <c r="L451" s="135"/>
      <c r="M451" s="135"/>
      <c r="N451" s="32"/>
      <c r="O451" s="135"/>
      <c r="P451" s="81" t="s">
        <v>6392</v>
      </c>
      <c r="Q451" s="135">
        <v>2</v>
      </c>
      <c r="R451" s="136" t="s">
        <v>862</v>
      </c>
    </row>
    <row r="452" spans="1:18" ht="18" customHeight="1" x14ac:dyDescent="0.15">
      <c r="A452" s="30">
        <v>4</v>
      </c>
      <c r="B452" s="31" t="s">
        <v>6387</v>
      </c>
      <c r="C452" s="31">
        <v>4</v>
      </c>
      <c r="D452" s="31" t="s">
        <v>6365</v>
      </c>
      <c r="E452" s="31">
        <v>1</v>
      </c>
      <c r="F452" s="31" t="s">
        <v>5899</v>
      </c>
      <c r="G452" s="31">
        <v>12</v>
      </c>
      <c r="H452" s="31" t="s">
        <v>36</v>
      </c>
      <c r="I452" s="2">
        <v>3</v>
      </c>
      <c r="J452" s="2" t="s">
        <v>6</v>
      </c>
      <c r="K452" s="135"/>
      <c r="L452" s="135"/>
      <c r="M452" s="135"/>
      <c r="N452" s="32"/>
      <c r="O452" s="135"/>
      <c r="P452" s="81" t="s">
        <v>6396</v>
      </c>
      <c r="Q452" s="135"/>
      <c r="R452" s="136" t="s">
        <v>862</v>
      </c>
    </row>
    <row r="453" spans="1:18" ht="18" customHeight="1" x14ac:dyDescent="0.15">
      <c r="A453" s="30">
        <v>4</v>
      </c>
      <c r="B453" s="31" t="s">
        <v>6387</v>
      </c>
      <c r="C453" s="31">
        <v>4</v>
      </c>
      <c r="D453" s="31" t="s">
        <v>6365</v>
      </c>
      <c r="E453" s="31">
        <v>1</v>
      </c>
      <c r="F453" s="31" t="s">
        <v>5899</v>
      </c>
      <c r="G453" s="31">
        <v>12</v>
      </c>
      <c r="H453" s="31" t="s">
        <v>36</v>
      </c>
      <c r="I453" s="2">
        <v>3</v>
      </c>
      <c r="J453" s="2" t="s">
        <v>6</v>
      </c>
      <c r="K453" s="135"/>
      <c r="L453" s="135"/>
      <c r="M453" s="135"/>
      <c r="N453" s="32"/>
      <c r="O453" s="135"/>
      <c r="P453" s="81" t="s">
        <v>6392</v>
      </c>
      <c r="Q453" s="135">
        <v>3</v>
      </c>
      <c r="R453" s="136" t="s">
        <v>862</v>
      </c>
    </row>
    <row r="454" spans="1:18" ht="18" customHeight="1" x14ac:dyDescent="0.15">
      <c r="A454" s="30">
        <v>4</v>
      </c>
      <c r="B454" s="31" t="s">
        <v>6387</v>
      </c>
      <c r="C454" s="31">
        <v>4</v>
      </c>
      <c r="D454" s="31" t="s">
        <v>6365</v>
      </c>
      <c r="E454" s="31">
        <v>1</v>
      </c>
      <c r="F454" s="31" t="s">
        <v>5899</v>
      </c>
      <c r="G454" s="31">
        <v>12</v>
      </c>
      <c r="H454" s="31" t="s">
        <v>36</v>
      </c>
      <c r="I454" s="2">
        <v>3</v>
      </c>
      <c r="J454" s="2" t="s">
        <v>6</v>
      </c>
      <c r="K454" s="135"/>
      <c r="L454" s="135"/>
      <c r="M454" s="135"/>
      <c r="N454" s="32"/>
      <c r="O454" s="135"/>
      <c r="P454" s="81" t="s">
        <v>6401</v>
      </c>
      <c r="Q454" s="135"/>
      <c r="R454" s="136" t="s">
        <v>862</v>
      </c>
    </row>
    <row r="455" spans="1:18" ht="18" customHeight="1" x14ac:dyDescent="0.15">
      <c r="A455" s="24">
        <v>5</v>
      </c>
      <c r="B455" s="25" t="s">
        <v>5988</v>
      </c>
      <c r="C455" s="25"/>
      <c r="D455" s="25"/>
      <c r="E455" s="26"/>
      <c r="F455" s="25"/>
      <c r="G455" s="26"/>
      <c r="H455" s="25"/>
      <c r="I455" s="26"/>
      <c r="J455" s="26"/>
      <c r="K455" s="27">
        <f>IF(C455="",SUMIFS($K456:$K$5739,$A456:$A$5739,A455,$E456:$E$5739,""),IF(E455="",SUMIFS($K456:$K$5739,$A456:$A$5739,A455,$C456:$C$5739,C455,$G456:$G$5739,""),IF(G455="",SUMIFS($K456:$K$5739,$A456:$A$5739,A455,$C456:$C$5739,C455,$E456:$E$5739,E455,$R456:$R$5739,R455),0)))</f>
        <v>1</v>
      </c>
      <c r="L455" s="27">
        <f>IF(C455="",SUMIFS($L456:$L$5739,$A456:$A$5739,A455,$E456:$E$5739,""),IF(E455="",SUMIFS($L456:$L$5739,$A456:$A$5739,A455,$C456:$C$5739,C455,$G456:$G$5739,""),IF(G455="",SUMIFS($L456:$L$5739,$A456:$A$5739,A455,$C456:$C$5739,C455,$E456:$E$5739,E455,$R456:$R$5739,R455),0)))</f>
        <v>1</v>
      </c>
      <c r="M455" s="27">
        <f t="shared" ref="M455:M457" si="112">K455-L455</f>
        <v>0</v>
      </c>
      <c r="N455" s="56"/>
      <c r="O455" s="71"/>
      <c r="P455" s="28"/>
      <c r="Q455" s="27">
        <f>IF(C455="",SUMIFS($Q$3:$Q$5608,$A$3:$A$5608,A455,$C$3:$C$5608,"&gt;0",$E$3:$E$5608,""),IF(E455="",SUMIFS($Q$3:$Q$5608,$A$3:$A$5608,A455,$C$3:$C$5608,C455,$E$3:$E$5608,"&gt;0",$G$3:$G$5608,""),IF(G455="",SUMIFS($Q$3:$Q$5608,$A$3:$A$5608,A455,$C$3:$C$5608,C455,$E$3:$E$5608,E455,$G$3:$G$5608,"&gt;0",$R$3:$R$5608,R455))))</f>
        <v>1</v>
      </c>
      <c r="R455" s="114"/>
    </row>
    <row r="456" spans="1:18" ht="18" customHeight="1" x14ac:dyDescent="0.15">
      <c r="A456" s="13">
        <v>5</v>
      </c>
      <c r="B456" s="14" t="s">
        <v>5988</v>
      </c>
      <c r="C456" s="15">
        <v>1</v>
      </c>
      <c r="D456" s="15" t="s">
        <v>5988</v>
      </c>
      <c r="E456" s="16"/>
      <c r="F456" s="15"/>
      <c r="G456" s="16"/>
      <c r="H456" s="15"/>
      <c r="I456" s="16"/>
      <c r="J456" s="16"/>
      <c r="K456" s="17">
        <f>IF(C456="",SUMIFS($K457:$K$5739,$A457:$A$5739,A456,$E457:$E$5739,""),IF(E456="",SUMIFS($K457:$K$5739,$A457:$A$5739,A456,$C457:$C$5739,C456,$G457:$G$5739,""),IF(G456="",SUMIFS($K457:$K$5739,$A457:$A$5739,A456,$C457:$C$5739,C456,$E457:$E$5739,E456,$R457:$R$5739,R456),0)))</f>
        <v>1</v>
      </c>
      <c r="L456" s="17">
        <f>IF(C456="",SUMIFS($L457:$L$5739,$A457:$A$5739,A456,$E457:$E$5739,""),IF(E456="",SUMIFS($L457:$L$5739,$A457:$A$5739,A456,$C457:$C$5739,C456,$G457:$G$5739,""),IF(G456="",SUMIFS($L457:$L$5739,$A457:$A$5739,A456,$C457:$C$5739,C456,$E457:$E$5739,E456,$R457:$R$5739,R456),0)))</f>
        <v>1</v>
      </c>
      <c r="M456" s="17">
        <f t="shared" si="112"/>
        <v>0</v>
      </c>
      <c r="N456" s="58"/>
      <c r="O456" s="72"/>
      <c r="P456" s="18"/>
      <c r="Q456" s="17">
        <f>IF(C456="",SUMIFS($Q$3:$Q$5608,$A$3:$A$5608,A456,$C$3:$C$5608,"&gt;0",$E$3:$E$5608,""),IF(E456="",SUMIFS($Q$3:$Q$5608,$A$3:$A$5608,A456,$C$3:$C$5608,C456,$E$3:$E$5608,"&gt;0",$G$3:$G$5608,""),IF(G456="",SUMIFS($Q$3:$Q$5608,$A$3:$A$5608,A456,$C$3:$C$5608,C456,$E$3:$E$5608,E456,$G$3:$G$5608,"&gt;0",$R$3:$R$5608,R456))))</f>
        <v>1</v>
      </c>
      <c r="R456" s="108"/>
    </row>
    <row r="457" spans="1:18" ht="18" customHeight="1" x14ac:dyDescent="0.15">
      <c r="A457" s="13">
        <v>5</v>
      </c>
      <c r="B457" s="14" t="s">
        <v>5988</v>
      </c>
      <c r="C457" s="19">
        <v>1</v>
      </c>
      <c r="D457" s="14" t="s">
        <v>5988</v>
      </c>
      <c r="E457" s="20">
        <v>1</v>
      </c>
      <c r="F457" s="21" t="s">
        <v>5988</v>
      </c>
      <c r="G457" s="20"/>
      <c r="H457" s="21"/>
      <c r="I457" s="20"/>
      <c r="J457" s="20"/>
      <c r="K457" s="22">
        <f>IF(C457="",SUMIFS($K458:$K$5739,$A458:$A$5739,A457,$E458:$E$5739,""),IF(E457="",SUMIFS($K458:$K$5739,$A458:$A$5739,A457,$C458:$C$5739,C457,$G458:$G$5739,""),IF(G457="",SUMIFS($K458:$K$5739,$A458:$A$5739,A457,$C458:$C$5739,C457,$E458:$E$5739,E457,$R458:$R$5739,R457),0)))</f>
        <v>1</v>
      </c>
      <c r="L457" s="22">
        <f>IF(C457="",SUMIFS($L458:$L$5739,$A458:$A$5739,A457,$E458:$E$5739,""),IF(E457="",SUMIFS($L458:$L$5739,$A458:$A$5739,A457,$C458:$C$5739,C457,$G458:$G$5739,""),IF(G457="",SUMIFS($L458:$L$5739,$A458:$A$5739,A457,$C458:$C$5739,C457,$E458:$E$5739,E457,$R458:$R$5739,R457),0)))</f>
        <v>1</v>
      </c>
      <c r="M457" s="22">
        <f t="shared" si="112"/>
        <v>0</v>
      </c>
      <c r="N457" s="77"/>
      <c r="O457" s="23"/>
      <c r="P457" s="60"/>
      <c r="Q457" s="22">
        <f>IF(C457="",SUMIFS($Q$3:$Q$5608,$A$3:$A$5608,A457,$C$3:$C$5608,"&gt;0",$E$3:$E$5608,""),IF(E457="",SUMIFS($Q$3:$Q$5608,$A$3:$A$5608,A457,$C$3:$C$5608,C457,$E$3:$E$5608,"&gt;0",$G$3:$G$5608,""),IF(G457="",SUMIFS($Q$3:$Q$5608,$A$3:$A$5608,A457,$C$3:$C$5608,C457,$E$3:$E$5608,E457,$G$3:$G$5608,"&gt;0",$R$3:$R$5608,R457))))</f>
        <v>1</v>
      </c>
      <c r="R457" s="110" t="s">
        <v>862</v>
      </c>
    </row>
    <row r="458" spans="1:18" ht="18" customHeight="1" x14ac:dyDescent="0.15">
      <c r="A458" s="30">
        <v>5</v>
      </c>
      <c r="B458" s="31" t="s">
        <v>5990</v>
      </c>
      <c r="C458" s="31">
        <v>1</v>
      </c>
      <c r="D458" s="31" t="s">
        <v>5990</v>
      </c>
      <c r="E458" s="31">
        <v>1</v>
      </c>
      <c r="F458" s="31" t="s">
        <v>5990</v>
      </c>
      <c r="G458" s="32">
        <v>25</v>
      </c>
      <c r="H458" s="32" t="s">
        <v>10</v>
      </c>
      <c r="I458" s="32"/>
      <c r="J458" s="32"/>
      <c r="K458" s="135"/>
      <c r="L458" s="135"/>
      <c r="M458" s="135"/>
      <c r="N458" s="32"/>
      <c r="O458" s="135"/>
      <c r="P458" s="81" t="s">
        <v>6254</v>
      </c>
      <c r="Q458" s="135">
        <v>1</v>
      </c>
      <c r="R458" s="136" t="s">
        <v>862</v>
      </c>
    </row>
    <row r="459" spans="1:18" ht="18" customHeight="1" x14ac:dyDescent="0.15">
      <c r="A459" s="30">
        <v>5</v>
      </c>
      <c r="B459" s="31" t="s">
        <v>5990</v>
      </c>
      <c r="C459" s="31">
        <v>1</v>
      </c>
      <c r="D459" s="31" t="s">
        <v>5990</v>
      </c>
      <c r="E459" s="31">
        <v>1</v>
      </c>
      <c r="F459" s="31" t="s">
        <v>5990</v>
      </c>
      <c r="G459" s="31">
        <v>25</v>
      </c>
      <c r="H459" s="31" t="s">
        <v>10</v>
      </c>
      <c r="I459" s="32">
        <v>21</v>
      </c>
      <c r="J459" s="32" t="s">
        <v>6556</v>
      </c>
      <c r="K459" s="135">
        <v>1</v>
      </c>
      <c r="L459" s="135">
        <v>1</v>
      </c>
      <c r="M459" s="135">
        <f t="shared" ref="M459:M462" si="113">K459-L459</f>
        <v>0</v>
      </c>
      <c r="N459" s="32" t="s">
        <v>59</v>
      </c>
      <c r="O459" s="135">
        <v>1000</v>
      </c>
      <c r="P459" s="81"/>
      <c r="Q459" s="135"/>
      <c r="R459" s="136" t="s">
        <v>862</v>
      </c>
    </row>
    <row r="460" spans="1:18" ht="18" customHeight="1" x14ac:dyDescent="0.15">
      <c r="A460" s="24">
        <v>6</v>
      </c>
      <c r="B460" s="25" t="s">
        <v>5994</v>
      </c>
      <c r="C460" s="25"/>
      <c r="D460" s="25"/>
      <c r="E460" s="26"/>
      <c r="F460" s="25"/>
      <c r="G460" s="26"/>
      <c r="H460" s="25"/>
      <c r="I460" s="26"/>
      <c r="J460" s="26"/>
      <c r="K460" s="27">
        <f>IF(C460="",SUMIFS($K461:$K$5739,$A461:$A$5739,A460,$E461:$E$5739,""),IF(E460="",SUMIFS($K461:$K$5739,$A461:$A$5739,A460,$C461:$C$5739,C460,$G461:$G$5739,""),IF(G460="",SUMIFS($K461:$K$5739,$A461:$A$5739,A460,$C461:$C$5739,C460,$E461:$E$5739,E460,$R461:$R$5739,R460),0)))</f>
        <v>1</v>
      </c>
      <c r="L460" s="27">
        <f>IF(C460="",SUMIFS($L461:$L$5739,$A461:$A$5739,A460,$E461:$E$5739,""),IF(E460="",SUMIFS($L461:$L$5739,$A461:$A$5739,A460,$C461:$C$5739,C460,$G461:$G$5739,""),IF(G460="",SUMIFS($L461:$L$5739,$A461:$A$5739,A460,$C461:$C$5739,C460,$E461:$E$5739,E460,$R461:$R$5739,R460),0)))</f>
        <v>1</v>
      </c>
      <c r="M460" s="27">
        <f t="shared" si="113"/>
        <v>0</v>
      </c>
      <c r="N460" s="56"/>
      <c r="O460" s="71"/>
      <c r="P460" s="28"/>
      <c r="Q460" s="27">
        <f>IF(C460="",SUMIFS($Q$3:$Q$5608,$A$3:$A$5608,A460,$C$3:$C$5608,"&gt;0",$E$3:$E$5608,""),IF(E460="",SUMIFS($Q$3:$Q$5608,$A$3:$A$5608,A460,$C$3:$C$5608,C460,$E$3:$E$5608,"&gt;0",$G$3:$G$5608,""),IF(G460="",SUMIFS($Q$3:$Q$5608,$A$3:$A$5608,A460,$C$3:$C$5608,C460,$E$3:$E$5608,E460,$G$3:$G$5608,"&gt;0",$R$3:$R$5608,R460))))</f>
        <v>1</v>
      </c>
      <c r="R460" s="114"/>
    </row>
    <row r="461" spans="1:18" ht="18" customHeight="1" x14ac:dyDescent="0.15">
      <c r="A461" s="13">
        <v>6</v>
      </c>
      <c r="B461" s="14" t="s">
        <v>5994</v>
      </c>
      <c r="C461" s="15">
        <v>1</v>
      </c>
      <c r="D461" s="15" t="s">
        <v>5994</v>
      </c>
      <c r="E461" s="16"/>
      <c r="F461" s="15"/>
      <c r="G461" s="16"/>
      <c r="H461" s="15"/>
      <c r="I461" s="16"/>
      <c r="J461" s="16"/>
      <c r="K461" s="17">
        <f>IF(C461="",SUMIFS($K462:$K$5739,$A462:$A$5739,A461,$E462:$E$5739,""),IF(E461="",SUMIFS($K462:$K$5739,$A462:$A$5739,A461,$C462:$C$5739,C461,$G462:$G$5739,""),IF(G461="",SUMIFS($K462:$K$5739,$A462:$A$5739,A461,$C462:$C$5739,C461,$E462:$E$5739,E461,$R462:$R$5739,R461),0)))</f>
        <v>1</v>
      </c>
      <c r="L461" s="17">
        <f>IF(C461="",SUMIFS($L462:$L$5739,$A462:$A$5739,A461,$E462:$E$5739,""),IF(E461="",SUMIFS($L462:$L$5739,$A462:$A$5739,A461,$C462:$C$5739,C461,$G462:$G$5739,""),IF(G461="",SUMIFS($L462:$L$5739,$A462:$A$5739,A461,$C462:$C$5739,C461,$E462:$E$5739,E461,$R462:$R$5739,R461),0)))</f>
        <v>1</v>
      </c>
      <c r="M461" s="17">
        <f t="shared" si="113"/>
        <v>0</v>
      </c>
      <c r="N461" s="58"/>
      <c r="O461" s="72"/>
      <c r="P461" s="18"/>
      <c r="Q461" s="17">
        <f>IF(C461="",SUMIFS($Q$3:$Q$5608,$A$3:$A$5608,A461,$C$3:$C$5608,"&gt;0",$E$3:$E$5608,""),IF(E461="",SUMIFS($Q$3:$Q$5608,$A$3:$A$5608,A461,$C$3:$C$5608,C461,$E$3:$E$5608,"&gt;0",$G$3:$G$5608,""),IF(G461="",SUMIFS($Q$3:$Q$5608,$A$3:$A$5608,A461,$C$3:$C$5608,C461,$E$3:$E$5608,E461,$G$3:$G$5608,"&gt;0",$R$3:$R$5608,R461))))</f>
        <v>1</v>
      </c>
      <c r="R461" s="108"/>
    </row>
    <row r="462" spans="1:18" ht="18" customHeight="1" x14ac:dyDescent="0.15">
      <c r="A462" s="13">
        <v>6</v>
      </c>
      <c r="B462" s="14" t="s">
        <v>5994</v>
      </c>
      <c r="C462" s="19">
        <v>1</v>
      </c>
      <c r="D462" s="14" t="s">
        <v>5994</v>
      </c>
      <c r="E462" s="20">
        <v>1</v>
      </c>
      <c r="F462" s="21" t="s">
        <v>5996</v>
      </c>
      <c r="G462" s="20"/>
      <c r="H462" s="21"/>
      <c r="I462" s="20"/>
      <c r="J462" s="20"/>
      <c r="K462" s="22">
        <f>IF(C462="",SUMIFS($K463:$K$5739,$A463:$A$5739,A462,$E463:$E$5739,""),IF(E462="",SUMIFS($K463:$K$5739,$A463:$A$5739,A462,$C463:$C$5739,C462,$G463:$G$5739,""),IF(G462="",SUMIFS($K463:$K$5739,$A463:$A$5739,A462,$C463:$C$5739,C462,$E463:$E$5739,E462,$R463:$R$5739,R462),0)))</f>
        <v>1</v>
      </c>
      <c r="L462" s="22">
        <f>IF(C462="",SUMIFS($L463:$L$5739,$A463:$A$5739,A462,$E463:$E$5739,""),IF(E462="",SUMIFS($L463:$L$5739,$A463:$A$5739,A462,$C463:$C$5739,C462,$G463:$G$5739,""),IF(G462="",SUMIFS($L463:$L$5739,$A463:$A$5739,A462,$C463:$C$5739,C462,$E463:$E$5739,E462,$R463:$R$5739,R462),0)))</f>
        <v>1</v>
      </c>
      <c r="M462" s="22">
        <f t="shared" si="113"/>
        <v>0</v>
      </c>
      <c r="N462" s="77"/>
      <c r="O462" s="23"/>
      <c r="P462" s="60"/>
      <c r="Q462" s="22">
        <f>IF(C462="",SUMIFS($Q$3:$Q$5608,$A$3:$A$5608,A462,$C$3:$C$5608,"&gt;0",$E$3:$E$5608,""),IF(E462="",SUMIFS($Q$3:$Q$5608,$A$3:$A$5608,A462,$C$3:$C$5608,C462,$E$3:$E$5608,"&gt;0",$G$3:$G$5608,""),IF(G462="",SUMIFS($Q$3:$Q$5608,$A$3:$A$5608,A462,$C$3:$C$5608,C462,$E$3:$E$5608,E462,$G$3:$G$5608,"&gt;0",$R$3:$R$5608,R462))))</f>
        <v>1</v>
      </c>
      <c r="R462" s="110" t="s">
        <v>862</v>
      </c>
    </row>
    <row r="463" spans="1:18" ht="18" customHeight="1" x14ac:dyDescent="0.15">
      <c r="A463" s="30">
        <v>6</v>
      </c>
      <c r="B463" s="31" t="s">
        <v>11</v>
      </c>
      <c r="C463" s="31">
        <v>1</v>
      </c>
      <c r="D463" s="31" t="s">
        <v>11</v>
      </c>
      <c r="E463" s="31">
        <v>1</v>
      </c>
      <c r="F463" s="31" t="s">
        <v>12</v>
      </c>
      <c r="G463" s="32">
        <v>23</v>
      </c>
      <c r="H463" s="32" t="s">
        <v>57</v>
      </c>
      <c r="I463" s="32"/>
      <c r="J463" s="32"/>
      <c r="K463" s="135"/>
      <c r="L463" s="135"/>
      <c r="M463" s="135"/>
      <c r="N463" s="32"/>
      <c r="O463" s="135"/>
      <c r="P463" s="81" t="s">
        <v>5495</v>
      </c>
      <c r="Q463" s="135">
        <v>1</v>
      </c>
      <c r="R463" s="136" t="s">
        <v>862</v>
      </c>
    </row>
    <row r="464" spans="1:18" ht="18" customHeight="1" x14ac:dyDescent="0.15">
      <c r="A464" s="30">
        <v>6</v>
      </c>
      <c r="B464" s="31" t="s">
        <v>11</v>
      </c>
      <c r="C464" s="31">
        <v>1</v>
      </c>
      <c r="D464" s="31" t="s">
        <v>11</v>
      </c>
      <c r="E464" s="31">
        <v>1</v>
      </c>
      <c r="F464" s="31" t="s">
        <v>12</v>
      </c>
      <c r="G464" s="31">
        <v>23</v>
      </c>
      <c r="H464" s="31" t="s">
        <v>57</v>
      </c>
      <c r="I464" s="32">
        <v>83</v>
      </c>
      <c r="J464" s="32" t="s">
        <v>60</v>
      </c>
      <c r="K464" s="135">
        <v>1</v>
      </c>
      <c r="L464" s="135">
        <v>1</v>
      </c>
      <c r="M464" s="135">
        <f t="shared" ref="M464:M467" si="114">K464-L464</f>
        <v>0</v>
      </c>
      <c r="N464" s="32" t="s">
        <v>59</v>
      </c>
      <c r="O464" s="135">
        <v>1000</v>
      </c>
      <c r="P464" s="81"/>
      <c r="Q464" s="135"/>
      <c r="R464" s="136" t="s">
        <v>862</v>
      </c>
    </row>
    <row r="465" spans="1:18" ht="18" customHeight="1" x14ac:dyDescent="0.15">
      <c r="A465" s="24">
        <v>7</v>
      </c>
      <c r="B465" s="25" t="s">
        <v>5999</v>
      </c>
      <c r="C465" s="25"/>
      <c r="D465" s="25"/>
      <c r="E465" s="26"/>
      <c r="F465" s="25"/>
      <c r="G465" s="26"/>
      <c r="H465" s="25"/>
      <c r="I465" s="26"/>
      <c r="J465" s="26"/>
      <c r="K465" s="27">
        <f>IF(C465="",SUMIFS($K466:$K$5739,$A466:$A$5739,A465,$E466:$E$5739,""),IF(E465="",SUMIFS($K466:$K$5739,$A466:$A$5739,A465,$C466:$C$5739,C465,$G466:$G$5739,""),IF(G465="",SUMIFS($K466:$K$5739,$A466:$A$5739,A465,$C466:$C$5739,C465,$E466:$E$5739,E465,$R466:$R$5739,R465),0)))</f>
        <v>104</v>
      </c>
      <c r="L465" s="27">
        <f>IF(C465="",SUMIFS($L466:$L$5739,$A466:$A$5739,A465,$E466:$E$5739,""),IF(E465="",SUMIFS($L466:$L$5739,$A466:$A$5739,A465,$C466:$C$5739,C465,$G466:$G$5739,""),IF(G465="",SUMIFS($L466:$L$5739,$A466:$A$5739,A465,$C466:$C$5739,C465,$E466:$E$5739,E465,$R466:$R$5739,R465),0)))</f>
        <v>104</v>
      </c>
      <c r="M465" s="27">
        <f t="shared" si="114"/>
        <v>0</v>
      </c>
      <c r="N465" s="56"/>
      <c r="O465" s="71"/>
      <c r="P465" s="28"/>
      <c r="Q465" s="27">
        <f>IF(C465="",SUMIFS($Q$3:$Q$5608,$A$3:$A$5608,A465,$C$3:$C$5608,"&gt;0",$E$3:$E$5608,""),IF(E465="",SUMIFS($Q$3:$Q$5608,$A$3:$A$5608,A465,$C$3:$C$5608,C465,$E$3:$E$5608,"&gt;0",$G$3:$G$5608,""),IF(G465="",SUMIFS($Q$3:$Q$5608,$A$3:$A$5608,A465,$C$3:$C$5608,C465,$E$3:$E$5608,E465,$G$3:$G$5608,"&gt;0",$R$3:$R$5608,R465))))</f>
        <v>104</v>
      </c>
      <c r="R465" s="114"/>
    </row>
    <row r="466" spans="1:18" ht="18" customHeight="1" x14ac:dyDescent="0.15">
      <c r="A466" s="13">
        <v>7</v>
      </c>
      <c r="B466" s="14" t="s">
        <v>5999</v>
      </c>
      <c r="C466" s="15">
        <v>1</v>
      </c>
      <c r="D466" s="15" t="s">
        <v>6557</v>
      </c>
      <c r="E466" s="16"/>
      <c r="F466" s="15"/>
      <c r="G466" s="16"/>
      <c r="H466" s="15"/>
      <c r="I466" s="16"/>
      <c r="J466" s="16"/>
      <c r="K466" s="17">
        <f>IF(C466="",SUMIFS($K467:$K$5739,$A467:$A$5739,A466,$E467:$E$5739,""),IF(E466="",SUMIFS($K467:$K$5739,$A467:$A$5739,A466,$C467:$C$5739,C466,$G467:$G$5739,""),IF(G466="",SUMIFS($K467:$K$5739,$A467:$A$5739,A466,$C467:$C$5739,C466,$E467:$E$5739,E466,$R467:$R$5739,R466),0)))</f>
        <v>104</v>
      </c>
      <c r="L466" s="17">
        <f>IF(C466="",SUMIFS($L467:$L$5739,$A467:$A$5739,A466,$E467:$E$5739,""),IF(E466="",SUMIFS($L467:$L$5739,$A467:$A$5739,A466,$C467:$C$5739,C466,$G467:$G$5739,""),IF(G466="",SUMIFS($L467:$L$5739,$A467:$A$5739,A466,$C467:$C$5739,C466,$E467:$E$5739,E466,$R467:$R$5739,R466),0)))</f>
        <v>104</v>
      </c>
      <c r="M466" s="17">
        <f t="shared" si="114"/>
        <v>0</v>
      </c>
      <c r="N466" s="58"/>
      <c r="O466" s="72"/>
      <c r="P466" s="18"/>
      <c r="Q466" s="17">
        <f>IF(C466="",SUMIFS($Q$3:$Q$5608,$A$3:$A$5608,A466,$C$3:$C$5608,"&gt;0",$E$3:$E$5608,""),IF(E466="",SUMIFS($Q$3:$Q$5608,$A$3:$A$5608,A466,$C$3:$C$5608,C466,$E$3:$E$5608,"&gt;0",$G$3:$G$5608,""),IF(G466="",SUMIFS($Q$3:$Q$5608,$A$3:$A$5608,A466,$C$3:$C$5608,C466,$E$3:$E$5608,E466,$G$3:$G$5608,"&gt;0",$R$3:$R$5608,R466))))</f>
        <v>104</v>
      </c>
      <c r="R466" s="108"/>
    </row>
    <row r="467" spans="1:18" ht="18" customHeight="1" x14ac:dyDescent="0.15">
      <c r="A467" s="13">
        <v>7</v>
      </c>
      <c r="B467" s="14" t="s">
        <v>5999</v>
      </c>
      <c r="C467" s="19">
        <v>1</v>
      </c>
      <c r="D467" s="14" t="s">
        <v>6557</v>
      </c>
      <c r="E467" s="20">
        <v>1</v>
      </c>
      <c r="F467" s="21" t="s">
        <v>6558</v>
      </c>
      <c r="G467" s="20"/>
      <c r="H467" s="21"/>
      <c r="I467" s="20"/>
      <c r="J467" s="20"/>
      <c r="K467" s="22">
        <f>IF(C467="",SUMIFS($K468:$K$5739,$A468:$A$5739,A467,$E468:$E$5739,""),IF(E467="",SUMIFS($K468:$K$5739,$A468:$A$5739,A467,$C468:$C$5739,C467,$G468:$G$5739,""),IF(G467="",SUMIFS($K468:$K$5739,$A468:$A$5739,A467,$C468:$C$5739,C467,$E468:$E$5739,E467,$R468:$R$5739,R467),0)))</f>
        <v>100</v>
      </c>
      <c r="L467" s="22">
        <f>IF(C467="",SUMIFS($L468:$L$5739,$A468:$A$5739,A467,$E468:$E$5739,""),IF(E467="",SUMIFS($L468:$L$5739,$A468:$A$5739,A467,$C468:$C$5739,C467,$G468:$G$5739,""),IF(G467="",SUMIFS($L468:$L$5739,$A468:$A$5739,A467,$C468:$C$5739,C467,$E468:$E$5739,E467,$R468:$R$5739,R467),0)))</f>
        <v>100</v>
      </c>
      <c r="M467" s="22">
        <f t="shared" si="114"/>
        <v>0</v>
      </c>
      <c r="N467" s="77"/>
      <c r="O467" s="23"/>
      <c r="P467" s="60"/>
      <c r="Q467" s="22">
        <f>IF(C467="",SUMIFS($Q$3:$Q$5608,$A$3:$A$5608,A467,$C$3:$C$5608,"&gt;0",$E$3:$E$5608,""),IF(E467="",SUMIFS($Q$3:$Q$5608,$A$3:$A$5608,A467,$C$3:$C$5608,C467,$E$3:$E$5608,"&gt;0",$G$3:$G$5608,""),IF(G467="",SUMIFS($Q$3:$Q$5608,$A$3:$A$5608,A467,$C$3:$C$5608,C467,$E$3:$E$5608,E467,$G$3:$G$5608,"&gt;0",$R$3:$R$5608,R467))))</f>
        <v>100</v>
      </c>
      <c r="R467" s="110" t="s">
        <v>862</v>
      </c>
    </row>
    <row r="468" spans="1:18" ht="18" customHeight="1" x14ac:dyDescent="0.15">
      <c r="A468" s="30">
        <v>7</v>
      </c>
      <c r="B468" s="31" t="s">
        <v>2764</v>
      </c>
      <c r="C468" s="31">
        <v>1</v>
      </c>
      <c r="D468" s="31" t="s">
        <v>6559</v>
      </c>
      <c r="E468" s="31">
        <v>1</v>
      </c>
      <c r="F468" s="31" t="s">
        <v>6240</v>
      </c>
      <c r="G468" s="32">
        <v>23</v>
      </c>
      <c r="H468" s="32" t="s">
        <v>57</v>
      </c>
      <c r="I468" s="32"/>
      <c r="J468" s="32"/>
      <c r="K468" s="135"/>
      <c r="L468" s="135"/>
      <c r="M468" s="135"/>
      <c r="N468" s="32"/>
      <c r="O468" s="135"/>
      <c r="P468" s="81" t="s">
        <v>6235</v>
      </c>
      <c r="Q468" s="135">
        <v>100</v>
      </c>
      <c r="R468" s="136" t="s">
        <v>862</v>
      </c>
    </row>
    <row r="469" spans="1:18" ht="18" customHeight="1" x14ac:dyDescent="0.15">
      <c r="A469" s="30">
        <v>7</v>
      </c>
      <c r="B469" s="31" t="s">
        <v>2764</v>
      </c>
      <c r="C469" s="31">
        <v>1</v>
      </c>
      <c r="D469" s="31" t="s">
        <v>6559</v>
      </c>
      <c r="E469" s="31">
        <v>1</v>
      </c>
      <c r="F469" s="31" t="s">
        <v>6240</v>
      </c>
      <c r="G469" s="31">
        <v>23</v>
      </c>
      <c r="H469" s="31" t="s">
        <v>57</v>
      </c>
      <c r="I469" s="32">
        <v>1</v>
      </c>
      <c r="J469" s="32" t="s">
        <v>6056</v>
      </c>
      <c r="K469" s="135">
        <v>100</v>
      </c>
      <c r="L469" s="135">
        <v>100</v>
      </c>
      <c r="M469" s="135">
        <f t="shared" ref="M469:M470" si="115">K469-L469</f>
        <v>0</v>
      </c>
      <c r="N469" s="32" t="s">
        <v>6560</v>
      </c>
      <c r="O469" s="135">
        <v>100000</v>
      </c>
      <c r="P469" s="81"/>
      <c r="Q469" s="135"/>
      <c r="R469" s="136" t="s">
        <v>862</v>
      </c>
    </row>
    <row r="470" spans="1:18" ht="18" customHeight="1" x14ac:dyDescent="0.15">
      <c r="A470" s="13">
        <v>7</v>
      </c>
      <c r="B470" s="14" t="s">
        <v>5999</v>
      </c>
      <c r="C470" s="19">
        <v>1</v>
      </c>
      <c r="D470" s="14" t="s">
        <v>6557</v>
      </c>
      <c r="E470" s="20">
        <v>2</v>
      </c>
      <c r="F470" s="21" t="s">
        <v>6008</v>
      </c>
      <c r="G470" s="20"/>
      <c r="H470" s="21"/>
      <c r="I470" s="20"/>
      <c r="J470" s="20"/>
      <c r="K470" s="22">
        <f>IF(C470="",SUMIFS($K471:$K$5739,$A471:$A$5739,A470,$E471:$E$5739,""),IF(E470="",SUMIFS($K471:$K$5739,$A471:$A$5739,A470,$C471:$C$5739,C470,$G471:$G$5739,""),IF(G470="",SUMIFS($K471:$K$5739,$A471:$A$5739,A470,$C471:$C$5739,C470,$E471:$E$5739,E470,$R471:$R$5739,R470),0)))</f>
        <v>3</v>
      </c>
      <c r="L470" s="22">
        <f>IF(C470="",SUMIFS($L471:$L$5739,$A471:$A$5739,A470,$E471:$E$5739,""),IF(E470="",SUMIFS($L471:$L$5739,$A471:$A$5739,A470,$C471:$C$5739,C470,$G471:$G$5739,""),IF(G470="",SUMIFS($L471:$L$5739,$A471:$A$5739,A470,$C471:$C$5739,C470,$E471:$E$5739,E470,$R471:$R$5739,R470),0)))</f>
        <v>3</v>
      </c>
      <c r="M470" s="22">
        <f t="shared" si="115"/>
        <v>0</v>
      </c>
      <c r="N470" s="77"/>
      <c r="O470" s="23"/>
      <c r="P470" s="60"/>
      <c r="Q470" s="22">
        <f>IF(C470="",SUMIFS($Q$3:$Q$5608,$A$3:$A$5608,A470,$C$3:$C$5608,"&gt;0",$E$3:$E$5608,""),IF(E470="",SUMIFS($Q$3:$Q$5608,$A$3:$A$5608,A470,$C$3:$C$5608,C470,$E$3:$E$5608,"&gt;0",$G$3:$G$5608,""),IF(G470="",SUMIFS($Q$3:$Q$5608,$A$3:$A$5608,A470,$C$3:$C$5608,C470,$E$3:$E$5608,E470,$G$3:$G$5608,"&gt;0",$R$3:$R$5608,R470))))</f>
        <v>3</v>
      </c>
      <c r="R470" s="110" t="s">
        <v>862</v>
      </c>
    </row>
    <row r="471" spans="1:18" ht="18" customHeight="1" x14ac:dyDescent="0.15">
      <c r="A471" s="30">
        <v>7</v>
      </c>
      <c r="B471" s="31" t="s">
        <v>2764</v>
      </c>
      <c r="C471" s="31">
        <v>1</v>
      </c>
      <c r="D471" s="31" t="s">
        <v>6559</v>
      </c>
      <c r="E471" s="31">
        <v>2</v>
      </c>
      <c r="F471" s="31" t="s">
        <v>6009</v>
      </c>
      <c r="G471" s="32">
        <v>23</v>
      </c>
      <c r="H471" s="32" t="s">
        <v>57</v>
      </c>
      <c r="I471" s="32"/>
      <c r="J471" s="32"/>
      <c r="K471" s="135"/>
      <c r="L471" s="135"/>
      <c r="M471" s="135"/>
      <c r="N471" s="32"/>
      <c r="O471" s="135"/>
      <c r="P471" s="81" t="s">
        <v>6235</v>
      </c>
      <c r="Q471" s="135">
        <v>3</v>
      </c>
      <c r="R471" s="136" t="s">
        <v>862</v>
      </c>
    </row>
    <row r="472" spans="1:18" ht="18" customHeight="1" x14ac:dyDescent="0.15">
      <c r="A472" s="30">
        <v>7</v>
      </c>
      <c r="B472" s="31" t="s">
        <v>2764</v>
      </c>
      <c r="C472" s="31">
        <v>1</v>
      </c>
      <c r="D472" s="31" t="s">
        <v>6559</v>
      </c>
      <c r="E472" s="31">
        <v>2</v>
      </c>
      <c r="F472" s="31" t="s">
        <v>6009</v>
      </c>
      <c r="G472" s="31">
        <v>23</v>
      </c>
      <c r="H472" s="31" t="s">
        <v>57</v>
      </c>
      <c r="I472" s="32">
        <v>11</v>
      </c>
      <c r="J472" s="32" t="s">
        <v>6010</v>
      </c>
      <c r="K472" s="135">
        <v>1</v>
      </c>
      <c r="L472" s="135">
        <v>1</v>
      </c>
      <c r="M472" s="135">
        <f t="shared" ref="M472:M475" si="116">K472-L472</f>
        <v>0</v>
      </c>
      <c r="N472" s="32" t="s">
        <v>59</v>
      </c>
      <c r="O472" s="135">
        <v>1000</v>
      </c>
      <c r="P472" s="81"/>
      <c r="Q472" s="135"/>
      <c r="R472" s="136" t="s">
        <v>862</v>
      </c>
    </row>
    <row r="473" spans="1:18" ht="18" customHeight="1" x14ac:dyDescent="0.15">
      <c r="A473" s="30">
        <v>7</v>
      </c>
      <c r="B473" s="31" t="s">
        <v>2764</v>
      </c>
      <c r="C473" s="31">
        <v>1</v>
      </c>
      <c r="D473" s="31" t="s">
        <v>6559</v>
      </c>
      <c r="E473" s="31">
        <v>2</v>
      </c>
      <c r="F473" s="31" t="s">
        <v>6009</v>
      </c>
      <c r="G473" s="31">
        <v>23</v>
      </c>
      <c r="H473" s="31" t="s">
        <v>57</v>
      </c>
      <c r="I473" s="32">
        <v>12</v>
      </c>
      <c r="J473" s="32" t="s">
        <v>207</v>
      </c>
      <c r="K473" s="135">
        <v>1</v>
      </c>
      <c r="L473" s="135">
        <v>1</v>
      </c>
      <c r="M473" s="135">
        <f t="shared" si="116"/>
        <v>0</v>
      </c>
      <c r="N473" s="32" t="s">
        <v>59</v>
      </c>
      <c r="O473" s="135">
        <v>1000</v>
      </c>
      <c r="P473" s="81"/>
      <c r="Q473" s="135"/>
      <c r="R473" s="136" t="s">
        <v>862</v>
      </c>
    </row>
    <row r="474" spans="1:18" ht="18" customHeight="1" x14ac:dyDescent="0.15">
      <c r="A474" s="30">
        <v>7</v>
      </c>
      <c r="B474" s="31" t="s">
        <v>2764</v>
      </c>
      <c r="C474" s="31">
        <v>1</v>
      </c>
      <c r="D474" s="31" t="s">
        <v>6559</v>
      </c>
      <c r="E474" s="31">
        <v>2</v>
      </c>
      <c r="F474" s="31" t="s">
        <v>6009</v>
      </c>
      <c r="G474" s="31">
        <v>23</v>
      </c>
      <c r="H474" s="31" t="s">
        <v>57</v>
      </c>
      <c r="I474" s="32">
        <v>13</v>
      </c>
      <c r="J474" s="32" t="s">
        <v>6561</v>
      </c>
      <c r="K474" s="135">
        <v>1</v>
      </c>
      <c r="L474" s="135">
        <v>1</v>
      </c>
      <c r="M474" s="135">
        <f t="shared" si="116"/>
        <v>0</v>
      </c>
      <c r="N474" s="32" t="s">
        <v>59</v>
      </c>
      <c r="O474" s="135">
        <v>1000</v>
      </c>
      <c r="P474" s="81"/>
      <c r="Q474" s="135"/>
      <c r="R474" s="136" t="s">
        <v>862</v>
      </c>
    </row>
    <row r="475" spans="1:18" ht="18" customHeight="1" x14ac:dyDescent="0.15">
      <c r="A475" s="13">
        <v>7</v>
      </c>
      <c r="B475" s="14" t="s">
        <v>5999</v>
      </c>
      <c r="C475" s="19">
        <v>1</v>
      </c>
      <c r="D475" s="14" t="s">
        <v>6557</v>
      </c>
      <c r="E475" s="20">
        <v>3</v>
      </c>
      <c r="F475" s="21" t="s">
        <v>6562</v>
      </c>
      <c r="G475" s="20"/>
      <c r="H475" s="21"/>
      <c r="I475" s="20"/>
      <c r="J475" s="20"/>
      <c r="K475" s="22">
        <f>IF(C475="",SUMIFS($K476:$K$5739,$A476:$A$5739,A475,$E476:$E$5739,""),IF(E475="",SUMIFS($K476:$K$5739,$A476:$A$5739,A475,$C476:$C$5739,C475,$G476:$G$5739,""),IF(G475="",SUMIFS($K476:$K$5739,$A476:$A$5739,A475,$C476:$C$5739,C475,$E476:$E$5739,E475,$R476:$R$5739,R475),0)))</f>
        <v>1</v>
      </c>
      <c r="L475" s="22">
        <f>IF(C475="",SUMIFS($L476:$L$5739,$A476:$A$5739,A475,$E476:$E$5739,""),IF(E475="",SUMIFS($L476:$L$5739,$A476:$A$5739,A475,$C476:$C$5739,C475,$G476:$G$5739,""),IF(G475="",SUMIFS($L476:$L$5739,$A476:$A$5739,A475,$C476:$C$5739,C475,$E476:$E$5739,E475,$R476:$R$5739,R475),0)))</f>
        <v>1</v>
      </c>
      <c r="M475" s="22">
        <f t="shared" si="116"/>
        <v>0</v>
      </c>
      <c r="N475" s="77"/>
      <c r="O475" s="23"/>
      <c r="P475" s="60"/>
      <c r="Q475" s="22">
        <f>IF(C475="",SUMIFS($Q$3:$Q$5608,$A$3:$A$5608,A475,$C$3:$C$5608,"&gt;0",$E$3:$E$5608,""),IF(E475="",SUMIFS($Q$3:$Q$5608,$A$3:$A$5608,A475,$C$3:$C$5608,C475,$E$3:$E$5608,"&gt;0",$G$3:$G$5608,""),IF(G475="",SUMIFS($Q$3:$Q$5608,$A$3:$A$5608,A475,$C$3:$C$5608,C475,$E$3:$E$5608,E475,$G$3:$G$5608,"&gt;0",$R$3:$R$5608,R475))))</f>
        <v>1</v>
      </c>
      <c r="R475" s="110" t="s">
        <v>862</v>
      </c>
    </row>
    <row r="476" spans="1:18" ht="18" customHeight="1" x14ac:dyDescent="0.15">
      <c r="A476" s="30">
        <v>7</v>
      </c>
      <c r="B476" s="31" t="s">
        <v>2764</v>
      </c>
      <c r="C476" s="31">
        <v>1</v>
      </c>
      <c r="D476" s="31" t="s">
        <v>6559</v>
      </c>
      <c r="E476" s="31">
        <v>3</v>
      </c>
      <c r="F476" s="31" t="s">
        <v>616</v>
      </c>
      <c r="G476" s="32">
        <v>23</v>
      </c>
      <c r="H476" s="32" t="s">
        <v>57</v>
      </c>
      <c r="I476" s="32"/>
      <c r="J476" s="32"/>
      <c r="K476" s="135"/>
      <c r="L476" s="135"/>
      <c r="M476" s="135"/>
      <c r="N476" s="32"/>
      <c r="O476" s="135"/>
      <c r="P476" s="81" t="s">
        <v>6235</v>
      </c>
      <c r="Q476" s="135">
        <v>1</v>
      </c>
      <c r="R476" s="136" t="s">
        <v>862</v>
      </c>
    </row>
    <row r="477" spans="1:18" ht="18" customHeight="1" x14ac:dyDescent="0.15">
      <c r="A477" s="30">
        <v>7</v>
      </c>
      <c r="B477" s="31" t="s">
        <v>2764</v>
      </c>
      <c r="C477" s="31">
        <v>1</v>
      </c>
      <c r="D477" s="31" t="s">
        <v>6559</v>
      </c>
      <c r="E477" s="31">
        <v>3</v>
      </c>
      <c r="F477" s="31" t="s">
        <v>616</v>
      </c>
      <c r="G477" s="31">
        <v>23</v>
      </c>
      <c r="H477" s="31" t="s">
        <v>57</v>
      </c>
      <c r="I477" s="32">
        <v>21</v>
      </c>
      <c r="J477" s="32" t="s">
        <v>616</v>
      </c>
      <c r="K477" s="135">
        <v>1</v>
      </c>
      <c r="L477" s="135">
        <v>1</v>
      </c>
      <c r="M477" s="135">
        <f t="shared" ref="M477:M480" si="117">K477-L477</f>
        <v>0</v>
      </c>
      <c r="N477" s="32" t="s">
        <v>59</v>
      </c>
      <c r="O477" s="135">
        <v>1000</v>
      </c>
      <c r="P477" s="81"/>
      <c r="Q477" s="135"/>
      <c r="R477" s="136" t="s">
        <v>862</v>
      </c>
    </row>
    <row r="478" spans="1:18" ht="18" customHeight="1" x14ac:dyDescent="0.15">
      <c r="A478" s="24">
        <v>8</v>
      </c>
      <c r="B478" s="25" t="s">
        <v>6025</v>
      </c>
      <c r="C478" s="25"/>
      <c r="D478" s="25"/>
      <c r="E478" s="26"/>
      <c r="F478" s="25"/>
      <c r="G478" s="26"/>
      <c r="H478" s="25"/>
      <c r="I478" s="26"/>
      <c r="J478" s="26"/>
      <c r="K478" s="27">
        <f>IF(C478="",SUMIFS($K479:$K$5739,$A479:$A$5739,A478,$E479:$E$5739,""),IF(E478="",SUMIFS($K479:$K$5739,$A479:$A$5739,A478,$C479:$C$5739,C478,$G479:$G$5739,""),IF(G478="",SUMIFS($K479:$K$5739,$A479:$A$5739,A478,$C479:$C$5739,C478,$E479:$E$5739,E478,$R479:$R$5739,R478),0)))</f>
        <v>1000</v>
      </c>
      <c r="L478" s="27">
        <f>IF(C478="",SUMIFS($L479:$L$5739,$A479:$A$5739,A478,$E479:$E$5739,""),IF(E478="",SUMIFS($L479:$L$5739,$A479:$A$5739,A478,$C479:$C$5739,C478,$G479:$G$5739,""),IF(G478="",SUMIFS($L479:$L$5739,$A479:$A$5739,A478,$C479:$C$5739,C478,$E479:$E$5739,E478,$R479:$R$5739,R478),0)))</f>
        <v>1000</v>
      </c>
      <c r="M478" s="27">
        <f t="shared" si="117"/>
        <v>0</v>
      </c>
      <c r="N478" s="56"/>
      <c r="O478" s="71"/>
      <c r="P478" s="28"/>
      <c r="Q478" s="27">
        <f>IF(C478="",SUMIFS($Q$3:$Q$5608,$A$3:$A$5608,A478,$C$3:$C$5608,"&gt;0",$E$3:$E$5608,""),IF(E478="",SUMIFS($Q$3:$Q$5608,$A$3:$A$5608,A478,$C$3:$C$5608,C478,$E$3:$E$5608,"&gt;0",$G$3:$G$5608,""),IF(G478="",SUMIFS($Q$3:$Q$5608,$A$3:$A$5608,A478,$C$3:$C$5608,C478,$E$3:$E$5608,E478,$G$3:$G$5608,"&gt;0",$R$3:$R$5608,R478))))</f>
        <v>1000</v>
      </c>
      <c r="R478" s="114"/>
    </row>
    <row r="479" spans="1:18" ht="18" customHeight="1" x14ac:dyDescent="0.15">
      <c r="A479" s="13">
        <v>8</v>
      </c>
      <c r="B479" s="14" t="s">
        <v>6025</v>
      </c>
      <c r="C479" s="15">
        <v>1</v>
      </c>
      <c r="D479" s="15" t="s">
        <v>6025</v>
      </c>
      <c r="E479" s="16"/>
      <c r="F479" s="15"/>
      <c r="G479" s="16"/>
      <c r="H479" s="15"/>
      <c r="I479" s="16"/>
      <c r="J479" s="16"/>
      <c r="K479" s="17">
        <f>IF(C479="",SUMIFS($K480:$K$5739,$A480:$A$5739,A479,$E480:$E$5739,""),IF(E479="",SUMIFS($K480:$K$5739,$A480:$A$5739,A479,$C480:$C$5739,C479,$G480:$G$5739,""),IF(G479="",SUMIFS($K480:$K$5739,$A480:$A$5739,A479,$C480:$C$5739,C479,$E480:$E$5739,E479,$R480:$R$5739,R479),0)))</f>
        <v>1000</v>
      </c>
      <c r="L479" s="17">
        <f>IF(C479="",SUMIFS($L480:$L$5739,$A480:$A$5739,A479,$E480:$E$5739,""),IF(E479="",SUMIFS($L480:$L$5739,$A480:$A$5739,A479,$C480:$C$5739,C479,$G480:$G$5739,""),IF(G479="",SUMIFS($L480:$L$5739,$A480:$A$5739,A479,$C480:$C$5739,C479,$E480:$E$5739,E479,$R480:$R$5739,R479),0)))</f>
        <v>1000</v>
      </c>
      <c r="M479" s="17">
        <f t="shared" si="117"/>
        <v>0</v>
      </c>
      <c r="N479" s="58"/>
      <c r="O479" s="72"/>
      <c r="P479" s="18"/>
      <c r="Q479" s="17">
        <f>IF(C479="",SUMIFS($Q$3:$Q$5608,$A$3:$A$5608,A479,$C$3:$C$5608,"&gt;0",$E$3:$E$5608,""),IF(E479="",SUMIFS($Q$3:$Q$5608,$A$3:$A$5608,A479,$C$3:$C$5608,C479,$E$3:$E$5608,"&gt;0",$G$3:$G$5608,""),IF(G479="",SUMIFS($Q$3:$Q$5608,$A$3:$A$5608,A479,$C$3:$C$5608,C479,$E$3:$E$5608,E479,$G$3:$G$5608,"&gt;0",$R$3:$R$5608,R479))))</f>
        <v>1000</v>
      </c>
      <c r="R479" s="108"/>
    </row>
    <row r="480" spans="1:18" ht="18" customHeight="1" x14ac:dyDescent="0.15">
      <c r="A480" s="13">
        <v>8</v>
      </c>
      <c r="B480" s="14" t="s">
        <v>6025</v>
      </c>
      <c r="C480" s="19">
        <v>1</v>
      </c>
      <c r="D480" s="14" t="s">
        <v>6025</v>
      </c>
      <c r="E480" s="20">
        <v>1</v>
      </c>
      <c r="F480" s="21" t="s">
        <v>6025</v>
      </c>
      <c r="G480" s="20"/>
      <c r="H480" s="21"/>
      <c r="I480" s="20"/>
      <c r="J480" s="20"/>
      <c r="K480" s="22">
        <f>IF(C480="",SUMIFS($K481:$K$5739,$A481:$A$5739,A480,$E481:$E$5739,""),IF(E480="",SUMIFS($K481:$K$5739,$A481:$A$5739,A480,$C481:$C$5739,C480,$G481:$G$5739,""),IF(G480="",SUMIFS($K481:$K$5739,$A481:$A$5739,A480,$C481:$C$5739,C480,$E481:$E$5739,E480,$R481:$R$5739,R480),0)))</f>
        <v>1000</v>
      </c>
      <c r="L480" s="22">
        <f>IF(C480="",SUMIFS($L481:$L$5739,$A481:$A$5739,A480,$E481:$E$5739,""),IF(E480="",SUMIFS($L481:$L$5739,$A481:$A$5739,A480,$C481:$C$5739,C480,$G481:$G$5739,""),IF(G480="",SUMIFS($L481:$L$5739,$A481:$A$5739,A480,$C481:$C$5739,C480,$E481:$E$5739,E480,$R481:$R$5739,R480),0)))</f>
        <v>1000</v>
      </c>
      <c r="M480" s="22">
        <f t="shared" si="117"/>
        <v>0</v>
      </c>
      <c r="N480" s="77"/>
      <c r="O480" s="23"/>
      <c r="P480" s="60"/>
      <c r="Q480" s="22">
        <f>IF(C480="",SUMIFS($Q$3:$Q$5608,$A$3:$A$5608,A480,$C$3:$C$5608,"&gt;0",$E$3:$E$5608,""),IF(E480="",SUMIFS($Q$3:$Q$5608,$A$3:$A$5608,A480,$C$3:$C$5608,C480,$E$3:$E$5608,"&gt;0",$G$3:$G$5608,""),IF(G480="",SUMIFS($Q$3:$Q$5608,$A$3:$A$5608,A480,$C$3:$C$5608,C480,$E$3:$E$5608,E480,$G$3:$G$5608,"&gt;0",$R$3:$R$5608,R480))))</f>
        <v>1000</v>
      </c>
      <c r="R480" s="110" t="s">
        <v>862</v>
      </c>
    </row>
    <row r="481" spans="1:18" ht="18" customHeight="1" x14ac:dyDescent="0.15">
      <c r="A481" s="30">
        <v>8</v>
      </c>
      <c r="B481" s="31" t="s">
        <v>13</v>
      </c>
      <c r="C481" s="31">
        <v>1</v>
      </c>
      <c r="D481" s="31" t="s">
        <v>13</v>
      </c>
      <c r="E481" s="31">
        <v>1</v>
      </c>
      <c r="F481" s="31" t="s">
        <v>13</v>
      </c>
      <c r="G481" s="32">
        <v>29</v>
      </c>
      <c r="H481" s="32" t="s">
        <v>13</v>
      </c>
      <c r="I481" s="32"/>
      <c r="J481" s="32"/>
      <c r="K481" s="135"/>
      <c r="L481" s="135"/>
      <c r="M481" s="135"/>
      <c r="N481" s="32"/>
      <c r="O481" s="135"/>
      <c r="P481" s="81" t="s">
        <v>6235</v>
      </c>
      <c r="Q481" s="135">
        <v>1000</v>
      </c>
      <c r="R481" s="136" t="s">
        <v>862</v>
      </c>
    </row>
    <row r="482" spans="1:18" ht="18" customHeight="1" x14ac:dyDescent="0.15">
      <c r="A482" s="34">
        <v>8</v>
      </c>
      <c r="B482" s="35" t="s">
        <v>13</v>
      </c>
      <c r="C482" s="35">
        <v>1</v>
      </c>
      <c r="D482" s="35" t="s">
        <v>13</v>
      </c>
      <c r="E482" s="35">
        <v>1</v>
      </c>
      <c r="F482" s="35" t="s">
        <v>13</v>
      </c>
      <c r="G482" s="35">
        <v>29</v>
      </c>
      <c r="H482" s="35" t="s">
        <v>13</v>
      </c>
      <c r="I482" s="36">
        <v>1</v>
      </c>
      <c r="J482" s="36" t="s">
        <v>13</v>
      </c>
      <c r="K482" s="215">
        <v>1000</v>
      </c>
      <c r="L482" s="215">
        <v>1000</v>
      </c>
      <c r="M482" s="215">
        <f t="shared" ref="M482" si="118">K482-L482</f>
        <v>0</v>
      </c>
      <c r="N482" s="36" t="s">
        <v>13</v>
      </c>
      <c r="O482" s="215">
        <v>1000000</v>
      </c>
      <c r="P482" s="82"/>
      <c r="Q482" s="215"/>
      <c r="R482" s="183" t="s">
        <v>862</v>
      </c>
    </row>
    <row r="483" spans="1:18" s="6" customFormat="1" ht="18" customHeight="1" x14ac:dyDescent="0.15">
      <c r="A483" s="766" t="s">
        <v>6563</v>
      </c>
      <c r="B483" s="767"/>
      <c r="C483" s="767"/>
      <c r="D483" s="767"/>
      <c r="E483" s="767"/>
      <c r="F483" s="767"/>
      <c r="G483" s="767"/>
      <c r="H483" s="767"/>
      <c r="I483" s="767"/>
      <c r="J483" s="767"/>
      <c r="K483" s="122">
        <f>SUMIFS(K3:K480,$C$3:$C$480,"")</f>
        <v>1077495</v>
      </c>
      <c r="L483" s="122">
        <f>SUMIFS(L3:L480,$C$3:$C$480,"")</f>
        <v>1065912</v>
      </c>
      <c r="M483" s="122">
        <f>SUMIFS(M3:M480,$C$3:$C$480,"")</f>
        <v>11583</v>
      </c>
      <c r="N483" s="216"/>
      <c r="O483" s="217"/>
      <c r="P483" s="124"/>
      <c r="Q483" s="122">
        <f>SUMIFS(Q3:Q480,$C$3:$C$480,"")</f>
        <v>855081</v>
      </c>
      <c r="R483" s="218"/>
    </row>
  </sheetData>
  <autoFilter ref="A2:AO483"/>
  <mergeCells count="2">
    <mergeCell ref="Q1:R1"/>
    <mergeCell ref="A483:J483"/>
  </mergeCells>
  <phoneticPr fontId="18"/>
  <conditionalFormatting sqref="O1">
    <cfRule type="cellIs" dxfId="188" priority="31" operator="equal">
      <formula>0</formula>
    </cfRule>
  </conditionalFormatting>
  <conditionalFormatting sqref="O2">
    <cfRule type="cellIs" dxfId="187" priority="30" operator="equal">
      <formula>0</formula>
    </cfRule>
  </conditionalFormatting>
  <conditionalFormatting sqref="O3:O5">
    <cfRule type="cellIs" dxfId="186" priority="29" operator="equal">
      <formula>0</formula>
    </cfRule>
  </conditionalFormatting>
  <conditionalFormatting sqref="E3:E4 F3:F5">
    <cfRule type="expression" dxfId="185" priority="28">
      <formula>$G3=""</formula>
    </cfRule>
  </conditionalFormatting>
  <conditionalFormatting sqref="G3:H5">
    <cfRule type="expression" dxfId="184" priority="27">
      <formula>$I3=""</formula>
    </cfRule>
  </conditionalFormatting>
  <conditionalFormatting sqref="I3:J5">
    <cfRule type="expression" dxfId="183" priority="26">
      <formula>$K3=""</formula>
    </cfRule>
  </conditionalFormatting>
  <conditionalFormatting sqref="C3 A3:A5 C5 R3:R5">
    <cfRule type="expression" dxfId="182" priority="25">
      <formula>$G3=""</formula>
    </cfRule>
  </conditionalFormatting>
  <conditionalFormatting sqref="B3:B5">
    <cfRule type="expression" dxfId="181" priority="24">
      <formula>$C3=""</formula>
    </cfRule>
  </conditionalFormatting>
  <conditionalFormatting sqref="D3:D5">
    <cfRule type="expression" dxfId="180" priority="23">
      <formula>$E3=""</formula>
    </cfRule>
  </conditionalFormatting>
  <conditionalFormatting sqref="O478 O465 O460 O455 O238 O233 O97">
    <cfRule type="cellIs" dxfId="179" priority="22" operator="equal">
      <formula>0</formula>
    </cfRule>
  </conditionalFormatting>
  <conditionalFormatting sqref="E478:F478 E465:F465 E460:F460 E455:F455 E238:F238 E233:F233 E97:F97">
    <cfRule type="expression" dxfId="178" priority="21">
      <formula>$G97=""</formula>
    </cfRule>
  </conditionalFormatting>
  <conditionalFormatting sqref="G478:H478 G465:H465 G460:H460 G455:H455 G238:H238 G233:H233 G97:H97">
    <cfRule type="expression" dxfId="177" priority="20">
      <formula>$I97=""</formula>
    </cfRule>
  </conditionalFormatting>
  <conditionalFormatting sqref="I478:J478 I465:J465 I460:J460 I455:J455 I238:J238 I233:J233 I97:J97">
    <cfRule type="expression" dxfId="176" priority="19">
      <formula>$K97=""</formula>
    </cfRule>
  </conditionalFormatting>
  <conditionalFormatting sqref="C478 A478 R478 C465 A465 R465 C460 A460 R460 C455 A455 R455 C238 A238 R238 C233 A233 R233 C97 A97 R97">
    <cfRule type="expression" dxfId="175" priority="18">
      <formula>$G97=""</formula>
    </cfRule>
  </conditionalFormatting>
  <conditionalFormatting sqref="B478 B465 B460 B455 B238 B233 B97">
    <cfRule type="expression" dxfId="174" priority="17">
      <formula>$C97=""</formula>
    </cfRule>
  </conditionalFormatting>
  <conditionalFormatting sqref="D478 D465 D460 D455 D238 D233 D97">
    <cfRule type="expression" dxfId="173" priority="16">
      <formula>$E97=""</formula>
    </cfRule>
  </conditionalFormatting>
  <conditionalFormatting sqref="O479 O466 O461 O456 O446 O313 O263 O239 O234 O223 O213 O196 O186 O153 O98 O93 O61 O29">
    <cfRule type="cellIs" dxfId="172" priority="15" operator="equal">
      <formula>0</formula>
    </cfRule>
  </conditionalFormatting>
  <conditionalFormatting sqref="E479:F479 E466:F466 E461:F461 E456:F456 E446:F446 E313:F313 E263:F263 E239:F239 E234:F234 E223:F223 E213:F213 E196:F196 E186:F186 E153:F153 E98:F98 E93:F93 E61:F61 E29:F29">
    <cfRule type="expression" dxfId="171" priority="14">
      <formula>$G29=""</formula>
    </cfRule>
  </conditionalFormatting>
  <conditionalFormatting sqref="G479:H479 G466:H466 G461:H461 G456:H456 G446:H446 G313:H313 G263:H263 G239:H239 G234:H234 G223:H223 G213:H213 G196:H196 G186:H186 G153:H153 G98:H98 G93:H93 G61:H61 G29:H29">
    <cfRule type="expression" dxfId="170" priority="13">
      <formula>$I29=""</formula>
    </cfRule>
  </conditionalFormatting>
  <conditionalFormatting sqref="I479:J479 I466:J466 I461:J461 I456:J456 I446:J446 I313:J313 I263:J263 I239:J239 I234:J234 I223:J223 I213:J213 I196:J196 I186:J186 I153:J153 I98:J98 I93:J93 I61:J61 I29:J29">
    <cfRule type="expression" dxfId="169" priority="12">
      <formula>$K29=""</formula>
    </cfRule>
  </conditionalFormatting>
  <conditionalFormatting sqref="A479 R479 A466 R466 A461 R461 A456 R456 A446 R446 A313 R313 A263 R263 A239 R239 A234 R234 A223 R223 A213 R213 A196 R196 A186 R186 A153 R153 A98 R98 A93 R93 A61 R61 A29 R29">
    <cfRule type="expression" dxfId="168" priority="11">
      <formula>$G29=""</formula>
    </cfRule>
  </conditionalFormatting>
  <conditionalFormatting sqref="B479 B466 B461 B456 B446 B313 B263 B239 B234 B223 B213 B196 B186 B153 B98 B93 B61 B29">
    <cfRule type="expression" dxfId="167" priority="10">
      <formula>$C29=""</formula>
    </cfRule>
  </conditionalFormatting>
  <conditionalFormatting sqref="D479 D466 D461 D456 D446 D313 D263 D239 D234 D223 D213 D196 D186 D153 D98 D93 D61 D29">
    <cfRule type="expression" dxfId="166" priority="9">
      <formula>$E29=""</formula>
    </cfRule>
  </conditionalFormatting>
  <conditionalFormatting sqref="O480 O475 O470 O467 O462 O457 O447 O438 O421 O412 O402 O374 O314 O264 O240 O235 O224 O214 O206 O197 O187 O177 O170 O163 O154 O144 O135 O126 O117 O108 O99 O94 O65 O62 O30">
    <cfRule type="cellIs" dxfId="165" priority="8" operator="equal">
      <formula>0</formula>
    </cfRule>
  </conditionalFormatting>
  <conditionalFormatting sqref="F480 F475 F470 F467 F462 F457 F447 F438 F421 F412 F402 F374 F314 F264 F240 F235 F224 F214 F206 F197 F187 F177 F170 F163 F154 F144 F135 F126 F117 F108 F99 F94 F65 F62 F30">
    <cfRule type="expression" dxfId="164" priority="7">
      <formula>$G30=""</formula>
    </cfRule>
  </conditionalFormatting>
  <conditionalFormatting sqref="G480:H480 G475:H475 G470:H470 G467:H467 G462:H462 G457:H457 G447:H447 G438:H438 G421:H421 G412:H412 G402:H402 G374:H374 G314:H314 G264:H264 G240:H240 G235:H235 G224:H224 G214:H214 G206:H206 G197:H197 G187:H187 G177:H177 G170:H170 G163:H163 G154:H154 G144:H144 G135:H135 G126:H126 G117:H117 G108:H108 G99:H99 G94:H94 G65:H65 G62:H62 G30:H30">
    <cfRule type="expression" dxfId="163" priority="6">
      <formula>$I30=""</formula>
    </cfRule>
  </conditionalFormatting>
  <conditionalFormatting sqref="I480:J480 I475:J475 I470:J470 I467:J467 I462:J462 I457:J457 I447:J447 I438:J438 I421:J421 I412:J412 I402:J402 I374:J374 I314:J314 I264:J264 I240:J240 I235:J235 I224:J224 I214:J214 I206:J206 I197:J197 I187:J187 I177:J177 I170:J170 I163:J163 I154:J154 I144:J144 I135:J135 I126:J126 I117:J117 I108:J108 I99:J99 I94:J94 I65:J65 I62:J62 I30:J30">
    <cfRule type="expression" dxfId="162" priority="5">
      <formula>$K30=""</formula>
    </cfRule>
  </conditionalFormatting>
  <conditionalFormatting sqref="A480 C480 R480 A475 C475 R475 A470 C470 R470 A467 C467 R467 A462 C462 R462 A457 C457 R457 A447 C447 R447 A438 C438 R438 A421 C421 R421 A412 C412 R412 A402 C402 R402 A374 C374 R374 A314 C314 R314 A264 C264 R264 A240 C240 R240 A235 C235 R235 A224 C224 R224 A214 C214 R214 A206 C206 R206 A197 C197 R197 A187 C187 R187 A177 C177 R177 A170 C170 R170 A163 C163 R163 A154 C154 R154 A144 C144 R144 A135 C135 R135 A126 C126 R126 A117 C117 R117 A108 C108 R108 A99 C99 R99 A94 C94 R94 A65 C65 R65 A62 C62 R62 A30 C30 R30">
    <cfRule type="expression" dxfId="161" priority="4">
      <formula>$G30=""</formula>
    </cfRule>
  </conditionalFormatting>
  <conditionalFormatting sqref="B480 B475 B470 B467 B462 B457 B447 B438 B421 B412 B402 B374 B314 B264 B240 B235 B224 B214 B206 B197 B187 B177 B170 B163 B154 B144 B135 B126 B117 B108 B99 B94 B65 B62 B30">
    <cfRule type="expression" dxfId="160" priority="3">
      <formula>$C30=""</formula>
    </cfRule>
  </conditionalFormatting>
  <conditionalFormatting sqref="D480 D475 D470 D467 D462 D457 D447 D438 D421 D412 D402 D374 D314 D264 D240 D235 D224 D214 D206 D197 D187 D177 D170 D163 D154 D144 D135 D126 D117 D108 D99 D94 D65 D62 D30">
    <cfRule type="expression" dxfId="159" priority="2">
      <formula>$E30=""</formula>
    </cfRule>
  </conditionalFormatting>
  <conditionalFormatting sqref="O483">
    <cfRule type="cellIs" dxfId="158" priority="1" operator="equal">
      <formula>0</formula>
    </cfRule>
  </conditionalFormatting>
  <dataValidations count="1">
    <dataValidation imeMode="off" allowBlank="1" showInputMessage="1" showErrorMessage="1" sqref="Q1:Q2"/>
  </dataValidations>
  <printOptions horizontalCentered="1"/>
  <pageMargins left="0" right="0" top="0.74803149606299213" bottom="0.74803149606299213" header="0.31496062992125984" footer="0.31496062992125984"/>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zoomScale="70" zoomScaleNormal="70" workbookViewId="0">
      <pane ySplit="2" topLeftCell="A3" activePane="bottomLeft" state="frozen"/>
      <selection pane="bottomLeft" activeCell="J14" sqref="J14"/>
    </sheetView>
  </sheetViews>
  <sheetFormatPr defaultRowHeight="14.25" x14ac:dyDescent="0.15"/>
  <cols>
    <col min="1" max="1" width="3" style="5" customWidth="1"/>
    <col min="2" max="2" width="1.75" style="5" customWidth="1"/>
    <col min="3" max="3" width="3" style="5" customWidth="1"/>
    <col min="4" max="4" width="1.75" style="5" customWidth="1"/>
    <col min="5" max="5" width="3" style="5" customWidth="1"/>
    <col min="6" max="6" width="1.75" style="5" customWidth="1"/>
    <col min="7" max="7" width="3" style="5" customWidth="1"/>
    <col min="8" max="8" width="1.75" style="5" customWidth="1"/>
    <col min="9" max="9" width="3" style="5" customWidth="1"/>
    <col min="10" max="10" width="39.875" style="5" customWidth="1"/>
    <col min="11" max="13" width="9.875" style="29" customWidth="1"/>
    <col min="14" max="14" width="63.5" style="5" customWidth="1"/>
    <col min="15" max="15" width="11.375" style="29" customWidth="1"/>
    <col min="16" max="16" width="18" style="5" customWidth="1"/>
    <col min="17" max="17" width="8.375" style="5" customWidth="1"/>
    <col min="18" max="18" width="9.625" style="38" customWidth="1"/>
    <col min="19" max="16384" width="9" style="5"/>
  </cols>
  <sheetData>
    <row r="1" spans="1:18" ht="18.75" customHeight="1" x14ac:dyDescent="0.15">
      <c r="A1" s="219" t="s">
        <v>6564</v>
      </c>
    </row>
    <row r="2" spans="1:18" s="6" customFormat="1" ht="18.75" customHeight="1" x14ac:dyDescent="0.15">
      <c r="A2" s="220" t="s">
        <v>0</v>
      </c>
      <c r="B2" s="221"/>
      <c r="C2" s="221" t="s">
        <v>1</v>
      </c>
      <c r="D2" s="221"/>
      <c r="E2" s="221" t="s">
        <v>2</v>
      </c>
      <c r="F2" s="221"/>
      <c r="G2" s="221" t="s">
        <v>3</v>
      </c>
      <c r="H2" s="221"/>
      <c r="I2" s="221" t="s">
        <v>14</v>
      </c>
      <c r="J2" s="221" t="s">
        <v>15</v>
      </c>
      <c r="K2" s="222" t="s">
        <v>4953</v>
      </c>
      <c r="L2" s="222" t="s">
        <v>4954</v>
      </c>
      <c r="M2" s="222" t="s">
        <v>6565</v>
      </c>
      <c r="N2" s="223" t="s">
        <v>16</v>
      </c>
      <c r="O2" s="224" t="s">
        <v>4</v>
      </c>
      <c r="P2" s="167" t="s">
        <v>6566</v>
      </c>
      <c r="Q2" s="167" t="s">
        <v>4956</v>
      </c>
      <c r="R2" s="222" t="s">
        <v>65</v>
      </c>
    </row>
    <row r="3" spans="1:18" s="12" customFormat="1" ht="18.75" customHeight="1" x14ac:dyDescent="0.15">
      <c r="A3" s="7">
        <v>1</v>
      </c>
      <c r="B3" s="8" t="s">
        <v>5115</v>
      </c>
      <c r="C3" s="8"/>
      <c r="D3" s="8"/>
      <c r="E3" s="9"/>
      <c r="F3" s="8"/>
      <c r="G3" s="9"/>
      <c r="H3" s="8"/>
      <c r="I3" s="9"/>
      <c r="J3" s="9"/>
      <c r="K3" s="10">
        <f>IF(C3="",SUMIFS($K4:$K$6000,$A4:$A$6000,A3,$E4:$E$6000,""),IF(E3="",SUMIFS($K4:$K$6000,$A4:$A$6000,A3,$C4:$C$6000,C3,$G4:$G$6000,""),IF(G3="",SUMIFS($K4:$K$6000,$A4:$A$6000,A3,$C4:$C$6000,C3,$E4:$E$6000,E3,$R4:$R$6000,R3),IF(I3="",SUMIFS($K4:$K$6000,$A4:$A$6000,A3,$C4:$C$6000,C3,$E4:$E$6000,E3,$G4:$G$6000,G3,$R4:$R$6000,R3),0))))</f>
        <v>10299</v>
      </c>
      <c r="L3" s="10">
        <f>IF(C3="",SUMIFS($L4:$L$6000,$A4:$A$6000,A3,$E4:$E$6000,""),IF(E3="",SUMIFS($L4:$L$6000,$A4:$A$6000,A3,$C4:$C$6000,C3,$G4:$G$6000,""),IF(G3="",SUMIFS($L4:$L$6000,$A4:$A$6000,A3,$C4:$C$6000,C3,$E4:$E$6000,E3,$R4:$R$6000,R3),IF(I3="",SUMIFS($L4:$L$6000,$A4:$A$6000,A3,$C4:$C$6000,C3,$E4:$E$6000,E3,$G4:$G$6000,G3,$R4:$R$6000,R3),0))))</f>
        <v>11568</v>
      </c>
      <c r="M3" s="10">
        <f>K3-L3</f>
        <v>-1269</v>
      </c>
      <c r="N3" s="225"/>
      <c r="O3" s="226"/>
      <c r="P3" s="11"/>
      <c r="Q3" s="106">
        <f>IF(C3="",SUMIFS($Q4:$Q$6080,$A4:$A$6080,A3,$E4:$E$6080,""),IF(E3="",SUMIFS($Q4:$Q$6080,$A4:$A$6080,A3,$C4:$C$6080,C3,$G4:$G$6080,""),IF(G3="",SUMIFS($Q4:$Q$6080,$A4:$A$6080,A3,$C4:$C$6080,C3,$E4:$E$6080,E3,$R4:$R$6080,R3),IF(I3="",SUMIFS($Q4:$Q$6080,$A4:$A$6080,A3,$C4:$C$6080,C3,$E4:$E$6080,E3,$G4:$G$6080,G3,$R4:$R$6080,R3),0))))</f>
        <v>0</v>
      </c>
      <c r="R3" s="227"/>
    </row>
    <row r="4" spans="1:18" s="12" customFormat="1" ht="18.75" customHeight="1" x14ac:dyDescent="0.15">
      <c r="A4" s="13">
        <v>1</v>
      </c>
      <c r="B4" s="14" t="s">
        <v>5115</v>
      </c>
      <c r="C4" s="15">
        <v>1</v>
      </c>
      <c r="D4" s="15" t="s">
        <v>6568</v>
      </c>
      <c r="E4" s="16"/>
      <c r="F4" s="15"/>
      <c r="G4" s="16"/>
      <c r="H4" s="15"/>
      <c r="I4" s="16"/>
      <c r="J4" s="16"/>
      <c r="K4" s="17">
        <f>IF(C4="",SUMIFS($K5:$K$6000,$A5:$A$6000,A4,$E5:$E$6000,""),IF(E4="",SUMIFS($K5:$K$6000,$A5:$A$6000,A4,$C5:$C$6000,C4,$G5:$G$6000,""),IF(G4="",SUMIFS($K5:$K$6000,$A5:$A$6000,A4,$C5:$C$6000,C4,$E5:$E$6000,E4,$R5:$R$6000,R4),IF(I4="",SUMIFS($K5:$K$6000,$A5:$A$6000,A4,$C5:$C$6000,C4,$E5:$E$6000,E4,$G5:$G$6000,G4,$R5:$R$6000,R4),0))))</f>
        <v>10299</v>
      </c>
      <c r="L4" s="17">
        <f>IF(C4="",SUMIFS($L5:$L$6000,$A5:$A$6000,A4,$E5:$E$6000,""),IF(E4="",SUMIFS($L5:$L$6000,$A5:$A$6000,A4,$C5:$C$6000,C4,$G5:$G$6000,""),IF(G4="",SUMIFS($L5:$L$6000,$A5:$A$6000,A4,$C5:$C$6000,C4,$E5:$E$6000,E4,$R5:$R$6000,R4),IF(I4="",SUMIFS($L5:$L$6000,$A5:$A$6000,A4,$C5:$C$6000,C4,$E5:$E$6000,E4,$G5:$G$6000,G4,$R5:$R$6000,R4),0))))</f>
        <v>11568</v>
      </c>
      <c r="M4" s="17">
        <f t="shared" ref="M4:M5" si="0">K4-L4</f>
        <v>-1269</v>
      </c>
      <c r="N4" s="228"/>
      <c r="O4" s="229"/>
      <c r="P4" s="18"/>
      <c r="Q4" s="18">
        <f>IF(C4="",SUMIFS($Q5:$Q$6080,$A5:$A$6080,A4,$E5:$E$6080,""),IF(E4="",SUMIFS($Q5:$Q$6080,$A5:$A$6080,A4,$C5:$C$6080,C4,$G5:$G$6080,""),IF(G4="",SUMIFS($Q5:$Q$6080,$A5:$A$6080,A4,$C5:$C$6080,C4,$E5:$E$6080,E4,$R5:$R$6080,R4),IF(I4="",SUMIFS($Q5:$Q$6080,$A5:$A$6080,A4,$C5:$C$6080,C4,$E5:$E$6080,E4,$G5:$G$6080,G4,$R5:$R$6080,R4),0))))</f>
        <v>0</v>
      </c>
      <c r="R4" s="230"/>
    </row>
    <row r="5" spans="1:18" s="6" customFormat="1" ht="18.75" customHeight="1" x14ac:dyDescent="0.15">
      <c r="A5" s="13">
        <v>1</v>
      </c>
      <c r="B5" s="14" t="s">
        <v>6044</v>
      </c>
      <c r="C5" s="19">
        <v>1</v>
      </c>
      <c r="D5" s="14" t="s">
        <v>6568</v>
      </c>
      <c r="E5" s="20">
        <v>1</v>
      </c>
      <c r="F5" s="21" t="s">
        <v>6569</v>
      </c>
      <c r="G5" s="20"/>
      <c r="H5" s="21"/>
      <c r="I5" s="20"/>
      <c r="J5" s="20"/>
      <c r="K5" s="22">
        <f>IF(C5="",SUMIFS($K6:$K$6000,$A6:$A$6000,A5,$E6:$E$6000,""),IF(E5="",SUMIFS($K6:$K$6000,$A6:$A$6000,A5,$C6:$C$6000,C5,$G6:$G$6000,""),IF(G5="",SUMIFS($K6:$K$6000,$A6:$A$6000,A5,$C6:$C$6000,C5,$E6:$E$6000,E5,$R6:$R$6000,R5),IF(I5="",SUMIFS($K6:$K$6000,$A6:$A$6000,A5,$C6:$C$6000,C5,$E6:$E$6000,E5,$G6:$G$6000,G5,$R6:$R$6000,R5),0))))</f>
        <v>10299</v>
      </c>
      <c r="L5" s="22">
        <f>IF(C5="",SUMIFS($L6:$L$6000,$A6:$A$6000,A5,$E6:$E$6000,""),IF(E5="",SUMIFS($L6:$L$6000,$A6:$A$6000,A5,$C6:$C$6000,C5,$G6:$G$6000,""),IF(G5="",SUMIFS($L6:$L$6000,$A6:$A$6000,A5,$C6:$C$6000,C5,$E6:$E$6000,E5,$R6:$R$6000,R5),IF(I5="",SUMIFS($L6:$L$6000,$A6:$A$6000,A5,$C6:$C$6000,C5,$E6:$E$6000,E5,$G6:$G$6000,G5,$R6:$R$6000,R5),0))))</f>
        <v>11568</v>
      </c>
      <c r="M5" s="22">
        <f t="shared" si="0"/>
        <v>-1269</v>
      </c>
      <c r="N5" s="231"/>
      <c r="O5" s="232"/>
      <c r="P5" s="23"/>
      <c r="Q5" s="23">
        <f>IF(C5="",SUMIFS($Q6:$Q$6080,$A6:$A$6080,A5,$E6:$E$6080,""),IF(E5="",SUMIFS($Q6:$Q$6080,$A6:$A$6080,A5,$C6:$C$6080,C5,$G6:$G$6080,""),IF(G5="",SUMIFS($Q6:$Q$6080,$A6:$A$6080,A5,$C6:$C$6080,C5,$E6:$E$6080,E5,$R6:$R$6080,R5),IF(I5="",SUMIFS($Q6:$Q$6080,$A6:$A$6080,A5,$C6:$C$6080,C5,$E6:$E$6080,E5,$G6:$G$6080,G5,$R6:$R$6080,R5),0))))</f>
        <v>0</v>
      </c>
      <c r="R5" s="233" t="s">
        <v>6570</v>
      </c>
    </row>
    <row r="6" spans="1:18" ht="18.75" customHeight="1" x14ac:dyDescent="0.15">
      <c r="A6" s="30">
        <v>1</v>
      </c>
      <c r="B6" s="31" t="s">
        <v>5115</v>
      </c>
      <c r="C6" s="31">
        <v>1</v>
      </c>
      <c r="D6" s="31" t="s">
        <v>5116</v>
      </c>
      <c r="E6" s="31">
        <v>1</v>
      </c>
      <c r="F6" s="31" t="s">
        <v>5136</v>
      </c>
      <c r="G6" s="32">
        <v>1</v>
      </c>
      <c r="H6" s="32" t="s">
        <v>5136</v>
      </c>
      <c r="I6" s="32"/>
      <c r="J6" s="32"/>
      <c r="K6" s="33"/>
      <c r="L6" s="33"/>
      <c r="M6" s="33"/>
      <c r="N6" s="32"/>
      <c r="O6" s="33"/>
      <c r="P6" s="234"/>
      <c r="Q6" s="234"/>
      <c r="R6" s="39" t="s">
        <v>6570</v>
      </c>
    </row>
    <row r="7" spans="1:18" ht="18.75" customHeight="1" x14ac:dyDescent="0.15">
      <c r="A7" s="30">
        <v>1</v>
      </c>
      <c r="B7" s="31" t="s">
        <v>5115</v>
      </c>
      <c r="C7" s="31">
        <v>1</v>
      </c>
      <c r="D7" s="31" t="s">
        <v>5116</v>
      </c>
      <c r="E7" s="31">
        <v>1</v>
      </c>
      <c r="F7" s="31" t="s">
        <v>5136</v>
      </c>
      <c r="G7" s="31">
        <v>1</v>
      </c>
      <c r="H7" s="31" t="s">
        <v>5136</v>
      </c>
      <c r="I7" s="32">
        <v>1</v>
      </c>
      <c r="J7" s="32" t="s">
        <v>6571</v>
      </c>
      <c r="K7" s="33">
        <v>9404</v>
      </c>
      <c r="L7" s="33">
        <v>10338</v>
      </c>
      <c r="M7" s="33">
        <f>K7-L7</f>
        <v>-934</v>
      </c>
      <c r="N7" s="32" t="s">
        <v>6572</v>
      </c>
      <c r="O7" s="33"/>
      <c r="P7" s="234"/>
      <c r="Q7" s="234"/>
      <c r="R7" s="40" t="s">
        <v>5</v>
      </c>
    </row>
    <row r="8" spans="1:18" ht="18.75" customHeight="1" x14ac:dyDescent="0.15">
      <c r="A8" s="30">
        <v>1</v>
      </c>
      <c r="B8" s="31" t="s">
        <v>5115</v>
      </c>
      <c r="C8" s="31">
        <v>1</v>
      </c>
      <c r="D8" s="31" t="s">
        <v>5116</v>
      </c>
      <c r="E8" s="31">
        <v>1</v>
      </c>
      <c r="F8" s="31" t="s">
        <v>5136</v>
      </c>
      <c r="G8" s="31">
        <v>1</v>
      </c>
      <c r="H8" s="31" t="s">
        <v>5136</v>
      </c>
      <c r="I8" s="31">
        <v>1</v>
      </c>
      <c r="J8" s="31" t="s">
        <v>6571</v>
      </c>
      <c r="K8" s="33"/>
      <c r="L8" s="33"/>
      <c r="M8" s="33"/>
      <c r="N8" s="32" t="s">
        <v>6573</v>
      </c>
      <c r="O8" s="33">
        <v>7400982</v>
      </c>
      <c r="P8" s="234"/>
      <c r="Q8" s="234"/>
      <c r="R8" s="40" t="s">
        <v>5</v>
      </c>
    </row>
    <row r="9" spans="1:18" ht="18.75" customHeight="1" x14ac:dyDescent="0.15">
      <c r="A9" s="30">
        <v>1</v>
      </c>
      <c r="B9" s="31" t="s">
        <v>5115</v>
      </c>
      <c r="C9" s="31">
        <v>1</v>
      </c>
      <c r="D9" s="31" t="s">
        <v>5116</v>
      </c>
      <c r="E9" s="31">
        <v>1</v>
      </c>
      <c r="F9" s="31" t="s">
        <v>5136</v>
      </c>
      <c r="G9" s="31">
        <v>1</v>
      </c>
      <c r="H9" s="31" t="s">
        <v>5136</v>
      </c>
      <c r="I9" s="2">
        <v>1</v>
      </c>
      <c r="J9" s="2" t="s">
        <v>6571</v>
      </c>
      <c r="K9" s="33"/>
      <c r="L9" s="33"/>
      <c r="M9" s="33"/>
      <c r="N9" s="32" t="s">
        <v>6574</v>
      </c>
      <c r="O9" s="33">
        <v>2004000</v>
      </c>
      <c r="P9" s="234"/>
      <c r="Q9" s="234"/>
      <c r="R9" s="40" t="s">
        <v>5</v>
      </c>
    </row>
    <row r="10" spans="1:18" ht="18.75" customHeight="1" x14ac:dyDescent="0.15">
      <c r="A10" s="30">
        <v>1</v>
      </c>
      <c r="B10" s="31" t="s">
        <v>5115</v>
      </c>
      <c r="C10" s="31">
        <v>1</v>
      </c>
      <c r="D10" s="31" t="s">
        <v>5116</v>
      </c>
      <c r="E10" s="31">
        <v>1</v>
      </c>
      <c r="F10" s="31" t="s">
        <v>5136</v>
      </c>
      <c r="G10" s="31">
        <v>1</v>
      </c>
      <c r="H10" s="31" t="s">
        <v>5136</v>
      </c>
      <c r="I10" s="32">
        <v>2</v>
      </c>
      <c r="J10" s="32" t="s">
        <v>6575</v>
      </c>
      <c r="K10" s="33">
        <v>895</v>
      </c>
      <c r="L10" s="33">
        <v>1230</v>
      </c>
      <c r="M10" s="33">
        <f>K10-L10</f>
        <v>-335</v>
      </c>
      <c r="N10" s="32" t="s">
        <v>6576</v>
      </c>
      <c r="O10" s="33">
        <v>895068</v>
      </c>
      <c r="P10" s="234"/>
      <c r="Q10" s="234"/>
      <c r="R10" s="40" t="s">
        <v>5</v>
      </c>
    </row>
    <row r="11" spans="1:18" s="12" customFormat="1" ht="18.75" customHeight="1" x14ac:dyDescent="0.15">
      <c r="A11" s="24">
        <v>2</v>
      </c>
      <c r="B11" s="25" t="s">
        <v>6577</v>
      </c>
      <c r="C11" s="25"/>
      <c r="D11" s="25"/>
      <c r="E11" s="26"/>
      <c r="F11" s="25"/>
      <c r="G11" s="26"/>
      <c r="H11" s="25"/>
      <c r="I11" s="26"/>
      <c r="J11" s="26"/>
      <c r="K11" s="27">
        <f>IF(C11="",SUMIFS($K12:$K$6000,$A12:$A$6000,A11,$E12:$E$6000,""),IF(E11="",SUMIFS($K12:$K$6000,$A12:$A$6000,A11,$C12:$C$6000,C11,$G12:$G$6000,""),IF(G11="",SUMIFS($K12:$K$6000,$A12:$A$6000,A11,$C12:$C$6000,C11,$E12:$E$6000,E11,$R12:$R$6000,R11),IF(I11="",SUMIFS($K12:$K$6000,$A12:$A$6000,A11,$C12:$C$6000,C11,$E12:$E$6000,E11,$G12:$G$6000,G11,$R12:$R$6000,R11),0))))</f>
        <v>1</v>
      </c>
      <c r="L11" s="27">
        <f>IF(C11="",SUMIFS($L12:$L$6000,$A12:$A$6000,A11,$E12:$E$6000,""),IF(E11="",SUMIFS($L12:$L$6000,$A12:$A$6000,A11,$C12:$C$6000,C11,$G12:$G$6000,""),IF(G11="",SUMIFS($L12:$L$6000,$A12:$A$6000,A11,$C12:$C$6000,C11,$E12:$E$6000,E11,$R12:$R$6000,R11),IF(I11="",SUMIFS($L12:$L$6000,$A12:$A$6000,A11,$C12:$C$6000,C11,$E12:$E$6000,E11,$G12:$G$6000,G11,$R12:$R$6000,R11),0))))</f>
        <v>1</v>
      </c>
      <c r="M11" s="27">
        <f>K11-L11</f>
        <v>0</v>
      </c>
      <c r="N11" s="235"/>
      <c r="O11" s="236"/>
      <c r="P11" s="28"/>
      <c r="Q11" s="28">
        <f>IF(C11="",SUMIFS($Q12:$Q$6080,$A12:$A$6080,A11,$E12:$E$6080,""),IF(E11="",SUMIFS($Q12:$Q$6080,$A12:$A$6080,A11,$C12:$C$6080,C11,$G12:$G$6080,""),IF(G11="",SUMIFS($Q12:$Q$6080,$A12:$A$6080,A11,$C12:$C$6080,C11,$E12:$E$6080,E11,$R12:$R$6080,R11),IF(I11="",SUMIFS($Q12:$Q$6080,$A12:$A$6080,A11,$C12:$C$6080,C11,$E12:$E$6080,E11,$G12:$G$6080,G11,$R12:$R$6080,R11),0))))</f>
        <v>1</v>
      </c>
      <c r="R11" s="237"/>
    </row>
    <row r="12" spans="1:18" s="12" customFormat="1" ht="18.75" customHeight="1" x14ac:dyDescent="0.15">
      <c r="A12" s="13">
        <v>2</v>
      </c>
      <c r="B12" s="14" t="s">
        <v>6577</v>
      </c>
      <c r="C12" s="15">
        <v>1</v>
      </c>
      <c r="D12" s="15" t="s">
        <v>6578</v>
      </c>
      <c r="E12" s="16"/>
      <c r="F12" s="15"/>
      <c r="G12" s="16"/>
      <c r="H12" s="15"/>
      <c r="I12" s="16"/>
      <c r="J12" s="16"/>
      <c r="K12" s="17">
        <f>IF(C12="",SUMIFS($K13:$K$6000,$A13:$A$6000,A12,$E13:$E$6000,""),IF(E12="",SUMIFS($K13:$K$6000,$A13:$A$6000,A12,$C13:$C$6000,C12,$G13:$G$6000,""),IF(G12="",SUMIFS($K13:$K$6000,$A13:$A$6000,A12,$C13:$C$6000,C12,$E13:$E$6000,E12,$R13:$R$6000,R12),IF(I12="",SUMIFS($K13:$K$6000,$A13:$A$6000,A12,$C13:$C$6000,C12,$E13:$E$6000,E12,$G13:$G$6000,G12,$R13:$R$6000,R12),0))))</f>
        <v>1</v>
      </c>
      <c r="L12" s="17">
        <f>IF(C12="",SUMIFS($L13:$L$6000,$A13:$A$6000,A12,$E13:$E$6000,""),IF(E12="",SUMIFS($L13:$L$6000,$A13:$A$6000,A12,$C13:$C$6000,C12,$G13:$G$6000,""),IF(G12="",SUMIFS($L13:$L$6000,$A13:$A$6000,A12,$C13:$C$6000,C12,$E13:$E$6000,E12,$R13:$R$6000,R12),IF(I12="",SUMIFS($L13:$L$6000,$A13:$A$6000,A12,$C13:$C$6000,C12,$E13:$E$6000,E12,$G13:$G$6000,G12,$R13:$R$6000,R12),0))))</f>
        <v>1</v>
      </c>
      <c r="M12" s="17">
        <f t="shared" ref="M12:M13" si="1">K12-L12</f>
        <v>0</v>
      </c>
      <c r="N12" s="238"/>
      <c r="O12" s="229"/>
      <c r="P12" s="18"/>
      <c r="Q12" s="18">
        <f>IF(C12="",SUMIFS($Q13:$Q$6080,$A13:$A$6080,A12,$E13:$E$6080,""),IF(E12="",SUMIFS($Q13:$Q$6080,$A13:$A$6080,A12,$C13:$C$6080,C12,$G13:$G$6080,""),IF(G12="",SUMIFS($Q13:$Q$6080,$A13:$A$6080,A12,$C13:$C$6080,C12,$E13:$E$6080,E12,$R13:$R$6080,R12),IF(I12="",SUMIFS($Q13:$Q$6080,$A13:$A$6080,A12,$C13:$C$6080,C12,$E13:$E$6080,E12,$G13:$G$6080,G12,$R13:$R$6080,R12),0))))</f>
        <v>1</v>
      </c>
      <c r="R12" s="230"/>
    </row>
    <row r="13" spans="1:18" s="6" customFormat="1" ht="18.75" customHeight="1" x14ac:dyDescent="0.15">
      <c r="A13" s="13">
        <v>2</v>
      </c>
      <c r="B13" s="14" t="s">
        <v>6578</v>
      </c>
      <c r="C13" s="19">
        <v>1</v>
      </c>
      <c r="D13" s="14" t="s">
        <v>6578</v>
      </c>
      <c r="E13" s="20">
        <v>1</v>
      </c>
      <c r="F13" s="21" t="s">
        <v>6578</v>
      </c>
      <c r="G13" s="20"/>
      <c r="H13" s="21"/>
      <c r="I13" s="20"/>
      <c r="J13" s="20"/>
      <c r="K13" s="22">
        <f>IF(C13="",SUMIFS($K14:$K$6000,$A14:$A$6000,A13,$E14:$E$6000,""),IF(E13="",SUMIFS($K14:$K$6000,$A14:$A$6000,A13,$C14:$C$6000,C13,$G14:$G$6000,""),IF(G13="",SUMIFS($K14:$K$6000,$A14:$A$6000,A13,$C14:$C$6000,C13,$E14:$E$6000,E13,$R14:$R$6000,R13),IF(I13="",SUMIFS($K14:$K$6000,$A14:$A$6000,A13,$C14:$C$6000,C13,$E14:$E$6000,E13,$G14:$G$6000,G13,$R14:$R$6000,R13),0))))</f>
        <v>1</v>
      </c>
      <c r="L13" s="22">
        <f>IF(C13="",SUMIFS($L14:$L$6000,$A14:$A$6000,A13,$E14:$E$6000,""),IF(E13="",SUMIFS($L14:$L$6000,$A14:$A$6000,A13,$C14:$C$6000,C13,$G14:$G$6000,""),IF(G13="",SUMIFS($L14:$L$6000,$A14:$A$6000,A13,$C14:$C$6000,C13,$E14:$E$6000,E13,$R14:$R$6000,R13),IF(I13="",SUMIFS($L14:$L$6000,$A14:$A$6000,A13,$C14:$C$6000,C13,$E14:$E$6000,E13,$G14:$G$6000,G13,$R14:$R$6000,R13),0))))</f>
        <v>1</v>
      </c>
      <c r="M13" s="22">
        <f t="shared" si="1"/>
        <v>0</v>
      </c>
      <c r="N13" s="231"/>
      <c r="O13" s="232"/>
      <c r="P13" s="23"/>
      <c r="Q13" s="23">
        <f>IF(C13="",SUMIFS($Q14:$Q$6080,$A14:$A$6080,A13,$E14:$E$6080,""),IF(E13="",SUMIFS($Q14:$Q$6080,$A14:$A$6080,A13,$C14:$C$6080,C13,$G14:$G$6080,""),IF(G13="",SUMIFS($Q14:$Q$6080,$A14:$A$6080,A13,$C14:$C$6080,C13,$E14:$E$6080,E13,$R14:$R$6080,R13),IF(I13="",SUMIFS($Q14:$Q$6080,$A14:$A$6080,A13,$C14:$C$6080,C13,$E14:$E$6080,E13,$G14:$G$6080,G13,$R14:$R$6080,R13),0))))</f>
        <v>1</v>
      </c>
      <c r="R13" s="233" t="s">
        <v>5</v>
      </c>
    </row>
    <row r="14" spans="1:18" ht="18.75" customHeight="1" x14ac:dyDescent="0.15">
      <c r="A14" s="30">
        <v>2</v>
      </c>
      <c r="B14" s="31" t="s">
        <v>6577</v>
      </c>
      <c r="C14" s="31">
        <v>1</v>
      </c>
      <c r="D14" s="31" t="s">
        <v>6577</v>
      </c>
      <c r="E14" s="31">
        <v>1</v>
      </c>
      <c r="F14" s="31" t="s">
        <v>6577</v>
      </c>
      <c r="G14" s="32">
        <v>1</v>
      </c>
      <c r="H14" s="32" t="s">
        <v>6577</v>
      </c>
      <c r="I14" s="32"/>
      <c r="J14" s="32"/>
      <c r="K14" s="33"/>
      <c r="L14" s="33"/>
      <c r="M14" s="33"/>
      <c r="N14" s="32"/>
      <c r="O14" s="33"/>
      <c r="P14" s="234"/>
      <c r="Q14" s="234"/>
      <c r="R14" s="40" t="s">
        <v>5</v>
      </c>
    </row>
    <row r="15" spans="1:18" ht="18.75" customHeight="1" x14ac:dyDescent="0.15">
      <c r="A15" s="30">
        <v>2</v>
      </c>
      <c r="B15" s="31" t="s">
        <v>6577</v>
      </c>
      <c r="C15" s="31">
        <v>1</v>
      </c>
      <c r="D15" s="31" t="s">
        <v>6577</v>
      </c>
      <c r="E15" s="31">
        <v>1</v>
      </c>
      <c r="F15" s="31" t="s">
        <v>6577</v>
      </c>
      <c r="G15" s="31">
        <v>1</v>
      </c>
      <c r="H15" s="31" t="s">
        <v>6577</v>
      </c>
      <c r="I15" s="32">
        <v>1</v>
      </c>
      <c r="J15" s="32" t="s">
        <v>6577</v>
      </c>
      <c r="K15" s="33">
        <v>1</v>
      </c>
      <c r="L15" s="33">
        <v>1</v>
      </c>
      <c r="M15" s="33">
        <f>K15-L15</f>
        <v>0</v>
      </c>
      <c r="N15" s="32" t="s">
        <v>59</v>
      </c>
      <c r="O15" s="33">
        <v>1000</v>
      </c>
      <c r="P15" s="234" t="s">
        <v>9</v>
      </c>
      <c r="Q15" s="234">
        <v>1</v>
      </c>
      <c r="R15" s="40" t="s">
        <v>5</v>
      </c>
    </row>
    <row r="16" spans="1:18" s="12" customFormat="1" ht="18.75" customHeight="1" x14ac:dyDescent="0.15">
      <c r="A16" s="24">
        <v>3</v>
      </c>
      <c r="B16" s="25" t="s">
        <v>5448</v>
      </c>
      <c r="C16" s="25"/>
      <c r="D16" s="25"/>
      <c r="E16" s="26"/>
      <c r="F16" s="25"/>
      <c r="G16" s="26"/>
      <c r="H16" s="25"/>
      <c r="I16" s="26"/>
      <c r="J16" s="26"/>
      <c r="K16" s="27">
        <f>IF(C16="",SUMIFS($K17:$K$6000,$A17:$A$6000,A16,$E17:$E$6000,""),IF(E16="",SUMIFS($K17:$K$6000,$A17:$A$6000,A16,$C17:$C$6000,C16,$G17:$G$6000,""),IF(G16="",SUMIFS($K17:$K$6000,$A17:$A$6000,A16,$C17:$C$6000,C16,$E17:$E$6000,E16,$R17:$R$6000,R16),IF(I16="",SUMIFS($K17:$K$6000,$A17:$A$6000,A16,$C17:$C$6000,C16,$E17:$E$6000,E16,$G17:$G$6000,G16,$R17:$R$6000,R16),0))))</f>
        <v>62</v>
      </c>
      <c r="L16" s="27">
        <f>IF(C16="",SUMIFS($L17:$L$6000,$A17:$A$6000,A16,$E17:$E$6000,""),IF(E16="",SUMIFS($L17:$L$6000,$A17:$A$6000,A16,$C17:$C$6000,C16,$G17:$G$6000,""),IF(G16="",SUMIFS($L17:$L$6000,$A17:$A$6000,A16,$C17:$C$6000,C16,$E17:$E$6000,E16,$R17:$R$6000,R16),IF(I16="",SUMIFS($L17:$L$6000,$A17:$A$6000,A16,$C17:$C$6000,C16,$E17:$E$6000,E16,$G17:$G$6000,G16,$R17:$R$6000,R16),0))))</f>
        <v>65</v>
      </c>
      <c r="M16" s="27">
        <f>K16-L16</f>
        <v>-3</v>
      </c>
      <c r="N16" s="235"/>
      <c r="O16" s="236"/>
      <c r="P16" s="28"/>
      <c r="Q16" s="28">
        <f>IF(C16="",SUMIFS($Q17:$Q$6080,$A17:$A$6080,A16,$E17:$E$6080,""),IF(E16="",SUMIFS($Q17:$Q$6080,$A17:$A$6080,A16,$C17:$C$6080,C16,$G17:$G$6080,""),IF(G16="",SUMIFS($Q17:$Q$6080,$A17:$A$6080,A16,$C17:$C$6080,C16,$E17:$E$6080,E16,$R17:$R$6080,R16),IF(I16="",SUMIFS($Q17:$Q$6080,$A17:$A$6080,A16,$C17:$C$6080,C16,$E17:$E$6080,E16,$G17:$G$6080,G16,$R17:$R$6080,R16),0))))</f>
        <v>62</v>
      </c>
      <c r="R16" s="237"/>
    </row>
    <row r="17" spans="1:18" s="12" customFormat="1" ht="18.75" customHeight="1" x14ac:dyDescent="0.15">
      <c r="A17" s="13">
        <v>3</v>
      </c>
      <c r="B17" s="14" t="s">
        <v>5448</v>
      </c>
      <c r="C17" s="15">
        <v>1</v>
      </c>
      <c r="D17" s="15" t="s">
        <v>6579</v>
      </c>
      <c r="E17" s="16"/>
      <c r="F17" s="15"/>
      <c r="G17" s="16"/>
      <c r="H17" s="15"/>
      <c r="I17" s="16"/>
      <c r="J17" s="16"/>
      <c r="K17" s="17">
        <f>IF(C17="",SUMIFS($K18:$K$6000,$A18:$A$6000,A17,$E18:$E$6000,""),IF(E17="",SUMIFS($K18:$K$6000,$A18:$A$6000,A17,$C18:$C$6000,C17,$G18:$G$6000,""),IF(G17="",SUMIFS($K18:$K$6000,$A18:$A$6000,A17,$C18:$C$6000,C17,$E18:$E$6000,E17,$R18:$R$6000,R17),IF(I17="",SUMIFS($K18:$K$6000,$A18:$A$6000,A17,$C18:$C$6000,C17,$E18:$E$6000,E17,$G18:$G$6000,G17,$R18:$R$6000,R17),0))))</f>
        <v>62</v>
      </c>
      <c r="L17" s="17">
        <f>IF(C17="",SUMIFS($L18:$L$6000,$A18:$A$6000,A17,$E18:$E$6000,""),IF(E17="",SUMIFS($L18:$L$6000,$A18:$A$6000,A17,$C18:$C$6000,C17,$G18:$G$6000,""),IF(G17="",SUMIFS($L18:$L$6000,$A18:$A$6000,A17,$C18:$C$6000,C17,$E18:$E$6000,E17,$R18:$R$6000,R17),IF(I17="",SUMIFS($L18:$L$6000,$A18:$A$6000,A17,$C18:$C$6000,C17,$E18:$E$6000,E17,$G18:$G$6000,G17,$R18:$R$6000,R17),0))))</f>
        <v>65</v>
      </c>
      <c r="M17" s="17">
        <f t="shared" ref="M17:M18" si="2">K17-L17</f>
        <v>-3</v>
      </c>
      <c r="N17" s="238"/>
      <c r="O17" s="229"/>
      <c r="P17" s="18"/>
      <c r="Q17" s="18">
        <f>IF(C17="",SUMIFS($Q18:$Q$6080,$A18:$A$6080,A17,$E18:$E$6080,""),IF(E17="",SUMIFS($Q18:$Q$6080,$A18:$A$6080,A17,$C18:$C$6080,C17,$G18:$G$6080,""),IF(G17="",SUMIFS($Q18:$Q$6080,$A18:$A$6080,A17,$C18:$C$6080,C17,$E18:$E$6080,E17,$R18:$R$6080,R17),IF(I17="",SUMIFS($Q18:$Q$6080,$A18:$A$6080,A17,$C18:$C$6080,C17,$E18:$E$6080,E17,$G18:$G$6080,G17,$R18:$R$6080,R17),0))))</f>
        <v>62</v>
      </c>
      <c r="R17" s="230"/>
    </row>
    <row r="18" spans="1:18" s="6" customFormat="1" ht="18.75" customHeight="1" x14ac:dyDescent="0.15">
      <c r="A18" s="13">
        <v>3</v>
      </c>
      <c r="B18" s="14" t="s">
        <v>6580</v>
      </c>
      <c r="C18" s="19">
        <v>1</v>
      </c>
      <c r="D18" s="14" t="s">
        <v>6579</v>
      </c>
      <c r="E18" s="20">
        <v>1</v>
      </c>
      <c r="F18" s="21" t="s">
        <v>6581</v>
      </c>
      <c r="G18" s="20"/>
      <c r="H18" s="21"/>
      <c r="I18" s="20"/>
      <c r="J18" s="20"/>
      <c r="K18" s="22">
        <f>IF(C18="",SUMIFS($K19:$K$6000,$A19:$A$6000,A18,$E19:$E$6000,""),IF(E18="",SUMIFS($K19:$K$6000,$A19:$A$6000,A18,$C19:$C$6000,C18,$G19:$G$6000,""),IF(G18="",SUMIFS($K19:$K$6000,$A19:$A$6000,A18,$C19:$C$6000,C18,$E19:$E$6000,E18,$R19:$R$6000,R18),IF(I18="",SUMIFS($K19:$K$6000,$A19:$A$6000,A18,$C19:$C$6000,C18,$E19:$E$6000,E18,$G19:$G$6000,G18,$R19:$R$6000,R18),0))))</f>
        <v>10</v>
      </c>
      <c r="L18" s="22">
        <f>IF(C18="",SUMIFS($L19:$L$6000,$A19:$A$6000,A18,$E19:$E$6000,""),IF(E18="",SUMIFS($L19:$L$6000,$A19:$A$6000,A18,$C19:$C$6000,C18,$G19:$G$6000,""),IF(G18="",SUMIFS($L19:$L$6000,$A19:$A$6000,A18,$C19:$C$6000,C18,$E19:$E$6000,E18,$R19:$R$6000,R18),IF(I18="",SUMIFS($L19:$L$6000,$A19:$A$6000,A18,$C19:$C$6000,C18,$E19:$E$6000,E18,$G19:$G$6000,G18,$R19:$R$6000,R18),0))))</f>
        <v>10</v>
      </c>
      <c r="M18" s="22">
        <f t="shared" si="2"/>
        <v>0</v>
      </c>
      <c r="N18" s="231"/>
      <c r="O18" s="232"/>
      <c r="P18" s="23"/>
      <c r="Q18" s="23">
        <f>IF(C18="",SUMIFS($Q19:$Q$6080,$A19:$A$6080,A18,$E19:$E$6080,""),IF(E18="",SUMIFS($Q19:$Q$6080,$A19:$A$6080,A18,$C19:$C$6080,C18,$G19:$G$6080,""),IF(G18="",SUMIFS($Q19:$Q$6080,$A19:$A$6080,A18,$C19:$C$6080,C18,$E19:$E$6080,E18,$R19:$R$6080,R18),IF(I18="",SUMIFS($Q19:$Q$6080,$A19:$A$6080,A18,$C19:$C$6080,C18,$E19:$E$6080,E18,$G19:$G$6080,G18,$R19:$R$6080,R18),0))))</f>
        <v>10</v>
      </c>
      <c r="R18" s="233" t="s">
        <v>5</v>
      </c>
    </row>
    <row r="19" spans="1:18" ht="18.75" customHeight="1" x14ac:dyDescent="0.15">
      <c r="A19" s="30">
        <v>3</v>
      </c>
      <c r="B19" s="31" t="s">
        <v>5448</v>
      </c>
      <c r="C19" s="31">
        <v>1</v>
      </c>
      <c r="D19" s="31" t="s">
        <v>5449</v>
      </c>
      <c r="E19" s="31">
        <v>1</v>
      </c>
      <c r="F19" s="31" t="s">
        <v>5454</v>
      </c>
      <c r="G19" s="32">
        <v>1</v>
      </c>
      <c r="H19" s="32" t="s">
        <v>5455</v>
      </c>
      <c r="I19" s="32"/>
      <c r="J19" s="32"/>
      <c r="K19" s="33"/>
      <c r="L19" s="33"/>
      <c r="M19" s="33"/>
      <c r="N19" s="32"/>
      <c r="O19" s="33"/>
      <c r="P19" s="234"/>
      <c r="Q19" s="234"/>
      <c r="R19" s="40" t="s">
        <v>5</v>
      </c>
    </row>
    <row r="20" spans="1:18" ht="18.75" customHeight="1" x14ac:dyDescent="0.15">
      <c r="A20" s="30">
        <v>3</v>
      </c>
      <c r="B20" s="31" t="s">
        <v>5448</v>
      </c>
      <c r="C20" s="31">
        <v>1</v>
      </c>
      <c r="D20" s="31" t="s">
        <v>5449</v>
      </c>
      <c r="E20" s="31">
        <v>1</v>
      </c>
      <c r="F20" s="31" t="s">
        <v>5454</v>
      </c>
      <c r="G20" s="31">
        <v>1</v>
      </c>
      <c r="H20" s="31" t="s">
        <v>5455</v>
      </c>
      <c r="I20" s="32">
        <v>1</v>
      </c>
      <c r="J20" s="32" t="s">
        <v>6582</v>
      </c>
      <c r="K20" s="33">
        <v>10</v>
      </c>
      <c r="L20" s="33">
        <v>10</v>
      </c>
      <c r="M20" s="33">
        <f>K20-L20</f>
        <v>0</v>
      </c>
      <c r="N20" s="32" t="s">
        <v>6583</v>
      </c>
      <c r="O20" s="33">
        <v>10000</v>
      </c>
      <c r="P20" s="234" t="s">
        <v>9</v>
      </c>
      <c r="Q20" s="234">
        <v>10</v>
      </c>
      <c r="R20" s="40" t="s">
        <v>5</v>
      </c>
    </row>
    <row r="21" spans="1:18" s="6" customFormat="1" ht="18.75" customHeight="1" x14ac:dyDescent="0.15">
      <c r="A21" s="13">
        <v>3</v>
      </c>
      <c r="B21" s="14" t="s">
        <v>6580</v>
      </c>
      <c r="C21" s="19">
        <v>1</v>
      </c>
      <c r="D21" s="14" t="s">
        <v>6579</v>
      </c>
      <c r="E21" s="20">
        <v>2</v>
      </c>
      <c r="F21" s="21" t="s">
        <v>6584</v>
      </c>
      <c r="G21" s="20"/>
      <c r="H21" s="21"/>
      <c r="I21" s="20"/>
      <c r="J21" s="20"/>
      <c r="K21" s="22">
        <f>IF(C21="",SUMIFS($K22:$K$6000,$A22:$A$6000,A21,$E22:$E$6000,""),IF(E21="",SUMIFS($K22:$K$6000,$A22:$A$6000,A21,$C22:$C$6000,C21,$G22:$G$6000,""),IF(G21="",SUMIFS($K22:$K$6000,$A22:$A$6000,A21,$C22:$C$6000,C21,$E22:$E$6000,E21,$R22:$R$6000,R21),IF(I21="",SUMIFS($K22:$K$6000,$A22:$A$6000,A21,$C22:$C$6000,C21,$E22:$E$6000,E21,$G22:$G$6000,G21,$R22:$R$6000,R21),0))))</f>
        <v>52</v>
      </c>
      <c r="L21" s="22">
        <f>IF(C21="",SUMIFS($L22:$L$6000,$A22:$A$6000,A21,$E22:$E$6000,""),IF(E21="",SUMIFS($L22:$L$6000,$A22:$A$6000,A21,$C22:$C$6000,C21,$G22:$G$6000,""),IF(G21="",SUMIFS($L22:$L$6000,$A22:$A$6000,A21,$C22:$C$6000,C21,$E22:$E$6000,E21,$R22:$R$6000,R21),IF(I21="",SUMIFS($L22:$L$6000,$A22:$A$6000,A21,$C22:$C$6000,C21,$E22:$E$6000,E21,$G22:$G$6000,G21,$R22:$R$6000,R21),0))))</f>
        <v>55</v>
      </c>
      <c r="M21" s="22">
        <f t="shared" ref="M21" si="3">K21-L21</f>
        <v>-3</v>
      </c>
      <c r="N21" s="231"/>
      <c r="O21" s="232"/>
      <c r="P21" s="23"/>
      <c r="Q21" s="23">
        <f>IF(C21="",SUMIFS($Q22:$Q$6080,$A22:$A$6080,A21,$E22:$E$6080,""),IF(E21="",SUMIFS($Q22:$Q$6080,$A22:$A$6080,A21,$C22:$C$6080,C21,$G22:$G$6080,""),IF(G21="",SUMIFS($Q22:$Q$6080,$A22:$A$6080,A21,$C22:$C$6080,C21,$E22:$E$6080,E21,$R22:$R$6080,R21),IF(I21="",SUMIFS($Q22:$Q$6080,$A22:$A$6080,A21,$C22:$C$6080,C21,$E22:$E$6080,E21,$G22:$G$6080,G21,$R22:$R$6080,R21),0))))</f>
        <v>52</v>
      </c>
      <c r="R21" s="233" t="s">
        <v>5</v>
      </c>
    </row>
    <row r="22" spans="1:18" ht="18.75" customHeight="1" x14ac:dyDescent="0.15">
      <c r="A22" s="30">
        <v>3</v>
      </c>
      <c r="B22" s="31" t="s">
        <v>5448</v>
      </c>
      <c r="C22" s="31">
        <v>1</v>
      </c>
      <c r="D22" s="31" t="s">
        <v>5449</v>
      </c>
      <c r="E22" s="31">
        <v>2</v>
      </c>
      <c r="F22" s="31" t="s">
        <v>5450</v>
      </c>
      <c r="G22" s="32">
        <v>1</v>
      </c>
      <c r="H22" s="32" t="s">
        <v>7</v>
      </c>
      <c r="I22" s="32"/>
      <c r="J22" s="32"/>
      <c r="K22" s="33"/>
      <c r="L22" s="33"/>
      <c r="M22" s="33"/>
      <c r="N22" s="32"/>
      <c r="O22" s="33"/>
      <c r="P22" s="234"/>
      <c r="Q22" s="234"/>
      <c r="R22" s="40" t="s">
        <v>5</v>
      </c>
    </row>
    <row r="23" spans="1:18" ht="18.75" customHeight="1" x14ac:dyDescent="0.15">
      <c r="A23" s="30">
        <v>3</v>
      </c>
      <c r="B23" s="31" t="s">
        <v>5448</v>
      </c>
      <c r="C23" s="31">
        <v>1</v>
      </c>
      <c r="D23" s="31" t="s">
        <v>5449</v>
      </c>
      <c r="E23" s="31">
        <v>2</v>
      </c>
      <c r="F23" s="31" t="s">
        <v>5450</v>
      </c>
      <c r="G23" s="31">
        <v>1</v>
      </c>
      <c r="H23" s="31" t="s">
        <v>7</v>
      </c>
      <c r="I23" s="32">
        <v>1</v>
      </c>
      <c r="J23" s="32" t="s">
        <v>7</v>
      </c>
      <c r="K23" s="33">
        <v>52</v>
      </c>
      <c r="L23" s="33">
        <v>55</v>
      </c>
      <c r="M23" s="33">
        <f>K23-L23</f>
        <v>-3</v>
      </c>
      <c r="N23" s="32" t="s">
        <v>6585</v>
      </c>
      <c r="O23" s="33">
        <v>52060</v>
      </c>
      <c r="P23" s="234" t="s">
        <v>9</v>
      </c>
      <c r="Q23" s="234">
        <v>52</v>
      </c>
      <c r="R23" s="40" t="s">
        <v>5</v>
      </c>
    </row>
    <row r="24" spans="1:18" s="12" customFormat="1" ht="18.75" customHeight="1" x14ac:dyDescent="0.15">
      <c r="A24" s="24">
        <v>4</v>
      </c>
      <c r="B24" s="25" t="s">
        <v>5472</v>
      </c>
      <c r="C24" s="25"/>
      <c r="D24" s="25"/>
      <c r="E24" s="26"/>
      <c r="F24" s="25"/>
      <c r="G24" s="26"/>
      <c r="H24" s="25"/>
      <c r="I24" s="26"/>
      <c r="J24" s="26"/>
      <c r="K24" s="27">
        <f>IF(C24="",SUMIFS($K25:$K$6000,$A25:$A$6000,A24,$E25:$E$6000,""),IF(E24="",SUMIFS($K25:$K$6000,$A25:$A$6000,A24,$C25:$C$6000,C24,$G25:$G$6000,""),IF(G24="",SUMIFS($K25:$K$6000,$A25:$A$6000,A24,$C25:$C$6000,C24,$E25:$E$6000,E24,$R25:$R$6000,R24),IF(I24="",SUMIFS($K25:$K$6000,$A25:$A$6000,A24,$C25:$C$6000,C24,$E25:$E$6000,E24,$G25:$G$6000,G24,$R25:$R$6000,R24),0))))</f>
        <v>1170</v>
      </c>
      <c r="L24" s="27">
        <f>IF(C24="",SUMIFS($L25:$L$6000,$A25:$A$6000,A24,$E25:$E$6000,""),IF(E24="",SUMIFS($L25:$L$6000,$A25:$A$6000,A24,$C25:$C$6000,C24,$G25:$G$6000,""),IF(G24="",SUMIFS($L25:$L$6000,$A25:$A$6000,A24,$C25:$C$6000,C24,$E25:$E$6000,E24,$R25:$R$6000,R24),IF(I24="",SUMIFS($L25:$L$6000,$A25:$A$6000,A24,$C25:$C$6000,C24,$E25:$E$6000,E24,$G25:$G$6000,G24,$R25:$R$6000,R24),0))))</f>
        <v>185</v>
      </c>
      <c r="M24" s="27">
        <f>K24-L24</f>
        <v>985</v>
      </c>
      <c r="N24" s="235"/>
      <c r="O24" s="236"/>
      <c r="P24" s="28"/>
      <c r="Q24" s="28">
        <f>IF(C24="",SUMIFS($Q25:$Q$6080,$A25:$A$6080,A24,$E25:$E$6080,""),IF(E24="",SUMIFS($Q25:$Q$6080,$A25:$A$6080,A24,$C25:$C$6080,C24,$G25:$G$6080,""),IF(G24="",SUMIFS($Q25:$Q$6080,$A25:$A$6080,A24,$C25:$C$6080,C24,$E25:$E$6080,E24,$R25:$R$6080,R24),IF(I24="",SUMIFS($Q25:$Q$6080,$A25:$A$6080,A24,$C25:$C$6080,C24,$E25:$E$6080,E24,$G25:$G$6080,G24,$R25:$R$6080,R24),0))))</f>
        <v>1170</v>
      </c>
      <c r="R24" s="237"/>
    </row>
    <row r="25" spans="1:18" s="12" customFormat="1" ht="18.75" customHeight="1" x14ac:dyDescent="0.15">
      <c r="A25" s="13">
        <v>4</v>
      </c>
      <c r="B25" s="14" t="s">
        <v>5472</v>
      </c>
      <c r="C25" s="15">
        <v>1</v>
      </c>
      <c r="D25" s="15" t="s">
        <v>6586</v>
      </c>
      <c r="E25" s="16"/>
      <c r="F25" s="15"/>
      <c r="G25" s="16"/>
      <c r="H25" s="15"/>
      <c r="I25" s="16"/>
      <c r="J25" s="16"/>
      <c r="K25" s="17">
        <f>IF(C25="",SUMIFS($K26:$K$6000,$A26:$A$6000,A25,$E26:$E$6000,""),IF(E25="",SUMIFS($K26:$K$6000,$A26:$A$6000,A25,$C26:$C$6000,C25,$G26:$G$6000,""),IF(G25="",SUMIFS($K26:$K$6000,$A26:$A$6000,A25,$C26:$C$6000,C25,$E26:$E$6000,E25,$R26:$R$6000,R25),IF(I25="",SUMIFS($K26:$K$6000,$A26:$A$6000,A25,$C26:$C$6000,C25,$E26:$E$6000,E25,$G26:$G$6000,G25,$R26:$R$6000,R25),0))))</f>
        <v>1170</v>
      </c>
      <c r="L25" s="17">
        <f>IF(C25="",SUMIFS($L26:$L$6000,$A26:$A$6000,A25,$E26:$E$6000,""),IF(E25="",SUMIFS($L26:$L$6000,$A26:$A$6000,A25,$C26:$C$6000,C25,$G26:$G$6000,""),IF(G25="",SUMIFS($L26:$L$6000,$A26:$A$6000,A25,$C26:$C$6000,C25,$E26:$E$6000,E25,$R26:$R$6000,R25),IF(I25="",SUMIFS($L26:$L$6000,$A26:$A$6000,A25,$C26:$C$6000,C25,$E26:$E$6000,E25,$G26:$G$6000,G25,$R26:$R$6000,R25),0))))</f>
        <v>185</v>
      </c>
      <c r="M25" s="17">
        <f t="shared" ref="M25:M26" si="4">K25-L25</f>
        <v>985</v>
      </c>
      <c r="N25" s="238"/>
      <c r="O25" s="229"/>
      <c r="P25" s="18"/>
      <c r="Q25" s="18">
        <f>IF(C25="",SUMIFS($Q26:$Q$6080,$A26:$A$6080,A25,$E26:$E$6080,""),IF(E25="",SUMIFS($Q26:$Q$6080,$A26:$A$6080,A25,$C26:$C$6080,C25,$G26:$G$6080,""),IF(G25="",SUMIFS($Q26:$Q$6080,$A26:$A$6080,A25,$C26:$C$6080,C25,$E26:$E$6080,E25,$R26:$R$6080,R25),IF(I25="",SUMIFS($Q26:$Q$6080,$A26:$A$6080,A25,$C26:$C$6080,C25,$E26:$E$6080,E25,$G26:$G$6080,G25,$R26:$R$6080,R25),0))))</f>
        <v>1170</v>
      </c>
      <c r="R25" s="230"/>
    </row>
    <row r="26" spans="1:18" s="6" customFormat="1" ht="18.75" customHeight="1" x14ac:dyDescent="0.15">
      <c r="A26" s="13">
        <v>4</v>
      </c>
      <c r="B26" s="14" t="s">
        <v>6049</v>
      </c>
      <c r="C26" s="19">
        <v>1</v>
      </c>
      <c r="D26" s="14" t="s">
        <v>6586</v>
      </c>
      <c r="E26" s="20">
        <v>1</v>
      </c>
      <c r="F26" s="21" t="s">
        <v>6586</v>
      </c>
      <c r="G26" s="20"/>
      <c r="H26" s="21"/>
      <c r="I26" s="20"/>
      <c r="J26" s="20"/>
      <c r="K26" s="22">
        <f>IF(C26="",SUMIFS($K27:$K$6000,$A27:$A$6000,A26,$E27:$E$6000,""),IF(E26="",SUMIFS($K27:$K$6000,$A27:$A$6000,A26,$C27:$C$6000,C26,$G27:$G$6000,""),IF(G26="",SUMIFS($K27:$K$6000,$A27:$A$6000,A26,$C27:$C$6000,C26,$E27:$E$6000,E26,$R27:$R$6000,R26),IF(I26="",SUMIFS($K27:$K$6000,$A27:$A$6000,A26,$C27:$C$6000,C26,$E27:$E$6000,E26,$G27:$G$6000,G26,$R27:$R$6000,R26),0))))</f>
        <v>1170</v>
      </c>
      <c r="L26" s="22">
        <f>IF(C26="",SUMIFS($L27:$L$6000,$A27:$A$6000,A26,$E27:$E$6000,""),IF(E26="",SUMIFS($L27:$L$6000,$A27:$A$6000,A26,$C27:$C$6000,C26,$G27:$G$6000,""),IF(G26="",SUMIFS($L27:$L$6000,$A27:$A$6000,A26,$C27:$C$6000,C26,$E27:$E$6000,E26,$R27:$R$6000,R26),IF(I26="",SUMIFS($L27:$L$6000,$A27:$A$6000,A26,$C27:$C$6000,C26,$E27:$E$6000,E26,$G27:$G$6000,G26,$R27:$R$6000,R26),0))))</f>
        <v>185</v>
      </c>
      <c r="M26" s="22">
        <f t="shared" si="4"/>
        <v>985</v>
      </c>
      <c r="N26" s="231"/>
      <c r="O26" s="232"/>
      <c r="P26" s="23"/>
      <c r="Q26" s="23">
        <f>IF(C26="",SUMIFS($Q27:$Q$6080,$A27:$A$6080,A26,$E27:$E$6080,""),IF(E26="",SUMIFS($Q27:$Q$6080,$A27:$A$6080,A26,$C27:$C$6080,C26,$G27:$G$6080,""),IF(G26="",SUMIFS($Q27:$Q$6080,$A27:$A$6080,A26,$C27:$C$6080,C26,$E27:$E$6080,E26,$R27:$R$6080,R26),IF(I26="",SUMIFS($Q27:$Q$6080,$A27:$A$6080,A26,$C27:$C$6080,C26,$E27:$E$6080,E26,$G27:$G$6080,G26,$R27:$R$6080,R26),0))))</f>
        <v>1170</v>
      </c>
      <c r="R26" s="233" t="s">
        <v>5</v>
      </c>
    </row>
    <row r="27" spans="1:18" ht="18.75" customHeight="1" x14ac:dyDescent="0.15">
      <c r="A27" s="30">
        <v>4</v>
      </c>
      <c r="B27" s="31" t="s">
        <v>5472</v>
      </c>
      <c r="C27" s="31">
        <v>1</v>
      </c>
      <c r="D27" s="31" t="s">
        <v>5473</v>
      </c>
      <c r="E27" s="31">
        <v>1</v>
      </c>
      <c r="F27" s="31" t="s">
        <v>5473</v>
      </c>
      <c r="G27" s="32">
        <v>1</v>
      </c>
      <c r="H27" s="32" t="s">
        <v>5473</v>
      </c>
      <c r="I27" s="32"/>
      <c r="J27" s="32"/>
      <c r="K27" s="33"/>
      <c r="L27" s="33"/>
      <c r="M27" s="33"/>
      <c r="N27" s="32"/>
      <c r="O27" s="33"/>
      <c r="P27" s="234"/>
      <c r="Q27" s="234"/>
      <c r="R27" s="40" t="s">
        <v>5</v>
      </c>
    </row>
    <row r="28" spans="1:18" ht="18.75" customHeight="1" x14ac:dyDescent="0.15">
      <c r="A28" s="30">
        <v>4</v>
      </c>
      <c r="B28" s="31" t="s">
        <v>5472</v>
      </c>
      <c r="C28" s="31">
        <v>1</v>
      </c>
      <c r="D28" s="31" t="s">
        <v>5473</v>
      </c>
      <c r="E28" s="31">
        <v>1</v>
      </c>
      <c r="F28" s="31" t="s">
        <v>5473</v>
      </c>
      <c r="G28" s="31">
        <v>1</v>
      </c>
      <c r="H28" s="31" t="s">
        <v>5473</v>
      </c>
      <c r="I28" s="32">
        <v>1</v>
      </c>
      <c r="J28" s="32" t="s">
        <v>6587</v>
      </c>
      <c r="K28" s="33">
        <v>1170</v>
      </c>
      <c r="L28" s="33">
        <v>185</v>
      </c>
      <c r="M28" s="33">
        <f>K28-L28</f>
        <v>985</v>
      </c>
      <c r="N28" s="32" t="s">
        <v>6587</v>
      </c>
      <c r="O28" s="33">
        <v>1170000</v>
      </c>
      <c r="P28" s="234" t="s">
        <v>6588</v>
      </c>
      <c r="Q28" s="234">
        <v>1170</v>
      </c>
      <c r="R28" s="40" t="s">
        <v>5</v>
      </c>
    </row>
    <row r="29" spans="1:18" s="12" customFormat="1" ht="18.75" customHeight="1" x14ac:dyDescent="0.15">
      <c r="A29" s="24">
        <v>5</v>
      </c>
      <c r="B29" s="25" t="s">
        <v>5494</v>
      </c>
      <c r="C29" s="25"/>
      <c r="D29" s="25"/>
      <c r="E29" s="26"/>
      <c r="F29" s="25"/>
      <c r="G29" s="26"/>
      <c r="H29" s="25"/>
      <c r="I29" s="26"/>
      <c r="J29" s="26"/>
      <c r="K29" s="27">
        <f>IF(C29="",SUMIFS($K30:$K$6000,$A30:$A$6000,A29,$E30:$E$6000,""),IF(E29="",SUMIFS($K30:$K$6000,$A30:$A$6000,A29,$C30:$C$6000,C29,$G30:$G$6000,""),IF(G29="",SUMIFS($K30:$K$6000,$A30:$A$6000,A29,$C30:$C$6000,C29,$E30:$E$6000,E29,$R30:$R$6000,R29),IF(I29="",SUMIFS($K30:$K$6000,$A30:$A$6000,A29,$C30:$C$6000,C29,$E30:$E$6000,E29,$G30:$G$6000,G29,$R30:$R$6000,R29),0))))</f>
        <v>1</v>
      </c>
      <c r="L29" s="27">
        <f>IF(C29="",SUMIFS($L30:$L$6000,$A30:$A$6000,A29,$E30:$E$6000,""),IF(E29="",SUMIFS($L30:$L$6000,$A30:$A$6000,A29,$C30:$C$6000,C29,$G30:$G$6000,""),IF(G29="",SUMIFS($L30:$L$6000,$A30:$A$6000,A29,$C30:$C$6000,C29,$E30:$E$6000,E29,$R30:$R$6000,R29),IF(I29="",SUMIFS($L30:$L$6000,$A30:$A$6000,A29,$C30:$C$6000,C29,$E30:$E$6000,E29,$G30:$G$6000,G29,$R30:$R$6000,R29),0))))</f>
        <v>1</v>
      </c>
      <c r="M29" s="27">
        <f>K29-L29</f>
        <v>0</v>
      </c>
      <c r="N29" s="235"/>
      <c r="O29" s="236"/>
      <c r="P29" s="28"/>
      <c r="Q29" s="28">
        <f>IF(C29="",SUMIFS($Q30:$Q$6080,$A30:$A$6080,A29,$E30:$E$6080,""),IF(E29="",SUMIFS($Q30:$Q$6080,$A30:$A$6080,A29,$C30:$C$6080,C29,$G30:$G$6080,""),IF(G29="",SUMIFS($Q30:$Q$6080,$A30:$A$6080,A29,$C30:$C$6080,C29,$E30:$E$6080,E29,$R30:$R$6080,R29),IF(I29="",SUMIFS($Q30:$Q$6080,$A30:$A$6080,A29,$C30:$C$6080,C29,$E30:$E$6080,E29,$G30:$G$6080,G29,$R30:$R$6080,R29),0))))</f>
        <v>0</v>
      </c>
      <c r="R29" s="237"/>
    </row>
    <row r="30" spans="1:18" s="12" customFormat="1" ht="18.75" customHeight="1" x14ac:dyDescent="0.15">
      <c r="A30" s="13">
        <v>5</v>
      </c>
      <c r="B30" s="14" t="s">
        <v>5494</v>
      </c>
      <c r="C30" s="15">
        <v>1</v>
      </c>
      <c r="D30" s="15" t="s">
        <v>6063</v>
      </c>
      <c r="E30" s="16"/>
      <c r="F30" s="15"/>
      <c r="G30" s="16"/>
      <c r="H30" s="15"/>
      <c r="I30" s="16"/>
      <c r="J30" s="16"/>
      <c r="K30" s="17">
        <f>IF(C30="",SUMIFS($K31:$K$6000,$A31:$A$6000,A30,$E31:$E$6000,""),IF(E30="",SUMIFS($K31:$K$6000,$A31:$A$6000,A30,$C31:$C$6000,C30,$G31:$G$6000,""),IF(G30="",SUMIFS($K31:$K$6000,$A31:$A$6000,A30,$C31:$C$6000,C30,$E31:$E$6000,E30,$R31:$R$6000,R30),IF(I30="",SUMIFS($K31:$K$6000,$A31:$A$6000,A30,$C31:$C$6000,C30,$E31:$E$6000,E30,$G31:$G$6000,G30,$R31:$R$6000,R30),0))))</f>
        <v>1</v>
      </c>
      <c r="L30" s="17">
        <f>IF(C30="",SUMIFS($L31:$L$6000,$A31:$A$6000,A30,$E31:$E$6000,""),IF(E30="",SUMIFS($L31:$L$6000,$A31:$A$6000,A30,$C31:$C$6000,C30,$G31:$G$6000,""),IF(G30="",SUMIFS($L31:$L$6000,$A31:$A$6000,A30,$C31:$C$6000,C30,$E31:$E$6000,E30,$R31:$R$6000,R30),IF(I30="",SUMIFS($L31:$L$6000,$A31:$A$6000,A30,$C31:$C$6000,C30,$E31:$E$6000,E30,$G31:$G$6000,G30,$R31:$R$6000,R30),0))))</f>
        <v>1</v>
      </c>
      <c r="M30" s="17">
        <f t="shared" ref="M30:M31" si="5">K30-L30</f>
        <v>0</v>
      </c>
      <c r="N30" s="238"/>
      <c r="O30" s="229"/>
      <c r="P30" s="18"/>
      <c r="Q30" s="18">
        <f>IF(C30="",SUMIFS($Q31:$Q$6080,$A31:$A$6080,A30,$E31:$E$6080,""),IF(E30="",SUMIFS($Q31:$Q$6080,$A31:$A$6080,A30,$C31:$C$6080,C30,$G31:$G$6080,""),IF(G30="",SUMIFS($Q31:$Q$6080,$A31:$A$6080,A30,$C31:$C$6080,C30,$E31:$E$6080,E30,$R31:$R$6080,R30),IF(I30="",SUMIFS($Q31:$Q$6080,$A31:$A$6080,A30,$C31:$C$6080,C30,$E31:$E$6080,E30,$G31:$G$6080,G30,$R31:$R$6080,R30),0))))</f>
        <v>0</v>
      </c>
      <c r="R30" s="230"/>
    </row>
    <row r="31" spans="1:18" s="6" customFormat="1" ht="18.75" customHeight="1" x14ac:dyDescent="0.15">
      <c r="A31" s="13">
        <v>5</v>
      </c>
      <c r="B31" s="14" t="s">
        <v>6063</v>
      </c>
      <c r="C31" s="19">
        <v>1</v>
      </c>
      <c r="D31" s="14" t="s">
        <v>6063</v>
      </c>
      <c r="E31" s="20">
        <v>1</v>
      </c>
      <c r="F31" s="21" t="s">
        <v>6063</v>
      </c>
      <c r="G31" s="20"/>
      <c r="H31" s="21"/>
      <c r="I31" s="20"/>
      <c r="J31" s="20"/>
      <c r="K31" s="22">
        <f>IF(C31="",SUMIFS($K32:$K$6000,$A32:$A$6000,A31,$E32:$E$6000,""),IF(E31="",SUMIFS($K32:$K$6000,$A32:$A$6000,A31,$C32:$C$6000,C31,$G32:$G$6000,""),IF(G31="",SUMIFS($K32:$K$6000,$A32:$A$6000,A31,$C32:$C$6000,C31,$E32:$E$6000,E31,$R32:$R$6000,R31),IF(I31="",SUMIFS($K32:$K$6000,$A32:$A$6000,A31,$C32:$C$6000,C31,$E32:$E$6000,E31,$G32:$G$6000,G31,$R32:$R$6000,R31),0))))</f>
        <v>1</v>
      </c>
      <c r="L31" s="22">
        <f>IF(C31="",SUMIFS($L32:$L$6000,$A32:$A$6000,A31,$E32:$E$6000,""),IF(E31="",SUMIFS($L32:$L$6000,$A32:$A$6000,A31,$C32:$C$6000,C31,$G32:$G$6000,""),IF(G31="",SUMIFS($L32:$L$6000,$A32:$A$6000,A31,$C32:$C$6000,C31,$E32:$E$6000,E31,$R32:$R$6000,R31),IF(I31="",SUMIFS($L32:$L$6000,$A32:$A$6000,A31,$C32:$C$6000,C31,$E32:$E$6000,E31,$G32:$G$6000,G31,$R32:$R$6000,R31),0))))</f>
        <v>1</v>
      </c>
      <c r="M31" s="22">
        <f t="shared" si="5"/>
        <v>0</v>
      </c>
      <c r="N31" s="231"/>
      <c r="O31" s="232"/>
      <c r="P31" s="23"/>
      <c r="Q31" s="23">
        <f>IF(C31="",SUMIFS($Q32:$Q$6080,$A32:$A$6080,A31,$E32:$E$6080,""),IF(E31="",SUMIFS($Q32:$Q$6080,$A32:$A$6080,A31,$C32:$C$6080,C31,$G32:$G$6080,""),IF(G31="",SUMIFS($Q32:$Q$6080,$A32:$A$6080,A31,$C32:$C$6080,C31,$E32:$E$6080,E31,$R32:$R$6080,R31),IF(I31="",SUMIFS($Q32:$Q$6080,$A32:$A$6080,A31,$C32:$C$6080,C31,$E32:$E$6080,E31,$G32:$G$6080,G31,$R32:$R$6080,R31),0))))</f>
        <v>0</v>
      </c>
      <c r="R31" s="233" t="s">
        <v>5</v>
      </c>
    </row>
    <row r="32" spans="1:18" ht="18.75" customHeight="1" x14ac:dyDescent="0.15">
      <c r="A32" s="30">
        <v>5</v>
      </c>
      <c r="B32" s="31" t="s">
        <v>5494</v>
      </c>
      <c r="C32" s="31">
        <v>1</v>
      </c>
      <c r="D32" s="31" t="s">
        <v>5494</v>
      </c>
      <c r="E32" s="31">
        <v>1</v>
      </c>
      <c r="F32" s="31" t="s">
        <v>5494</v>
      </c>
      <c r="G32" s="32">
        <v>1</v>
      </c>
      <c r="H32" s="32" t="s">
        <v>5494</v>
      </c>
      <c r="I32" s="32"/>
      <c r="J32" s="32"/>
      <c r="K32" s="33"/>
      <c r="L32" s="33"/>
      <c r="M32" s="33"/>
      <c r="N32" s="32"/>
      <c r="O32" s="33"/>
      <c r="P32" s="234"/>
      <c r="Q32" s="234"/>
      <c r="R32" s="40" t="s">
        <v>5</v>
      </c>
    </row>
    <row r="33" spans="1:18" ht="18.75" customHeight="1" x14ac:dyDescent="0.15">
      <c r="A33" s="30">
        <v>5</v>
      </c>
      <c r="B33" s="31" t="s">
        <v>5494</v>
      </c>
      <c r="C33" s="31">
        <v>1</v>
      </c>
      <c r="D33" s="31" t="s">
        <v>5494</v>
      </c>
      <c r="E33" s="31">
        <v>1</v>
      </c>
      <c r="F33" s="31" t="s">
        <v>5494</v>
      </c>
      <c r="G33" s="31">
        <v>1</v>
      </c>
      <c r="H33" s="31" t="s">
        <v>5494</v>
      </c>
      <c r="I33" s="32">
        <v>1</v>
      </c>
      <c r="J33" s="32" t="s">
        <v>5495</v>
      </c>
      <c r="K33" s="33">
        <v>1</v>
      </c>
      <c r="L33" s="33">
        <v>1</v>
      </c>
      <c r="M33" s="33">
        <f>K33-L33</f>
        <v>0</v>
      </c>
      <c r="N33" s="32" t="s">
        <v>5495</v>
      </c>
      <c r="O33" s="33">
        <v>1000</v>
      </c>
      <c r="P33" s="234"/>
      <c r="Q33" s="234"/>
      <c r="R33" s="40" t="s">
        <v>5</v>
      </c>
    </row>
    <row r="34" spans="1:18" s="12" customFormat="1" ht="18.75" customHeight="1" x14ac:dyDescent="0.15">
      <c r="A34" s="24">
        <v>6</v>
      </c>
      <c r="B34" s="25" t="s">
        <v>5501</v>
      </c>
      <c r="C34" s="25"/>
      <c r="D34" s="25"/>
      <c r="E34" s="26"/>
      <c r="F34" s="25"/>
      <c r="G34" s="26"/>
      <c r="H34" s="25"/>
      <c r="I34" s="26"/>
      <c r="J34" s="26"/>
      <c r="K34" s="27">
        <f>IF(C34="",SUMIFS($K35:$K$6000,$A35:$A$6000,A34,$E35:$E$6000,""),IF(E34="",SUMIFS($K35:$K$6000,$A35:$A$6000,A34,$C35:$C$6000,C34,$G35:$G$6000,""),IF(G34="",SUMIFS($K35:$K$6000,$A35:$A$6000,A34,$C35:$C$6000,C34,$E35:$E$6000,E34,$R35:$R$6000,R34),IF(I34="",SUMIFS($K35:$K$6000,$A35:$A$6000,A34,$C35:$C$6000,C34,$E35:$E$6000,E34,$G35:$G$6000,G34,$R35:$R$6000,R34),0))))</f>
        <v>22</v>
      </c>
      <c r="L34" s="27">
        <f>IF(C34="",SUMIFS($L35:$L$6000,$A35:$A$6000,A34,$E35:$E$6000,""),IF(E34="",SUMIFS($L35:$L$6000,$A35:$A$6000,A34,$C35:$C$6000,C34,$G35:$G$6000,""),IF(G34="",SUMIFS($L35:$L$6000,$A35:$A$6000,A34,$C35:$C$6000,C34,$E35:$E$6000,E34,$R35:$R$6000,R34),IF(I34="",SUMIFS($L35:$L$6000,$A35:$A$6000,A34,$C35:$C$6000,C34,$E35:$E$6000,E34,$G35:$G$6000,G34,$R35:$R$6000,R34),0))))</f>
        <v>22</v>
      </c>
      <c r="M34" s="27">
        <f>K34-L34</f>
        <v>0</v>
      </c>
      <c r="N34" s="235"/>
      <c r="O34" s="236"/>
      <c r="P34" s="28"/>
      <c r="Q34" s="28">
        <f>IF(C34="",SUMIFS($Q35:$Q$6080,$A35:$A$6080,A34,$E35:$E$6080,""),IF(E34="",SUMIFS($Q35:$Q$6080,$A35:$A$6080,A34,$C35:$C$6080,C34,$G35:$G$6080,""),IF(G34="",SUMIFS($Q35:$Q$6080,$A35:$A$6080,A34,$C35:$C$6080,C34,$E35:$E$6080,E34,$R35:$R$6080,R34),IF(I34="",SUMIFS($Q35:$Q$6080,$A35:$A$6080,A34,$C35:$C$6080,C34,$E35:$E$6080,E34,$G35:$G$6080,G34,$R35:$R$6080,R34),0))))</f>
        <v>22</v>
      </c>
      <c r="R34" s="237"/>
    </row>
    <row r="35" spans="1:18" s="12" customFormat="1" ht="18.75" customHeight="1" x14ac:dyDescent="0.15">
      <c r="A35" s="13">
        <v>6</v>
      </c>
      <c r="B35" s="14" t="s">
        <v>5501</v>
      </c>
      <c r="C35" s="15">
        <v>1</v>
      </c>
      <c r="D35" s="15" t="s">
        <v>6070</v>
      </c>
      <c r="E35" s="16"/>
      <c r="F35" s="15"/>
      <c r="G35" s="16"/>
      <c r="H35" s="15"/>
      <c r="I35" s="16"/>
      <c r="J35" s="16"/>
      <c r="K35" s="17">
        <f>IF(C35="",SUMIFS($K36:$K$6000,$A36:$A$6000,A35,$E36:$E$6000,""),IF(E35="",SUMIFS($K36:$K$6000,$A36:$A$6000,A35,$C36:$C$6000,C35,$G36:$G$6000,""),IF(G35="",SUMIFS($K36:$K$6000,$A36:$A$6000,A35,$C36:$C$6000,C35,$E36:$E$6000,E35,$R36:$R$6000,R35),IF(I35="",SUMIFS($K36:$K$6000,$A36:$A$6000,A35,$C36:$C$6000,C35,$E36:$E$6000,E35,$G36:$G$6000,G35,$R36:$R$6000,R35),0))))</f>
        <v>22</v>
      </c>
      <c r="L35" s="17">
        <f>IF(C35="",SUMIFS($L36:$L$6000,$A36:$A$6000,A35,$E36:$E$6000,""),IF(E35="",SUMIFS($L36:$L$6000,$A36:$A$6000,A35,$C36:$C$6000,C35,$G36:$G$6000,""),IF(G35="",SUMIFS($L36:$L$6000,$A36:$A$6000,A35,$C36:$C$6000,C35,$E36:$E$6000,E35,$R36:$R$6000,R35),IF(I35="",SUMIFS($L36:$L$6000,$A36:$A$6000,A35,$C36:$C$6000,C35,$E36:$E$6000,E35,$G36:$G$6000,G35,$R36:$R$6000,R35),0))))</f>
        <v>22</v>
      </c>
      <c r="M35" s="17">
        <f t="shared" ref="M35:M36" si="6">K35-L35</f>
        <v>0</v>
      </c>
      <c r="N35" s="238"/>
      <c r="O35" s="229"/>
      <c r="P35" s="18"/>
      <c r="Q35" s="18">
        <f>IF(C35="",SUMIFS($Q36:$Q$6080,$A36:$A$6080,A35,$E36:$E$6080,""),IF(E35="",SUMIFS($Q36:$Q$6080,$A36:$A$6080,A35,$C36:$C$6080,C35,$G36:$G$6080,""),IF(G35="",SUMIFS($Q36:$Q$6080,$A36:$A$6080,A35,$C36:$C$6080,C35,$E36:$E$6080,E35,$R36:$R$6080,R35),IF(I35="",SUMIFS($Q36:$Q$6080,$A36:$A$6080,A35,$C36:$C$6080,C35,$E36:$E$6080,E35,$G36:$G$6080,G35,$R36:$R$6080,R35),0))))</f>
        <v>22</v>
      </c>
      <c r="R35" s="230"/>
    </row>
    <row r="36" spans="1:18" s="6" customFormat="1" ht="18.75" customHeight="1" x14ac:dyDescent="0.15">
      <c r="A36" s="13">
        <v>6</v>
      </c>
      <c r="B36" s="14" t="s">
        <v>6065</v>
      </c>
      <c r="C36" s="19">
        <v>1</v>
      </c>
      <c r="D36" s="14" t="s">
        <v>6070</v>
      </c>
      <c r="E36" s="20">
        <v>1</v>
      </c>
      <c r="F36" s="21" t="s">
        <v>6070</v>
      </c>
      <c r="G36" s="20"/>
      <c r="H36" s="21"/>
      <c r="I36" s="20"/>
      <c r="J36" s="20"/>
      <c r="K36" s="22">
        <f>IF(C36="",SUMIFS($K37:$K$6000,$A37:$A$6000,A36,$E37:$E$6000,""),IF(E36="",SUMIFS($K37:$K$6000,$A37:$A$6000,A36,$C37:$C$6000,C36,$G37:$G$6000,""),IF(G36="",SUMIFS($K37:$K$6000,$A37:$A$6000,A36,$C37:$C$6000,C36,$E37:$E$6000,E36,$R37:$R$6000,R36),IF(I36="",SUMIFS($K37:$K$6000,$A37:$A$6000,A36,$C37:$C$6000,C36,$E37:$E$6000,E36,$G37:$G$6000,G36,$R37:$R$6000,R36),0))))</f>
        <v>22</v>
      </c>
      <c r="L36" s="22">
        <f>IF(C36="",SUMIFS($L37:$L$6000,$A37:$A$6000,A36,$E37:$E$6000,""),IF(E36="",SUMIFS($L37:$L$6000,$A37:$A$6000,A36,$C37:$C$6000,C36,$G37:$G$6000,""),IF(G36="",SUMIFS($L37:$L$6000,$A37:$A$6000,A36,$C37:$C$6000,C36,$E37:$E$6000,E36,$R37:$R$6000,R36),IF(I36="",SUMIFS($L37:$L$6000,$A37:$A$6000,A36,$C37:$C$6000,C36,$E37:$E$6000,E36,$G37:$G$6000,G36,$R37:$R$6000,R36),0))))</f>
        <v>22</v>
      </c>
      <c r="M36" s="22">
        <f t="shared" si="6"/>
        <v>0</v>
      </c>
      <c r="N36" s="231"/>
      <c r="O36" s="232"/>
      <c r="P36" s="23"/>
      <c r="Q36" s="23">
        <f>IF(C36="",SUMIFS($Q37:$Q$6080,$A37:$A$6080,A36,$E37:$E$6080,""),IF(E36="",SUMIFS($Q37:$Q$6080,$A37:$A$6080,A36,$C37:$C$6080,C36,$G37:$G$6080,""),IF(G36="",SUMIFS($Q37:$Q$6080,$A37:$A$6080,A36,$C37:$C$6080,C36,$E37:$E$6080,E36,$R37:$R$6080,R36),IF(I36="",SUMIFS($Q37:$Q$6080,$A37:$A$6080,A36,$C37:$C$6080,C36,$E37:$E$6080,E36,$G37:$G$6080,G36,$R37:$R$6080,R36),0))))</f>
        <v>22</v>
      </c>
      <c r="R36" s="233" t="s">
        <v>5</v>
      </c>
    </row>
    <row r="37" spans="1:18" ht="18.75" customHeight="1" x14ac:dyDescent="0.15">
      <c r="A37" s="30">
        <v>6</v>
      </c>
      <c r="B37" s="31" t="s">
        <v>5501</v>
      </c>
      <c r="C37" s="31">
        <v>1</v>
      </c>
      <c r="D37" s="31" t="s">
        <v>8</v>
      </c>
      <c r="E37" s="31">
        <v>1</v>
      </c>
      <c r="F37" s="31" t="s">
        <v>8</v>
      </c>
      <c r="G37" s="32">
        <v>1</v>
      </c>
      <c r="H37" s="32" t="s">
        <v>8</v>
      </c>
      <c r="I37" s="32"/>
      <c r="J37" s="32"/>
      <c r="K37" s="33"/>
      <c r="L37" s="33"/>
      <c r="M37" s="33"/>
      <c r="N37" s="32"/>
      <c r="O37" s="33"/>
      <c r="P37" s="234"/>
      <c r="Q37" s="234"/>
      <c r="R37" s="40" t="s">
        <v>5</v>
      </c>
    </row>
    <row r="38" spans="1:18" ht="18.75" customHeight="1" x14ac:dyDescent="0.15">
      <c r="A38" s="34">
        <v>6</v>
      </c>
      <c r="B38" s="35" t="s">
        <v>5501</v>
      </c>
      <c r="C38" s="35">
        <v>1</v>
      </c>
      <c r="D38" s="35" t="s">
        <v>8</v>
      </c>
      <c r="E38" s="35">
        <v>1</v>
      </c>
      <c r="F38" s="35" t="s">
        <v>8</v>
      </c>
      <c r="G38" s="35">
        <v>1</v>
      </c>
      <c r="H38" s="35" t="s">
        <v>8</v>
      </c>
      <c r="I38" s="36">
        <v>1</v>
      </c>
      <c r="J38" s="36" t="s">
        <v>8</v>
      </c>
      <c r="K38" s="37">
        <v>22</v>
      </c>
      <c r="L38" s="37">
        <v>22</v>
      </c>
      <c r="M38" s="37">
        <f>K38-L38</f>
        <v>0</v>
      </c>
      <c r="N38" s="36" t="s">
        <v>6589</v>
      </c>
      <c r="O38" s="37">
        <v>22750</v>
      </c>
      <c r="P38" s="239" t="s">
        <v>9</v>
      </c>
      <c r="Q38" s="239">
        <v>22</v>
      </c>
      <c r="R38" s="118" t="s">
        <v>5</v>
      </c>
    </row>
    <row r="39" spans="1:18" s="6" customFormat="1" ht="18.75" customHeight="1" x14ac:dyDescent="0.15">
      <c r="A39" s="240"/>
      <c r="B39" s="241"/>
      <c r="C39" s="241" t="s">
        <v>6590</v>
      </c>
      <c r="D39" s="241"/>
      <c r="E39" s="241"/>
      <c r="F39" s="241"/>
      <c r="G39" s="241"/>
      <c r="H39" s="241"/>
      <c r="I39" s="241"/>
      <c r="J39" s="241"/>
      <c r="K39" s="242">
        <f>K3+K11+K16+K24+K29+K34</f>
        <v>11555</v>
      </c>
      <c r="L39" s="242">
        <f>L3+L11+L16+L24+L29+L34</f>
        <v>11842</v>
      </c>
      <c r="M39" s="242">
        <f>M3+M11+M16+M24+M29+M34</f>
        <v>-287</v>
      </c>
      <c r="N39" s="243"/>
      <c r="O39" s="244"/>
      <c r="P39" s="245"/>
      <c r="Q39" s="242">
        <f>Q3+Q11+Q16+Q24+Q29+Q34</f>
        <v>1255</v>
      </c>
      <c r="R39" s="246"/>
    </row>
  </sheetData>
  <autoFilter ref="A2:AH39"/>
  <phoneticPr fontId="18"/>
  <conditionalFormatting sqref="D36 D31 D26 D21 D18 D13">
    <cfRule type="expression" dxfId="157" priority="1">
      <formula>$E13=""</formula>
    </cfRule>
  </conditionalFormatting>
  <conditionalFormatting sqref="P3:Q3">
    <cfRule type="cellIs" dxfId="156" priority="42" operator="equal">
      <formula>0</formula>
    </cfRule>
  </conditionalFormatting>
  <conditionalFormatting sqref="E3:F3">
    <cfRule type="expression" dxfId="155" priority="41">
      <formula>$G3=""</formula>
    </cfRule>
  </conditionalFormatting>
  <conditionalFormatting sqref="G3:H3">
    <cfRule type="expression" dxfId="154" priority="40">
      <formula>$I3=""</formula>
    </cfRule>
  </conditionalFormatting>
  <conditionalFormatting sqref="I3:J3">
    <cfRule type="expression" dxfId="153" priority="39">
      <formula>$K3=""</formula>
    </cfRule>
  </conditionalFormatting>
  <conditionalFormatting sqref="C3 A3">
    <cfRule type="expression" dxfId="152" priority="38">
      <formula>$G3=""</formula>
    </cfRule>
  </conditionalFormatting>
  <conditionalFormatting sqref="B3">
    <cfRule type="expression" dxfId="151" priority="37">
      <formula>$C3=""</formula>
    </cfRule>
  </conditionalFormatting>
  <conditionalFormatting sqref="D3">
    <cfRule type="expression" dxfId="150" priority="36">
      <formula>$E3=""</formula>
    </cfRule>
  </conditionalFormatting>
  <conditionalFormatting sqref="P4:Q4">
    <cfRule type="cellIs" dxfId="149" priority="35" operator="equal">
      <formula>0</formula>
    </cfRule>
  </conditionalFormatting>
  <conditionalFormatting sqref="E4:F4">
    <cfRule type="expression" dxfId="148" priority="34">
      <formula>$G4=""</formula>
    </cfRule>
  </conditionalFormatting>
  <conditionalFormatting sqref="G4:H4">
    <cfRule type="expression" dxfId="147" priority="33">
      <formula>$I4=""</formula>
    </cfRule>
  </conditionalFormatting>
  <conditionalFormatting sqref="I4:J4">
    <cfRule type="expression" dxfId="146" priority="32">
      <formula>$K4=""</formula>
    </cfRule>
  </conditionalFormatting>
  <conditionalFormatting sqref="A4">
    <cfRule type="expression" dxfId="145" priority="31">
      <formula>$G4=""</formula>
    </cfRule>
  </conditionalFormatting>
  <conditionalFormatting sqref="B4">
    <cfRule type="expression" dxfId="144" priority="30">
      <formula>$C4=""</formula>
    </cfRule>
  </conditionalFormatting>
  <conditionalFormatting sqref="D4">
    <cfRule type="expression" dxfId="143" priority="29">
      <formula>$E4=""</formula>
    </cfRule>
  </conditionalFormatting>
  <conditionalFormatting sqref="P5:Q5">
    <cfRule type="cellIs" dxfId="142" priority="28" operator="equal">
      <formula>0</formula>
    </cfRule>
  </conditionalFormatting>
  <conditionalFormatting sqref="F5">
    <cfRule type="expression" dxfId="141" priority="27">
      <formula>$G5=""</formula>
    </cfRule>
  </conditionalFormatting>
  <conditionalFormatting sqref="G5:H5">
    <cfRule type="expression" dxfId="140" priority="26">
      <formula>$I5=""</formula>
    </cfRule>
  </conditionalFormatting>
  <conditionalFormatting sqref="I5:J5">
    <cfRule type="expression" dxfId="139" priority="25">
      <formula>$K5=""</formula>
    </cfRule>
  </conditionalFormatting>
  <conditionalFormatting sqref="A5 C5">
    <cfRule type="expression" dxfId="138" priority="24">
      <formula>$G5=""</formula>
    </cfRule>
  </conditionalFormatting>
  <conditionalFormatting sqref="B5">
    <cfRule type="expression" dxfId="137" priority="23">
      <formula>$C5=""</formula>
    </cfRule>
  </conditionalFormatting>
  <conditionalFormatting sqref="D5">
    <cfRule type="expression" dxfId="136" priority="22">
      <formula>$E5=""</formula>
    </cfRule>
  </conditionalFormatting>
  <conditionalFormatting sqref="P34:Q34 P29:Q29 P24:Q24 P16:Q16 P11:Q11">
    <cfRule type="cellIs" dxfId="135" priority="21" operator="equal">
      <formula>0</formula>
    </cfRule>
  </conditionalFormatting>
  <conditionalFormatting sqref="E34:F34 E29:F29 E24:F24 E16:F16 E11:F11">
    <cfRule type="expression" dxfId="134" priority="20">
      <formula>$G11=""</formula>
    </cfRule>
  </conditionalFormatting>
  <conditionalFormatting sqref="G34:H34 G29:H29 G24:H24 G16:H16 G11:H11">
    <cfRule type="expression" dxfId="133" priority="19">
      <formula>$I11=""</formula>
    </cfRule>
  </conditionalFormatting>
  <conditionalFormatting sqref="I34:J34 I29:J29 I24:J24 I16:J16 I11:J11">
    <cfRule type="expression" dxfId="132" priority="18">
      <formula>$K11=""</formula>
    </cfRule>
  </conditionalFormatting>
  <conditionalFormatting sqref="C34 A34 C29 A29 C24 A24 C16 A16 C11 A11">
    <cfRule type="expression" dxfId="131" priority="17">
      <formula>$G11=""</formula>
    </cfRule>
  </conditionalFormatting>
  <conditionalFormatting sqref="B34 B29 B24 B16 B11">
    <cfRule type="expression" dxfId="130" priority="16">
      <formula>$C11=""</formula>
    </cfRule>
  </conditionalFormatting>
  <conditionalFormatting sqref="D34 D29 D24 D16 D11">
    <cfRule type="expression" dxfId="129" priority="15">
      <formula>$E11=""</formula>
    </cfRule>
  </conditionalFormatting>
  <conditionalFormatting sqref="P35:Q35 P30:Q30 P25:Q25 P17:Q17 P12:Q12">
    <cfRule type="cellIs" dxfId="128" priority="14" operator="equal">
      <formula>0</formula>
    </cfRule>
  </conditionalFormatting>
  <conditionalFormatting sqref="E35:F35 E30:F30 E25:F25 E17:F17 E12:F12">
    <cfRule type="expression" dxfId="127" priority="13">
      <formula>$G12=""</formula>
    </cfRule>
  </conditionalFormatting>
  <conditionalFormatting sqref="G35:H35 G30:H30 G25:H25 G17:H17 G12:H12">
    <cfRule type="expression" dxfId="126" priority="12">
      <formula>$I12=""</formula>
    </cfRule>
  </conditionalFormatting>
  <conditionalFormatting sqref="I35:J35 I30:J30 I25:J25 I17:J17 I12:J12">
    <cfRule type="expression" dxfId="125" priority="11">
      <formula>$K12=""</formula>
    </cfRule>
  </conditionalFormatting>
  <conditionalFormatting sqref="A35 A30 A25 A17 A12">
    <cfRule type="expression" dxfId="124" priority="10">
      <formula>$G12=""</formula>
    </cfRule>
  </conditionalFormatting>
  <conditionalFormatting sqref="B35 B30 B25 B17 B12">
    <cfRule type="expression" dxfId="123" priority="9">
      <formula>$C12=""</formula>
    </cfRule>
  </conditionalFormatting>
  <conditionalFormatting sqref="D35 D30 D25 D17 D12">
    <cfRule type="expression" dxfId="122" priority="8">
      <formula>$E12=""</formula>
    </cfRule>
  </conditionalFormatting>
  <conditionalFormatting sqref="P36:Q36 P31:Q31 P26:Q26 P21:Q21 P18:Q18 P13:Q13">
    <cfRule type="cellIs" dxfId="121" priority="7" operator="equal">
      <formula>0</formula>
    </cfRule>
  </conditionalFormatting>
  <conditionalFormatting sqref="F36 F31 F26 F21 F18 F13">
    <cfRule type="expression" dxfId="120" priority="6">
      <formula>$G13=""</formula>
    </cfRule>
  </conditionalFormatting>
  <conditionalFormatting sqref="G36:H36 G31:H31 G26:H26 G21:H21 G18:H18 G13:H13">
    <cfRule type="expression" dxfId="119" priority="5">
      <formula>$I13=""</formula>
    </cfRule>
  </conditionalFormatting>
  <conditionalFormatting sqref="I36:J36 I31:J31 I26:J26 I21:J21 I18:J18 I13:J13">
    <cfRule type="expression" dxfId="118" priority="4">
      <formula>$K13=""</formula>
    </cfRule>
  </conditionalFormatting>
  <conditionalFormatting sqref="A36 C36 A31 C31 A26 C26 A21 C21 A18 C18 A13 C13">
    <cfRule type="expression" dxfId="117" priority="3">
      <formula>$G13=""</formula>
    </cfRule>
  </conditionalFormatting>
  <conditionalFormatting sqref="B36 B31 B26 B21 B18 B13">
    <cfRule type="expression" dxfId="116" priority="2">
      <formula>$C13=""</formula>
    </cfRule>
  </conditionalFormatting>
  <dataValidations count="1">
    <dataValidation imeMode="off" allowBlank="1" showInputMessage="1" showErrorMessage="1" sqref="K39:M39 Q39"/>
  </dataValidations>
  <printOptions horizontalCentered="1"/>
  <pageMargins left="0" right="0" top="0.74803149606299213" bottom="0.74803149606299213"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20</vt:i4>
      </vt:variant>
    </vt:vector>
  </HeadingPairs>
  <TitlesOfParts>
    <vt:vector size="36" baseType="lpstr">
      <vt:lpstr>一般会計（歳入）</vt:lpstr>
      <vt:lpstr>一般会計（歳出）</vt:lpstr>
      <vt:lpstr>国保(歳入)</vt:lpstr>
      <vt:lpstr>国保(歳出)</vt:lpstr>
      <vt:lpstr>後期(歳入)</vt:lpstr>
      <vt:lpstr>後期(歳出)</vt:lpstr>
      <vt:lpstr>介護(歳入)</vt:lpstr>
      <vt:lpstr>介護(歳出)</vt:lpstr>
      <vt:lpstr>温泉（歳入）</vt:lpstr>
      <vt:lpstr>温泉（歳出）</vt:lpstr>
      <vt:lpstr>下水（歳入）</vt:lpstr>
      <vt:lpstr>下水（歳出）</vt:lpstr>
      <vt:lpstr>病院3条 </vt:lpstr>
      <vt:lpstr>病院4条</vt:lpstr>
      <vt:lpstr>上水3条</vt:lpstr>
      <vt:lpstr>上水4条</vt:lpstr>
      <vt:lpstr>'一般会計（歳出）'!Print_Area</vt:lpstr>
      <vt:lpstr>'下水（歳入）'!Print_Area</vt:lpstr>
      <vt:lpstr>上水3条!Print_Area</vt:lpstr>
      <vt:lpstr>上水4条!Print_Area</vt:lpstr>
      <vt:lpstr>'病院3条 '!Print_Area</vt:lpstr>
      <vt:lpstr>病院4条!Print_Area</vt:lpstr>
      <vt:lpstr>'一般会計（歳出）'!Print_Titles</vt:lpstr>
      <vt:lpstr>'一般会計（歳入）'!Print_Titles</vt:lpstr>
      <vt:lpstr>'温泉（歳出）'!Print_Titles</vt:lpstr>
      <vt:lpstr>'温泉（歳入）'!Print_Titles</vt:lpstr>
      <vt:lpstr>'下水（歳出）'!Print_Titles</vt:lpstr>
      <vt:lpstr>'下水（歳入）'!Print_Titles</vt:lpstr>
      <vt:lpstr>'介護(歳出)'!Print_Titles</vt:lpstr>
      <vt:lpstr>'介護(歳入)'!Print_Titles</vt:lpstr>
      <vt:lpstr>'後期(歳出)'!Print_Titles</vt:lpstr>
      <vt:lpstr>'後期(歳入)'!Print_Titles</vt:lpstr>
      <vt:lpstr>'国保(歳出)'!Print_Titles</vt:lpstr>
      <vt:lpstr>'国保(歳入)'!Print_Titles</vt:lpstr>
      <vt:lpstr>上水3条!Print_Titles</vt:lpstr>
      <vt:lpstr>'病院3条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NTW15035</dc:creator>
  <cp:lastModifiedBy> </cp:lastModifiedBy>
  <cp:lastPrinted>2019-02-08T01:51:31Z</cp:lastPrinted>
  <dcterms:created xsi:type="dcterms:W3CDTF">2018-01-24T11:27:03Z</dcterms:created>
  <dcterms:modified xsi:type="dcterms:W3CDTF">2019-03-19T02:29:50Z</dcterms:modified>
</cp:coreProperties>
</file>